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codeName="ThisWorkbook"/>
  <xr:revisionPtr revIDLastSave="0" documentId="13_ncr:1_{ECF6D49F-A715-41CB-956B-A775246AB5F8}" xr6:coauthVersionLast="47" xr6:coauthVersionMax="47" xr10:uidLastSave="{00000000-0000-0000-0000-000000000000}"/>
  <bookViews>
    <workbookView xWindow="-38510" yWindow="-110" windowWidth="38620" windowHeight="23500" tabRatio="415" firstSheet="2" activeTab="2" xr2:uid="{00000000-000D-0000-FFFF-FFFF00000000}"/>
  </bookViews>
  <sheets>
    <sheet name="About" sheetId="12" r:id="rId1"/>
    <sheet name="Light" sheetId="17" r:id="rId2"/>
    <sheet name="Dark" sheetId="16" r:id="rId3"/>
  </sheets>
  <definedNames>
    <definedName name="_xlnm.Print_Titles" localSheetId="2">Dark!$9:$11</definedName>
    <definedName name="_xlnm.Print_Titles" localSheetId="1">Light!$6:$9</definedName>
    <definedName name="Project_Start" localSheetId="2">Dark!$C$9</definedName>
    <definedName name="Project_Start" localSheetId="1">Light!$C$6</definedName>
    <definedName name="Project_Start">#REF!</definedName>
    <definedName name="Scrolling_Increment" localSheetId="2">Dark!#REF!</definedName>
    <definedName name="Scrolling_Increment" localSheetId="1">Light!$C$7</definedName>
    <definedName name="Scrolling_Increment">#REF!</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7" l="1"/>
  <c r="F12" i="17"/>
  <c r="F18" i="17" s="1"/>
  <c r="F19" i="17" s="1"/>
  <c r="F20" i="17" s="1"/>
  <c r="F21" i="17" s="1"/>
  <c r="F27" i="17" l="1"/>
  <c r="F30" i="17" s="1"/>
  <c r="F31" i="17" s="1"/>
  <c r="F32" i="17" s="1"/>
  <c r="F22" i="17"/>
  <c r="F14" i="17"/>
  <c r="F15" i="17"/>
  <c r="F16" i="17"/>
  <c r="F28" i="17" s="1"/>
  <c r="F24" i="17"/>
  <c r="F25" i="17" s="1"/>
  <c r="F26" i="17" s="1"/>
  <c r="C6" i="17" l="1" a="1"/>
  <c r="C6" i="17" s="1"/>
  <c r="I7" i="17" s="1"/>
  <c r="I35" i="17" s="1"/>
  <c r="J7" i="17" l="1"/>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L22" i="17" l="1"/>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T18" i="17" l="1"/>
  <c r="T15" i="17"/>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U11" i="17" l="1"/>
  <c r="U15" i="17"/>
  <c r="U17" i="17"/>
  <c r="U19" i="17"/>
  <c r="U31" i="17"/>
  <c r="U35" i="17"/>
  <c r="U32" i="17"/>
  <c r="U18" i="17"/>
  <c r="U24" i="17"/>
  <c r="U34" i="17"/>
  <c r="V7" i="17"/>
  <c r="V33" i="17" s="1"/>
  <c r="U21" i="17"/>
  <c r="U22" i="17"/>
  <c r="U25" i="17"/>
  <c r="U28" i="17"/>
  <c r="U16" i="17"/>
  <c r="U14" i="17"/>
  <c r="U26" i="17"/>
  <c r="U27" i="17"/>
  <c r="U29" i="17"/>
  <c r="U12" i="17"/>
  <c r="U13" i="17"/>
  <c r="U9" i="17"/>
  <c r="U23" i="17"/>
  <c r="U20" i="17"/>
  <c r="U33" i="17"/>
  <c r="V11" i="17" l="1"/>
  <c r="V22" i="17"/>
  <c r="V34" i="17"/>
  <c r="V16" i="17"/>
  <c r="V24" i="17"/>
  <c r="V30" i="17"/>
  <c r="V25" i="17"/>
  <c r="V14" i="17"/>
  <c r="W7" i="17"/>
  <c r="W16" i="17" s="1"/>
  <c r="V28" i="17"/>
  <c r="V15" i="17"/>
  <c r="V17" i="17"/>
  <c r="V23" i="17"/>
  <c r="V27" i="17"/>
  <c r="V31" i="17"/>
  <c r="V35" i="17"/>
  <c r="V13" i="17"/>
  <c r="V21" i="17"/>
  <c r="V26" i="17"/>
  <c r="V32" i="17"/>
  <c r="V9" i="17"/>
  <c r="V12" i="17"/>
  <c r="V20" i="17"/>
  <c r="V18" i="17"/>
  <c r="V19" i="17"/>
  <c r="V29" i="17"/>
  <c r="W14" i="17" l="1"/>
  <c r="W17" i="17"/>
  <c r="W29" i="17"/>
  <c r="X7" i="17"/>
  <c r="X25" i="17" s="1"/>
  <c r="W21" i="17"/>
  <c r="W30" i="17"/>
  <c r="W18" i="17"/>
  <c r="W9" i="17"/>
  <c r="W28" i="17"/>
  <c r="W24" i="17"/>
  <c r="W6" i="17"/>
  <c r="W11" i="17"/>
  <c r="W26" i="17"/>
  <c r="W22" i="17"/>
  <c r="W23" i="17"/>
  <c r="W15" i="17"/>
  <c r="W27" i="17"/>
  <c r="W12" i="17"/>
  <c r="W31" i="17"/>
  <c r="W13" i="17"/>
  <c r="W33" i="17"/>
  <c r="W19" i="17"/>
  <c r="W32" i="17"/>
  <c r="W20" i="17"/>
  <c r="W34" i="17"/>
  <c r="W25" i="17"/>
  <c r="W35" i="17"/>
  <c r="X15" i="17" l="1"/>
  <c r="X18" i="17"/>
  <c r="X27" i="17"/>
  <c r="X14" i="17"/>
  <c r="X22" i="17"/>
  <c r="X16" i="17"/>
  <c r="Y7" i="17"/>
  <c r="Y31" i="17" s="1"/>
  <c r="X17" i="17"/>
  <c r="X21" i="17"/>
  <c r="X26" i="17"/>
  <c r="X28" i="17"/>
  <c r="X29" i="17"/>
  <c r="X30" i="17"/>
  <c r="X13" i="17"/>
  <c r="X31" i="17"/>
  <c r="X9" i="17"/>
  <c r="X11" i="17"/>
  <c r="X32" i="17"/>
  <c r="X23" i="17"/>
  <c r="X33" i="17"/>
  <c r="X34" i="17"/>
  <c r="X12" i="17"/>
  <c r="X19" i="17"/>
  <c r="X35" i="17"/>
  <c r="X24" i="17"/>
  <c r="X20" i="17"/>
  <c r="Y15" i="17" l="1"/>
  <c r="Y33" i="17"/>
  <c r="Y23" i="17"/>
  <c r="Y22" i="17"/>
  <c r="Y19" i="17"/>
  <c r="Y24" i="17"/>
  <c r="Y12" i="17"/>
  <c r="Y13" i="17"/>
  <c r="Y34" i="17"/>
  <c r="Z7" i="17"/>
  <c r="Z18" i="17" s="1"/>
  <c r="Y14" i="17"/>
  <c r="Y26" i="17"/>
  <c r="Y16" i="17"/>
  <c r="Y32" i="17"/>
  <c r="Y20" i="17"/>
  <c r="Y17" i="17"/>
  <c r="Y35" i="17"/>
  <c r="Y30" i="17"/>
  <c r="Y18" i="17"/>
  <c r="Y25" i="17"/>
  <c r="Y27" i="17"/>
  <c r="Y21" i="17"/>
  <c r="Y28" i="17"/>
  <c r="Y9" i="17"/>
  <c r="Y29" i="17"/>
  <c r="Y11" i="17"/>
  <c r="Z15" i="17" l="1"/>
  <c r="Z11" i="17"/>
  <c r="Z20" i="17"/>
  <c r="AA7" i="17"/>
  <c r="AA35" i="17" s="1"/>
  <c r="Z22" i="17"/>
  <c r="Z12" i="17"/>
  <c r="Z23" i="17"/>
  <c r="Z24" i="17"/>
  <c r="Z19" i="17"/>
  <c r="Z26" i="17"/>
  <c r="Z28" i="17"/>
  <c r="Z29" i="17"/>
  <c r="Z30" i="17"/>
  <c r="Z27" i="17"/>
  <c r="Z9" i="17"/>
  <c r="Z31" i="17"/>
  <c r="Z14" i="17"/>
  <c r="Z16" i="17"/>
  <c r="Z34" i="17"/>
  <c r="Z33" i="17"/>
  <c r="Z17" i="17"/>
  <c r="Z25" i="17"/>
  <c r="Z35" i="17"/>
  <c r="Z21" i="17"/>
  <c r="Z13" i="17"/>
  <c r="Z32" i="17"/>
  <c r="AA25" i="17" l="1"/>
  <c r="AA17" i="17"/>
  <c r="AA29" i="17"/>
  <c r="AA14" i="17"/>
  <c r="AA9" i="17"/>
  <c r="AA22" i="17"/>
  <c r="AA18" i="17"/>
  <c r="AA24" i="17"/>
  <c r="AA27" i="17"/>
  <c r="AA26" i="17"/>
  <c r="AA33" i="17"/>
  <c r="AA16" i="17"/>
  <c r="AA21" i="17"/>
  <c r="AA11" i="17"/>
  <c r="AA23" i="17"/>
  <c r="AA15" i="17"/>
  <c r="AB7" i="17"/>
  <c r="AB20" i="17" s="1"/>
  <c r="AA32" i="17"/>
  <c r="AA12" i="17"/>
  <c r="AA13" i="17"/>
  <c r="AA34" i="17"/>
  <c r="AA28" i="17"/>
  <c r="AA30" i="17"/>
  <c r="AA19" i="17"/>
  <c r="AA31" i="17"/>
  <c r="AA20" i="17"/>
  <c r="AB25" i="17" l="1"/>
  <c r="AB27" i="17"/>
  <c r="AB30" i="17"/>
  <c r="AB9" i="17"/>
  <c r="AB16" i="17"/>
  <c r="AB13" i="17"/>
  <c r="AB21" i="17"/>
  <c r="AB17" i="17"/>
  <c r="AB18" i="17"/>
  <c r="AB14" i="17"/>
  <c r="AB28" i="17"/>
  <c r="AB19" i="17"/>
  <c r="AB29" i="17"/>
  <c r="AB22" i="17"/>
  <c r="AB26" i="17"/>
  <c r="AB15" i="17"/>
  <c r="AB32" i="17"/>
  <c r="AC7" i="17"/>
  <c r="AC33" i="17" s="1"/>
  <c r="AB33" i="17"/>
  <c r="AB11" i="17"/>
  <c r="AB31" i="17"/>
  <c r="AB12" i="17"/>
  <c r="AB34" i="17"/>
  <c r="AB23" i="17"/>
  <c r="AB35" i="17"/>
  <c r="AB24" i="17"/>
  <c r="AC22" i="17" l="1"/>
  <c r="AC14" i="17"/>
  <c r="AC21" i="17"/>
  <c r="AC20" i="17"/>
  <c r="AC23" i="17"/>
  <c r="AC19" i="17"/>
  <c r="AC25" i="17"/>
  <c r="AC24" i="17"/>
  <c r="AC30" i="17"/>
  <c r="AC27" i="17"/>
  <c r="AC17" i="17"/>
  <c r="AC32" i="17"/>
  <c r="AC16" i="17"/>
  <c r="AC28" i="17"/>
  <c r="AC12" i="17"/>
  <c r="AC35" i="17"/>
  <c r="AD7" i="17"/>
  <c r="AD29" i="17" s="1"/>
  <c r="AC13" i="17"/>
  <c r="AC18" i="17"/>
  <c r="AC15" i="17"/>
  <c r="AC34" i="17"/>
  <c r="AC29" i="17"/>
  <c r="AC9" i="17"/>
  <c r="AC31" i="17"/>
  <c r="AC26" i="17"/>
  <c r="AC11" i="17"/>
  <c r="AD35" i="17" l="1"/>
  <c r="AD32" i="17"/>
  <c r="AD31" i="17"/>
  <c r="AD33" i="17"/>
  <c r="AD34" i="17"/>
  <c r="AD11" i="17"/>
  <c r="AD9" i="17"/>
  <c r="AD12" i="17"/>
  <c r="AD15" i="17"/>
  <c r="AD16" i="17"/>
  <c r="AE7" i="17"/>
  <c r="AE18" i="17" s="1"/>
  <c r="AD17" i="17"/>
  <c r="AD20" i="17"/>
  <c r="AD25" i="17"/>
  <c r="AD6" i="17"/>
  <c r="AD13" i="17"/>
  <c r="AD14" i="17"/>
  <c r="AD21" i="17"/>
  <c r="AD18" i="17"/>
  <c r="AD22" i="17"/>
  <c r="AD23" i="17"/>
  <c r="AD19" i="17"/>
  <c r="AD24" i="17"/>
  <c r="AD27" i="17"/>
  <c r="AD26" i="17"/>
  <c r="AD30" i="17"/>
  <c r="AD28" i="17"/>
  <c r="AE12" i="17" l="1"/>
  <c r="AE26" i="17"/>
  <c r="AE23" i="17"/>
  <c r="AE29" i="17"/>
  <c r="AE22" i="17"/>
  <c r="AE27" i="17"/>
  <c r="AE31" i="17"/>
  <c r="AE35" i="17"/>
  <c r="AE30" i="17"/>
  <c r="AE34" i="17"/>
  <c r="AE32" i="17"/>
  <c r="AE14" i="17"/>
  <c r="AE9" i="17"/>
  <c r="AE15" i="17"/>
  <c r="AE11" i="17"/>
  <c r="AF7" i="17"/>
  <c r="AF27" i="17" s="1"/>
  <c r="AE33" i="17"/>
  <c r="AE19" i="17"/>
  <c r="AE24" i="17"/>
  <c r="AE13" i="17"/>
  <c r="AE20" i="17"/>
  <c r="AE25" i="17"/>
  <c r="AE28" i="17"/>
  <c r="AE16" i="17"/>
  <c r="AE17" i="17"/>
  <c r="AE21" i="17"/>
  <c r="AF16" i="17" l="1"/>
  <c r="AF28" i="17"/>
  <c r="AF21" i="17"/>
  <c r="AF29" i="17"/>
  <c r="AF33" i="17"/>
  <c r="AF13" i="17"/>
  <c r="AF31" i="17"/>
  <c r="AF26" i="17"/>
  <c r="AF30" i="17"/>
  <c r="AF18" i="17"/>
  <c r="AF22" i="17"/>
  <c r="AF34" i="17"/>
  <c r="AF12" i="17"/>
  <c r="AF35" i="17"/>
  <c r="AF23" i="17"/>
  <c r="AF9" i="17"/>
  <c r="AF11" i="17"/>
  <c r="AF32" i="17"/>
  <c r="AG7" i="17"/>
  <c r="AG19" i="17" s="1"/>
  <c r="AF19" i="17"/>
  <c r="AF24" i="17"/>
  <c r="AF15" i="17"/>
  <c r="AF20" i="17"/>
  <c r="AF25" i="17"/>
  <c r="AF17" i="17"/>
  <c r="AF14" i="17"/>
  <c r="AG13" i="17" l="1"/>
  <c r="AG12" i="17"/>
  <c r="AH7" i="17"/>
  <c r="AH23" i="17" s="1"/>
  <c r="AG14" i="17"/>
  <c r="AG33" i="17"/>
  <c r="AG17" i="17"/>
  <c r="AG22" i="17"/>
  <c r="AG23" i="17"/>
  <c r="AG15" i="17"/>
  <c r="AG24" i="17"/>
  <c r="AG35" i="17"/>
  <c r="AG20" i="17"/>
  <c r="AG25" i="17"/>
  <c r="AG27" i="17"/>
  <c r="AG21" i="17"/>
  <c r="AG31" i="17"/>
  <c r="AG28" i="17"/>
  <c r="AG29" i="17"/>
  <c r="AG16" i="17"/>
  <c r="AG30" i="17"/>
  <c r="AG9" i="17"/>
  <c r="AG11" i="17"/>
  <c r="AG32" i="17"/>
  <c r="AG18" i="17"/>
  <c r="AG34" i="17"/>
  <c r="AG26" i="17"/>
  <c r="AH11" i="17" l="1"/>
  <c r="AH25" i="17"/>
  <c r="AH19" i="17"/>
  <c r="AH13" i="17"/>
  <c r="AH15" i="17"/>
  <c r="AH17" i="17"/>
  <c r="AH18" i="17"/>
  <c r="AH24" i="17"/>
  <c r="AH27" i="17"/>
  <c r="AH26" i="17"/>
  <c r="AH29" i="17"/>
  <c r="AH30" i="17"/>
  <c r="AH28" i="17"/>
  <c r="AH31" i="17"/>
  <c r="AI7" i="17"/>
  <c r="AI26" i="17" s="1"/>
  <c r="AH9" i="17"/>
  <c r="AH12" i="17"/>
  <c r="AH32" i="17"/>
  <c r="AH20" i="17"/>
  <c r="AH14" i="17"/>
  <c r="AH33" i="17"/>
  <c r="AH16" i="17"/>
  <c r="AH34" i="17"/>
  <c r="AH35" i="17"/>
  <c r="AH21" i="17"/>
  <c r="AH22" i="17"/>
  <c r="AI35" i="17" l="1"/>
  <c r="AI31" i="17"/>
  <c r="AI32" i="17"/>
  <c r="AI33" i="17"/>
  <c r="AI34" i="17"/>
  <c r="AI14" i="17"/>
  <c r="AI29" i="17"/>
  <c r="AI25" i="17"/>
  <c r="AI30" i="17"/>
  <c r="AJ7" i="17"/>
  <c r="AJ26" i="17" s="1"/>
  <c r="AI12" i="17"/>
  <c r="AI13" i="17"/>
  <c r="AI24" i="17"/>
  <c r="AI15" i="17"/>
  <c r="AI20" i="17"/>
  <c r="AI21" i="17"/>
  <c r="AI28" i="17"/>
  <c r="AI16" i="17"/>
  <c r="AI17" i="17"/>
  <c r="AI18" i="17"/>
  <c r="AI27" i="17"/>
  <c r="AI23" i="17"/>
  <c r="AI19" i="17"/>
  <c r="AI22" i="17"/>
  <c r="AI9" i="17"/>
  <c r="AI11" i="17"/>
  <c r="AJ32" i="17" l="1"/>
  <c r="AJ33" i="17"/>
  <c r="AJ22" i="17"/>
  <c r="AJ24" i="17"/>
  <c r="AJ15" i="17"/>
  <c r="AJ12" i="17"/>
  <c r="AJ20" i="17"/>
  <c r="AJ25" i="17"/>
  <c r="AJ17" i="17"/>
  <c r="AJ9" i="17"/>
  <c r="AJ21" i="17"/>
  <c r="AJ31" i="17"/>
  <c r="AJ35" i="17"/>
  <c r="AJ13" i="17"/>
  <c r="AJ14" i="17"/>
  <c r="AJ28" i="17"/>
  <c r="AK7" i="17"/>
  <c r="AK24" i="17" s="1"/>
  <c r="AJ34" i="17"/>
  <c r="AJ16" i="17"/>
  <c r="AJ19" i="17"/>
  <c r="AJ29" i="17"/>
  <c r="AJ30" i="17"/>
  <c r="AJ11" i="17"/>
  <c r="AJ27" i="17"/>
  <c r="AJ18" i="17"/>
  <c r="AJ23" i="17"/>
  <c r="AK26" i="17" l="1"/>
  <c r="AK12" i="17"/>
  <c r="AK33" i="17"/>
  <c r="AK35" i="17"/>
  <c r="AK13" i="17"/>
  <c r="AK18" i="17"/>
  <c r="AK14" i="17"/>
  <c r="AK15" i="17"/>
  <c r="AK20" i="17"/>
  <c r="AL7" i="17"/>
  <c r="AL22" i="17" s="1"/>
  <c r="AK30" i="17"/>
  <c r="AK11" i="17"/>
  <c r="AK32" i="17"/>
  <c r="AK34" i="17"/>
  <c r="AK28" i="17"/>
  <c r="AK6" i="17"/>
  <c r="AK16" i="17"/>
  <c r="AK31" i="17"/>
  <c r="AK21" i="17"/>
  <c r="AK29" i="17"/>
  <c r="AK25" i="17"/>
  <c r="AK17" i="17"/>
  <c r="AK27" i="17"/>
  <c r="AK9" i="17"/>
  <c r="AK22" i="17"/>
  <c r="AK23" i="17"/>
  <c r="AK19" i="17"/>
  <c r="AL23" i="17" l="1"/>
  <c r="AL15" i="17"/>
  <c r="AM7" i="17"/>
  <c r="AL17" i="17"/>
  <c r="AL25" i="17"/>
  <c r="AL24" i="17"/>
  <c r="AL19" i="17"/>
  <c r="AL27" i="17"/>
  <c r="AL26" i="17"/>
  <c r="AL31" i="17"/>
  <c r="AL28" i="17"/>
  <c r="AL11" i="17"/>
  <c r="AL9" i="17"/>
  <c r="AL29" i="17"/>
  <c r="AL12" i="17"/>
  <c r="AL16" i="17"/>
  <c r="AL30" i="17"/>
  <c r="AL13" i="17"/>
  <c r="AL14" i="17"/>
  <c r="AL33" i="17"/>
  <c r="AL20" i="17"/>
  <c r="AL21" i="17"/>
  <c r="AL35" i="17"/>
  <c r="AL32" i="17"/>
  <c r="AL34" i="17"/>
  <c r="AL18" i="17"/>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N35" i="17" l="1"/>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O25" i="17" l="1"/>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P35" i="17" l="1"/>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Q35" i="17" l="1"/>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R35" i="17" l="1"/>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S35" i="17" l="1"/>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T35" i="17" l="1"/>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U35" i="17" l="1"/>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V35" i="17" l="1"/>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W25" i="17" l="1"/>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X35" i="17" l="1"/>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Y35" i="17" l="1"/>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Z35" i="17" l="1"/>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BA34" i="17" l="1"/>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B35" i="17" l="1"/>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C35" i="17" l="1"/>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D35" i="17" l="1"/>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E25" i="17" l="1"/>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F35" i="17" l="1"/>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G35" i="17" l="1"/>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H35" i="17" l="1"/>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I35" i="17" l="1"/>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J35" i="17" l="1"/>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K35" i="17" l="1"/>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L35" i="17" l="1"/>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<sst xmlns="http://schemas.openxmlformats.org/spreadsheetml/2006/main" count="224" uniqueCount="120">
  <si>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</si>
  <si>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</si>
  <si>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</si>
  <si>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</si>
  <si>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</si>
  <si>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</si>
  <si>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</si>
  <si>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</si>
  <si>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</si>
  <si>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</si>
  <si>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</si>
  <si>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</si>
  <si>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</si>
  <si>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</si>
  <si>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</si>
  <si>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</si>
  <si>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</si>
  <si>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</si>
  <si>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</si>
  <si>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</si>
  <si>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</si>
  <si>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</si>
  <si>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</si>
  <si>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</si>
  <si>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</si>
  <si>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</si>
  <si>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</si>
  <si>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</si>
  <si>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</si>
  <si>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</si>
  <si>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</si>
  <si>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</si>
  <si>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</si>
  <si>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</si>
  <si>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</si>
  <si>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</si>
  <si>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</si>
  <si>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Actual Day Time Schedule</t>
  </si>
  <si>
    <t>Project Team</t>
  </si>
  <si>
    <t>Project Lead</t>
  </si>
  <si>
    <t>Mins</t>
  </si>
  <si>
    <t>Hour</t>
  </si>
  <si>
    <t>7</t>
  </si>
  <si>
    <t>8</t>
  </si>
  <si>
    <t>9</t>
  </si>
  <si>
    <t>10</t>
  </si>
  <si>
    <t>11</t>
  </si>
  <si>
    <t>12</t>
  </si>
  <si>
    <t>13</t>
  </si>
  <si>
    <t>14</t>
  </si>
  <si>
    <t>15</t>
  </si>
  <si>
    <t>16</t>
  </si>
  <si>
    <t>17</t>
  </si>
  <si>
    <t>18</t>
  </si>
  <si>
    <t>19</t>
  </si>
  <si>
    <t>20</t>
  </si>
  <si>
    <t>21</t>
  </si>
  <si>
    <t>22</t>
  </si>
  <si>
    <t>23</t>
  </si>
  <si>
    <t>00</t>
  </si>
  <si>
    <t>30</t>
  </si>
  <si>
    <t>45</t>
  </si>
  <si>
    <t>Yuen Kai Chang, Daryl Ng, Jason Tan, Koh Kai Yan, Low Yuan Yi, Demi Lee</t>
  </si>
  <si>
    <t>Make up</t>
  </si>
  <si>
    <t>Priority</t>
  </si>
  <si>
    <t>Pre Makeup</t>
  </si>
  <si>
    <t>Wake up</t>
  </si>
  <si>
    <t>Bags</t>
  </si>
  <si>
    <t>Activity</t>
  </si>
  <si>
    <t>Ready for Make up artist</t>
  </si>
  <si>
    <t>0830 HRS</t>
  </si>
  <si>
    <t>Shower</t>
  </si>
  <si>
    <t>Dry hair until SIBEI GAN</t>
  </si>
  <si>
    <t>Contact lens</t>
  </si>
  <si>
    <t>Skincare (?)</t>
  </si>
  <si>
    <t>KY, YY</t>
  </si>
  <si>
    <t>YK,DN,JT</t>
  </si>
  <si>
    <t>0900 HRS</t>
  </si>
  <si>
    <t>Standby as PA for bags</t>
  </si>
  <si>
    <t>KY, YY, MIL</t>
  </si>
  <si>
    <t>MIL Make up</t>
  </si>
  <si>
    <t>Bags Make up</t>
  </si>
  <si>
    <t>Bags, Gaby Tan (9838 8667)</t>
  </si>
  <si>
    <t>Travel TB -&gt; CCK</t>
  </si>
  <si>
    <t>CCK Tea Ceremony</t>
  </si>
  <si>
    <t>TB Tea Ceremony</t>
  </si>
  <si>
    <t>Travel CCK -&gt; TB</t>
  </si>
  <si>
    <t>Mini games</t>
  </si>
  <si>
    <t>Fetch bags</t>
  </si>
  <si>
    <t>0.25H</t>
  </si>
  <si>
    <t>Stop by TB area for mini photog with party</t>
  </si>
  <si>
    <t>Prepare gatecrash Mini games</t>
  </si>
  <si>
    <t>Team Groom travelling</t>
  </si>
  <si>
    <t>0730 HRS</t>
  </si>
  <si>
    <t>0815 HRS</t>
  </si>
  <si>
    <t>0700 HRS</t>
  </si>
  <si>
    <t>YK,DN,JT,KL</t>
  </si>
  <si>
    <t>Priority:
1: Every other sub task can be dropped to complete this
2: End time must be met
3: End time must be met but buffer catered
4: Can done be at a later time
5: Optional. Skip if no time</t>
  </si>
  <si>
    <t>YK,DN,JT,KY,YY,DL</t>
  </si>
  <si>
    <t>DL</t>
  </si>
  <si>
    <t>Tea Ceremony Phase</t>
  </si>
  <si>
    <t>Gatecrash Phase</t>
  </si>
  <si>
    <t>Team Bride travelling</t>
  </si>
  <si>
    <t>XXX -&gt; 100066</t>
  </si>
  <si>
    <t>XXX -&gt; 680677</t>
  </si>
  <si>
    <t>680677 -&gt; 100066</t>
  </si>
  <si>
    <t>Car D:</t>
  </si>
  <si>
    <t>Car J:</t>
  </si>
  <si>
    <t>MIL, Alice (8778 3225)</t>
  </si>
  <si>
    <t>Hotel Phase</t>
  </si>
  <si>
    <t>Tanglin Phase</t>
  </si>
  <si>
    <t>Preparation Phase</t>
  </si>
  <si>
    <t xml:space="preserve">1.5hrs of free time </t>
  </si>
  <si>
    <t>Travel Hotel -&gt; Dempsey</t>
  </si>
  <si>
    <t>Bride Make up</t>
  </si>
  <si>
    <t>Solemnization</t>
  </si>
  <si>
    <t>Tea ceremony to Groom's relatives</t>
  </si>
  <si>
    <t>Party</t>
  </si>
  <si>
    <t>NIL</t>
  </si>
  <si>
    <t>Settle down in tanglin and wait for MUA to arrive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</si>
</sst>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d"/>
    <numFmt numFmtId="166" formatCode="0.00&quot;H&quot;"/>
    <numFmt numFmtId="167" formatCode="0000\ &quot;HRS&quot;"/>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sz val="12"/>
      <color theme="0"/>
      <name val="Calibri"/>
      <family val="2"/>
      <scheme val="minor"/>
    </font>
    <font>
      <b/>
      <sz val="8"/>
      <color theme="2" tint="-4.9989318521683403E-2"/>
      <name val="Calibri"/>
      <family val="2"/>
      <scheme val="maj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0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bottom style="thin">
        <color theme="0" tint="-0.499984740745262"/>
      </bottom>
      <diagonal/>
    </border>
    <border>
      <left style="thin">
        <color theme="1" tint="0.34998626667073579"/>
      </left>
      <right/>
      <top style="thin">
        <color theme="1" tint="0.34998626667073579"/>
      </top>
      <bottom style="thin">
        <color theme="1" tint="0.34998626667073579"/>
      </bottom>
      <diagonal/>
    </border>
    <border>
      <left style="dotted">
        <color theme="1" tint="0.34998626667073579"/>
      </left>
      <right style="thin">
        <color theme="1" tint="0.34998626667073579"/>
      </right>
      <top style="thin">
        <color theme="1" tint="0.34998626667073579"/>
      </top>
      <bottom style="thin">
        <color theme="1" tint="0.34998626667073579"/>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19" fillId="10" borderId="0" xfId="0" applyFont="1" applyFill="1"/>
    <xf numFmtId="0" fontId="19"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19"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0" fillId="0" borderId="8" xfId="0" applyBorder="1" applyAlignment="1">
      <alignment vertical="center"/>
    </xf>
    <xf numFmtId="0" fontId="0" fillId="0" borderId="7" xfId="0" applyBorder="1" applyAlignment="1">
      <alignment vertical="center"/>
    </xf>
    <xf numFmtId="0" fontId="22" fillId="10" borderId="0" xfId="5" applyFont="1" applyFill="1" applyBorder="1" applyAlignment="1">
      <alignment horizontal="left" vertical="center"/>
    </xf>
    <xf numFmtId="0" fontId="21"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3" xfId="0" applyFill="1" applyBorder="1" applyAlignment="1">
      <alignment horizontal="center" vertical="center"/>
    </xf>
    <xf numFmtId="0" fontId="10" fillId="10" borderId="0" xfId="8" applyFont="1" applyFill="1" applyAlignment="1">
      <alignment horizontal="left" vertical="center" indent="2"/>
    </xf>
    <xf numFmtId="0" fontId="19" fillId="10" borderId="0" xfId="0" applyFont="1" applyFill="1" applyAlignment="1">
      <alignment horizontal="left" vertical="center" indent="2"/>
    </xf>
    <xf numFmtId="0" fontId="0" fillId="10" borderId="0" xfId="0" applyFill="1" applyAlignment="1">
      <alignment horizontal="left" vertical="center" indent="2"/>
    </xf>
    <xf numFmtId="14" fontId="19" fillId="10" borderId="0" xfId="9" applyFont="1" applyFill="1" applyBorder="1" applyAlignment="1">
      <alignment horizontal="left" vertical="center" indent="2"/>
    </xf>
    <xf numFmtId="0" fontId="25" fillId="10" borderId="0" xfId="0" applyFont="1" applyFill="1" applyAlignment="1">
      <alignment horizontal="left" vertical="center" indent="2"/>
    </xf>
    <xf numFmtId="0" fontId="0" fillId="10" borderId="0" xfId="0" applyFill="1" applyAlignment="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0" fillId="10" borderId="0" xfId="0" applyFill="1" applyBorder="1" applyAlignment="1">
      <alignment horizontal="center" vertical="center"/>
    </xf>
    <xf numFmtId="0" fontId="3" fillId="2" borderId="0" xfId="0" applyFont="1" applyFill="1"/>
    <xf numFmtId="0" fontId="22" fillId="0" borderId="0" xfId="5" applyFont="1" applyFill="1" applyBorder="1" applyAlignment="1">
      <alignment horizontal="left" vertical="center"/>
    </xf>
    <xf numFmtId="0" fontId="21"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6"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6"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6"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6" fillId="0" borderId="11" xfId="0" applyFont="1" applyBorder="1" applyAlignment="1">
      <alignment vertical="center"/>
    </xf>
    <xf numFmtId="0" fontId="28" fillId="0" borderId="11" xfId="0" applyFont="1" applyBorder="1" applyAlignment="1">
      <alignment vertical="center"/>
    </xf>
    <xf numFmtId="0" fontId="18" fillId="0" borderId="11" xfId="0" applyFont="1" applyBorder="1" applyAlignment="1">
      <alignment vertical="center"/>
    </xf>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4" xfId="0" applyNumberFormat="1" applyFont="1" applyFill="1" applyBorder="1" applyAlignment="1">
      <alignment horizontal="center" vertical="center"/>
    </xf>
    <xf numFmtId="165" fontId="1" fillId="14" borderId="15"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29" fillId="0" borderId="0" xfId="6" applyFont="1" applyFill="1" applyAlignment="1">
      <alignment vertical="center"/>
    </xf>
    <xf numFmtId="0" fontId="9" fillId="2" borderId="0" xfId="0" applyFont="1" applyFill="1"/>
    <xf numFmtId="0" fontId="30" fillId="2" borderId="0" xfId="0" applyFont="1" applyFill="1"/>
    <xf numFmtId="0" fontId="22"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0" fillId="9" borderId="0" xfId="0" applyFont="1" applyFill="1" applyBorder="1" applyAlignment="1">
      <alignment horizontal="left" vertical="center" indent="1"/>
    </xf>
    <xf numFmtId="0" fontId="20"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20" fillId="0" borderId="0" xfId="0" applyFont="1" applyFill="1" applyBorder="1" applyAlignment="1">
      <alignment horizontal="left" vertical="center" wrapText="1" indent="1"/>
    </xf>
    <xf numFmtId="49" fontId="10" fillId="0" borderId="0" xfId="3" applyNumberFormat="1" applyAlignment="1">
      <alignment wrapText="1"/>
    </xf>
    <xf numFmtId="49" fontId="19" fillId="10" borderId="0" xfId="0" applyNumberFormat="1" applyFont="1" applyFill="1" applyBorder="1" applyAlignment="1">
      <alignment horizontal="left" vertical="center" indent="2"/>
    </xf>
    <xf numFmtId="49" fontId="19" fillId="10" borderId="0" xfId="0" applyNumberFormat="1" applyFont="1" applyFill="1" applyBorder="1"/>
    <xf numFmtId="49" fontId="16" fillId="11" borderId="0" xfId="0" applyNumberFormat="1" applyFont="1" applyFill="1" applyBorder="1" applyAlignment="1">
      <alignment horizontal="center" vertical="center" wrapText="1"/>
    </xf>
    <xf numFmtId="49" fontId="0" fillId="10" borderId="0" xfId="0" applyNumberFormat="1" applyFill="1"/>
    <xf numFmtId="49" fontId="0" fillId="0" borderId="0" xfId="0" applyNumberFormat="1"/>
    <xf numFmtId="49" fontId="16" fillId="11" borderId="0" xfId="0" applyNumberFormat="1" applyFont="1" applyFill="1" applyBorder="1" applyAlignment="1">
      <alignment horizontal="left" vertical="center" indent="1"/>
    </xf>
    <xf numFmtId="49" fontId="11" fillId="12" borderId="0" xfId="0" applyNumberFormat="1" applyFont="1" applyFill="1" applyBorder="1" applyAlignment="1">
      <alignment horizontal="center" vertical="center" wrapText="1"/>
    </xf>
    <xf numFmtId="49" fontId="12" fillId="9" borderId="7" xfId="0" applyNumberFormat="1" applyFont="1" applyFill="1" applyBorder="1" applyAlignment="1">
      <alignment horizontal="center" vertical="center" shrinkToFit="1"/>
    </xf>
    <xf numFmtId="49" fontId="12" fillId="9" borderId="17" xfId="0" applyNumberFormat="1" applyFont="1" applyFill="1" applyBorder="1" applyAlignment="1">
      <alignment horizontal="center" vertical="center" shrinkToFit="1"/>
    </xf>
    <xf numFmtId="0" fontId="0" fillId="15" borderId="5" xfId="0" applyFill="1" applyBorder="1" applyAlignment="1">
      <alignment horizontal="center" vertical="center"/>
    </xf>
    <xf numFmtId="0" fontId="10" fillId="0" borderId="0" xfId="0" applyFont="1" applyFill="1" applyBorder="1" applyAlignment="1">
      <alignment horizontal="left" vertical="center" wrapText="1" indent="3"/>
    </xf>
    <xf numFmtId="0" fontId="10" fillId="0" borderId="0" xfId="0" applyFont="1" applyAlignment="1">
      <alignment horizontal="center" vertical="center"/>
    </xf>
    <xf numFmtId="0" fontId="10" fillId="10" borderId="0" xfId="0" applyFont="1" applyFill="1" applyAlignment="1">
      <alignment horizontal="center" vertical="center"/>
    </xf>
    <xf numFmtId="0" fontId="10" fillId="0" borderId="0" xfId="0" applyFont="1"/>
    <xf numFmtId="0" fontId="0" fillId="16" borderId="5" xfId="0" applyFill="1" applyBorder="1" applyAlignment="1">
      <alignment horizontal="center" vertical="center"/>
    </xf>
    <xf numFmtId="0" fontId="0" fillId="15" borderId="4" xfId="0" applyFill="1" applyBorder="1" applyAlignment="1">
      <alignment horizontal="center" vertical="center"/>
    </xf>
    <xf numFmtId="0" fontId="10" fillId="0" borderId="0" xfId="0" applyFont="1" applyFill="1" applyBorder="1" applyAlignment="1">
      <alignment horizontal="center" vertical="center" wrapText="1"/>
    </xf>
    <xf numFmtId="0" fontId="0" fillId="17" borderId="5" xfId="0" applyFill="1" applyBorder="1" applyAlignment="1">
      <alignment horizontal="center" vertical="center"/>
    </xf>
    <xf numFmtId="0" fontId="0" fillId="10" borderId="19" xfId="0" applyFill="1" applyBorder="1" applyAlignment="1">
      <alignment horizontal="center" vertical="center"/>
    </xf>
    <xf numFmtId="0" fontId="0" fillId="10" borderId="20" xfId="0" applyFill="1" applyBorder="1" applyAlignment="1">
      <alignment horizontal="center" vertical="center"/>
    </xf>
    <xf numFmtId="166" fontId="10" fillId="0" borderId="0" xfId="10" applyNumberFormat="1" applyFont="1" applyFill="1" applyBorder="1">
      <alignment horizontal="center" vertical="center"/>
    </xf>
    <xf numFmtId="166" fontId="10" fillId="0" borderId="0" xfId="9" applyNumberFormat="1" applyFont="1" applyFill="1" applyBorder="1">
      <alignment horizontal="center" vertical="center"/>
    </xf>
    <xf numFmtId="166" fontId="0" fillId="10" borderId="0" xfId="10" applyNumberFormat="1" applyFont="1" applyFill="1">
      <alignment horizontal="center" vertical="center"/>
    </xf>
    <xf numFmtId="166" fontId="10" fillId="0" borderId="0" xfId="0" applyNumberFormat="1" applyFont="1" applyAlignment="1">
      <alignment horizontal="center"/>
    </xf>
    <xf numFmtId="166" fontId="0" fillId="0" borderId="0" xfId="0" applyNumberFormat="1"/>
    <xf numFmtId="167" fontId="10" fillId="0" borderId="0" xfId="9" applyNumberFormat="1" applyFont="1" applyFill="1" applyBorder="1">
      <alignment horizontal="center" vertical="center"/>
    </xf>
    <xf numFmtId="167" fontId="0" fillId="10" borderId="0" xfId="9" applyNumberFormat="1" applyFont="1" applyFill="1">
      <alignment horizontal="center" vertical="center"/>
    </xf>
    <xf numFmtId="167" fontId="0" fillId="0" borderId="0" xfId="0" applyNumberFormat="1" applyAlignment="1">
      <alignment horizontal="center"/>
    </xf>
    <xf numFmtId="0" fontId="31" fillId="13" borderId="0" xfId="6" applyFont="1" applyFill="1" applyAlignment="1">
      <alignment horizontal="left" vertical="center"/>
    </xf>
    <xf numFmtId="0" fontId="32"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7"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4" fillId="9" borderId="0" xfId="5" applyFont="1" applyFill="1" applyAlignment="1">
      <alignment horizontal="left" vertical="center" indent="1"/>
    </xf>
    <xf numFmtId="0" fontId="23"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10" borderId="0" xfId="11" applyFont="1" applyFill="1" applyAlignment="1">
      <alignment horizontal="center" vertical="center"/>
    </xf>
    <xf numFmtId="0" fontId="14" fillId="10" borderId="0" xfId="0" applyFont="1" applyFill="1" applyAlignment="1">
      <alignment horizontal="center" vertical="center"/>
    </xf>
    <xf numFmtId="0" fontId="34" fillId="10" borderId="0" xfId="0" applyFont="1" applyFill="1" applyBorder="1" applyAlignment="1">
      <alignment horizontal="left" vertical="center" wrapText="1"/>
    </xf>
    <xf numFmtId="49" fontId="33" fillId="9" borderId="12" xfId="0" applyNumberFormat="1" applyFont="1" applyFill="1" applyBorder="1" applyAlignment="1">
      <alignment horizontal="center" vertical="center"/>
    </xf>
    <xf numFmtId="49" fontId="33" fillId="9" borderId="11" xfId="0" applyNumberFormat="1" applyFont="1" applyFill="1" applyBorder="1" applyAlignment="1">
      <alignment horizontal="center" vertical="center"/>
    </xf>
    <xf numFmtId="49" fontId="33" fillId="9" borderId="18" xfId="0" applyNumberFormat="1" applyFont="1" applyFill="1" applyBorder="1" applyAlignment="1">
      <alignment horizontal="center" vertical="center"/>
    </xf>
    <xf numFmtId="0" fontId="13" fillId="10" borderId="0" xfId="0" applyFont="1" applyFill="1" applyAlignment="1">
      <alignment horizontal="center" vertical="center"/>
    </xf>
    <xf numFmtId="15"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10" fillId="0" borderId="0" xfId="0" applyFont="1" applyFill="1" applyBorder="1" applyAlignment="1">
      <alignment horizontal="left" wrapText="1" indent="2"/>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76">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numFmt numFmtId="30" formatCode="@"/>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75"/>
      <tableStyleElement type="headerRow" dxfId="674"/>
      <tableStyleElement type="firstRowStripe" dxfId="673"/>
      <tableStyleElement type="secondRowStripe" dxfId="672"/>
    </tableStyle>
    <tableStyle name="ToDoList" pivot="0" count="9" xr9:uid="{00000000-0011-0000-FFFF-FFFF00000000}">
      <tableStyleElement type="wholeTable" dxfId="671"/>
      <tableStyleElement type="headerRow" dxfId="670"/>
      <tableStyleElement type="totalRow" dxfId="669"/>
      <tableStyleElement type="firstColumn" dxfId="668"/>
      <tableStyleElement type="lastColumn" dxfId="667"/>
      <tableStyleElement type="firstRowStripe" dxfId="666"/>
      <tableStyleElement type="secondRowStripe" dxfId="665"/>
      <tableStyleElement type="firstColumnStripe" dxfId="664"/>
      <tableStyleElement type="secondColumnStripe" dxfId="6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000000"/>
      <color rgb="FF215881"/>
      <color rgb="FF42648A"/>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662" dataDxfId="66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60"/>
    <tableColumn id="2" xr3:uid="{39BD914E-FB02-4352-846C-6D59624DC0B0}" name="Category" dataDxfId="659"/>
    <tableColumn id="3" xr3:uid="{D274194F-BCA0-44F3-84B2-217254EE241C}" name="Assigned to" dataDxfId="658"/>
    <tableColumn id="4" xr3:uid="{8385BC6F-56EE-4363-A106-8DB0A1E4EF5A}" name="Progress" dataDxfId="657"/>
    <tableColumn id="5" xr3:uid="{02926609-7B93-4B6F-BE96-92EC7A949E4B}" name="Start" dataDxfId="656" dataCellStyle="Date"/>
    <tableColumn id="6" xr3:uid="{8FF9BE8E-04B7-4B39-AC27-D2E534204BC3}" name="Days" dataDxfId="65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11:F51" totalsRowShown="0" headerRowDxfId="654">
  <autoFilter ref="B11:F51" xr:uid="{29E5A880-80D5-4B65-B5FB-8FB3913D3D27}">
    <filterColumn colId="0" hiddenButton="1"/>
    <filterColumn colId="1" hiddenButton="1"/>
    <filterColumn colId="2" hiddenButton="1"/>
    <filterColumn colId="3" hiddenButton="1"/>
    <filterColumn colId="4" hiddenButton="1"/>
  </autoFilter>
  <tableColumns count="5">
    <tableColumn id="1" xr3:uid="{6E47A83D-ACD7-4EB6-9B84-5195E813945E}" name="Activity" dataDxfId="653"/>
    <tableColumn id="2" xr3:uid="{529EEF64-D037-4ACF-8CA4-0C10FE2D1FBB}" name="Priority" dataDxfId="652"/>
    <tableColumn id="3" xr3:uid="{711D01BA-2785-403A-9636-CCC7E2ADA584}" name="Assigned to" dataDxfId="651"/>
    <tableColumn id="5" xr3:uid="{D6D72902-F68F-4E59-A714-AFFF520C647A}" name="Start" dataCellStyle="Date"/>
    <tableColumn id="6" xr3:uid="{93E698DE-286F-49ED-AA20-D0C843671DE8}" name="Min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2"/>
    </row>
    <row r="2" spans="1:13" ht="50.1" customHeight="1" x14ac:dyDescent="0.4">
      <c r="A2" s="7"/>
      <c r="B2" s="108"/>
      <c r="C2" s="144" t="s">
        <v>34</v>
      </c>
      <c r="D2" s="144"/>
      <c r="E2" s="144"/>
      <c r="F2" s="108"/>
      <c r="G2" s="7"/>
      <c r="H2" s="7"/>
      <c r="I2" s="7"/>
      <c r="J2" s="7"/>
      <c r="K2" s="7"/>
      <c r="L2" s="7"/>
      <c r="M2" s="7"/>
    </row>
    <row r="3" spans="1:13" ht="14.45" customHeight="1" x14ac:dyDescent="0.4">
      <c r="A3" s="7"/>
      <c r="B3" s="103"/>
      <c r="C3" s="104"/>
      <c r="D3" s="105"/>
      <c r="E3" s="103"/>
      <c r="F3" s="103"/>
      <c r="G3" s="7"/>
      <c r="H3" s="7"/>
      <c r="I3" s="7"/>
      <c r="J3" s="7"/>
      <c r="K3" s="7"/>
      <c r="L3" s="7"/>
      <c r="M3" s="7"/>
    </row>
    <row r="4" spans="1:13" s="8" customFormat="1" ht="67.150000000000006" customHeight="1" x14ac:dyDescent="0.4">
      <c r="A4" s="7"/>
      <c r="B4" s="103"/>
      <c r="C4" s="145" t="s">
        <v>35</v>
      </c>
      <c r="D4" s="145"/>
      <c r="E4" s="145"/>
      <c r="F4" s="103"/>
      <c r="G4" s="7"/>
      <c r="H4" s="7"/>
      <c r="I4" s="7"/>
      <c r="J4" s="7"/>
      <c r="K4" s="7"/>
      <c r="L4" s="7"/>
      <c r="M4" s="7"/>
    </row>
    <row r="5" spans="1:13" s="8" customFormat="1" ht="67.150000000000006" customHeight="1" x14ac:dyDescent="0.4">
      <c r="A5" s="7"/>
      <c r="B5" s="103"/>
      <c r="C5" s="145" t="s">
        <v>36</v>
      </c>
      <c r="D5" s="145"/>
      <c r="E5" s="145"/>
      <c r="F5" s="103"/>
      <c r="G5" s="7"/>
      <c r="H5" s="7"/>
      <c r="I5" s="7"/>
      <c r="J5" s="7"/>
      <c r="K5" s="7"/>
      <c r="L5" s="7"/>
      <c r="M5" s="7"/>
    </row>
    <row r="6" spans="1:13" ht="15" x14ac:dyDescent="0.25">
      <c r="A6" s="6"/>
      <c r="B6" s="106"/>
      <c r="C6" s="106"/>
      <c r="D6" s="107"/>
      <c r="E6" s="106"/>
      <c r="F6" s="106"/>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8" t="s">
        <v>5</v>
      </c>
      <c r="C2" s="148"/>
      <c r="D2" s="148"/>
      <c r="E2" s="148"/>
      <c r="F2" s="148"/>
      <c r="G2" s="148"/>
      <c r="H2" s="148"/>
      <c r="I2" s="149"/>
      <c r="J2" s="149"/>
      <c r="K2" s="149"/>
      <c r="L2" s="149"/>
      <c r="M2" s="149"/>
      <c r="N2" s="149"/>
      <c r="O2" s="150"/>
      <c r="P2" s="150"/>
      <c r="Q2" s="150"/>
      <c r="R2" s="150"/>
      <c r="S2" s="150"/>
      <c r="T2" s="150"/>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row>
    <row r="3" spans="1:68" ht="19.899999999999999" customHeight="1" x14ac:dyDescent="0.25">
      <c r="A3" s="10"/>
      <c r="B3" s="58"/>
      <c r="C3" s="59"/>
      <c r="D3" s="60"/>
      <c r="E3" s="60"/>
      <c r="F3" s="61"/>
      <c r="G3" s="60"/>
      <c r="H3" s="60"/>
      <c r="I3" s="77"/>
      <c r="J3" s="78"/>
      <c r="K3" s="78"/>
      <c r="L3" s="78"/>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80"/>
    </row>
    <row r="4" spans="1:68" ht="30" customHeight="1" x14ac:dyDescent="0.25">
      <c r="A4" s="10"/>
      <c r="B4" s="62" t="s">
        <v>22</v>
      </c>
      <c r="C4" s="63"/>
      <c r="D4" s="64"/>
      <c r="E4" s="65"/>
      <c r="F4" s="66"/>
      <c r="G4" s="67" t="s">
        <v>18</v>
      </c>
      <c r="H4" s="65"/>
      <c r="I4" s="151" t="s">
        <v>26</v>
      </c>
      <c r="J4" s="151"/>
      <c r="K4" s="151"/>
      <c r="L4" s="151"/>
      <c r="M4" s="80"/>
      <c r="N4" s="152" t="s">
        <v>27</v>
      </c>
      <c r="O4" s="152"/>
      <c r="P4" s="152"/>
      <c r="Q4" s="152"/>
      <c r="R4" s="80"/>
      <c r="S4" s="153" t="s">
        <v>28</v>
      </c>
      <c r="T4" s="153"/>
      <c r="U4" s="153"/>
      <c r="V4" s="153"/>
      <c r="W4" s="80"/>
      <c r="X4" s="146" t="s">
        <v>29</v>
      </c>
      <c r="Y4" s="146"/>
      <c r="Z4" s="146"/>
      <c r="AA4" s="146"/>
      <c r="AB4" s="80"/>
      <c r="AC4" s="147" t="s">
        <v>19</v>
      </c>
      <c r="AD4" s="147"/>
      <c r="AE4" s="147"/>
      <c r="AF4" s="147"/>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row>
    <row r="5" spans="1:68" ht="30" customHeight="1" x14ac:dyDescent="0.25">
      <c r="A5" s="10"/>
      <c r="B5" s="68" t="s">
        <v>21</v>
      </c>
      <c r="C5" s="64"/>
      <c r="D5" s="64"/>
      <c r="E5" s="65"/>
      <c r="F5" s="66"/>
      <c r="G5" s="69"/>
      <c r="H5" s="6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80"/>
    </row>
    <row r="6" spans="1:68" ht="30" customHeight="1" x14ac:dyDescent="0.35">
      <c r="A6" s="10"/>
      <c r="B6" s="70" t="s">
        <v>17</v>
      </c>
      <c r="C6" s="71" cm="1">
        <f t="array" aca="1" ref="C6" ca="1">IFERROR(IF(MIN(Milestones4352[Start])=0,TODAY(),B11(Milestones4352[Start])),TODAY())</f>
        <v>44732</v>
      </c>
      <c r="D6" s="72"/>
      <c r="E6" s="65"/>
      <c r="F6" s="73"/>
      <c r="G6" s="65"/>
      <c r="H6" s="65"/>
      <c r="I6" s="90" t="str">
        <f ca="1">TEXT(I7,"mmmm")</f>
        <v>June</v>
      </c>
      <c r="J6" s="90"/>
      <c r="K6" s="90"/>
      <c r="L6" s="90"/>
      <c r="M6" s="90"/>
      <c r="N6" s="90"/>
      <c r="O6" s="90"/>
      <c r="P6" s="90" t="str">
        <f ca="1">IF(TEXT(P7,"mmmm")=I6,"",TEXT(P7,"mmmm"))</f>
        <v/>
      </c>
      <c r="Q6" s="90"/>
      <c r="R6" s="90"/>
      <c r="S6" s="90"/>
      <c r="T6" s="90"/>
      <c r="U6" s="90"/>
      <c r="V6" s="90"/>
      <c r="W6" s="90" t="str">
        <f ca="1">IF(OR(TEXT(W7,"mmmm")=P6,TEXT(W7,"mmmm")=I6),"",TEXT(W7,"mmmm"))</f>
        <v>July</v>
      </c>
      <c r="X6" s="90"/>
      <c r="Y6" s="90"/>
      <c r="Z6" s="90"/>
      <c r="AA6" s="90"/>
      <c r="AB6" s="90"/>
      <c r="AC6" s="90"/>
      <c r="AD6" s="90" t="str">
        <f ca="1">IF(OR(TEXT(AD7,"mmmm")=W6,TEXT(AD7,"mmmm")=P6,TEXT(AD7,"mmmm")=I6),"",TEXT(AD7,"mmmm"))</f>
        <v/>
      </c>
      <c r="AE6" s="90"/>
      <c r="AF6" s="90"/>
      <c r="AG6" s="90"/>
      <c r="AH6" s="90"/>
      <c r="AI6" s="90"/>
      <c r="AJ6" s="90"/>
      <c r="AK6" s="90" t="str">
        <f ca="1">IF(OR(TEXT(AK7,"mmmm")=AD6,TEXT(AK7,"mmmm")=W6,TEXT(AK7,"mmmm")=P6,TEXT(AK7,"mmmm")=I6),"",TEXT(AK7,"mmmm"))</f>
        <v/>
      </c>
      <c r="AL6" s="90"/>
      <c r="AM6" s="90"/>
      <c r="AN6" s="90"/>
      <c r="AO6" s="90"/>
      <c r="AP6" s="90"/>
      <c r="AQ6" s="90"/>
      <c r="AR6" s="90" t="str">
        <f ca="1">IF(OR(TEXT(AR7,"mmmm")=AK6,TEXT(AR7,"mmmm")=AD6,TEXT(AR7,"mmmm")=W6,TEXT(AR7,"mmmm")=P6),"",TEXT(AR7,"mmmm"))</f>
        <v/>
      </c>
      <c r="AS6" s="90"/>
      <c r="AT6" s="90"/>
      <c r="AU6" s="90"/>
      <c r="AV6" s="90"/>
      <c r="AW6" s="90"/>
      <c r="AX6" s="91"/>
      <c r="AY6" s="91" t="str">
        <f ca="1">IF(OR(TEXT(AY7,"mmmm")=AR6,TEXT(AY7,"mmmm")=AK6,TEXT(AY7,"mmmm")=AD6,TEXT(AY7,"mmmm")=W6),"",TEXT(AY7,"mmmm"))</f>
        <v>August</v>
      </c>
      <c r="AZ6" s="91"/>
      <c r="BA6" s="91"/>
      <c r="BB6" s="92"/>
      <c r="BC6" s="89"/>
      <c r="BD6" s="89"/>
      <c r="BE6" s="89"/>
      <c r="BF6" s="89" t="str">
        <f ca="1">IF(OR(TEXT(BF7,"mmmm")=AY6,TEXT(BF7,"mmmm")=AR6,TEXT(BF7,"mmmm")=AK6,TEXT(BF7,"mmmm")=AD6),"",TEXT(BF7,"mmmm"))</f>
        <v/>
      </c>
      <c r="BG6" s="89"/>
      <c r="BH6" s="89"/>
      <c r="BI6" s="89"/>
      <c r="BJ6" s="89"/>
      <c r="BK6" s="89"/>
      <c r="BL6" s="89"/>
      <c r="BM6" s="80"/>
    </row>
    <row r="7" spans="1:68" ht="30" customHeight="1" x14ac:dyDescent="0.25">
      <c r="A7" s="10"/>
      <c r="B7" s="70" t="s">
        <v>12</v>
      </c>
      <c r="C7" s="74">
        <v>1</v>
      </c>
      <c r="D7" s="64"/>
      <c r="E7" s="65"/>
      <c r="F7" s="69"/>
      <c r="G7" s="69"/>
      <c r="H7" s="75"/>
      <c r="I7" s="93">
        <f ca="1">IFERROR(Project_Start+Scrolling_Increment,TODAY())</f>
        <v>44733</v>
      </c>
      <c r="J7" s="94">
        <f ca="1">I7+1</f>
        <v>44734</v>
      </c>
      <c r="K7" s="94">
        <f t="shared" ref="K7:AX7" ca="1" si="0">J7+1</f>
        <v>44735</v>
      </c>
      <c r="L7" s="94">
        <f t="shared" ca="1" si="0"/>
        <v>44736</v>
      </c>
      <c r="M7" s="94">
        <f t="shared" ca="1" si="0"/>
        <v>44737</v>
      </c>
      <c r="N7" s="94">
        <f t="shared" ca="1" si="0"/>
        <v>44738</v>
      </c>
      <c r="O7" s="95">
        <f t="shared" ca="1" si="0"/>
        <v>44739</v>
      </c>
      <c r="P7" s="94">
        <f ca="1">O7+1</f>
        <v>44740</v>
      </c>
      <c r="Q7" s="94">
        <f ca="1">P7+1</f>
        <v>44741</v>
      </c>
      <c r="R7" s="94">
        <f t="shared" ca="1" si="0"/>
        <v>44742</v>
      </c>
      <c r="S7" s="94">
        <f t="shared" ca="1" si="0"/>
        <v>44743</v>
      </c>
      <c r="T7" s="94">
        <f t="shared" ca="1" si="0"/>
        <v>44744</v>
      </c>
      <c r="U7" s="94">
        <f t="shared" ca="1" si="0"/>
        <v>44745</v>
      </c>
      <c r="V7" s="95">
        <f t="shared" ca="1" si="0"/>
        <v>44746</v>
      </c>
      <c r="W7" s="94">
        <f ca="1">V7+1</f>
        <v>44747</v>
      </c>
      <c r="X7" s="94">
        <f ca="1">W7+1</f>
        <v>44748</v>
      </c>
      <c r="Y7" s="94">
        <f t="shared" ca="1" si="0"/>
        <v>44749</v>
      </c>
      <c r="Z7" s="94">
        <f t="shared" ca="1" si="0"/>
        <v>44750</v>
      </c>
      <c r="AA7" s="94">
        <f t="shared" ca="1" si="0"/>
        <v>44751</v>
      </c>
      <c r="AB7" s="94">
        <f t="shared" ca="1" si="0"/>
        <v>44752</v>
      </c>
      <c r="AC7" s="95">
        <f t="shared" ca="1" si="0"/>
        <v>44753</v>
      </c>
      <c r="AD7" s="94">
        <f ca="1">AC7+1</f>
        <v>44754</v>
      </c>
      <c r="AE7" s="94">
        <f ca="1">AD7+1</f>
        <v>44755</v>
      </c>
      <c r="AF7" s="94">
        <f t="shared" ca="1" si="0"/>
        <v>44756</v>
      </c>
      <c r="AG7" s="94">
        <f t="shared" ca="1" si="0"/>
        <v>44757</v>
      </c>
      <c r="AH7" s="94">
        <f t="shared" ca="1" si="0"/>
        <v>44758</v>
      </c>
      <c r="AI7" s="94">
        <f t="shared" ca="1" si="0"/>
        <v>44759</v>
      </c>
      <c r="AJ7" s="95">
        <f t="shared" ca="1" si="0"/>
        <v>44760</v>
      </c>
      <c r="AK7" s="94">
        <f ca="1">AJ7+1</f>
        <v>44761</v>
      </c>
      <c r="AL7" s="94">
        <f ca="1">AK7+1</f>
        <v>44762</v>
      </c>
      <c r="AM7" s="94">
        <f t="shared" ca="1" si="0"/>
        <v>44763</v>
      </c>
      <c r="AN7" s="94">
        <f t="shared" ca="1" si="0"/>
        <v>44764</v>
      </c>
      <c r="AO7" s="94">
        <f t="shared" ca="1" si="0"/>
        <v>44765</v>
      </c>
      <c r="AP7" s="94">
        <f t="shared" ca="1" si="0"/>
        <v>44766</v>
      </c>
      <c r="AQ7" s="95">
        <f t="shared" ca="1" si="0"/>
        <v>44767</v>
      </c>
      <c r="AR7" s="94">
        <f ca="1">AQ7+1</f>
        <v>44768</v>
      </c>
      <c r="AS7" s="94">
        <f ca="1">AR7+1</f>
        <v>44769</v>
      </c>
      <c r="AT7" s="94">
        <f t="shared" ca="1" si="0"/>
        <v>44770</v>
      </c>
      <c r="AU7" s="94">
        <f t="shared" ca="1" si="0"/>
        <v>44771</v>
      </c>
      <c r="AV7" s="94">
        <f t="shared" ca="1" si="0"/>
        <v>44772</v>
      </c>
      <c r="AW7" s="94">
        <f t="shared" ca="1" si="0"/>
        <v>44773</v>
      </c>
      <c r="AX7" s="95">
        <f t="shared" ca="1" si="0"/>
        <v>44774</v>
      </c>
      <c r="AY7" s="94">
        <f ca="1">AX7+1</f>
        <v>44775</v>
      </c>
      <c r="AZ7" s="94">
        <f ca="1">AY7+1</f>
        <v>44776</v>
      </c>
      <c r="BA7" s="94">
        <f t="shared" ref="BA7:BE7" ca="1" si="1">AZ7+1</f>
        <v>44777</v>
      </c>
      <c r="BB7" s="94">
        <f t="shared" ca="1" si="1"/>
        <v>44778</v>
      </c>
      <c r="BC7" s="94">
        <f t="shared" ca="1" si="1"/>
        <v>44779</v>
      </c>
      <c r="BD7" s="94">
        <f t="shared" ca="1" si="1"/>
        <v>44780</v>
      </c>
      <c r="BE7" s="95">
        <f t="shared" ca="1" si="1"/>
        <v>44781</v>
      </c>
      <c r="BF7" s="94">
        <f ca="1">BE7+1</f>
        <v>44782</v>
      </c>
      <c r="BG7" s="94">
        <f ca="1">BF7+1</f>
        <v>44783</v>
      </c>
      <c r="BH7" s="94">
        <f t="shared" ref="BH7:BL7" ca="1" si="2">BG7+1</f>
        <v>44784</v>
      </c>
      <c r="BI7" s="94">
        <f t="shared" ca="1" si="2"/>
        <v>44785</v>
      </c>
      <c r="BJ7" s="94">
        <f t="shared" ca="1" si="2"/>
        <v>44786</v>
      </c>
      <c r="BK7" s="94">
        <f t="shared" ca="1" si="2"/>
        <v>44787</v>
      </c>
      <c r="BL7" s="95">
        <f t="shared" ca="1" si="2"/>
        <v>44788</v>
      </c>
      <c r="BM7" s="80"/>
    </row>
    <row r="8" spans="1:68" ht="19.899999999999999" customHeight="1" x14ac:dyDescent="0.25">
      <c r="A8" s="10"/>
      <c r="B8" s="76"/>
      <c r="C8" s="76"/>
      <c r="D8" s="76"/>
      <c r="E8" s="69"/>
      <c r="F8" s="69"/>
      <c r="G8" s="69"/>
      <c r="H8" s="75"/>
      <c r="I8" s="96"/>
      <c r="J8" s="97"/>
      <c r="K8" s="97"/>
      <c r="L8" s="97"/>
      <c r="M8" s="97"/>
      <c r="N8" s="97"/>
      <c r="O8" s="97"/>
      <c r="P8" s="98"/>
      <c r="Q8" s="97"/>
      <c r="R8" s="97"/>
      <c r="S8" s="97"/>
      <c r="T8" s="97"/>
      <c r="U8" s="97"/>
      <c r="V8" s="99"/>
      <c r="W8" s="97"/>
      <c r="X8" s="97"/>
      <c r="Y8" s="97"/>
      <c r="Z8" s="97"/>
      <c r="AA8" s="97"/>
      <c r="AB8" s="97"/>
      <c r="AC8" s="99"/>
      <c r="AD8" s="97"/>
      <c r="AE8" s="97"/>
      <c r="AF8" s="97"/>
      <c r="AG8" s="97"/>
      <c r="AH8" s="97"/>
      <c r="AI8" s="97"/>
      <c r="AJ8" s="99"/>
      <c r="AK8" s="97"/>
      <c r="AL8" s="97"/>
      <c r="AM8" s="97"/>
      <c r="AN8" s="97"/>
      <c r="AO8" s="97"/>
      <c r="AP8" s="97"/>
      <c r="AQ8" s="99"/>
      <c r="AR8" s="97"/>
      <c r="AS8" s="97"/>
      <c r="AT8" s="97"/>
      <c r="AU8" s="97"/>
      <c r="AV8" s="97"/>
      <c r="AW8" s="97"/>
      <c r="AX8" s="99"/>
      <c r="AY8" s="97"/>
      <c r="AZ8" s="97"/>
      <c r="BA8" s="97"/>
      <c r="BB8" s="97"/>
      <c r="BC8" s="97"/>
      <c r="BD8" s="97"/>
      <c r="BE8" s="99"/>
      <c r="BF8" s="97"/>
      <c r="BG8" s="97"/>
      <c r="BH8" s="97"/>
      <c r="BI8" s="97"/>
      <c r="BJ8" s="97"/>
      <c r="BK8" s="97"/>
      <c r="BL8" s="100"/>
      <c r="BM8" s="80"/>
    </row>
    <row r="9" spans="1:68" ht="40.15" customHeight="1" x14ac:dyDescent="0.25">
      <c r="A9" s="10"/>
      <c r="B9" s="109" t="s">
        <v>23</v>
      </c>
      <c r="C9" s="110" t="s">
        <v>7</v>
      </c>
      <c r="D9" s="110" t="s">
        <v>24</v>
      </c>
      <c r="E9" s="110" t="s">
        <v>10</v>
      </c>
      <c r="F9" s="110" t="s">
        <v>11</v>
      </c>
      <c r="G9" s="110" t="s">
        <v>25</v>
      </c>
      <c r="H9" s="86"/>
      <c r="I9" s="101" t="str">
        <f t="shared" ref="I9:BL9" ca="1" si="3">LEFT(TEXT(I7,"ddd"),1)</f>
        <v>T</v>
      </c>
      <c r="J9" s="101" t="str">
        <f t="shared" ca="1" si="3"/>
        <v>W</v>
      </c>
      <c r="K9" s="101" t="str">
        <f t="shared" ca="1" si="3"/>
        <v>T</v>
      </c>
      <c r="L9" s="101" t="str">
        <f t="shared" ca="1" si="3"/>
        <v>F</v>
      </c>
      <c r="M9" s="101" t="str">
        <f t="shared" ca="1" si="3"/>
        <v>S</v>
      </c>
      <c r="N9" s="101" t="str">
        <f t="shared" ca="1" si="3"/>
        <v>S</v>
      </c>
      <c r="O9" s="101" t="str">
        <f t="shared" ca="1" si="3"/>
        <v>M</v>
      </c>
      <c r="P9" s="101" t="str">
        <f t="shared" ca="1" si="3"/>
        <v>T</v>
      </c>
      <c r="Q9" s="101" t="str">
        <f t="shared" ca="1" si="3"/>
        <v>W</v>
      </c>
      <c r="R9" s="101" t="str">
        <f t="shared" ca="1" si="3"/>
        <v>T</v>
      </c>
      <c r="S9" s="101" t="str">
        <f t="shared" ca="1" si="3"/>
        <v>F</v>
      </c>
      <c r="T9" s="101" t="str">
        <f t="shared" ca="1" si="3"/>
        <v>S</v>
      </c>
      <c r="U9" s="101" t="str">
        <f t="shared" ca="1" si="3"/>
        <v>S</v>
      </c>
      <c r="V9" s="101" t="str">
        <f t="shared" ca="1" si="3"/>
        <v>M</v>
      </c>
      <c r="W9" s="101" t="str">
        <f t="shared" ca="1" si="3"/>
        <v>T</v>
      </c>
      <c r="X9" s="101" t="str">
        <f t="shared" ca="1" si="3"/>
        <v>W</v>
      </c>
      <c r="Y9" s="101" t="str">
        <f t="shared" ca="1" si="3"/>
        <v>T</v>
      </c>
      <c r="Z9" s="101" t="str">
        <f t="shared" ca="1" si="3"/>
        <v>F</v>
      </c>
      <c r="AA9" s="101" t="str">
        <f t="shared" ca="1" si="3"/>
        <v>S</v>
      </c>
      <c r="AB9" s="101" t="str">
        <f t="shared" ca="1" si="3"/>
        <v>S</v>
      </c>
      <c r="AC9" s="101" t="str">
        <f t="shared" ca="1" si="3"/>
        <v>M</v>
      </c>
      <c r="AD9" s="101" t="str">
        <f t="shared" ca="1" si="3"/>
        <v>T</v>
      </c>
      <c r="AE9" s="101" t="str">
        <f t="shared" ca="1" si="3"/>
        <v>W</v>
      </c>
      <c r="AF9" s="101" t="str">
        <f t="shared" ca="1" si="3"/>
        <v>T</v>
      </c>
      <c r="AG9" s="101" t="str">
        <f t="shared" ca="1" si="3"/>
        <v>F</v>
      </c>
      <c r="AH9" s="101" t="str">
        <f t="shared" ca="1" si="3"/>
        <v>S</v>
      </c>
      <c r="AI9" s="101" t="str">
        <f t="shared" ca="1" si="3"/>
        <v>S</v>
      </c>
      <c r="AJ9" s="101" t="str">
        <f t="shared" ca="1" si="3"/>
        <v>M</v>
      </c>
      <c r="AK9" s="101" t="str">
        <f t="shared" ca="1" si="3"/>
        <v>T</v>
      </c>
      <c r="AL9" s="101" t="str">
        <f t="shared" ca="1" si="3"/>
        <v>W</v>
      </c>
      <c r="AM9" s="101" t="str">
        <f t="shared" ca="1" si="3"/>
        <v>T</v>
      </c>
      <c r="AN9" s="101" t="str">
        <f t="shared" ca="1" si="3"/>
        <v>F</v>
      </c>
      <c r="AO9" s="101" t="str">
        <f t="shared" ca="1" si="3"/>
        <v>S</v>
      </c>
      <c r="AP9" s="101" t="str">
        <f t="shared" ca="1" si="3"/>
        <v>S</v>
      </c>
      <c r="AQ9" s="101" t="str">
        <f t="shared" ca="1" si="3"/>
        <v>M</v>
      </c>
      <c r="AR9" s="101" t="str">
        <f t="shared" ca="1" si="3"/>
        <v>T</v>
      </c>
      <c r="AS9" s="101" t="str">
        <f t="shared" ca="1" si="3"/>
        <v>W</v>
      </c>
      <c r="AT9" s="101" t="str">
        <f t="shared" ca="1" si="3"/>
        <v>T</v>
      </c>
      <c r="AU9" s="101" t="str">
        <f t="shared" ca="1" si="3"/>
        <v>F</v>
      </c>
      <c r="AV9" s="101" t="str">
        <f t="shared" ca="1" si="3"/>
        <v>S</v>
      </c>
      <c r="AW9" s="101" t="str">
        <f t="shared" ca="1" si="3"/>
        <v>S</v>
      </c>
      <c r="AX9" s="101" t="str">
        <f t="shared" ca="1" si="3"/>
        <v>M</v>
      </c>
      <c r="AY9" s="101" t="str">
        <f t="shared" ca="1" si="3"/>
        <v>T</v>
      </c>
      <c r="AZ9" s="101" t="str">
        <f t="shared" ca="1" si="3"/>
        <v>W</v>
      </c>
      <c r="BA9" s="101" t="str">
        <f t="shared" ca="1" si="3"/>
        <v>T</v>
      </c>
      <c r="BB9" s="101" t="str">
        <f t="shared" ca="1" si="3"/>
        <v>F</v>
      </c>
      <c r="BC9" s="101" t="str">
        <f t="shared" ca="1" si="3"/>
        <v>S</v>
      </c>
      <c r="BD9" s="101" t="str">
        <f t="shared" ca="1" si="3"/>
        <v>S</v>
      </c>
      <c r="BE9" s="101" t="str">
        <f t="shared" ca="1" si="3"/>
        <v>M</v>
      </c>
      <c r="BF9" s="101" t="str">
        <f t="shared" ca="1" si="3"/>
        <v>T</v>
      </c>
      <c r="BG9" s="101" t="str">
        <f t="shared" ca="1" si="3"/>
        <v>W</v>
      </c>
      <c r="BH9" s="101" t="str">
        <f t="shared" ca="1" si="3"/>
        <v>T</v>
      </c>
      <c r="BI9" s="101" t="str">
        <f t="shared" ca="1" si="3"/>
        <v>F</v>
      </c>
      <c r="BJ9" s="101" t="str">
        <f t="shared" ca="1" si="3"/>
        <v>S</v>
      </c>
      <c r="BK9" s="101" t="str">
        <f t="shared" ca="1" si="3"/>
        <v>S</v>
      </c>
      <c r="BL9" s="101" t="str">
        <f t="shared" ca="1" si="3"/>
        <v>M</v>
      </c>
      <c r="BM9" s="80"/>
    </row>
    <row r="10" spans="1:68" ht="30" hidden="1" customHeight="1" thickBot="1" x14ac:dyDescent="0.3">
      <c r="B10" s="18"/>
      <c r="C10" s="14"/>
      <c r="D10" s="13"/>
      <c r="E10" s="15"/>
      <c r="F10" s="16"/>
      <c r="G10" s="17"/>
      <c r="H10" s="80"/>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80"/>
    </row>
    <row r="11" spans="1:68" s="1" customFormat="1" ht="40.15" customHeight="1" x14ac:dyDescent="0.25">
      <c r="A11" s="10"/>
      <c r="B11" s="111" t="s">
        <v>30</v>
      </c>
      <c r="C11" s="51"/>
      <c r="D11" s="51"/>
      <c r="E11" s="52"/>
      <c r="F11" s="53"/>
      <c r="G11" s="54"/>
      <c r="H11" s="84"/>
      <c r="I11" s="24" t="str">
        <f t="shared" ref="I11:X26" ca="1" si="4">IF(AND($C11="Goal",I$7&gt;=$F11,I$7&lt;=$F11+$G11-1),2,IF(AND($C11="Milestone",I$7&gt;=$F11,I$7&lt;=$F11+$G11-1),1,""))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IF(AND($C11="Goal",Y$7&gt;=$F11,Y$7&lt;=$F11+$G11-1),2,IF(AND($C11="Milestone",Y$7&gt;=$F11,Y$7&lt;=$F11+$G11-1),1,""))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IF(AND($C11="Goal",AO$7&gt;=$F11,AO$7&lt;=$F11+$G11-1),2,IF(AND($C11="Milestone",AO$7&gt;=$F11,AO$7&lt;=$F11+$G11-1),1,""))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IF(AND($C11="Goal",BE$7&gt;=$F11,BE$7&lt;=$F11+$G11-1),2,IF(AND($C11="Milestone",BE$7&gt;=$F11,BE$7&lt;=$F11+$G11-1),1,""))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M11" s="19"/>
      <c r="BP11" s="37"/>
    </row>
    <row r="12" spans="1:68" s="1" customFormat="1" ht="40.15" customHeight="1" x14ac:dyDescent="0.25">
      <c r="A12" s="10"/>
      <c r="B12" s="55" t="s">
        <v>3</v>
      </c>
      <c r="C12" s="51" t="s">
        <v>8</v>
      </c>
      <c r="D12" s="51" t="s">
        <v>6</v>
      </c>
      <c r="E12" s="52">
        <v>0.25</v>
      </c>
      <c r="F12" s="53">
        <f ca="1">TODAY()</f>
        <v>44732</v>
      </c>
      <c r="G12" s="54">
        <v>3</v>
      </c>
      <c r="H12" s="84"/>
      <c r="I12" s="24">
        <f ca="1">IF(AND($C12="Goal",I$7&gt;=$F12,I$7&lt;=$F12+$G12-1),2,IF(AND($C12="Milestone",I$7&gt;=$F12,I$7&lt;=$F12+$G12-1),1,""))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88"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c r="BM12" s="19"/>
    </row>
    <row r="13" spans="1:68" s="1" customFormat="1" ht="40.15" customHeight="1" x14ac:dyDescent="0.25">
      <c r="A13" s="10"/>
      <c r="B13" s="55" t="s">
        <v>4</v>
      </c>
      <c r="C13" s="51" t="s">
        <v>9</v>
      </c>
      <c r="D13" s="51"/>
      <c r="E13" s="52"/>
      <c r="F13" s="53">
        <f ca="1">TODAY()+5</f>
        <v>44737</v>
      </c>
      <c r="G13" s="54">
        <v>1</v>
      </c>
      <c r="H13" s="84"/>
      <c r="I13" s="24" t="str">
        <f t="shared" ref="I13:X28" ca="1" si="8">IF(AND($C13="Goal",I$7&gt;=$F13,I$7&lt;=$F13+$G13-1),2,IF(AND($C13="Milestone",I$7&gt;=$F13,I$7&lt;=$F13+$G13-1),1,""))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c r="BM13" s="19"/>
    </row>
    <row r="14" spans="1:68" s="1" customFormat="1" ht="40.15" customHeight="1" x14ac:dyDescent="0.25">
      <c r="A14" s="9"/>
      <c r="B14" s="55" t="s">
        <v>0</v>
      </c>
      <c r="C14" s="51" t="s">
        <v>14</v>
      </c>
      <c r="D14" s="51"/>
      <c r="E14" s="52">
        <v>0.5</v>
      </c>
      <c r="F14" s="53">
        <f ca="1">F12-3</f>
        <v>44729</v>
      </c>
      <c r="G14" s="54">
        <v>10</v>
      </c>
      <c r="H14" s="84"/>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c r="BM14" s="19"/>
    </row>
    <row r="15" spans="1:68" s="1" customFormat="1" ht="40.15" customHeight="1" x14ac:dyDescent="0.25">
      <c r="A15" s="9"/>
      <c r="B15" s="55" t="s">
        <v>1</v>
      </c>
      <c r="C15" s="51" t="s">
        <v>9</v>
      </c>
      <c r="D15" s="51"/>
      <c r="E15" s="52"/>
      <c r="F15" s="53">
        <f ca="1">F12+20</f>
        <v>44752</v>
      </c>
      <c r="G15" s="54">
        <v>1</v>
      </c>
      <c r="H15" s="84"/>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c r="BM15" s="19"/>
    </row>
    <row r="16" spans="1:68" s="1" customFormat="1" ht="40.15" customHeight="1" x14ac:dyDescent="0.25">
      <c r="A16" s="9"/>
      <c r="B16" s="55" t="s">
        <v>2</v>
      </c>
      <c r="C16" s="51" t="s">
        <v>13</v>
      </c>
      <c r="D16" s="51"/>
      <c r="E16" s="52">
        <v>0.1</v>
      </c>
      <c r="F16" s="53">
        <f ca="1">F12+6</f>
        <v>44738</v>
      </c>
      <c r="G16" s="54">
        <v>6</v>
      </c>
      <c r="H16" s="84"/>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c r="BM16" s="19"/>
    </row>
    <row r="17" spans="1:65" s="1" customFormat="1" ht="40.15" customHeight="1" x14ac:dyDescent="0.25">
      <c r="A17" s="10"/>
      <c r="B17" s="111" t="s">
        <v>31</v>
      </c>
      <c r="C17" s="51"/>
      <c r="D17" s="51"/>
      <c r="E17" s="52"/>
      <c r="F17" s="53"/>
      <c r="G17" s="54"/>
      <c r="H17" s="84"/>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c r="BM17" s="19"/>
    </row>
    <row r="18" spans="1:65" s="1" customFormat="1" ht="40.15" customHeight="1" x14ac:dyDescent="0.25">
      <c r="A18" s="10"/>
      <c r="B18" s="55" t="s">
        <v>3</v>
      </c>
      <c r="C18" s="51" t="s">
        <v>15</v>
      </c>
      <c r="D18" s="51"/>
      <c r="E18" s="52">
        <v>0.6</v>
      </c>
      <c r="F18" s="53">
        <f ca="1">F12+6</f>
        <v>44738</v>
      </c>
      <c r="G18" s="54">
        <v>13</v>
      </c>
      <c r="H18" s="84"/>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c r="BM18" s="19"/>
    </row>
    <row r="19" spans="1:65" s="1" customFormat="1" ht="40.15" customHeight="1" x14ac:dyDescent="0.25">
      <c r="A19" s="9"/>
      <c r="B19" s="55" t="s">
        <v>4</v>
      </c>
      <c r="C19" s="51" t="s">
        <v>16</v>
      </c>
      <c r="D19" s="51"/>
      <c r="E19" s="52">
        <v>0.5</v>
      </c>
      <c r="F19" s="53">
        <f ca="1">F18+2</f>
        <v>44740</v>
      </c>
      <c r="G19" s="54">
        <v>9</v>
      </c>
      <c r="H19" s="84"/>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c r="BM19" s="19"/>
    </row>
    <row r="20" spans="1:65" s="1" customFormat="1" ht="40.15" customHeight="1" x14ac:dyDescent="0.25">
      <c r="A20" s="9"/>
      <c r="B20" s="55" t="s">
        <v>0</v>
      </c>
      <c r="C20" s="51" t="s">
        <v>14</v>
      </c>
      <c r="D20" s="51"/>
      <c r="E20" s="52">
        <v>0.33</v>
      </c>
      <c r="F20" s="53">
        <f ca="1">F19+5</f>
        <v>44745</v>
      </c>
      <c r="G20" s="54">
        <v>11</v>
      </c>
      <c r="H20" s="84"/>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c r="BM20" s="19"/>
    </row>
    <row r="21" spans="1:65" s="1" customFormat="1" ht="40.15" customHeight="1" x14ac:dyDescent="0.25">
      <c r="A21" s="9"/>
      <c r="B21" s="55" t="s">
        <v>1</v>
      </c>
      <c r="C21" s="51" t="s">
        <v>9</v>
      </c>
      <c r="D21" s="51"/>
      <c r="E21" s="52"/>
      <c r="F21" s="53">
        <f ca="1">F20+2</f>
        <v>44747</v>
      </c>
      <c r="G21" s="54">
        <v>1</v>
      </c>
      <c r="H21" s="84"/>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c r="BM21" s="19"/>
    </row>
    <row r="22" spans="1:65" s="1" customFormat="1" ht="40.15" customHeight="1" x14ac:dyDescent="0.25">
      <c r="A22" s="9"/>
      <c r="B22" s="55" t="s">
        <v>2</v>
      </c>
      <c r="C22" s="51"/>
      <c r="D22" s="51"/>
      <c r="E22" s="52"/>
      <c r="F22" s="53">
        <f ca="1">F21+1</f>
        <v>44748</v>
      </c>
      <c r="G22" s="54">
        <v>24</v>
      </c>
      <c r="H22" s="84"/>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c r="BM22" s="19"/>
    </row>
    <row r="23" spans="1:65" s="1" customFormat="1" ht="40.15" customHeight="1" x14ac:dyDescent="0.25">
      <c r="A23" s="9"/>
      <c r="B23" s="111" t="s">
        <v>32</v>
      </c>
      <c r="C23" s="51"/>
      <c r="D23" s="51"/>
      <c r="E23" s="52"/>
      <c r="F23" s="53"/>
      <c r="G23" s="54"/>
      <c r="H23" s="84"/>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c r="BM23" s="19"/>
    </row>
    <row r="24" spans="1:65" s="1" customFormat="1" ht="40.15" customHeight="1" x14ac:dyDescent="0.25">
      <c r="A24" s="9"/>
      <c r="B24" s="55" t="s">
        <v>3</v>
      </c>
      <c r="C24" s="51" t="s">
        <v>16</v>
      </c>
      <c r="D24" s="51"/>
      <c r="E24" s="52"/>
      <c r="F24" s="53">
        <f ca="1">F12+15</f>
        <v>44747</v>
      </c>
      <c r="G24" s="54">
        <v>4</v>
      </c>
      <c r="H24" s="84"/>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c r="BM24" s="19"/>
    </row>
    <row r="25" spans="1:65" s="1" customFormat="1" ht="40.15" customHeight="1" x14ac:dyDescent="0.25">
      <c r="A25" s="9"/>
      <c r="B25" s="55" t="s">
        <v>4</v>
      </c>
      <c r="C25" s="51" t="s">
        <v>13</v>
      </c>
      <c r="D25" s="51"/>
      <c r="E25" s="52"/>
      <c r="F25" s="53">
        <f ca="1">F24+3</f>
        <v>44750</v>
      </c>
      <c r="G25" s="54">
        <v>14</v>
      </c>
      <c r="H25" s="84"/>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c r="BM25" s="19"/>
    </row>
    <row r="26" spans="1:65" s="1" customFormat="1" ht="40.15" customHeight="1" x14ac:dyDescent="0.25">
      <c r="A26" s="9"/>
      <c r="B26" s="55" t="s">
        <v>0</v>
      </c>
      <c r="C26" s="51" t="s">
        <v>16</v>
      </c>
      <c r="D26" s="51"/>
      <c r="E26" s="52"/>
      <c r="F26" s="53">
        <f ca="1">F25+15</f>
        <v>44765</v>
      </c>
      <c r="G26" s="54">
        <v>6</v>
      </c>
      <c r="H26" s="84"/>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IF(AND($C26="Goal",AN$7&gt;=$F26,AN$7&lt;=$F26+$G26-1),2,IF(AND($C26="Milestone",AN$7&gt;=$F26,AN$7&lt;=$F26+$G26-1),1,""))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IF(AND($C26="Goal",BD$7&gt;=$F26,BD$7&lt;=$F26+$G26-1),2,IF(AND($C26="Milestone",BD$7&gt;=$F26,BD$7&lt;=$F26+$G26-1),1,""))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c r="BM26" s="19"/>
    </row>
    <row r="27" spans="1:65" s="1" customFormat="1" ht="40.15" customHeight="1" x14ac:dyDescent="0.25">
      <c r="A27" s="9"/>
      <c r="B27" s="55" t="s">
        <v>1</v>
      </c>
      <c r="C27" s="51" t="s">
        <v>8</v>
      </c>
      <c r="D27" s="51"/>
      <c r="E27" s="52"/>
      <c r="F27" s="53">
        <f ca="1">F21+22</f>
        <v>44769</v>
      </c>
      <c r="G27" s="54">
        <v>3</v>
      </c>
      <c r="H27" s="84"/>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IF(AND($C27="Goal",Y$7&gt;=$F27,Y$7&lt;=$F27+$G27-1),2,IF(AND($C27="Milestone",Y$7&gt;=$F27,Y$7&lt;=$F27+$G27-1),1,""))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c r="BM27" s="19"/>
    </row>
    <row r="28" spans="1:65" s="1" customFormat="1" ht="40.15" customHeight="1" x14ac:dyDescent="0.25">
      <c r="A28" s="9"/>
      <c r="B28" s="55" t="s">
        <v>2</v>
      </c>
      <c r="C28" s="51" t="s">
        <v>14</v>
      </c>
      <c r="D28" s="51"/>
      <c r="E28" s="52"/>
      <c r="F28" s="53">
        <f ca="1">F16</f>
        <v>44738</v>
      </c>
      <c r="G28" s="54">
        <v>19</v>
      </c>
      <c r="H28" s="84"/>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c r="BM28" s="19"/>
    </row>
    <row r="29" spans="1:65" s="1" customFormat="1" ht="40.15" customHeight="1" x14ac:dyDescent="0.25">
      <c r="A29" s="9"/>
      <c r="B29" s="111" t="s">
        <v>33</v>
      </c>
      <c r="C29" s="51"/>
      <c r="D29" s="51"/>
      <c r="E29" s="52"/>
      <c r="F29" s="53"/>
      <c r="G29" s="54"/>
      <c r="H29" s="84"/>
      <c r="I29" s="24" t="str">
        <f t="shared" ref="I29:X35" ca="1" si="12">IF(AND($C29="Goal",I$7&gt;=$F29,I$7&lt;=$F29+$G29-1),2,IF(AND($C29="Milestone",I$7&gt;=$F29,I$7&lt;=$F29+$G29-1),1,""))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c r="BM29" s="19"/>
    </row>
    <row r="30" spans="1:65" s="1" customFormat="1" ht="40.15" customHeight="1" x14ac:dyDescent="0.25">
      <c r="A30" s="9"/>
      <c r="B30" s="55" t="s">
        <v>3</v>
      </c>
      <c r="C30" s="51"/>
      <c r="D30" s="51"/>
      <c r="E30" s="52"/>
      <c r="F30" s="53">
        <f ca="1">F27+3</f>
        <v>44772</v>
      </c>
      <c r="G30" s="54">
        <v>15</v>
      </c>
      <c r="H30" s="84"/>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c r="BM30" s="19"/>
    </row>
    <row r="31" spans="1:65" s="1" customFormat="1" ht="40.15" customHeight="1" x14ac:dyDescent="0.25">
      <c r="A31" s="9"/>
      <c r="B31" s="55" t="s">
        <v>4</v>
      </c>
      <c r="C31" s="51"/>
      <c r="D31" s="51"/>
      <c r="E31" s="52"/>
      <c r="F31" s="53">
        <f ca="1">F30+14</f>
        <v>44786</v>
      </c>
      <c r="G31" s="54">
        <v>5</v>
      </c>
      <c r="H31" s="84"/>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c r="BM31" s="19"/>
    </row>
    <row r="32" spans="1:65" s="1" customFormat="1" ht="40.15" customHeight="1" x14ac:dyDescent="0.25">
      <c r="A32" s="9"/>
      <c r="B32" s="55" t="s">
        <v>0</v>
      </c>
      <c r="C32" s="51" t="s">
        <v>9</v>
      </c>
      <c r="D32" s="51"/>
      <c r="E32" s="52"/>
      <c r="F32" s="53">
        <f ca="1">F31+42</f>
        <v>44828</v>
      </c>
      <c r="G32" s="54">
        <v>1</v>
      </c>
      <c r="H32" s="84"/>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c r="BM32" s="19"/>
    </row>
    <row r="33" spans="1:65" s="1" customFormat="1" ht="40.15" customHeight="1" x14ac:dyDescent="0.25">
      <c r="A33" s="9"/>
      <c r="B33" s="55" t="s">
        <v>1</v>
      </c>
      <c r="C33" s="51"/>
      <c r="D33" s="51"/>
      <c r="E33" s="52"/>
      <c r="F33" s="53"/>
      <c r="G33" s="54"/>
      <c r="H33" s="84"/>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c r="BM33" s="19"/>
    </row>
    <row r="34" spans="1:65" s="1" customFormat="1" ht="40.15" customHeight="1" x14ac:dyDescent="0.25">
      <c r="A34" s="9"/>
      <c r="B34" s="55" t="s">
        <v>2</v>
      </c>
      <c r="C34" s="51"/>
      <c r="D34" s="51"/>
      <c r="E34" s="52"/>
      <c r="F34" s="53"/>
      <c r="G34" s="54"/>
      <c r="H34" s="84"/>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c r="BM34" s="19"/>
    </row>
    <row r="35" spans="1:65" s="1" customFormat="1" ht="40.15" customHeight="1" x14ac:dyDescent="0.25">
      <c r="A35" s="9"/>
      <c r="B35" s="55"/>
      <c r="C35" s="51"/>
      <c r="D35" s="51"/>
      <c r="E35" s="52"/>
      <c r="F35" s="53"/>
      <c r="G35" s="54"/>
      <c r="H35" s="84"/>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7"/>
    </row>
    <row r="36" spans="1:65" s="1" customFormat="1" ht="40.15" customHeight="1" x14ac:dyDescent="0.25">
      <c r="A36" s="10"/>
      <c r="B36" s="113" t="s">
        <v>20</v>
      </c>
      <c r="C36" s="81"/>
      <c r="D36" s="81"/>
      <c r="E36" s="65"/>
      <c r="F36" s="82"/>
      <c r="G36" s="83"/>
      <c r="H36" s="84"/>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78"/>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650" priority="1">
      <formula>AND(TODAY()&gt;=I$7,TODAY()&lt;J$7)</formula>
    </cfRule>
  </conditionalFormatting>
  <conditionalFormatting sqref="I6:AM6">
    <cfRule type="expression" dxfId="649" priority="4">
      <formula>I$7&lt;=EOMONTH($I$7,0)</formula>
    </cfRule>
  </conditionalFormatting>
  <conditionalFormatting sqref="J6:BL6">
    <cfRule type="expression" dxfId="648" priority="3">
      <formula>AND(J$7&lt;=EOMONTH($I$7,2),J$7&gt;EOMONTH($I$7,0),J$7&gt;EOMONTH($I$7,1))</formula>
    </cfRule>
  </conditionalFormatting>
  <conditionalFormatting sqref="I6:BL6">
    <cfRule type="expression" dxfId="647" priority="2">
      <formula>AND(I$7&lt;=EOMONTH($I$7,1),I$7&gt;EOMONTH($I$7,0))</formula>
    </cfRule>
  </conditionalFormatting>
  <conditionalFormatting sqref="I10:BL35">
    <cfRule type="expression" dxfId="646" priority="7" stopIfTrue="1">
      <formula>AND($C10="Low Risk",I$7&gt;=$F10,I$7&lt;=$F10+$G10-1)</formula>
    </cfRule>
    <cfRule type="expression" dxfId="645" priority="8" stopIfTrue="1">
      <formula>AND($C10="High Risk",I$7&gt;=$F10,I$7&lt;=$F10+$G10-1)</formula>
    </cfRule>
    <cfRule type="expression" dxfId="644" priority="9" stopIfTrue="1">
      <formula>AND($C10="On Track",I$7&gt;=$F10,I$7&lt;=$F10+$G10-1)</formula>
    </cfRule>
    <cfRule type="expression" dxfId="643" priority="10" stopIfTrue="1">
      <formula>AND($C10="Med Risk",I$7&gt;=$F10,I$7&lt;=$F10+$G10-1)</formula>
    </cfRule>
    <cfRule type="expression" dxfId="642" priority="11" stopIfTrue="1">
      <formula>AND(LEN($C10)=0,I$7&gt;=$F10,I$7&lt;=$F10+$G10-1)</formula>
    </cfRule>
  </conditionalFormatting>
  <conditionalFormatting sqref="I36:BL36">
    <cfRule type="expression" dxfId="641" priority="13" stopIfTrue="1">
      <formula>AND(#REF!="Low Risk",I$7&gt;=#REF!,I$7&lt;=#REF!+#REF!-1)</formula>
    </cfRule>
    <cfRule type="expression" dxfId="640" priority="14" stopIfTrue="1">
      <formula>AND(#REF!="High Risk",I$7&gt;=#REF!,I$7&lt;=#REF!+#REF!-1)</formula>
    </cfRule>
    <cfRule type="expression" dxfId="639" priority="15" stopIfTrue="1">
      <formula>AND(#REF!="On Track",I$7&gt;=#REF!,I$7&lt;=#REF!+#REF!-1)</formula>
    </cfRule>
    <cfRule type="expression" dxfId="638" priority="16" stopIfTrue="1">
      <formula>AND(#REF!="Med Risk",I$7&gt;=#REF!,I$7&lt;=#REF!+#REF!-1)</formula>
    </cfRule>
    <cfRule type="expression" dxfId="637"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CB53"/>
  <sheetViews>
    <sheetView showGridLines="0" tabSelected="1" showRuler="0" zoomScale="85" zoomScaleNormal="85" zoomScalePageLayoutView="70" workbookViewId="0">
      <pane ySplit="11" topLeftCell="A12" activePane="bottomLeft" state="frozen"/>
      <selection pane="bottomLeft" activeCell="AM16" sqref="AM16"/>
    </sheetView>
  </sheetViews>
  <sheetFormatPr defaultColWidth="8.85546875" defaultRowHeight="30" customHeight="1" x14ac:dyDescent="0.25"/>
  <cols>
    <col min="1" max="1" width="4.7109375" style="9" customWidth="1"/>
    <col min="2" max="2" width="30.7109375" style="12" customWidth="1"/>
    <col min="3" max="3" width="13.28515625" style="129" bestFit="1" customWidth="1"/>
    <col min="4" max="4" width="20.5703125" style="12" customWidth="1"/>
    <col min="5" max="5" width="10.42578125" style="143" customWidth="1"/>
    <col min="6" max="6" width="10.42578125" style="140" customWidth="1"/>
    <col min="7" max="7" width="2.7109375" style="12" customWidth="1"/>
    <col min="8" max="79" width="3.5703125" style="12" customWidth="1"/>
    <col min="80" max="80" width="2.7109375" style="12" customWidth="1"/>
    <col min="81" max="16384" width="8.85546875" style="12"/>
  </cols>
  <sheetData>
    <row r="1" spans="1:80" ht="25.15" customHeight="1" x14ac:dyDescent="0.25">
      <c r="C1" s="12"/>
      <c r="E1" s="2"/>
      <c r="F1" s="12"/>
    </row>
    <row r="2" spans="1:80" ht="49.9" customHeight="1" x14ac:dyDescent="0.25">
      <c r="A2" s="10"/>
      <c r="B2" s="154" t="s">
        <v>37</v>
      </c>
      <c r="C2" s="154"/>
      <c r="D2" s="154"/>
      <c r="E2" s="154"/>
      <c r="F2" s="154"/>
      <c r="G2" s="154"/>
      <c r="H2" s="155"/>
      <c r="I2" s="155"/>
      <c r="J2" s="155"/>
      <c r="K2" s="155"/>
      <c r="L2" s="155"/>
      <c r="M2" s="155"/>
      <c r="N2" s="156"/>
      <c r="O2" s="157"/>
      <c r="P2" s="157"/>
      <c r="Q2" s="157"/>
      <c r="R2" s="157"/>
      <c r="S2" s="157"/>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row>
    <row r="3" spans="1:80" ht="19.899999999999999" customHeight="1" x14ac:dyDescent="0.25">
      <c r="A3" s="10"/>
      <c r="B3" s="38"/>
      <c r="C3" s="39"/>
      <c r="D3" s="40"/>
      <c r="E3" s="41"/>
      <c r="F3" s="42"/>
      <c r="G3" s="42"/>
      <c r="H3" s="43"/>
      <c r="I3" s="42"/>
      <c r="J3" s="42"/>
      <c r="K3" s="4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0"/>
    </row>
    <row r="4" spans="1:80" ht="28.5" customHeight="1" x14ac:dyDescent="0.25">
      <c r="A4" s="10"/>
      <c r="B4" s="38"/>
      <c r="C4" s="160" t="s">
        <v>97</v>
      </c>
      <c r="D4" s="160"/>
      <c r="E4" s="160"/>
      <c r="F4" s="160"/>
      <c r="G4" s="160"/>
      <c r="H4" s="160"/>
      <c r="I4" s="160"/>
      <c r="J4" s="160"/>
      <c r="K4" s="4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0"/>
    </row>
    <row r="5" spans="1:80" ht="28.5" x14ac:dyDescent="0.25">
      <c r="A5" s="10"/>
      <c r="B5" s="38"/>
      <c r="C5" s="160"/>
      <c r="D5" s="160"/>
      <c r="E5" s="160"/>
      <c r="F5" s="160"/>
      <c r="G5" s="160"/>
      <c r="H5" s="160"/>
      <c r="I5" s="160"/>
      <c r="J5" s="160"/>
      <c r="K5" s="4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0"/>
    </row>
    <row r="6" spans="1:80" ht="28.5" x14ac:dyDescent="0.25">
      <c r="A6" s="10"/>
      <c r="B6" s="38"/>
      <c r="C6" s="160"/>
      <c r="D6" s="160"/>
      <c r="E6" s="160"/>
      <c r="F6" s="160"/>
      <c r="G6" s="160"/>
      <c r="H6" s="160"/>
      <c r="I6" s="160"/>
      <c r="J6" s="160"/>
      <c r="K6" s="4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0"/>
    </row>
    <row r="7" spans="1:80" ht="30" customHeight="1" x14ac:dyDescent="0.25">
      <c r="A7" s="10"/>
      <c r="B7" s="49" t="s">
        <v>39</v>
      </c>
      <c r="C7" s="34"/>
      <c r="D7" s="46"/>
      <c r="E7" s="28"/>
      <c r="F7" s="29"/>
      <c r="G7" s="27"/>
      <c r="H7" s="158"/>
      <c r="I7" s="158"/>
      <c r="J7" s="158"/>
      <c r="K7" s="158"/>
      <c r="L7" s="30"/>
      <c r="M7" s="159"/>
      <c r="N7" s="159"/>
      <c r="O7" s="159"/>
      <c r="P7" s="159"/>
      <c r="Q7" s="30"/>
      <c r="R7" s="159"/>
      <c r="S7" s="159"/>
      <c r="T7" s="159"/>
      <c r="U7" s="159"/>
      <c r="V7" s="30"/>
      <c r="W7" s="159"/>
      <c r="X7" s="159"/>
      <c r="Y7" s="159"/>
      <c r="Z7" s="159"/>
      <c r="AA7" s="30"/>
      <c r="AB7" s="164"/>
      <c r="AC7" s="164"/>
      <c r="AD7" s="164"/>
      <c r="AE7" s="164"/>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row>
    <row r="8" spans="1:80" ht="30" customHeight="1" x14ac:dyDescent="0.25">
      <c r="A8" s="10"/>
      <c r="B8" s="49" t="s">
        <v>38</v>
      </c>
      <c r="C8" s="34" t="s">
        <v>62</v>
      </c>
      <c r="D8" s="47"/>
      <c r="E8" s="31"/>
      <c r="F8" s="32"/>
      <c r="G8" s="33"/>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0"/>
    </row>
    <row r="9" spans="1:80" ht="30" customHeight="1" x14ac:dyDescent="0.25">
      <c r="A9" s="10"/>
      <c r="B9" s="45" t="s">
        <v>17</v>
      </c>
      <c r="C9" s="34">
        <v>44856</v>
      </c>
      <c r="D9" s="48"/>
      <c r="E9" s="35"/>
      <c r="F9" s="30"/>
      <c r="G9" s="27"/>
      <c r="H9" s="165">
        <v>44856</v>
      </c>
      <c r="I9" s="166"/>
      <c r="J9" s="166"/>
      <c r="K9" s="166"/>
      <c r="L9" s="166"/>
      <c r="M9" s="166"/>
      <c r="N9" s="166"/>
      <c r="O9" s="166"/>
      <c r="P9" s="166"/>
      <c r="Q9" s="166"/>
      <c r="R9" s="166"/>
      <c r="S9" s="166"/>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6"/>
      <c r="BG9" s="166"/>
      <c r="BH9" s="166"/>
      <c r="BI9" s="166"/>
      <c r="BJ9" s="166"/>
      <c r="BK9" s="166"/>
      <c r="CB9" s="30"/>
    </row>
    <row r="10" spans="1:80" s="120" customFormat="1" ht="27" customHeight="1" x14ac:dyDescent="0.25">
      <c r="A10" s="115"/>
      <c r="B10" s="116"/>
      <c r="C10" s="116"/>
      <c r="D10" s="116"/>
      <c r="E10" s="117"/>
      <c r="F10" s="118" t="s">
        <v>41</v>
      </c>
      <c r="G10" s="117"/>
      <c r="H10" s="161">
        <v>6</v>
      </c>
      <c r="I10" s="162"/>
      <c r="J10" s="162"/>
      <c r="K10" s="163"/>
      <c r="L10" s="161" t="s">
        <v>42</v>
      </c>
      <c r="M10" s="162"/>
      <c r="N10" s="162"/>
      <c r="O10" s="163"/>
      <c r="P10" s="161" t="s">
        <v>43</v>
      </c>
      <c r="Q10" s="162"/>
      <c r="R10" s="162"/>
      <c r="S10" s="163"/>
      <c r="T10" s="161" t="s">
        <v>44</v>
      </c>
      <c r="U10" s="162"/>
      <c r="V10" s="162"/>
      <c r="W10" s="163"/>
      <c r="X10" s="161" t="s">
        <v>45</v>
      </c>
      <c r="Y10" s="162"/>
      <c r="Z10" s="162"/>
      <c r="AA10" s="163"/>
      <c r="AB10" s="161" t="s">
        <v>46</v>
      </c>
      <c r="AC10" s="162"/>
      <c r="AD10" s="162"/>
      <c r="AE10" s="163"/>
      <c r="AF10" s="161" t="s">
        <v>47</v>
      </c>
      <c r="AG10" s="162"/>
      <c r="AH10" s="162"/>
      <c r="AI10" s="163"/>
      <c r="AJ10" s="161" t="s">
        <v>48</v>
      </c>
      <c r="AK10" s="162"/>
      <c r="AL10" s="162"/>
      <c r="AM10" s="163"/>
      <c r="AN10" s="161" t="s">
        <v>49</v>
      </c>
      <c r="AO10" s="162"/>
      <c r="AP10" s="162"/>
      <c r="AQ10" s="163"/>
      <c r="AR10" s="161" t="s">
        <v>50</v>
      </c>
      <c r="AS10" s="162"/>
      <c r="AT10" s="162"/>
      <c r="AU10" s="163"/>
      <c r="AV10" s="161" t="s">
        <v>51</v>
      </c>
      <c r="AW10" s="162"/>
      <c r="AX10" s="162"/>
      <c r="AY10" s="163"/>
      <c r="AZ10" s="161" t="s">
        <v>52</v>
      </c>
      <c r="BA10" s="162"/>
      <c r="BB10" s="162"/>
      <c r="BC10" s="163"/>
      <c r="BD10" s="161" t="s">
        <v>53</v>
      </c>
      <c r="BE10" s="162"/>
      <c r="BF10" s="162"/>
      <c r="BG10" s="163"/>
      <c r="BH10" s="161" t="s">
        <v>54</v>
      </c>
      <c r="BI10" s="162"/>
      <c r="BJ10" s="162"/>
      <c r="BK10" s="163"/>
      <c r="BL10" s="161" t="s">
        <v>55</v>
      </c>
      <c r="BM10" s="162"/>
      <c r="BN10" s="162"/>
      <c r="BO10" s="163"/>
      <c r="BP10" s="161" t="s">
        <v>56</v>
      </c>
      <c r="BQ10" s="162"/>
      <c r="BR10" s="162"/>
      <c r="BS10" s="163"/>
      <c r="BT10" s="161" t="s">
        <v>57</v>
      </c>
      <c r="BU10" s="162"/>
      <c r="BV10" s="162"/>
      <c r="BW10" s="163"/>
      <c r="BX10" s="161" t="s">
        <v>58</v>
      </c>
      <c r="BY10" s="162"/>
      <c r="BZ10" s="162"/>
      <c r="CA10" s="163"/>
      <c r="CB10" s="119"/>
    </row>
    <row r="11" spans="1:80" s="120" customFormat="1" ht="21" customHeight="1" x14ac:dyDescent="0.25">
      <c r="A11" s="115"/>
      <c r="B11" s="121" t="s">
        <v>68</v>
      </c>
      <c r="C11" s="118" t="s">
        <v>64</v>
      </c>
      <c r="D11" s="118" t="s">
        <v>24</v>
      </c>
      <c r="E11" s="118" t="s">
        <v>11</v>
      </c>
      <c r="F11" s="118" t="s">
        <v>40</v>
      </c>
      <c r="G11" s="122"/>
      <c r="H11" s="123" t="s">
        <v>59</v>
      </c>
      <c r="I11" s="123" t="s">
        <v>50</v>
      </c>
      <c r="J11" s="123" t="s">
        <v>60</v>
      </c>
      <c r="K11" s="124" t="s">
        <v>61</v>
      </c>
      <c r="L11" s="123" t="s">
        <v>59</v>
      </c>
      <c r="M11" s="123" t="s">
        <v>50</v>
      </c>
      <c r="N11" s="123" t="s">
        <v>60</v>
      </c>
      <c r="O11" s="124" t="s">
        <v>61</v>
      </c>
      <c r="P11" s="123" t="s">
        <v>59</v>
      </c>
      <c r="Q11" s="123" t="s">
        <v>50</v>
      </c>
      <c r="R11" s="123" t="s">
        <v>60</v>
      </c>
      <c r="S11" s="124" t="s">
        <v>61</v>
      </c>
      <c r="T11" s="123" t="s">
        <v>59</v>
      </c>
      <c r="U11" s="123" t="s">
        <v>50</v>
      </c>
      <c r="V11" s="123" t="s">
        <v>60</v>
      </c>
      <c r="W11" s="124" t="s">
        <v>61</v>
      </c>
      <c r="X11" s="123" t="s">
        <v>59</v>
      </c>
      <c r="Y11" s="123" t="s">
        <v>50</v>
      </c>
      <c r="Z11" s="123" t="s">
        <v>60</v>
      </c>
      <c r="AA11" s="124" t="s">
        <v>61</v>
      </c>
      <c r="AB11" s="123" t="s">
        <v>59</v>
      </c>
      <c r="AC11" s="123" t="s">
        <v>50</v>
      </c>
      <c r="AD11" s="123" t="s">
        <v>60</v>
      </c>
      <c r="AE11" s="124" t="s">
        <v>61</v>
      </c>
      <c r="AF11" s="123" t="s">
        <v>59</v>
      </c>
      <c r="AG11" s="123" t="s">
        <v>50</v>
      </c>
      <c r="AH11" s="123" t="s">
        <v>60</v>
      </c>
      <c r="AI11" s="124" t="s">
        <v>61</v>
      </c>
      <c r="AJ11" s="123" t="s">
        <v>59</v>
      </c>
      <c r="AK11" s="123" t="s">
        <v>50</v>
      </c>
      <c r="AL11" s="123" t="s">
        <v>60</v>
      </c>
      <c r="AM11" s="124" t="s">
        <v>61</v>
      </c>
      <c r="AN11" s="123" t="s">
        <v>59</v>
      </c>
      <c r="AO11" s="123" t="s">
        <v>50</v>
      </c>
      <c r="AP11" s="123" t="s">
        <v>60</v>
      </c>
      <c r="AQ11" s="124" t="s">
        <v>61</v>
      </c>
      <c r="AR11" s="123" t="s">
        <v>59</v>
      </c>
      <c r="AS11" s="123" t="s">
        <v>50</v>
      </c>
      <c r="AT11" s="123" t="s">
        <v>60</v>
      </c>
      <c r="AU11" s="124" t="s">
        <v>61</v>
      </c>
      <c r="AV11" s="123" t="s">
        <v>59</v>
      </c>
      <c r="AW11" s="123" t="s">
        <v>50</v>
      </c>
      <c r="AX11" s="123" t="s">
        <v>60</v>
      </c>
      <c r="AY11" s="124" t="s">
        <v>61</v>
      </c>
      <c r="AZ11" s="123" t="s">
        <v>59</v>
      </c>
      <c r="BA11" s="123" t="s">
        <v>50</v>
      </c>
      <c r="BB11" s="123" t="s">
        <v>60</v>
      </c>
      <c r="BC11" s="124" t="s">
        <v>61</v>
      </c>
      <c r="BD11" s="123" t="s">
        <v>59</v>
      </c>
      <c r="BE11" s="123" t="s">
        <v>50</v>
      </c>
      <c r="BF11" s="123" t="s">
        <v>60</v>
      </c>
      <c r="BG11" s="124" t="s">
        <v>61</v>
      </c>
      <c r="BH11" s="123" t="s">
        <v>59</v>
      </c>
      <c r="BI11" s="123" t="s">
        <v>50</v>
      </c>
      <c r="BJ11" s="123" t="s">
        <v>60</v>
      </c>
      <c r="BK11" s="124" t="s">
        <v>61</v>
      </c>
      <c r="BL11" s="123" t="s">
        <v>59</v>
      </c>
      <c r="BM11" s="123" t="s">
        <v>50</v>
      </c>
      <c r="BN11" s="123" t="s">
        <v>60</v>
      </c>
      <c r="BO11" s="124" t="s">
        <v>61</v>
      </c>
      <c r="BP11" s="123" t="s">
        <v>59</v>
      </c>
      <c r="BQ11" s="123" t="s">
        <v>50</v>
      </c>
      <c r="BR11" s="123" t="s">
        <v>60</v>
      </c>
      <c r="BS11" s="124" t="s">
        <v>61</v>
      </c>
      <c r="BT11" s="123" t="s">
        <v>59</v>
      </c>
      <c r="BU11" s="123" t="s">
        <v>50</v>
      </c>
      <c r="BV11" s="123" t="s">
        <v>60</v>
      </c>
      <c r="BW11" s="124" t="s">
        <v>61</v>
      </c>
      <c r="BX11" s="123" t="s">
        <v>59</v>
      </c>
      <c r="BY11" s="123" t="s">
        <v>50</v>
      </c>
      <c r="BZ11" s="123" t="s">
        <v>60</v>
      </c>
      <c r="CA11" s="124" t="s">
        <v>61</v>
      </c>
      <c r="CB11" s="119"/>
    </row>
    <row r="12" spans="1:80" ht="15" hidden="1" customHeight="1" x14ac:dyDescent="0.25">
      <c r="B12" s="18"/>
      <c r="C12" s="14"/>
      <c r="D12" s="13"/>
      <c r="E12" s="16"/>
      <c r="F12" s="17"/>
      <c r="G12" s="3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0"/>
    </row>
    <row r="13" spans="1:80" s="1" customFormat="1" ht="40.15" customHeight="1" x14ac:dyDescent="0.25">
      <c r="A13" s="10"/>
      <c r="B13" s="114" t="s">
        <v>111</v>
      </c>
      <c r="C13" s="22"/>
      <c r="D13" s="22"/>
      <c r="E13" s="141">
        <v>700</v>
      </c>
      <c r="F13" s="136">
        <v>3.5</v>
      </c>
      <c r="G13" s="20"/>
      <c r="H13" s="44"/>
      <c r="I13" s="25"/>
      <c r="J13" s="25"/>
      <c r="K13" s="25"/>
      <c r="L13" s="133"/>
      <c r="M13" s="133"/>
      <c r="N13" s="133"/>
      <c r="O13" s="133"/>
      <c r="P13" s="133"/>
      <c r="Q13" s="133"/>
      <c r="R13" s="133"/>
      <c r="S13" s="133"/>
      <c r="T13" s="133"/>
      <c r="U13" s="133"/>
      <c r="V13" s="133"/>
      <c r="W13" s="133"/>
      <c r="X13" s="133"/>
      <c r="Y13" s="133"/>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6"/>
    </row>
    <row r="14" spans="1:80" s="1" customFormat="1" ht="40.15" customHeight="1" x14ac:dyDescent="0.25">
      <c r="A14" s="10"/>
      <c r="B14" s="23" t="s">
        <v>65</v>
      </c>
      <c r="C14" s="127"/>
      <c r="D14" s="22"/>
      <c r="E14" s="141" t="s">
        <v>95</v>
      </c>
      <c r="F14" s="136">
        <v>1.5</v>
      </c>
      <c r="G14" s="20"/>
      <c r="H14" s="44"/>
      <c r="I14" s="25"/>
      <c r="J14" s="25"/>
      <c r="K14" s="25"/>
      <c r="L14" s="130"/>
      <c r="M14" s="130"/>
      <c r="N14" s="130"/>
      <c r="O14" s="130"/>
      <c r="P14" s="130"/>
      <c r="Q14" s="130"/>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6"/>
    </row>
    <row r="15" spans="1:80" s="1" customFormat="1" ht="40.15" customHeight="1" x14ac:dyDescent="0.25">
      <c r="A15" s="10"/>
      <c r="B15" s="126" t="s">
        <v>66</v>
      </c>
      <c r="C15" s="22">
        <v>1</v>
      </c>
      <c r="D15" s="22" t="s">
        <v>67</v>
      </c>
      <c r="E15" s="141">
        <v>700</v>
      </c>
      <c r="F15" s="136">
        <v>0.25</v>
      </c>
      <c r="G15" s="20"/>
      <c r="H15" s="44"/>
      <c r="I15" s="25"/>
      <c r="J15" s="25"/>
      <c r="K15" s="25"/>
      <c r="L15" s="1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6"/>
    </row>
    <row r="16" spans="1:80" s="1" customFormat="1" ht="40.15" customHeight="1" x14ac:dyDescent="0.25">
      <c r="A16" s="9"/>
      <c r="B16" s="126" t="s">
        <v>71</v>
      </c>
      <c r="C16" s="22">
        <v>3</v>
      </c>
      <c r="D16" s="22" t="s">
        <v>67</v>
      </c>
      <c r="E16" s="141">
        <v>700</v>
      </c>
      <c r="F16" s="136">
        <v>0.75</v>
      </c>
      <c r="G16" s="20"/>
      <c r="H16" s="44"/>
      <c r="I16" s="25"/>
      <c r="J16" s="25"/>
      <c r="K16" s="25"/>
      <c r="L16" s="125"/>
      <c r="M16" s="125"/>
      <c r="N16" s="1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6"/>
    </row>
    <row r="17" spans="1:80" s="1" customFormat="1" ht="40.15" customHeight="1" x14ac:dyDescent="0.25">
      <c r="A17" s="9"/>
      <c r="B17" s="126" t="s">
        <v>72</v>
      </c>
      <c r="C17" s="22">
        <v>3</v>
      </c>
      <c r="D17" s="22" t="s">
        <v>67</v>
      </c>
      <c r="E17" s="141">
        <v>745</v>
      </c>
      <c r="F17" s="136">
        <v>0.25</v>
      </c>
      <c r="G17" s="20"/>
      <c r="H17" s="44"/>
      <c r="I17" s="25"/>
      <c r="J17" s="25"/>
      <c r="K17" s="25"/>
      <c r="L17" s="25"/>
      <c r="M17" s="25"/>
      <c r="N17" s="25"/>
      <c r="O17" s="1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6"/>
    </row>
    <row r="18" spans="1:80" s="1" customFormat="1" ht="40.15" customHeight="1" x14ac:dyDescent="0.25">
      <c r="A18" s="9"/>
      <c r="B18" s="126" t="s">
        <v>73</v>
      </c>
      <c r="C18" s="22">
        <v>3</v>
      </c>
      <c r="D18" s="22" t="s">
        <v>67</v>
      </c>
      <c r="E18" s="141">
        <v>800</v>
      </c>
      <c r="F18" s="136">
        <v>0.25</v>
      </c>
      <c r="G18" s="20"/>
      <c r="H18" s="44"/>
      <c r="I18" s="25"/>
      <c r="J18" s="25"/>
      <c r="K18" s="25"/>
      <c r="L18" s="25"/>
      <c r="M18" s="25"/>
      <c r="N18" s="25"/>
      <c r="O18" s="25"/>
      <c r="P18" s="1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6"/>
    </row>
    <row r="19" spans="1:80" s="1" customFormat="1" ht="40.15" customHeight="1" x14ac:dyDescent="0.25">
      <c r="A19" s="9"/>
      <c r="B19" s="126" t="s">
        <v>74</v>
      </c>
      <c r="C19" s="22">
        <v>5</v>
      </c>
      <c r="D19" s="22" t="s">
        <v>67</v>
      </c>
      <c r="E19" s="141">
        <v>800</v>
      </c>
      <c r="F19" s="136">
        <v>0.25</v>
      </c>
      <c r="G19" s="20"/>
      <c r="H19" s="44"/>
      <c r="I19" s="25"/>
      <c r="J19" s="25"/>
      <c r="K19" s="25"/>
      <c r="L19" s="25"/>
      <c r="M19" s="25"/>
      <c r="N19" s="25"/>
      <c r="O19" s="25"/>
      <c r="P19" s="125"/>
      <c r="Q19" s="1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6"/>
    </row>
    <row r="20" spans="1:80" s="1" customFormat="1" ht="40.15" customHeight="1" x14ac:dyDescent="0.25">
      <c r="A20" s="9"/>
      <c r="B20" s="126" t="s">
        <v>69</v>
      </c>
      <c r="C20" s="22">
        <v>1</v>
      </c>
      <c r="D20" s="22" t="s">
        <v>67</v>
      </c>
      <c r="E20" s="141" t="s">
        <v>94</v>
      </c>
      <c r="F20" s="136" t="s">
        <v>89</v>
      </c>
      <c r="G20" s="20"/>
      <c r="H20" s="44"/>
      <c r="I20" s="25"/>
      <c r="J20" s="25"/>
      <c r="K20" s="25"/>
      <c r="L20" s="25"/>
      <c r="M20" s="25"/>
      <c r="N20" s="25"/>
      <c r="O20" s="25"/>
      <c r="P20" s="25"/>
      <c r="Q20" s="1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6"/>
    </row>
    <row r="21" spans="1:80" s="1" customFormat="1" ht="40.15" customHeight="1" x14ac:dyDescent="0.25">
      <c r="A21" s="10"/>
      <c r="B21" s="23" t="s">
        <v>102</v>
      </c>
      <c r="C21" s="22"/>
      <c r="D21" s="22"/>
      <c r="E21" s="141">
        <v>730</v>
      </c>
      <c r="F21" s="136">
        <v>1</v>
      </c>
      <c r="G21" s="20"/>
      <c r="H21" s="44"/>
      <c r="I21" s="25"/>
      <c r="J21" s="25"/>
      <c r="K21" s="25"/>
      <c r="L21" s="25"/>
      <c r="M21" s="25"/>
      <c r="N21" s="130"/>
      <c r="O21" s="130"/>
      <c r="P21" s="130"/>
      <c r="Q21" s="130"/>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6"/>
    </row>
    <row r="22" spans="1:80" s="1" customFormat="1" ht="40.15" customHeight="1" x14ac:dyDescent="0.25">
      <c r="A22" s="10"/>
      <c r="B22" s="126" t="s">
        <v>103</v>
      </c>
      <c r="C22" s="22">
        <v>2</v>
      </c>
      <c r="D22" s="22" t="s">
        <v>75</v>
      </c>
      <c r="E22" s="141" t="s">
        <v>93</v>
      </c>
      <c r="F22" s="136">
        <v>1</v>
      </c>
      <c r="G22" s="20"/>
      <c r="H22" s="44"/>
      <c r="I22" s="25"/>
      <c r="J22" s="25"/>
      <c r="K22" s="25"/>
      <c r="L22" s="25"/>
      <c r="M22" s="25"/>
      <c r="N22" s="125"/>
      <c r="O22" s="125"/>
      <c r="P22" s="125"/>
      <c r="Q22" s="1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6"/>
    </row>
    <row r="23" spans="1:80" s="1" customFormat="1" ht="40.15" customHeight="1" x14ac:dyDescent="0.25">
      <c r="A23" s="9"/>
      <c r="B23" s="23" t="s">
        <v>63</v>
      </c>
      <c r="C23" s="22"/>
      <c r="D23" s="22"/>
      <c r="E23" s="141">
        <v>830</v>
      </c>
      <c r="F23" s="137">
        <v>2</v>
      </c>
      <c r="G23" s="20"/>
      <c r="H23" s="44"/>
      <c r="I23" s="25"/>
      <c r="J23" s="25"/>
      <c r="K23" s="25"/>
      <c r="L23" s="25"/>
      <c r="M23" s="25"/>
      <c r="N23" s="25"/>
      <c r="O23" s="25"/>
      <c r="P23" s="25"/>
      <c r="Q23" s="25"/>
      <c r="R23" s="130"/>
      <c r="S23" s="130"/>
      <c r="T23" s="130"/>
      <c r="U23" s="130"/>
      <c r="V23" s="130"/>
      <c r="W23" s="130"/>
      <c r="X23" s="130"/>
      <c r="Y23" s="130"/>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6"/>
    </row>
    <row r="24" spans="1:80" s="1" customFormat="1" ht="40.15" customHeight="1" x14ac:dyDescent="0.25">
      <c r="A24" s="9"/>
      <c r="B24" s="126" t="s">
        <v>81</v>
      </c>
      <c r="C24" s="22">
        <v>2</v>
      </c>
      <c r="D24" s="132" t="s">
        <v>82</v>
      </c>
      <c r="E24" s="141" t="s">
        <v>70</v>
      </c>
      <c r="F24" s="136">
        <v>2</v>
      </c>
      <c r="G24" s="20"/>
      <c r="H24" s="44"/>
      <c r="I24" s="25"/>
      <c r="J24" s="25"/>
      <c r="K24" s="25"/>
      <c r="L24" s="25"/>
      <c r="M24" s="25"/>
      <c r="N24" s="25"/>
      <c r="O24" s="25"/>
      <c r="P24" s="25"/>
      <c r="Q24" s="25"/>
      <c r="R24" s="125"/>
      <c r="S24" s="125"/>
      <c r="T24" s="125"/>
      <c r="U24" s="125"/>
      <c r="V24" s="125"/>
      <c r="W24" s="125"/>
      <c r="X24" s="125"/>
      <c r="Y24" s="131">
        <v>1</v>
      </c>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6"/>
    </row>
    <row r="25" spans="1:80" s="1" customFormat="1" ht="40.15" customHeight="1" x14ac:dyDescent="0.25">
      <c r="A25" s="9"/>
      <c r="B25" s="126" t="s">
        <v>78</v>
      </c>
      <c r="C25" s="22">
        <v>5</v>
      </c>
      <c r="D25" s="22" t="s">
        <v>99</v>
      </c>
      <c r="E25" s="141" t="s">
        <v>70</v>
      </c>
      <c r="F25" s="136">
        <v>2</v>
      </c>
      <c r="G25" s="20"/>
      <c r="H25" s="44"/>
      <c r="I25" s="25"/>
      <c r="J25" s="25"/>
      <c r="K25" s="25"/>
      <c r="L25" s="25"/>
      <c r="M25" s="25"/>
      <c r="N25" s="25"/>
      <c r="O25" s="25"/>
      <c r="P25" s="25"/>
      <c r="Q25" s="25"/>
      <c r="R25" s="125"/>
      <c r="S25" s="125"/>
      <c r="T25" s="125"/>
      <c r="U25" s="125"/>
      <c r="V25" s="125"/>
      <c r="W25" s="125"/>
      <c r="X25" s="125"/>
      <c r="Y25" s="1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6"/>
    </row>
    <row r="26" spans="1:80" s="1" customFormat="1" ht="40.15" customHeight="1" x14ac:dyDescent="0.25">
      <c r="A26" s="9"/>
      <c r="B26" s="126" t="s">
        <v>80</v>
      </c>
      <c r="C26" s="22">
        <v>3</v>
      </c>
      <c r="D26" s="22" t="s">
        <v>108</v>
      </c>
      <c r="E26" s="141">
        <v>915</v>
      </c>
      <c r="F26" s="136">
        <v>1</v>
      </c>
      <c r="G26" s="20"/>
      <c r="H26" s="44"/>
      <c r="I26" s="25"/>
      <c r="J26" s="25"/>
      <c r="K26" s="25"/>
      <c r="L26" s="25"/>
      <c r="M26" s="25"/>
      <c r="N26" s="25"/>
      <c r="O26" s="25"/>
      <c r="P26" s="25"/>
      <c r="Q26" s="25"/>
      <c r="R26" s="25"/>
      <c r="S26" s="25"/>
      <c r="T26" s="25"/>
      <c r="U26" s="125"/>
      <c r="V26" s="125"/>
      <c r="W26" s="125"/>
      <c r="X26" s="1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6"/>
    </row>
    <row r="27" spans="1:80" s="1" customFormat="1" ht="40.15" customHeight="1" x14ac:dyDescent="0.25">
      <c r="A27" s="9"/>
      <c r="B27" s="23" t="s">
        <v>91</v>
      </c>
      <c r="C27" s="22">
        <v>3</v>
      </c>
      <c r="D27" s="22" t="s">
        <v>79</v>
      </c>
      <c r="E27" s="141" t="s">
        <v>70</v>
      </c>
      <c r="F27" s="136">
        <v>1.75</v>
      </c>
      <c r="G27" s="20"/>
      <c r="H27" s="44"/>
      <c r="I27" s="25"/>
      <c r="J27" s="25"/>
      <c r="K27" s="25"/>
      <c r="L27" s="25"/>
      <c r="M27" s="25"/>
      <c r="N27" s="25"/>
      <c r="O27" s="25"/>
      <c r="P27" s="25"/>
      <c r="Q27" s="25"/>
      <c r="R27" s="130"/>
      <c r="S27" s="130"/>
      <c r="T27" s="130"/>
      <c r="U27" s="130"/>
      <c r="V27" s="130"/>
      <c r="W27" s="130"/>
      <c r="X27" s="130"/>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6"/>
    </row>
    <row r="28" spans="1:80" s="1" customFormat="1" ht="40.15" customHeight="1" x14ac:dyDescent="0.25">
      <c r="A28" s="10"/>
      <c r="B28" s="23" t="s">
        <v>92</v>
      </c>
      <c r="C28" s="22"/>
      <c r="D28" s="22"/>
      <c r="E28" s="141" t="s">
        <v>77</v>
      </c>
      <c r="F28" s="136">
        <v>1.5</v>
      </c>
      <c r="G28" s="20"/>
      <c r="H28" s="44"/>
      <c r="I28" s="25"/>
      <c r="J28" s="25"/>
      <c r="K28" s="25"/>
      <c r="L28" s="25"/>
      <c r="M28" s="25"/>
      <c r="N28" s="25"/>
      <c r="O28" s="25"/>
      <c r="P28" s="25"/>
      <c r="Q28" s="25"/>
      <c r="R28" s="25"/>
      <c r="S28" s="25"/>
      <c r="T28" s="130"/>
      <c r="U28" s="130"/>
      <c r="V28" s="130"/>
      <c r="W28" s="130"/>
      <c r="X28" s="130"/>
      <c r="Y28" s="130"/>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6"/>
    </row>
    <row r="29" spans="1:80" s="1" customFormat="1" ht="40.15" customHeight="1" x14ac:dyDescent="0.25">
      <c r="A29" s="10"/>
      <c r="B29" s="126" t="s">
        <v>104</v>
      </c>
      <c r="C29" s="22">
        <v>2</v>
      </c>
      <c r="D29" s="22" t="s">
        <v>76</v>
      </c>
      <c r="E29" s="141">
        <v>900</v>
      </c>
      <c r="F29" s="136">
        <v>1</v>
      </c>
      <c r="G29" s="20"/>
      <c r="H29" s="44"/>
      <c r="I29" s="25"/>
      <c r="J29" s="25"/>
      <c r="K29" s="25"/>
      <c r="L29" s="25"/>
      <c r="M29" s="25"/>
      <c r="N29" s="25"/>
      <c r="O29" s="25"/>
      <c r="P29" s="134"/>
      <c r="Q29" s="25"/>
      <c r="R29" s="25"/>
      <c r="S29" s="25"/>
      <c r="T29" s="125"/>
      <c r="U29" s="125"/>
      <c r="V29" s="125"/>
      <c r="W29" s="1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6"/>
    </row>
    <row r="30" spans="1:80" s="1" customFormat="1" ht="40.15" customHeight="1" x14ac:dyDescent="0.25">
      <c r="A30" s="10"/>
      <c r="B30" s="126" t="s">
        <v>105</v>
      </c>
      <c r="C30" s="22">
        <v>1</v>
      </c>
      <c r="D30" s="22" t="s">
        <v>96</v>
      </c>
      <c r="E30" s="141">
        <v>1000</v>
      </c>
      <c r="F30" s="136">
        <v>0.5</v>
      </c>
      <c r="G30" s="20"/>
      <c r="H30" s="44"/>
      <c r="I30" s="25"/>
      <c r="J30" s="25"/>
      <c r="K30" s="25"/>
      <c r="L30" s="25"/>
      <c r="M30" s="25"/>
      <c r="N30" s="25"/>
      <c r="O30" s="25"/>
      <c r="P30" s="134"/>
      <c r="Q30" s="25"/>
      <c r="R30" s="25"/>
      <c r="S30" s="25"/>
      <c r="T30" s="25"/>
      <c r="U30" s="25"/>
      <c r="V30" s="134"/>
      <c r="W30" s="135"/>
      <c r="X30" s="125"/>
      <c r="Y30" s="131">
        <v>1</v>
      </c>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6"/>
    </row>
    <row r="31" spans="1:80" s="1" customFormat="1" ht="40.15" customHeight="1" x14ac:dyDescent="0.25">
      <c r="A31" s="9"/>
      <c r="B31" s="114" t="s">
        <v>101</v>
      </c>
      <c r="C31" s="22"/>
      <c r="D31" s="22"/>
      <c r="E31" s="141">
        <v>1030</v>
      </c>
      <c r="F31" s="136">
        <v>0.75</v>
      </c>
      <c r="G31" s="20"/>
      <c r="H31" s="44"/>
      <c r="I31" s="25"/>
      <c r="J31" s="25"/>
      <c r="K31" s="25"/>
      <c r="L31" s="25"/>
      <c r="M31" s="25"/>
      <c r="N31" s="25"/>
      <c r="O31" s="25"/>
      <c r="P31" s="25"/>
      <c r="Q31" s="25"/>
      <c r="R31" s="25"/>
      <c r="S31" s="25"/>
      <c r="T31" s="25"/>
      <c r="U31" s="25"/>
      <c r="V31" s="25"/>
      <c r="W31" s="25"/>
      <c r="X31" s="25"/>
      <c r="Y31" s="25"/>
      <c r="Z31" s="133"/>
      <c r="AA31" s="133"/>
      <c r="AB31" s="133"/>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6"/>
    </row>
    <row r="32" spans="1:80" s="1" customFormat="1" ht="40.15" customHeight="1" x14ac:dyDescent="0.25">
      <c r="A32" s="9"/>
      <c r="B32" s="23" t="s">
        <v>87</v>
      </c>
      <c r="C32" s="22"/>
      <c r="D32" s="22" t="s">
        <v>98</v>
      </c>
      <c r="E32" s="141">
        <v>1030</v>
      </c>
      <c r="F32" s="136">
        <v>0.75</v>
      </c>
      <c r="G32" s="20"/>
      <c r="H32" s="44"/>
      <c r="I32" s="25"/>
      <c r="J32" s="25"/>
      <c r="K32" s="25"/>
      <c r="L32" s="25"/>
      <c r="M32" s="25"/>
      <c r="N32" s="25"/>
      <c r="O32" s="25"/>
      <c r="P32" s="25"/>
      <c r="Q32" s="25"/>
      <c r="R32" s="25"/>
      <c r="S32" s="25"/>
      <c r="T32" s="25"/>
      <c r="U32" s="25"/>
      <c r="V32" s="25"/>
      <c r="W32" s="25"/>
      <c r="X32" s="25"/>
      <c r="Y32" s="25"/>
      <c r="Z32" s="130"/>
      <c r="AA32" s="130"/>
      <c r="AB32" s="130"/>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6"/>
    </row>
    <row r="33" spans="1:80" s="1" customFormat="1" ht="40.15" customHeight="1" x14ac:dyDescent="0.25">
      <c r="A33" s="9"/>
      <c r="B33" s="23" t="s">
        <v>88</v>
      </c>
      <c r="C33" s="22"/>
      <c r="D33" s="22"/>
      <c r="E33" s="141">
        <v>1100</v>
      </c>
      <c r="F33" s="136">
        <v>0.25</v>
      </c>
      <c r="G33" s="20"/>
      <c r="H33" s="44"/>
      <c r="I33" s="25"/>
      <c r="J33" s="25"/>
      <c r="K33" s="25"/>
      <c r="L33" s="25"/>
      <c r="M33" s="25"/>
      <c r="N33" s="25"/>
      <c r="O33" s="25"/>
      <c r="P33" s="25"/>
      <c r="Q33" s="25"/>
      <c r="R33" s="25"/>
      <c r="S33" s="25"/>
      <c r="T33" s="25"/>
      <c r="U33" s="25"/>
      <c r="V33" s="25"/>
      <c r="W33" s="25"/>
      <c r="X33" s="25"/>
      <c r="Y33" s="25"/>
      <c r="Z33" s="25"/>
      <c r="AA33" s="25"/>
      <c r="AB33" s="130">
        <v>1</v>
      </c>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6"/>
    </row>
    <row r="34" spans="1:80" s="1" customFormat="1" ht="40.15" customHeight="1" x14ac:dyDescent="0.25">
      <c r="A34" s="9"/>
      <c r="B34" s="114" t="s">
        <v>100</v>
      </c>
      <c r="C34" s="22"/>
      <c r="D34" s="22"/>
      <c r="E34" s="141">
        <v>1115</v>
      </c>
      <c r="F34" s="136">
        <v>3.75</v>
      </c>
      <c r="G34" s="20"/>
      <c r="H34" s="44"/>
      <c r="I34" s="25"/>
      <c r="J34" s="25"/>
      <c r="K34" s="25"/>
      <c r="L34" s="25"/>
      <c r="M34" s="25"/>
      <c r="N34" s="25"/>
      <c r="O34" s="25"/>
      <c r="P34" s="25"/>
      <c r="Q34" s="25"/>
      <c r="R34" s="25"/>
      <c r="S34" s="25"/>
      <c r="T34" s="25"/>
      <c r="U34" s="25"/>
      <c r="V34" s="25"/>
      <c r="W34" s="25"/>
      <c r="X34" s="25"/>
      <c r="Y34" s="25"/>
      <c r="Z34" s="25"/>
      <c r="AA34" s="25"/>
      <c r="AB34" s="25"/>
      <c r="AC34" s="133"/>
      <c r="AD34" s="133"/>
      <c r="AE34" s="133"/>
      <c r="AF34" s="133"/>
      <c r="AG34" s="133"/>
      <c r="AH34" s="133"/>
      <c r="AI34" s="133"/>
      <c r="AJ34" s="133"/>
      <c r="AK34" s="133"/>
      <c r="AL34" s="133"/>
      <c r="AM34" s="133"/>
      <c r="AN34" s="133"/>
      <c r="AO34" s="133"/>
      <c r="AP34" s="133"/>
      <c r="AQ34" s="133"/>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6"/>
    </row>
    <row r="35" spans="1:80" s="1" customFormat="1" ht="40.15" customHeight="1" x14ac:dyDescent="0.25">
      <c r="A35" s="9"/>
      <c r="B35" s="23" t="s">
        <v>83</v>
      </c>
      <c r="C35" s="22"/>
      <c r="D35" s="22"/>
      <c r="E35" s="141">
        <v>1115</v>
      </c>
      <c r="F35" s="136">
        <v>0.5</v>
      </c>
      <c r="G35" s="20"/>
      <c r="H35" s="44"/>
      <c r="I35" s="25"/>
      <c r="J35" s="25"/>
      <c r="K35" s="25"/>
      <c r="L35" s="25"/>
      <c r="M35" s="25"/>
      <c r="N35" s="25"/>
      <c r="O35" s="25"/>
      <c r="P35" s="25"/>
      <c r="Q35" s="25"/>
      <c r="R35" s="25"/>
      <c r="S35" s="25"/>
      <c r="T35" s="25"/>
      <c r="U35" s="25"/>
      <c r="V35" s="25"/>
      <c r="W35" s="25"/>
      <c r="X35" s="25"/>
      <c r="Y35" s="25"/>
      <c r="Z35" s="25"/>
      <c r="AA35" s="25"/>
      <c r="AB35" s="25"/>
      <c r="AC35" s="130"/>
      <c r="AD35" s="130"/>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6"/>
    </row>
    <row r="36" spans="1:80" s="1" customFormat="1" ht="40.15" customHeight="1" x14ac:dyDescent="0.25">
      <c r="A36" s="9"/>
      <c r="B36" s="126" t="s">
        <v>107</v>
      </c>
      <c r="C36" s="22"/>
      <c r="D36" s="22"/>
      <c r="E36" s="141">
        <v>1115</v>
      </c>
      <c r="F36" s="136">
        <v>0.5</v>
      </c>
      <c r="G36" s="20"/>
      <c r="H36" s="44"/>
      <c r="I36" s="25"/>
      <c r="J36" s="25"/>
      <c r="K36" s="25"/>
      <c r="L36" s="25"/>
      <c r="M36" s="25"/>
      <c r="N36" s="25"/>
      <c r="O36" s="25"/>
      <c r="P36" s="25"/>
      <c r="Q36" s="25"/>
      <c r="R36" s="25"/>
      <c r="S36" s="25"/>
      <c r="T36" s="25"/>
      <c r="U36" s="25"/>
      <c r="V36" s="25"/>
      <c r="W36" s="25"/>
      <c r="X36" s="25"/>
      <c r="Y36" s="25"/>
      <c r="Z36" s="25"/>
      <c r="AA36" s="25"/>
      <c r="AB36" s="25"/>
      <c r="AC36" s="125"/>
      <c r="AD36" s="1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6"/>
    </row>
    <row r="37" spans="1:80" s="1" customFormat="1" ht="40.15" customHeight="1" x14ac:dyDescent="0.25">
      <c r="A37" s="9"/>
      <c r="B37" s="126" t="s">
        <v>106</v>
      </c>
      <c r="C37" s="22"/>
      <c r="D37" s="22"/>
      <c r="E37" s="141">
        <v>1115</v>
      </c>
      <c r="F37" s="136">
        <v>0.5</v>
      </c>
      <c r="G37" s="20"/>
      <c r="H37" s="44"/>
      <c r="I37" s="25"/>
      <c r="J37" s="25"/>
      <c r="K37" s="25"/>
      <c r="L37" s="25"/>
      <c r="M37" s="25"/>
      <c r="N37" s="25"/>
      <c r="O37" s="25"/>
      <c r="P37" s="25"/>
      <c r="Q37" s="25"/>
      <c r="R37" s="25"/>
      <c r="S37" s="25"/>
      <c r="T37" s="25"/>
      <c r="U37" s="25"/>
      <c r="V37" s="25"/>
      <c r="W37" s="25"/>
      <c r="X37" s="25"/>
      <c r="Y37" s="25"/>
      <c r="Z37" s="25"/>
      <c r="AA37" s="25"/>
      <c r="AB37" s="25"/>
      <c r="AC37" s="125"/>
      <c r="AD37" s="1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6"/>
    </row>
    <row r="38" spans="1:80" s="1" customFormat="1" ht="40.15" customHeight="1" x14ac:dyDescent="0.25">
      <c r="A38" s="9"/>
      <c r="B38" s="23" t="s">
        <v>84</v>
      </c>
      <c r="C38" s="22"/>
      <c r="D38" s="22"/>
      <c r="E38" s="141">
        <v>1145</v>
      </c>
      <c r="F38" s="136">
        <v>0.5</v>
      </c>
      <c r="G38" s="20"/>
      <c r="H38" s="44"/>
      <c r="I38" s="25"/>
      <c r="J38" s="25"/>
      <c r="K38" s="25"/>
      <c r="L38" s="25"/>
      <c r="M38" s="25"/>
      <c r="N38" s="25"/>
      <c r="O38" s="25"/>
      <c r="P38" s="25"/>
      <c r="Q38" s="25"/>
      <c r="R38" s="25"/>
      <c r="S38" s="25"/>
      <c r="T38" s="25"/>
      <c r="U38" s="25"/>
      <c r="V38" s="25"/>
      <c r="W38" s="25"/>
      <c r="X38" s="25"/>
      <c r="Y38" s="25"/>
      <c r="Z38" s="25"/>
      <c r="AA38" s="25"/>
      <c r="AB38" s="25"/>
      <c r="AC38" s="25"/>
      <c r="AD38" s="25"/>
      <c r="AE38" s="130"/>
      <c r="AF38" s="130"/>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6"/>
    </row>
    <row r="39" spans="1:80" s="1" customFormat="1" ht="40.15" customHeight="1" x14ac:dyDescent="0.25">
      <c r="A39" s="9"/>
      <c r="B39" s="23" t="s">
        <v>86</v>
      </c>
      <c r="C39" s="22"/>
      <c r="D39" s="22"/>
      <c r="E39" s="141">
        <v>1215</v>
      </c>
      <c r="F39" s="136">
        <v>0.5</v>
      </c>
      <c r="G39" s="20"/>
      <c r="H39" s="44"/>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130"/>
      <c r="AH39" s="130"/>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6"/>
    </row>
    <row r="40" spans="1:80" s="1" customFormat="1" ht="40.15" customHeight="1" x14ac:dyDescent="0.25">
      <c r="A40" s="9"/>
      <c r="B40" s="23" t="s">
        <v>85</v>
      </c>
      <c r="C40" s="22"/>
      <c r="D40" s="22"/>
      <c r="E40" s="141">
        <v>1245</v>
      </c>
      <c r="F40" s="136">
        <v>0.75</v>
      </c>
      <c r="G40" s="20"/>
      <c r="H40" s="44"/>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130"/>
      <c r="AJ40" s="130"/>
      <c r="AK40" s="130">
        <v>2</v>
      </c>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6"/>
    </row>
    <row r="41" spans="1:80" s="1" customFormat="1" ht="40.15" customHeight="1" x14ac:dyDescent="0.25">
      <c r="A41" s="9"/>
      <c r="B41" s="23" t="s">
        <v>90</v>
      </c>
      <c r="C41" s="22"/>
      <c r="D41" s="22"/>
      <c r="E41" s="141">
        <v>1330</v>
      </c>
      <c r="F41" s="136">
        <v>1.5</v>
      </c>
      <c r="G41" s="20"/>
      <c r="H41" s="44"/>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130"/>
      <c r="AM41" s="130"/>
      <c r="AN41" s="130"/>
      <c r="AO41" s="130"/>
      <c r="AP41" s="130"/>
      <c r="AQ41" s="130"/>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6"/>
    </row>
    <row r="42" spans="1:80" s="1" customFormat="1" ht="40.15" customHeight="1" x14ac:dyDescent="0.25">
      <c r="A42" s="9"/>
      <c r="B42" s="114" t="s">
        <v>109</v>
      </c>
      <c r="C42" s="22"/>
      <c r="D42" s="22"/>
      <c r="E42" s="141">
        <v>1500</v>
      </c>
      <c r="F42" s="136">
        <v>2</v>
      </c>
      <c r="G42" s="20"/>
      <c r="H42" s="44"/>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133"/>
      <c r="AS42" s="133"/>
      <c r="AT42" s="133"/>
      <c r="AU42" s="133"/>
      <c r="AV42" s="133"/>
      <c r="AW42" s="133"/>
      <c r="AX42" s="133"/>
      <c r="AY42" s="133"/>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6"/>
    </row>
    <row r="43" spans="1:80" s="1" customFormat="1" ht="40.15" customHeight="1" x14ac:dyDescent="0.25">
      <c r="A43" s="9"/>
      <c r="B43" s="23" t="s">
        <v>112</v>
      </c>
      <c r="C43" s="22"/>
      <c r="D43" s="22"/>
      <c r="E43" s="141">
        <v>1500</v>
      </c>
      <c r="F43" s="136">
        <v>1.5</v>
      </c>
      <c r="G43" s="20"/>
      <c r="H43" s="44"/>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130"/>
      <c r="AS43" s="130"/>
      <c r="AT43" s="130"/>
      <c r="AU43" s="130"/>
      <c r="AV43" s="130"/>
      <c r="AW43" s="130"/>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6"/>
    </row>
    <row r="44" spans="1:80" s="1" customFormat="1" ht="40.15" customHeight="1" x14ac:dyDescent="0.25">
      <c r="A44" s="9"/>
      <c r="B44" s="23" t="s">
        <v>113</v>
      </c>
      <c r="C44" s="22"/>
      <c r="D44" s="22"/>
      <c r="E44" s="141">
        <v>1630</v>
      </c>
      <c r="F44" s="136">
        <v>0.5</v>
      </c>
      <c r="G44" s="20"/>
      <c r="H44" s="44"/>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130"/>
      <c r="AY44" s="130"/>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6"/>
    </row>
    <row r="45" spans="1:80" s="1" customFormat="1" ht="40.15" customHeight="1" x14ac:dyDescent="0.25">
      <c r="A45" s="9"/>
      <c r="B45" s="114" t="s">
        <v>110</v>
      </c>
      <c r="C45" s="22"/>
      <c r="D45" s="22"/>
      <c r="E45" s="141">
        <v>1700</v>
      </c>
      <c r="F45" s="136">
        <v>5.5</v>
      </c>
      <c r="G45" s="20"/>
      <c r="H45" s="44"/>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133"/>
      <c r="BA45" s="133"/>
      <c r="BB45" s="133"/>
      <c r="BC45" s="133"/>
      <c r="BD45" s="133"/>
      <c r="BE45" s="133"/>
      <c r="BF45" s="133"/>
      <c r="BG45" s="133"/>
      <c r="BH45" s="133"/>
      <c r="BI45" s="133"/>
      <c r="BJ45" s="133"/>
      <c r="BK45" s="133"/>
      <c r="BL45" s="133"/>
      <c r="BM45" s="133"/>
      <c r="BN45" s="133"/>
      <c r="BO45" s="133"/>
      <c r="BP45" s="133"/>
      <c r="BQ45" s="133"/>
      <c r="BR45" s="133"/>
      <c r="BS45" s="133"/>
      <c r="BT45" s="133"/>
      <c r="BU45" s="133"/>
      <c r="BV45" s="25"/>
      <c r="BW45" s="25"/>
      <c r="BX45" s="25"/>
      <c r="BY45" s="25"/>
      <c r="BZ45" s="25"/>
      <c r="CA45" s="25"/>
      <c r="CB45" s="26"/>
    </row>
    <row r="46" spans="1:80" s="1" customFormat="1" ht="40.15" customHeight="1" x14ac:dyDescent="0.25">
      <c r="A46" s="9"/>
      <c r="B46" s="23" t="s">
        <v>119</v>
      </c>
      <c r="C46" s="22"/>
      <c r="D46" s="22"/>
      <c r="E46" s="141">
        <v>1700</v>
      </c>
      <c r="F46" s="136">
        <v>0.5</v>
      </c>
      <c r="G46" s="20"/>
      <c r="H46" s="44"/>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130"/>
      <c r="BA46" s="130"/>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6"/>
    </row>
    <row r="47" spans="1:80" s="1" customFormat="1" ht="40.15" customHeight="1" x14ac:dyDescent="0.25">
      <c r="A47" s="9"/>
      <c r="B47" s="23" t="s">
        <v>114</v>
      </c>
      <c r="C47" s="22"/>
      <c r="D47" s="22"/>
      <c r="E47" s="141">
        <v>1730</v>
      </c>
      <c r="F47" s="136">
        <v>1.5</v>
      </c>
      <c r="G47" s="20"/>
      <c r="H47" s="44"/>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130"/>
      <c r="BC47" s="130"/>
      <c r="BD47" s="130"/>
      <c r="BE47" s="130"/>
      <c r="BF47" s="130"/>
      <c r="BG47" s="130"/>
      <c r="BH47" s="25"/>
      <c r="BI47" s="25"/>
      <c r="BJ47" s="25"/>
      <c r="BK47" s="25"/>
      <c r="BL47" s="25"/>
      <c r="BM47" s="25"/>
      <c r="BN47" s="25"/>
      <c r="BO47" s="25"/>
      <c r="BP47" s="25"/>
      <c r="BQ47" s="25"/>
      <c r="BR47" s="25"/>
      <c r="BS47" s="25"/>
      <c r="BT47" s="25"/>
      <c r="BU47" s="25"/>
      <c r="BV47" s="25"/>
      <c r="BW47" s="25"/>
      <c r="BX47" s="25"/>
      <c r="BY47" s="25"/>
      <c r="BZ47" s="25"/>
      <c r="CA47" s="25"/>
      <c r="CB47" s="26"/>
    </row>
    <row r="48" spans="1:80" s="1" customFormat="1" ht="40.15" customHeight="1" x14ac:dyDescent="0.25">
      <c r="A48" s="9"/>
      <c r="B48" s="23" t="s">
        <v>115</v>
      </c>
      <c r="C48" s="22"/>
      <c r="D48" s="22"/>
      <c r="E48" s="141">
        <v>1900</v>
      </c>
      <c r="F48" s="136">
        <v>0.5</v>
      </c>
      <c r="G48" s="20"/>
      <c r="H48" s="44"/>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130"/>
      <c r="BI48" s="130"/>
      <c r="BJ48" s="25"/>
      <c r="BK48" s="25"/>
      <c r="BL48" s="25"/>
      <c r="BM48" s="25"/>
      <c r="BN48" s="25"/>
      <c r="BO48" s="25"/>
      <c r="BP48" s="25"/>
      <c r="BQ48" s="25"/>
      <c r="BR48" s="25"/>
      <c r="BS48" s="25"/>
      <c r="BT48" s="25"/>
      <c r="BU48" s="25"/>
      <c r="BV48" s="25"/>
      <c r="BW48" s="25"/>
      <c r="BX48" s="25"/>
      <c r="BY48" s="25"/>
      <c r="BZ48" s="25"/>
      <c r="CA48" s="25"/>
      <c r="CB48" s="26"/>
    </row>
    <row r="49" spans="1:80" s="1" customFormat="1" ht="40.15" customHeight="1" x14ac:dyDescent="0.25">
      <c r="A49" s="9"/>
      <c r="B49" s="167" t="s">
        <v>116</v>
      </c>
      <c r="C49" s="22"/>
      <c r="D49" s="22"/>
      <c r="E49" s="141">
        <v>1930</v>
      </c>
      <c r="F49" s="136">
        <v>0.5</v>
      </c>
      <c r="G49" s="20"/>
      <c r="H49" s="44"/>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130"/>
      <c r="BK49" s="130"/>
      <c r="BL49" s="25"/>
      <c r="BM49" s="25"/>
      <c r="BN49" s="25"/>
      <c r="BO49" s="25"/>
      <c r="BP49" s="25"/>
      <c r="BQ49" s="25"/>
      <c r="BR49" s="25"/>
      <c r="BS49" s="25"/>
      <c r="BT49" s="25"/>
      <c r="BU49" s="25"/>
      <c r="BV49" s="25"/>
      <c r="BW49" s="25"/>
      <c r="BX49" s="25"/>
      <c r="BY49" s="25"/>
      <c r="BZ49" s="25"/>
      <c r="CA49" s="25"/>
      <c r="CB49" s="26"/>
    </row>
    <row r="50" spans="1:80" s="1" customFormat="1" ht="40.15" customHeight="1" x14ac:dyDescent="0.25">
      <c r="A50" s="9"/>
      <c r="B50" s="23" t="s">
        <v>117</v>
      </c>
      <c r="C50" s="22"/>
      <c r="D50" s="22"/>
      <c r="E50" s="141">
        <v>2000</v>
      </c>
      <c r="F50" s="136" t="s">
        <v>118</v>
      </c>
      <c r="G50" s="20"/>
      <c r="H50" s="44"/>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130"/>
      <c r="BM50" s="130"/>
      <c r="BN50" s="130"/>
      <c r="BO50" s="130"/>
      <c r="BP50" s="130"/>
      <c r="BQ50" s="130"/>
      <c r="BR50" s="130"/>
      <c r="BS50" s="130"/>
      <c r="BT50" s="130"/>
      <c r="BU50" s="130"/>
      <c r="BV50" s="25"/>
      <c r="BW50" s="25"/>
      <c r="BX50" s="25"/>
      <c r="BY50" s="25"/>
      <c r="BZ50" s="25"/>
      <c r="CA50" s="25"/>
      <c r="CB50" s="26"/>
    </row>
    <row r="51" spans="1:80" s="1" customFormat="1" ht="40.15" customHeight="1" x14ac:dyDescent="0.25">
      <c r="A51" s="10"/>
      <c r="B51" s="112" t="s">
        <v>20</v>
      </c>
      <c r="C51" s="128"/>
      <c r="D51" s="50"/>
      <c r="E51" s="142"/>
      <c r="F51" s="138"/>
      <c r="G51" s="20"/>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c r="BU51" s="56"/>
      <c r="BV51" s="56"/>
      <c r="BW51" s="56"/>
      <c r="BX51" s="56"/>
      <c r="BY51" s="56"/>
      <c r="BZ51" s="56"/>
      <c r="CA51" s="56"/>
      <c r="CB51" s="42"/>
    </row>
    <row r="52" spans="1:80" ht="30" customHeight="1" x14ac:dyDescent="0.25">
      <c r="D52" s="4"/>
      <c r="F52" s="139"/>
      <c r="G52" s="3"/>
    </row>
    <row r="53" spans="1:80" ht="30" customHeight="1" x14ac:dyDescent="0.25">
      <c r="D53" s="5"/>
    </row>
  </sheetData>
  <mergeCells count="28">
    <mergeCell ref="BL10:BO10"/>
    <mergeCell ref="BP10:BS10"/>
    <mergeCell ref="BT10:BW10"/>
    <mergeCell ref="BX10:CA10"/>
    <mergeCell ref="H9:BK9"/>
    <mergeCell ref="H10:K10"/>
    <mergeCell ref="L10:O10"/>
    <mergeCell ref="P10:S10"/>
    <mergeCell ref="T10:W10"/>
    <mergeCell ref="X10:AA10"/>
    <mergeCell ref="AB10:AE10"/>
    <mergeCell ref="AF10:AI10"/>
    <mergeCell ref="AJ10:AM10"/>
    <mergeCell ref="AN10:AQ10"/>
    <mergeCell ref="AR10:AU10"/>
    <mergeCell ref="AV10:AY10"/>
    <mergeCell ref="AZ10:BC10"/>
    <mergeCell ref="BD10:BG10"/>
    <mergeCell ref="BH10:BK10"/>
    <mergeCell ref="W7:Z7"/>
    <mergeCell ref="AB7:AE7"/>
    <mergeCell ref="B2:G2"/>
    <mergeCell ref="H2:M2"/>
    <mergeCell ref="N2:S2"/>
    <mergeCell ref="H7:K7"/>
    <mergeCell ref="M7:P7"/>
    <mergeCell ref="R7:U7"/>
    <mergeCell ref="C4:J6"/>
  </mergeCells>
  <conditionalFormatting sqref="H51:BK51">
    <cfRule type="expression" dxfId="636" priority="1143" stopIfTrue="1">
      <formula>AND(#REF!="Low Risk",#REF!&gt;=#REF!,#REF!&lt;=#REF!+#REF!-1)</formula>
    </cfRule>
    <cfRule type="expression" dxfId="635" priority="1144" stopIfTrue="1">
      <formula>AND(#REF!="High Risk",#REF!&gt;=#REF!,#REF!&lt;=#REF!+#REF!-1)</formula>
    </cfRule>
    <cfRule type="expression" dxfId="634" priority="1145" stopIfTrue="1">
      <formula>AND(#REF!="On Track",#REF!&gt;=#REF!,#REF!&lt;=#REF!+#REF!-1)</formula>
    </cfRule>
    <cfRule type="expression" dxfId="633" priority="1146" stopIfTrue="1">
      <formula>AND(#REF!="Med Risk",#REF!&gt;=#REF!,#REF!&lt;=#REF!+#REF!-1)</formula>
    </cfRule>
    <cfRule type="expression" dxfId="632" priority="1147" stopIfTrue="1">
      <formula>AND(LEN(#REF!)=0,#REF!&gt;=#REF!,#REF!&lt;=#REF!+#REF!-1)</formula>
    </cfRule>
  </conditionalFormatting>
  <conditionalFormatting sqref="H10 L10 P10 T10 X10 AB10 AF10 AJ10 AN10 AR10 AV10 AZ10 BD10 BH10 H11:CA11 H21:K22 BL12:CA22 H12:BK20 N21:BK22 H23:CA42 H43:AA44 AF43:CA44 H51:CA51 H45:CA45 H46:AY46 BB46:CA46">
    <cfRule type="expression" dxfId="631" priority="1148">
      <formula>AND(TODAY()&gt;=#REF!,TODAY()&lt;#REF!)</formula>
    </cfRule>
  </conditionalFormatting>
  <conditionalFormatting sqref="H9">
    <cfRule type="expression" dxfId="630" priority="1149">
      <formula>#REF!&lt;=EOMONTH(#REF!,0)</formula>
    </cfRule>
  </conditionalFormatting>
  <conditionalFormatting sqref="H9">
    <cfRule type="expression" dxfId="629" priority="1150">
      <formula>AND(#REF!&lt;=EOMONTH(#REF!,1),#REF!&gt;EOMONTH(#REF!,0))</formula>
    </cfRule>
  </conditionalFormatting>
  <conditionalFormatting sqref="BL51:BO51">
    <cfRule type="expression" dxfId="628" priority="1107" stopIfTrue="1">
      <formula>AND(#REF!="Low Risk",#REF!&gt;=#REF!,#REF!&lt;=#REF!+#REF!-1)</formula>
    </cfRule>
    <cfRule type="expression" dxfId="627" priority="1108" stopIfTrue="1">
      <formula>AND(#REF!="High Risk",#REF!&gt;=#REF!,#REF!&lt;=#REF!+#REF!-1)</formula>
    </cfRule>
    <cfRule type="expression" dxfId="626" priority="1109" stopIfTrue="1">
      <formula>AND(#REF!="On Track",#REF!&gt;=#REF!,#REF!&lt;=#REF!+#REF!-1)</formula>
    </cfRule>
    <cfRule type="expression" dxfId="625" priority="1110" stopIfTrue="1">
      <formula>AND(#REF!="Med Risk",#REF!&gt;=#REF!,#REF!&lt;=#REF!+#REF!-1)</formula>
    </cfRule>
    <cfRule type="expression" dxfId="624" priority="1111" stopIfTrue="1">
      <formula>AND(LEN(#REF!)=0,#REF!&gt;=#REF!,#REF!&lt;=#REF!+#REF!-1)</formula>
    </cfRule>
  </conditionalFormatting>
  <conditionalFormatting sqref="BL10">
    <cfRule type="expression" dxfId="623" priority="1112">
      <formula>AND(TODAY()&gt;=#REF!,TODAY()&lt;#REF!)</formula>
    </cfRule>
  </conditionalFormatting>
  <conditionalFormatting sqref="BP51:BS51">
    <cfRule type="expression" dxfId="622" priority="1094" stopIfTrue="1">
      <formula>AND(#REF!="Low Risk",#REF!&gt;=#REF!,#REF!&lt;=#REF!+#REF!-1)</formula>
    </cfRule>
    <cfRule type="expression" dxfId="621" priority="1095" stopIfTrue="1">
      <formula>AND(#REF!="High Risk",#REF!&gt;=#REF!,#REF!&lt;=#REF!+#REF!-1)</formula>
    </cfRule>
    <cfRule type="expression" dxfId="620" priority="1096" stopIfTrue="1">
      <formula>AND(#REF!="On Track",#REF!&gt;=#REF!,#REF!&lt;=#REF!+#REF!-1)</formula>
    </cfRule>
    <cfRule type="expression" dxfId="619" priority="1097" stopIfTrue="1">
      <formula>AND(#REF!="Med Risk",#REF!&gt;=#REF!,#REF!&lt;=#REF!+#REF!-1)</formula>
    </cfRule>
    <cfRule type="expression" dxfId="618" priority="1098" stopIfTrue="1">
      <formula>AND(LEN(#REF!)=0,#REF!&gt;=#REF!,#REF!&lt;=#REF!+#REF!-1)</formula>
    </cfRule>
  </conditionalFormatting>
  <conditionalFormatting sqref="BP10">
    <cfRule type="expression" dxfId="617" priority="1099">
      <formula>AND(TODAY()&gt;=#REF!,TODAY()&lt;#REF!)</formula>
    </cfRule>
  </conditionalFormatting>
  <conditionalFormatting sqref="BT51:BW51">
    <cfRule type="expression" dxfId="616" priority="1081" stopIfTrue="1">
      <formula>AND(#REF!="Low Risk",#REF!&gt;=#REF!,#REF!&lt;=#REF!+#REF!-1)</formula>
    </cfRule>
    <cfRule type="expression" dxfId="615" priority="1082" stopIfTrue="1">
      <formula>AND(#REF!="High Risk",#REF!&gt;=#REF!,#REF!&lt;=#REF!+#REF!-1)</formula>
    </cfRule>
    <cfRule type="expression" dxfId="614" priority="1083" stopIfTrue="1">
      <formula>AND(#REF!="On Track",#REF!&gt;=#REF!,#REF!&lt;=#REF!+#REF!-1)</formula>
    </cfRule>
    <cfRule type="expression" dxfId="613" priority="1084" stopIfTrue="1">
      <formula>AND(#REF!="Med Risk",#REF!&gt;=#REF!,#REF!&lt;=#REF!+#REF!-1)</formula>
    </cfRule>
    <cfRule type="expression" dxfId="612" priority="1085" stopIfTrue="1">
      <formula>AND(LEN(#REF!)=0,#REF!&gt;=#REF!,#REF!&lt;=#REF!+#REF!-1)</formula>
    </cfRule>
  </conditionalFormatting>
  <conditionalFormatting sqref="BT10">
    <cfRule type="expression" dxfId="611" priority="1086">
      <formula>AND(TODAY()&gt;=#REF!,TODAY()&lt;#REF!)</formula>
    </cfRule>
  </conditionalFormatting>
  <conditionalFormatting sqref="BX51:CA51">
    <cfRule type="expression" dxfId="610" priority="1068" stopIfTrue="1">
      <formula>AND(#REF!="Low Risk",#REF!&gt;=#REF!,#REF!&lt;=#REF!+#REF!-1)</formula>
    </cfRule>
    <cfRule type="expression" dxfId="609" priority="1069" stopIfTrue="1">
      <formula>AND(#REF!="High Risk",#REF!&gt;=#REF!,#REF!&lt;=#REF!+#REF!-1)</formula>
    </cfRule>
    <cfRule type="expression" dxfId="608" priority="1070" stopIfTrue="1">
      <formula>AND(#REF!="On Track",#REF!&gt;=#REF!,#REF!&lt;=#REF!+#REF!-1)</formula>
    </cfRule>
    <cfRule type="expression" dxfId="607" priority="1071" stopIfTrue="1">
      <formula>AND(#REF!="Med Risk",#REF!&gt;=#REF!,#REF!&lt;=#REF!+#REF!-1)</formula>
    </cfRule>
    <cfRule type="expression" dxfId="606" priority="1072" stopIfTrue="1">
      <formula>AND(LEN(#REF!)=0,#REF!&gt;=#REF!,#REF!&lt;=#REF!+#REF!-1)</formula>
    </cfRule>
  </conditionalFormatting>
  <conditionalFormatting sqref="BX10">
    <cfRule type="expression" dxfId="605" priority="1073">
      <formula>AND(TODAY()&gt;=#REF!,TODAY()&lt;#REF!)</formula>
    </cfRule>
  </conditionalFormatting>
  <conditionalFormatting sqref="H28:CA30 H21:K22 H12:CA13 H19:O19 Q19:CA19 H15:CA18 N21:CA22">
    <cfRule type="expression" dxfId="604" priority="1156" stopIfTrue="1">
      <formula>AND($C12="Low Risk",#REF!&gt;=$E12,#REF!&lt;=$E12+$F12-1)</formula>
    </cfRule>
    <cfRule type="expression" dxfId="603" priority="1157" stopIfTrue="1">
      <formula>AND($C12="High Risk",#REF!&gt;=$E12,#REF!&lt;=$E12+$F12-1)</formula>
    </cfRule>
    <cfRule type="expression" dxfId="602" priority="1158" stopIfTrue="1">
      <formula>AND($C12="On Track",#REF!&gt;=$E12,#REF!&lt;=$E12+$F12-1)</formula>
    </cfRule>
    <cfRule type="expression" dxfId="601" priority="1159" stopIfTrue="1">
      <formula>AND($C12="Med Risk",#REF!&gt;=$E12,#REF!&lt;=$E12+$F12-1)</formula>
    </cfRule>
    <cfRule type="expression" dxfId="600" priority="1160" stopIfTrue="1">
      <formula>AND(LEN($C12)=0,#REF!&gt;=$E12,#REF!&lt;=$E12+$F12-1)</formula>
    </cfRule>
  </conditionalFormatting>
  <conditionalFormatting sqref="H14:Q14 Z14:CA14">
    <cfRule type="expression" dxfId="599" priority="1166" stopIfTrue="1">
      <formula>AND($C20="Low Risk",#REF!&gt;=$E14,#REF!&lt;=$E14+$F14-1)</formula>
    </cfRule>
    <cfRule type="expression" dxfId="598" priority="1167" stopIfTrue="1">
      <formula>AND($C20="High Risk",#REF!&gt;=$E14,#REF!&lt;=$E14+$F14-1)</formula>
    </cfRule>
    <cfRule type="expression" dxfId="597" priority="1168" stopIfTrue="1">
      <formula>AND($C20="On Track",#REF!&gt;=$E14,#REF!&lt;=$E14+$F14-1)</formula>
    </cfRule>
    <cfRule type="expression" dxfId="596" priority="1169" stopIfTrue="1">
      <formula>AND($C20="Med Risk",#REF!&gt;=$E14,#REF!&lt;=$E14+$F14-1)</formula>
    </cfRule>
    <cfRule type="expression" dxfId="595" priority="1170" stopIfTrue="1">
      <formula>AND(LEN($C20)=0,#REF!&gt;=$E14,#REF!&lt;=$E14+$F14-1)</formula>
    </cfRule>
  </conditionalFormatting>
  <conditionalFormatting sqref="T28:Y28 H20:P20 R20:CA20 H23:CA27 H31:CA41 H43:CA44">
    <cfRule type="expression" dxfId="594" priority="1171" stopIfTrue="1">
      <formula>AND(#REF!="Low Risk",#REF!&gt;=$E20,#REF!&lt;=$E20+$F20-1)</formula>
    </cfRule>
    <cfRule type="expression" dxfId="593" priority="1172" stopIfTrue="1">
      <formula>AND(#REF!="High Risk",#REF!&gt;=$E20,#REF!&lt;=$E20+$F20-1)</formula>
    </cfRule>
    <cfRule type="expression" dxfId="592" priority="1173" stopIfTrue="1">
      <formula>AND(#REF!="On Track",#REF!&gt;=$E20,#REF!&lt;=$E20+$F20-1)</formula>
    </cfRule>
    <cfRule type="expression" dxfId="591" priority="1174" stopIfTrue="1">
      <formula>AND(#REF!="Med Risk",#REF!&gt;=$E20,#REF!&lt;=$E20+$F20-1)</formula>
    </cfRule>
    <cfRule type="expression" dxfId="590" priority="1175" stopIfTrue="1">
      <formula>AND(LEN(#REF!)=0,#REF!&gt;=$E20,#REF!&lt;=$E20+$F20-1)</formula>
    </cfRule>
  </conditionalFormatting>
  <conditionalFormatting sqref="R25:Y25 R26:X26 R14:Y14 AA33:AB33 AR43:AW44">
    <cfRule type="expression" dxfId="589" priority="1061" stopIfTrue="1">
      <formula>AND($C14="Low Risk",#REF!&gt;=$E14,#REF!&lt;=$E14+$F14-1)</formula>
    </cfRule>
    <cfRule type="expression" dxfId="588" priority="1062" stopIfTrue="1">
      <formula>AND($C14="High Risk",#REF!&gt;=$E14,#REF!&lt;=$E14+$F14-1)</formula>
    </cfRule>
    <cfRule type="expression" dxfId="587" priority="1063" stopIfTrue="1">
      <formula>AND($C14="On Track",#REF!&gt;=$E14,#REF!&lt;=$E14+$F14-1)</formula>
    </cfRule>
    <cfRule type="expression" dxfId="586" priority="1064" stopIfTrue="1">
      <formula>AND($C14="Med Risk",#REF!&gt;=$E14,#REF!&lt;=$E14+$F14-1)</formula>
    </cfRule>
    <cfRule type="expression" dxfId="585" priority="1065" stopIfTrue="1">
      <formula>AND(LEN($C14)=0,#REF!&gt;=$E14,#REF!&lt;=$E14+$F14-1)</formula>
    </cfRule>
  </conditionalFormatting>
  <conditionalFormatting sqref="L14:Q14">
    <cfRule type="expression" dxfId="584" priority="1051" stopIfTrue="1">
      <formula>AND(#REF!="Low Risk",#REF!&gt;=$E14,#REF!&lt;=$E14+$F14-1)</formula>
    </cfRule>
    <cfRule type="expression" dxfId="583" priority="1052" stopIfTrue="1">
      <formula>AND(#REF!="High Risk",#REF!&gt;=$E14,#REF!&lt;=$E14+$F14-1)</formula>
    </cfRule>
    <cfRule type="expression" dxfId="582" priority="1053" stopIfTrue="1">
      <formula>AND(#REF!="On Track",#REF!&gt;=$E14,#REF!&lt;=$E14+$F14-1)</formula>
    </cfRule>
    <cfRule type="expression" dxfId="581" priority="1054" stopIfTrue="1">
      <formula>AND(#REF!="Med Risk",#REF!&gt;=$E14,#REF!&lt;=$E14+$F14-1)</formula>
    </cfRule>
    <cfRule type="expression" dxfId="580" priority="1055" stopIfTrue="1">
      <formula>AND(LEN(#REF!)=0,#REF!&gt;=$E14,#REF!&lt;=$E14+$F14-1)</formula>
    </cfRule>
  </conditionalFormatting>
  <conditionalFormatting sqref="L14:Q14">
    <cfRule type="expression" dxfId="579" priority="1056" stopIfTrue="1">
      <formula>AND($C22="Low Risk",#REF!&gt;=$E9,#REF!&lt;=$E9+$F9-1)</formula>
    </cfRule>
    <cfRule type="expression" dxfId="578" priority="1057" stopIfTrue="1">
      <formula>AND($C22="High Risk",#REF!&gt;=$E9,#REF!&lt;=$E9+$F9-1)</formula>
    </cfRule>
    <cfRule type="expression" dxfId="577" priority="1058" stopIfTrue="1">
      <formula>AND($C22="On Track",#REF!&gt;=$E9,#REF!&lt;=$E9+$F9-1)</formula>
    </cfRule>
    <cfRule type="expression" dxfId="576" priority="1059" stopIfTrue="1">
      <formula>AND($C22="Med Risk",#REF!&gt;=$E9,#REF!&lt;=$E9+$F9-1)</formula>
    </cfRule>
    <cfRule type="expression" dxfId="575" priority="1060" stopIfTrue="1">
      <formula>AND(LEN($C22)=0,#REF!&gt;=$E9,#REF!&lt;=$E9+$F9-1)</formula>
    </cfRule>
  </conditionalFormatting>
  <conditionalFormatting sqref="Q20">
    <cfRule type="expression" dxfId="574" priority="1030">
      <formula>AND(TODAY()&gt;=Q$10,TODAY()&lt;R$10)</formula>
    </cfRule>
  </conditionalFormatting>
  <conditionalFormatting sqref="Q20 W29:W30 Y30 AD36:AD37">
    <cfRule type="expression" dxfId="573" priority="1032" stopIfTrue="1">
      <formula>AND($C20="Low Risk",Q$10&gt;=$F20,Q$10&lt;=$F20+$G20-1)</formula>
    </cfRule>
    <cfRule type="expression" dxfId="572" priority="1033" stopIfTrue="1">
      <formula>AND($C20="High Risk",Q$10&gt;=$F20,Q$10&lt;=$F20+$G20-1)</formula>
    </cfRule>
    <cfRule type="expression" dxfId="571" priority="1034" stopIfTrue="1">
      <formula>AND($C20="On Track",Q$10&gt;=$F20,Q$10&lt;=$F20+$G20-1)</formula>
    </cfRule>
    <cfRule type="expression" dxfId="570" priority="1035" stopIfTrue="1">
      <formula>AND($C20="Med Risk",Q$10&gt;=$F20,Q$10&lt;=$F20+$G20-1)</formula>
    </cfRule>
    <cfRule type="expression" dxfId="569" priority="1036" stopIfTrue="1">
      <formula>AND(LEN($C20)=0,Q$10&gt;=$F20,Q$10&lt;=$F20+$G20-1)</formula>
    </cfRule>
  </conditionalFormatting>
  <conditionalFormatting sqref="N21:Q21">
    <cfRule type="expression" dxfId="568" priority="1008" stopIfTrue="1">
      <formula>AND(#REF!="Low Risk",#REF!&gt;=$E21,#REF!&lt;=$E21+$F21-1)</formula>
    </cfRule>
    <cfRule type="expression" dxfId="567" priority="1009" stopIfTrue="1">
      <formula>AND(#REF!="High Risk",#REF!&gt;=$E21,#REF!&lt;=$E21+$F21-1)</formula>
    </cfRule>
    <cfRule type="expression" dxfId="566" priority="1010" stopIfTrue="1">
      <formula>AND(#REF!="On Track",#REF!&gt;=$E21,#REF!&lt;=$E21+$F21-1)</formula>
    </cfRule>
    <cfRule type="expression" dxfId="565" priority="1011" stopIfTrue="1">
      <formula>AND(#REF!="Med Risk",#REF!&gt;=$E21,#REF!&lt;=$E21+$F21-1)</formula>
    </cfRule>
    <cfRule type="expression" dxfId="564" priority="1012" stopIfTrue="1">
      <formula>AND(LEN(#REF!)=0,#REF!&gt;=$E21,#REF!&lt;=$E21+$F21-1)</formula>
    </cfRule>
  </conditionalFormatting>
  <conditionalFormatting sqref="N21:Q21">
    <cfRule type="expression" dxfId="563" priority="1013" stopIfTrue="1">
      <formula>AND($C13="Low Risk",#REF!&gt;=$E7,#REF!&lt;=$E7+$F7-1)</formula>
    </cfRule>
    <cfRule type="expression" dxfId="562" priority="1014" stopIfTrue="1">
      <formula>AND($C13="High Risk",#REF!&gt;=$E7,#REF!&lt;=$E7+$F7-1)</formula>
    </cfRule>
    <cfRule type="expression" dxfId="561" priority="1015" stopIfTrue="1">
      <formula>AND($C13="On Track",#REF!&gt;=$E7,#REF!&lt;=$E7+$F7-1)</formula>
    </cfRule>
    <cfRule type="expression" dxfId="560" priority="1016" stopIfTrue="1">
      <formula>AND($C13="Med Risk",#REF!&gt;=$E7,#REF!&lt;=$E7+$F7-1)</formula>
    </cfRule>
    <cfRule type="expression" dxfId="559" priority="1017" stopIfTrue="1">
      <formula>AND(LEN($C13)=0,#REF!&gt;=$E7,#REF!&lt;=$E7+$F7-1)</formula>
    </cfRule>
  </conditionalFormatting>
  <conditionalFormatting sqref="T28:Y28">
    <cfRule type="expression" dxfId="558" priority="998" stopIfTrue="1">
      <formula>AND($C22="Low Risk",#REF!&gt;=$E9,#REF!&lt;=$E9+$F9-1)</formula>
    </cfRule>
    <cfRule type="expression" dxfId="557" priority="999" stopIfTrue="1">
      <formula>AND($C22="High Risk",#REF!&gt;=$E9,#REF!&lt;=$E9+$F9-1)</formula>
    </cfRule>
    <cfRule type="expression" dxfId="556" priority="1000" stopIfTrue="1">
      <formula>AND($C22="On Track",#REF!&gt;=$E9,#REF!&lt;=$E9+$F9-1)</formula>
    </cfRule>
    <cfRule type="expression" dxfId="555" priority="1001" stopIfTrue="1">
      <formula>AND($C22="Med Risk",#REF!&gt;=$E9,#REF!&lt;=$E9+$F9-1)</formula>
    </cfRule>
    <cfRule type="expression" dxfId="554" priority="1002" stopIfTrue="1">
      <formula>AND(LEN($C22)=0,#REF!&gt;=$E9,#REF!&lt;=$E9+$F9-1)</formula>
    </cfRule>
  </conditionalFormatting>
  <conditionalFormatting sqref="W29:W30 Y30 AD36:AD37">
    <cfRule type="expression" dxfId="553" priority="1208" stopIfTrue="1">
      <formula>AND($C29="Low Risk",O$10&gt;=$F29,O$10&lt;=$F29+$G29-1)</formula>
    </cfRule>
    <cfRule type="expression" dxfId="552" priority="1209" stopIfTrue="1">
      <formula>AND($C29="High Risk",O$10&gt;=$F29,O$10&lt;=$F29+$G29-1)</formula>
    </cfRule>
    <cfRule type="expression" dxfId="551" priority="1210" stopIfTrue="1">
      <formula>AND($C29="On Track",O$10&gt;=$F29,O$10&lt;=$F29+$G29-1)</formula>
    </cfRule>
    <cfRule type="expression" dxfId="550" priority="1211" stopIfTrue="1">
      <formula>AND($C29="Med Risk",O$10&gt;=$F29,O$10&lt;=$F29+$G29-1)</formula>
    </cfRule>
    <cfRule type="expression" dxfId="549" priority="1212" stopIfTrue="1">
      <formula>AND(LEN($C29)=0,O$10&gt;=$F29,O$10&lt;=$F29+$G29-1)</formula>
    </cfRule>
  </conditionalFormatting>
  <conditionalFormatting sqref="W29:W30">
    <cfRule type="expression" dxfId="548" priority="1213">
      <formula>AND(TODAY()&gt;=O$10,TODAY()&lt;P$10)</formula>
    </cfRule>
  </conditionalFormatting>
  <conditionalFormatting sqref="W29:W30">
    <cfRule type="expression" dxfId="547" priority="987">
      <formula>AND(TODAY()&gt;=W$10,TODAY()&lt;X$10)</formula>
    </cfRule>
  </conditionalFormatting>
  <conditionalFormatting sqref="R24:Y24">
    <cfRule type="expression" dxfId="546" priority="962" stopIfTrue="1">
      <formula>AND($C24="Low Risk",#REF!&gt;=$E24,#REF!&lt;=$E24+$F24-1)</formula>
    </cfRule>
    <cfRule type="expression" dxfId="545" priority="963" stopIfTrue="1">
      <formula>AND($C24="High Risk",#REF!&gt;=$E24,#REF!&lt;=$E24+$F24-1)</formula>
    </cfRule>
    <cfRule type="expression" dxfId="544" priority="964" stopIfTrue="1">
      <formula>AND($C24="On Track",#REF!&gt;=$E24,#REF!&lt;=$E24+$F24-1)</formula>
    </cfRule>
    <cfRule type="expression" dxfId="543" priority="965" stopIfTrue="1">
      <formula>AND($C24="Med Risk",#REF!&gt;=$E24,#REF!&lt;=$E24+$F24-1)</formula>
    </cfRule>
    <cfRule type="expression" dxfId="542" priority="966" stopIfTrue="1">
      <formula>AND(LEN($C24)=0,#REF!&gt;=$E24,#REF!&lt;=$E24+$F24-1)</formula>
    </cfRule>
  </conditionalFormatting>
  <conditionalFormatting sqref="AH28:AL28">
    <cfRule type="expression" dxfId="541" priority="942" stopIfTrue="1">
      <formula>AND(#REF!="Low Risk",#REF!&gt;=$E28,#REF!&lt;=$E28+$F28-1)</formula>
    </cfRule>
    <cfRule type="expression" dxfId="540" priority="943" stopIfTrue="1">
      <formula>AND(#REF!="High Risk",#REF!&gt;=$E28,#REF!&lt;=$E28+$F28-1)</formula>
    </cfRule>
    <cfRule type="expression" dxfId="539" priority="944" stopIfTrue="1">
      <formula>AND(#REF!="On Track",#REF!&gt;=$E28,#REF!&lt;=$E28+$F28-1)</formula>
    </cfRule>
    <cfRule type="expression" dxfId="538" priority="945" stopIfTrue="1">
      <formula>AND(#REF!="Med Risk",#REF!&gt;=$E28,#REF!&lt;=$E28+$F28-1)</formula>
    </cfRule>
    <cfRule type="expression" dxfId="537" priority="946" stopIfTrue="1">
      <formula>AND(LEN(#REF!)=0,#REF!&gt;=$E28,#REF!&lt;=$E28+$F28-1)</formula>
    </cfRule>
  </conditionalFormatting>
  <conditionalFormatting sqref="Z32:AA32">
    <cfRule type="expression" dxfId="536" priority="932" stopIfTrue="1">
      <formula>AND($C32="Low Risk",#REF!&gt;=$E32,#REF!&lt;=$E32+$F32-1)</formula>
    </cfRule>
    <cfRule type="expression" dxfId="535" priority="933" stopIfTrue="1">
      <formula>AND($C32="High Risk",#REF!&gt;=$E32,#REF!&lt;=$E32+$F32-1)</formula>
    </cfRule>
    <cfRule type="expression" dxfId="534" priority="934" stopIfTrue="1">
      <formula>AND($C32="On Track",#REF!&gt;=$E32,#REF!&lt;=$E32+$F32-1)</formula>
    </cfRule>
    <cfRule type="expression" dxfId="533" priority="935" stopIfTrue="1">
      <formula>AND($C32="Med Risk",#REF!&gt;=$E32,#REF!&lt;=$E32+$F32-1)</formula>
    </cfRule>
    <cfRule type="expression" dxfId="532" priority="936" stopIfTrue="1">
      <formula>AND(LEN($C32)=0,#REF!&gt;=$E32,#REF!&lt;=$E32+$F32-1)</formula>
    </cfRule>
  </conditionalFormatting>
  <conditionalFormatting sqref="Z32:AB32 T28:Y28 AA33:AB33 AC35:AD36 AR43:AW44">
    <cfRule type="expression" dxfId="531" priority="937" stopIfTrue="1">
      <formula>AND($C20="Low Risk",#REF!&gt;=$E28,#REF!&lt;=$E28+$F28-1)</formula>
    </cfRule>
    <cfRule type="expression" dxfId="530" priority="938" stopIfTrue="1">
      <formula>AND($C20="High Risk",#REF!&gt;=$E28,#REF!&lt;=$E28+$F28-1)</formula>
    </cfRule>
    <cfRule type="expression" dxfId="529" priority="939" stopIfTrue="1">
      <formula>AND($C20="On Track",#REF!&gt;=$E28,#REF!&lt;=$E28+$F28-1)</formula>
    </cfRule>
    <cfRule type="expression" dxfId="528" priority="940" stopIfTrue="1">
      <formula>AND($C20="Med Risk",#REF!&gt;=$E28,#REF!&lt;=$E28+$F28-1)</formula>
    </cfRule>
    <cfRule type="expression" dxfId="527" priority="941" stopIfTrue="1">
      <formula>AND(LEN($C20)=0,#REF!&gt;=$E28,#REF!&lt;=$E28+$F28-1)</formula>
    </cfRule>
  </conditionalFormatting>
  <conditionalFormatting sqref="AB32">
    <cfRule type="expression" dxfId="526" priority="902" stopIfTrue="1">
      <formula>AND($C32="Low Risk",#REF!&gt;=$E32,#REF!&lt;=$E32+$F32-1)</formula>
    </cfRule>
    <cfRule type="expression" dxfId="525" priority="903" stopIfTrue="1">
      <formula>AND($C32="High Risk",#REF!&gt;=$E32,#REF!&lt;=$E32+$F32-1)</formula>
    </cfRule>
    <cfRule type="expression" dxfId="524" priority="904" stopIfTrue="1">
      <formula>AND($C32="On Track",#REF!&gt;=$E32,#REF!&lt;=$E32+$F32-1)</formula>
    </cfRule>
    <cfRule type="expression" dxfId="523" priority="905" stopIfTrue="1">
      <formula>AND($C32="Med Risk",#REF!&gt;=$E32,#REF!&lt;=$E32+$F32-1)</formula>
    </cfRule>
    <cfRule type="expression" dxfId="522" priority="906" stopIfTrue="1">
      <formula>AND(LEN($C32)=0,#REF!&gt;=$E32,#REF!&lt;=$E32+$F32-1)</formula>
    </cfRule>
  </conditionalFormatting>
  <conditionalFormatting sqref="Y30">
    <cfRule type="expression" dxfId="521" priority="896">
      <formula>AND(TODAY()&gt;=Q$10,TODAY()&lt;R$10)</formula>
    </cfRule>
  </conditionalFormatting>
  <conditionalFormatting sqref="Y30">
    <cfRule type="expression" dxfId="520" priority="884">
      <formula>AND(TODAY()&gt;=Y$10,TODAY()&lt;Z$10)</formula>
    </cfRule>
  </conditionalFormatting>
  <conditionalFormatting sqref="L21:M22">
    <cfRule type="expression" dxfId="519" priority="876">
      <formula>AND(TODAY()&gt;=#REF!,TODAY()&lt;#REF!)</formula>
    </cfRule>
  </conditionalFormatting>
  <conditionalFormatting sqref="L21:M22">
    <cfRule type="expression" dxfId="518" priority="877" stopIfTrue="1">
      <formula>AND($C21="Low Risk",#REF!&gt;=$E21,#REF!&lt;=$E21+$F21-1)</formula>
    </cfRule>
    <cfRule type="expression" dxfId="517" priority="878" stopIfTrue="1">
      <formula>AND($C21="High Risk",#REF!&gt;=$E21,#REF!&lt;=$E21+$F21-1)</formula>
    </cfRule>
    <cfRule type="expression" dxfId="516" priority="879" stopIfTrue="1">
      <formula>AND($C21="On Track",#REF!&gt;=$E21,#REF!&lt;=$E21+$F21-1)</formula>
    </cfRule>
    <cfRule type="expression" dxfId="515" priority="880" stopIfTrue="1">
      <formula>AND($C21="Med Risk",#REF!&gt;=$E21,#REF!&lt;=$E21+$F21-1)</formula>
    </cfRule>
    <cfRule type="expression" dxfId="514" priority="881" stopIfTrue="1">
      <formula>AND(LEN($C21)=0,#REF!&gt;=$E21,#REF!&lt;=$E21+$F21-1)</formula>
    </cfRule>
  </conditionalFormatting>
  <conditionalFormatting sqref="N21:Q21">
    <cfRule type="expression" dxfId="513" priority="1628" stopIfTrue="1">
      <formula>AND($C18="Low Risk",#REF!&gt;=$E21,#REF!&lt;=$E21+$F21-1)</formula>
    </cfRule>
    <cfRule type="expression" dxfId="512" priority="1629" stopIfTrue="1">
      <formula>AND($C18="High Risk",#REF!&gt;=$E21,#REF!&lt;=$E21+$F21-1)</formula>
    </cfRule>
    <cfRule type="expression" dxfId="511" priority="1630" stopIfTrue="1">
      <formula>AND($C18="On Track",#REF!&gt;=$E21,#REF!&lt;=$E21+$F21-1)</formula>
    </cfRule>
    <cfRule type="expression" dxfId="510" priority="1631" stopIfTrue="1">
      <formula>AND($C18="Med Risk",#REF!&gt;=$E21,#REF!&lt;=$E21+$F21-1)</formula>
    </cfRule>
    <cfRule type="expression" dxfId="509" priority="1632" stopIfTrue="1">
      <formula>AND(LEN($C18)=0,#REF!&gt;=$E21,#REF!&lt;=$E21+$F21-1)</formula>
    </cfRule>
  </conditionalFormatting>
  <conditionalFormatting sqref="O23:Y23">
    <cfRule type="expression" dxfId="508" priority="1643" stopIfTrue="1">
      <formula>AND($C20="Low Risk",#REF!&gt;=$E14,#REF!&lt;=$E14+$F14-1)</formula>
    </cfRule>
    <cfRule type="expression" dxfId="507" priority="1644" stopIfTrue="1">
      <formula>AND($C20="High Risk",#REF!&gt;=$E14,#REF!&lt;=$E14+$F14-1)</formula>
    </cfRule>
    <cfRule type="expression" dxfId="506" priority="1645" stopIfTrue="1">
      <formula>AND($C20="On Track",#REF!&gt;=$E14,#REF!&lt;=$E14+$F14-1)</formula>
    </cfRule>
    <cfRule type="expression" dxfId="505" priority="1646" stopIfTrue="1">
      <formula>AND($C20="Med Risk",#REF!&gt;=$E14,#REF!&lt;=$E14+$F14-1)</formula>
    </cfRule>
    <cfRule type="expression" dxfId="504" priority="1647" stopIfTrue="1">
      <formula>AND(LEN($C20)=0,#REF!&gt;=$E14,#REF!&lt;=$E14+$F14-1)</formula>
    </cfRule>
  </conditionalFormatting>
  <conditionalFormatting sqref="R24:Y24">
    <cfRule type="expression" dxfId="503" priority="1713" stopIfTrue="1">
      <formula>AND($C20="Low Risk",#REF!&gt;=$E14,#REF!&lt;=$E14+$F14-1)</formula>
    </cfRule>
    <cfRule type="expression" dxfId="502" priority="1714" stopIfTrue="1">
      <formula>AND($C20="High Risk",#REF!&gt;=$E14,#REF!&lt;=$E14+$F14-1)</formula>
    </cfRule>
    <cfRule type="expression" dxfId="501" priority="1715" stopIfTrue="1">
      <formula>AND($C20="On Track",#REF!&gt;=$E14,#REF!&lt;=$E14+$F14-1)</formula>
    </cfRule>
    <cfRule type="expression" dxfId="500" priority="1716" stopIfTrue="1">
      <formula>AND($C20="Med Risk",#REF!&gt;=$E14,#REF!&lt;=$E14+$F14-1)</formula>
    </cfRule>
    <cfRule type="expression" dxfId="499" priority="1717" stopIfTrue="1">
      <formula>AND(LEN($C20)=0,#REF!&gt;=$E14,#REF!&lt;=$E14+$F14-1)</formula>
    </cfRule>
  </conditionalFormatting>
  <conditionalFormatting sqref="Z32:AB32 AA33:AB33">
    <cfRule type="expression" dxfId="498" priority="1723" stopIfTrue="1">
      <formula>AND($C16="Low Risk",#REF!&gt;=$E12,#REF!&lt;=$E12+$F12-1)</formula>
    </cfRule>
    <cfRule type="expression" dxfId="497" priority="1724" stopIfTrue="1">
      <formula>AND($C16="High Risk",#REF!&gt;=$E12,#REF!&lt;=$E12+$F12-1)</formula>
    </cfRule>
    <cfRule type="expression" dxfId="496" priority="1725" stopIfTrue="1">
      <formula>AND($C16="On Track",#REF!&gt;=$E12,#REF!&lt;=$E12+$F12-1)</formula>
    </cfRule>
    <cfRule type="expression" dxfId="495" priority="1726" stopIfTrue="1">
      <formula>AND($C16="Med Risk",#REF!&gt;=$E12,#REF!&lt;=$E12+$F12-1)</formula>
    </cfRule>
    <cfRule type="expression" dxfId="494" priority="1727" stopIfTrue="1">
      <formula>AND(LEN($C16)=0,#REF!&gt;=$E12,#REF!&lt;=$E12+$F12-1)</formula>
    </cfRule>
  </conditionalFormatting>
  <conditionalFormatting sqref="R27:Y27">
    <cfRule type="expression" dxfId="493" priority="1806" stopIfTrue="1">
      <formula>AND($C23="Low Risk",#REF!&gt;=$E15,#REF!&lt;=$E15+$F15-1)</formula>
    </cfRule>
    <cfRule type="expression" dxfId="492" priority="1807" stopIfTrue="1">
      <formula>AND($C23="High Risk",#REF!&gt;=$E15,#REF!&lt;=$E15+$F15-1)</formula>
    </cfRule>
    <cfRule type="expression" dxfId="491" priority="1808" stopIfTrue="1">
      <formula>AND($C23="On Track",#REF!&gt;=$E15,#REF!&lt;=$E15+$F15-1)</formula>
    </cfRule>
    <cfRule type="expression" dxfId="490" priority="1809" stopIfTrue="1">
      <formula>AND($C23="Med Risk",#REF!&gt;=$E15,#REF!&lt;=$E15+$F15-1)</formula>
    </cfRule>
    <cfRule type="expression" dxfId="489" priority="1810" stopIfTrue="1">
      <formula>AND(LEN($C23)=0,#REF!&gt;=$E15,#REF!&lt;=$E15+$F15-1)</formula>
    </cfRule>
  </conditionalFormatting>
  <conditionalFormatting sqref="R25:Y25 U26:X26">
    <cfRule type="expression" dxfId="488" priority="1811" stopIfTrue="1">
      <formula>AND($C23="Low Risk",#REF!&gt;=$E15,#REF!&lt;=$E15+$F15-1)</formula>
    </cfRule>
    <cfRule type="expression" dxfId="487" priority="1812" stopIfTrue="1">
      <formula>AND($C23="High Risk",#REF!&gt;=$E15,#REF!&lt;=$E15+$F15-1)</formula>
    </cfRule>
    <cfRule type="expression" dxfId="486" priority="1813" stopIfTrue="1">
      <formula>AND($C23="On Track",#REF!&gt;=$E15,#REF!&lt;=$E15+$F15-1)</formula>
    </cfRule>
    <cfRule type="expression" dxfId="485" priority="1814" stopIfTrue="1">
      <formula>AND($C23="Med Risk",#REF!&gt;=$E15,#REF!&lt;=$E15+$F15-1)</formula>
    </cfRule>
    <cfRule type="expression" dxfId="484" priority="1815" stopIfTrue="1">
      <formula>AND(LEN($C23)=0,#REF!&gt;=$E15,#REF!&lt;=$E15+$F15-1)</formula>
    </cfRule>
  </conditionalFormatting>
  <conditionalFormatting sqref="R24:Y24">
    <cfRule type="expression" dxfId="483" priority="1821" stopIfTrue="1">
      <formula>AND($C23="Low Risk",#REF!&gt;=$E15,#REF!&lt;=$E15+$F15-1)</formula>
    </cfRule>
    <cfRule type="expression" dxfId="482" priority="1822" stopIfTrue="1">
      <formula>AND($C23="High Risk",#REF!&gt;=$E15,#REF!&lt;=$E15+$F15-1)</formula>
    </cfRule>
    <cfRule type="expression" dxfId="481" priority="1823" stopIfTrue="1">
      <formula>AND($C23="On Track",#REF!&gt;=$E15,#REF!&lt;=$E15+$F15-1)</formula>
    </cfRule>
    <cfRule type="expression" dxfId="480" priority="1824" stopIfTrue="1">
      <formula>AND($C23="Med Risk",#REF!&gt;=$E15,#REF!&lt;=$E15+$F15-1)</formula>
    </cfRule>
    <cfRule type="expression" dxfId="479" priority="1825" stopIfTrue="1">
      <formula>AND(LEN($C23)=0,#REF!&gt;=$E15,#REF!&lt;=$E15+$F15-1)</formula>
    </cfRule>
  </conditionalFormatting>
  <conditionalFormatting sqref="R26:X26">
    <cfRule type="expression" dxfId="478" priority="1831" stopIfTrue="1">
      <formula>AND($C23="Low Risk",#REF!&gt;=$E15,#REF!&lt;=$E15+$F15-1)</formula>
    </cfRule>
    <cfRule type="expression" dxfId="477" priority="1832" stopIfTrue="1">
      <formula>AND($C23="High Risk",#REF!&gt;=$E15,#REF!&lt;=$E15+$F15-1)</formula>
    </cfRule>
    <cfRule type="expression" dxfId="476" priority="1833" stopIfTrue="1">
      <formula>AND($C23="On Track",#REF!&gt;=$E15,#REF!&lt;=$E15+$F15-1)</formula>
    </cfRule>
    <cfRule type="expression" dxfId="475" priority="1834" stopIfTrue="1">
      <formula>AND($C23="Med Risk",#REF!&gt;=$E15,#REF!&lt;=$E15+$F15-1)</formula>
    </cfRule>
    <cfRule type="expression" dxfId="474" priority="1835" stopIfTrue="1">
      <formula>AND(LEN($C23)=0,#REF!&gt;=$E15,#REF!&lt;=$E15+$F15-1)</formula>
    </cfRule>
  </conditionalFormatting>
  <conditionalFormatting sqref="R26:X26">
    <cfRule type="expression" dxfId="473" priority="1841" stopIfTrue="1">
      <formula>AND($C25="Low Risk",#REF!&gt;=$E16,#REF!&lt;=$E16+$F16-1)</formula>
    </cfRule>
    <cfRule type="expression" dxfId="472" priority="1842" stopIfTrue="1">
      <formula>AND($C25="High Risk",#REF!&gt;=$E16,#REF!&lt;=$E16+$F16-1)</formula>
    </cfRule>
    <cfRule type="expression" dxfId="471" priority="1843" stopIfTrue="1">
      <formula>AND($C25="On Track",#REF!&gt;=$E16,#REF!&lt;=$E16+$F16-1)</formula>
    </cfRule>
    <cfRule type="expression" dxfId="470" priority="1844" stopIfTrue="1">
      <formula>AND($C25="Med Risk",#REF!&gt;=$E16,#REF!&lt;=$E16+$F16-1)</formula>
    </cfRule>
    <cfRule type="expression" dxfId="469" priority="1845" stopIfTrue="1">
      <formula>AND(LEN($C25)=0,#REF!&gt;=$E16,#REF!&lt;=$E16+$F16-1)</formula>
    </cfRule>
  </conditionalFormatting>
  <conditionalFormatting sqref="P19">
    <cfRule type="expression" dxfId="468" priority="1853" stopIfTrue="1">
      <formula>AND($C18="Low Risk",#REF!&gt;=$E18,#REF!&lt;=$E18+$F18-1)</formula>
    </cfRule>
    <cfRule type="expression" dxfId="467" priority="1854" stopIfTrue="1">
      <formula>AND($C18="High Risk",#REF!&gt;=$E18,#REF!&lt;=$E18+$F18-1)</formula>
    </cfRule>
    <cfRule type="expression" dxfId="466" priority="1855" stopIfTrue="1">
      <formula>AND($C18="On Track",#REF!&gt;=$E18,#REF!&lt;=$E18+$F18-1)</formula>
    </cfRule>
    <cfRule type="expression" dxfId="465" priority="1856" stopIfTrue="1">
      <formula>AND($C18="Med Risk",#REF!&gt;=$E18,#REF!&lt;=$E18+$F18-1)</formula>
    </cfRule>
    <cfRule type="expression" dxfId="464" priority="1857" stopIfTrue="1">
      <formula>AND(LEN($C18)=0,#REF!&gt;=$E18,#REF!&lt;=$E18+$F18-1)</formula>
    </cfRule>
  </conditionalFormatting>
  <conditionalFormatting sqref="Q20">
    <cfRule type="expression" dxfId="463" priority="871" stopIfTrue="1">
      <formula>AND($C20="Low Risk",#REF!&gt;=$E20,#REF!&lt;=$E20+$F20-1)</formula>
    </cfRule>
    <cfRule type="expression" dxfId="462" priority="872" stopIfTrue="1">
      <formula>AND($C20="High Risk",#REF!&gt;=$E20,#REF!&lt;=$E20+$F20-1)</formula>
    </cfRule>
    <cfRule type="expression" dxfId="461" priority="873" stopIfTrue="1">
      <formula>AND($C20="On Track",#REF!&gt;=$E20,#REF!&lt;=$E20+$F20-1)</formula>
    </cfRule>
    <cfRule type="expression" dxfId="460" priority="874" stopIfTrue="1">
      <formula>AND($C20="Med Risk",#REF!&gt;=$E20,#REF!&lt;=$E20+$F20-1)</formula>
    </cfRule>
    <cfRule type="expression" dxfId="459" priority="875" stopIfTrue="1">
      <formula>AND(LEN($C20)=0,#REF!&gt;=$E20,#REF!&lt;=$E20+$F20-1)</formula>
    </cfRule>
  </conditionalFormatting>
  <conditionalFormatting sqref="AC35:AC37">
    <cfRule type="expression" dxfId="458" priority="856" stopIfTrue="1">
      <formula>AND($C35="Low Risk",#REF!&gt;=$E35,#REF!&lt;=$E35+$F35-1)</formula>
    </cfRule>
    <cfRule type="expression" dxfId="457" priority="857" stopIfTrue="1">
      <formula>AND($C35="High Risk",#REF!&gt;=$E35,#REF!&lt;=$E35+$F35-1)</formula>
    </cfRule>
    <cfRule type="expression" dxfId="456" priority="858" stopIfTrue="1">
      <formula>AND($C35="On Track",#REF!&gt;=$E35,#REF!&lt;=$E35+$F35-1)</formula>
    </cfRule>
    <cfRule type="expression" dxfId="455" priority="859" stopIfTrue="1">
      <formula>AND($C35="Med Risk",#REF!&gt;=$E35,#REF!&lt;=$E35+$F35-1)</formula>
    </cfRule>
    <cfRule type="expression" dxfId="454" priority="860" stopIfTrue="1">
      <formula>AND(LEN($C35)=0,#REF!&gt;=$E35,#REF!&lt;=$E35+$F35-1)</formula>
    </cfRule>
  </conditionalFormatting>
  <conditionalFormatting sqref="AD35:AD37">
    <cfRule type="expression" dxfId="453" priority="851" stopIfTrue="1">
      <formula>AND($C35="Low Risk",#REF!&gt;=$E35,#REF!&lt;=$E35+$F35-1)</formula>
    </cfRule>
    <cfRule type="expression" dxfId="452" priority="852" stopIfTrue="1">
      <formula>AND($C35="High Risk",#REF!&gt;=$E35,#REF!&lt;=$E35+$F35-1)</formula>
    </cfRule>
    <cfRule type="expression" dxfId="451" priority="853" stopIfTrue="1">
      <formula>AND($C35="On Track",#REF!&gt;=$E35,#REF!&lt;=$E35+$F35-1)</formula>
    </cfRule>
    <cfRule type="expression" dxfId="450" priority="854" stopIfTrue="1">
      <formula>AND($C35="Med Risk",#REF!&gt;=$E35,#REF!&lt;=$E35+$F35-1)</formula>
    </cfRule>
    <cfRule type="expression" dxfId="449" priority="855" stopIfTrue="1">
      <formula>AND(LEN($C35)=0,#REF!&gt;=$E35,#REF!&lt;=$E35+$F35-1)</formula>
    </cfRule>
  </conditionalFormatting>
  <conditionalFormatting sqref="AN41:AQ41 AI40:AK40 BH48:BI48 BJ49:BK49 BL50:BU50">
    <cfRule type="expression" dxfId="448" priority="841" stopIfTrue="1">
      <formula>AND($C29="Low Risk",#REF!&gt;=$E40,#REF!&lt;=$E40+$F40-1)</formula>
    </cfRule>
    <cfRule type="expression" dxfId="447" priority="842" stopIfTrue="1">
      <formula>AND($C29="High Risk",#REF!&gt;=$E40,#REF!&lt;=$E40+$F40-1)</formula>
    </cfRule>
    <cfRule type="expression" dxfId="446" priority="843" stopIfTrue="1">
      <formula>AND($C29="On Track",#REF!&gt;=$E40,#REF!&lt;=$E40+$F40-1)</formula>
    </cfRule>
    <cfRule type="expression" dxfId="445" priority="844" stopIfTrue="1">
      <formula>AND($C29="Med Risk",#REF!&gt;=$E40,#REF!&lt;=$E40+$F40-1)</formula>
    </cfRule>
    <cfRule type="expression" dxfId="444" priority="845" stopIfTrue="1">
      <formula>AND(LEN($C29)=0,#REF!&gt;=$E40,#REF!&lt;=$E40+$F40-1)</formula>
    </cfRule>
  </conditionalFormatting>
  <conditionalFormatting sqref="AE38:AF38">
    <cfRule type="expression" dxfId="443" priority="836" stopIfTrue="1">
      <formula>AND($C38="Low Risk",#REF!&gt;=$E38,#REF!&lt;=$E38+$F38-1)</formula>
    </cfRule>
    <cfRule type="expression" dxfId="442" priority="837" stopIfTrue="1">
      <formula>AND($C38="High Risk",#REF!&gt;=$E38,#REF!&lt;=$E38+$F38-1)</formula>
    </cfRule>
    <cfRule type="expression" dxfId="441" priority="838" stopIfTrue="1">
      <formula>AND($C38="On Track",#REF!&gt;=$E38,#REF!&lt;=$E38+$F38-1)</formula>
    </cfRule>
    <cfRule type="expression" dxfId="440" priority="839" stopIfTrue="1">
      <formula>AND($C38="Med Risk",#REF!&gt;=$E38,#REF!&lt;=$E38+$F38-1)</formula>
    </cfRule>
    <cfRule type="expression" dxfId="439" priority="840" stopIfTrue="1">
      <formula>AND(LEN($C38)=0,#REF!&gt;=$E38,#REF!&lt;=$E38+$F38-1)</formula>
    </cfRule>
  </conditionalFormatting>
  <conditionalFormatting sqref="AE38:AF38">
    <cfRule type="expression" dxfId="438" priority="846" stopIfTrue="1">
      <formula>AND($C20="Low Risk",#REF!&gt;=$E16,#REF!&lt;=$E16+$F16-1)</formula>
    </cfRule>
    <cfRule type="expression" dxfId="437" priority="847" stopIfTrue="1">
      <formula>AND($C20="High Risk",#REF!&gt;=$E16,#REF!&lt;=$E16+$F16-1)</formula>
    </cfRule>
    <cfRule type="expression" dxfId="436" priority="848" stopIfTrue="1">
      <formula>AND($C20="On Track",#REF!&gt;=$E16,#REF!&lt;=$E16+$F16-1)</formula>
    </cfRule>
    <cfRule type="expression" dxfId="435" priority="849" stopIfTrue="1">
      <formula>AND($C20="Med Risk",#REF!&gt;=$E16,#REF!&lt;=$E16+$F16-1)</formula>
    </cfRule>
    <cfRule type="expression" dxfId="434" priority="850" stopIfTrue="1">
      <formula>AND(LEN($C20)=0,#REF!&gt;=$E16,#REF!&lt;=$E16+$F16-1)</formula>
    </cfRule>
  </conditionalFormatting>
  <conditionalFormatting sqref="AG39:AH39">
    <cfRule type="expression" dxfId="433" priority="821" stopIfTrue="1">
      <formula>AND($C39="Low Risk",#REF!&gt;=$E39,#REF!&lt;=$E39+$F39-1)</formula>
    </cfRule>
    <cfRule type="expression" dxfId="432" priority="822" stopIfTrue="1">
      <formula>AND($C39="High Risk",#REF!&gt;=$E39,#REF!&lt;=$E39+$F39-1)</formula>
    </cfRule>
    <cfRule type="expression" dxfId="431" priority="823" stopIfTrue="1">
      <formula>AND($C39="On Track",#REF!&gt;=$E39,#REF!&lt;=$E39+$F39-1)</formula>
    </cfRule>
    <cfRule type="expression" dxfId="430" priority="824" stopIfTrue="1">
      <formula>AND($C39="Med Risk",#REF!&gt;=$E39,#REF!&lt;=$E39+$F39-1)</formula>
    </cfRule>
    <cfRule type="expression" dxfId="429" priority="825" stopIfTrue="1">
      <formula>AND(LEN($C39)=0,#REF!&gt;=$E39,#REF!&lt;=$E39+$F39-1)</formula>
    </cfRule>
  </conditionalFormatting>
  <conditionalFormatting sqref="AG39:AH39">
    <cfRule type="expression" dxfId="428" priority="831" stopIfTrue="1">
      <formula>AND($C21="Low Risk",#REF!&gt;=$E17,#REF!&lt;=$E17+$F17-1)</formula>
    </cfRule>
    <cfRule type="expression" dxfId="427" priority="832" stopIfTrue="1">
      <formula>AND($C21="High Risk",#REF!&gt;=$E17,#REF!&lt;=$E17+$F17-1)</formula>
    </cfRule>
    <cfRule type="expression" dxfId="426" priority="833" stopIfTrue="1">
      <formula>AND($C21="On Track",#REF!&gt;=$E17,#REF!&lt;=$E17+$F17-1)</formula>
    </cfRule>
    <cfRule type="expression" dxfId="425" priority="834" stopIfTrue="1">
      <formula>AND($C21="Med Risk",#REF!&gt;=$E17,#REF!&lt;=$E17+$F17-1)</formula>
    </cfRule>
    <cfRule type="expression" dxfId="424" priority="835" stopIfTrue="1">
      <formula>AND(LEN($C21)=0,#REF!&gt;=$E17,#REF!&lt;=$E17+$F17-1)</formula>
    </cfRule>
  </conditionalFormatting>
  <conditionalFormatting sqref="AN41:AQ41">
    <cfRule type="expression" dxfId="423" priority="776" stopIfTrue="1">
      <formula>AND($C41="Low Risk",#REF!&gt;=$E41,#REF!&lt;=$E41+$F41-1)</formula>
    </cfRule>
    <cfRule type="expression" dxfId="422" priority="777" stopIfTrue="1">
      <formula>AND($C41="High Risk",#REF!&gt;=$E41,#REF!&lt;=$E41+$F41-1)</formula>
    </cfRule>
    <cfRule type="expression" dxfId="421" priority="778" stopIfTrue="1">
      <formula>AND($C41="On Track",#REF!&gt;=$E41,#REF!&lt;=$E41+$F41-1)</formula>
    </cfRule>
    <cfRule type="expression" dxfId="420" priority="779" stopIfTrue="1">
      <formula>AND($C41="Med Risk",#REF!&gt;=$E41,#REF!&lt;=$E41+$F41-1)</formula>
    </cfRule>
    <cfRule type="expression" dxfId="419" priority="780" stopIfTrue="1">
      <formula>AND(LEN($C41)=0,#REF!&gt;=$E41,#REF!&lt;=$E41+$F41-1)</formula>
    </cfRule>
  </conditionalFormatting>
  <conditionalFormatting sqref="AN41:AQ41">
    <cfRule type="expression" dxfId="418" priority="786" stopIfTrue="1">
      <formula>AND($C22="Low Risk",#REF!&gt;=$E18,#REF!&lt;=$E18+$F18-1)</formula>
    </cfRule>
    <cfRule type="expression" dxfId="417" priority="787" stopIfTrue="1">
      <formula>AND($C22="High Risk",#REF!&gt;=$E18,#REF!&lt;=$E18+$F18-1)</formula>
    </cfRule>
    <cfRule type="expression" dxfId="416" priority="788" stopIfTrue="1">
      <formula>AND($C22="On Track",#REF!&gt;=$E18,#REF!&lt;=$E18+$F18-1)</formula>
    </cfRule>
    <cfRule type="expression" dxfId="415" priority="789" stopIfTrue="1">
      <formula>AND($C22="Med Risk",#REF!&gt;=$E18,#REF!&lt;=$E18+$F18-1)</formula>
    </cfRule>
    <cfRule type="expression" dxfId="414" priority="790" stopIfTrue="1">
      <formula>AND(LEN($C22)=0,#REF!&gt;=$E18,#REF!&lt;=$E18+$F18-1)</formula>
    </cfRule>
  </conditionalFormatting>
  <conditionalFormatting sqref="Y24">
    <cfRule type="expression" dxfId="413" priority="736" stopIfTrue="1">
      <formula>AND($C24="Low Risk",#REF!&gt;=$E24,#REF!&lt;=$E24+$F24-1)</formula>
    </cfRule>
    <cfRule type="expression" dxfId="412" priority="737" stopIfTrue="1">
      <formula>AND($C24="High Risk",#REF!&gt;=$E24,#REF!&lt;=$E24+$F24-1)</formula>
    </cfRule>
    <cfRule type="expression" dxfId="411" priority="738" stopIfTrue="1">
      <formula>AND($C24="On Track",#REF!&gt;=$E24,#REF!&lt;=$E24+$F24-1)</formula>
    </cfRule>
    <cfRule type="expression" dxfId="410" priority="739" stopIfTrue="1">
      <formula>AND($C24="Med Risk",#REF!&gt;=$E24,#REF!&lt;=$E24+$F24-1)</formula>
    </cfRule>
    <cfRule type="expression" dxfId="409" priority="740" stopIfTrue="1">
      <formula>AND(LEN($C24)=0,#REF!&gt;=$E24,#REF!&lt;=$E24+$F24-1)</formula>
    </cfRule>
  </conditionalFormatting>
  <conditionalFormatting sqref="Y24">
    <cfRule type="expression" dxfId="408" priority="731" stopIfTrue="1">
      <formula>AND($C24="Low Risk",Y$10&gt;=$F24,Y$10&lt;=$F24+$G24-1)</formula>
    </cfRule>
    <cfRule type="expression" dxfId="407" priority="732" stopIfTrue="1">
      <formula>AND($C24="High Risk",Y$10&gt;=$F24,Y$10&lt;=$F24+$G24-1)</formula>
    </cfRule>
    <cfRule type="expression" dxfId="406" priority="733" stopIfTrue="1">
      <formula>AND($C24="On Track",Y$10&gt;=$F24,Y$10&lt;=$F24+$G24-1)</formula>
    </cfRule>
    <cfRule type="expression" dxfId="405" priority="734" stopIfTrue="1">
      <formula>AND($C24="Med Risk",Y$10&gt;=$F24,Y$10&lt;=$F24+$G24-1)</formula>
    </cfRule>
    <cfRule type="expression" dxfId="404" priority="735" stopIfTrue="1">
      <formula>AND(LEN($C24)=0,Y$10&gt;=$F24,Y$10&lt;=$F24+$G24-1)</formula>
    </cfRule>
  </conditionalFormatting>
  <conditionalFormatting sqref="Y24">
    <cfRule type="expression" dxfId="403" priority="741" stopIfTrue="1">
      <formula>AND($C24="Low Risk",Q$10&gt;=$F24,Q$10&lt;=$F24+$G24-1)</formula>
    </cfRule>
    <cfRule type="expression" dxfId="402" priority="742" stopIfTrue="1">
      <formula>AND($C24="High Risk",Q$10&gt;=$F24,Q$10&lt;=$F24+$G24-1)</formula>
    </cfRule>
    <cfRule type="expression" dxfId="401" priority="743" stopIfTrue="1">
      <formula>AND($C24="On Track",Q$10&gt;=$F24,Q$10&lt;=$F24+$G24-1)</formula>
    </cfRule>
    <cfRule type="expression" dxfId="400" priority="744" stopIfTrue="1">
      <formula>AND($C24="Med Risk",Q$10&gt;=$F24,Q$10&lt;=$F24+$G24-1)</formula>
    </cfRule>
    <cfRule type="expression" dxfId="399" priority="745" stopIfTrue="1">
      <formula>AND(LEN($C24)=0,Q$10&gt;=$F24,Q$10&lt;=$F24+$G24-1)</formula>
    </cfRule>
  </conditionalFormatting>
  <conditionalFormatting sqref="Y24">
    <cfRule type="expression" dxfId="398" priority="730">
      <formula>AND(TODAY()&gt;=Q$10,TODAY()&lt;R$10)</formula>
    </cfRule>
  </conditionalFormatting>
  <conditionalFormatting sqref="Y24">
    <cfRule type="expression" dxfId="397" priority="728">
      <formula>AND(TODAY()&gt;=Y$10,TODAY()&lt;Z$10)</formula>
    </cfRule>
  </conditionalFormatting>
  <conditionalFormatting sqref="AL41:AQ41">
    <cfRule type="expression" dxfId="396" priority="702" stopIfTrue="1">
      <formula>AND($C41="Low Risk",#REF!&gt;=$E41,#REF!&lt;=$E41+$F41-1)</formula>
    </cfRule>
    <cfRule type="expression" dxfId="395" priority="703" stopIfTrue="1">
      <formula>AND($C41="High Risk",#REF!&gt;=$E41,#REF!&lt;=$E41+$F41-1)</formula>
    </cfRule>
    <cfRule type="expression" dxfId="394" priority="704" stopIfTrue="1">
      <formula>AND($C41="On Track",#REF!&gt;=$E41,#REF!&lt;=$E41+$F41-1)</formula>
    </cfRule>
    <cfRule type="expression" dxfId="393" priority="705" stopIfTrue="1">
      <formula>AND($C41="Med Risk",#REF!&gt;=$E41,#REF!&lt;=$E41+$F41-1)</formula>
    </cfRule>
    <cfRule type="expression" dxfId="392" priority="706" stopIfTrue="1">
      <formula>AND(LEN($C41)=0,#REF!&gt;=$E41,#REF!&lt;=$E41+$F41-1)</formula>
    </cfRule>
  </conditionalFormatting>
  <conditionalFormatting sqref="AL41:AQ41">
    <cfRule type="expression" dxfId="391" priority="707" stopIfTrue="1">
      <formula>AND($C41="Low Risk",AA$10&gt;=$F41,AA$10&lt;=$F41+$G41-1)</formula>
    </cfRule>
    <cfRule type="expression" dxfId="390" priority="708" stopIfTrue="1">
      <formula>AND($C41="High Risk",AA$10&gt;=$F41,AA$10&lt;=$F41+$G41-1)</formula>
    </cfRule>
    <cfRule type="expression" dxfId="389" priority="709" stopIfTrue="1">
      <formula>AND($C41="On Track",AA$10&gt;=$F41,AA$10&lt;=$F41+$G41-1)</formula>
    </cfRule>
    <cfRule type="expression" dxfId="388" priority="710" stopIfTrue="1">
      <formula>AND($C41="Med Risk",AA$10&gt;=$F41,AA$10&lt;=$F41+$G41-1)</formula>
    </cfRule>
    <cfRule type="expression" dxfId="387" priority="711" stopIfTrue="1">
      <formula>AND(LEN($C41)=0,AA$10&gt;=$F41,AA$10&lt;=$F41+$G41-1)</formula>
    </cfRule>
  </conditionalFormatting>
  <conditionalFormatting sqref="AL41:AQ41">
    <cfRule type="expression" dxfId="386" priority="712">
      <formula>AND(TODAY()&gt;=AA$10,TODAY()&lt;AB$10)</formula>
    </cfRule>
  </conditionalFormatting>
  <conditionalFormatting sqref="AL41:AQ41">
    <cfRule type="expression" dxfId="385" priority="695">
      <formula>AND(TODAY()&gt;=AI$10,TODAY()&lt;AJ$10)</formula>
    </cfRule>
  </conditionalFormatting>
  <conditionalFormatting sqref="AC37:AD37">
    <cfRule type="expression" dxfId="384" priority="1880" stopIfTrue="1">
      <formula>AND($C20="Low Risk",#REF!&gt;=$E16,#REF!&lt;=$E16+$F16-1)</formula>
    </cfRule>
    <cfRule type="expression" dxfId="383" priority="1881" stopIfTrue="1">
      <formula>AND($C20="High Risk",#REF!&gt;=$E16,#REF!&lt;=$E16+$F16-1)</formula>
    </cfRule>
    <cfRule type="expression" dxfId="382" priority="1882" stopIfTrue="1">
      <formula>AND($C20="On Track",#REF!&gt;=$E16,#REF!&lt;=$E16+$F16-1)</formula>
    </cfRule>
    <cfRule type="expression" dxfId="381" priority="1883" stopIfTrue="1">
      <formula>AND($C20="Med Risk",#REF!&gt;=$E16,#REF!&lt;=$E16+$F16-1)</formula>
    </cfRule>
    <cfRule type="expression" dxfId="380" priority="1884" stopIfTrue="1">
      <formula>AND(LEN($C20)=0,#REF!&gt;=$E16,#REF!&lt;=$E16+$F16-1)</formula>
    </cfRule>
  </conditionalFormatting>
  <conditionalFormatting sqref="AC35:AD36 AR43:AW44">
    <cfRule type="expression" dxfId="379" priority="1897" stopIfTrue="1">
      <formula>AND($C19="Low Risk",#REF!&gt;=$E15,#REF!&lt;=$E15+$F15-1)</formula>
    </cfRule>
    <cfRule type="expression" dxfId="378" priority="1898" stopIfTrue="1">
      <formula>AND($C19="High Risk",#REF!&gt;=$E15,#REF!&lt;=$E15+$F15-1)</formula>
    </cfRule>
    <cfRule type="expression" dxfId="377" priority="1899" stopIfTrue="1">
      <formula>AND($C19="On Track",#REF!&gt;=$E15,#REF!&lt;=$E15+$F15-1)</formula>
    </cfRule>
    <cfRule type="expression" dxfId="376" priority="1900" stopIfTrue="1">
      <formula>AND($C19="Med Risk",#REF!&gt;=$E15,#REF!&lt;=$E15+$F15-1)</formula>
    </cfRule>
    <cfRule type="expression" dxfId="375" priority="1901" stopIfTrue="1">
      <formula>AND(LEN($C19)=0,#REF!&gt;=$E15,#REF!&lt;=$E15+$F15-1)</formula>
    </cfRule>
  </conditionalFormatting>
  <conditionalFormatting sqref="AC36:AD36">
    <cfRule type="expression" dxfId="374" priority="683" stopIfTrue="1">
      <formula>AND($C36="Low Risk",#REF!&gt;=$E36,#REF!&lt;=$E36+$F36-1)</formula>
    </cfRule>
    <cfRule type="expression" dxfId="373" priority="684" stopIfTrue="1">
      <formula>AND($C36="High Risk",#REF!&gt;=$E36,#REF!&lt;=$E36+$F36-1)</formula>
    </cfRule>
    <cfRule type="expression" dxfId="372" priority="685" stopIfTrue="1">
      <formula>AND($C36="On Track",#REF!&gt;=$E36,#REF!&lt;=$E36+$F36-1)</formula>
    </cfRule>
    <cfRule type="expression" dxfId="371" priority="686" stopIfTrue="1">
      <formula>AND($C36="Med Risk",#REF!&gt;=$E36,#REF!&lt;=$E36+$F36-1)</formula>
    </cfRule>
    <cfRule type="expression" dxfId="370" priority="687" stopIfTrue="1">
      <formula>AND(LEN($C36)=0,#REF!&gt;=$E36,#REF!&lt;=$E36+$F36-1)</formula>
    </cfRule>
  </conditionalFormatting>
  <conditionalFormatting sqref="AD36">
    <cfRule type="expression" dxfId="369" priority="693">
      <formula>AND(TODAY()&gt;=V$10,TODAY()&lt;W$10)</formula>
    </cfRule>
  </conditionalFormatting>
  <conditionalFormatting sqref="AD36">
    <cfRule type="expression" dxfId="368" priority="676">
      <formula>AND(TODAY()&gt;=AD$10,TODAY()&lt;AE$10)</formula>
    </cfRule>
  </conditionalFormatting>
  <conditionalFormatting sqref="AC37:AD37">
    <cfRule type="expression" dxfId="367" priority="664" stopIfTrue="1">
      <formula>AND($C37="Low Risk",#REF!&gt;=$E37,#REF!&lt;=$E37+$F37-1)</formula>
    </cfRule>
    <cfRule type="expression" dxfId="366" priority="665" stopIfTrue="1">
      <formula>AND($C37="High Risk",#REF!&gt;=$E37,#REF!&lt;=$E37+$F37-1)</formula>
    </cfRule>
    <cfRule type="expression" dxfId="365" priority="666" stopIfTrue="1">
      <formula>AND($C37="On Track",#REF!&gt;=$E37,#REF!&lt;=$E37+$F37-1)</formula>
    </cfRule>
    <cfRule type="expression" dxfId="364" priority="667" stopIfTrue="1">
      <formula>AND($C37="Med Risk",#REF!&gt;=$E37,#REF!&lt;=$E37+$F37-1)</formula>
    </cfRule>
    <cfRule type="expression" dxfId="363" priority="668" stopIfTrue="1">
      <formula>AND(LEN($C37)=0,#REF!&gt;=$E37,#REF!&lt;=$E37+$F37-1)</formula>
    </cfRule>
  </conditionalFormatting>
  <conditionalFormatting sqref="AD37">
    <cfRule type="expression" dxfId="362" priority="674">
      <formula>AND(TODAY()&gt;=V$10,TODAY()&lt;W$10)</formula>
    </cfRule>
  </conditionalFormatting>
  <conditionalFormatting sqref="AD37">
    <cfRule type="expression" dxfId="361" priority="657">
      <formula>AND(TODAY()&gt;=AD$10,TODAY()&lt;AE$10)</formula>
    </cfRule>
  </conditionalFormatting>
  <conditionalFormatting sqref="V29:W29">
    <cfRule type="expression" dxfId="360" priority="646" stopIfTrue="1">
      <formula>AND(#REF!="Low Risk",#REF!&gt;=$E29,#REF!&lt;=$E29+$F29-1)</formula>
    </cfRule>
    <cfRule type="expression" dxfId="359" priority="647" stopIfTrue="1">
      <formula>AND(#REF!="High Risk",#REF!&gt;=$E29,#REF!&lt;=$E29+$F29-1)</formula>
    </cfRule>
    <cfRule type="expression" dxfId="358" priority="648" stopIfTrue="1">
      <formula>AND(#REF!="On Track",#REF!&gt;=$E29,#REF!&lt;=$E29+$F29-1)</formula>
    </cfRule>
    <cfRule type="expression" dxfId="357" priority="649" stopIfTrue="1">
      <formula>AND(#REF!="Med Risk",#REF!&gt;=$E29,#REF!&lt;=$E29+$F29-1)</formula>
    </cfRule>
    <cfRule type="expression" dxfId="356" priority="650" stopIfTrue="1">
      <formula>AND(LEN(#REF!)=0,#REF!&gt;=$E29,#REF!&lt;=$E29+$F29-1)</formula>
    </cfRule>
  </conditionalFormatting>
  <conditionalFormatting sqref="V29:W29">
    <cfRule type="expression" dxfId="355" priority="641" stopIfTrue="1">
      <formula>AND($C29="Low Risk",#REF!&gt;=$E29,#REF!&lt;=$E29+$F29-1)</formula>
    </cfRule>
    <cfRule type="expression" dxfId="354" priority="642" stopIfTrue="1">
      <formula>AND($C29="High Risk",#REF!&gt;=$E29,#REF!&lt;=$E29+$F29-1)</formula>
    </cfRule>
    <cfRule type="expression" dxfId="353" priority="643" stopIfTrue="1">
      <formula>AND($C29="On Track",#REF!&gt;=$E29,#REF!&lt;=$E29+$F29-1)</formula>
    </cfRule>
    <cfRule type="expression" dxfId="352" priority="644" stopIfTrue="1">
      <formula>AND($C29="Med Risk",#REF!&gt;=$E29,#REF!&lt;=$E29+$F29-1)</formula>
    </cfRule>
    <cfRule type="expression" dxfId="351" priority="645" stopIfTrue="1">
      <formula>AND(LEN($C29)=0,#REF!&gt;=$E29,#REF!&lt;=$E29+$F29-1)</formula>
    </cfRule>
  </conditionalFormatting>
  <conditionalFormatting sqref="V29:W29">
    <cfRule type="expression" dxfId="350" priority="651" stopIfTrue="1">
      <formula>AND($C27="Low Risk",#REF!&gt;=$E19,#REF!&lt;=$E19+$F19-1)</formula>
    </cfRule>
    <cfRule type="expression" dxfId="349" priority="652" stopIfTrue="1">
      <formula>AND($C27="High Risk",#REF!&gt;=$E19,#REF!&lt;=$E19+$F19-1)</formula>
    </cfRule>
    <cfRule type="expression" dxfId="348" priority="653" stopIfTrue="1">
      <formula>AND($C27="On Track",#REF!&gt;=$E19,#REF!&lt;=$E19+$F19-1)</formula>
    </cfRule>
    <cfRule type="expression" dxfId="347" priority="654" stopIfTrue="1">
      <formula>AND($C27="Med Risk",#REF!&gt;=$E19,#REF!&lt;=$E19+$F19-1)</formula>
    </cfRule>
    <cfRule type="expression" dxfId="346" priority="655" stopIfTrue="1">
      <formula>AND(LEN($C27)=0,#REF!&gt;=$E19,#REF!&lt;=$E19+$F19-1)</formula>
    </cfRule>
  </conditionalFormatting>
  <conditionalFormatting sqref="AC37:AD37">
    <cfRule type="expression" dxfId="345" priority="631" stopIfTrue="1">
      <formula>AND($C37="Low Risk",#REF!&gt;=$E37,#REF!&lt;=$E37+$F37-1)</formula>
    </cfRule>
    <cfRule type="expression" dxfId="344" priority="632" stopIfTrue="1">
      <formula>AND($C37="High Risk",#REF!&gt;=$E37,#REF!&lt;=$E37+$F37-1)</formula>
    </cfRule>
    <cfRule type="expression" dxfId="343" priority="633" stopIfTrue="1">
      <formula>AND($C37="On Track",#REF!&gt;=$E37,#REF!&lt;=$E37+$F37-1)</formula>
    </cfRule>
    <cfRule type="expression" dxfId="342" priority="634" stopIfTrue="1">
      <formula>AND($C37="Med Risk",#REF!&gt;=$E37,#REF!&lt;=$E37+$F37-1)</formula>
    </cfRule>
    <cfRule type="expression" dxfId="341" priority="635" stopIfTrue="1">
      <formula>AND(LEN($C37)=0,#REF!&gt;=$E37,#REF!&lt;=$E37+$F37-1)</formula>
    </cfRule>
  </conditionalFormatting>
  <conditionalFormatting sqref="AC36:AD36">
    <cfRule type="expression" dxfId="340" priority="621" stopIfTrue="1">
      <formula>AND($C36="Low Risk",#REF!&gt;=$E36,#REF!&lt;=$E36+$F36-1)</formula>
    </cfRule>
    <cfRule type="expression" dxfId="339" priority="622" stopIfTrue="1">
      <formula>AND($C36="High Risk",#REF!&gt;=$E36,#REF!&lt;=$E36+$F36-1)</formula>
    </cfRule>
    <cfRule type="expression" dxfId="338" priority="623" stopIfTrue="1">
      <formula>AND($C36="On Track",#REF!&gt;=$E36,#REF!&lt;=$E36+$F36-1)</formula>
    </cfRule>
    <cfRule type="expression" dxfId="337" priority="624" stopIfTrue="1">
      <formula>AND($C36="Med Risk",#REF!&gt;=$E36,#REF!&lt;=$E36+$F36-1)</formula>
    </cfRule>
    <cfRule type="expression" dxfId="336" priority="625" stopIfTrue="1">
      <formula>AND(LEN($C36)=0,#REF!&gt;=$E36,#REF!&lt;=$E36+$F36-1)</formula>
    </cfRule>
  </conditionalFormatting>
  <conditionalFormatting sqref="H42:CA42">
    <cfRule type="expression" dxfId="335" priority="616" stopIfTrue="1">
      <formula>AND(#REF!="Low Risk",#REF!&gt;=$E42,#REF!&lt;=$E42+$F42-1)</formula>
    </cfRule>
    <cfRule type="expression" dxfId="334" priority="617" stopIfTrue="1">
      <formula>AND(#REF!="High Risk",#REF!&gt;=$E42,#REF!&lt;=$E42+$F42-1)</formula>
    </cfRule>
    <cfRule type="expression" dxfId="333" priority="618" stopIfTrue="1">
      <formula>AND(#REF!="On Track",#REF!&gt;=$E42,#REF!&lt;=$E42+$F42-1)</formula>
    </cfRule>
    <cfRule type="expression" dxfId="332" priority="619" stopIfTrue="1">
      <formula>AND(#REF!="Med Risk",#REF!&gt;=$E42,#REF!&lt;=$E42+$F42-1)</formula>
    </cfRule>
    <cfRule type="expression" dxfId="331" priority="620" stopIfTrue="1">
      <formula>AND(LEN(#REF!)=0,#REF!&gt;=$E42,#REF!&lt;=$E42+$F42-1)</formula>
    </cfRule>
  </conditionalFormatting>
  <conditionalFormatting sqref="H45:CA45 H46:AY46 BB46:CA46">
    <cfRule type="expression" dxfId="330" priority="611" stopIfTrue="1">
      <formula>AND(#REF!="Low Risk",#REF!&gt;=$E45,#REF!&lt;=$E45+$F45-1)</formula>
    </cfRule>
    <cfRule type="expression" dxfId="329" priority="612" stopIfTrue="1">
      <formula>AND(#REF!="High Risk",#REF!&gt;=$E45,#REF!&lt;=$E45+$F45-1)</formula>
    </cfRule>
    <cfRule type="expression" dxfId="328" priority="613" stopIfTrue="1">
      <formula>AND(#REF!="On Track",#REF!&gt;=$E45,#REF!&lt;=$E45+$F45-1)</formula>
    </cfRule>
    <cfRule type="expression" dxfId="327" priority="614" stopIfTrue="1">
      <formula>AND(#REF!="Med Risk",#REF!&gt;=$E45,#REF!&lt;=$E45+$F45-1)</formula>
    </cfRule>
    <cfRule type="expression" dxfId="326" priority="615" stopIfTrue="1">
      <formula>AND(LEN(#REF!)=0,#REF!&gt;=$E45,#REF!&lt;=$E45+$F45-1)</formula>
    </cfRule>
  </conditionalFormatting>
  <conditionalFormatting sqref="AC45:AL46 AZ45:BU45 BB46:BU46">
    <cfRule type="expression" dxfId="325" priority="606" stopIfTrue="1">
      <formula>AND(#REF!="Low Risk",#REF!&gt;=$E45,#REF!&lt;=$E45+$F45-1)</formula>
    </cfRule>
    <cfRule type="expression" dxfId="324" priority="607" stopIfTrue="1">
      <formula>AND(#REF!="High Risk",#REF!&gt;=$E45,#REF!&lt;=$E45+$F45-1)</formula>
    </cfRule>
    <cfRule type="expression" dxfId="323" priority="608" stopIfTrue="1">
      <formula>AND(#REF!="On Track",#REF!&gt;=$E45,#REF!&lt;=$E45+$F45-1)</formula>
    </cfRule>
    <cfRule type="expression" dxfId="322" priority="609" stopIfTrue="1">
      <formula>AND(#REF!="Med Risk",#REF!&gt;=$E45,#REF!&lt;=$E45+$F45-1)</formula>
    </cfRule>
    <cfRule type="expression" dxfId="321" priority="610" stopIfTrue="1">
      <formula>AND(LEN(#REF!)=0,#REF!&gt;=$E45,#REF!&lt;=$E45+$F45-1)</formula>
    </cfRule>
  </conditionalFormatting>
  <conditionalFormatting sqref="AR42:AY42">
    <cfRule type="expression" dxfId="320" priority="601" stopIfTrue="1">
      <formula>AND(#REF!="Low Risk",#REF!&gt;=$E42,#REF!&lt;=$E42+$F42-1)</formula>
    </cfRule>
    <cfRule type="expression" dxfId="319" priority="602" stopIfTrue="1">
      <formula>AND(#REF!="High Risk",#REF!&gt;=$E42,#REF!&lt;=$E42+$F42-1)</formula>
    </cfRule>
    <cfRule type="expression" dxfId="318" priority="603" stopIfTrue="1">
      <formula>AND(#REF!="On Track",#REF!&gt;=$E42,#REF!&lt;=$E42+$F42-1)</formula>
    </cfRule>
    <cfRule type="expression" dxfId="317" priority="604" stopIfTrue="1">
      <formula>AND(#REF!="Med Risk",#REF!&gt;=$E42,#REF!&lt;=$E42+$F42-1)</formula>
    </cfRule>
    <cfRule type="expression" dxfId="316" priority="605" stopIfTrue="1">
      <formula>AND(LEN(#REF!)=0,#REF!&gt;=$E42,#REF!&lt;=$E42+$F42-1)</formula>
    </cfRule>
  </conditionalFormatting>
  <conditionalFormatting sqref="AI40:AJ40">
    <cfRule type="expression" dxfId="315" priority="565" stopIfTrue="1">
      <formula>AND($C40="Low Risk",#REF!&gt;=$E40,#REF!&lt;=$E40+$F40-1)</formula>
    </cfRule>
    <cfRule type="expression" dxfId="314" priority="566" stopIfTrue="1">
      <formula>AND($C40="High Risk",#REF!&gt;=$E40,#REF!&lt;=$E40+$F40-1)</formula>
    </cfRule>
    <cfRule type="expression" dxfId="313" priority="567" stopIfTrue="1">
      <formula>AND($C40="On Track",#REF!&gt;=$E40,#REF!&lt;=$E40+$F40-1)</formula>
    </cfRule>
    <cfRule type="expression" dxfId="312" priority="568" stopIfTrue="1">
      <formula>AND($C40="Med Risk",#REF!&gt;=$E40,#REF!&lt;=$E40+$F40-1)</formula>
    </cfRule>
    <cfRule type="expression" dxfId="311" priority="569" stopIfTrue="1">
      <formula>AND(LEN($C40)=0,#REF!&gt;=$E40,#REF!&lt;=$E40+$F40-1)</formula>
    </cfRule>
  </conditionalFormatting>
  <conditionalFormatting sqref="AI40:AJ40">
    <cfRule type="expression" dxfId="310" priority="575" stopIfTrue="1">
      <formula>AND($C21="Low Risk",#REF!&gt;=$E17,#REF!&lt;=$E17+$F17-1)</formula>
    </cfRule>
    <cfRule type="expression" dxfId="309" priority="576" stopIfTrue="1">
      <formula>AND($C21="High Risk",#REF!&gt;=$E17,#REF!&lt;=$E17+$F17-1)</formula>
    </cfRule>
    <cfRule type="expression" dxfId="308" priority="577" stopIfTrue="1">
      <formula>AND($C21="On Track",#REF!&gt;=$E17,#REF!&lt;=$E17+$F17-1)</formula>
    </cfRule>
    <cfRule type="expression" dxfId="307" priority="578" stopIfTrue="1">
      <formula>AND($C21="Med Risk",#REF!&gt;=$E17,#REF!&lt;=$E17+$F17-1)</formula>
    </cfRule>
    <cfRule type="expression" dxfId="306" priority="579" stopIfTrue="1">
      <formula>AND(LEN($C21)=0,#REF!&gt;=$E17,#REF!&lt;=$E17+$F17-1)</formula>
    </cfRule>
  </conditionalFormatting>
  <conditionalFormatting sqref="AK40">
    <cfRule type="expression" dxfId="305" priority="550" stopIfTrue="1">
      <formula>AND($C40="Low Risk",#REF!&gt;=$E40,#REF!&lt;=$E40+$F40-1)</formula>
    </cfRule>
    <cfRule type="expression" dxfId="304" priority="551" stopIfTrue="1">
      <formula>AND($C40="High Risk",#REF!&gt;=$E40,#REF!&lt;=$E40+$F40-1)</formula>
    </cfRule>
    <cfRule type="expression" dxfId="303" priority="552" stopIfTrue="1">
      <formula>AND($C40="On Track",#REF!&gt;=$E40,#REF!&lt;=$E40+$F40-1)</formula>
    </cfRule>
    <cfRule type="expression" dxfId="302" priority="553" stopIfTrue="1">
      <formula>AND($C40="Med Risk",#REF!&gt;=$E40,#REF!&lt;=$E40+$F40-1)</formula>
    </cfRule>
    <cfRule type="expression" dxfId="301" priority="554" stopIfTrue="1">
      <formula>AND(LEN($C40)=0,#REF!&gt;=$E40,#REF!&lt;=$E40+$F40-1)</formula>
    </cfRule>
  </conditionalFormatting>
  <conditionalFormatting sqref="AK40">
    <cfRule type="expression" dxfId="300" priority="560" stopIfTrue="1">
      <formula>AND($C21="Low Risk",#REF!&gt;=$E17,#REF!&lt;=$E17+$F17-1)</formula>
    </cfRule>
    <cfRule type="expression" dxfId="299" priority="561" stopIfTrue="1">
      <formula>AND($C21="High Risk",#REF!&gt;=$E17,#REF!&lt;=$E17+$F17-1)</formula>
    </cfRule>
    <cfRule type="expression" dxfId="298" priority="562" stopIfTrue="1">
      <formula>AND($C21="On Track",#REF!&gt;=$E17,#REF!&lt;=$E17+$F17-1)</formula>
    </cfRule>
    <cfRule type="expression" dxfId="297" priority="563" stopIfTrue="1">
      <formula>AND($C21="Med Risk",#REF!&gt;=$E17,#REF!&lt;=$E17+$F17-1)</formula>
    </cfRule>
    <cfRule type="expression" dxfId="296" priority="564" stopIfTrue="1">
      <formula>AND(LEN($C21)=0,#REF!&gt;=$E17,#REF!&lt;=$E17+$F17-1)</formula>
    </cfRule>
  </conditionalFormatting>
  <conditionalFormatting sqref="AL41:AQ41">
    <cfRule type="expression" dxfId="295" priority="1928" stopIfTrue="1">
      <formula>AND($C41="Low Risk",AI$10&gt;=$F41,AI$10&lt;=$F41+$G41-1)</formula>
    </cfRule>
    <cfRule type="expression" dxfId="294" priority="1929" stopIfTrue="1">
      <formula>AND($C41="High Risk",AI$10&gt;=$F41,AI$10&lt;=$F41+$G41-1)</formula>
    </cfRule>
    <cfRule type="expression" dxfId="293" priority="1930" stopIfTrue="1">
      <formula>AND($C41="On Track",AI$10&gt;=$F41,AI$10&lt;=$F41+$G41-1)</formula>
    </cfRule>
    <cfRule type="expression" dxfId="292" priority="1931" stopIfTrue="1">
      <formula>AND($C41="Med Risk",AI$10&gt;=$F41,AI$10&lt;=$F41+$G41-1)</formula>
    </cfRule>
    <cfRule type="expression" dxfId="291" priority="1932" stopIfTrue="1">
      <formula>AND(LEN($C41)=0,AI$10&gt;=$F41,AI$10&lt;=$F41+$G41-1)</formula>
    </cfRule>
  </conditionalFormatting>
  <conditionalFormatting sqref="AL41:AQ41">
    <cfRule type="expression" dxfId="290" priority="535" stopIfTrue="1">
      <formula>AND($C41="Low Risk",#REF!&gt;=$E41,#REF!&lt;=$E41+$F41-1)</formula>
    </cfRule>
    <cfRule type="expression" dxfId="289" priority="536" stopIfTrue="1">
      <formula>AND($C41="High Risk",#REF!&gt;=$E41,#REF!&lt;=$E41+$F41-1)</formula>
    </cfRule>
    <cfRule type="expression" dxfId="288" priority="537" stopIfTrue="1">
      <formula>AND($C41="On Track",#REF!&gt;=$E41,#REF!&lt;=$E41+$F41-1)</formula>
    </cfRule>
    <cfRule type="expression" dxfId="287" priority="538" stopIfTrue="1">
      <formula>AND($C41="Med Risk",#REF!&gt;=$E41,#REF!&lt;=$E41+$F41-1)</formula>
    </cfRule>
    <cfRule type="expression" dxfId="286" priority="539" stopIfTrue="1">
      <formula>AND(LEN($C41)=0,#REF!&gt;=$E41,#REF!&lt;=$E41+$F41-1)</formula>
    </cfRule>
  </conditionalFormatting>
  <conditionalFormatting sqref="AL41:AQ41">
    <cfRule type="expression" dxfId="285" priority="545" stopIfTrue="1">
      <formula>AND($C22="Low Risk",#REF!&gt;=$E18,#REF!&lt;=$E18+$F18-1)</formula>
    </cfRule>
    <cfRule type="expression" dxfId="284" priority="546" stopIfTrue="1">
      <formula>AND($C22="High Risk",#REF!&gt;=$E18,#REF!&lt;=$E18+$F18-1)</formula>
    </cfRule>
    <cfRule type="expression" dxfId="283" priority="547" stopIfTrue="1">
      <formula>AND($C22="On Track",#REF!&gt;=$E18,#REF!&lt;=$E18+$F18-1)</formula>
    </cfRule>
    <cfRule type="expression" dxfId="282" priority="548" stopIfTrue="1">
      <formula>AND($C22="Med Risk",#REF!&gt;=$E18,#REF!&lt;=$E18+$F18-1)</formula>
    </cfRule>
    <cfRule type="expression" dxfId="281" priority="549" stopIfTrue="1">
      <formula>AND(LEN($C22)=0,#REF!&gt;=$E18,#REF!&lt;=$E18+$F18-1)</formula>
    </cfRule>
  </conditionalFormatting>
  <conditionalFormatting sqref="AE38:AF38 AG39:AH39">
    <cfRule type="expression" dxfId="280" priority="1971" stopIfTrue="1">
      <formula>AND($C28="Low Risk",#REF!&gt;=$E38,#REF!&lt;=$E38+$F38-1)</formula>
    </cfRule>
    <cfRule type="expression" dxfId="279" priority="1972" stopIfTrue="1">
      <formula>AND($C28="High Risk",#REF!&gt;=$E38,#REF!&lt;=$E38+$F38-1)</formula>
    </cfRule>
    <cfRule type="expression" dxfId="278" priority="1973" stopIfTrue="1">
      <formula>AND($C28="On Track",#REF!&gt;=$E38,#REF!&lt;=$E38+$F38-1)</formula>
    </cfRule>
    <cfRule type="expression" dxfId="277" priority="1974" stopIfTrue="1">
      <formula>AND($C28="Med Risk",#REF!&gt;=$E38,#REF!&lt;=$E38+$F38-1)</formula>
    </cfRule>
    <cfRule type="expression" dxfId="276" priority="1975" stopIfTrue="1">
      <formula>AND(LEN($C28)=0,#REF!&gt;=$E38,#REF!&lt;=$E38+$F38-1)</formula>
    </cfRule>
  </conditionalFormatting>
  <conditionalFormatting sqref="AC37:AD37">
    <cfRule type="expression" dxfId="275" priority="1991" stopIfTrue="1">
      <formula>AND($C28="Low Risk",#REF!&gt;=$E37,#REF!&lt;=$E37+$F37-1)</formula>
    </cfRule>
    <cfRule type="expression" dxfId="274" priority="1992" stopIfTrue="1">
      <formula>AND($C28="High Risk",#REF!&gt;=$E37,#REF!&lt;=$E37+$F37-1)</formula>
    </cfRule>
    <cfRule type="expression" dxfId="273" priority="1993" stopIfTrue="1">
      <formula>AND($C28="On Track",#REF!&gt;=$E37,#REF!&lt;=$E37+$F37-1)</formula>
    </cfRule>
    <cfRule type="expression" dxfId="272" priority="1994" stopIfTrue="1">
      <formula>AND($C28="Med Risk",#REF!&gt;=$E37,#REF!&lt;=$E37+$F37-1)</formula>
    </cfRule>
    <cfRule type="expression" dxfId="271" priority="1995" stopIfTrue="1">
      <formula>AND(LEN($C28)=0,#REF!&gt;=$E37,#REF!&lt;=$E37+$F37-1)</formula>
    </cfRule>
  </conditionalFormatting>
  <conditionalFormatting sqref="AC36:AD37">
    <cfRule type="expression" dxfId="270" priority="2021" stopIfTrue="1">
      <formula>AND($C34="Low Risk",#REF!&gt;=$E27,#REF!&lt;=$E27+$F27-1)</formula>
    </cfRule>
    <cfRule type="expression" dxfId="269" priority="2022" stopIfTrue="1">
      <formula>AND($C34="High Risk",#REF!&gt;=$E27,#REF!&lt;=$E27+$F27-1)</formula>
    </cfRule>
    <cfRule type="expression" dxfId="268" priority="2023" stopIfTrue="1">
      <formula>AND($C34="On Track",#REF!&gt;=$E27,#REF!&lt;=$E27+$F27-1)</formula>
    </cfRule>
    <cfRule type="expression" dxfId="267" priority="2024" stopIfTrue="1">
      <formula>AND($C34="Med Risk",#REF!&gt;=$E27,#REF!&lt;=$E27+$F27-1)</formula>
    </cfRule>
    <cfRule type="expression" dxfId="266" priority="2025" stopIfTrue="1">
      <formula>AND(LEN($C34)=0,#REF!&gt;=$E27,#REF!&lt;=$E27+$F27-1)</formula>
    </cfRule>
  </conditionalFormatting>
  <conditionalFormatting sqref="AL41:AQ41">
    <cfRule type="expression" dxfId="265" priority="2046" stopIfTrue="1">
      <formula>AND($C30="Low Risk",#REF!&gt;=$E41,#REF!&lt;=$E41+$F41-1)</formula>
    </cfRule>
    <cfRule type="expression" dxfId="264" priority="2047" stopIfTrue="1">
      <formula>AND($C30="High Risk",#REF!&gt;=$E41,#REF!&lt;=$E41+$F41-1)</formula>
    </cfRule>
    <cfRule type="expression" dxfId="263" priority="2048" stopIfTrue="1">
      <formula>AND($C30="On Track",#REF!&gt;=$E41,#REF!&lt;=$E41+$F41-1)</formula>
    </cfRule>
    <cfRule type="expression" dxfId="262" priority="2049" stopIfTrue="1">
      <formula>AND($C30="Med Risk",#REF!&gt;=$E41,#REF!&lt;=$E41+$F41-1)</formula>
    </cfRule>
    <cfRule type="expression" dxfId="261" priority="2050" stopIfTrue="1">
      <formula>AND(LEN($C30)=0,#REF!&gt;=$E41,#REF!&lt;=$E41+$F41-1)</formula>
    </cfRule>
  </conditionalFormatting>
  <conditionalFormatting sqref="AD43:AE44">
    <cfRule type="expression" dxfId="260" priority="498">
      <formula>AND(TODAY()&gt;=#REF!,TODAY()&lt;#REF!)</formula>
    </cfRule>
  </conditionalFormatting>
  <conditionalFormatting sqref="AB43:AC44">
    <cfRule type="expression" dxfId="259" priority="491">
      <formula>AND(TODAY()&gt;=#REF!,TODAY()&lt;#REF!)</formula>
    </cfRule>
  </conditionalFormatting>
  <conditionalFormatting sqref="AX44:AY44">
    <cfRule type="expression" dxfId="258" priority="440" stopIfTrue="1">
      <formula>AND($C36="Low Risk",#REF!&gt;=$E44,#REF!&lt;=$E44+$F44-1)</formula>
    </cfRule>
    <cfRule type="expression" dxfId="257" priority="441" stopIfTrue="1">
      <formula>AND($C36="High Risk",#REF!&gt;=$E44,#REF!&lt;=$E44+$F44-1)</formula>
    </cfRule>
    <cfRule type="expression" dxfId="256" priority="442" stopIfTrue="1">
      <formula>AND($C36="On Track",#REF!&gt;=$E44,#REF!&lt;=$E44+$F44-1)</formula>
    </cfRule>
    <cfRule type="expression" dxfId="255" priority="443" stopIfTrue="1">
      <formula>AND($C36="Med Risk",#REF!&gt;=$E44,#REF!&lt;=$E44+$F44-1)</formula>
    </cfRule>
    <cfRule type="expression" dxfId="254" priority="444" stopIfTrue="1">
      <formula>AND(LEN($C36)=0,#REF!&gt;=$E44,#REF!&lt;=$E44+$F44-1)</formula>
    </cfRule>
  </conditionalFormatting>
  <conditionalFormatting sqref="AX44:AY44">
    <cfRule type="expression" dxfId="253" priority="445" stopIfTrue="1">
      <formula>AND($C28="Low Risk",#REF!&gt;=$E24,#REF!&lt;=$E24+$F24-1)</formula>
    </cfRule>
    <cfRule type="expression" dxfId="252" priority="446" stopIfTrue="1">
      <formula>AND($C28="High Risk",#REF!&gt;=$E24,#REF!&lt;=$E24+$F24-1)</formula>
    </cfRule>
    <cfRule type="expression" dxfId="251" priority="447" stopIfTrue="1">
      <formula>AND($C28="On Track",#REF!&gt;=$E24,#REF!&lt;=$E24+$F24-1)</formula>
    </cfRule>
    <cfRule type="expression" dxfId="250" priority="448" stopIfTrue="1">
      <formula>AND($C28="Med Risk",#REF!&gt;=$E24,#REF!&lt;=$E24+$F24-1)</formula>
    </cfRule>
    <cfRule type="expression" dxfId="249" priority="449" stopIfTrue="1">
      <formula>AND(LEN($C28)=0,#REF!&gt;=$E24,#REF!&lt;=$E24+$F24-1)</formula>
    </cfRule>
  </conditionalFormatting>
  <conditionalFormatting sqref="AX44">
    <cfRule type="expression" dxfId="248" priority="435" stopIfTrue="1">
      <formula>AND($C44="Low Risk",#REF!&gt;=$E44,#REF!&lt;=$E44+$F44-1)</formula>
    </cfRule>
    <cfRule type="expression" dxfId="247" priority="436" stopIfTrue="1">
      <formula>AND($C44="High Risk",#REF!&gt;=$E44,#REF!&lt;=$E44+$F44-1)</formula>
    </cfRule>
    <cfRule type="expression" dxfId="246" priority="437" stopIfTrue="1">
      <formula>AND($C44="On Track",#REF!&gt;=$E44,#REF!&lt;=$E44+$F44-1)</formula>
    </cfRule>
    <cfRule type="expression" dxfId="245" priority="438" stopIfTrue="1">
      <formula>AND($C44="Med Risk",#REF!&gt;=$E44,#REF!&lt;=$E44+$F44-1)</formula>
    </cfRule>
    <cfRule type="expression" dxfId="244" priority="439" stopIfTrue="1">
      <formula>AND(LEN($C44)=0,#REF!&gt;=$E44,#REF!&lt;=$E44+$F44-1)</formula>
    </cfRule>
  </conditionalFormatting>
  <conditionalFormatting sqref="AY44">
    <cfRule type="expression" dxfId="243" priority="430" stopIfTrue="1">
      <formula>AND($C44="Low Risk",#REF!&gt;=$E44,#REF!&lt;=$E44+$F44-1)</formula>
    </cfRule>
    <cfRule type="expression" dxfId="242" priority="431" stopIfTrue="1">
      <formula>AND($C44="High Risk",#REF!&gt;=$E44,#REF!&lt;=$E44+$F44-1)</formula>
    </cfRule>
    <cfRule type="expression" dxfId="241" priority="432" stopIfTrue="1">
      <formula>AND($C44="On Track",#REF!&gt;=$E44,#REF!&lt;=$E44+$F44-1)</formula>
    </cfRule>
    <cfRule type="expression" dxfId="240" priority="433" stopIfTrue="1">
      <formula>AND($C44="Med Risk",#REF!&gt;=$E44,#REF!&lt;=$E44+$F44-1)</formula>
    </cfRule>
    <cfRule type="expression" dxfId="239" priority="434" stopIfTrue="1">
      <formula>AND(LEN($C44)=0,#REF!&gt;=$E44,#REF!&lt;=$E44+$F44-1)</formula>
    </cfRule>
  </conditionalFormatting>
  <conditionalFormatting sqref="H47:AY47 BV47:CA47 BV49:CA49 H49:AY49">
    <cfRule type="expression" dxfId="238" priority="424">
      <formula>AND(TODAY()&gt;=#REF!,TODAY()&lt;#REF!)</formula>
    </cfRule>
  </conditionalFormatting>
  <conditionalFormatting sqref="H47:AY47 BV47:CA47 BV49:CA49 H49:AY49">
    <cfRule type="expression" dxfId="237" priority="419" stopIfTrue="1">
      <formula>AND(#REF!="Low Risk",#REF!&gt;=$E47,#REF!&lt;=$E47+$F47-1)</formula>
    </cfRule>
    <cfRule type="expression" dxfId="236" priority="420" stopIfTrue="1">
      <formula>AND(#REF!="High Risk",#REF!&gt;=$E47,#REF!&lt;=$E47+$F47-1)</formula>
    </cfRule>
    <cfRule type="expression" dxfId="235" priority="421" stopIfTrue="1">
      <formula>AND(#REF!="On Track",#REF!&gt;=$E47,#REF!&lt;=$E47+$F47-1)</formula>
    </cfRule>
    <cfRule type="expression" dxfId="234" priority="422" stopIfTrue="1">
      <formula>AND(#REF!="Med Risk",#REF!&gt;=$E47,#REF!&lt;=$E47+$F47-1)</formula>
    </cfRule>
    <cfRule type="expression" dxfId="233" priority="423" stopIfTrue="1">
      <formula>AND(LEN(#REF!)=0,#REF!&gt;=$E47,#REF!&lt;=$E47+$F47-1)</formula>
    </cfRule>
  </conditionalFormatting>
  <conditionalFormatting sqref="AC47:AL47 AC49:AL49">
    <cfRule type="expression" dxfId="232" priority="414" stopIfTrue="1">
      <formula>AND(#REF!="Low Risk",#REF!&gt;=$E47,#REF!&lt;=$E47+$F47-1)</formula>
    </cfRule>
    <cfRule type="expression" dxfId="231" priority="415" stopIfTrue="1">
      <formula>AND(#REF!="High Risk",#REF!&gt;=$E47,#REF!&lt;=$E47+$F47-1)</formula>
    </cfRule>
    <cfRule type="expression" dxfId="230" priority="416" stopIfTrue="1">
      <formula>AND(#REF!="On Track",#REF!&gt;=$E47,#REF!&lt;=$E47+$F47-1)</formula>
    </cfRule>
    <cfRule type="expression" dxfId="229" priority="417" stopIfTrue="1">
      <formula>AND(#REF!="Med Risk",#REF!&gt;=$E47,#REF!&lt;=$E47+$F47-1)</formula>
    </cfRule>
    <cfRule type="expression" dxfId="228" priority="418" stopIfTrue="1">
      <formula>AND(LEN(#REF!)=0,#REF!&gt;=$E47,#REF!&lt;=$E47+$F47-1)</formula>
    </cfRule>
  </conditionalFormatting>
  <conditionalFormatting sqref="H50:AY50 BV50:CA50">
    <cfRule type="expression" dxfId="227" priority="387">
      <formula>AND(TODAY()&gt;=#REF!,TODAY()&lt;#REF!)</formula>
    </cfRule>
  </conditionalFormatting>
  <conditionalFormatting sqref="H50:AY50 BV50:CA50">
    <cfRule type="expression" dxfId="226" priority="382" stopIfTrue="1">
      <formula>AND(#REF!="Low Risk",#REF!&gt;=$E50,#REF!&lt;=$E50+$F50-1)</formula>
    </cfRule>
    <cfRule type="expression" dxfId="225" priority="383" stopIfTrue="1">
      <formula>AND(#REF!="High Risk",#REF!&gt;=$E50,#REF!&lt;=$E50+$F50-1)</formula>
    </cfRule>
    <cfRule type="expression" dxfId="224" priority="384" stopIfTrue="1">
      <formula>AND(#REF!="On Track",#REF!&gt;=$E50,#REF!&lt;=$E50+$F50-1)</formula>
    </cfRule>
    <cfRule type="expression" dxfId="223" priority="385" stopIfTrue="1">
      <formula>AND(#REF!="Med Risk",#REF!&gt;=$E50,#REF!&lt;=$E50+$F50-1)</formula>
    </cfRule>
    <cfRule type="expression" dxfId="222" priority="386" stopIfTrue="1">
      <formula>AND(LEN(#REF!)=0,#REF!&gt;=$E50,#REF!&lt;=$E50+$F50-1)</formula>
    </cfRule>
  </conditionalFormatting>
  <conditionalFormatting sqref="AC50:AL50">
    <cfRule type="expression" dxfId="221" priority="377" stopIfTrue="1">
      <formula>AND(#REF!="Low Risk",#REF!&gt;=$E50,#REF!&lt;=$E50+$F50-1)</formula>
    </cfRule>
    <cfRule type="expression" dxfId="220" priority="378" stopIfTrue="1">
      <formula>AND(#REF!="High Risk",#REF!&gt;=$E50,#REF!&lt;=$E50+$F50-1)</formula>
    </cfRule>
    <cfRule type="expression" dxfId="219" priority="379" stopIfTrue="1">
      <formula>AND(#REF!="On Track",#REF!&gt;=$E50,#REF!&lt;=$E50+$F50-1)</formula>
    </cfRule>
    <cfRule type="expression" dxfId="218" priority="380" stopIfTrue="1">
      <formula>AND(#REF!="Med Risk",#REF!&gt;=$E50,#REF!&lt;=$E50+$F50-1)</formula>
    </cfRule>
    <cfRule type="expression" dxfId="217" priority="381" stopIfTrue="1">
      <formula>AND(LEN(#REF!)=0,#REF!&gt;=$E50,#REF!&lt;=$E50+$F50-1)</formula>
    </cfRule>
  </conditionalFormatting>
  <conditionalFormatting sqref="AZ47:BA47 BH47:BU47 BJ50:BK50 AZ49:BA50 BL49:BU49">
    <cfRule type="expression" dxfId="216" priority="354">
      <formula>AND(TODAY()&gt;=#REF!,TODAY()&lt;#REF!)</formula>
    </cfRule>
  </conditionalFormatting>
  <conditionalFormatting sqref="AZ47:BA47 BH47:BU47 BJ50:BK50 AZ49:BA50 BL49:BU49">
    <cfRule type="expression" dxfId="215" priority="349" stopIfTrue="1">
      <formula>AND(#REF!="Low Risk",#REF!&gt;=$E47,#REF!&lt;=$E47+$F47-1)</formula>
    </cfRule>
    <cfRule type="expression" dxfId="214" priority="350" stopIfTrue="1">
      <formula>AND(#REF!="High Risk",#REF!&gt;=$E47,#REF!&lt;=$E47+$F47-1)</formula>
    </cfRule>
    <cfRule type="expression" dxfId="213" priority="351" stopIfTrue="1">
      <formula>AND(#REF!="On Track",#REF!&gt;=$E47,#REF!&lt;=$E47+$F47-1)</formula>
    </cfRule>
    <cfRule type="expression" dxfId="212" priority="352" stopIfTrue="1">
      <formula>AND(#REF!="Med Risk",#REF!&gt;=$E47,#REF!&lt;=$E47+$F47-1)</formula>
    </cfRule>
    <cfRule type="expression" dxfId="211" priority="353" stopIfTrue="1">
      <formula>AND(LEN(#REF!)=0,#REF!&gt;=$E47,#REF!&lt;=$E47+$F47-1)</formula>
    </cfRule>
  </conditionalFormatting>
  <conditionalFormatting sqref="BB47">
    <cfRule type="expression" dxfId="210" priority="342">
      <formula>AND(TODAY()&gt;=#REF!,TODAY()&lt;#REF!)</formula>
    </cfRule>
  </conditionalFormatting>
  <conditionalFormatting sqref="BB47">
    <cfRule type="expression" dxfId="209" priority="343" stopIfTrue="1">
      <formula>AND(#REF!="Low Risk",#REF!&gt;=$E47,#REF!&lt;=$E47+$F47-1)</formula>
    </cfRule>
    <cfRule type="expression" dxfId="208" priority="344" stopIfTrue="1">
      <formula>AND(#REF!="High Risk",#REF!&gt;=$E47,#REF!&lt;=$E47+$F47-1)</formula>
    </cfRule>
    <cfRule type="expression" dxfId="207" priority="345" stopIfTrue="1">
      <formula>AND(#REF!="On Track",#REF!&gt;=$E47,#REF!&lt;=$E47+$F47-1)</formula>
    </cfRule>
    <cfRule type="expression" dxfId="206" priority="346" stopIfTrue="1">
      <formula>AND(#REF!="Med Risk",#REF!&gt;=$E47,#REF!&lt;=$E47+$F47-1)</formula>
    </cfRule>
    <cfRule type="expression" dxfId="205" priority="347" stopIfTrue="1">
      <formula>AND(LEN(#REF!)=0,#REF!&gt;=$E47,#REF!&lt;=$E47+$F47-1)</formula>
    </cfRule>
  </conditionalFormatting>
  <conditionalFormatting sqref="BB47">
    <cfRule type="expression" dxfId="204" priority="327" stopIfTrue="1">
      <formula>AND($C47="Low Risk",#REF!&gt;=$E47,#REF!&lt;=$E47+$F47-1)</formula>
    </cfRule>
    <cfRule type="expression" dxfId="203" priority="328" stopIfTrue="1">
      <formula>AND($C47="High Risk",#REF!&gt;=$E47,#REF!&lt;=$E47+$F47-1)</formula>
    </cfRule>
    <cfRule type="expression" dxfId="202" priority="329" stopIfTrue="1">
      <formula>AND($C47="On Track",#REF!&gt;=$E47,#REF!&lt;=$E47+$F47-1)</formula>
    </cfRule>
    <cfRule type="expression" dxfId="201" priority="330" stopIfTrue="1">
      <formula>AND($C47="Med Risk",#REF!&gt;=$E47,#REF!&lt;=$E47+$F47-1)</formula>
    </cfRule>
    <cfRule type="expression" dxfId="200" priority="331" stopIfTrue="1">
      <formula>AND(LEN($C47)=0,#REF!&gt;=$E47,#REF!&lt;=$E47+$F47-1)</formula>
    </cfRule>
  </conditionalFormatting>
  <conditionalFormatting sqref="BC47">
    <cfRule type="expression" dxfId="199" priority="320">
      <formula>AND(TODAY()&gt;=#REF!,TODAY()&lt;#REF!)</formula>
    </cfRule>
  </conditionalFormatting>
  <conditionalFormatting sqref="BC47">
    <cfRule type="expression" dxfId="198" priority="321" stopIfTrue="1">
      <formula>AND(#REF!="Low Risk",#REF!&gt;=$E47,#REF!&lt;=$E47+$F47-1)</formula>
    </cfRule>
    <cfRule type="expression" dxfId="197" priority="322" stopIfTrue="1">
      <formula>AND(#REF!="High Risk",#REF!&gt;=$E47,#REF!&lt;=$E47+$F47-1)</formula>
    </cfRule>
    <cfRule type="expression" dxfId="196" priority="323" stopIfTrue="1">
      <formula>AND(#REF!="On Track",#REF!&gt;=$E47,#REF!&lt;=$E47+$F47-1)</formula>
    </cfRule>
    <cfRule type="expression" dxfId="195" priority="324" stopIfTrue="1">
      <formula>AND(#REF!="Med Risk",#REF!&gt;=$E47,#REF!&lt;=$E47+$F47-1)</formula>
    </cfRule>
    <cfRule type="expression" dxfId="194" priority="325" stopIfTrue="1">
      <formula>AND(LEN(#REF!)=0,#REF!&gt;=$E47,#REF!&lt;=$E47+$F47-1)</formula>
    </cfRule>
  </conditionalFormatting>
  <conditionalFormatting sqref="BC47">
    <cfRule type="expression" dxfId="193" priority="305" stopIfTrue="1">
      <formula>AND($C47="Low Risk",#REF!&gt;=$E47,#REF!&lt;=$E47+$F47-1)</formula>
    </cfRule>
    <cfRule type="expression" dxfId="192" priority="306" stopIfTrue="1">
      <formula>AND($C47="High Risk",#REF!&gt;=$E47,#REF!&lt;=$E47+$F47-1)</formula>
    </cfRule>
    <cfRule type="expression" dxfId="191" priority="307" stopIfTrue="1">
      <formula>AND($C47="On Track",#REF!&gt;=$E47,#REF!&lt;=$E47+$F47-1)</formula>
    </cfRule>
    <cfRule type="expression" dxfId="190" priority="308" stopIfTrue="1">
      <formula>AND($C47="Med Risk",#REF!&gt;=$E47,#REF!&lt;=$E47+$F47-1)</formula>
    </cfRule>
    <cfRule type="expression" dxfId="189" priority="309" stopIfTrue="1">
      <formula>AND(LEN($C47)=0,#REF!&gt;=$E47,#REF!&lt;=$E47+$F47-1)</formula>
    </cfRule>
  </conditionalFormatting>
  <conditionalFormatting sqref="BD47">
    <cfRule type="expression" dxfId="188" priority="298">
      <formula>AND(TODAY()&gt;=#REF!,TODAY()&lt;#REF!)</formula>
    </cfRule>
  </conditionalFormatting>
  <conditionalFormatting sqref="BD47">
    <cfRule type="expression" dxfId="187" priority="299" stopIfTrue="1">
      <formula>AND(#REF!="Low Risk",#REF!&gt;=$E47,#REF!&lt;=$E47+$F47-1)</formula>
    </cfRule>
    <cfRule type="expression" dxfId="186" priority="300" stopIfTrue="1">
      <formula>AND(#REF!="High Risk",#REF!&gt;=$E47,#REF!&lt;=$E47+$F47-1)</formula>
    </cfRule>
    <cfRule type="expression" dxfId="185" priority="301" stopIfTrue="1">
      <formula>AND(#REF!="On Track",#REF!&gt;=$E47,#REF!&lt;=$E47+$F47-1)</formula>
    </cfRule>
    <cfRule type="expression" dxfId="184" priority="302" stopIfTrue="1">
      <formula>AND(#REF!="Med Risk",#REF!&gt;=$E47,#REF!&lt;=$E47+$F47-1)</formula>
    </cfRule>
    <cfRule type="expression" dxfId="183" priority="303" stopIfTrue="1">
      <formula>AND(LEN(#REF!)=0,#REF!&gt;=$E47,#REF!&lt;=$E47+$F47-1)</formula>
    </cfRule>
  </conditionalFormatting>
  <conditionalFormatting sqref="BD47">
    <cfRule type="expression" dxfId="182" priority="283" stopIfTrue="1">
      <formula>AND($C47="Low Risk",#REF!&gt;=$E47,#REF!&lt;=$E47+$F47-1)</formula>
    </cfRule>
    <cfRule type="expression" dxfId="181" priority="284" stopIfTrue="1">
      <formula>AND($C47="High Risk",#REF!&gt;=$E47,#REF!&lt;=$E47+$F47-1)</formula>
    </cfRule>
    <cfRule type="expression" dxfId="180" priority="285" stopIfTrue="1">
      <formula>AND($C47="On Track",#REF!&gt;=$E47,#REF!&lt;=$E47+$F47-1)</formula>
    </cfRule>
    <cfRule type="expression" dxfId="179" priority="286" stopIfTrue="1">
      <formula>AND($C47="Med Risk",#REF!&gt;=$E47,#REF!&lt;=$E47+$F47-1)</formula>
    </cfRule>
    <cfRule type="expression" dxfId="178" priority="287" stopIfTrue="1">
      <formula>AND(LEN($C47)=0,#REF!&gt;=$E47,#REF!&lt;=$E47+$F47-1)</formula>
    </cfRule>
  </conditionalFormatting>
  <conditionalFormatting sqref="BE47">
    <cfRule type="expression" dxfId="177" priority="276">
      <formula>AND(TODAY()&gt;=#REF!,TODAY()&lt;#REF!)</formula>
    </cfRule>
  </conditionalFormatting>
  <conditionalFormatting sqref="BE47">
    <cfRule type="expression" dxfId="176" priority="277" stopIfTrue="1">
      <formula>AND(#REF!="Low Risk",#REF!&gt;=$E47,#REF!&lt;=$E47+$F47-1)</formula>
    </cfRule>
    <cfRule type="expression" dxfId="175" priority="278" stopIfTrue="1">
      <formula>AND(#REF!="High Risk",#REF!&gt;=$E47,#REF!&lt;=$E47+$F47-1)</formula>
    </cfRule>
    <cfRule type="expression" dxfId="174" priority="279" stopIfTrue="1">
      <formula>AND(#REF!="On Track",#REF!&gt;=$E47,#REF!&lt;=$E47+$F47-1)</formula>
    </cfRule>
    <cfRule type="expression" dxfId="173" priority="280" stopIfTrue="1">
      <formula>AND(#REF!="Med Risk",#REF!&gt;=$E47,#REF!&lt;=$E47+$F47-1)</formula>
    </cfRule>
    <cfRule type="expression" dxfId="172" priority="281" stopIfTrue="1">
      <formula>AND(LEN(#REF!)=0,#REF!&gt;=$E47,#REF!&lt;=$E47+$F47-1)</formula>
    </cfRule>
  </conditionalFormatting>
  <conditionalFormatting sqref="BE47">
    <cfRule type="expression" dxfId="171" priority="261" stopIfTrue="1">
      <formula>AND($C47="Low Risk",#REF!&gt;=$E47,#REF!&lt;=$E47+$F47-1)</formula>
    </cfRule>
    <cfRule type="expression" dxfId="170" priority="262" stopIfTrue="1">
      <formula>AND($C47="High Risk",#REF!&gt;=$E47,#REF!&lt;=$E47+$F47-1)</formula>
    </cfRule>
    <cfRule type="expression" dxfId="169" priority="263" stopIfTrue="1">
      <formula>AND($C47="On Track",#REF!&gt;=$E47,#REF!&lt;=$E47+$F47-1)</formula>
    </cfRule>
    <cfRule type="expression" dxfId="168" priority="264" stopIfTrue="1">
      <formula>AND($C47="Med Risk",#REF!&gt;=$E47,#REF!&lt;=$E47+$F47-1)</formula>
    </cfRule>
    <cfRule type="expression" dxfId="167" priority="265" stopIfTrue="1">
      <formula>AND(LEN($C47)=0,#REF!&gt;=$E47,#REF!&lt;=$E47+$F47-1)</formula>
    </cfRule>
  </conditionalFormatting>
  <conditionalFormatting sqref="BF47">
    <cfRule type="expression" dxfId="166" priority="254">
      <formula>AND(TODAY()&gt;=#REF!,TODAY()&lt;#REF!)</formula>
    </cfRule>
  </conditionalFormatting>
  <conditionalFormatting sqref="BF47">
    <cfRule type="expression" dxfId="165" priority="255" stopIfTrue="1">
      <formula>AND(#REF!="Low Risk",#REF!&gt;=$E47,#REF!&lt;=$E47+$F47-1)</formula>
    </cfRule>
    <cfRule type="expression" dxfId="164" priority="256" stopIfTrue="1">
      <formula>AND(#REF!="High Risk",#REF!&gt;=$E47,#REF!&lt;=$E47+$F47-1)</formula>
    </cfRule>
    <cfRule type="expression" dxfId="163" priority="257" stopIfTrue="1">
      <formula>AND(#REF!="On Track",#REF!&gt;=$E47,#REF!&lt;=$E47+$F47-1)</formula>
    </cfRule>
    <cfRule type="expression" dxfId="162" priority="258" stopIfTrue="1">
      <formula>AND(#REF!="Med Risk",#REF!&gt;=$E47,#REF!&lt;=$E47+$F47-1)</formula>
    </cfRule>
    <cfRule type="expression" dxfId="161" priority="259" stopIfTrue="1">
      <formula>AND(LEN(#REF!)=0,#REF!&gt;=$E47,#REF!&lt;=$E47+$F47-1)</formula>
    </cfRule>
  </conditionalFormatting>
  <conditionalFormatting sqref="BF47">
    <cfRule type="expression" dxfId="160" priority="239" stopIfTrue="1">
      <formula>AND($C47="Low Risk",#REF!&gt;=$E47,#REF!&lt;=$E47+$F47-1)</formula>
    </cfRule>
    <cfRule type="expression" dxfId="159" priority="240" stopIfTrue="1">
      <formula>AND($C47="High Risk",#REF!&gt;=$E47,#REF!&lt;=$E47+$F47-1)</formula>
    </cfRule>
    <cfRule type="expression" dxfId="158" priority="241" stopIfTrue="1">
      <formula>AND($C47="On Track",#REF!&gt;=$E47,#REF!&lt;=$E47+$F47-1)</formula>
    </cfRule>
    <cfRule type="expression" dxfId="157" priority="242" stopIfTrue="1">
      <formula>AND($C47="Med Risk",#REF!&gt;=$E47,#REF!&lt;=$E47+$F47-1)</formula>
    </cfRule>
    <cfRule type="expression" dxfId="156" priority="243" stopIfTrue="1">
      <formula>AND(LEN($C47)=0,#REF!&gt;=$E47,#REF!&lt;=$E47+$F47-1)</formula>
    </cfRule>
  </conditionalFormatting>
  <conditionalFormatting sqref="BG47">
    <cfRule type="expression" dxfId="155" priority="210">
      <formula>AND(TODAY()&gt;=#REF!,TODAY()&lt;#REF!)</formula>
    </cfRule>
  </conditionalFormatting>
  <conditionalFormatting sqref="BG47">
    <cfRule type="expression" dxfId="154" priority="211" stopIfTrue="1">
      <formula>AND(#REF!="Low Risk",#REF!&gt;=$E47,#REF!&lt;=$E47+$F47-1)</formula>
    </cfRule>
    <cfRule type="expression" dxfId="153" priority="212" stopIfTrue="1">
      <formula>AND(#REF!="High Risk",#REF!&gt;=$E47,#REF!&lt;=$E47+$F47-1)</formula>
    </cfRule>
    <cfRule type="expression" dxfId="152" priority="213" stopIfTrue="1">
      <formula>AND(#REF!="On Track",#REF!&gt;=$E47,#REF!&lt;=$E47+$F47-1)</formula>
    </cfRule>
    <cfRule type="expression" dxfId="151" priority="214" stopIfTrue="1">
      <formula>AND(#REF!="Med Risk",#REF!&gt;=$E47,#REF!&lt;=$E47+$F47-1)</formula>
    </cfRule>
    <cfRule type="expression" dxfId="150" priority="215" stopIfTrue="1">
      <formula>AND(LEN(#REF!)=0,#REF!&gt;=$E47,#REF!&lt;=$E47+$F47-1)</formula>
    </cfRule>
  </conditionalFormatting>
  <conditionalFormatting sqref="BG47">
    <cfRule type="expression" dxfId="149" priority="195" stopIfTrue="1">
      <formula>AND($C47="Low Risk",#REF!&gt;=$E47,#REF!&lt;=$E47+$F47-1)</formula>
    </cfRule>
    <cfRule type="expression" dxfId="148" priority="196" stopIfTrue="1">
      <formula>AND($C47="High Risk",#REF!&gt;=$E47,#REF!&lt;=$E47+$F47-1)</formula>
    </cfRule>
    <cfRule type="expression" dxfId="147" priority="197" stopIfTrue="1">
      <formula>AND($C47="On Track",#REF!&gt;=$E47,#REF!&lt;=$E47+$F47-1)</formula>
    </cfRule>
    <cfRule type="expression" dxfId="146" priority="198" stopIfTrue="1">
      <formula>AND($C47="Med Risk",#REF!&gt;=$E47,#REF!&lt;=$E47+$F47-1)</formula>
    </cfRule>
    <cfRule type="expression" dxfId="145" priority="199" stopIfTrue="1">
      <formula>AND(LEN($C47)=0,#REF!&gt;=$E47,#REF!&lt;=$E47+$F47-1)</formula>
    </cfRule>
  </conditionalFormatting>
  <conditionalFormatting sqref="H48:AY48 BV48:CA48">
    <cfRule type="expression" dxfId="144" priority="169">
      <formula>AND(TODAY()&gt;=#REF!,TODAY()&lt;#REF!)</formula>
    </cfRule>
  </conditionalFormatting>
  <conditionalFormatting sqref="H48:AY48 BV48:CA48">
    <cfRule type="expression" dxfId="143" priority="164" stopIfTrue="1">
      <formula>AND(#REF!="Low Risk",#REF!&gt;=$E48,#REF!&lt;=$E48+$F48-1)</formula>
    </cfRule>
    <cfRule type="expression" dxfId="142" priority="165" stopIfTrue="1">
      <formula>AND(#REF!="High Risk",#REF!&gt;=$E48,#REF!&lt;=$E48+$F48-1)</formula>
    </cfRule>
    <cfRule type="expression" dxfId="141" priority="166" stopIfTrue="1">
      <formula>AND(#REF!="On Track",#REF!&gt;=$E48,#REF!&lt;=$E48+$F48-1)</formula>
    </cfRule>
    <cfRule type="expression" dxfId="140" priority="167" stopIfTrue="1">
      <formula>AND(#REF!="Med Risk",#REF!&gt;=$E48,#REF!&lt;=$E48+$F48-1)</formula>
    </cfRule>
    <cfRule type="expression" dxfId="139" priority="168" stopIfTrue="1">
      <formula>AND(LEN(#REF!)=0,#REF!&gt;=$E48,#REF!&lt;=$E48+$F48-1)</formula>
    </cfRule>
  </conditionalFormatting>
  <conditionalFormatting sqref="AC48:AL48">
    <cfRule type="expression" dxfId="138" priority="159" stopIfTrue="1">
      <formula>AND(#REF!="Low Risk",#REF!&gt;=$E48,#REF!&lt;=$E48+$F48-1)</formula>
    </cfRule>
    <cfRule type="expression" dxfId="137" priority="160" stopIfTrue="1">
      <formula>AND(#REF!="High Risk",#REF!&gt;=$E48,#REF!&lt;=$E48+$F48-1)</formula>
    </cfRule>
    <cfRule type="expression" dxfId="136" priority="161" stopIfTrue="1">
      <formula>AND(#REF!="On Track",#REF!&gt;=$E48,#REF!&lt;=$E48+$F48-1)</formula>
    </cfRule>
    <cfRule type="expression" dxfId="135" priority="162" stopIfTrue="1">
      <formula>AND(#REF!="Med Risk",#REF!&gt;=$E48,#REF!&lt;=$E48+$F48-1)</formula>
    </cfRule>
    <cfRule type="expression" dxfId="134" priority="163" stopIfTrue="1">
      <formula>AND(LEN(#REF!)=0,#REF!&gt;=$E48,#REF!&lt;=$E48+$F48-1)</formula>
    </cfRule>
  </conditionalFormatting>
  <conditionalFormatting sqref="AZ48:BG48 BJ48:BU48">
    <cfRule type="expression" dxfId="133" priority="157">
      <formula>AND(TODAY()&gt;=#REF!,TODAY()&lt;#REF!)</formula>
    </cfRule>
  </conditionalFormatting>
  <conditionalFormatting sqref="AZ48:BG48 BJ48:BU48">
    <cfRule type="expression" dxfId="132" priority="152" stopIfTrue="1">
      <formula>AND(#REF!="Low Risk",#REF!&gt;=$E48,#REF!&lt;=$E48+$F48-1)</formula>
    </cfRule>
    <cfRule type="expression" dxfId="131" priority="153" stopIfTrue="1">
      <formula>AND(#REF!="High Risk",#REF!&gt;=$E48,#REF!&lt;=$E48+$F48-1)</formula>
    </cfRule>
    <cfRule type="expression" dxfId="130" priority="154" stopIfTrue="1">
      <formula>AND(#REF!="On Track",#REF!&gt;=$E48,#REF!&lt;=$E48+$F48-1)</formula>
    </cfRule>
    <cfRule type="expression" dxfId="129" priority="155" stopIfTrue="1">
      <formula>AND(#REF!="Med Risk",#REF!&gt;=$E48,#REF!&lt;=$E48+$F48-1)</formula>
    </cfRule>
    <cfRule type="expression" dxfId="128" priority="156" stopIfTrue="1">
      <formula>AND(LEN(#REF!)=0,#REF!&gt;=$E48,#REF!&lt;=$E48+$F48-1)</formula>
    </cfRule>
  </conditionalFormatting>
  <conditionalFormatting sqref="BH48">
    <cfRule type="expression" dxfId="127" priority="145">
      <formula>AND(TODAY()&gt;=#REF!,TODAY()&lt;#REF!)</formula>
    </cfRule>
  </conditionalFormatting>
  <conditionalFormatting sqref="BH48">
    <cfRule type="expression" dxfId="126" priority="146" stopIfTrue="1">
      <formula>AND(#REF!="Low Risk",#REF!&gt;=$E48,#REF!&lt;=$E48+$F48-1)</formula>
    </cfRule>
    <cfRule type="expression" dxfId="125" priority="147" stopIfTrue="1">
      <formula>AND(#REF!="High Risk",#REF!&gt;=$E48,#REF!&lt;=$E48+$F48-1)</formula>
    </cfRule>
    <cfRule type="expression" dxfId="124" priority="148" stopIfTrue="1">
      <formula>AND(#REF!="On Track",#REF!&gt;=$E48,#REF!&lt;=$E48+$F48-1)</formula>
    </cfRule>
    <cfRule type="expression" dxfId="123" priority="149" stopIfTrue="1">
      <formula>AND(#REF!="Med Risk",#REF!&gt;=$E48,#REF!&lt;=$E48+$F48-1)</formula>
    </cfRule>
    <cfRule type="expression" dxfId="122" priority="150" stopIfTrue="1">
      <formula>AND(LEN(#REF!)=0,#REF!&gt;=$E48,#REF!&lt;=$E48+$F48-1)</formula>
    </cfRule>
  </conditionalFormatting>
  <conditionalFormatting sqref="BH48">
    <cfRule type="expression" dxfId="121" priority="140" stopIfTrue="1">
      <formula>AND($C29="Low Risk",#REF!&gt;=$E25,#REF!&lt;=$E25+$F25-1)</formula>
    </cfRule>
    <cfRule type="expression" dxfId="120" priority="141" stopIfTrue="1">
      <formula>AND($C29="High Risk",#REF!&gt;=$E25,#REF!&lt;=$E25+$F25-1)</formula>
    </cfRule>
    <cfRule type="expression" dxfId="119" priority="142" stopIfTrue="1">
      <formula>AND($C29="On Track",#REF!&gt;=$E25,#REF!&lt;=$E25+$F25-1)</formula>
    </cfRule>
    <cfRule type="expression" dxfId="118" priority="143" stopIfTrue="1">
      <formula>AND($C29="Med Risk",#REF!&gt;=$E25,#REF!&lt;=$E25+$F25-1)</formula>
    </cfRule>
    <cfRule type="expression" dxfId="117" priority="144" stopIfTrue="1">
      <formula>AND(LEN($C29)=0,#REF!&gt;=$E25,#REF!&lt;=$E25+$F25-1)</formula>
    </cfRule>
  </conditionalFormatting>
  <conditionalFormatting sqref="BH48">
    <cfRule type="expression" dxfId="116" priority="130" stopIfTrue="1">
      <formula>AND($C48="Low Risk",#REF!&gt;=$E48,#REF!&lt;=$E48+$F48-1)</formula>
    </cfRule>
    <cfRule type="expression" dxfId="115" priority="131" stopIfTrue="1">
      <formula>AND($C48="High Risk",#REF!&gt;=$E48,#REF!&lt;=$E48+$F48-1)</formula>
    </cfRule>
    <cfRule type="expression" dxfId="114" priority="132" stopIfTrue="1">
      <formula>AND($C48="On Track",#REF!&gt;=$E48,#REF!&lt;=$E48+$F48-1)</formula>
    </cfRule>
    <cfRule type="expression" dxfId="113" priority="133" stopIfTrue="1">
      <formula>AND($C48="Med Risk",#REF!&gt;=$E48,#REF!&lt;=$E48+$F48-1)</formula>
    </cfRule>
    <cfRule type="expression" dxfId="112" priority="134" stopIfTrue="1">
      <formula>AND(LEN($C48)=0,#REF!&gt;=$E48,#REF!&lt;=$E48+$F48-1)</formula>
    </cfRule>
  </conditionalFormatting>
  <conditionalFormatting sqref="BI48">
    <cfRule type="expression" dxfId="111" priority="123">
      <formula>AND(TODAY()&gt;=#REF!,TODAY()&lt;#REF!)</formula>
    </cfRule>
  </conditionalFormatting>
  <conditionalFormatting sqref="BI48">
    <cfRule type="expression" dxfId="110" priority="124" stopIfTrue="1">
      <formula>AND(#REF!="Low Risk",#REF!&gt;=$E48,#REF!&lt;=$E48+$F48-1)</formula>
    </cfRule>
    <cfRule type="expression" dxfId="109" priority="125" stopIfTrue="1">
      <formula>AND(#REF!="High Risk",#REF!&gt;=$E48,#REF!&lt;=$E48+$F48-1)</formula>
    </cfRule>
    <cfRule type="expression" dxfId="108" priority="126" stopIfTrue="1">
      <formula>AND(#REF!="On Track",#REF!&gt;=$E48,#REF!&lt;=$E48+$F48-1)</formula>
    </cfRule>
    <cfRule type="expression" dxfId="107" priority="127" stopIfTrue="1">
      <formula>AND(#REF!="Med Risk",#REF!&gt;=$E48,#REF!&lt;=$E48+$F48-1)</formula>
    </cfRule>
    <cfRule type="expression" dxfId="106" priority="128" stopIfTrue="1">
      <formula>AND(LEN(#REF!)=0,#REF!&gt;=$E48,#REF!&lt;=$E48+$F48-1)</formula>
    </cfRule>
  </conditionalFormatting>
  <conditionalFormatting sqref="BI48">
    <cfRule type="expression" dxfId="105" priority="118" stopIfTrue="1">
      <formula>AND($C29="Low Risk",#REF!&gt;=$E25,#REF!&lt;=$E25+$F25-1)</formula>
    </cfRule>
    <cfRule type="expression" dxfId="104" priority="119" stopIfTrue="1">
      <formula>AND($C29="High Risk",#REF!&gt;=$E25,#REF!&lt;=$E25+$F25-1)</formula>
    </cfRule>
    <cfRule type="expression" dxfId="103" priority="120" stopIfTrue="1">
      <formula>AND($C29="On Track",#REF!&gt;=$E25,#REF!&lt;=$E25+$F25-1)</formula>
    </cfRule>
    <cfRule type="expression" dxfId="102" priority="121" stopIfTrue="1">
      <formula>AND($C29="Med Risk",#REF!&gt;=$E25,#REF!&lt;=$E25+$F25-1)</formula>
    </cfRule>
    <cfRule type="expression" dxfId="101" priority="122" stopIfTrue="1">
      <formula>AND(LEN($C29)=0,#REF!&gt;=$E25,#REF!&lt;=$E25+$F25-1)</formula>
    </cfRule>
  </conditionalFormatting>
  <conditionalFormatting sqref="BI48">
    <cfRule type="expression" dxfId="100" priority="108" stopIfTrue="1">
      <formula>AND($C48="Low Risk",#REF!&gt;=$E48,#REF!&lt;=$E48+$F48-1)</formula>
    </cfRule>
    <cfRule type="expression" dxfId="99" priority="109" stopIfTrue="1">
      <formula>AND($C48="High Risk",#REF!&gt;=$E48,#REF!&lt;=$E48+$F48-1)</formula>
    </cfRule>
    <cfRule type="expression" dxfId="98" priority="110" stopIfTrue="1">
      <formula>AND($C48="On Track",#REF!&gt;=$E48,#REF!&lt;=$E48+$F48-1)</formula>
    </cfRule>
    <cfRule type="expression" dxfId="97" priority="111" stopIfTrue="1">
      <formula>AND($C48="Med Risk",#REF!&gt;=$E48,#REF!&lt;=$E48+$F48-1)</formula>
    </cfRule>
    <cfRule type="expression" dxfId="96" priority="112" stopIfTrue="1">
      <formula>AND(LEN($C48)=0,#REF!&gt;=$E48,#REF!&lt;=$E48+$F48-1)</formula>
    </cfRule>
  </conditionalFormatting>
  <conditionalFormatting sqref="BB49:BI50">
    <cfRule type="expression" dxfId="95" priority="106">
      <formula>AND(TODAY()&gt;=#REF!,TODAY()&lt;#REF!)</formula>
    </cfRule>
  </conditionalFormatting>
  <conditionalFormatting sqref="BB49:BI50">
    <cfRule type="expression" dxfId="94" priority="101" stopIfTrue="1">
      <formula>AND(#REF!="Low Risk",#REF!&gt;=$E49,#REF!&lt;=$E49+$F49-1)</formula>
    </cfRule>
    <cfRule type="expression" dxfId="93" priority="102" stopIfTrue="1">
      <formula>AND(#REF!="High Risk",#REF!&gt;=$E49,#REF!&lt;=$E49+$F49-1)</formula>
    </cfRule>
    <cfRule type="expression" dxfId="92" priority="103" stopIfTrue="1">
      <formula>AND(#REF!="On Track",#REF!&gt;=$E49,#REF!&lt;=$E49+$F49-1)</formula>
    </cfRule>
    <cfRule type="expression" dxfId="91" priority="104" stopIfTrue="1">
      <formula>AND(#REF!="Med Risk",#REF!&gt;=$E49,#REF!&lt;=$E49+$F49-1)</formula>
    </cfRule>
    <cfRule type="expression" dxfId="90" priority="105" stopIfTrue="1">
      <formula>AND(LEN(#REF!)=0,#REF!&gt;=$E49,#REF!&lt;=$E49+$F49-1)</formula>
    </cfRule>
  </conditionalFormatting>
  <conditionalFormatting sqref="BJ49">
    <cfRule type="expression" dxfId="89" priority="94">
      <formula>AND(TODAY()&gt;=#REF!,TODAY()&lt;#REF!)</formula>
    </cfRule>
  </conditionalFormatting>
  <conditionalFormatting sqref="BJ49">
    <cfRule type="expression" dxfId="88" priority="95" stopIfTrue="1">
      <formula>AND(#REF!="Low Risk",#REF!&gt;=$E49,#REF!&lt;=$E49+$F49-1)</formula>
    </cfRule>
    <cfRule type="expression" dxfId="87" priority="96" stopIfTrue="1">
      <formula>AND(#REF!="High Risk",#REF!&gt;=$E49,#REF!&lt;=$E49+$F49-1)</formula>
    </cfRule>
    <cfRule type="expression" dxfId="86" priority="97" stopIfTrue="1">
      <formula>AND(#REF!="On Track",#REF!&gt;=$E49,#REF!&lt;=$E49+$F49-1)</formula>
    </cfRule>
    <cfRule type="expression" dxfId="85" priority="98" stopIfTrue="1">
      <formula>AND(#REF!="Med Risk",#REF!&gt;=$E49,#REF!&lt;=$E49+$F49-1)</formula>
    </cfRule>
    <cfRule type="expression" dxfId="84" priority="99" stopIfTrue="1">
      <formula>AND(LEN(#REF!)=0,#REF!&gt;=$E49,#REF!&lt;=$E49+$F49-1)</formula>
    </cfRule>
  </conditionalFormatting>
  <conditionalFormatting sqref="BJ49">
    <cfRule type="expression" dxfId="83" priority="89" stopIfTrue="1">
      <formula>AND($C30="Low Risk",#REF!&gt;=$E26,#REF!&lt;=$E26+$F26-1)</formula>
    </cfRule>
    <cfRule type="expression" dxfId="82" priority="90" stopIfTrue="1">
      <formula>AND($C30="High Risk",#REF!&gt;=$E26,#REF!&lt;=$E26+$F26-1)</formula>
    </cfRule>
    <cfRule type="expression" dxfId="81" priority="91" stopIfTrue="1">
      <formula>AND($C30="On Track",#REF!&gt;=$E26,#REF!&lt;=$E26+$F26-1)</formula>
    </cfRule>
    <cfRule type="expression" dxfId="80" priority="92" stopIfTrue="1">
      <formula>AND($C30="Med Risk",#REF!&gt;=$E26,#REF!&lt;=$E26+$F26-1)</formula>
    </cfRule>
    <cfRule type="expression" dxfId="79" priority="93" stopIfTrue="1">
      <formula>AND(LEN($C30)=0,#REF!&gt;=$E26,#REF!&lt;=$E26+$F26-1)</formula>
    </cfRule>
  </conditionalFormatting>
  <conditionalFormatting sqref="BJ49">
    <cfRule type="expression" dxfId="78" priority="79" stopIfTrue="1">
      <formula>AND($C49="Low Risk",#REF!&gt;=$E49,#REF!&lt;=$E49+$F49-1)</formula>
    </cfRule>
    <cfRule type="expression" dxfId="77" priority="80" stopIfTrue="1">
      <formula>AND($C49="High Risk",#REF!&gt;=$E49,#REF!&lt;=$E49+$F49-1)</formula>
    </cfRule>
    <cfRule type="expression" dxfId="76" priority="81" stopIfTrue="1">
      <formula>AND($C49="On Track",#REF!&gt;=$E49,#REF!&lt;=$E49+$F49-1)</formula>
    </cfRule>
    <cfRule type="expression" dxfId="75" priority="82" stopIfTrue="1">
      <formula>AND($C49="Med Risk",#REF!&gt;=$E49,#REF!&lt;=$E49+$F49-1)</formula>
    </cfRule>
    <cfRule type="expression" dxfId="74" priority="83" stopIfTrue="1">
      <formula>AND(LEN($C49)=0,#REF!&gt;=$E49,#REF!&lt;=$E49+$F49-1)</formula>
    </cfRule>
  </conditionalFormatting>
  <conditionalFormatting sqref="BK49">
    <cfRule type="expression" dxfId="73" priority="72">
      <formula>AND(TODAY()&gt;=#REF!,TODAY()&lt;#REF!)</formula>
    </cfRule>
  </conditionalFormatting>
  <conditionalFormatting sqref="BK49">
    <cfRule type="expression" dxfId="72" priority="73" stopIfTrue="1">
      <formula>AND(#REF!="Low Risk",#REF!&gt;=$E49,#REF!&lt;=$E49+$F49-1)</formula>
    </cfRule>
    <cfRule type="expression" dxfId="71" priority="74" stopIfTrue="1">
      <formula>AND(#REF!="High Risk",#REF!&gt;=$E49,#REF!&lt;=$E49+$F49-1)</formula>
    </cfRule>
    <cfRule type="expression" dxfId="70" priority="75" stopIfTrue="1">
      <formula>AND(#REF!="On Track",#REF!&gt;=$E49,#REF!&lt;=$E49+$F49-1)</formula>
    </cfRule>
    <cfRule type="expression" dxfId="69" priority="76" stopIfTrue="1">
      <formula>AND(#REF!="Med Risk",#REF!&gt;=$E49,#REF!&lt;=$E49+$F49-1)</formula>
    </cfRule>
    <cfRule type="expression" dxfId="68" priority="77" stopIfTrue="1">
      <formula>AND(LEN(#REF!)=0,#REF!&gt;=$E49,#REF!&lt;=$E49+$F49-1)</formula>
    </cfRule>
  </conditionalFormatting>
  <conditionalFormatting sqref="BK49">
    <cfRule type="expression" dxfId="67" priority="67" stopIfTrue="1">
      <formula>AND($C30="Low Risk",#REF!&gt;=$E26,#REF!&lt;=$E26+$F26-1)</formula>
    </cfRule>
    <cfRule type="expression" dxfId="66" priority="68" stopIfTrue="1">
      <formula>AND($C30="High Risk",#REF!&gt;=$E26,#REF!&lt;=$E26+$F26-1)</formula>
    </cfRule>
    <cfRule type="expression" dxfId="65" priority="69" stopIfTrue="1">
      <formula>AND($C30="On Track",#REF!&gt;=$E26,#REF!&lt;=$E26+$F26-1)</formula>
    </cfRule>
    <cfRule type="expression" dxfId="64" priority="70" stopIfTrue="1">
      <formula>AND($C30="Med Risk",#REF!&gt;=$E26,#REF!&lt;=$E26+$F26-1)</formula>
    </cfRule>
    <cfRule type="expression" dxfId="63" priority="71" stopIfTrue="1">
      <formula>AND(LEN($C30)=0,#REF!&gt;=$E26,#REF!&lt;=$E26+$F26-1)</formula>
    </cfRule>
  </conditionalFormatting>
  <conditionalFormatting sqref="BK49">
    <cfRule type="expression" dxfId="62" priority="57" stopIfTrue="1">
      <formula>AND($C49="Low Risk",#REF!&gt;=$E49,#REF!&lt;=$E49+$F49-1)</formula>
    </cfRule>
    <cfRule type="expression" dxfId="61" priority="58" stopIfTrue="1">
      <formula>AND($C49="High Risk",#REF!&gt;=$E49,#REF!&lt;=$E49+$F49-1)</formula>
    </cfRule>
    <cfRule type="expression" dxfId="60" priority="59" stopIfTrue="1">
      <formula>AND($C49="On Track",#REF!&gt;=$E49,#REF!&lt;=$E49+$F49-1)</formula>
    </cfRule>
    <cfRule type="expression" dxfId="59" priority="60" stopIfTrue="1">
      <formula>AND($C49="Med Risk",#REF!&gt;=$E49,#REF!&lt;=$E49+$F49-1)</formula>
    </cfRule>
    <cfRule type="expression" dxfId="58" priority="61" stopIfTrue="1">
      <formula>AND(LEN($C49)=0,#REF!&gt;=$E49,#REF!&lt;=$E49+$F49-1)</formula>
    </cfRule>
  </conditionalFormatting>
  <conditionalFormatting sqref="BL50:BU50">
    <cfRule type="expression" dxfId="57" priority="50">
      <formula>AND(TODAY()&gt;=#REF!,TODAY()&lt;#REF!)</formula>
    </cfRule>
  </conditionalFormatting>
  <conditionalFormatting sqref="BL50:BU50">
    <cfRule type="expression" dxfId="56" priority="51" stopIfTrue="1">
      <formula>AND(#REF!="Low Risk",#REF!&gt;=$E50,#REF!&lt;=$E50+$F50-1)</formula>
    </cfRule>
    <cfRule type="expression" dxfId="55" priority="52" stopIfTrue="1">
      <formula>AND(#REF!="High Risk",#REF!&gt;=$E50,#REF!&lt;=$E50+$F50-1)</formula>
    </cfRule>
    <cfRule type="expression" dxfId="54" priority="53" stopIfTrue="1">
      <formula>AND(#REF!="On Track",#REF!&gt;=$E50,#REF!&lt;=$E50+$F50-1)</formula>
    </cfRule>
    <cfRule type="expression" dxfId="53" priority="54" stopIfTrue="1">
      <formula>AND(#REF!="Med Risk",#REF!&gt;=$E50,#REF!&lt;=$E50+$F50-1)</formula>
    </cfRule>
    <cfRule type="expression" dxfId="52" priority="55" stopIfTrue="1">
      <formula>AND(LEN(#REF!)=0,#REF!&gt;=$E50,#REF!&lt;=$E50+$F50-1)</formula>
    </cfRule>
  </conditionalFormatting>
  <conditionalFormatting sqref="BL50:BU50">
    <cfRule type="expression" dxfId="51" priority="45" stopIfTrue="1">
      <formula>AND($C31="Low Risk",#REF!&gt;=$E27,#REF!&lt;=$E27+$F27-1)</formula>
    </cfRule>
    <cfRule type="expression" dxfId="50" priority="46" stopIfTrue="1">
      <formula>AND($C31="High Risk",#REF!&gt;=$E27,#REF!&lt;=$E27+$F27-1)</formula>
    </cfRule>
    <cfRule type="expression" dxfId="49" priority="47" stopIfTrue="1">
      <formula>AND($C31="On Track",#REF!&gt;=$E27,#REF!&lt;=$E27+$F27-1)</formula>
    </cfRule>
    <cfRule type="expression" dxfId="48" priority="48" stopIfTrue="1">
      <formula>AND($C31="Med Risk",#REF!&gt;=$E27,#REF!&lt;=$E27+$F27-1)</formula>
    </cfRule>
    <cfRule type="expression" dxfId="47" priority="49" stopIfTrue="1">
      <formula>AND(LEN($C31)=0,#REF!&gt;=$E27,#REF!&lt;=$E27+$F27-1)</formula>
    </cfRule>
  </conditionalFormatting>
  <conditionalFormatting sqref="BL50:BU50">
    <cfRule type="expression" dxfId="46" priority="35" stopIfTrue="1">
      <formula>AND($C50="Low Risk",#REF!&gt;=$E50,#REF!&lt;=$E50+$F50-1)</formula>
    </cfRule>
    <cfRule type="expression" dxfId="45" priority="36" stopIfTrue="1">
      <formula>AND($C50="High Risk",#REF!&gt;=$E50,#REF!&lt;=$E50+$F50-1)</formula>
    </cfRule>
    <cfRule type="expression" dxfId="44" priority="37" stopIfTrue="1">
      <formula>AND($C50="On Track",#REF!&gt;=$E50,#REF!&lt;=$E50+$F50-1)</formula>
    </cfRule>
    <cfRule type="expression" dxfId="43" priority="38" stopIfTrue="1">
      <formula>AND($C50="Med Risk",#REF!&gt;=$E50,#REF!&lt;=$E50+$F50-1)</formula>
    </cfRule>
    <cfRule type="expression" dxfId="42" priority="39" stopIfTrue="1">
      <formula>AND(LEN($C50)=0,#REF!&gt;=$E50,#REF!&lt;=$E50+$F50-1)</formula>
    </cfRule>
  </conditionalFormatting>
  <conditionalFormatting sqref="BB47:BG47">
    <cfRule type="expression" dxfId="41" priority="2157" stopIfTrue="1">
      <formula>AND($C30="Low Risk",#REF!&gt;=$E26,#REF!&lt;=$E26+$F26-1)</formula>
    </cfRule>
    <cfRule type="expression" dxfId="40" priority="2158" stopIfTrue="1">
      <formula>AND($C30="High Risk",#REF!&gt;=$E26,#REF!&lt;=$E26+$F26-1)</formula>
    </cfRule>
    <cfRule type="expression" dxfId="39" priority="2159" stopIfTrue="1">
      <formula>AND($C30="On Track",#REF!&gt;=$E26,#REF!&lt;=$E26+$F26-1)</formula>
    </cfRule>
    <cfRule type="expression" dxfId="38" priority="2160" stopIfTrue="1">
      <formula>AND($C30="Med Risk",#REF!&gt;=$E26,#REF!&lt;=$E26+$F26-1)</formula>
    </cfRule>
    <cfRule type="expression" dxfId="37" priority="2161" stopIfTrue="1">
      <formula>AND(LEN($C30)=0,#REF!&gt;=$E26,#REF!&lt;=$E26+$F26-1)</formula>
    </cfRule>
  </conditionalFormatting>
  <conditionalFormatting sqref="BB47:BG47">
    <cfRule type="expression" dxfId="36" priority="2282" stopIfTrue="1">
      <formula>AND($C38="Low Risk",#REF!&gt;=$E47,#REF!&lt;=$E47+$F47-1)</formula>
    </cfRule>
    <cfRule type="expression" dxfId="35" priority="2283" stopIfTrue="1">
      <formula>AND($C38="High Risk",#REF!&gt;=$E47,#REF!&lt;=$E47+$F47-1)</formula>
    </cfRule>
    <cfRule type="expression" dxfId="34" priority="2284" stopIfTrue="1">
      <formula>AND($C38="On Track",#REF!&gt;=$E47,#REF!&lt;=$E47+$F47-1)</formula>
    </cfRule>
    <cfRule type="expression" dxfId="33" priority="2285" stopIfTrue="1">
      <formula>AND($C38="Med Risk",#REF!&gt;=$E47,#REF!&lt;=$E47+$F47-1)</formula>
    </cfRule>
    <cfRule type="expression" dxfId="32" priority="2286" stopIfTrue="1">
      <formula>AND(LEN($C38)=0,#REF!&gt;=$E47,#REF!&lt;=$E47+$F47-1)</formula>
    </cfRule>
  </conditionalFormatting>
  <conditionalFormatting sqref="AZ46">
    <cfRule type="expression" dxfId="31" priority="18">
      <formula>AND(TODAY()&gt;=#REF!,TODAY()&lt;#REF!)</formula>
    </cfRule>
  </conditionalFormatting>
  <conditionalFormatting sqref="AZ46">
    <cfRule type="expression" dxfId="30" priority="19" stopIfTrue="1">
      <formula>AND(#REF!="Low Risk",#REF!&gt;=$E46,#REF!&lt;=$E46+$F46-1)</formula>
    </cfRule>
    <cfRule type="expression" dxfId="29" priority="20" stopIfTrue="1">
      <formula>AND(#REF!="High Risk",#REF!&gt;=$E46,#REF!&lt;=$E46+$F46-1)</formula>
    </cfRule>
    <cfRule type="expression" dxfId="28" priority="21" stopIfTrue="1">
      <formula>AND(#REF!="On Track",#REF!&gt;=$E46,#REF!&lt;=$E46+$F46-1)</formula>
    </cfRule>
    <cfRule type="expression" dxfId="27" priority="22" stopIfTrue="1">
      <formula>AND(#REF!="Med Risk",#REF!&gt;=$E46,#REF!&lt;=$E46+$F46-1)</formula>
    </cfRule>
    <cfRule type="expression" dxfId="26" priority="23" stopIfTrue="1">
      <formula>AND(LEN(#REF!)=0,#REF!&gt;=$E46,#REF!&lt;=$E46+$F46-1)</formula>
    </cfRule>
  </conditionalFormatting>
  <conditionalFormatting sqref="AZ46">
    <cfRule type="expression" dxfId="25" priority="13" stopIfTrue="1">
      <formula>AND($C46="Low Risk",#REF!&gt;=$E46,#REF!&lt;=$E46+$F46-1)</formula>
    </cfRule>
    <cfRule type="expression" dxfId="24" priority="14" stopIfTrue="1">
      <formula>AND($C46="High Risk",#REF!&gt;=$E46,#REF!&lt;=$E46+$F46-1)</formula>
    </cfRule>
    <cfRule type="expression" dxfId="23" priority="15" stopIfTrue="1">
      <formula>AND($C46="On Track",#REF!&gt;=$E46,#REF!&lt;=$E46+$F46-1)</formula>
    </cfRule>
    <cfRule type="expression" dxfId="22" priority="16" stopIfTrue="1">
      <formula>AND($C46="Med Risk",#REF!&gt;=$E46,#REF!&lt;=$E46+$F46-1)</formula>
    </cfRule>
    <cfRule type="expression" dxfId="21" priority="17" stopIfTrue="1">
      <formula>AND(LEN($C46)=0,#REF!&gt;=$E46,#REF!&lt;=$E46+$F46-1)</formula>
    </cfRule>
  </conditionalFormatting>
  <conditionalFormatting sqref="BA46">
    <cfRule type="expression" dxfId="20" priority="6">
      <formula>AND(TODAY()&gt;=#REF!,TODAY()&lt;#REF!)</formula>
    </cfRule>
  </conditionalFormatting>
  <conditionalFormatting sqref="BA46">
    <cfRule type="expression" dxfId="19" priority="7" stopIfTrue="1">
      <formula>AND(#REF!="Low Risk",#REF!&gt;=$E46,#REF!&lt;=$E46+$F46-1)</formula>
    </cfRule>
    <cfRule type="expression" dxfId="18" priority="8" stopIfTrue="1">
      <formula>AND(#REF!="High Risk",#REF!&gt;=$E46,#REF!&lt;=$E46+$F46-1)</formula>
    </cfRule>
    <cfRule type="expression" dxfId="17" priority="9" stopIfTrue="1">
      <formula>AND(#REF!="On Track",#REF!&gt;=$E46,#REF!&lt;=$E46+$F46-1)</formula>
    </cfRule>
    <cfRule type="expression" dxfId="16" priority="10" stopIfTrue="1">
      <formula>AND(#REF!="Med Risk",#REF!&gt;=$E46,#REF!&lt;=$E46+$F46-1)</formula>
    </cfRule>
    <cfRule type="expression" dxfId="15" priority="11" stopIfTrue="1">
      <formula>AND(LEN(#REF!)=0,#REF!&gt;=$E46,#REF!&lt;=$E46+$F46-1)</formula>
    </cfRule>
  </conditionalFormatting>
  <conditionalFormatting sqref="BA46">
    <cfRule type="expression" dxfId="14" priority="1" stopIfTrue="1">
      <formula>AND($C46="Low Risk",#REF!&gt;=$E46,#REF!&lt;=$E46+$F46-1)</formula>
    </cfRule>
    <cfRule type="expression" dxfId="13" priority="2" stopIfTrue="1">
      <formula>AND($C46="High Risk",#REF!&gt;=$E46,#REF!&lt;=$E46+$F46-1)</formula>
    </cfRule>
    <cfRule type="expression" dxfId="12" priority="3" stopIfTrue="1">
      <formula>AND($C46="On Track",#REF!&gt;=$E46,#REF!&lt;=$E46+$F46-1)</formula>
    </cfRule>
    <cfRule type="expression" dxfId="11" priority="4" stopIfTrue="1">
      <formula>AND($C46="Med Risk",#REF!&gt;=$E46,#REF!&lt;=$E46+$F46-1)</formula>
    </cfRule>
    <cfRule type="expression" dxfId="10" priority="5" stopIfTrue="1">
      <formula>AND(LEN($C46)=0,#REF!&gt;=$E46,#REF!&lt;=$E46+$F46-1)</formula>
    </cfRule>
  </conditionalFormatting>
  <conditionalFormatting sqref="AZ46:BA46">
    <cfRule type="expression" dxfId="9" priority="25" stopIfTrue="1">
      <formula>AND($C29="Low Risk",#REF!&gt;=$E25,#REF!&lt;=$E25+$F25-1)</formula>
    </cfRule>
    <cfRule type="expression" dxfId="8" priority="26" stopIfTrue="1">
      <formula>AND($C29="High Risk",#REF!&gt;=$E25,#REF!&lt;=$E25+$F25-1)</formula>
    </cfRule>
    <cfRule type="expression" dxfId="7" priority="27" stopIfTrue="1">
      <formula>AND($C29="On Track",#REF!&gt;=$E25,#REF!&lt;=$E25+$F25-1)</formula>
    </cfRule>
    <cfRule type="expression" dxfId="6" priority="28" stopIfTrue="1">
      <formula>AND($C29="Med Risk",#REF!&gt;=$E25,#REF!&lt;=$E25+$F25-1)</formula>
    </cfRule>
    <cfRule type="expression" dxfId="5" priority="29" stopIfTrue="1">
      <formula>AND(LEN($C29)=0,#REF!&gt;=$E25,#REF!&lt;=$E25+$F25-1)</formula>
    </cfRule>
  </conditionalFormatting>
  <conditionalFormatting sqref="AZ46:BA46">
    <cfRule type="expression" dxfId="4" priority="30" stopIfTrue="1">
      <formula>AND($C37="Low Risk",#REF!&gt;=$E46,#REF!&lt;=$E46+$F46-1)</formula>
    </cfRule>
    <cfRule type="expression" dxfId="3" priority="31" stopIfTrue="1">
      <formula>AND($C37="High Risk",#REF!&gt;=$E46,#REF!&lt;=$E46+$F46-1)</formula>
    </cfRule>
    <cfRule type="expression" dxfId="2" priority="32" stopIfTrue="1">
      <formula>AND($C37="On Track",#REF!&gt;=$E46,#REF!&lt;=$E46+$F46-1)</formula>
    </cfRule>
    <cfRule type="expression" dxfId="1" priority="33" stopIfTrue="1">
      <formula>AND($C37="Med Risk",#REF!&gt;=$E46,#REF!&lt;=$E46+$F46-1)</formula>
    </cfRule>
    <cfRule type="expression" dxfId="0" priority="34" stopIfTrue="1">
      <formula>AND(LEN($C37)=0,#REF!&gt;=$E46,#REF!&lt;=$E46+$F46-1)</formula>
    </cfRule>
  </conditionalFormatting>
  <dataValidations count="8">
    <dataValidation allowBlank="1" showInputMessage="1" showErrorMessage="1" prompt="This row marks the end of the Gantt milestone data. DO NOT enter anything in this row. _x000a_To add more items, insert new rows above this one._x000a_" sqref="A51" xr:uid="{59304489-FD95-4DFE-BAF7-57A94B8EB2F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11"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10" xr:uid="{9B040C77-1487-444F-9200-4040ACDB2DA8}"/>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9"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8" xr:uid="{7D70357B-4F59-49F1-A1C4-F11BBDE70AE8}"/>
    <dataValidation allowBlank="1" showInputMessage="1" showErrorMessage="1" prompt="Enter Company Name in cell B4._x000a_A legend is in cells I4 through AC4.  The Legend label is in cell G4." sqref="A7"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3:A22 A28:A30" xr:uid="{4DD4ED10-9AD6-4E16-B98D-780C2836D133}"/>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BD10 L10 P10:BC10 BH10 BL10:CA10 H11:CA11" numberStoredAsText="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14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H51:BK51</xm:sqref>
        </x14:conditionalFormatting>
        <x14:conditionalFormatting xmlns:xm="http://schemas.microsoft.com/office/excel/2006/main">
          <x14:cfRule type="iconSet" priority="1106" id="{CF77BDDE-8682-4B97-A093-30ECBCD7697E}">
            <x14:iconSet iconSet="3Stars" showValue="0" custom="1">
              <x14:cfvo type="percent">
                <xm:f>0</xm:f>
              </x14:cfvo>
              <x14:cfvo type="num">
                <xm:f>1</xm:f>
              </x14:cfvo>
              <x14:cfvo type="num">
                <xm:f>2</xm:f>
              </x14:cfvo>
              <x14:cfIcon iconSet="NoIcons" iconId="0"/>
              <x14:cfIcon iconSet="3Flags" iconId="1"/>
              <x14:cfIcon iconSet="3Signs" iconId="0"/>
            </x14:iconSet>
          </x14:cfRule>
          <xm:sqref>BL51:BO51</xm:sqref>
        </x14:conditionalFormatting>
        <x14:conditionalFormatting xmlns:xm="http://schemas.microsoft.com/office/excel/2006/main">
          <x14:cfRule type="iconSet" priority="1093" id="{D20255B8-6B74-4811-B46F-D50FF29E3318}">
            <x14:iconSet iconSet="3Stars" showValue="0" custom="1">
              <x14:cfvo type="percent">
                <xm:f>0</xm:f>
              </x14:cfvo>
              <x14:cfvo type="num">
                <xm:f>1</xm:f>
              </x14:cfvo>
              <x14:cfvo type="num">
                <xm:f>2</xm:f>
              </x14:cfvo>
              <x14:cfIcon iconSet="NoIcons" iconId="0"/>
              <x14:cfIcon iconSet="3Flags" iconId="1"/>
              <x14:cfIcon iconSet="3Signs" iconId="0"/>
            </x14:iconSet>
          </x14:cfRule>
          <xm:sqref>BP51:BS51</xm:sqref>
        </x14:conditionalFormatting>
        <x14:conditionalFormatting xmlns:xm="http://schemas.microsoft.com/office/excel/2006/main">
          <x14:cfRule type="iconSet" priority="1080" id="{E539AB28-25F6-4F01-8B64-86BBD40C9C0D}">
            <x14:iconSet iconSet="3Stars" showValue="0" custom="1">
              <x14:cfvo type="percent">
                <xm:f>0</xm:f>
              </x14:cfvo>
              <x14:cfvo type="num">
                <xm:f>1</xm:f>
              </x14:cfvo>
              <x14:cfvo type="num">
                <xm:f>2</xm:f>
              </x14:cfvo>
              <x14:cfIcon iconSet="NoIcons" iconId="0"/>
              <x14:cfIcon iconSet="3Flags" iconId="1"/>
              <x14:cfIcon iconSet="3Signs" iconId="0"/>
            </x14:iconSet>
          </x14:cfRule>
          <xm:sqref>BT51:BW51</xm:sqref>
        </x14:conditionalFormatting>
        <x14:conditionalFormatting xmlns:xm="http://schemas.microsoft.com/office/excel/2006/main">
          <x14:cfRule type="iconSet" priority="1067" id="{2559ED05-25D5-433C-BAF8-2C03A8868199}">
            <x14:iconSet iconSet="3Stars" showValue="0" custom="1">
              <x14:cfvo type="percent">
                <xm:f>0</xm:f>
              </x14:cfvo>
              <x14:cfvo type="num">
                <xm:f>1</xm:f>
              </x14:cfvo>
              <x14:cfvo type="num">
                <xm:f>2</xm:f>
              </x14:cfvo>
              <x14:cfIcon iconSet="NoIcons" iconId="0"/>
              <x14:cfIcon iconSet="3Flags" iconId="1"/>
              <x14:cfIcon iconSet="3Signs" iconId="0"/>
            </x14:iconSet>
          </x14:cfRule>
          <xm:sqref>BX51:CA51</xm:sqref>
        </x14:conditionalFormatting>
        <x14:conditionalFormatting xmlns:xm="http://schemas.microsoft.com/office/excel/2006/main">
          <x14:cfRule type="iconSet" priority="1031" id="{65144948-6F5E-4BED-8BB7-79A695D8B761}">
            <x14:iconSet iconSet="3Stars" showValue="0" custom="1">
              <x14:cfvo type="percent">
                <xm:f>0</xm:f>
              </x14:cfvo>
              <x14:cfvo type="num">
                <xm:f>1</xm:f>
              </x14:cfvo>
              <x14:cfvo type="num">
                <xm:f>2</xm:f>
              </x14:cfvo>
              <x14:cfIcon iconSet="NoIcons" iconId="0"/>
              <x14:cfIcon iconSet="3Flags" iconId="1"/>
              <x14:cfIcon iconSet="3Signs" iconId="0"/>
            </x14:iconSet>
          </x14:cfRule>
          <xm:sqref>Q20</xm:sqref>
        </x14:conditionalFormatting>
        <x14:conditionalFormatting xmlns:xm="http://schemas.microsoft.com/office/excel/2006/main">
          <x14:cfRule type="iconSet" priority="1024" id="{7E5BEB30-ABF8-4F06-8E1D-4878256C2FB1}">
            <x14:iconSet iconSet="3Stars" showValue="0" custom="1">
              <x14:cfvo type="percent">
                <xm:f>0</xm:f>
              </x14:cfvo>
              <x14:cfvo type="num">
                <xm:f>1</xm:f>
              </x14:cfvo>
              <x14:cfvo type="num">
                <xm:f>2</xm:f>
              </x14:cfvo>
              <x14:cfIcon iconSet="NoIcons" iconId="0"/>
              <x14:cfIcon iconSet="3Flags" iconId="1"/>
              <x14:cfIcon iconSet="3Signs" iconId="0"/>
            </x14:iconSet>
          </x14:cfRule>
          <xm:sqref>W29:W30</xm:sqref>
        </x14:conditionalFormatting>
        <x14:conditionalFormatting xmlns:xm="http://schemas.microsoft.com/office/excel/2006/main">
          <x14:cfRule type="iconSet" priority="885" id="{B22FDAD6-2A5A-4D23-AD84-D9867EAC6258}">
            <x14:iconSet iconSet="3Stars" showValue="0" custom="1">
              <x14:cfvo type="percent">
                <xm:f>0</xm:f>
              </x14:cfvo>
              <x14:cfvo type="num">
                <xm:f>1</xm:f>
              </x14:cfvo>
              <x14:cfvo type="num">
                <xm:f>2</xm:f>
              </x14:cfvo>
              <x14:cfIcon iconSet="NoIcons" iconId="0"/>
              <x14:cfIcon iconSet="3Flags" iconId="1"/>
              <x14:cfIcon iconSet="3Signs" iconId="0"/>
            </x14:iconSet>
          </x14:cfRule>
          <xm:sqref>Y30</xm:sqref>
        </x14:conditionalFormatting>
        <x14:conditionalFormatting xmlns:xm="http://schemas.microsoft.com/office/excel/2006/main">
          <x14:cfRule type="iconSet" priority="883" id="{E8D9BE02-4684-48EF-B25F-98058383D505}">
            <x14:iconSet iconSet="3Stars" showValue="0" custom="1">
              <x14:cfvo type="percent">
                <xm:f>0</xm:f>
              </x14:cfvo>
              <x14:cfvo type="num">
                <xm:f>1</xm:f>
              </x14:cfvo>
              <x14:cfvo type="num">
                <xm:f>2</xm:f>
              </x14:cfvo>
              <x14:cfIcon iconSet="NoIcons" iconId="0"/>
              <x14:cfIcon iconSet="3Flags" iconId="1"/>
              <x14:cfIcon iconSet="3Signs" iconId="0"/>
            </x14:iconSet>
          </x14:cfRule>
          <xm:sqref>W29</xm:sqref>
        </x14:conditionalFormatting>
        <x14:conditionalFormatting xmlns:xm="http://schemas.microsoft.com/office/excel/2006/main">
          <x14:cfRule type="iconSet" priority="882" id="{449C8E98-E422-4674-B976-F98F3FCAFD64}">
            <x14:iconSet iconSet="3Stars" showValue="0" custom="1">
              <x14:cfvo type="percent">
                <xm:f>0</xm:f>
              </x14:cfvo>
              <x14:cfvo type="num">
                <xm:f>1</xm:f>
              </x14:cfvo>
              <x14:cfvo type="num">
                <xm:f>2</xm:f>
              </x14:cfvo>
              <x14:cfIcon iconSet="NoIcons" iconId="0"/>
              <x14:cfIcon iconSet="3Flags" iconId="1"/>
              <x14:cfIcon iconSet="3Signs" iconId="0"/>
            </x14:iconSet>
          </x14:cfRule>
          <xm:sqref>L21:M22</xm:sqref>
        </x14:conditionalFormatting>
        <x14:conditionalFormatting xmlns:xm="http://schemas.microsoft.com/office/excel/2006/main">
          <x14:cfRule type="iconSet" priority="729" id="{63240E76-1C04-4E7E-B0C4-006F30EF411A}">
            <x14:iconSet iconSet="3Stars" showValue="0" custom="1">
              <x14:cfvo type="percent">
                <xm:f>0</xm:f>
              </x14:cfvo>
              <x14:cfvo type="num">
                <xm:f>1</xm:f>
              </x14:cfvo>
              <x14:cfvo type="num">
                <xm:f>2</xm:f>
              </x14:cfvo>
              <x14:cfIcon iconSet="NoIcons" iconId="0"/>
              <x14:cfIcon iconSet="3Flags" iconId="1"/>
              <x14:cfIcon iconSet="3Signs" iconId="0"/>
            </x14:iconSet>
          </x14:cfRule>
          <xm:sqref>Y24</xm:sqref>
        </x14:conditionalFormatting>
        <x14:conditionalFormatting xmlns:xm="http://schemas.microsoft.com/office/excel/2006/main">
          <x14:cfRule type="iconSet" priority="696" id="{4C26B841-57A3-4E9D-9765-0B848DFB3AF6}">
            <x14:iconSet iconSet="3Stars" showValue="0" custom="1">
              <x14:cfvo type="percent">
                <xm:f>0</xm:f>
              </x14:cfvo>
              <x14:cfvo type="num">
                <xm:f>1</xm:f>
              </x14:cfvo>
              <x14:cfvo type="num">
                <xm:f>2</xm:f>
              </x14:cfvo>
              <x14:cfIcon iconSet="NoIcons" iconId="0"/>
              <x14:cfIcon iconSet="3Flags" iconId="1"/>
              <x14:cfIcon iconSet="3Signs" iconId="0"/>
            </x14:iconSet>
          </x14:cfRule>
          <xm:sqref>AL41:AQ41</xm:sqref>
        </x14:conditionalFormatting>
        <x14:conditionalFormatting xmlns:xm="http://schemas.microsoft.com/office/excel/2006/main">
          <x14:cfRule type="iconSet" priority="694" id="{67BED47B-651D-42C2-BCC0-DC5CFD22B4B8}">
            <x14:iconSet iconSet="3Stars" showValue="0" custom="1">
              <x14:cfvo type="percent">
                <xm:f>0</xm:f>
              </x14:cfvo>
              <x14:cfvo type="num">
                <xm:f>1</xm:f>
              </x14:cfvo>
              <x14:cfvo type="num">
                <xm:f>2</xm:f>
              </x14:cfvo>
              <x14:cfIcon iconSet="NoIcons" iconId="0"/>
              <x14:cfIcon iconSet="3Flags" iconId="1"/>
              <x14:cfIcon iconSet="3Signs" iconId="0"/>
            </x14:iconSet>
          </x14:cfRule>
          <xm:sqref>AL41:AQ41</xm:sqref>
        </x14:conditionalFormatting>
        <x14:conditionalFormatting xmlns:xm="http://schemas.microsoft.com/office/excel/2006/main">
          <x14:cfRule type="iconSet" priority="677" id="{92CAE78D-013D-49C9-9E23-BFB35818034C}">
            <x14:iconSet iconSet="3Stars" showValue="0" custom="1">
              <x14:cfvo type="percent">
                <xm:f>0</xm:f>
              </x14:cfvo>
              <x14:cfvo type="num">
                <xm:f>1</xm:f>
              </x14:cfvo>
              <x14:cfvo type="num">
                <xm:f>2</xm:f>
              </x14:cfvo>
              <x14:cfIcon iconSet="NoIcons" iconId="0"/>
              <x14:cfIcon iconSet="3Flags" iconId="1"/>
              <x14:cfIcon iconSet="3Signs" iconId="0"/>
            </x14:iconSet>
          </x14:cfRule>
          <xm:sqref>AD36</xm:sqref>
        </x14:conditionalFormatting>
        <x14:conditionalFormatting xmlns:xm="http://schemas.microsoft.com/office/excel/2006/main">
          <x14:cfRule type="iconSet" priority="675" id="{891CC938-F739-4958-861F-C89A8AC11197}">
            <x14:iconSet iconSet="3Stars" showValue="0" custom="1">
              <x14:cfvo type="percent">
                <xm:f>0</xm:f>
              </x14:cfvo>
              <x14:cfvo type="num">
                <xm:f>1</xm:f>
              </x14:cfvo>
              <x14:cfvo type="num">
                <xm:f>2</xm:f>
              </x14:cfvo>
              <x14:cfIcon iconSet="NoIcons" iconId="0"/>
              <x14:cfIcon iconSet="3Flags" iconId="1"/>
              <x14:cfIcon iconSet="3Signs" iconId="0"/>
            </x14:iconSet>
          </x14:cfRule>
          <xm:sqref>AD36</xm:sqref>
        </x14:conditionalFormatting>
        <x14:conditionalFormatting xmlns:xm="http://schemas.microsoft.com/office/excel/2006/main">
          <x14:cfRule type="iconSet" priority="658" id="{D91DD69E-A3F3-4FEB-9D9F-6EB3AF73AAF8}">
            <x14:iconSet iconSet="3Stars" showValue="0" custom="1">
              <x14:cfvo type="percent">
                <xm:f>0</xm:f>
              </x14:cfvo>
              <x14:cfvo type="num">
                <xm:f>1</xm:f>
              </x14:cfvo>
              <x14:cfvo type="num">
                <xm:f>2</xm:f>
              </x14:cfvo>
              <x14:cfIcon iconSet="NoIcons" iconId="0"/>
              <x14:cfIcon iconSet="3Flags" iconId="1"/>
              <x14:cfIcon iconSet="3Signs" iconId="0"/>
            </x14:iconSet>
          </x14:cfRule>
          <xm:sqref>AD37</xm:sqref>
        </x14:conditionalFormatting>
        <x14:conditionalFormatting xmlns:xm="http://schemas.microsoft.com/office/excel/2006/main">
          <x14:cfRule type="iconSet" priority="656" id="{D20A7B35-456F-49BA-807A-6B8D60677D1D}">
            <x14:iconSet iconSet="3Stars" showValue="0" custom="1">
              <x14:cfvo type="percent">
                <xm:f>0</xm:f>
              </x14:cfvo>
              <x14:cfvo type="num">
                <xm:f>1</xm:f>
              </x14:cfvo>
              <x14:cfvo type="num">
                <xm:f>2</xm:f>
              </x14:cfvo>
              <x14:cfIcon iconSet="NoIcons" iconId="0"/>
              <x14:cfIcon iconSet="3Flags" iconId="1"/>
              <x14:cfIcon iconSet="3Signs" iconId="0"/>
            </x14:iconSet>
          </x14:cfRule>
          <xm:sqref>AD37</xm:sqref>
        </x14:conditionalFormatting>
        <x14:conditionalFormatting xmlns:xm="http://schemas.microsoft.com/office/excel/2006/main">
          <x14:cfRule type="iconSet" priority="2134" id="{4E98890C-0C10-4339-B482-2963F3823560}">
            <x14:iconSet iconSet="3Stars" showValue="0" custom="1">
              <x14:cfvo type="percent">
                <xm:f>0</xm:f>
              </x14:cfvo>
              <x14:cfvo type="num">
                <xm:f>1</xm:f>
              </x14:cfvo>
              <x14:cfvo type="num">
                <xm:f>2</xm:f>
              </x14:cfvo>
              <x14:cfIcon iconSet="NoIcons" iconId="0"/>
              <x14:cfIcon iconSet="3Flags" iconId="1"/>
              <x14:cfIcon iconSet="3Signs" iconId="0"/>
            </x14:iconSet>
          </x14:cfRule>
          <xm:sqref>H43:AA44 AF43:BK44</xm:sqref>
        </x14:conditionalFormatting>
        <x14:conditionalFormatting xmlns:xm="http://schemas.microsoft.com/office/excel/2006/main">
          <x14:cfRule type="iconSet" priority="2136" id="{0FC645D3-9BD7-496A-9D2A-E372EFE35705}">
            <x14:iconSet iconSet="3Stars" showValue="0" custom="1">
              <x14:cfvo type="percent">
                <xm:f>0</xm:f>
              </x14:cfvo>
              <x14:cfvo type="num">
                <xm:f>1</xm:f>
              </x14:cfvo>
              <x14:cfvo type="num">
                <xm:f>2</xm:f>
              </x14:cfvo>
              <x14:cfIcon iconSet="NoIcons" iconId="0"/>
              <x14:cfIcon iconSet="3Flags" iconId="1"/>
              <x14:cfIcon iconSet="3Signs" iconId="0"/>
            </x14:iconSet>
          </x14:cfRule>
          <xm:sqref>BL43:BO44</xm:sqref>
        </x14:conditionalFormatting>
        <x14:conditionalFormatting xmlns:xm="http://schemas.microsoft.com/office/excel/2006/main">
          <x14:cfRule type="iconSet" priority="2137" id="{C5861FEE-8325-42B1-9800-2B321A85AD2C}">
            <x14:iconSet iconSet="3Stars" showValue="0" custom="1">
              <x14:cfvo type="percent">
                <xm:f>0</xm:f>
              </x14:cfvo>
              <x14:cfvo type="num">
                <xm:f>1</xm:f>
              </x14:cfvo>
              <x14:cfvo type="num">
                <xm:f>2</xm:f>
              </x14:cfvo>
              <x14:cfIcon iconSet="NoIcons" iconId="0"/>
              <x14:cfIcon iconSet="3Flags" iconId="1"/>
              <x14:cfIcon iconSet="3Signs" iconId="0"/>
            </x14:iconSet>
          </x14:cfRule>
          <xm:sqref>BP43:BS44</xm:sqref>
        </x14:conditionalFormatting>
        <x14:conditionalFormatting xmlns:xm="http://schemas.microsoft.com/office/excel/2006/main">
          <x14:cfRule type="iconSet" priority="2138" id="{20EB73A9-D8EF-44BC-B83D-E9E1D2B40EA5}">
            <x14:iconSet iconSet="3Stars" showValue="0" custom="1">
              <x14:cfvo type="percent">
                <xm:f>0</xm:f>
              </x14:cfvo>
              <x14:cfvo type="num">
                <xm:f>1</xm:f>
              </x14:cfvo>
              <x14:cfvo type="num">
                <xm:f>2</xm:f>
              </x14:cfvo>
              <x14:cfIcon iconSet="NoIcons" iconId="0"/>
              <x14:cfIcon iconSet="3Flags" iconId="1"/>
              <x14:cfIcon iconSet="3Signs" iconId="0"/>
            </x14:iconSet>
          </x14:cfRule>
          <xm:sqref>BT43:BW44</xm:sqref>
        </x14:conditionalFormatting>
        <x14:conditionalFormatting xmlns:xm="http://schemas.microsoft.com/office/excel/2006/main">
          <x14:cfRule type="iconSet" priority="2139" id="{F5CBA6F2-4A62-4267-8388-A0DE04B428E8}">
            <x14:iconSet iconSet="3Stars" showValue="0" custom="1">
              <x14:cfvo type="percent">
                <xm:f>0</xm:f>
              </x14:cfvo>
              <x14:cfvo type="num">
                <xm:f>1</xm:f>
              </x14:cfvo>
              <x14:cfvo type="num">
                <xm:f>2</xm:f>
              </x14:cfvo>
              <x14:cfIcon iconSet="NoIcons" iconId="0"/>
              <x14:cfIcon iconSet="3Flags" iconId="1"/>
              <x14:cfIcon iconSet="3Signs" iconId="0"/>
            </x14:iconSet>
          </x14:cfRule>
          <xm:sqref>BX43:CA44</xm:sqref>
        </x14:conditionalFormatting>
        <x14:conditionalFormatting xmlns:xm="http://schemas.microsoft.com/office/excel/2006/main">
          <x14:cfRule type="iconSet" priority="2145" id="{B78983F0-D256-4B6B-9749-E0F7A87B1FEE}">
            <x14:iconSet iconSet="3Stars" showValue="0" custom="1">
              <x14:cfvo type="percent">
                <xm:f>0</xm:f>
              </x14:cfvo>
              <x14:cfvo type="num">
                <xm:f>1</xm:f>
              </x14:cfvo>
              <x14:cfvo type="num">
                <xm:f>2</xm:f>
              </x14:cfvo>
              <x14:cfIcon iconSet="NoIcons" iconId="0"/>
              <x14:cfIcon iconSet="3Flags" iconId="1"/>
              <x14:cfIcon iconSet="3Signs" iconId="0"/>
            </x14:iconSet>
          </x14:cfRule>
          <xm:sqref>AD43:AE44</xm:sqref>
        </x14:conditionalFormatting>
        <x14:conditionalFormatting xmlns:xm="http://schemas.microsoft.com/office/excel/2006/main">
          <x14:cfRule type="iconSet" priority="2151" id="{6D5882ED-EB4E-4EEA-AAD7-C55F14B08D91}">
            <x14:iconSet iconSet="3Stars" showValue="0" custom="1">
              <x14:cfvo type="percent">
                <xm:f>0</xm:f>
              </x14:cfvo>
              <x14:cfvo type="num">
                <xm:f>1</xm:f>
              </x14:cfvo>
              <x14:cfvo type="num">
                <xm:f>2</xm:f>
              </x14:cfvo>
              <x14:cfIcon iconSet="NoIcons" iconId="0"/>
              <x14:cfIcon iconSet="3Flags" iconId="1"/>
              <x14:cfIcon iconSet="3Signs" iconId="0"/>
            </x14:iconSet>
          </x14:cfRule>
          <xm:sqref>AB43:AC44</xm:sqref>
        </x14:conditionalFormatting>
        <x14:conditionalFormatting xmlns:xm="http://schemas.microsoft.com/office/excel/2006/main">
          <x14:cfRule type="iconSet" priority="425" id="{9ACEAD9E-8CA2-4863-8182-83354170CB1D}">
            <x14:iconSet iconSet="3Stars" showValue="0" custom="1">
              <x14:cfvo type="percent">
                <xm:f>0</xm:f>
              </x14:cfvo>
              <x14:cfvo type="num">
                <xm:f>1</xm:f>
              </x14:cfvo>
              <x14:cfvo type="num">
                <xm:f>2</xm:f>
              </x14:cfvo>
              <x14:cfIcon iconSet="NoIcons" iconId="0"/>
              <x14:cfIcon iconSet="3Flags" iconId="1"/>
              <x14:cfIcon iconSet="3Signs" iconId="0"/>
            </x14:iconSet>
          </x14:cfRule>
          <xm:sqref>H47:AY47 H49:AY49</xm:sqref>
        </x14:conditionalFormatting>
        <x14:conditionalFormatting xmlns:xm="http://schemas.microsoft.com/office/excel/2006/main">
          <x14:cfRule type="iconSet" priority="428" id="{0AFA9EC1-A181-4DF7-AD8A-1CCC7BD702E7}">
            <x14:iconSet iconSet="3Stars" showValue="0" custom="1">
              <x14:cfvo type="percent">
                <xm:f>0</xm:f>
              </x14:cfvo>
              <x14:cfvo type="num">
                <xm:f>1</xm:f>
              </x14:cfvo>
              <x14:cfvo type="num">
                <xm:f>2</xm:f>
              </x14:cfvo>
              <x14:cfIcon iconSet="NoIcons" iconId="0"/>
              <x14:cfIcon iconSet="3Flags" iconId="1"/>
              <x14:cfIcon iconSet="3Signs" iconId="0"/>
            </x14:iconSet>
          </x14:cfRule>
          <xm:sqref>BV47:BW47 BV49:BW49</xm:sqref>
        </x14:conditionalFormatting>
        <x14:conditionalFormatting xmlns:xm="http://schemas.microsoft.com/office/excel/2006/main">
          <x14:cfRule type="iconSet" priority="429" id="{CCEF6E2C-766C-4049-BE26-89EC3FBE0C30}">
            <x14:iconSet iconSet="3Stars" showValue="0" custom="1">
              <x14:cfvo type="percent">
                <xm:f>0</xm:f>
              </x14:cfvo>
              <x14:cfvo type="num">
                <xm:f>1</xm:f>
              </x14:cfvo>
              <x14:cfvo type="num">
                <xm:f>2</xm:f>
              </x14:cfvo>
              <x14:cfIcon iconSet="NoIcons" iconId="0"/>
              <x14:cfIcon iconSet="3Flags" iconId="1"/>
              <x14:cfIcon iconSet="3Signs" iconId="0"/>
            </x14:iconSet>
          </x14:cfRule>
          <xm:sqref>BX47:CA47 BX49:CA49</xm:sqref>
        </x14:conditionalFormatting>
        <x14:conditionalFormatting xmlns:xm="http://schemas.microsoft.com/office/excel/2006/main">
          <x14:cfRule type="iconSet" priority="388" id="{A5D8DA88-76CA-4EB6-B08C-F1FD546E7EB4}">
            <x14:iconSet iconSet="3Stars" showValue="0" custom="1">
              <x14:cfvo type="percent">
                <xm:f>0</xm:f>
              </x14:cfvo>
              <x14:cfvo type="num">
                <xm:f>1</xm:f>
              </x14:cfvo>
              <x14:cfvo type="num">
                <xm:f>2</xm:f>
              </x14:cfvo>
              <x14:cfIcon iconSet="NoIcons" iconId="0"/>
              <x14:cfIcon iconSet="3Flags" iconId="1"/>
              <x14:cfIcon iconSet="3Signs" iconId="0"/>
            </x14:iconSet>
          </x14:cfRule>
          <xm:sqref>H50:AY50</xm:sqref>
        </x14:conditionalFormatting>
        <x14:conditionalFormatting xmlns:xm="http://schemas.microsoft.com/office/excel/2006/main">
          <x14:cfRule type="iconSet" priority="391" id="{1DAA3531-BD90-465E-81B3-51B1E409AD8C}">
            <x14:iconSet iconSet="3Stars" showValue="0" custom="1">
              <x14:cfvo type="percent">
                <xm:f>0</xm:f>
              </x14:cfvo>
              <x14:cfvo type="num">
                <xm:f>1</xm:f>
              </x14:cfvo>
              <x14:cfvo type="num">
                <xm:f>2</xm:f>
              </x14:cfvo>
              <x14:cfIcon iconSet="NoIcons" iconId="0"/>
              <x14:cfIcon iconSet="3Flags" iconId="1"/>
              <x14:cfIcon iconSet="3Signs" iconId="0"/>
            </x14:iconSet>
          </x14:cfRule>
          <xm:sqref>BV50:BW50</xm:sqref>
        </x14:conditionalFormatting>
        <x14:conditionalFormatting xmlns:xm="http://schemas.microsoft.com/office/excel/2006/main">
          <x14:cfRule type="iconSet" priority="392" id="{6F33095F-ED97-4566-B5A8-1DC234BA5EB5}">
            <x14:iconSet iconSet="3Stars" showValue="0" custom="1">
              <x14:cfvo type="percent">
                <xm:f>0</xm:f>
              </x14:cfvo>
              <x14:cfvo type="num">
                <xm:f>1</xm:f>
              </x14:cfvo>
              <x14:cfvo type="num">
                <xm:f>2</xm:f>
              </x14:cfvo>
              <x14:cfIcon iconSet="NoIcons" iconId="0"/>
              <x14:cfIcon iconSet="3Flags" iconId="1"/>
              <x14:cfIcon iconSet="3Signs" iconId="0"/>
            </x14:iconSet>
          </x14:cfRule>
          <xm:sqref>BX50:CA50</xm:sqref>
        </x14:conditionalFormatting>
        <x14:conditionalFormatting xmlns:xm="http://schemas.microsoft.com/office/excel/2006/main">
          <x14:cfRule type="iconSet" priority="355" id="{94ED97CB-E6B6-411A-82E0-5F0CF67D83AC}">
            <x14:iconSet iconSet="3Stars" showValue="0" custom="1">
              <x14:cfvo type="percent">
                <xm:f>0</xm:f>
              </x14:cfvo>
              <x14:cfvo type="num">
                <xm:f>1</xm:f>
              </x14:cfvo>
              <x14:cfvo type="num">
                <xm:f>2</xm:f>
              </x14:cfvo>
              <x14:cfIcon iconSet="NoIcons" iconId="0"/>
              <x14:cfIcon iconSet="3Flags" iconId="1"/>
              <x14:cfIcon iconSet="3Signs" iconId="0"/>
            </x14:iconSet>
          </x14:cfRule>
          <xm:sqref>AZ47:BA47 BH47:BU47 BJ50:BK50 AZ49:BA50 BL49:BU49</xm:sqref>
        </x14:conditionalFormatting>
        <x14:conditionalFormatting xmlns:xm="http://schemas.microsoft.com/office/excel/2006/main">
          <x14:cfRule type="iconSet" priority="348" id="{1BAB5226-6EAD-45C1-B98E-867FA1AB11F7}">
            <x14:iconSet iconSet="3Stars" showValue="0" custom="1">
              <x14:cfvo type="percent">
                <xm:f>0</xm:f>
              </x14:cfvo>
              <x14:cfvo type="num">
                <xm:f>1</xm:f>
              </x14:cfvo>
              <x14:cfvo type="num">
                <xm:f>2</xm:f>
              </x14:cfvo>
              <x14:cfIcon iconSet="NoIcons" iconId="0"/>
              <x14:cfIcon iconSet="3Flags" iconId="1"/>
              <x14:cfIcon iconSet="3Signs" iconId="0"/>
            </x14:iconSet>
          </x14:cfRule>
          <xm:sqref>BB47</xm:sqref>
        </x14:conditionalFormatting>
        <x14:conditionalFormatting xmlns:xm="http://schemas.microsoft.com/office/excel/2006/main">
          <x14:cfRule type="iconSet" priority="326" id="{B34C6D9F-9F80-42AE-8BE5-73C25FA29E5F}">
            <x14:iconSet iconSet="3Stars" showValue="0" custom="1">
              <x14:cfvo type="percent">
                <xm:f>0</xm:f>
              </x14:cfvo>
              <x14:cfvo type="num">
                <xm:f>1</xm:f>
              </x14:cfvo>
              <x14:cfvo type="num">
                <xm:f>2</xm:f>
              </x14:cfvo>
              <x14:cfIcon iconSet="NoIcons" iconId="0"/>
              <x14:cfIcon iconSet="3Flags" iconId="1"/>
              <x14:cfIcon iconSet="3Signs" iconId="0"/>
            </x14:iconSet>
          </x14:cfRule>
          <xm:sqref>BC47</xm:sqref>
        </x14:conditionalFormatting>
        <x14:conditionalFormatting xmlns:xm="http://schemas.microsoft.com/office/excel/2006/main">
          <x14:cfRule type="iconSet" priority="304" id="{A204A83A-18E6-4610-B422-D332B81E1D3A}">
            <x14:iconSet iconSet="3Stars" showValue="0" custom="1">
              <x14:cfvo type="percent">
                <xm:f>0</xm:f>
              </x14:cfvo>
              <x14:cfvo type="num">
                <xm:f>1</xm:f>
              </x14:cfvo>
              <x14:cfvo type="num">
                <xm:f>2</xm:f>
              </x14:cfvo>
              <x14:cfIcon iconSet="NoIcons" iconId="0"/>
              <x14:cfIcon iconSet="3Flags" iconId="1"/>
              <x14:cfIcon iconSet="3Signs" iconId="0"/>
            </x14:iconSet>
          </x14:cfRule>
          <xm:sqref>BD47</xm:sqref>
        </x14:conditionalFormatting>
        <x14:conditionalFormatting xmlns:xm="http://schemas.microsoft.com/office/excel/2006/main">
          <x14:cfRule type="iconSet" priority="282" id="{75723845-D8F0-44B1-89E4-4EC078CC03E1}">
            <x14:iconSet iconSet="3Stars" showValue="0" custom="1">
              <x14:cfvo type="percent">
                <xm:f>0</xm:f>
              </x14:cfvo>
              <x14:cfvo type="num">
                <xm:f>1</xm:f>
              </x14:cfvo>
              <x14:cfvo type="num">
                <xm:f>2</xm:f>
              </x14:cfvo>
              <x14:cfIcon iconSet="NoIcons" iconId="0"/>
              <x14:cfIcon iconSet="3Flags" iconId="1"/>
              <x14:cfIcon iconSet="3Signs" iconId="0"/>
            </x14:iconSet>
          </x14:cfRule>
          <xm:sqref>BE47</xm:sqref>
        </x14:conditionalFormatting>
        <x14:conditionalFormatting xmlns:xm="http://schemas.microsoft.com/office/excel/2006/main">
          <x14:cfRule type="iconSet" priority="260" id="{9C559A81-3837-4D31-9BEB-A2FF3CF3CE76}">
            <x14:iconSet iconSet="3Stars" showValue="0" custom="1">
              <x14:cfvo type="percent">
                <xm:f>0</xm:f>
              </x14:cfvo>
              <x14:cfvo type="num">
                <xm:f>1</xm:f>
              </x14:cfvo>
              <x14:cfvo type="num">
                <xm:f>2</xm:f>
              </x14:cfvo>
              <x14:cfIcon iconSet="NoIcons" iconId="0"/>
              <x14:cfIcon iconSet="3Flags" iconId="1"/>
              <x14:cfIcon iconSet="3Signs" iconId="0"/>
            </x14:iconSet>
          </x14:cfRule>
          <xm:sqref>BF47</xm:sqref>
        </x14:conditionalFormatting>
        <x14:conditionalFormatting xmlns:xm="http://schemas.microsoft.com/office/excel/2006/main">
          <x14:cfRule type="iconSet" priority="216" id="{4BD19FAD-9B90-4C15-BD2E-E0838DDD2B9E}">
            <x14:iconSet iconSet="3Stars" showValue="0" custom="1">
              <x14:cfvo type="percent">
                <xm:f>0</xm:f>
              </x14:cfvo>
              <x14:cfvo type="num">
                <xm:f>1</xm:f>
              </x14:cfvo>
              <x14:cfvo type="num">
                <xm:f>2</xm:f>
              </x14:cfvo>
              <x14:cfIcon iconSet="NoIcons" iconId="0"/>
              <x14:cfIcon iconSet="3Flags" iconId="1"/>
              <x14:cfIcon iconSet="3Signs" iconId="0"/>
            </x14:iconSet>
          </x14:cfRule>
          <xm:sqref>BG47</xm:sqref>
        </x14:conditionalFormatting>
        <x14:conditionalFormatting xmlns:xm="http://schemas.microsoft.com/office/excel/2006/main">
          <x14:cfRule type="iconSet" priority="170" id="{6E8A5EDD-F7B3-481F-9BC7-0C8CA9D2DEDE}">
            <x14:iconSet iconSet="3Stars" showValue="0" custom="1">
              <x14:cfvo type="percent">
                <xm:f>0</xm:f>
              </x14:cfvo>
              <x14:cfvo type="num">
                <xm:f>1</xm:f>
              </x14:cfvo>
              <x14:cfvo type="num">
                <xm:f>2</xm:f>
              </x14:cfvo>
              <x14:cfIcon iconSet="NoIcons" iconId="0"/>
              <x14:cfIcon iconSet="3Flags" iconId="1"/>
              <x14:cfIcon iconSet="3Signs" iconId="0"/>
            </x14:iconSet>
          </x14:cfRule>
          <xm:sqref>H48:AY48</xm:sqref>
        </x14:conditionalFormatting>
        <x14:conditionalFormatting xmlns:xm="http://schemas.microsoft.com/office/excel/2006/main">
          <x14:cfRule type="iconSet" priority="171" id="{7F530337-1619-4139-89FF-9DFE7FC3F700}">
            <x14:iconSet iconSet="3Stars" showValue="0" custom="1">
              <x14:cfvo type="percent">
                <xm:f>0</xm:f>
              </x14:cfvo>
              <x14:cfvo type="num">
                <xm:f>1</xm:f>
              </x14:cfvo>
              <x14:cfvo type="num">
                <xm:f>2</xm:f>
              </x14:cfvo>
              <x14:cfIcon iconSet="NoIcons" iconId="0"/>
              <x14:cfIcon iconSet="3Flags" iconId="1"/>
              <x14:cfIcon iconSet="3Signs" iconId="0"/>
            </x14:iconSet>
          </x14:cfRule>
          <xm:sqref>BV48:BW48</xm:sqref>
        </x14:conditionalFormatting>
        <x14:conditionalFormatting xmlns:xm="http://schemas.microsoft.com/office/excel/2006/main">
          <x14:cfRule type="iconSet" priority="172" id="{3419FE90-A204-427D-A1C7-52E649BDEC0A}">
            <x14:iconSet iconSet="3Stars" showValue="0" custom="1">
              <x14:cfvo type="percent">
                <xm:f>0</xm:f>
              </x14:cfvo>
              <x14:cfvo type="num">
                <xm:f>1</xm:f>
              </x14:cfvo>
              <x14:cfvo type="num">
                <xm:f>2</xm:f>
              </x14:cfvo>
              <x14:cfIcon iconSet="NoIcons" iconId="0"/>
              <x14:cfIcon iconSet="3Flags" iconId="1"/>
              <x14:cfIcon iconSet="3Signs" iconId="0"/>
            </x14:iconSet>
          </x14:cfRule>
          <xm:sqref>BX48:CA48</xm:sqref>
        </x14:conditionalFormatting>
        <x14:conditionalFormatting xmlns:xm="http://schemas.microsoft.com/office/excel/2006/main">
          <x14:cfRule type="iconSet" priority="158" id="{0BE7693C-3229-4106-9250-F9148F38B21E}">
            <x14:iconSet iconSet="3Stars" showValue="0" custom="1">
              <x14:cfvo type="percent">
                <xm:f>0</xm:f>
              </x14:cfvo>
              <x14:cfvo type="num">
                <xm:f>1</xm:f>
              </x14:cfvo>
              <x14:cfvo type="num">
                <xm:f>2</xm:f>
              </x14:cfvo>
              <x14:cfIcon iconSet="NoIcons" iconId="0"/>
              <x14:cfIcon iconSet="3Flags" iconId="1"/>
              <x14:cfIcon iconSet="3Signs" iconId="0"/>
            </x14:iconSet>
          </x14:cfRule>
          <xm:sqref>AZ48:BG48 BJ48:BU48</xm:sqref>
        </x14:conditionalFormatting>
        <x14:conditionalFormatting xmlns:xm="http://schemas.microsoft.com/office/excel/2006/main">
          <x14:cfRule type="iconSet" priority="151" id="{943A4077-E57E-43D6-B250-908BCB48F0C4}">
            <x14:iconSet iconSet="3Stars" showValue="0" custom="1">
              <x14:cfvo type="percent">
                <xm:f>0</xm:f>
              </x14:cfvo>
              <x14:cfvo type="num">
                <xm:f>1</xm:f>
              </x14:cfvo>
              <x14:cfvo type="num">
                <xm:f>2</xm:f>
              </x14:cfvo>
              <x14:cfIcon iconSet="NoIcons" iconId="0"/>
              <x14:cfIcon iconSet="3Flags" iconId="1"/>
              <x14:cfIcon iconSet="3Signs" iconId="0"/>
            </x14:iconSet>
          </x14:cfRule>
          <xm:sqref>BH48</xm:sqref>
        </x14:conditionalFormatting>
        <x14:conditionalFormatting xmlns:xm="http://schemas.microsoft.com/office/excel/2006/main">
          <x14:cfRule type="iconSet" priority="129" id="{86135E46-D662-47FA-8EF0-75E67EBA6477}">
            <x14:iconSet iconSet="3Stars" showValue="0" custom="1">
              <x14:cfvo type="percent">
                <xm:f>0</xm:f>
              </x14:cfvo>
              <x14:cfvo type="num">
                <xm:f>1</xm:f>
              </x14:cfvo>
              <x14:cfvo type="num">
                <xm:f>2</xm:f>
              </x14:cfvo>
              <x14:cfIcon iconSet="NoIcons" iconId="0"/>
              <x14:cfIcon iconSet="3Flags" iconId="1"/>
              <x14:cfIcon iconSet="3Signs" iconId="0"/>
            </x14:iconSet>
          </x14:cfRule>
          <xm:sqref>BI48</xm:sqref>
        </x14:conditionalFormatting>
        <x14:conditionalFormatting xmlns:xm="http://schemas.microsoft.com/office/excel/2006/main">
          <x14:cfRule type="iconSet" priority="107" id="{C276A2AA-7564-41E3-A082-5890D36EB60B}">
            <x14:iconSet iconSet="3Stars" showValue="0" custom="1">
              <x14:cfvo type="percent">
                <xm:f>0</xm:f>
              </x14:cfvo>
              <x14:cfvo type="num">
                <xm:f>1</xm:f>
              </x14:cfvo>
              <x14:cfvo type="num">
                <xm:f>2</xm:f>
              </x14:cfvo>
              <x14:cfIcon iconSet="NoIcons" iconId="0"/>
              <x14:cfIcon iconSet="3Flags" iconId="1"/>
              <x14:cfIcon iconSet="3Signs" iconId="0"/>
            </x14:iconSet>
          </x14:cfRule>
          <xm:sqref>BB49:BI50</xm:sqref>
        </x14:conditionalFormatting>
        <x14:conditionalFormatting xmlns:xm="http://schemas.microsoft.com/office/excel/2006/main">
          <x14:cfRule type="iconSet" priority="100" id="{AA8871F5-95B0-4F1E-8F70-A8634B6B340E}">
            <x14:iconSet iconSet="3Stars" showValue="0" custom="1">
              <x14:cfvo type="percent">
                <xm:f>0</xm:f>
              </x14:cfvo>
              <x14:cfvo type="num">
                <xm:f>1</xm:f>
              </x14:cfvo>
              <x14:cfvo type="num">
                <xm:f>2</xm:f>
              </x14:cfvo>
              <x14:cfIcon iconSet="NoIcons" iconId="0"/>
              <x14:cfIcon iconSet="3Flags" iconId="1"/>
              <x14:cfIcon iconSet="3Signs" iconId="0"/>
            </x14:iconSet>
          </x14:cfRule>
          <xm:sqref>BJ49</xm:sqref>
        </x14:conditionalFormatting>
        <x14:conditionalFormatting xmlns:xm="http://schemas.microsoft.com/office/excel/2006/main">
          <x14:cfRule type="iconSet" priority="78" id="{4A0785CA-0F56-481A-8B89-8415194F948D}">
            <x14:iconSet iconSet="3Stars" showValue="0" custom="1">
              <x14:cfvo type="percent">
                <xm:f>0</xm:f>
              </x14:cfvo>
              <x14:cfvo type="num">
                <xm:f>1</xm:f>
              </x14:cfvo>
              <x14:cfvo type="num">
                <xm:f>2</xm:f>
              </x14:cfvo>
              <x14:cfIcon iconSet="NoIcons" iconId="0"/>
              <x14:cfIcon iconSet="3Flags" iconId="1"/>
              <x14:cfIcon iconSet="3Signs" iconId="0"/>
            </x14:iconSet>
          </x14:cfRule>
          <xm:sqref>BK49</xm:sqref>
        </x14:conditionalFormatting>
        <x14:conditionalFormatting xmlns:xm="http://schemas.microsoft.com/office/excel/2006/main">
          <x14:cfRule type="iconSet" priority="56" id="{3ABCD67E-57E9-4B41-BBA0-FDF23ADBAE8D}">
            <x14:iconSet iconSet="3Stars" showValue="0" custom="1">
              <x14:cfvo type="percent">
                <xm:f>0</xm:f>
              </x14:cfvo>
              <x14:cfvo type="num">
                <xm:f>1</xm:f>
              </x14:cfvo>
              <x14:cfvo type="num">
                <xm:f>2</xm:f>
              </x14:cfvo>
              <x14:cfIcon iconSet="NoIcons" iconId="0"/>
              <x14:cfIcon iconSet="3Flags" iconId="1"/>
              <x14:cfIcon iconSet="3Signs" iconId="0"/>
            </x14:iconSet>
          </x14:cfRule>
          <xm:sqref>BL50:BU50</xm:sqref>
        </x14:conditionalFormatting>
        <x14:conditionalFormatting xmlns:xm="http://schemas.microsoft.com/office/excel/2006/main">
          <x14:cfRule type="iconSet" priority="2224" id="{78859731-9587-4037-9C22-F25A8863BBB2}">
            <x14:iconSet iconSet="3Stars" showValue="0" custom="1">
              <x14:cfvo type="percent">
                <xm:f>0</xm:f>
              </x14:cfvo>
              <x14:cfvo type="num">
                <xm:f>1</xm:f>
              </x14:cfvo>
              <x14:cfvo type="num">
                <xm:f>2</xm:f>
              </x14:cfvo>
              <x14:cfIcon iconSet="NoIcons" iconId="0"/>
              <x14:cfIcon iconSet="3Flags" iconId="1"/>
              <x14:cfIcon iconSet="3Signs" iconId="0"/>
            </x14:iconSet>
          </x14:cfRule>
          <xm:sqref>BU45:BU46</xm:sqref>
        </x14:conditionalFormatting>
        <x14:conditionalFormatting xmlns:xm="http://schemas.microsoft.com/office/excel/2006/main">
          <x14:cfRule type="iconSet" priority="222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H45:BU45 H21:K22 H29:V30 X29:BK30 T30:W30 H12:BK20 N21:BK22 H23:BK28 V29:W29 H31:BK42 H46:AY46 BB46:BU46</xm:sqref>
        </x14:conditionalFormatting>
        <x14:conditionalFormatting xmlns:xm="http://schemas.microsoft.com/office/excel/2006/main">
          <x14:cfRule type="iconSet" priority="2237" id="{B86E7791-003F-4D6D-B2CC-2B931C845F1D}">
            <x14:iconSet iconSet="3Stars" showValue="0" custom="1">
              <x14:cfvo type="percent">
                <xm:f>0</xm:f>
              </x14:cfvo>
              <x14:cfvo type="num">
                <xm:f>1</xm:f>
              </x14:cfvo>
              <x14:cfvo type="num">
                <xm:f>2</xm:f>
              </x14:cfvo>
              <x14:cfIcon iconSet="NoIcons" iconId="0"/>
              <x14:cfIcon iconSet="3Flags" iconId="1"/>
              <x14:cfIcon iconSet="3Signs" iconId="0"/>
            </x14:iconSet>
          </x14:cfRule>
          <xm:sqref>BL45:BO46 BL12:BO42</xm:sqref>
        </x14:conditionalFormatting>
        <x14:conditionalFormatting xmlns:xm="http://schemas.microsoft.com/office/excel/2006/main">
          <x14:cfRule type="iconSet" priority="2240" id="{FC4F94EF-3FBC-45CF-8875-180690528E66}">
            <x14:iconSet iconSet="3Stars" showValue="0" custom="1">
              <x14:cfvo type="percent">
                <xm:f>0</xm:f>
              </x14:cfvo>
              <x14:cfvo type="num">
                <xm:f>1</xm:f>
              </x14:cfvo>
              <x14:cfvo type="num">
                <xm:f>2</xm:f>
              </x14:cfvo>
              <x14:cfIcon iconSet="NoIcons" iconId="0"/>
              <x14:cfIcon iconSet="3Flags" iconId="1"/>
              <x14:cfIcon iconSet="3Signs" iconId="0"/>
            </x14:iconSet>
          </x14:cfRule>
          <xm:sqref>BP45:BS46 BP12:BS42</xm:sqref>
        </x14:conditionalFormatting>
        <x14:conditionalFormatting xmlns:xm="http://schemas.microsoft.com/office/excel/2006/main">
          <x14:cfRule type="iconSet" priority="2243" id="{76985A4F-5292-4E98-B142-27800A927C21}">
            <x14:iconSet iconSet="3Stars" showValue="0" custom="1">
              <x14:cfvo type="percent">
                <xm:f>0</xm:f>
              </x14:cfvo>
              <x14:cfvo type="num">
                <xm:f>1</xm:f>
              </x14:cfvo>
              <x14:cfvo type="num">
                <xm:f>2</xm:f>
              </x14:cfvo>
              <x14:cfIcon iconSet="NoIcons" iconId="0"/>
              <x14:cfIcon iconSet="3Flags" iconId="1"/>
              <x14:cfIcon iconSet="3Signs" iconId="0"/>
            </x14:iconSet>
          </x14:cfRule>
          <xm:sqref>BT45:BW46 BT12:BW42</xm:sqref>
        </x14:conditionalFormatting>
        <x14:conditionalFormatting xmlns:xm="http://schemas.microsoft.com/office/excel/2006/main">
          <x14:cfRule type="iconSet" priority="2246" id="{2A70E6D2-015B-49B5-9930-2E2D4D55C960}">
            <x14:iconSet iconSet="3Stars" showValue="0" custom="1">
              <x14:cfvo type="percent">
                <xm:f>0</xm:f>
              </x14:cfvo>
              <x14:cfvo type="num">
                <xm:f>1</xm:f>
              </x14:cfvo>
              <x14:cfvo type="num">
                <xm:f>2</xm:f>
              </x14:cfvo>
              <x14:cfIcon iconSet="NoIcons" iconId="0"/>
              <x14:cfIcon iconSet="3Flags" iconId="1"/>
              <x14:cfIcon iconSet="3Signs" iconId="0"/>
            </x14:iconSet>
          </x14:cfRule>
          <xm:sqref>BX45:CA46 BX12:CA42</xm:sqref>
        </x14:conditionalFormatting>
        <x14:conditionalFormatting xmlns:xm="http://schemas.microsoft.com/office/excel/2006/main">
          <x14:cfRule type="iconSet" priority="24" id="{FDEEC040-5BF8-4F42-AD20-86AA392ADE91}">
            <x14:iconSet iconSet="3Stars" showValue="0" custom="1">
              <x14:cfvo type="percent">
                <xm:f>0</xm:f>
              </x14:cfvo>
              <x14:cfvo type="num">
                <xm:f>1</xm:f>
              </x14:cfvo>
              <x14:cfvo type="num">
                <xm:f>2</xm:f>
              </x14:cfvo>
              <x14:cfIcon iconSet="NoIcons" iconId="0"/>
              <x14:cfIcon iconSet="3Flags" iconId="1"/>
              <x14:cfIcon iconSet="3Signs" iconId="0"/>
            </x14:iconSet>
          </x14:cfRule>
          <xm:sqref>AZ46</xm:sqref>
        </x14:conditionalFormatting>
        <x14:conditionalFormatting xmlns:xm="http://schemas.microsoft.com/office/excel/2006/main">
          <x14:cfRule type="iconSet" priority="12" id="{C20CE8AB-08D5-4ACE-AC28-7FDFB64DF96A}">
            <x14:iconSet iconSet="3Stars" showValue="0" custom="1">
              <x14:cfvo type="percent">
                <xm:f>0</xm:f>
              </x14:cfvo>
              <x14:cfvo type="num">
                <xm:f>1</xm:f>
              </x14:cfvo>
              <x14:cfvo type="num">
                <xm:f>2</xm:f>
              </x14:cfvo>
              <x14:cfIcon iconSet="NoIcons" iconId="0"/>
              <x14:cfIcon iconSet="3Flags" iconId="1"/>
              <x14:cfIcon iconSet="3Signs" iconId="0"/>
            </x14:iconSet>
          </x14:cfRule>
          <xm:sqref>BA46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About</vt:lpstr>
      <vt:lpstr>Light</vt:lpstr>
      <vt:lpstr>Dark</vt:lpstr>
      <vt:lpstr>Dark!Print_Titles</vt:lpstr>
      <vt:lpstr>Light!Print_Titles</vt:lpstr>
      <vt:lpstr>Dark!Project_Start</vt:lpstr>
      <vt:lpstr>Light!Project_Start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2022-06-20T03:40:40Z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