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Main"/>
    <sheet r:id="rId2" sheetId="2" name="Raw Data"/>
    <sheet r:id="rId3" sheetId="3" name="Data"/>
  </sheets>
  <definedNames>
    <definedName name="_xlnm._FilterDatabase" localSheetId="1">'Raw Data'!$B$5:$B$77</definedName>
    <definedName name="Countries">'Raw Data'!$Q$5:$Q$89</definedName>
    <definedName name="_xlnm.Extract" localSheetId="1">'Raw Data'!$Q$5:$Q$89</definedName>
    <definedName name="_xlnm.Print_Area" localSheetId="0">Main!$A$1:$Q$33</definedName>
  </definedNames>
  <calcPr fullCalcOnLoad="1"/>
</workbook>
</file>

<file path=xl/sharedStrings.xml><?xml version="1.0" encoding="utf-8"?>
<sst xmlns="http://schemas.openxmlformats.org/spreadsheetml/2006/main" count="293" uniqueCount="101">
  <si>
    <t>Rank</t>
  </si>
  <si>
    <t>Nation</t>
  </si>
  <si>
    <t>Gold</t>
  </si>
  <si>
    <t>Silver</t>
  </si>
  <si>
    <t>Bronze</t>
  </si>
  <si>
    <t>Total</t>
  </si>
  <si>
    <t>Sorted Category</t>
  </si>
  <si>
    <t xml:space="preserve"> United States (USA)</t>
  </si>
  <si>
    <t xml:space="preserve"> China (CHN)</t>
  </si>
  <si>
    <t xml:space="preserve"> Great Britain (GBR)*</t>
  </si>
  <si>
    <t xml:space="preserve"> Russia (RUS)</t>
  </si>
  <si>
    <t xml:space="preserve"> South Korea (KOR)</t>
  </si>
  <si>
    <t xml:space="preserve"> Germany (GER)</t>
  </si>
  <si>
    <t xml:space="preserve"> France (FRA)</t>
  </si>
  <si>
    <t xml:space="preserve"> Italy (ITA)</t>
  </si>
  <si>
    <t xml:space="preserve"> Hungary (HUN)</t>
  </si>
  <si>
    <t xml:space="preserve"> Australia (AUS)</t>
  </si>
  <si>
    <t xml:space="preserve"> Japan (JPN)</t>
  </si>
  <si>
    <t xml:space="preserve"> Kazakhstan (KAZ)</t>
  </si>
  <si>
    <t xml:space="preserve"> Netherlands (NED)</t>
  </si>
  <si>
    <t xml:space="preserve"> Ukraine (UKR)</t>
  </si>
  <si>
    <t xml:space="preserve"> Cuba (CUB)</t>
  </si>
  <si>
    <t xml:space="preserve"> New Zealand (NZL)</t>
  </si>
  <si>
    <t xml:space="preserve"> Iran (IRI)</t>
  </si>
  <si>
    <t xml:space="preserve"> Jamaica (JAM)</t>
  </si>
  <si>
    <t xml:space="preserve"> Czech Republic (CZE)</t>
  </si>
  <si>
    <t xml:space="preserve"> North Korea (PRK)</t>
  </si>
  <si>
    <t xml:space="preserve"> Spain (ESP)</t>
  </si>
  <si>
    <t xml:space="preserve"> Brazil (BRA)</t>
  </si>
  <si>
    <t xml:space="preserve"> Belarus (BLR)</t>
  </si>
  <si>
    <t xml:space="preserve"> South Africa (RSA)</t>
  </si>
  <si>
    <t xml:space="preserve"> Ethiopia (ETH)</t>
  </si>
  <si>
    <t xml:space="preserve"> Croatia (CRO)</t>
  </si>
  <si>
    <t xml:space="preserve"> Romania (ROU)</t>
  </si>
  <si>
    <t xml:space="preserve"> Kenya (KEN)</t>
  </si>
  <si>
    <t xml:space="preserve"> Denmark (DEN)</t>
  </si>
  <si>
    <t xml:space="preserve"> Azerbaijan (AZE)</t>
  </si>
  <si>
    <t xml:space="preserve"> Poland (POL)</t>
  </si>
  <si>
    <t xml:space="preserve"> Turkey (TUR)</t>
  </si>
  <si>
    <t xml:space="preserve"> Switzerland (SUI)</t>
  </si>
  <si>
    <t xml:space="preserve"> Lithuania (LTU)</t>
  </si>
  <si>
    <t xml:space="preserve"> Norway (NOR)</t>
  </si>
  <si>
    <t xml:space="preserve"> Canada (CAN)</t>
  </si>
  <si>
    <t xml:space="preserve"> Sweden (SWE)</t>
  </si>
  <si>
    <t xml:space="preserve"> Colombia (COL)</t>
  </si>
  <si>
    <t xml:space="preserve"> Georgia (GEO)</t>
  </si>
  <si>
    <t xml:space="preserve"> Mexico (MEX)</t>
  </si>
  <si>
    <t xml:space="preserve"> Ireland (IRL)</t>
  </si>
  <si>
    <t xml:space="preserve"> Argentina (ARG)</t>
  </si>
  <si>
    <t xml:space="preserve"> Slovenia (SLO)</t>
  </si>
  <si>
    <t xml:space="preserve"> Serbia (SRB)</t>
  </si>
  <si>
    <t xml:space="preserve"> Tunisia (TUN)</t>
  </si>
  <si>
    <t xml:space="preserve"> Dominican Republic (DOM)</t>
  </si>
  <si>
    <t xml:space="preserve"> Trinidad and Tobago (TRI)</t>
  </si>
  <si>
    <t xml:space="preserve"> Uzbekistan (UZB)</t>
  </si>
  <si>
    <t xml:space="preserve"> Latvia (LAT)</t>
  </si>
  <si>
    <t xml:space="preserve"> Algeria (ALG)</t>
  </si>
  <si>
    <t xml:space="preserve"> Bahamas (BAH)</t>
  </si>
  <si>
    <t xml:space="preserve"> Grenada (GRN)</t>
  </si>
  <si>
    <t xml:space="preserve"> Uganda (UGA)</t>
  </si>
  <si>
    <t xml:space="preserve"> Venezuela (VEN)</t>
  </si>
  <si>
    <t xml:space="preserve"> India (IND)</t>
  </si>
  <si>
    <t xml:space="preserve"> Mongolia (MGL)</t>
  </si>
  <si>
    <t xml:space="preserve"> Thailand (THA)</t>
  </si>
  <si>
    <t xml:space="preserve"> Egypt (EGY)</t>
  </si>
  <si>
    <t xml:space="preserve"> Slovakia (SVK)</t>
  </si>
  <si>
    <t xml:space="preserve"> Armenia (ARM)</t>
  </si>
  <si>
    <t xml:space="preserve"> Belgium (BEL)</t>
  </si>
  <si>
    <t xml:space="preserve"> Finland (FIN)</t>
  </si>
  <si>
    <t xml:space="preserve"> Bulgaria (BUL)</t>
  </si>
  <si>
    <t xml:space="preserve"> Estonia (EST)</t>
  </si>
  <si>
    <t xml:space="preserve"> Indonesia (INA)</t>
  </si>
  <si>
    <t xml:space="preserve"> Malaysia (MAS)</t>
  </si>
  <si>
    <t xml:space="preserve"> Puerto Rico (PUR)</t>
  </si>
  <si>
    <t xml:space="preserve"> Chinese Taipei (TPE)</t>
  </si>
  <si>
    <t xml:space="preserve"> Botswana (BOT)</t>
  </si>
  <si>
    <t xml:space="preserve"> Cyprus (CYP)</t>
  </si>
  <si>
    <t xml:space="preserve"> Gabon (GAB)</t>
  </si>
  <si>
    <t xml:space="preserve"> Guatemala (GUA)</t>
  </si>
  <si>
    <t xml:space="preserve"> Montenegro (MNE)</t>
  </si>
  <si>
    <t xml:space="preserve"> Portugal (POR)</t>
  </si>
  <si>
    <t xml:space="preserve"> Greece (GRE)</t>
  </si>
  <si>
    <t xml:space="preserve"> Moldova (MDA)</t>
  </si>
  <si>
    <t xml:space="preserve"> Qatar (QAT)</t>
  </si>
  <si>
    <t xml:space="preserve"> Singapore (SIN)</t>
  </si>
  <si>
    <t xml:space="preserve"> Afghanistan (AFG)</t>
  </si>
  <si>
    <t xml:space="preserve"> Bahrain (BRN)</t>
  </si>
  <si>
    <t xml:space="preserve"> Hong Kong (HKG)</t>
  </si>
  <si>
    <t xml:space="preserve"> Saudi Arabia (KSA)</t>
  </si>
  <si>
    <t xml:space="preserve"> Kuwait (KUW)</t>
  </si>
  <si>
    <t xml:space="preserve"> Morocco (MAR)</t>
  </si>
  <si>
    <t xml:space="preserve"> Tajikistan (TJK)</t>
  </si>
  <si>
    <t>MAX</t>
  </si>
  <si>
    <t>Selected Min</t>
  </si>
  <si>
    <t>Sort</t>
  </si>
  <si>
    <t>Max Min</t>
  </si>
  <si>
    <t>List of London 2012 Olympic Medal Winners</t>
  </si>
  <si>
    <t>Sort By:</t>
  </si>
  <si>
    <t>Favorite Country:</t>
  </si>
  <si>
    <t>Country</t>
  </si>
  <si>
    <t>Compare with: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</si>
</sst>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Webdings"/>
      <family val="2"/>
    </font>
    <font>
      <b/>
      <sz val="20"/>
      <color rgb="FF000000"/>
      <name val="Verdana"/>
      <family val="2"/>
    </font>
    <font>
      <b/>
      <sz val="11"/>
      <color rgb="FF000000"/>
      <name val="Calibri"/>
      <family val="2"/>
    </font>
    <font>
      <sz val="11"/>
      <color rgb="FF632523"/>
      <name val="Calibri"/>
      <family val="2"/>
    </font>
    <font>
      <b/>
      <sz val="11"/>
      <color rgb="FF632523"/>
      <name val="Calibri"/>
      <family val="2"/>
    </font>
    <font>
      <sz val="11"/>
      <color rgb="FF953735"/>
      <name val="Webdings"/>
      <family val="2"/>
    </font>
    <font>
      <b/>
      <sz val="14"/>
      <color rgb="FF000000"/>
      <name val="Calibri"/>
      <family val="2"/>
    </font>
    <font>
      <sz val="16"/>
      <color rgb="FFffc000"/>
      <name val="Webdings"/>
      <family val="2"/>
    </font>
    <font>
      <sz val="16"/>
      <color rgb="FFb2b2b2"/>
      <name val="Webdings"/>
      <family val="2"/>
    </font>
    <font>
      <sz val="16"/>
      <color rgb="FFe46c0a"/>
      <name val="Webdings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ffffff"/>
      </patternFill>
    </fill>
    <fill>
      <patternFill patternType="solid">
        <fgColor rgb="FFfcd5b5"/>
      </patternFill>
    </fill>
    <fill>
      <patternFill patternType="solid">
        <fgColor rgb="FFfdeada"/>
      </patternFill>
    </fill>
  </fills>
  <borders count="22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medium">
        <color rgb="FF000000"/>
      </bottom>
      <diagonal/>
    </border>
  </borders>
  <cellStyleXfs count="1">
    <xf numFmtId="0" fontId="0" fillId="0" borderId="0"/>
  </cellStyleXfs>
  <cellXfs count="75">
    <xf xfId="0" numFmtId="0" borderId="0" fontId="0" fillId="0"/>
    <xf xfId="0" numFmtId="3" applyNumberFormat="1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1" applyNumberFormat="1" borderId="0" fontId="0" fillId="0" applyAlignment="1">
      <alignment horizontal="right"/>
    </xf>
    <xf xfId="0" numFmtId="1" applyNumberFormat="1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3" applyNumberFormat="1" borderId="2" applyBorder="1" fontId="1" applyFont="1" fillId="0" applyAlignment="1">
      <alignment horizontal="right"/>
    </xf>
    <xf xfId="0" numFmtId="1" applyNumberFormat="1" borderId="2" applyBorder="1" fontId="1" applyFont="1" fillId="0" applyAlignment="1">
      <alignment horizontal="right"/>
    </xf>
    <xf xfId="0" numFmtId="1" applyNumberFormat="1" borderId="2" applyBorder="1" fontId="1" applyFont="1" fillId="0" applyAlignment="1">
      <alignment horizontal="left"/>
    </xf>
    <xf xfId="0" numFmtId="3" applyNumberFormat="1" borderId="3" applyBorder="1" fontId="1" applyFont="1" fillId="0" applyAlignment="1">
      <alignment horizontal="right"/>
    </xf>
    <xf xfId="0" numFmtId="0" borderId="4" applyBorder="1" fontId="1" applyFont="1" fillId="0" applyAlignment="1">
      <alignment horizontal="left"/>
    </xf>
    <xf xfId="0" numFmtId="3" applyNumberFormat="1" borderId="4" applyBorder="1" fontId="1" applyFont="1" fillId="0" applyAlignment="1">
      <alignment horizontal="right"/>
    </xf>
    <xf xfId="0" numFmtId="1" applyNumberFormat="1" borderId="4" applyBorder="1" fontId="1" applyFont="1" fillId="0" applyAlignment="1">
      <alignment horizontal="right"/>
    </xf>
    <xf xfId="0" numFmtId="1" applyNumberFormat="1" borderId="4" applyBorder="1" fontId="1" applyFont="1" fillId="0" applyAlignment="1">
      <alignment horizontal="lef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1" applyNumberFormat="1" borderId="0" fontId="0" fillId="0" applyAlignment="1">
      <alignment horizontal="right"/>
    </xf>
    <xf xfId="0" numFmtId="1" applyNumberFormat="1" borderId="0" fontId="0" fillId="0" applyAlignment="1">
      <alignment horizontal="general"/>
    </xf>
    <xf xfId="0" numFmtId="3" applyNumberFormat="1" borderId="5" applyBorder="1" fontId="1" applyFont="1" fillId="2" applyFill="1" applyAlignment="1">
      <alignment horizontal="left"/>
    </xf>
    <xf xfId="0" numFmtId="0" borderId="6" applyBorder="1" fontId="1" applyFont="1" fillId="2" applyFill="1" applyAlignment="1">
      <alignment horizontal="left"/>
    </xf>
    <xf xfId="0" numFmtId="3" applyNumberFormat="1" borderId="7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7" applyBorder="1" fontId="1" applyFont="1" fillId="0" applyAlignment="1">
      <alignment horizontal="right"/>
    </xf>
    <xf xfId="0" numFmtId="0" borderId="4" applyBorder="1" fontId="1" applyFont="1" fillId="0" applyAlignment="1">
      <alignment horizontal="left"/>
    </xf>
    <xf xfId="0" numFmtId="3" applyNumberFormat="1" borderId="8" applyBorder="1" fontId="1" applyFont="1" fillId="0" applyAlignment="1">
      <alignment horizontal="right"/>
    </xf>
    <xf xfId="0" numFmtId="3" applyNumberFormat="1" borderId="0" fontId="0" fillId="0" applyAlignment="1">
      <alignment horizontal="general"/>
    </xf>
    <xf xfId="0" numFmtId="0" borderId="9" applyBorder="1" fontId="2" applyFont="1" fillId="3" applyFill="1" applyAlignment="1">
      <alignment horizontal="left"/>
    </xf>
    <xf xfId="0" numFmtId="0" borderId="9" applyBorder="1" fontId="3" applyFont="1" fillId="3" applyFill="1" applyAlignment="1">
      <alignment horizontal="left"/>
    </xf>
    <xf xfId="0" numFmtId="0" borderId="9" applyBorder="1" fontId="4" applyFont="1" fillId="3" applyFill="1" applyAlignment="1">
      <alignment horizontal="right"/>
    </xf>
    <xf xfId="0" numFmtId="3" applyNumberFormat="1" borderId="9" applyBorder="1" fontId="4" applyFont="1" fillId="3" applyFill="1" applyAlignment="1">
      <alignment horizontal="left"/>
    </xf>
    <xf xfId="0" numFmtId="3" applyNumberFormat="1" borderId="10" applyBorder="1" fontId="5" applyFont="1" fillId="4" applyFill="1" applyAlignment="1">
      <alignment horizontal="left"/>
    </xf>
    <xf xfId="0" numFmtId="0" borderId="11" applyBorder="1" fontId="5" applyFont="1" fillId="4" applyFill="1" applyAlignment="1">
      <alignment horizontal="left"/>
    </xf>
    <xf xfId="0" numFmtId="0" borderId="5" applyBorder="1" fontId="6" applyFont="1" fillId="4" applyFill="1" applyAlignment="1">
      <alignment horizontal="left"/>
    </xf>
    <xf xfId="0" numFmtId="3" applyNumberFormat="1" borderId="12" applyBorder="1" fontId="6" applyFont="1" fillId="4" applyFill="1" applyAlignment="1">
      <alignment horizontal="center"/>
    </xf>
    <xf xfId="0" numFmtId="3" applyNumberFormat="1" borderId="6" applyBorder="1" fontId="6" applyFont="1" fillId="4" applyFill="1" applyAlignment="1">
      <alignment horizontal="center"/>
    </xf>
    <xf xfId="0" numFmtId="0" borderId="5" applyBorder="1" fontId="6" applyFont="1" fillId="4" applyFill="1" applyAlignment="1">
      <alignment horizontal="center"/>
    </xf>
    <xf xfId="0" numFmtId="0" borderId="12" applyBorder="1" fontId="6" applyFont="1" fillId="4" applyFill="1" applyAlignment="1">
      <alignment horizontal="center"/>
    </xf>
    <xf xfId="0" numFmtId="0" borderId="6" applyBorder="1" fontId="6" applyFont="1" fillId="4" applyFill="1" applyAlignment="1">
      <alignment horizontal="center"/>
    </xf>
    <xf xfId="0" numFmtId="3" applyNumberFormat="1" borderId="10" applyBorder="1" fontId="1" applyFont="1" fillId="5" applyFill="1" applyAlignment="1">
      <alignment horizontal="right"/>
    </xf>
    <xf xfId="0" numFmtId="0" borderId="13" applyBorder="1" fontId="1" applyFont="1" fillId="5" applyFill="1" applyAlignment="1">
      <alignment horizontal="left"/>
    </xf>
    <xf xfId="0" numFmtId="0" borderId="11" applyBorder="1" fontId="1" applyFont="1" fillId="5" applyFill="1" applyAlignment="1">
      <alignment horizontal="left"/>
    </xf>
    <xf xfId="0" numFmtId="3" applyNumberFormat="1" borderId="11" applyBorder="1" fontId="1" applyFont="1" fillId="5" applyFill="1" applyAlignment="1">
      <alignment horizontal="center"/>
    </xf>
    <xf xfId="0" numFmtId="3" applyNumberFormat="1" borderId="14" applyBorder="1" fontId="1" applyFont="1" fillId="5" applyFill="1" applyAlignment="1">
      <alignment horizontal="center"/>
    </xf>
    <xf xfId="0" numFmtId="0" borderId="9" applyBorder="1" fontId="7" applyFont="1" fillId="5" applyFill="1" applyAlignment="1">
      <alignment horizontal="left"/>
    </xf>
    <xf xfId="0" numFmtId="0" borderId="9" applyBorder="1" fontId="1" applyFont="1" fillId="5" applyFill="1" applyAlignment="1">
      <alignment horizontal="left"/>
    </xf>
    <xf xfId="0" numFmtId="0" borderId="9" applyBorder="1" fontId="2" applyFont="1" fillId="5" applyFill="1" applyAlignment="1">
      <alignment horizontal="left"/>
    </xf>
    <xf xfId="0" numFmtId="0" borderId="15" applyBorder="1" fontId="1" applyFont="1" fillId="5" applyFill="1" applyAlignment="1">
      <alignment horizontal="left"/>
    </xf>
    <xf xfId="0" numFmtId="3" applyNumberFormat="1" borderId="16" applyBorder="1" fontId="1" applyFont="1" fillId="5" applyFill="1" applyAlignment="1">
      <alignment horizontal="right"/>
    </xf>
    <xf xfId="0" numFmtId="0" borderId="17" applyBorder="1" fontId="1" applyFont="1" fillId="5" applyFill="1" applyAlignment="1">
      <alignment horizontal="left"/>
    </xf>
    <xf xfId="0" numFmtId="0" borderId="9" applyBorder="1" fontId="1" applyFont="1" fillId="5" applyFill="1" applyAlignment="1">
      <alignment horizontal="left"/>
    </xf>
    <xf xfId="0" numFmtId="3" applyNumberFormat="1" borderId="9" applyBorder="1" fontId="1" applyFont="1" fillId="5" applyFill="1" applyAlignment="1">
      <alignment horizontal="center"/>
    </xf>
    <xf xfId="0" numFmtId="3" applyNumberFormat="1" borderId="15" applyBorder="1" fontId="1" applyFont="1" fillId="5" applyFill="1" applyAlignment="1">
      <alignment horizontal="center"/>
    </xf>
    <xf xfId="0" numFmtId="3" applyNumberFormat="1" borderId="18" applyBorder="1" fontId="1" applyFont="1" fillId="5" applyFill="1" applyAlignment="1">
      <alignment horizontal="right"/>
    </xf>
    <xf xfId="0" numFmtId="0" borderId="19" applyBorder="1" fontId="1" applyFont="1" fillId="5" applyFill="1" applyAlignment="1">
      <alignment horizontal="left"/>
    </xf>
    <xf xfId="0" numFmtId="0" borderId="20" applyBorder="1" fontId="1" applyFont="1" fillId="5" applyFill="1" applyAlignment="1">
      <alignment horizontal="left"/>
    </xf>
    <xf xfId="0" numFmtId="3" applyNumberFormat="1" borderId="20" applyBorder="1" fontId="1" applyFont="1" fillId="5" applyFill="1" applyAlignment="1">
      <alignment horizontal="center"/>
    </xf>
    <xf xfId="0" numFmtId="3" applyNumberFormat="1" borderId="21" applyBorder="1" fontId="1" applyFont="1" fillId="5" applyFill="1" applyAlignment="1">
      <alignment horizontal="center"/>
    </xf>
    <xf xfId="0" numFmtId="0" borderId="20" applyBorder="1" fontId="7" applyFont="1" fillId="5" applyFill="1" applyAlignment="1">
      <alignment horizontal="left"/>
    </xf>
    <xf xfId="0" numFmtId="0" borderId="20" applyBorder="1" fontId="1" applyFont="1" fillId="5" applyFill="1" applyAlignment="1">
      <alignment horizontal="left"/>
    </xf>
    <xf xfId="0" numFmtId="0" borderId="21" applyBorder="1" fontId="1" applyFont="1" fillId="5" applyFill="1" applyAlignment="1">
      <alignment horizontal="left"/>
    </xf>
    <xf xfId="0" numFmtId="0" borderId="10" applyBorder="1" fontId="8" applyFont="1" fillId="3" applyFill="1" applyAlignment="1">
      <alignment horizontal="left" vertical="top" wrapText="1"/>
    </xf>
    <xf xfId="0" numFmtId="3" applyNumberFormat="1" borderId="11" applyBorder="1" fontId="9" applyFont="1" fillId="3" applyFill="1" applyAlignment="1">
      <alignment horizontal="left"/>
    </xf>
    <xf xfId="0" numFmtId="3" applyNumberFormat="1" borderId="11" applyBorder="1" fontId="1" applyFont="1" fillId="3" applyFill="1" applyAlignment="1">
      <alignment horizontal="left"/>
    </xf>
    <xf xfId="0" numFmtId="0" borderId="11" applyBorder="1" fontId="1" applyFont="1" fillId="3" applyFill="1" applyAlignment="1">
      <alignment horizontal="left"/>
    </xf>
    <xf xfId="0" numFmtId="0" borderId="14" applyBorder="1" fontId="1" applyFont="1" fillId="3" applyFill="1" applyAlignment="1">
      <alignment horizontal="left"/>
    </xf>
    <xf xfId="0" numFmtId="0" borderId="16" applyBorder="1" fontId="8" applyFont="1" fillId="3" applyFill="1" applyAlignment="1">
      <alignment horizontal="left" wrapText="1"/>
    </xf>
    <xf xfId="0" numFmtId="3" applyNumberFormat="1" borderId="9" applyBorder="1" fontId="10" applyFont="1" fillId="3" applyFill="1" applyAlignment="1">
      <alignment horizontal="left"/>
    </xf>
    <xf xfId="0" numFmtId="0" borderId="15" applyBorder="1" fontId="1" applyFont="1" fillId="3" applyFill="1" applyAlignment="1">
      <alignment horizontal="left"/>
    </xf>
    <xf xfId="0" numFmtId="0" borderId="18" applyBorder="1" fontId="8" applyFont="1" fillId="3" applyFill="1" applyAlignment="1">
      <alignment horizontal="left" wrapText="1"/>
    </xf>
    <xf xfId="0" numFmtId="3" applyNumberFormat="1" borderId="20" applyBorder="1" fontId="11" applyFont="1" fillId="3" applyFill="1" applyAlignment="1">
      <alignment horizontal="left"/>
    </xf>
    <xf xfId="0" numFmtId="3" applyNumberFormat="1" borderId="20" applyBorder="1" fontId="1" applyFont="1" fillId="3" applyFill="1" applyAlignment="1">
      <alignment horizontal="left"/>
    </xf>
    <xf xfId="0" numFmtId="0" borderId="20" applyBorder="1" fontId="1" applyFont="1" fillId="3" applyFill="1" applyAlignment="1">
      <alignment horizontal="left"/>
    </xf>
    <xf xfId="0" numFmtId="0" borderId="21" applyBorder="1" fontId="1" applyFont="1" fillId="3" applyFill="1" applyAlignment="1">
      <alignment horizontal="left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33"/>
  <sheetViews>
    <sheetView workbookViewId="0"/>
  </sheetViews>
  <sheetFormatPr defaultRowHeight="15" x14ac:dyDescent="0.25"/>
  <cols>
    <col min="1" max="1" style="16" width="8.862142857142858" customWidth="1" bestFit="1"/>
    <col min="2" max="2" style="74" width="10.147857142857141" customWidth="1" bestFit="1"/>
    <col min="3" max="3" style="16" width="2.2907142857142855" customWidth="1" bestFit="1"/>
    <col min="4" max="4" style="16" width="27.576428571428572" customWidth="1" bestFit="1"/>
    <col min="5" max="5" style="74" width="20.290714285714284" customWidth="1" bestFit="1"/>
    <col min="6" max="6" style="74" width="8.862142857142858" customWidth="1" bestFit="1"/>
    <col min="7" max="7" style="74" width="8.862142857142858" customWidth="1" bestFit="1"/>
    <col min="8" max="8" style="74" width="8.862142857142858" customWidth="1" bestFit="1"/>
    <col min="9" max="9" style="16" width="14.147857142857141" customWidth="1" bestFit="1"/>
    <col min="10" max="10" style="16" width="8.862142857142858" customWidth="1" bestFit="1"/>
    <col min="11" max="11" style="16" width="8.862142857142858" customWidth="1" bestFit="1"/>
    <col min="12" max="12" style="16" width="8.862142857142858" customWidth="1" bestFit="1"/>
    <col min="13" max="13" style="16" width="8.862142857142858" customWidth="1" bestFit="1"/>
    <col min="14" max="14" style="16" width="8.862142857142858" customWidth="1" bestFit="1"/>
    <col min="15" max="15" style="16" width="8.862142857142858" customWidth="1" bestFit="1"/>
    <col min="16" max="16" style="16" width="42.29071428571429" customWidth="1" bestFit="1"/>
    <col min="17" max="17" style="16" width="8.862142857142858" customWidth="1" bestFit="1"/>
  </cols>
  <sheetData>
    <row x14ac:dyDescent="0.25" r="1" customHeight="1" ht="7.95">
      <c r="A1" s="2"/>
      <c r="B1" s="26"/>
      <c r="C1" s="2"/>
      <c r="D1" s="2"/>
      <c r="E1" s="26"/>
      <c r="F1" s="26"/>
      <c r="G1" s="26"/>
      <c r="H1" s="26"/>
      <c r="I1" s="2"/>
      <c r="J1" s="2"/>
      <c r="K1" s="2"/>
      <c r="L1" s="2"/>
      <c r="M1" s="2"/>
      <c r="N1" s="2"/>
      <c r="O1" s="2"/>
      <c r="P1" s="2"/>
      <c r="Q1" s="27"/>
    </row>
    <row x14ac:dyDescent="0.25" r="2" customHeight="1" ht="18.75">
      <c r="A2" s="2"/>
      <c r="B2" s="26"/>
      <c r="C2" s="28" t="s">
        <v>96</v>
      </c>
      <c r="D2" s="2"/>
      <c r="E2" s="26"/>
      <c r="F2" s="26"/>
      <c r="G2" s="26"/>
      <c r="H2" s="26"/>
      <c r="I2" s="2"/>
      <c r="J2" s="2"/>
      <c r="K2" s="2"/>
      <c r="L2" s="2"/>
      <c r="M2" s="2"/>
      <c r="N2" s="2"/>
      <c r="O2" s="2"/>
      <c r="P2" s="2"/>
      <c r="Q2" s="27"/>
    </row>
    <row x14ac:dyDescent="0.25" r="3" customHeight="1" ht="7.95">
      <c r="A3" s="2"/>
      <c r="B3" s="26"/>
      <c r="C3" s="2"/>
      <c r="D3" s="2"/>
      <c r="E3" s="26"/>
      <c r="F3" s="26"/>
      <c r="G3" s="26"/>
      <c r="H3" s="26"/>
      <c r="I3" s="2"/>
      <c r="J3" s="2"/>
      <c r="K3" s="2"/>
      <c r="L3" s="2"/>
      <c r="M3" s="2"/>
      <c r="N3" s="2"/>
      <c r="O3" s="2"/>
      <c r="P3" s="2"/>
      <c r="Q3" s="2"/>
    </row>
    <row x14ac:dyDescent="0.25" r="4" customHeight="1" ht="18.75">
      <c r="A4" s="2"/>
      <c r="B4" s="26"/>
      <c r="C4" s="2"/>
      <c r="D4" s="29" t="s">
        <v>97</v>
      </c>
      <c r="E4" s="30" t="s">
        <v>2</v>
      </c>
      <c r="F4" s="30"/>
      <c r="G4" s="26"/>
      <c r="H4" s="26"/>
      <c r="I4" s="2"/>
      <c r="J4" s="2"/>
      <c r="K4" s="2"/>
      <c r="L4" s="2"/>
      <c r="M4" s="2"/>
      <c r="N4" s="2"/>
      <c r="O4" s="2"/>
      <c r="P4" s="2"/>
      <c r="Q4" s="2"/>
    </row>
    <row x14ac:dyDescent="0.25" r="5" customHeight="1" ht="18.75">
      <c r="A5" s="2"/>
      <c r="B5" s="26"/>
      <c r="C5" s="2"/>
      <c r="D5" s="29" t="s">
        <v>98</v>
      </c>
      <c r="E5" s="30" t="s">
        <v>14</v>
      </c>
      <c r="F5" s="30"/>
      <c r="G5" s="26"/>
      <c r="H5" s="26"/>
      <c r="I5" s="2"/>
      <c r="J5" s="2"/>
      <c r="K5" s="2"/>
      <c r="L5" s="2"/>
      <c r="M5" s="2"/>
      <c r="N5" s="2"/>
      <c r="O5" s="2"/>
      <c r="P5" s="2"/>
      <c r="Q5" s="2"/>
    </row>
    <row x14ac:dyDescent="0.25" r="6" customHeight="1" ht="6.599999999999999">
      <c r="A6" s="2"/>
      <c r="B6" s="26"/>
      <c r="C6" s="2"/>
      <c r="D6" s="2"/>
      <c r="E6" s="26"/>
      <c r="F6" s="26"/>
      <c r="G6" s="26"/>
      <c r="H6" s="26"/>
      <c r="I6" s="2"/>
      <c r="J6" s="2"/>
      <c r="K6" s="2"/>
      <c r="L6" s="2"/>
      <c r="M6" s="2"/>
      <c r="N6" s="2"/>
      <c r="O6" s="2"/>
      <c r="P6" s="2"/>
      <c r="Q6" s="2"/>
    </row>
    <row x14ac:dyDescent="0.25" r="7" customHeight="1" ht="18.75">
      <c r="A7" s="2"/>
      <c r="B7" s="31"/>
      <c r="C7" s="32"/>
      <c r="D7" s="33" t="s">
        <v>99</v>
      </c>
      <c r="E7" s="34" t="s">
        <v>2</v>
      </c>
      <c r="F7" s="34" t="s">
        <v>3</v>
      </c>
      <c r="G7" s="34" t="s">
        <v>4</v>
      </c>
      <c r="H7" s="35" t="s">
        <v>5</v>
      </c>
      <c r="I7" s="36">
        <f>E4&amp;" Medals won at the 2012 Summer Olympics"</f>
      </c>
      <c r="J7" s="37"/>
      <c r="K7" s="37"/>
      <c r="L7" s="37"/>
      <c r="M7" s="37"/>
      <c r="N7" s="37"/>
      <c r="O7" s="37"/>
      <c r="P7" s="38"/>
      <c r="Q7" s="2"/>
    </row>
    <row x14ac:dyDescent="0.25" r="8" customHeight="1" ht="18.75">
      <c r="A8" s="2"/>
      <c r="B8" s="39">
        <f>'Raw Data'!H1</f>
      </c>
      <c r="C8" s="40"/>
      <c r="D8" s="41">
        <f>VLOOKUP($B8,'Raw Data'!$J$4:$O$77,2,0)</f>
      </c>
      <c r="E8" s="42">
        <f>VLOOKUP($B8,'Raw Data'!$J$4:$O$77,3,0)</f>
      </c>
      <c r="F8" s="42">
        <f>VLOOKUP($B8,'Raw Data'!$J$4:$O$77,4,0)</f>
      </c>
      <c r="G8" s="42">
        <f>VLOOKUP($B8,'Raw Data'!$J$4:$O$77,5,0)</f>
      </c>
      <c r="H8" s="43">
        <f>VLOOKUP($B8,'Raw Data'!$J$4:$O$77,6,0)</f>
      </c>
      <c r="I8" s="44">
        <f>IF($E$4="Total",REPT("&amp;",ROUND(H8/2,0)),REPT("&amp;",INDEX(E8:G8,1,MATCH($E$4,$E$7:$G$7,0))))</f>
      </c>
      <c r="J8" s="45"/>
      <c r="K8" s="46"/>
      <c r="L8" s="45"/>
      <c r="M8" s="45"/>
      <c r="N8" s="45"/>
      <c r="O8" s="45"/>
      <c r="P8" s="47"/>
      <c r="Q8" s="2"/>
    </row>
    <row x14ac:dyDescent="0.25" r="9" customHeight="1" ht="18.75">
      <c r="A9" s="2"/>
      <c r="B9" s="48">
        <f>B8+1</f>
      </c>
      <c r="C9" s="49"/>
      <c r="D9" s="50">
        <f>VLOOKUP($B9,'Raw Data'!$J$4:$O$77,2,0)</f>
      </c>
      <c r="E9" s="51">
        <f>VLOOKUP($B9,'Raw Data'!$J$4:$O$77,3,0)</f>
      </c>
      <c r="F9" s="51">
        <f>VLOOKUP($B9,'Raw Data'!$J$4:$O$77,4,0)</f>
      </c>
      <c r="G9" s="51">
        <f>VLOOKUP($B9,'Raw Data'!$J$4:$O$77,5,0)</f>
      </c>
      <c r="H9" s="52">
        <f>VLOOKUP($B9,'Raw Data'!$J$4:$O$77,6,0)</f>
      </c>
      <c r="I9" s="44">
        <f>IF($E$4="Total",REPT("&amp;",ROUND(H9/2,0)),REPT("&amp;",INDEX(E9:G9,1,MATCH($E$4,$E$7:$G$7,0))))</f>
      </c>
      <c r="J9" s="45"/>
      <c r="K9" s="45"/>
      <c r="L9" s="45"/>
      <c r="M9" s="45"/>
      <c r="N9" s="45"/>
      <c r="O9" s="45"/>
      <c r="P9" s="47"/>
      <c r="Q9" s="2"/>
    </row>
    <row x14ac:dyDescent="0.25" r="10" customHeight="1" ht="18.75">
      <c r="A10" s="2"/>
      <c r="B10" s="48">
        <f>B9+1</f>
      </c>
      <c r="C10" s="49"/>
      <c r="D10" s="50">
        <f>VLOOKUP($B10,'Raw Data'!$J$4:$O$77,2,0)</f>
      </c>
      <c r="E10" s="51">
        <f>VLOOKUP($B10,'Raw Data'!$J$4:$O$77,3,0)</f>
      </c>
      <c r="F10" s="51">
        <f>VLOOKUP($B10,'Raw Data'!$J$4:$O$77,4,0)</f>
      </c>
      <c r="G10" s="51">
        <f>VLOOKUP($B10,'Raw Data'!$J$4:$O$77,5,0)</f>
      </c>
      <c r="H10" s="52">
        <f>VLOOKUP($B10,'Raw Data'!$J$4:$O$77,6,0)</f>
      </c>
      <c r="I10" s="44">
        <f>IF($E$4="Total",REPT("&amp;",ROUND(H10/2,0)),REPT("&amp;",INDEX(E10:G10,1,MATCH($E$4,$E$7:$G$7,0))))</f>
      </c>
      <c r="J10" s="45"/>
      <c r="K10" s="45"/>
      <c r="L10" s="45"/>
      <c r="M10" s="45"/>
      <c r="N10" s="45"/>
      <c r="O10" s="45"/>
      <c r="P10" s="47"/>
      <c r="Q10" s="2"/>
    </row>
    <row x14ac:dyDescent="0.25" r="11" customHeight="1" ht="18.75">
      <c r="A11" s="2"/>
      <c r="B11" s="48">
        <f>B10+1</f>
      </c>
      <c r="C11" s="49"/>
      <c r="D11" s="50">
        <f>VLOOKUP($B11,'Raw Data'!$J$4:$O$77,2,0)</f>
      </c>
      <c r="E11" s="51">
        <f>VLOOKUP($B11,'Raw Data'!$J$4:$O$77,3,0)</f>
      </c>
      <c r="F11" s="51">
        <f>VLOOKUP($B11,'Raw Data'!$J$4:$O$77,4,0)</f>
      </c>
      <c r="G11" s="51">
        <f>VLOOKUP($B11,'Raw Data'!$J$4:$O$77,5,0)</f>
      </c>
      <c r="H11" s="52">
        <f>VLOOKUP($B11,'Raw Data'!$J$4:$O$77,6,0)</f>
      </c>
      <c r="I11" s="44">
        <f>IF($E$4="Total",REPT("&amp;",ROUND(H11/2,0)),REPT("&amp;",INDEX(E11:G11,1,MATCH($E$4,$E$7:$G$7,0))))</f>
      </c>
      <c r="J11" s="45"/>
      <c r="K11" s="45"/>
      <c r="L11" s="45"/>
      <c r="M11" s="45"/>
      <c r="N11" s="45"/>
      <c r="O11" s="45"/>
      <c r="P11" s="47"/>
      <c r="Q11" s="2"/>
    </row>
    <row x14ac:dyDescent="0.25" r="12" customHeight="1" ht="18.75">
      <c r="A12" s="2"/>
      <c r="B12" s="48">
        <f>B11+1</f>
      </c>
      <c r="C12" s="49"/>
      <c r="D12" s="50">
        <f>VLOOKUP($B12,'Raw Data'!$J$4:$O$77,2,0)</f>
      </c>
      <c r="E12" s="51">
        <f>VLOOKUP($B12,'Raw Data'!$J$4:$O$77,3,0)</f>
      </c>
      <c r="F12" s="51">
        <f>VLOOKUP($B12,'Raw Data'!$J$4:$O$77,4,0)</f>
      </c>
      <c r="G12" s="51">
        <f>VLOOKUP($B12,'Raw Data'!$J$4:$O$77,5,0)</f>
      </c>
      <c r="H12" s="52">
        <f>VLOOKUP($B12,'Raw Data'!$J$4:$O$77,6,0)</f>
      </c>
      <c r="I12" s="44">
        <f>IF($E$4="Total",REPT("&amp;",ROUND(H12/2,0)),REPT("&amp;",INDEX(E12:G12,1,MATCH($E$4,$E$7:$G$7,0))))</f>
      </c>
      <c r="J12" s="45"/>
      <c r="K12" s="45"/>
      <c r="L12" s="45"/>
      <c r="M12" s="45"/>
      <c r="N12" s="45"/>
      <c r="O12" s="45"/>
      <c r="P12" s="47"/>
      <c r="Q12" s="2"/>
    </row>
    <row x14ac:dyDescent="0.25" r="13" customHeight="1" ht="18.75">
      <c r="A13" s="2"/>
      <c r="B13" s="48">
        <f>B12+1</f>
      </c>
      <c r="C13" s="49"/>
      <c r="D13" s="50">
        <f>VLOOKUP($B13,'Raw Data'!$J$4:$O$77,2,0)</f>
      </c>
      <c r="E13" s="51">
        <f>VLOOKUP($B13,'Raw Data'!$J$4:$O$77,3,0)</f>
      </c>
      <c r="F13" s="51">
        <f>VLOOKUP($B13,'Raw Data'!$J$4:$O$77,4,0)</f>
      </c>
      <c r="G13" s="51">
        <f>VLOOKUP($B13,'Raw Data'!$J$4:$O$77,5,0)</f>
      </c>
      <c r="H13" s="52">
        <f>VLOOKUP($B13,'Raw Data'!$J$4:$O$77,6,0)</f>
      </c>
      <c r="I13" s="44">
        <f>IF($E$4="Total",REPT("&amp;",ROUND(H13/2,0)),REPT("&amp;",INDEX(E13:G13,1,MATCH($E$4,$E$7:$G$7,0))))</f>
      </c>
      <c r="J13" s="45"/>
      <c r="K13" s="45"/>
      <c r="L13" s="45"/>
      <c r="M13" s="45"/>
      <c r="N13" s="45"/>
      <c r="O13" s="45"/>
      <c r="P13" s="47"/>
      <c r="Q13" s="2"/>
    </row>
    <row x14ac:dyDescent="0.25" r="14" customHeight="1" ht="18.75">
      <c r="A14" s="2"/>
      <c r="B14" s="48">
        <f>B13+1</f>
      </c>
      <c r="C14" s="49"/>
      <c r="D14" s="50">
        <f>VLOOKUP($B14,'Raw Data'!$J$4:$O$77,2,0)</f>
      </c>
      <c r="E14" s="51">
        <f>VLOOKUP($B14,'Raw Data'!$J$4:$O$77,3,0)</f>
      </c>
      <c r="F14" s="51">
        <f>VLOOKUP($B14,'Raw Data'!$J$4:$O$77,4,0)</f>
      </c>
      <c r="G14" s="51">
        <f>VLOOKUP($B14,'Raw Data'!$J$4:$O$77,5,0)</f>
      </c>
      <c r="H14" s="52">
        <f>VLOOKUP($B14,'Raw Data'!$J$4:$O$77,6,0)</f>
      </c>
      <c r="I14" s="44">
        <f>IF($E$4="Total",REPT("&amp;",ROUND(H14/2,0)),REPT("&amp;",INDEX(E14:G14,1,MATCH($E$4,$E$7:$G$7,0))))</f>
      </c>
      <c r="J14" s="45"/>
      <c r="K14" s="45"/>
      <c r="L14" s="45"/>
      <c r="M14" s="45"/>
      <c r="N14" s="45"/>
      <c r="O14" s="45"/>
      <c r="P14" s="47"/>
      <c r="Q14" s="2"/>
    </row>
    <row x14ac:dyDescent="0.25" r="15" customHeight="1" ht="18.75">
      <c r="A15" s="2"/>
      <c r="B15" s="48">
        <f>B14+1</f>
      </c>
      <c r="C15" s="49"/>
      <c r="D15" s="50">
        <f>VLOOKUP($B15,'Raw Data'!$J$4:$O$77,2,0)</f>
      </c>
      <c r="E15" s="51">
        <f>VLOOKUP($B15,'Raw Data'!$J$4:$O$77,3,0)</f>
      </c>
      <c r="F15" s="51">
        <f>VLOOKUP($B15,'Raw Data'!$J$4:$O$77,4,0)</f>
      </c>
      <c r="G15" s="51">
        <f>VLOOKUP($B15,'Raw Data'!$J$4:$O$77,5,0)</f>
      </c>
      <c r="H15" s="52">
        <f>VLOOKUP($B15,'Raw Data'!$J$4:$O$77,6,0)</f>
      </c>
      <c r="I15" s="44">
        <f>IF($E$4="Total",REPT("&amp;",ROUND(H15/2,0)),REPT("&amp;",INDEX(E15:G15,1,MATCH($E$4,$E$7:$G$7,0))))</f>
      </c>
      <c r="J15" s="45"/>
      <c r="K15" s="45"/>
      <c r="L15" s="45"/>
      <c r="M15" s="45"/>
      <c r="N15" s="45"/>
      <c r="O15" s="45"/>
      <c r="P15" s="47"/>
      <c r="Q15" s="2"/>
    </row>
    <row x14ac:dyDescent="0.25" r="16" customHeight="1" ht="18.75">
      <c r="A16" s="2"/>
      <c r="B16" s="48">
        <f>B15+1</f>
      </c>
      <c r="C16" s="49"/>
      <c r="D16" s="50">
        <f>VLOOKUP($B16,'Raw Data'!$J$4:$O$77,2,0)</f>
      </c>
      <c r="E16" s="51">
        <f>VLOOKUP($B16,'Raw Data'!$J$4:$O$77,3,0)</f>
      </c>
      <c r="F16" s="51">
        <f>VLOOKUP($B16,'Raw Data'!$J$4:$O$77,4,0)</f>
      </c>
      <c r="G16" s="51">
        <f>VLOOKUP($B16,'Raw Data'!$J$4:$O$77,5,0)</f>
      </c>
      <c r="H16" s="52">
        <f>VLOOKUP($B16,'Raw Data'!$J$4:$O$77,6,0)</f>
      </c>
      <c r="I16" s="44">
        <f>IF($E$4="Total",REPT("&amp;",ROUND(H16/2,0)),REPT("&amp;",INDEX(E16:G16,1,MATCH($E$4,$E$7:$G$7,0))))</f>
      </c>
      <c r="J16" s="45"/>
      <c r="K16" s="45"/>
      <c r="L16" s="45"/>
      <c r="M16" s="45"/>
      <c r="N16" s="45"/>
      <c r="O16" s="45"/>
      <c r="P16" s="47"/>
      <c r="Q16" s="2"/>
    </row>
    <row x14ac:dyDescent="0.25" r="17" customHeight="1" ht="18.75">
      <c r="A17" s="2"/>
      <c r="B17" s="48">
        <f>B16+1</f>
      </c>
      <c r="C17" s="49"/>
      <c r="D17" s="50">
        <f>VLOOKUP($B17,'Raw Data'!$J$4:$O$77,2,0)</f>
      </c>
      <c r="E17" s="51">
        <f>VLOOKUP($B17,'Raw Data'!$J$4:$O$77,3,0)</f>
      </c>
      <c r="F17" s="51">
        <f>VLOOKUP($B17,'Raw Data'!$J$4:$O$77,4,0)</f>
      </c>
      <c r="G17" s="51">
        <f>VLOOKUP($B17,'Raw Data'!$J$4:$O$77,5,0)</f>
      </c>
      <c r="H17" s="52">
        <f>VLOOKUP($B17,'Raw Data'!$J$4:$O$77,6,0)</f>
      </c>
      <c r="I17" s="44">
        <f>IF($E$4="Total",REPT("&amp;",ROUND(H17/2,0)),REPT("&amp;",INDEX(E17:G17,1,MATCH($E$4,$E$7:$G$7,0))))</f>
      </c>
      <c r="J17" s="45"/>
      <c r="K17" s="45"/>
      <c r="L17" s="45"/>
      <c r="M17" s="45"/>
      <c r="N17" s="45"/>
      <c r="O17" s="45"/>
      <c r="P17" s="47"/>
      <c r="Q17" s="2"/>
    </row>
    <row x14ac:dyDescent="0.25" r="18" customHeight="1" ht="18.75">
      <c r="A18" s="2"/>
      <c r="B18" s="48">
        <f>B17+1</f>
      </c>
      <c r="C18" s="49"/>
      <c r="D18" s="50">
        <f>VLOOKUP($B18,'Raw Data'!$J$4:$O$77,2,0)</f>
      </c>
      <c r="E18" s="51">
        <f>VLOOKUP($B18,'Raw Data'!$J$4:$O$77,3,0)</f>
      </c>
      <c r="F18" s="51">
        <f>VLOOKUP($B18,'Raw Data'!$J$4:$O$77,4,0)</f>
      </c>
      <c r="G18" s="51">
        <f>VLOOKUP($B18,'Raw Data'!$J$4:$O$77,5,0)</f>
      </c>
      <c r="H18" s="52">
        <f>VLOOKUP($B18,'Raw Data'!$J$4:$O$77,6,0)</f>
      </c>
      <c r="I18" s="44">
        <f>IF($E$4="Total",REPT("&amp;",ROUND(H18/2,0)),REPT("&amp;",INDEX(E18:G18,1,MATCH($E$4,$E$7:$G$7,0))))</f>
      </c>
      <c r="J18" s="45"/>
      <c r="K18" s="45"/>
      <c r="L18" s="45"/>
      <c r="M18" s="45"/>
      <c r="N18" s="45"/>
      <c r="O18" s="45"/>
      <c r="P18" s="47"/>
      <c r="Q18" s="2"/>
    </row>
    <row x14ac:dyDescent="0.25" r="19" customHeight="1" ht="18.75">
      <c r="A19" s="2"/>
      <c r="B19" s="48">
        <f>B18+1</f>
      </c>
      <c r="C19" s="49"/>
      <c r="D19" s="50">
        <f>VLOOKUP($B19,'Raw Data'!$J$4:$O$77,2,0)</f>
      </c>
      <c r="E19" s="51">
        <f>VLOOKUP($B19,'Raw Data'!$J$4:$O$77,3,0)</f>
      </c>
      <c r="F19" s="51">
        <f>VLOOKUP($B19,'Raw Data'!$J$4:$O$77,4,0)</f>
      </c>
      <c r="G19" s="51">
        <f>VLOOKUP($B19,'Raw Data'!$J$4:$O$77,5,0)</f>
      </c>
      <c r="H19" s="52">
        <f>VLOOKUP($B19,'Raw Data'!$J$4:$O$77,6,0)</f>
      </c>
      <c r="I19" s="44">
        <f>IF($E$4="Total",REPT("&amp;",ROUND(H19/2,0)),REPT("&amp;",INDEX(E19:G19,1,MATCH($E$4,$E$7:$G$7,0))))</f>
      </c>
      <c r="J19" s="45"/>
      <c r="K19" s="45"/>
      <c r="L19" s="45"/>
      <c r="M19" s="45"/>
      <c r="N19" s="45"/>
      <c r="O19" s="45"/>
      <c r="P19" s="47"/>
      <c r="Q19" s="2"/>
    </row>
    <row x14ac:dyDescent="0.25" r="20" customHeight="1" ht="18.75">
      <c r="A20" s="2"/>
      <c r="B20" s="48">
        <f>B19+1</f>
      </c>
      <c r="C20" s="49"/>
      <c r="D20" s="50">
        <f>VLOOKUP($B20,'Raw Data'!$J$4:$O$77,2,0)</f>
      </c>
      <c r="E20" s="51">
        <f>VLOOKUP($B20,'Raw Data'!$J$4:$O$77,3,0)</f>
      </c>
      <c r="F20" s="51">
        <f>VLOOKUP($B20,'Raw Data'!$J$4:$O$77,4,0)</f>
      </c>
      <c r="G20" s="51">
        <f>VLOOKUP($B20,'Raw Data'!$J$4:$O$77,5,0)</f>
      </c>
      <c r="H20" s="52">
        <f>VLOOKUP($B20,'Raw Data'!$J$4:$O$77,6,0)</f>
      </c>
      <c r="I20" s="44">
        <f>IF($E$4="Total",REPT("&amp;",ROUND(H20/2,0)),REPT("&amp;",INDEX(E20:G20,1,MATCH($E$4,$E$7:$G$7,0))))</f>
      </c>
      <c r="J20" s="45"/>
      <c r="K20" s="45"/>
      <c r="L20" s="45"/>
      <c r="M20" s="45"/>
      <c r="N20" s="45"/>
      <c r="O20" s="45"/>
      <c r="P20" s="47"/>
      <c r="Q20" s="2"/>
    </row>
    <row x14ac:dyDescent="0.25" r="21" customHeight="1" ht="18.75">
      <c r="A21" s="2"/>
      <c r="B21" s="48">
        <f>B20+1</f>
      </c>
      <c r="C21" s="49"/>
      <c r="D21" s="50">
        <f>VLOOKUP($B21,'Raw Data'!$J$4:$O$77,2,0)</f>
      </c>
      <c r="E21" s="51">
        <f>VLOOKUP($B21,'Raw Data'!$J$4:$O$77,3,0)</f>
      </c>
      <c r="F21" s="51">
        <f>VLOOKUP($B21,'Raw Data'!$J$4:$O$77,4,0)</f>
      </c>
      <c r="G21" s="51">
        <f>VLOOKUP($B21,'Raw Data'!$J$4:$O$77,5,0)</f>
      </c>
      <c r="H21" s="52">
        <f>VLOOKUP($B21,'Raw Data'!$J$4:$O$77,6,0)</f>
      </c>
      <c r="I21" s="44">
        <f>IF($E$4="Total",REPT("&amp;",ROUND(H21/2,0)),REPT("&amp;",INDEX(E21:G21,1,MATCH($E$4,$E$7:$G$7,0))))</f>
      </c>
      <c r="J21" s="45"/>
      <c r="K21" s="45"/>
      <c r="L21" s="45"/>
      <c r="M21" s="45"/>
      <c r="N21" s="45"/>
      <c r="O21" s="45"/>
      <c r="P21" s="47"/>
      <c r="Q21" s="2"/>
    </row>
    <row x14ac:dyDescent="0.25" r="22" customHeight="1" ht="18.75">
      <c r="A22" s="2"/>
      <c r="B22" s="53">
        <f>B21+1</f>
      </c>
      <c r="C22" s="54"/>
      <c r="D22" s="55">
        <f>VLOOKUP($B22,'Raw Data'!$J$4:$O$77,2,0)</f>
      </c>
      <c r="E22" s="56">
        <f>VLOOKUP($B22,'Raw Data'!$J$4:$O$77,3,0)</f>
      </c>
      <c r="F22" s="56">
        <f>VLOOKUP($B22,'Raw Data'!$J$4:$O$77,4,0)</f>
      </c>
      <c r="G22" s="56">
        <f>VLOOKUP($B22,'Raw Data'!$J$4:$O$77,5,0)</f>
      </c>
      <c r="H22" s="57">
        <f>VLOOKUP($B22,'Raw Data'!$J$4:$O$77,6,0)</f>
      </c>
      <c r="I22" s="58">
        <f>IF($E$4="Total",REPT("&amp;",ROUND(H22/2,0)),REPT("&amp;",INDEX(E22:G22,1,MATCH($E$4,$E$7:$G$7,0))))</f>
      </c>
      <c r="J22" s="59"/>
      <c r="K22" s="59"/>
      <c r="L22" s="59"/>
      <c r="M22" s="59"/>
      <c r="N22" s="59"/>
      <c r="O22" s="59"/>
      <c r="P22" s="60"/>
      <c r="Q22" s="2"/>
    </row>
    <row x14ac:dyDescent="0.25" r="23" customHeight="1" ht="7.95">
      <c r="A23" s="2"/>
      <c r="B23" s="26"/>
      <c r="C23" s="2"/>
      <c r="D23" s="2"/>
      <c r="E23" s="26"/>
      <c r="F23" s="26"/>
      <c r="G23" s="26"/>
      <c r="H23" s="26"/>
      <c r="I23" s="2"/>
      <c r="J23" s="2"/>
      <c r="K23" s="2"/>
      <c r="L23" s="2"/>
      <c r="M23" s="2"/>
      <c r="N23" s="2"/>
      <c r="O23" s="2"/>
      <c r="P23" s="2"/>
      <c r="Q23" s="2"/>
    </row>
    <row x14ac:dyDescent="0.25" r="24" customHeight="1" ht="18.75">
      <c r="A24" s="2"/>
      <c r="B24" s="26"/>
      <c r="C24" s="2"/>
      <c r="D24" s="29" t="s">
        <v>100</v>
      </c>
      <c r="E24" s="30" t="s">
        <v>9</v>
      </c>
      <c r="F24" s="30"/>
      <c r="G24" s="26"/>
      <c r="H24" s="26"/>
      <c r="I24" s="2"/>
      <c r="J24" s="2"/>
      <c r="K24" s="2"/>
      <c r="L24" s="2"/>
      <c r="M24" s="2"/>
      <c r="N24" s="2"/>
      <c r="O24" s="2"/>
      <c r="P24" s="2"/>
      <c r="Q24" s="2"/>
    </row>
    <row x14ac:dyDescent="0.25" r="25" customHeight="1" ht="7.2">
      <c r="A25" s="2"/>
      <c r="B25" s="26"/>
      <c r="C25" s="2"/>
      <c r="D25" s="2"/>
      <c r="E25" s="26"/>
      <c r="F25" s="26"/>
      <c r="G25" s="26"/>
      <c r="H25" s="26"/>
      <c r="I25" s="2"/>
      <c r="J25" s="2"/>
      <c r="K25" s="2"/>
      <c r="L25" s="2"/>
      <c r="M25" s="2"/>
      <c r="N25" s="2"/>
      <c r="O25" s="2"/>
      <c r="P25" s="2"/>
      <c r="Q25" s="2"/>
    </row>
    <row x14ac:dyDescent="0.25" r="26" customHeight="1" ht="18.75">
      <c r="A26" s="2"/>
      <c r="B26" s="26"/>
      <c r="C26" s="2"/>
      <c r="D26" s="61">
        <f>E5</f>
      </c>
      <c r="E26" s="62">
        <f>REPT("&amp;",INDEX('Raw Data'!$A$4:$H$77,MATCH(Main!$E$5,'Raw Data'!$B$4:$B$77,0),MATCH(E7,'Raw Data'!$A$4:$F$4,0)))</f>
      </c>
      <c r="F26" s="63"/>
      <c r="G26" s="63"/>
      <c r="H26" s="63"/>
      <c r="I26" s="64"/>
      <c r="J26" s="64"/>
      <c r="K26" s="64"/>
      <c r="L26" s="64"/>
      <c r="M26" s="64"/>
      <c r="N26" s="64"/>
      <c r="O26" s="64"/>
      <c r="P26" s="65"/>
      <c r="Q26" s="2"/>
    </row>
    <row x14ac:dyDescent="0.25" r="27" customHeight="1" ht="18.75">
      <c r="A27" s="2"/>
      <c r="B27" s="26"/>
      <c r="C27" s="2"/>
      <c r="D27" s="66"/>
      <c r="E27" s="67">
        <f>REPT("&amp;",INDEX('Raw Data'!$A$4:$H$77,MATCH(Main!$E$5,'Raw Data'!$B$4:$B$77,0),MATCH(F7,'Raw Data'!$A$4:$F$4,0)))</f>
      </c>
      <c r="F27" s="26"/>
      <c r="G27" s="26"/>
      <c r="H27" s="26"/>
      <c r="I27" s="2"/>
      <c r="J27" s="2"/>
      <c r="K27" s="2"/>
      <c r="L27" s="2"/>
      <c r="M27" s="2"/>
      <c r="N27" s="2"/>
      <c r="O27" s="2"/>
      <c r="P27" s="68"/>
      <c r="Q27" s="2"/>
    </row>
    <row x14ac:dyDescent="0.25" r="28" customHeight="1" ht="18.75">
      <c r="A28" s="2"/>
      <c r="B28" s="26"/>
      <c r="C28" s="2"/>
      <c r="D28" s="69"/>
      <c r="E28" s="70">
        <f>REPT("&amp;",INDEX('Raw Data'!$A$4:$H$77,MATCH(Main!$E$5,'Raw Data'!$B$4:$B$77,0),MATCH(G7,'Raw Data'!$A$4:$F$4,0)))</f>
      </c>
      <c r="F28" s="71"/>
      <c r="G28" s="71"/>
      <c r="H28" s="71"/>
      <c r="I28" s="72"/>
      <c r="J28" s="72"/>
      <c r="K28" s="72"/>
      <c r="L28" s="72"/>
      <c r="M28" s="72"/>
      <c r="N28" s="72"/>
      <c r="O28" s="72"/>
      <c r="P28" s="73"/>
      <c r="Q28" s="2"/>
    </row>
    <row x14ac:dyDescent="0.25" r="29" customHeight="1" ht="18.75">
      <c r="A29" s="2"/>
      <c r="B29" s="26"/>
      <c r="C29" s="2"/>
      <c r="D29" s="2"/>
      <c r="E29" s="26"/>
      <c r="F29" s="26"/>
      <c r="G29" s="26"/>
      <c r="H29" s="26"/>
      <c r="I29" s="2"/>
      <c r="J29" s="2"/>
      <c r="K29" s="2"/>
      <c r="L29" s="2"/>
      <c r="M29" s="2"/>
      <c r="N29" s="2"/>
      <c r="O29" s="2"/>
      <c r="P29" s="2"/>
      <c r="Q29" s="2"/>
    </row>
    <row x14ac:dyDescent="0.25" r="30" customHeight="1" ht="18.75">
      <c r="A30" s="2"/>
      <c r="B30" s="26"/>
      <c r="C30" s="2"/>
      <c r="D30" s="61">
        <f>E24</f>
      </c>
      <c r="E30" s="62">
        <f>REPT("&amp;",INDEX('Raw Data'!$A$4:$H$77,MATCH(Main!$E$24,'Raw Data'!$B$4:$B$77,0),MATCH(E7,'Raw Data'!$A$4:$F$4,0)))</f>
      </c>
      <c r="F30" s="63"/>
      <c r="G30" s="63"/>
      <c r="H30" s="63"/>
      <c r="I30" s="64"/>
      <c r="J30" s="64"/>
      <c r="K30" s="64"/>
      <c r="L30" s="64"/>
      <c r="M30" s="64"/>
      <c r="N30" s="64"/>
      <c r="O30" s="64"/>
      <c r="P30" s="65"/>
      <c r="Q30" s="2"/>
    </row>
    <row x14ac:dyDescent="0.25" r="31" customHeight="1" ht="18.75">
      <c r="A31" s="2"/>
      <c r="B31" s="26"/>
      <c r="C31" s="2"/>
      <c r="D31" s="66"/>
      <c r="E31" s="67">
        <f>REPT("&amp;",INDEX('Raw Data'!$A$4:$H$77,MATCH(Main!$E$24,'Raw Data'!$B$4:$B$77,0),MATCH(F7,'Raw Data'!$A$4:$F$4,0)))</f>
      </c>
      <c r="F31" s="26"/>
      <c r="G31" s="26"/>
      <c r="H31" s="26"/>
      <c r="I31" s="2"/>
      <c r="J31" s="2"/>
      <c r="K31" s="2"/>
      <c r="L31" s="2"/>
      <c r="M31" s="2"/>
      <c r="N31" s="2"/>
      <c r="O31" s="2"/>
      <c r="P31" s="68"/>
      <c r="Q31" s="2"/>
    </row>
    <row x14ac:dyDescent="0.25" r="32" customHeight="1" ht="18.75">
      <c r="A32" s="2"/>
      <c r="B32" s="26"/>
      <c r="C32" s="2"/>
      <c r="D32" s="69"/>
      <c r="E32" s="70">
        <f>REPT("&amp;",INDEX('Raw Data'!$A$4:$H$77,MATCH(Main!$E$24,'Raw Data'!$B$4:$B$77,0),MATCH(G7,'Raw Data'!$A$4:$F$4,0)))</f>
      </c>
      <c r="F32" s="71"/>
      <c r="G32" s="71"/>
      <c r="H32" s="71"/>
      <c r="I32" s="72"/>
      <c r="J32" s="72"/>
      <c r="K32" s="72"/>
      <c r="L32" s="72"/>
      <c r="M32" s="72"/>
      <c r="N32" s="72"/>
      <c r="O32" s="72"/>
      <c r="P32" s="73"/>
      <c r="Q32" s="2"/>
    </row>
    <row x14ac:dyDescent="0.25" r="33" customHeight="1" ht="18.75">
      <c r="A33" s="2"/>
      <c r="B33" s="26"/>
      <c r="C33" s="2"/>
      <c r="D33" s="2"/>
      <c r="E33" s="26"/>
      <c r="F33" s="26"/>
      <c r="G33" s="26"/>
      <c r="H33" s="26"/>
      <c r="I33" s="2"/>
      <c r="J33" s="2"/>
      <c r="K33" s="2"/>
      <c r="L33" s="2"/>
      <c r="M33" s="2"/>
      <c r="N33" s="2"/>
      <c r="O33" s="2"/>
      <c r="P33" s="2"/>
      <c r="Q33" s="2"/>
    </row>
  </sheetData>
  <mergeCells count="5">
    <mergeCell ref="E4:F4"/>
    <mergeCell ref="I7:P7"/>
    <mergeCell ref="E24:F24"/>
    <mergeCell ref="D26:D28"/>
    <mergeCell ref="D30:D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89"/>
  <sheetViews>
    <sheetView workbookViewId="0"/>
  </sheetViews>
  <sheetFormatPr defaultRowHeight="15" x14ac:dyDescent="0.25"/>
  <cols>
    <col min="1" max="1" style="15" width="8.862142857142858" customWidth="1" bestFit="1"/>
    <col min="2" max="2" style="16" width="23.576428571428572" customWidth="1" bestFit="1"/>
    <col min="3" max="3" style="15" width="8.862142857142858" customWidth="1" bestFit="1"/>
    <col min="4" max="4" style="15" width="8.862142857142858" customWidth="1" bestFit="1"/>
    <col min="5" max="5" style="15" width="8.862142857142858" customWidth="1" bestFit="1"/>
    <col min="6" max="6" style="15" width="8.862142857142858" customWidth="1" bestFit="1"/>
    <col min="7" max="7" style="17" width="14.290714285714287" customWidth="1" bestFit="1"/>
    <col min="8" max="8" style="17" width="8.862142857142858" customWidth="1" bestFit="1"/>
    <col min="9" max="9" style="16" width="8.862142857142858" customWidth="1" bestFit="1"/>
    <col min="10" max="10" style="15" width="8.862142857142858" customWidth="1" bestFit="1"/>
    <col min="11" max="11" style="16" width="23.576428571428572" customWidth="1" bestFit="1"/>
    <col min="12" max="12" style="15" width="13.576428571428572" customWidth="1" bestFit="1"/>
    <col min="13" max="13" style="15" width="13.576428571428572" customWidth="1" bestFit="1"/>
    <col min="14" max="14" style="15" width="13.576428571428572" customWidth="1" bestFit="1"/>
    <col min="15" max="15" style="15" width="13.576428571428572" customWidth="1" bestFit="1"/>
    <col min="16" max="16" style="16" width="13.576428571428572" customWidth="1" bestFit="1"/>
    <col min="17" max="17" style="16" width="13.576428571428572" customWidth="1" bestFit="1"/>
  </cols>
  <sheetData>
    <row x14ac:dyDescent="0.25" r="1" customHeight="1" ht="18.75">
      <c r="A1" s="3"/>
      <c r="B1" s="2"/>
      <c r="C1" s="3"/>
      <c r="D1" s="3" t="s">
        <v>92</v>
      </c>
      <c r="E1" s="7">
        <f>COUNT(A5:A77)</f>
      </c>
      <c r="F1" s="3"/>
      <c r="G1" s="4" t="s">
        <v>93</v>
      </c>
      <c r="H1" s="7">
        <v>1</v>
      </c>
      <c r="I1" s="2"/>
      <c r="J1" s="3"/>
      <c r="K1" s="2"/>
      <c r="L1" s="3"/>
      <c r="M1" s="3"/>
      <c r="N1" s="3"/>
      <c r="O1" s="3"/>
      <c r="P1" s="2"/>
      <c r="Q1" s="2"/>
    </row>
    <row x14ac:dyDescent="0.25" r="2" customHeight="1" ht="19.5">
      <c r="A2" s="19" t="s">
        <v>94</v>
      </c>
      <c r="B2" s="20">
        <f>Main!E4</f>
      </c>
      <c r="C2" s="3"/>
      <c r="D2" s="3" t="s">
        <v>95</v>
      </c>
      <c r="E2" s="7">
        <f>E1-15</f>
      </c>
      <c r="F2" s="3"/>
      <c r="G2" s="4"/>
      <c r="H2" s="4"/>
      <c r="I2" s="2"/>
      <c r="J2" s="3"/>
      <c r="K2" s="2"/>
      <c r="L2" s="3"/>
      <c r="M2" s="3"/>
      <c r="N2" s="3"/>
      <c r="O2" s="3"/>
      <c r="P2" s="2"/>
      <c r="Q2" s="2"/>
    </row>
    <row x14ac:dyDescent="0.25" r="3" customHeight="1" ht="19.5">
      <c r="A3" s="3"/>
      <c r="B3" s="2"/>
      <c r="C3" s="3"/>
      <c r="D3" s="3"/>
      <c r="E3" s="3"/>
      <c r="F3" s="3"/>
      <c r="G3" s="4"/>
      <c r="H3" s="4"/>
      <c r="I3" s="2"/>
      <c r="J3" s="3"/>
      <c r="K3" s="2"/>
      <c r="L3" s="3"/>
      <c r="M3" s="3"/>
      <c r="N3" s="3"/>
      <c r="O3" s="3"/>
      <c r="P3" s="2"/>
      <c r="Q3" s="2"/>
    </row>
    <row x14ac:dyDescent="0.25" r="4" customHeight="1" ht="18.75">
      <c r="A4" s="1" t="s">
        <v>0</v>
      </c>
      <c r="B4" s="2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4" t="s">
        <v>6</v>
      </c>
      <c r="H4" s="4" t="s">
        <v>0</v>
      </c>
      <c r="I4" s="2"/>
      <c r="J4" s="3" t="s">
        <v>0</v>
      </c>
      <c r="K4" s="2" t="s">
        <v>1</v>
      </c>
      <c r="L4" s="3" t="s">
        <v>2</v>
      </c>
      <c r="M4" s="3" t="s">
        <v>3</v>
      </c>
      <c r="N4" s="3" t="s">
        <v>4</v>
      </c>
      <c r="O4" s="21" t="s">
        <v>5</v>
      </c>
      <c r="P4" s="2"/>
      <c r="Q4" s="2"/>
    </row>
    <row x14ac:dyDescent="0.25" r="5" customHeight="1" ht="18.75">
      <c r="A5" s="6">
        <v>1</v>
      </c>
      <c r="B5" s="2" t="s">
        <v>7</v>
      </c>
      <c r="C5" s="7">
        <v>46</v>
      </c>
      <c r="D5" s="7">
        <v>29</v>
      </c>
      <c r="E5" s="7">
        <v>29</v>
      </c>
      <c r="F5" s="7">
        <v>104</v>
      </c>
      <c r="G5" s="8">
        <f>INDEX(C5:F5,1,MATCH($B$2,$C$4:$F$4,0))+A5/1000000</f>
      </c>
      <c r="H5" s="8">
        <f>LARGE($G$5:$G$77,A5)</f>
      </c>
      <c r="I5" s="2"/>
      <c r="J5" s="7">
        <f>A5</f>
      </c>
      <c r="K5" s="22">
        <f>INDEX($B$5:$H$89,MATCH($H5,$G$5:$G$89,0),1)</f>
      </c>
      <c r="L5" s="7">
        <f>INDEX($B$5:$H$89,MATCH($H5,$G$5:$G$89,0),2)</f>
      </c>
      <c r="M5" s="7">
        <f>INDEX($B$5:$H$89,MATCH($H5,$G$5:$G$89,0),3)</f>
      </c>
      <c r="N5" s="7">
        <f>INDEX($B$5:$H$89,MATCH($H5,$G$5:$G$89,0),4)</f>
      </c>
      <c r="O5" s="23">
        <f>INDEX($B$5:$H$89,MATCH($H5,$G$5:$G$89,0),5)</f>
      </c>
      <c r="P5" s="2"/>
      <c r="Q5" s="2" t="s">
        <v>85</v>
      </c>
    </row>
    <row x14ac:dyDescent="0.25" r="6" customHeight="1" ht="18.75">
      <c r="A6" s="6">
        <v>2</v>
      </c>
      <c r="B6" s="2" t="s">
        <v>8</v>
      </c>
      <c r="C6" s="7">
        <v>38</v>
      </c>
      <c r="D6" s="7">
        <v>27</v>
      </c>
      <c r="E6" s="7">
        <v>22</v>
      </c>
      <c r="F6" s="7">
        <v>87</v>
      </c>
      <c r="G6" s="8">
        <f>INDEX(C6:F6,1,MATCH($B$2,$C$4:$F$4,0))+A6/1000000</f>
      </c>
      <c r="H6" s="8">
        <f>LARGE($G$5:$G$77,A6)</f>
      </c>
      <c r="I6" s="2"/>
      <c r="J6" s="7">
        <f>A6</f>
      </c>
      <c r="K6" s="22">
        <f>INDEX($B$5:$H$89,MATCH($H6,$G$5:$G$89,0),1)</f>
      </c>
      <c r="L6" s="7">
        <f>INDEX($B$5:$H$89,MATCH($H6,$G$5:$G$89,0),2)</f>
      </c>
      <c r="M6" s="7">
        <f>INDEX($B$5:$H$89,MATCH($H6,$G$5:$G$89,0),3)</f>
      </c>
      <c r="N6" s="7">
        <f>INDEX($B$5:$H$89,MATCH($H6,$G$5:$G$89,0),4)</f>
      </c>
      <c r="O6" s="23">
        <f>INDEX($B$5:$H$89,MATCH($H6,$G$5:$G$89,0),5)</f>
      </c>
      <c r="P6" s="2"/>
      <c r="Q6" s="2" t="s">
        <v>56</v>
      </c>
    </row>
    <row x14ac:dyDescent="0.25" r="7" customHeight="1" ht="18.75">
      <c r="A7" s="6">
        <v>3</v>
      </c>
      <c r="B7" s="2" t="s">
        <v>9</v>
      </c>
      <c r="C7" s="7">
        <v>29</v>
      </c>
      <c r="D7" s="7">
        <v>17</v>
      </c>
      <c r="E7" s="7">
        <v>19</v>
      </c>
      <c r="F7" s="7">
        <v>65</v>
      </c>
      <c r="G7" s="8">
        <f>INDEX(C7:F7,1,MATCH($B$2,$C$4:$F$4,0))+A7/1000000</f>
      </c>
      <c r="H7" s="8">
        <f>LARGE($G$5:$G$77,A7)</f>
      </c>
      <c r="I7" s="2"/>
      <c r="J7" s="7">
        <f>A7</f>
      </c>
      <c r="K7" s="22">
        <f>INDEX($B$5:$H$89,MATCH($H7,$G$5:$G$89,0),1)</f>
      </c>
      <c r="L7" s="7">
        <f>INDEX($B$5:$H$89,MATCH($H7,$G$5:$G$89,0),2)</f>
      </c>
      <c r="M7" s="7">
        <f>INDEX($B$5:$H$89,MATCH($H7,$G$5:$G$89,0),3)</f>
      </c>
      <c r="N7" s="7">
        <f>INDEX($B$5:$H$89,MATCH($H7,$G$5:$G$89,0),4)</f>
      </c>
      <c r="O7" s="23">
        <f>INDEX($B$5:$H$89,MATCH($H7,$G$5:$G$89,0),5)</f>
      </c>
      <c r="P7" s="2"/>
      <c r="Q7" s="2" t="s">
        <v>48</v>
      </c>
    </row>
    <row x14ac:dyDescent="0.25" r="8" customHeight="1" ht="18.75">
      <c r="A8" s="6">
        <v>4</v>
      </c>
      <c r="B8" s="2" t="s">
        <v>10</v>
      </c>
      <c r="C8" s="7">
        <v>24</v>
      </c>
      <c r="D8" s="7">
        <v>25</v>
      </c>
      <c r="E8" s="7">
        <v>33</v>
      </c>
      <c r="F8" s="7">
        <v>82</v>
      </c>
      <c r="G8" s="8">
        <f>INDEX(C8:F8,1,MATCH($B$2,$C$4:$F$4,0))+A8/1000000</f>
      </c>
      <c r="H8" s="8">
        <f>LARGE($G$5:$G$77,A8)</f>
      </c>
      <c r="I8" s="2"/>
      <c r="J8" s="7">
        <f>A8</f>
      </c>
      <c r="K8" s="22">
        <f>INDEX($B$5:$H$89,MATCH($H8,$G$5:$G$89,0),1)</f>
      </c>
      <c r="L8" s="7">
        <f>INDEX($B$5:$H$89,MATCH($H8,$G$5:$G$89,0),2)</f>
      </c>
      <c r="M8" s="7">
        <f>INDEX($B$5:$H$89,MATCH($H8,$G$5:$G$89,0),3)</f>
      </c>
      <c r="N8" s="7">
        <f>INDEX($B$5:$H$89,MATCH($H8,$G$5:$G$89,0),4)</f>
      </c>
      <c r="O8" s="23">
        <f>INDEX($B$5:$H$89,MATCH($H8,$G$5:$G$89,0),5)</f>
      </c>
      <c r="P8" s="2"/>
      <c r="Q8" s="2" t="s">
        <v>66</v>
      </c>
    </row>
    <row x14ac:dyDescent="0.25" r="9" customHeight="1" ht="18.75">
      <c r="A9" s="6">
        <v>5</v>
      </c>
      <c r="B9" s="2" t="s">
        <v>11</v>
      </c>
      <c r="C9" s="7">
        <v>13</v>
      </c>
      <c r="D9" s="7">
        <v>8</v>
      </c>
      <c r="E9" s="7">
        <v>7</v>
      </c>
      <c r="F9" s="7">
        <v>28</v>
      </c>
      <c r="G9" s="8">
        <f>INDEX(C9:F9,1,MATCH($B$2,$C$4:$F$4,0))+A9/1000000</f>
      </c>
      <c r="H9" s="8">
        <f>LARGE($G$5:$G$77,A9)</f>
      </c>
      <c r="I9" s="2"/>
      <c r="J9" s="7">
        <f>A9</f>
      </c>
      <c r="K9" s="22">
        <f>INDEX($B$5:$H$89,MATCH($H9,$G$5:$G$89,0),1)</f>
      </c>
      <c r="L9" s="7">
        <f>INDEX($B$5:$H$89,MATCH($H9,$G$5:$G$89,0),2)</f>
      </c>
      <c r="M9" s="7">
        <f>INDEX($B$5:$H$89,MATCH($H9,$G$5:$G$89,0),3)</f>
      </c>
      <c r="N9" s="7">
        <f>INDEX($B$5:$H$89,MATCH($H9,$G$5:$G$89,0),4)</f>
      </c>
      <c r="O9" s="23">
        <f>INDEX($B$5:$H$89,MATCH($H9,$G$5:$G$89,0),5)</f>
      </c>
      <c r="P9" s="2"/>
      <c r="Q9" s="2" t="s">
        <v>16</v>
      </c>
    </row>
    <row x14ac:dyDescent="0.25" r="10" customHeight="1" ht="18.75">
      <c r="A10" s="6">
        <v>6</v>
      </c>
      <c r="B10" s="2" t="s">
        <v>12</v>
      </c>
      <c r="C10" s="7">
        <v>11</v>
      </c>
      <c r="D10" s="7">
        <v>19</v>
      </c>
      <c r="E10" s="7">
        <v>14</v>
      </c>
      <c r="F10" s="7">
        <v>44</v>
      </c>
      <c r="G10" s="8">
        <f>INDEX(C10:F10,1,MATCH($B$2,$C$4:$F$4,0))+A10/1000000</f>
      </c>
      <c r="H10" s="8">
        <f>LARGE($G$5:$G$77,A10)</f>
      </c>
      <c r="I10" s="2"/>
      <c r="J10" s="7">
        <f>A10</f>
      </c>
      <c r="K10" s="22">
        <f>INDEX($B$5:$H$89,MATCH($H10,$G$5:$G$89,0),1)</f>
      </c>
      <c r="L10" s="7">
        <f>INDEX($B$5:$H$89,MATCH($H10,$G$5:$G$89,0),2)</f>
      </c>
      <c r="M10" s="7">
        <f>INDEX($B$5:$H$89,MATCH($H10,$G$5:$G$89,0),3)</f>
      </c>
      <c r="N10" s="7">
        <f>INDEX($B$5:$H$89,MATCH($H10,$G$5:$G$89,0),4)</f>
      </c>
      <c r="O10" s="23">
        <f>INDEX($B$5:$H$89,MATCH($H10,$G$5:$G$89,0),5)</f>
      </c>
      <c r="P10" s="2"/>
      <c r="Q10" s="2" t="s">
        <v>36</v>
      </c>
    </row>
    <row x14ac:dyDescent="0.25" r="11" customHeight="1" ht="18.75">
      <c r="A11" s="6">
        <v>7</v>
      </c>
      <c r="B11" s="2" t="s">
        <v>13</v>
      </c>
      <c r="C11" s="7">
        <v>11</v>
      </c>
      <c r="D11" s="7">
        <v>11</v>
      </c>
      <c r="E11" s="7">
        <v>12</v>
      </c>
      <c r="F11" s="7">
        <v>34</v>
      </c>
      <c r="G11" s="8">
        <f>INDEX(C11:F11,1,MATCH($B$2,$C$4:$F$4,0))+A11/1000000</f>
      </c>
      <c r="H11" s="8">
        <f>LARGE($G$5:$G$77,A11)</f>
      </c>
      <c r="I11" s="2"/>
      <c r="J11" s="7">
        <f>A11</f>
      </c>
      <c r="K11" s="22">
        <f>INDEX($B$5:$H$89,MATCH($H11,$G$5:$G$89,0),1)</f>
      </c>
      <c r="L11" s="7">
        <f>INDEX($B$5:$H$89,MATCH($H11,$G$5:$G$89,0),2)</f>
      </c>
      <c r="M11" s="7">
        <f>INDEX($B$5:$H$89,MATCH($H11,$G$5:$G$89,0),3)</f>
      </c>
      <c r="N11" s="7">
        <f>INDEX($B$5:$H$89,MATCH($H11,$G$5:$G$89,0),4)</f>
      </c>
      <c r="O11" s="23">
        <f>INDEX($B$5:$H$89,MATCH($H11,$G$5:$G$89,0),5)</f>
      </c>
      <c r="P11" s="2"/>
      <c r="Q11" s="2" t="s">
        <v>57</v>
      </c>
    </row>
    <row x14ac:dyDescent="0.25" r="12" customHeight="1" ht="18.75">
      <c r="A12" s="6">
        <v>8</v>
      </c>
      <c r="B12" s="2" t="s">
        <v>14</v>
      </c>
      <c r="C12" s="7">
        <v>8</v>
      </c>
      <c r="D12" s="7">
        <v>9</v>
      </c>
      <c r="E12" s="7">
        <v>11</v>
      </c>
      <c r="F12" s="7">
        <v>28</v>
      </c>
      <c r="G12" s="8">
        <f>INDEX(C12:F12,1,MATCH($B$2,$C$4:$F$4,0))+A12/1000000</f>
      </c>
      <c r="H12" s="8">
        <f>LARGE($G$5:$G$77,A12)</f>
      </c>
      <c r="I12" s="2"/>
      <c r="J12" s="7">
        <f>A12</f>
      </c>
      <c r="K12" s="22">
        <f>INDEX($B$5:$H$89,MATCH($H12,$G$5:$G$89,0),1)</f>
      </c>
      <c r="L12" s="7">
        <f>INDEX($B$5:$H$89,MATCH($H12,$G$5:$G$89,0),2)</f>
      </c>
      <c r="M12" s="7">
        <f>INDEX($B$5:$H$89,MATCH($H12,$G$5:$G$89,0),3)</f>
      </c>
      <c r="N12" s="7">
        <f>INDEX($B$5:$H$89,MATCH($H12,$G$5:$G$89,0),4)</f>
      </c>
      <c r="O12" s="23">
        <f>INDEX($B$5:$H$89,MATCH($H12,$G$5:$G$89,0),5)</f>
      </c>
      <c r="P12" s="2"/>
      <c r="Q12" s="2" t="s">
        <v>86</v>
      </c>
    </row>
    <row x14ac:dyDescent="0.25" r="13" customHeight="1" ht="18.75">
      <c r="A13" s="6">
        <v>9</v>
      </c>
      <c r="B13" s="2" t="s">
        <v>15</v>
      </c>
      <c r="C13" s="7">
        <v>8</v>
      </c>
      <c r="D13" s="7">
        <v>4</v>
      </c>
      <c r="E13" s="7">
        <v>5</v>
      </c>
      <c r="F13" s="7">
        <v>17</v>
      </c>
      <c r="G13" s="8">
        <f>INDEX(C13:F13,1,MATCH($B$2,$C$4:$F$4,0))+A13/1000000</f>
      </c>
      <c r="H13" s="8">
        <f>LARGE($G$5:$G$77,A13)</f>
      </c>
      <c r="I13" s="2"/>
      <c r="J13" s="7">
        <f>A13</f>
      </c>
      <c r="K13" s="22">
        <f>INDEX($B$5:$H$89,MATCH($H13,$G$5:$G$89,0),1)</f>
      </c>
      <c r="L13" s="7">
        <f>INDEX($B$5:$H$89,MATCH($H13,$G$5:$G$89,0),2)</f>
      </c>
      <c r="M13" s="7">
        <f>INDEX($B$5:$H$89,MATCH($H13,$G$5:$G$89,0),3)</f>
      </c>
      <c r="N13" s="7">
        <f>INDEX($B$5:$H$89,MATCH($H13,$G$5:$G$89,0),4)</f>
      </c>
      <c r="O13" s="23">
        <f>INDEX($B$5:$H$89,MATCH($H13,$G$5:$G$89,0),5)</f>
      </c>
      <c r="P13" s="2"/>
      <c r="Q13" s="2" t="s">
        <v>29</v>
      </c>
    </row>
    <row x14ac:dyDescent="0.25" r="14" customHeight="1" ht="18.75">
      <c r="A14" s="6">
        <v>10</v>
      </c>
      <c r="B14" s="2" t="s">
        <v>16</v>
      </c>
      <c r="C14" s="7">
        <v>7</v>
      </c>
      <c r="D14" s="7">
        <v>16</v>
      </c>
      <c r="E14" s="7">
        <v>12</v>
      </c>
      <c r="F14" s="7">
        <v>35</v>
      </c>
      <c r="G14" s="8">
        <f>INDEX(C14:F14,1,MATCH($B$2,$C$4:$F$4,0))+A14/1000000</f>
      </c>
      <c r="H14" s="8">
        <f>LARGE($G$5:$G$77,A14)</f>
      </c>
      <c r="I14" s="2"/>
      <c r="J14" s="7">
        <f>A14</f>
      </c>
      <c r="K14" s="22">
        <f>INDEX($B$5:$H$89,MATCH($H14,$G$5:$G$89,0),1)</f>
      </c>
      <c r="L14" s="7">
        <f>INDEX($B$5:$H$89,MATCH($H14,$G$5:$G$89,0),2)</f>
      </c>
      <c r="M14" s="7">
        <f>INDEX($B$5:$H$89,MATCH($H14,$G$5:$G$89,0),3)</f>
      </c>
      <c r="N14" s="7">
        <f>INDEX($B$5:$H$89,MATCH($H14,$G$5:$G$89,0),4)</f>
      </c>
      <c r="O14" s="23">
        <f>INDEX($B$5:$H$89,MATCH($H14,$G$5:$G$89,0),5)</f>
      </c>
      <c r="P14" s="2"/>
      <c r="Q14" s="2" t="s">
        <v>67</v>
      </c>
    </row>
    <row x14ac:dyDescent="0.25" r="15" customHeight="1" ht="18.75">
      <c r="A15" s="6">
        <v>11</v>
      </c>
      <c r="B15" s="2" t="s">
        <v>17</v>
      </c>
      <c r="C15" s="7">
        <v>7</v>
      </c>
      <c r="D15" s="7">
        <v>14</v>
      </c>
      <c r="E15" s="7">
        <v>17</v>
      </c>
      <c r="F15" s="7">
        <v>38</v>
      </c>
      <c r="G15" s="8">
        <f>INDEX(C15:F15,1,MATCH($B$2,$C$4:$F$4,0))+A15/1000000</f>
      </c>
      <c r="H15" s="8">
        <f>LARGE($G$5:$G$77,A15)</f>
      </c>
      <c r="I15" s="2"/>
      <c r="J15" s="7">
        <f>A15</f>
      </c>
      <c r="K15" s="22">
        <f>INDEX($B$5:$H$89,MATCH($H15,$G$5:$G$89,0),1)</f>
      </c>
      <c r="L15" s="7">
        <f>INDEX($B$5:$H$89,MATCH($H15,$G$5:$G$89,0),2)</f>
      </c>
      <c r="M15" s="7">
        <f>INDEX($B$5:$H$89,MATCH($H15,$G$5:$G$89,0),3)</f>
      </c>
      <c r="N15" s="7">
        <f>INDEX($B$5:$H$89,MATCH($H15,$G$5:$G$89,0),4)</f>
      </c>
      <c r="O15" s="23">
        <f>INDEX($B$5:$H$89,MATCH($H15,$G$5:$G$89,0),5)</f>
      </c>
      <c r="P15" s="2"/>
      <c r="Q15" s="2" t="s">
        <v>75</v>
      </c>
    </row>
    <row x14ac:dyDescent="0.25" r="16" customHeight="1" ht="18.75">
      <c r="A16" s="6">
        <v>12</v>
      </c>
      <c r="B16" s="2" t="s">
        <v>18</v>
      </c>
      <c r="C16" s="7">
        <v>7</v>
      </c>
      <c r="D16" s="7">
        <v>1</v>
      </c>
      <c r="E16" s="7">
        <v>5</v>
      </c>
      <c r="F16" s="7">
        <v>13</v>
      </c>
      <c r="G16" s="8">
        <f>INDEX(C16:F16,1,MATCH($B$2,$C$4:$F$4,0))+A16/1000000</f>
      </c>
      <c r="H16" s="8">
        <f>LARGE($G$5:$G$77,A16)</f>
      </c>
      <c r="I16" s="2"/>
      <c r="J16" s="7">
        <f>A16</f>
      </c>
      <c r="K16" s="22">
        <f>INDEX($B$5:$H$89,MATCH($H16,$G$5:$G$89,0),1)</f>
      </c>
      <c r="L16" s="7">
        <f>INDEX($B$5:$H$89,MATCH($H16,$G$5:$G$89,0),2)</f>
      </c>
      <c r="M16" s="7">
        <f>INDEX($B$5:$H$89,MATCH($H16,$G$5:$G$89,0),3)</f>
      </c>
      <c r="N16" s="7">
        <f>INDEX($B$5:$H$89,MATCH($H16,$G$5:$G$89,0),4)</f>
      </c>
      <c r="O16" s="23">
        <f>INDEX($B$5:$H$89,MATCH($H16,$G$5:$G$89,0),5)</f>
      </c>
      <c r="P16" s="2"/>
      <c r="Q16" s="2" t="s">
        <v>28</v>
      </c>
    </row>
    <row x14ac:dyDescent="0.25" r="17" customHeight="1" ht="18.75">
      <c r="A17" s="6">
        <v>13</v>
      </c>
      <c r="B17" s="2" t="s">
        <v>19</v>
      </c>
      <c r="C17" s="7">
        <v>6</v>
      </c>
      <c r="D17" s="7">
        <v>6</v>
      </c>
      <c r="E17" s="7">
        <v>8</v>
      </c>
      <c r="F17" s="7">
        <v>20</v>
      </c>
      <c r="G17" s="8">
        <f>INDEX(C17:F17,1,MATCH($B$2,$C$4:$F$4,0))+A17/1000000</f>
      </c>
      <c r="H17" s="8">
        <f>LARGE($G$5:$G$77,A17)</f>
      </c>
      <c r="I17" s="2"/>
      <c r="J17" s="7">
        <f>A17</f>
      </c>
      <c r="K17" s="22">
        <f>INDEX($B$5:$H$89,MATCH($H17,$G$5:$G$89,0),1)</f>
      </c>
      <c r="L17" s="7">
        <f>INDEX($B$5:$H$89,MATCH($H17,$G$5:$G$89,0),2)</f>
      </c>
      <c r="M17" s="7">
        <f>INDEX($B$5:$H$89,MATCH($H17,$G$5:$G$89,0),3)</f>
      </c>
      <c r="N17" s="7">
        <f>INDEX($B$5:$H$89,MATCH($H17,$G$5:$G$89,0),4)</f>
      </c>
      <c r="O17" s="23">
        <f>INDEX($B$5:$H$89,MATCH($H17,$G$5:$G$89,0),5)</f>
      </c>
      <c r="P17" s="2"/>
      <c r="Q17" s="2" t="s">
        <v>69</v>
      </c>
    </row>
    <row x14ac:dyDescent="0.25" r="18" customHeight="1" ht="18.75">
      <c r="A18" s="6">
        <v>14</v>
      </c>
      <c r="B18" s="2" t="s">
        <v>20</v>
      </c>
      <c r="C18" s="7">
        <v>6</v>
      </c>
      <c r="D18" s="7">
        <v>5</v>
      </c>
      <c r="E18" s="7">
        <v>9</v>
      </c>
      <c r="F18" s="7">
        <v>20</v>
      </c>
      <c r="G18" s="8">
        <f>INDEX(C18:F18,1,MATCH($B$2,$C$4:$F$4,0))+A18/1000000</f>
      </c>
      <c r="H18" s="8">
        <f>LARGE($G$5:$G$77,A18)</f>
      </c>
      <c r="I18" s="2"/>
      <c r="J18" s="7">
        <f>A18</f>
      </c>
      <c r="K18" s="22">
        <f>INDEX($B$5:$H$77,MATCH($H18,$G$5:$G$77,0),1)</f>
      </c>
      <c r="L18" s="7">
        <f>INDEX($B$5:$H$77,MATCH($H18,$G$5:$G$77,0),2)</f>
      </c>
      <c r="M18" s="7">
        <f>INDEX($B$5:$H$77,MATCH($H18,$G$5:$G$77,0),3)</f>
      </c>
      <c r="N18" s="7">
        <f>INDEX($B$5:$H$77,MATCH($H18,$G$5:$G$77,0),4)</f>
      </c>
      <c r="O18" s="23">
        <f>INDEX($B$5:$H$77,MATCH($H18,$G$5:$G$77,0),5)</f>
      </c>
      <c r="P18" s="2"/>
      <c r="Q18" s="2" t="s">
        <v>42</v>
      </c>
    </row>
    <row x14ac:dyDescent="0.25" r="19" customHeight="1" ht="18.75">
      <c r="A19" s="6">
        <v>15</v>
      </c>
      <c r="B19" s="2" t="s">
        <v>21</v>
      </c>
      <c r="C19" s="7">
        <v>5</v>
      </c>
      <c r="D19" s="7">
        <v>3</v>
      </c>
      <c r="E19" s="7">
        <v>6</v>
      </c>
      <c r="F19" s="7">
        <v>14</v>
      </c>
      <c r="G19" s="8">
        <f>INDEX(C19:F19,1,MATCH($B$2,$C$4:$F$4,0))+A19/1000000</f>
      </c>
      <c r="H19" s="8">
        <f>LARGE($G$5:$G$77,A19)</f>
      </c>
      <c r="I19" s="2"/>
      <c r="J19" s="7">
        <f>A19</f>
      </c>
      <c r="K19" s="22">
        <f>INDEX($B$5:$H$77,MATCH($H19,$G$5:$G$77,0),1)</f>
      </c>
      <c r="L19" s="7">
        <f>INDEX($B$5:$H$77,MATCH($H19,$G$5:$G$77,0),2)</f>
      </c>
      <c r="M19" s="7">
        <f>INDEX($B$5:$H$77,MATCH($H19,$G$5:$G$77,0),3)</f>
      </c>
      <c r="N19" s="7">
        <f>INDEX($B$5:$H$77,MATCH($H19,$G$5:$G$77,0),4)</f>
      </c>
      <c r="O19" s="23">
        <f>INDEX($B$5:$H$77,MATCH($H19,$G$5:$G$77,0),5)</f>
      </c>
      <c r="P19" s="2"/>
      <c r="Q19" s="2" t="s">
        <v>8</v>
      </c>
    </row>
    <row x14ac:dyDescent="0.25" r="20" customHeight="1" ht="18.75">
      <c r="A20" s="6">
        <v>16</v>
      </c>
      <c r="B20" s="2" t="s">
        <v>22</v>
      </c>
      <c r="C20" s="7">
        <v>5</v>
      </c>
      <c r="D20" s="7">
        <v>3</v>
      </c>
      <c r="E20" s="7">
        <v>5</v>
      </c>
      <c r="F20" s="7">
        <v>13</v>
      </c>
      <c r="G20" s="8">
        <f>INDEX(C20:F20,1,MATCH($B$2,$C$4:$F$4,0))+A20/1000000</f>
      </c>
      <c r="H20" s="8">
        <f>LARGE($G$5:$G$77,A20)</f>
      </c>
      <c r="I20" s="2"/>
      <c r="J20" s="7">
        <f>A20</f>
      </c>
      <c r="K20" s="22">
        <f>INDEX($B$5:$H$77,MATCH($H20,$G$5:$G$77,0),1)</f>
      </c>
      <c r="L20" s="7">
        <f>INDEX($B$5:$H$77,MATCH($H20,$G$5:$G$77,0),2)</f>
      </c>
      <c r="M20" s="7">
        <f>INDEX($B$5:$H$77,MATCH($H20,$G$5:$G$77,0),3)</f>
      </c>
      <c r="N20" s="7">
        <f>INDEX($B$5:$H$77,MATCH($H20,$G$5:$G$77,0),4)</f>
      </c>
      <c r="O20" s="23">
        <f>INDEX($B$5:$H$77,MATCH($H20,$G$5:$G$77,0),5)</f>
      </c>
      <c r="P20" s="2"/>
      <c r="Q20" s="2" t="s">
        <v>74</v>
      </c>
    </row>
    <row x14ac:dyDescent="0.25" r="21" customHeight="1" ht="18.75">
      <c r="A21" s="6">
        <v>17</v>
      </c>
      <c r="B21" s="2" t="s">
        <v>23</v>
      </c>
      <c r="C21" s="7">
        <v>4</v>
      </c>
      <c r="D21" s="7">
        <v>5</v>
      </c>
      <c r="E21" s="7">
        <v>3</v>
      </c>
      <c r="F21" s="7">
        <v>12</v>
      </c>
      <c r="G21" s="8">
        <f>INDEX(C21:F21,1,MATCH($B$2,$C$4:$F$4,0))+A21/1000000</f>
      </c>
      <c r="H21" s="8">
        <f>LARGE($G$5:$G$77,A21)</f>
      </c>
      <c r="I21" s="2"/>
      <c r="J21" s="7">
        <f>A21</f>
      </c>
      <c r="K21" s="22">
        <f>INDEX($B$5:$H$77,MATCH($H21,$G$5:$G$77,0),1)</f>
      </c>
      <c r="L21" s="7">
        <f>INDEX($B$5:$H$77,MATCH($H21,$G$5:$G$77,0),2)</f>
      </c>
      <c r="M21" s="7">
        <f>INDEX($B$5:$H$77,MATCH($H21,$G$5:$G$77,0),3)</f>
      </c>
      <c r="N21" s="7">
        <f>INDEX($B$5:$H$77,MATCH($H21,$G$5:$G$77,0),4)</f>
      </c>
      <c r="O21" s="23">
        <f>INDEX($B$5:$H$77,MATCH($H21,$G$5:$G$77,0),5)</f>
      </c>
      <c r="P21" s="2"/>
      <c r="Q21" s="2" t="s">
        <v>44</v>
      </c>
    </row>
    <row x14ac:dyDescent="0.25" r="22" customHeight="1" ht="18.75">
      <c r="A22" s="6">
        <v>18</v>
      </c>
      <c r="B22" s="2" t="s">
        <v>24</v>
      </c>
      <c r="C22" s="7">
        <v>4</v>
      </c>
      <c r="D22" s="7">
        <v>4</v>
      </c>
      <c r="E22" s="7">
        <v>4</v>
      </c>
      <c r="F22" s="7">
        <v>12</v>
      </c>
      <c r="G22" s="8">
        <f>INDEX(C22:F22,1,MATCH($B$2,$C$4:$F$4,0))+A22/1000000</f>
      </c>
      <c r="H22" s="8">
        <f>LARGE($G$5:$G$77,A22)</f>
      </c>
      <c r="I22" s="2"/>
      <c r="J22" s="7">
        <f>A22</f>
      </c>
      <c r="K22" s="22">
        <f>INDEX($B$5:$H$77,MATCH($H22,$G$5:$G$77,0),1)</f>
      </c>
      <c r="L22" s="7">
        <f>INDEX($B$5:$H$77,MATCH($H22,$G$5:$G$77,0),2)</f>
      </c>
      <c r="M22" s="7">
        <f>INDEX($B$5:$H$77,MATCH($H22,$G$5:$G$77,0),3)</f>
      </c>
      <c r="N22" s="7">
        <f>INDEX($B$5:$H$77,MATCH($H22,$G$5:$G$77,0),4)</f>
      </c>
      <c r="O22" s="23">
        <f>INDEX($B$5:$H$77,MATCH($H22,$G$5:$G$77,0),5)</f>
      </c>
      <c r="P22" s="2"/>
      <c r="Q22" s="2" t="s">
        <v>32</v>
      </c>
    </row>
    <row x14ac:dyDescent="0.25" r="23" customHeight="1" ht="18.75">
      <c r="A23" s="6">
        <v>19</v>
      </c>
      <c r="B23" s="2" t="s">
        <v>25</v>
      </c>
      <c r="C23" s="7">
        <v>4</v>
      </c>
      <c r="D23" s="7">
        <v>3</v>
      </c>
      <c r="E23" s="7">
        <v>3</v>
      </c>
      <c r="F23" s="7">
        <v>10</v>
      </c>
      <c r="G23" s="8">
        <f>INDEX(C23:F23,1,MATCH($B$2,$C$4:$F$4,0))+A23/1000000</f>
      </c>
      <c r="H23" s="8">
        <f>LARGE($G$5:$G$77,A23)</f>
      </c>
      <c r="I23" s="2"/>
      <c r="J23" s="7">
        <f>A23</f>
      </c>
      <c r="K23" s="22">
        <f>INDEX($B$5:$H$77,MATCH($H23,$G$5:$G$77,0),1)</f>
      </c>
      <c r="L23" s="7">
        <f>INDEX($B$5:$H$77,MATCH($H23,$G$5:$G$77,0),2)</f>
      </c>
      <c r="M23" s="7">
        <f>INDEX($B$5:$H$77,MATCH($H23,$G$5:$G$77,0),3)</f>
      </c>
      <c r="N23" s="7">
        <f>INDEX($B$5:$H$77,MATCH($H23,$G$5:$G$77,0),4)</f>
      </c>
      <c r="O23" s="23">
        <f>INDEX($B$5:$H$77,MATCH($H23,$G$5:$G$77,0),5)</f>
      </c>
      <c r="P23" s="2"/>
      <c r="Q23" s="2" t="s">
        <v>21</v>
      </c>
    </row>
    <row x14ac:dyDescent="0.25" r="24" customHeight="1" ht="18.75">
      <c r="A24" s="6">
        <v>20</v>
      </c>
      <c r="B24" s="2" t="s">
        <v>26</v>
      </c>
      <c r="C24" s="7">
        <v>4</v>
      </c>
      <c r="D24" s="7">
        <v>0</v>
      </c>
      <c r="E24" s="7">
        <v>2</v>
      </c>
      <c r="F24" s="7">
        <v>6</v>
      </c>
      <c r="G24" s="8">
        <f>INDEX(C24:F24,1,MATCH($B$2,$C$4:$F$4,0))+A24/1000000</f>
      </c>
      <c r="H24" s="8">
        <f>LARGE($G$5:$G$77,A24)</f>
      </c>
      <c r="I24" s="2"/>
      <c r="J24" s="7">
        <f>A24</f>
      </c>
      <c r="K24" s="22">
        <f>INDEX($B$5:$H$77,MATCH($H24,$G$5:$G$77,0),1)</f>
      </c>
      <c r="L24" s="7">
        <f>INDEX($B$5:$H$77,MATCH($H24,$G$5:$G$77,0),2)</f>
      </c>
      <c r="M24" s="7">
        <f>INDEX($B$5:$H$77,MATCH($H24,$G$5:$G$77,0),3)</f>
      </c>
      <c r="N24" s="7">
        <f>INDEX($B$5:$H$77,MATCH($H24,$G$5:$G$77,0),4)</f>
      </c>
      <c r="O24" s="23">
        <f>INDEX($B$5:$H$77,MATCH($H24,$G$5:$G$77,0),5)</f>
      </c>
      <c r="P24" s="2"/>
      <c r="Q24" s="2" t="s">
        <v>76</v>
      </c>
    </row>
    <row x14ac:dyDescent="0.25" r="25" customHeight="1" ht="18.75">
      <c r="A25" s="6">
        <v>21</v>
      </c>
      <c r="B25" s="2" t="s">
        <v>27</v>
      </c>
      <c r="C25" s="7">
        <v>3</v>
      </c>
      <c r="D25" s="7">
        <v>10</v>
      </c>
      <c r="E25" s="7">
        <v>4</v>
      </c>
      <c r="F25" s="7">
        <v>17</v>
      </c>
      <c r="G25" s="8">
        <f>INDEX(C25:F25,1,MATCH($B$2,$C$4:$F$4,0))+A25/1000000</f>
      </c>
      <c r="H25" s="8">
        <f>LARGE($G$5:$G$77,A25)</f>
      </c>
      <c r="I25" s="2"/>
      <c r="J25" s="7">
        <f>A25</f>
      </c>
      <c r="K25" s="22">
        <f>INDEX($B$5:$H$77,MATCH($H25,$G$5:$G$77,0),1)</f>
      </c>
      <c r="L25" s="7">
        <f>INDEX($B$5:$H$77,MATCH($H25,$G$5:$G$77,0),2)</f>
      </c>
      <c r="M25" s="7">
        <f>INDEX($B$5:$H$77,MATCH($H25,$G$5:$G$77,0),3)</f>
      </c>
      <c r="N25" s="7">
        <f>INDEX($B$5:$H$77,MATCH($H25,$G$5:$G$77,0),4)</f>
      </c>
      <c r="O25" s="23">
        <f>INDEX($B$5:$H$77,MATCH($H25,$G$5:$G$77,0),5)</f>
      </c>
      <c r="P25" s="2"/>
      <c r="Q25" s="2" t="s">
        <v>25</v>
      </c>
    </row>
    <row x14ac:dyDescent="0.25" r="26" customHeight="1" ht="18.75">
      <c r="A26" s="6">
        <v>22</v>
      </c>
      <c r="B26" s="2" t="s">
        <v>28</v>
      </c>
      <c r="C26" s="7">
        <v>3</v>
      </c>
      <c r="D26" s="7">
        <v>5</v>
      </c>
      <c r="E26" s="7">
        <v>9</v>
      </c>
      <c r="F26" s="7">
        <v>17</v>
      </c>
      <c r="G26" s="8">
        <f>INDEX(C26:F26,1,MATCH($B$2,$C$4:$F$4,0))+A26/1000000</f>
      </c>
      <c r="H26" s="8">
        <f>LARGE($G$5:$G$77,A26)</f>
      </c>
      <c r="I26" s="2"/>
      <c r="J26" s="7">
        <f>A26</f>
      </c>
      <c r="K26" s="22">
        <f>INDEX($B$5:$H$77,MATCH($H26,$G$5:$G$77,0),1)</f>
      </c>
      <c r="L26" s="7">
        <f>INDEX($B$5:$H$77,MATCH($H26,$G$5:$G$77,0),2)</f>
      </c>
      <c r="M26" s="7">
        <f>INDEX($B$5:$H$77,MATCH($H26,$G$5:$G$77,0),3)</f>
      </c>
      <c r="N26" s="7">
        <f>INDEX($B$5:$H$77,MATCH($H26,$G$5:$G$77,0),4)</f>
      </c>
      <c r="O26" s="23">
        <f>INDEX($B$5:$H$77,MATCH($H26,$G$5:$G$77,0),5)</f>
      </c>
      <c r="P26" s="2"/>
      <c r="Q26" s="2" t="s">
        <v>35</v>
      </c>
    </row>
    <row x14ac:dyDescent="0.25" r="27" customHeight="1" ht="18.75">
      <c r="A27" s="6">
        <v>23</v>
      </c>
      <c r="B27" s="2" t="s">
        <v>29</v>
      </c>
      <c r="C27" s="7">
        <v>3</v>
      </c>
      <c r="D27" s="7">
        <v>5</v>
      </c>
      <c r="E27" s="7">
        <v>5</v>
      </c>
      <c r="F27" s="7">
        <v>13</v>
      </c>
      <c r="G27" s="8">
        <f>INDEX(C27:F27,1,MATCH($B$2,$C$4:$F$4,0))+A27/1000000</f>
      </c>
      <c r="H27" s="8">
        <f>LARGE($G$5:$G$77,A27)</f>
      </c>
      <c r="I27" s="2"/>
      <c r="J27" s="7">
        <f>A27</f>
      </c>
      <c r="K27" s="22">
        <f>INDEX($B$5:$H$77,MATCH($H27,$G$5:$G$77,0),1)</f>
      </c>
      <c r="L27" s="7">
        <f>INDEX($B$5:$H$77,MATCH($H27,$G$5:$G$77,0),2)</f>
      </c>
      <c r="M27" s="7">
        <f>INDEX($B$5:$H$77,MATCH($H27,$G$5:$G$77,0),3)</f>
      </c>
      <c r="N27" s="7">
        <f>INDEX($B$5:$H$77,MATCH($H27,$G$5:$G$77,0),4)</f>
      </c>
      <c r="O27" s="23">
        <f>INDEX($B$5:$H$77,MATCH($H27,$G$5:$G$77,0),5)</f>
      </c>
      <c r="P27" s="2"/>
      <c r="Q27" s="2" t="s">
        <v>52</v>
      </c>
    </row>
    <row x14ac:dyDescent="0.25" r="28" customHeight="1" ht="18.75">
      <c r="A28" s="6">
        <v>24</v>
      </c>
      <c r="B28" s="2" t="s">
        <v>30</v>
      </c>
      <c r="C28" s="7">
        <v>3</v>
      </c>
      <c r="D28" s="7">
        <v>2</v>
      </c>
      <c r="E28" s="7">
        <v>1</v>
      </c>
      <c r="F28" s="7">
        <v>6</v>
      </c>
      <c r="G28" s="8">
        <f>INDEX(C28:F28,1,MATCH($B$2,$C$4:$F$4,0))+A28/1000000</f>
      </c>
      <c r="H28" s="8">
        <f>LARGE($G$5:$G$77,A28)</f>
      </c>
      <c r="I28" s="2"/>
      <c r="J28" s="7">
        <f>A28</f>
      </c>
      <c r="K28" s="22">
        <f>INDEX($B$5:$H$77,MATCH($H28,$G$5:$G$77,0),1)</f>
      </c>
      <c r="L28" s="7">
        <f>INDEX($B$5:$H$77,MATCH($H28,$G$5:$G$77,0),2)</f>
      </c>
      <c r="M28" s="7">
        <f>INDEX($B$5:$H$77,MATCH($H28,$G$5:$G$77,0),3)</f>
      </c>
      <c r="N28" s="7">
        <f>INDEX($B$5:$H$77,MATCH($H28,$G$5:$G$77,0),4)</f>
      </c>
      <c r="O28" s="23">
        <f>INDEX($B$5:$H$77,MATCH($H28,$G$5:$G$77,0),5)</f>
      </c>
      <c r="P28" s="2"/>
      <c r="Q28" s="2" t="s">
        <v>64</v>
      </c>
    </row>
    <row x14ac:dyDescent="0.25" r="29" customHeight="1" ht="18.75">
      <c r="A29" s="6">
        <v>25</v>
      </c>
      <c r="B29" s="2" t="s">
        <v>31</v>
      </c>
      <c r="C29" s="7">
        <v>3</v>
      </c>
      <c r="D29" s="7">
        <v>1</v>
      </c>
      <c r="E29" s="7">
        <v>3</v>
      </c>
      <c r="F29" s="7">
        <v>7</v>
      </c>
      <c r="G29" s="8">
        <f>INDEX(C29:F29,1,MATCH($B$2,$C$4:$F$4,0))+A29/1000000</f>
      </c>
      <c r="H29" s="8">
        <f>LARGE($G$5:$G$77,A29)</f>
      </c>
      <c r="I29" s="2"/>
      <c r="J29" s="7">
        <f>A29</f>
      </c>
      <c r="K29" s="22">
        <f>INDEX($B$5:$H$77,MATCH($H29,$G$5:$G$77,0),1)</f>
      </c>
      <c r="L29" s="7">
        <f>INDEX($B$5:$H$77,MATCH($H29,$G$5:$G$77,0),2)</f>
      </c>
      <c r="M29" s="7">
        <f>INDEX($B$5:$H$77,MATCH($H29,$G$5:$G$77,0),3)</f>
      </c>
      <c r="N29" s="7">
        <f>INDEX($B$5:$H$77,MATCH($H29,$G$5:$G$77,0),4)</f>
      </c>
      <c r="O29" s="23">
        <f>INDEX($B$5:$H$77,MATCH($H29,$G$5:$G$77,0),5)</f>
      </c>
      <c r="P29" s="2"/>
      <c r="Q29" s="2" t="s">
        <v>70</v>
      </c>
    </row>
    <row x14ac:dyDescent="0.25" r="30" customHeight="1" ht="18.75">
      <c r="A30" s="6">
        <v>26</v>
      </c>
      <c r="B30" s="2" t="s">
        <v>32</v>
      </c>
      <c r="C30" s="7">
        <v>3</v>
      </c>
      <c r="D30" s="7">
        <v>1</v>
      </c>
      <c r="E30" s="7">
        <v>2</v>
      </c>
      <c r="F30" s="7">
        <v>6</v>
      </c>
      <c r="G30" s="8">
        <f>INDEX(C30:F30,1,MATCH($B$2,$C$4:$F$4,0))+A30/1000000</f>
      </c>
      <c r="H30" s="8">
        <f>LARGE($G$5:$G$77,A30)</f>
      </c>
      <c r="I30" s="2"/>
      <c r="J30" s="7">
        <f>A30</f>
      </c>
      <c r="K30" s="22">
        <f>INDEX($B$5:$H$77,MATCH($H30,$G$5:$G$77,0),1)</f>
      </c>
      <c r="L30" s="7">
        <f>INDEX($B$5:$H$77,MATCH($H30,$G$5:$G$77,0),2)</f>
      </c>
      <c r="M30" s="7">
        <f>INDEX($B$5:$H$77,MATCH($H30,$G$5:$G$77,0),3)</f>
      </c>
      <c r="N30" s="7">
        <f>INDEX($B$5:$H$77,MATCH($H30,$G$5:$G$77,0),4)</f>
      </c>
      <c r="O30" s="23">
        <f>INDEX($B$5:$H$77,MATCH($H30,$G$5:$G$77,0),5)</f>
      </c>
      <c r="P30" s="2"/>
      <c r="Q30" s="2" t="s">
        <v>31</v>
      </c>
    </row>
    <row x14ac:dyDescent="0.25" r="31" customHeight="1" ht="18.75">
      <c r="A31" s="6">
        <v>27</v>
      </c>
      <c r="B31" s="2" t="s">
        <v>33</v>
      </c>
      <c r="C31" s="7">
        <v>2</v>
      </c>
      <c r="D31" s="7">
        <v>5</v>
      </c>
      <c r="E31" s="7">
        <v>2</v>
      </c>
      <c r="F31" s="7">
        <v>9</v>
      </c>
      <c r="G31" s="8">
        <f>INDEX(C31:F31,1,MATCH($B$2,$C$4:$F$4,0))+A31/1000000</f>
      </c>
      <c r="H31" s="8">
        <f>LARGE($G$5:$G$77,A31)</f>
      </c>
      <c r="I31" s="2"/>
      <c r="J31" s="7">
        <f>A31</f>
      </c>
      <c r="K31" s="22">
        <f>INDEX($B$5:$H$77,MATCH($H31,$G$5:$G$77,0),1)</f>
      </c>
      <c r="L31" s="7">
        <f>INDEX($B$5:$H$77,MATCH($H31,$G$5:$G$77,0),2)</f>
      </c>
      <c r="M31" s="7">
        <f>INDEX($B$5:$H$77,MATCH($H31,$G$5:$G$77,0),3)</f>
      </c>
      <c r="N31" s="7">
        <f>INDEX($B$5:$H$77,MATCH($H31,$G$5:$G$77,0),4)</f>
      </c>
      <c r="O31" s="23">
        <f>INDEX($B$5:$H$77,MATCH($H31,$G$5:$G$77,0),5)</f>
      </c>
      <c r="P31" s="2"/>
      <c r="Q31" s="2" t="s">
        <v>68</v>
      </c>
    </row>
    <row x14ac:dyDescent="0.25" r="32" customHeight="1" ht="18.75">
      <c r="A32" s="6">
        <v>28</v>
      </c>
      <c r="B32" s="2" t="s">
        <v>34</v>
      </c>
      <c r="C32" s="7">
        <v>2</v>
      </c>
      <c r="D32" s="7">
        <v>4</v>
      </c>
      <c r="E32" s="7">
        <v>5</v>
      </c>
      <c r="F32" s="7">
        <v>11</v>
      </c>
      <c r="G32" s="8">
        <f>INDEX(C32:F32,1,MATCH($B$2,$C$4:$F$4,0))+A32/1000000</f>
      </c>
      <c r="H32" s="8">
        <f>LARGE($G$5:$G$77,A32)</f>
      </c>
      <c r="I32" s="2"/>
      <c r="J32" s="7">
        <f>A32</f>
      </c>
      <c r="K32" s="22">
        <f>INDEX($B$5:$H$77,MATCH($H32,$G$5:$G$77,0),1)</f>
      </c>
      <c r="L32" s="7">
        <f>INDEX($B$5:$H$77,MATCH($H32,$G$5:$G$77,0),2)</f>
      </c>
      <c r="M32" s="7">
        <f>INDEX($B$5:$H$77,MATCH($H32,$G$5:$G$77,0),3)</f>
      </c>
      <c r="N32" s="7">
        <f>INDEX($B$5:$H$77,MATCH($H32,$G$5:$G$77,0),4)</f>
      </c>
      <c r="O32" s="23">
        <f>INDEX($B$5:$H$77,MATCH($H32,$G$5:$G$77,0),5)</f>
      </c>
      <c r="P32" s="2"/>
      <c r="Q32" s="2" t="s">
        <v>13</v>
      </c>
    </row>
    <row x14ac:dyDescent="0.25" r="33" customHeight="1" ht="18.75">
      <c r="A33" s="6">
        <v>29</v>
      </c>
      <c r="B33" s="2" t="s">
        <v>35</v>
      </c>
      <c r="C33" s="7">
        <v>2</v>
      </c>
      <c r="D33" s="7">
        <v>4</v>
      </c>
      <c r="E33" s="7">
        <v>3</v>
      </c>
      <c r="F33" s="7">
        <v>9</v>
      </c>
      <c r="G33" s="8">
        <f>INDEX(C33:F33,1,MATCH($B$2,$C$4:$F$4,0))+A33/1000000</f>
      </c>
      <c r="H33" s="8">
        <f>LARGE($G$5:$G$77,A33)</f>
      </c>
      <c r="I33" s="2"/>
      <c r="J33" s="7">
        <f>A33</f>
      </c>
      <c r="K33" s="22">
        <f>INDEX($B$5:$H$77,MATCH($H33,$G$5:$G$77,0),1)</f>
      </c>
      <c r="L33" s="7">
        <f>INDEX($B$5:$H$77,MATCH($H33,$G$5:$G$77,0),2)</f>
      </c>
      <c r="M33" s="7">
        <f>INDEX($B$5:$H$77,MATCH($H33,$G$5:$G$77,0),3)</f>
      </c>
      <c r="N33" s="7">
        <f>INDEX($B$5:$H$77,MATCH($H33,$G$5:$G$77,0),4)</f>
      </c>
      <c r="O33" s="23">
        <f>INDEX($B$5:$H$77,MATCH($H33,$G$5:$G$77,0),5)</f>
      </c>
      <c r="P33" s="2"/>
      <c r="Q33" s="2" t="s">
        <v>77</v>
      </c>
    </row>
    <row x14ac:dyDescent="0.25" r="34" customHeight="1" ht="18.75">
      <c r="A34" s="6">
        <v>30</v>
      </c>
      <c r="B34" s="2" t="s">
        <v>36</v>
      </c>
      <c r="C34" s="7">
        <v>2</v>
      </c>
      <c r="D34" s="7">
        <v>2</v>
      </c>
      <c r="E34" s="7">
        <v>6</v>
      </c>
      <c r="F34" s="7">
        <v>10</v>
      </c>
      <c r="G34" s="8">
        <f>INDEX(C34:F34,1,MATCH($B$2,$C$4:$F$4,0))+A34/1000000</f>
      </c>
      <c r="H34" s="8">
        <f>LARGE($G$5:$G$77,A34)</f>
      </c>
      <c r="I34" s="2"/>
      <c r="J34" s="7">
        <f>A34</f>
      </c>
      <c r="K34" s="22">
        <f>INDEX($B$5:$H$77,MATCH($H34,$G$5:$G$77,0),1)</f>
      </c>
      <c r="L34" s="7">
        <f>INDEX($B$5:$H$77,MATCH($H34,$G$5:$G$77,0),2)</f>
      </c>
      <c r="M34" s="7">
        <f>INDEX($B$5:$H$77,MATCH($H34,$G$5:$G$77,0),3)</f>
      </c>
      <c r="N34" s="7">
        <f>INDEX($B$5:$H$77,MATCH($H34,$G$5:$G$77,0),4)</f>
      </c>
      <c r="O34" s="23">
        <f>INDEX($B$5:$H$77,MATCH($H34,$G$5:$G$77,0),5)</f>
      </c>
      <c r="P34" s="2"/>
      <c r="Q34" s="2" t="s">
        <v>45</v>
      </c>
    </row>
    <row x14ac:dyDescent="0.25" r="35" customHeight="1" ht="18.75">
      <c r="A35" s="6">
        <v>31</v>
      </c>
      <c r="B35" s="2" t="s">
        <v>37</v>
      </c>
      <c r="C35" s="7">
        <v>2</v>
      </c>
      <c r="D35" s="7">
        <v>2</v>
      </c>
      <c r="E35" s="7">
        <v>6</v>
      </c>
      <c r="F35" s="7">
        <v>10</v>
      </c>
      <c r="G35" s="8">
        <f>INDEX(C35:F35,1,MATCH($B$2,$C$4:$F$4,0))+A35/1000000</f>
      </c>
      <c r="H35" s="8">
        <f>LARGE($G$5:$G$77,A35)</f>
      </c>
      <c r="I35" s="2"/>
      <c r="J35" s="7">
        <f>A35</f>
      </c>
      <c r="K35" s="22">
        <f>INDEX($B$5:$H$77,MATCH($H35,$G$5:$G$77,0),1)</f>
      </c>
      <c r="L35" s="7">
        <f>INDEX($B$5:$H$77,MATCH($H35,$G$5:$G$77,0),2)</f>
      </c>
      <c r="M35" s="7">
        <f>INDEX($B$5:$H$77,MATCH($H35,$G$5:$G$77,0),3)</f>
      </c>
      <c r="N35" s="7">
        <f>INDEX($B$5:$H$77,MATCH($H35,$G$5:$G$77,0),4)</f>
      </c>
      <c r="O35" s="23">
        <f>INDEX($B$5:$H$77,MATCH($H35,$G$5:$G$77,0),5)</f>
      </c>
      <c r="P35" s="2"/>
      <c r="Q35" s="2" t="s">
        <v>12</v>
      </c>
    </row>
    <row x14ac:dyDescent="0.25" r="36" customHeight="1" ht="18.75">
      <c r="A36" s="6">
        <v>32</v>
      </c>
      <c r="B36" s="2" t="s">
        <v>38</v>
      </c>
      <c r="C36" s="7">
        <v>2</v>
      </c>
      <c r="D36" s="7">
        <v>2</v>
      </c>
      <c r="E36" s="7">
        <v>1</v>
      </c>
      <c r="F36" s="7">
        <v>5</v>
      </c>
      <c r="G36" s="8">
        <f>INDEX(C36:F36,1,MATCH($B$2,$C$4:$F$4,0))+A36/1000000</f>
      </c>
      <c r="H36" s="8">
        <f>LARGE($G$5:$G$77,A36)</f>
      </c>
      <c r="I36" s="2"/>
      <c r="J36" s="7">
        <f>A36</f>
      </c>
      <c r="K36" s="22">
        <f>INDEX($B$5:$H$77,MATCH($H36,$G$5:$G$77,0),1)</f>
      </c>
      <c r="L36" s="7">
        <f>INDEX($B$5:$H$77,MATCH($H36,$G$5:$G$77,0),2)</f>
      </c>
      <c r="M36" s="7">
        <f>INDEX($B$5:$H$77,MATCH($H36,$G$5:$G$77,0),3)</f>
      </c>
      <c r="N36" s="7">
        <f>INDEX($B$5:$H$77,MATCH($H36,$G$5:$G$77,0),4)</f>
      </c>
      <c r="O36" s="23">
        <f>INDEX($B$5:$H$77,MATCH($H36,$G$5:$G$77,0),5)</f>
      </c>
      <c r="P36" s="2"/>
      <c r="Q36" s="2" t="s">
        <v>9</v>
      </c>
    </row>
    <row x14ac:dyDescent="0.25" r="37" customHeight="1" ht="18.75">
      <c r="A37" s="6">
        <v>33</v>
      </c>
      <c r="B37" s="2" t="s">
        <v>39</v>
      </c>
      <c r="C37" s="7">
        <v>2</v>
      </c>
      <c r="D37" s="7">
        <v>2</v>
      </c>
      <c r="E37" s="7">
        <v>0</v>
      </c>
      <c r="F37" s="7">
        <v>4</v>
      </c>
      <c r="G37" s="8">
        <f>INDEX(C37:F37,1,MATCH($B$2,$C$4:$F$4,0))+A37/1000000</f>
      </c>
      <c r="H37" s="8">
        <f>LARGE($G$5:$G$77,A37)</f>
      </c>
      <c r="I37" s="2"/>
      <c r="J37" s="7">
        <f>A37</f>
      </c>
      <c r="K37" s="22">
        <f>INDEX($B$5:$H$77,MATCH($H37,$G$5:$G$77,0),1)</f>
      </c>
      <c r="L37" s="7">
        <f>INDEX($B$5:$H$77,MATCH($H37,$G$5:$G$77,0),2)</f>
      </c>
      <c r="M37" s="7">
        <f>INDEX($B$5:$H$77,MATCH($H37,$G$5:$G$77,0),3)</f>
      </c>
      <c r="N37" s="7">
        <f>INDEX($B$5:$H$77,MATCH($H37,$G$5:$G$77,0),4)</f>
      </c>
      <c r="O37" s="23">
        <f>INDEX($B$5:$H$77,MATCH($H37,$G$5:$G$77,0),5)</f>
      </c>
      <c r="P37" s="2"/>
      <c r="Q37" s="2" t="s">
        <v>81</v>
      </c>
    </row>
    <row x14ac:dyDescent="0.25" r="38" customHeight="1" ht="18.75">
      <c r="A38" s="6">
        <v>34</v>
      </c>
      <c r="B38" s="2" t="s">
        <v>40</v>
      </c>
      <c r="C38" s="7">
        <v>2</v>
      </c>
      <c r="D38" s="7">
        <v>1</v>
      </c>
      <c r="E38" s="7">
        <v>2</v>
      </c>
      <c r="F38" s="7">
        <v>5</v>
      </c>
      <c r="G38" s="8">
        <f>INDEX(C38:F38,1,MATCH($B$2,$C$4:$F$4,0))+A38/1000000</f>
      </c>
      <c r="H38" s="8">
        <f>LARGE($G$5:$G$77,A38)</f>
      </c>
      <c r="I38" s="2"/>
      <c r="J38" s="7">
        <f>A38</f>
      </c>
      <c r="K38" s="22">
        <f>INDEX($B$5:$H$77,MATCH($H38,$G$5:$G$77,0),1)</f>
      </c>
      <c r="L38" s="7">
        <f>INDEX($B$5:$H$77,MATCH($H38,$G$5:$G$77,0),2)</f>
      </c>
      <c r="M38" s="7">
        <f>INDEX($B$5:$H$77,MATCH($H38,$G$5:$G$77,0),3)</f>
      </c>
      <c r="N38" s="7">
        <f>INDEX($B$5:$H$77,MATCH($H38,$G$5:$G$77,0),4)</f>
      </c>
      <c r="O38" s="23">
        <f>INDEX($B$5:$H$77,MATCH($H38,$G$5:$G$77,0),5)</f>
      </c>
      <c r="P38" s="2"/>
      <c r="Q38" s="2" t="s">
        <v>58</v>
      </c>
    </row>
    <row x14ac:dyDescent="0.25" r="39" customHeight="1" ht="18.75">
      <c r="A39" s="6">
        <v>35</v>
      </c>
      <c r="B39" s="2" t="s">
        <v>41</v>
      </c>
      <c r="C39" s="7">
        <v>2</v>
      </c>
      <c r="D39" s="7">
        <v>1</v>
      </c>
      <c r="E39" s="7">
        <v>1</v>
      </c>
      <c r="F39" s="7">
        <v>4</v>
      </c>
      <c r="G39" s="8">
        <f>INDEX(C39:F39,1,MATCH($B$2,$C$4:$F$4,0))+A39/1000000</f>
      </c>
      <c r="H39" s="8">
        <f>LARGE($G$5:$G$77,A39)</f>
      </c>
      <c r="I39" s="2"/>
      <c r="J39" s="7">
        <f>A39</f>
      </c>
      <c r="K39" s="22">
        <f>INDEX($B$5:$H$77,MATCH($H39,$G$5:$G$77,0),1)</f>
      </c>
      <c r="L39" s="7">
        <f>INDEX($B$5:$H$77,MATCH($H39,$G$5:$G$77,0),2)</f>
      </c>
      <c r="M39" s="7">
        <f>INDEX($B$5:$H$77,MATCH($H39,$G$5:$G$77,0),3)</f>
      </c>
      <c r="N39" s="7">
        <f>INDEX($B$5:$H$77,MATCH($H39,$G$5:$G$77,0),4)</f>
      </c>
      <c r="O39" s="23">
        <f>INDEX($B$5:$H$77,MATCH($H39,$G$5:$G$77,0),5)</f>
      </c>
      <c r="P39" s="2"/>
      <c r="Q39" s="2" t="s">
        <v>78</v>
      </c>
    </row>
    <row x14ac:dyDescent="0.25" r="40" customHeight="1" ht="18.75">
      <c r="A40" s="6">
        <v>36</v>
      </c>
      <c r="B40" s="2" t="s">
        <v>42</v>
      </c>
      <c r="C40" s="7">
        <v>1</v>
      </c>
      <c r="D40" s="7">
        <v>5</v>
      </c>
      <c r="E40" s="7">
        <v>12</v>
      </c>
      <c r="F40" s="7">
        <v>18</v>
      </c>
      <c r="G40" s="8">
        <f>INDEX(C40:F40,1,MATCH($B$2,$C$4:$F$4,0))+A40/1000000</f>
      </c>
      <c r="H40" s="8">
        <f>LARGE($G$5:$G$77,A40)</f>
      </c>
      <c r="I40" s="2"/>
      <c r="J40" s="7">
        <f>A40</f>
      </c>
      <c r="K40" s="22">
        <f>INDEX($B$5:$H$77,MATCH($H40,$G$5:$G$77,0),1)</f>
      </c>
      <c r="L40" s="7">
        <f>INDEX($B$5:$H$77,MATCH($H40,$G$5:$G$77,0),2)</f>
      </c>
      <c r="M40" s="7">
        <f>INDEX($B$5:$H$77,MATCH($H40,$G$5:$G$77,0),3)</f>
      </c>
      <c r="N40" s="7">
        <f>INDEX($B$5:$H$77,MATCH($H40,$G$5:$G$77,0),4)</f>
      </c>
      <c r="O40" s="23">
        <f>INDEX($B$5:$H$77,MATCH($H40,$G$5:$G$77,0),5)</f>
      </c>
      <c r="P40" s="2"/>
      <c r="Q40" s="2" t="s">
        <v>87</v>
      </c>
    </row>
    <row x14ac:dyDescent="0.25" r="41" customHeight="1" ht="18.75">
      <c r="A41" s="6">
        <v>37</v>
      </c>
      <c r="B41" s="2" t="s">
        <v>43</v>
      </c>
      <c r="C41" s="7">
        <v>1</v>
      </c>
      <c r="D41" s="7">
        <v>4</v>
      </c>
      <c r="E41" s="7">
        <v>3</v>
      </c>
      <c r="F41" s="7">
        <v>8</v>
      </c>
      <c r="G41" s="8">
        <f>INDEX(C41:F41,1,MATCH($B$2,$C$4:$F$4,0))+A41/1000000</f>
      </c>
      <c r="H41" s="8">
        <f>LARGE($G$5:$G$77,A41)</f>
      </c>
      <c r="I41" s="2"/>
      <c r="J41" s="7">
        <f>A41</f>
      </c>
      <c r="K41" s="22">
        <f>INDEX($B$5:$H$77,MATCH($H41,$G$5:$G$77,0),1)</f>
      </c>
      <c r="L41" s="7">
        <f>INDEX($B$5:$H$77,MATCH($H41,$G$5:$G$77,0),2)</f>
      </c>
      <c r="M41" s="7">
        <f>INDEX($B$5:$H$77,MATCH($H41,$G$5:$G$77,0),3)</f>
      </c>
      <c r="N41" s="7">
        <f>INDEX($B$5:$H$77,MATCH($H41,$G$5:$G$77,0),4)</f>
      </c>
      <c r="O41" s="23">
        <f>INDEX($B$5:$H$77,MATCH($H41,$G$5:$G$77,0),5)</f>
      </c>
      <c r="P41" s="2"/>
      <c r="Q41" s="2" t="s">
        <v>15</v>
      </c>
    </row>
    <row x14ac:dyDescent="0.25" r="42" customHeight="1" ht="18.75">
      <c r="A42" s="6">
        <v>38</v>
      </c>
      <c r="B42" s="2" t="s">
        <v>44</v>
      </c>
      <c r="C42" s="7">
        <v>1</v>
      </c>
      <c r="D42" s="7">
        <v>3</v>
      </c>
      <c r="E42" s="7">
        <v>4</v>
      </c>
      <c r="F42" s="7">
        <v>8</v>
      </c>
      <c r="G42" s="8">
        <f>INDEX(C42:F42,1,MATCH($B$2,$C$4:$F$4,0))+A42/1000000</f>
      </c>
      <c r="H42" s="8">
        <f>LARGE($G$5:$G$77,A42)</f>
      </c>
      <c r="I42" s="2"/>
      <c r="J42" s="7">
        <f>A42</f>
      </c>
      <c r="K42" s="22">
        <f>INDEX($B$5:$H$77,MATCH($H42,$G$5:$G$77,0),1)</f>
      </c>
      <c r="L42" s="7">
        <f>INDEX($B$5:$H$77,MATCH($H42,$G$5:$G$77,0),2)</f>
      </c>
      <c r="M42" s="7">
        <f>INDEX($B$5:$H$77,MATCH($H42,$G$5:$G$77,0),3)</f>
      </c>
      <c r="N42" s="7">
        <f>INDEX($B$5:$H$77,MATCH($H42,$G$5:$G$77,0),4)</f>
      </c>
      <c r="O42" s="23">
        <f>INDEX($B$5:$H$77,MATCH($H42,$G$5:$G$77,0),5)</f>
      </c>
      <c r="P42" s="2"/>
      <c r="Q42" s="2" t="s">
        <v>61</v>
      </c>
    </row>
    <row x14ac:dyDescent="0.25" r="43" customHeight="1" ht="18.75">
      <c r="A43" s="6">
        <v>39</v>
      </c>
      <c r="B43" s="2" t="s">
        <v>45</v>
      </c>
      <c r="C43" s="7">
        <v>1</v>
      </c>
      <c r="D43" s="7">
        <v>3</v>
      </c>
      <c r="E43" s="7">
        <v>3</v>
      </c>
      <c r="F43" s="7">
        <v>7</v>
      </c>
      <c r="G43" s="8">
        <f>INDEX(C43:F43,1,MATCH($B$2,$C$4:$F$4,0))+A43/1000000</f>
      </c>
      <c r="H43" s="8">
        <f>LARGE($G$5:$G$77,A43)</f>
      </c>
      <c r="I43" s="2"/>
      <c r="J43" s="7">
        <f>A43</f>
      </c>
      <c r="K43" s="22">
        <f>INDEX($B$5:$H$77,MATCH($H43,$G$5:$G$77,0),1)</f>
      </c>
      <c r="L43" s="7">
        <f>INDEX($B$5:$H$77,MATCH($H43,$G$5:$G$77,0),2)</f>
      </c>
      <c r="M43" s="7">
        <f>INDEX($B$5:$H$77,MATCH($H43,$G$5:$G$77,0),3)</f>
      </c>
      <c r="N43" s="7">
        <f>INDEX($B$5:$H$77,MATCH($H43,$G$5:$G$77,0),4)</f>
      </c>
      <c r="O43" s="23">
        <f>INDEX($B$5:$H$77,MATCH($H43,$G$5:$G$77,0),5)</f>
      </c>
      <c r="P43" s="2"/>
      <c r="Q43" s="2" t="s">
        <v>71</v>
      </c>
    </row>
    <row x14ac:dyDescent="0.25" r="44" customHeight="1" ht="18.75">
      <c r="A44" s="6">
        <v>40</v>
      </c>
      <c r="B44" s="2" t="s">
        <v>46</v>
      </c>
      <c r="C44" s="7">
        <v>1</v>
      </c>
      <c r="D44" s="7">
        <v>3</v>
      </c>
      <c r="E44" s="7">
        <v>3</v>
      </c>
      <c r="F44" s="7">
        <v>7</v>
      </c>
      <c r="G44" s="8">
        <f>INDEX(C44:F44,1,MATCH($B$2,$C$4:$F$4,0))+A44/1000000</f>
      </c>
      <c r="H44" s="8">
        <f>LARGE($G$5:$G$77,A44)</f>
      </c>
      <c r="I44" s="2"/>
      <c r="J44" s="7">
        <f>A44</f>
      </c>
      <c r="K44" s="22">
        <f>INDEX($B$5:$H$77,MATCH($H44,$G$5:$G$77,0),1)</f>
      </c>
      <c r="L44" s="7">
        <f>INDEX($B$5:$H$77,MATCH($H44,$G$5:$G$77,0),2)</f>
      </c>
      <c r="M44" s="7">
        <f>INDEX($B$5:$H$77,MATCH($H44,$G$5:$G$77,0),3)</f>
      </c>
      <c r="N44" s="7">
        <f>INDEX($B$5:$H$77,MATCH($H44,$G$5:$G$77,0),4)</f>
      </c>
      <c r="O44" s="23">
        <f>INDEX($B$5:$H$77,MATCH($H44,$G$5:$G$77,0),5)</f>
      </c>
      <c r="P44" s="2"/>
      <c r="Q44" s="2" t="s">
        <v>23</v>
      </c>
    </row>
    <row x14ac:dyDescent="0.25" r="45" customHeight="1" ht="18.75">
      <c r="A45" s="6">
        <v>41</v>
      </c>
      <c r="B45" s="2" t="s">
        <v>47</v>
      </c>
      <c r="C45" s="7">
        <v>1</v>
      </c>
      <c r="D45" s="7">
        <v>1</v>
      </c>
      <c r="E45" s="7">
        <v>3</v>
      </c>
      <c r="F45" s="7">
        <v>5</v>
      </c>
      <c r="G45" s="8">
        <f>INDEX(C45:F45,1,MATCH($B$2,$C$4:$F$4,0))+A45/1000000</f>
      </c>
      <c r="H45" s="8">
        <f>LARGE($G$5:$G$77,A45)</f>
      </c>
      <c r="I45" s="2"/>
      <c r="J45" s="7">
        <f>A45</f>
      </c>
      <c r="K45" s="22">
        <f>INDEX($B$5:$H$77,MATCH($H45,$G$5:$G$77,0),1)</f>
      </c>
      <c r="L45" s="7">
        <f>INDEX($B$5:$H$77,MATCH($H45,$G$5:$G$77,0),2)</f>
      </c>
      <c r="M45" s="7">
        <f>INDEX($B$5:$H$77,MATCH($H45,$G$5:$G$77,0),3)</f>
      </c>
      <c r="N45" s="7">
        <f>INDEX($B$5:$H$77,MATCH($H45,$G$5:$G$77,0),4)</f>
      </c>
      <c r="O45" s="23">
        <f>INDEX($B$5:$H$77,MATCH($H45,$G$5:$G$77,0),5)</f>
      </c>
      <c r="P45" s="2"/>
      <c r="Q45" s="2" t="s">
        <v>47</v>
      </c>
    </row>
    <row x14ac:dyDescent="0.25" r="46" customHeight="1" ht="18.75">
      <c r="A46" s="6">
        <v>42</v>
      </c>
      <c r="B46" s="2" t="s">
        <v>48</v>
      </c>
      <c r="C46" s="7">
        <v>1</v>
      </c>
      <c r="D46" s="7">
        <v>1</v>
      </c>
      <c r="E46" s="7">
        <v>2</v>
      </c>
      <c r="F46" s="7">
        <v>4</v>
      </c>
      <c r="G46" s="8">
        <f>INDEX(C46:F46,1,MATCH($B$2,$C$4:$F$4,0))+A46/1000000</f>
      </c>
      <c r="H46" s="8">
        <f>LARGE($G$5:$G$77,A46)</f>
      </c>
      <c r="I46" s="2"/>
      <c r="J46" s="7">
        <f>A46</f>
      </c>
      <c r="K46" s="22">
        <f>INDEX($B$5:$H$77,MATCH($H46,$G$5:$G$77,0),1)</f>
      </c>
      <c r="L46" s="7">
        <f>INDEX($B$5:$H$77,MATCH($H46,$G$5:$G$77,0),2)</f>
      </c>
      <c r="M46" s="7">
        <f>INDEX($B$5:$H$77,MATCH($H46,$G$5:$G$77,0),3)</f>
      </c>
      <c r="N46" s="7">
        <f>INDEX($B$5:$H$77,MATCH($H46,$G$5:$G$77,0),4)</f>
      </c>
      <c r="O46" s="23">
        <f>INDEX($B$5:$H$77,MATCH($H46,$G$5:$G$77,0),5)</f>
      </c>
      <c r="P46" s="2"/>
      <c r="Q46" s="2" t="s">
        <v>14</v>
      </c>
    </row>
    <row x14ac:dyDescent="0.25" r="47" customHeight="1" ht="18.75">
      <c r="A47" s="6">
        <v>43</v>
      </c>
      <c r="B47" s="2" t="s">
        <v>49</v>
      </c>
      <c r="C47" s="7">
        <v>1</v>
      </c>
      <c r="D47" s="7">
        <v>1</v>
      </c>
      <c r="E47" s="7">
        <v>2</v>
      </c>
      <c r="F47" s="7">
        <v>4</v>
      </c>
      <c r="G47" s="8">
        <f>INDEX(C47:F47,1,MATCH($B$2,$C$4:$F$4,0))+A47/1000000</f>
      </c>
      <c r="H47" s="8">
        <f>LARGE($G$5:$G$77,A47)</f>
      </c>
      <c r="I47" s="2"/>
      <c r="J47" s="7">
        <f>A47</f>
      </c>
      <c r="K47" s="22">
        <f>INDEX($B$5:$H$77,MATCH($H47,$G$5:$G$77,0),1)</f>
      </c>
      <c r="L47" s="7">
        <f>INDEX($B$5:$H$77,MATCH($H47,$G$5:$G$77,0),2)</f>
      </c>
      <c r="M47" s="7">
        <f>INDEX($B$5:$H$77,MATCH($H47,$G$5:$G$77,0),3)</f>
      </c>
      <c r="N47" s="7">
        <f>INDEX($B$5:$H$77,MATCH($H47,$G$5:$G$77,0),4)</f>
      </c>
      <c r="O47" s="23">
        <f>INDEX($B$5:$H$77,MATCH($H47,$G$5:$G$77,0),5)</f>
      </c>
      <c r="P47" s="2"/>
      <c r="Q47" s="2" t="s">
        <v>24</v>
      </c>
    </row>
    <row x14ac:dyDescent="0.25" r="48" customHeight="1" ht="18.75">
      <c r="A48" s="6">
        <v>44</v>
      </c>
      <c r="B48" s="2" t="s">
        <v>50</v>
      </c>
      <c r="C48" s="7">
        <v>1</v>
      </c>
      <c r="D48" s="7">
        <v>1</v>
      </c>
      <c r="E48" s="7">
        <v>2</v>
      </c>
      <c r="F48" s="7">
        <v>4</v>
      </c>
      <c r="G48" s="8">
        <f>INDEX(C48:F48,1,MATCH($B$2,$C$4:$F$4,0))+A48/1000000</f>
      </c>
      <c r="H48" s="8">
        <f>LARGE($G$5:$G$77,A48)</f>
      </c>
      <c r="I48" s="2"/>
      <c r="J48" s="7">
        <f>A48</f>
      </c>
      <c r="K48" s="22">
        <f>INDEX($B$5:$H$77,MATCH($H48,$G$5:$G$77,0),1)</f>
      </c>
      <c r="L48" s="7">
        <f>INDEX($B$5:$H$77,MATCH($H48,$G$5:$G$77,0),2)</f>
      </c>
      <c r="M48" s="7">
        <f>INDEX($B$5:$H$77,MATCH($H48,$G$5:$G$77,0),3)</f>
      </c>
      <c r="N48" s="7">
        <f>INDEX($B$5:$H$77,MATCH($H48,$G$5:$G$77,0),4)</f>
      </c>
      <c r="O48" s="23">
        <f>INDEX($B$5:$H$77,MATCH($H48,$G$5:$G$77,0),5)</f>
      </c>
      <c r="P48" s="2"/>
      <c r="Q48" s="2" t="s">
        <v>17</v>
      </c>
    </row>
    <row x14ac:dyDescent="0.25" r="49" customHeight="1" ht="18.75">
      <c r="A49" s="6">
        <v>45</v>
      </c>
      <c r="B49" s="2" t="s">
        <v>51</v>
      </c>
      <c r="C49" s="7">
        <v>1</v>
      </c>
      <c r="D49" s="7">
        <v>1</v>
      </c>
      <c r="E49" s="7">
        <v>1</v>
      </c>
      <c r="F49" s="7">
        <v>3</v>
      </c>
      <c r="G49" s="8">
        <f>INDEX(C49:F49,1,MATCH($B$2,$C$4:$F$4,0))+A49/1000000</f>
      </c>
      <c r="H49" s="8">
        <f>LARGE($G$5:$G$77,A49)</f>
      </c>
      <c r="I49" s="2"/>
      <c r="J49" s="7">
        <f>A49</f>
      </c>
      <c r="K49" s="22">
        <f>INDEX($B$5:$H$77,MATCH($H49,$G$5:$G$77,0),1)</f>
      </c>
      <c r="L49" s="7">
        <f>INDEX($B$5:$H$77,MATCH($H49,$G$5:$G$77,0),2)</f>
      </c>
      <c r="M49" s="7">
        <f>INDEX($B$5:$H$77,MATCH($H49,$G$5:$G$77,0),3)</f>
      </c>
      <c r="N49" s="7">
        <f>INDEX($B$5:$H$77,MATCH($H49,$G$5:$G$77,0),4)</f>
      </c>
      <c r="O49" s="23">
        <f>INDEX($B$5:$H$77,MATCH($H49,$G$5:$G$77,0),5)</f>
      </c>
      <c r="P49" s="2"/>
      <c r="Q49" s="2" t="s">
        <v>18</v>
      </c>
    </row>
    <row x14ac:dyDescent="0.25" r="50" customHeight="1" ht="18.75">
      <c r="A50" s="6">
        <v>46</v>
      </c>
      <c r="B50" s="2" t="s">
        <v>52</v>
      </c>
      <c r="C50" s="7">
        <v>1</v>
      </c>
      <c r="D50" s="7">
        <v>1</v>
      </c>
      <c r="E50" s="7">
        <v>0</v>
      </c>
      <c r="F50" s="7">
        <v>2</v>
      </c>
      <c r="G50" s="8">
        <f>INDEX(C50:F50,1,MATCH($B$2,$C$4:$F$4,0))+A50/1000000</f>
      </c>
      <c r="H50" s="8">
        <f>LARGE($G$5:$G$77,A50)</f>
      </c>
      <c r="I50" s="2"/>
      <c r="J50" s="7">
        <f>A50</f>
      </c>
      <c r="K50" s="22">
        <f>INDEX($B$5:$H$77,MATCH($H50,$G$5:$G$77,0),1)</f>
      </c>
      <c r="L50" s="7">
        <f>INDEX($B$5:$H$77,MATCH($H50,$G$5:$G$77,0),2)</f>
      </c>
      <c r="M50" s="7">
        <f>INDEX($B$5:$H$77,MATCH($H50,$G$5:$G$77,0),3)</f>
      </c>
      <c r="N50" s="7">
        <f>INDEX($B$5:$H$77,MATCH($H50,$G$5:$G$77,0),4)</f>
      </c>
      <c r="O50" s="23">
        <f>INDEX($B$5:$H$77,MATCH($H50,$G$5:$G$77,0),5)</f>
      </c>
      <c r="P50" s="2"/>
      <c r="Q50" s="2" t="s">
        <v>34</v>
      </c>
    </row>
    <row x14ac:dyDescent="0.25" r="51" customHeight="1" ht="18.75">
      <c r="A51" s="6">
        <v>47</v>
      </c>
      <c r="B51" s="2" t="s">
        <v>53</v>
      </c>
      <c r="C51" s="7">
        <v>1</v>
      </c>
      <c r="D51" s="7">
        <v>0</v>
      </c>
      <c r="E51" s="7">
        <v>3</v>
      </c>
      <c r="F51" s="7">
        <v>4</v>
      </c>
      <c r="G51" s="8">
        <f>INDEX(C51:F51,1,MATCH($B$2,$C$4:$F$4,0))+A51/1000000</f>
      </c>
      <c r="H51" s="8">
        <f>LARGE($G$5:$G$77,A51)</f>
      </c>
      <c r="I51" s="2"/>
      <c r="J51" s="7">
        <f>A51</f>
      </c>
      <c r="K51" s="22">
        <f>INDEX($B$5:$H$77,MATCH($H51,$G$5:$G$77,0),1)</f>
      </c>
      <c r="L51" s="7">
        <f>INDEX($B$5:$H$77,MATCH($H51,$G$5:$G$77,0),2)</f>
      </c>
      <c r="M51" s="7">
        <f>INDEX($B$5:$H$77,MATCH($H51,$G$5:$G$77,0),3)</f>
      </c>
      <c r="N51" s="7">
        <f>INDEX($B$5:$H$77,MATCH($H51,$G$5:$G$77,0),4)</f>
      </c>
      <c r="O51" s="23">
        <f>INDEX($B$5:$H$77,MATCH($H51,$G$5:$G$77,0),5)</f>
      </c>
      <c r="P51" s="2"/>
      <c r="Q51" s="2" t="s">
        <v>89</v>
      </c>
    </row>
    <row x14ac:dyDescent="0.25" r="52" customHeight="1" ht="18.75">
      <c r="A52" s="6">
        <v>48</v>
      </c>
      <c r="B52" s="2" t="s">
        <v>54</v>
      </c>
      <c r="C52" s="7">
        <v>1</v>
      </c>
      <c r="D52" s="7">
        <v>0</v>
      </c>
      <c r="E52" s="7">
        <v>3</v>
      </c>
      <c r="F52" s="7">
        <v>4</v>
      </c>
      <c r="G52" s="8">
        <f>INDEX(C52:F52,1,MATCH($B$2,$C$4:$F$4,0))+A52/1000000</f>
      </c>
      <c r="H52" s="8">
        <f>LARGE($G$5:$G$77,A52)</f>
      </c>
      <c r="I52" s="2"/>
      <c r="J52" s="7">
        <f>A52</f>
      </c>
      <c r="K52" s="22">
        <f>INDEX($B$5:$H$77,MATCH($H52,$G$5:$G$77,0),1)</f>
      </c>
      <c r="L52" s="7">
        <f>INDEX($B$5:$H$77,MATCH($H52,$G$5:$G$77,0),2)</f>
      </c>
      <c r="M52" s="7">
        <f>INDEX($B$5:$H$77,MATCH($H52,$G$5:$G$77,0),3)</f>
      </c>
      <c r="N52" s="7">
        <f>INDEX($B$5:$H$77,MATCH($H52,$G$5:$G$77,0),4)</f>
      </c>
      <c r="O52" s="23">
        <f>INDEX($B$5:$H$77,MATCH($H52,$G$5:$G$77,0),5)</f>
      </c>
      <c r="P52" s="2"/>
      <c r="Q52" s="2" t="s">
        <v>55</v>
      </c>
    </row>
    <row x14ac:dyDescent="0.25" r="53" customHeight="1" ht="18.75">
      <c r="A53" s="6">
        <v>49</v>
      </c>
      <c r="B53" s="2" t="s">
        <v>55</v>
      </c>
      <c r="C53" s="7">
        <v>1</v>
      </c>
      <c r="D53" s="7">
        <v>0</v>
      </c>
      <c r="E53" s="7">
        <v>1</v>
      </c>
      <c r="F53" s="7">
        <v>2</v>
      </c>
      <c r="G53" s="8">
        <f>INDEX(C53:F53,1,MATCH($B$2,$C$4:$F$4,0))+A53/1000000</f>
      </c>
      <c r="H53" s="8">
        <f>LARGE($G$5:$G$77,A53)</f>
      </c>
      <c r="I53" s="2"/>
      <c r="J53" s="7">
        <f>A53</f>
      </c>
      <c r="K53" s="22">
        <f>INDEX($B$5:$H$77,MATCH($H53,$G$5:$G$77,0),1)</f>
      </c>
      <c r="L53" s="7">
        <f>INDEX($B$5:$H$77,MATCH($H53,$G$5:$G$77,0),2)</f>
      </c>
      <c r="M53" s="7">
        <f>INDEX($B$5:$H$77,MATCH($H53,$G$5:$G$77,0),3)</f>
      </c>
      <c r="N53" s="7">
        <f>INDEX($B$5:$H$77,MATCH($H53,$G$5:$G$77,0),4)</f>
      </c>
      <c r="O53" s="23">
        <f>INDEX($B$5:$H$77,MATCH($H53,$G$5:$G$77,0),5)</f>
      </c>
      <c r="P53" s="2"/>
      <c r="Q53" s="2" t="s">
        <v>40</v>
      </c>
    </row>
    <row x14ac:dyDescent="0.25" r="54" customHeight="1" ht="18.75">
      <c r="A54" s="6">
        <v>50</v>
      </c>
      <c r="B54" s="2" t="s">
        <v>56</v>
      </c>
      <c r="C54" s="7">
        <v>1</v>
      </c>
      <c r="D54" s="7">
        <v>0</v>
      </c>
      <c r="E54" s="7">
        <v>0</v>
      </c>
      <c r="F54" s="7">
        <v>1</v>
      </c>
      <c r="G54" s="8">
        <f>INDEX(C54:F54,1,MATCH($B$2,$C$4:$F$4,0))+A54/1000000</f>
      </c>
      <c r="H54" s="8">
        <f>LARGE($G$5:$G$77,A54)</f>
      </c>
      <c r="I54" s="2"/>
      <c r="J54" s="7">
        <f>A54</f>
      </c>
      <c r="K54" s="22">
        <f>INDEX($B$5:$H$77,MATCH($H54,$G$5:$G$77,0),1)</f>
      </c>
      <c r="L54" s="7">
        <f>INDEX($B$5:$H$77,MATCH($H54,$G$5:$G$77,0),2)</f>
      </c>
      <c r="M54" s="7">
        <f>INDEX($B$5:$H$77,MATCH($H54,$G$5:$G$77,0),3)</f>
      </c>
      <c r="N54" s="7">
        <f>INDEX($B$5:$H$77,MATCH($H54,$G$5:$G$77,0),4)</f>
      </c>
      <c r="O54" s="23">
        <f>INDEX($B$5:$H$77,MATCH($H54,$G$5:$G$77,0),5)</f>
      </c>
      <c r="P54" s="2"/>
      <c r="Q54" s="2" t="s">
        <v>72</v>
      </c>
    </row>
    <row x14ac:dyDescent="0.25" r="55" customHeight="1" ht="18.75">
      <c r="A55" s="6">
        <v>51</v>
      </c>
      <c r="B55" s="2" t="s">
        <v>57</v>
      </c>
      <c r="C55" s="7">
        <v>1</v>
      </c>
      <c r="D55" s="7">
        <v>0</v>
      </c>
      <c r="E55" s="7">
        <v>0</v>
      </c>
      <c r="F55" s="7">
        <v>1</v>
      </c>
      <c r="G55" s="8">
        <f>INDEX(C55:F55,1,MATCH($B$2,$C$4:$F$4,0))+A55/1000000</f>
      </c>
      <c r="H55" s="8">
        <f>LARGE($G$5:$G$77,A55)</f>
      </c>
      <c r="I55" s="2"/>
      <c r="J55" s="7">
        <f>A55</f>
      </c>
      <c r="K55" s="22">
        <f>INDEX($B$5:$H$77,MATCH($H55,$G$5:$G$77,0),1)</f>
      </c>
      <c r="L55" s="7">
        <f>INDEX($B$5:$H$77,MATCH($H55,$G$5:$G$77,0),2)</f>
      </c>
      <c r="M55" s="7">
        <f>INDEX($B$5:$H$77,MATCH($H55,$G$5:$G$77,0),3)</f>
      </c>
      <c r="N55" s="7">
        <f>INDEX($B$5:$H$77,MATCH($H55,$G$5:$G$77,0),4)</f>
      </c>
      <c r="O55" s="23">
        <f>INDEX($B$5:$H$77,MATCH($H55,$G$5:$G$77,0),5)</f>
      </c>
      <c r="P55" s="2"/>
      <c r="Q55" s="2" t="s">
        <v>46</v>
      </c>
    </row>
    <row x14ac:dyDescent="0.25" r="56" customHeight="1" ht="18.75">
      <c r="A56" s="6">
        <v>52</v>
      </c>
      <c r="B56" s="2" t="s">
        <v>58</v>
      </c>
      <c r="C56" s="7">
        <v>1</v>
      </c>
      <c r="D56" s="7">
        <v>0</v>
      </c>
      <c r="E56" s="7">
        <v>0</v>
      </c>
      <c r="F56" s="7">
        <v>1</v>
      </c>
      <c r="G56" s="8">
        <f>INDEX(C56:F56,1,MATCH($B$2,$C$4:$F$4,0))+A56/1000000</f>
      </c>
      <c r="H56" s="8">
        <f>LARGE($G$5:$G$77,A56)</f>
      </c>
      <c r="I56" s="2"/>
      <c r="J56" s="7">
        <f>A56</f>
      </c>
      <c r="K56" s="22">
        <f>INDEX($B$5:$H$77,MATCH($H56,$G$5:$G$77,0),1)</f>
      </c>
      <c r="L56" s="7">
        <f>INDEX($B$5:$H$77,MATCH($H56,$G$5:$G$77,0),2)</f>
      </c>
      <c r="M56" s="7">
        <f>INDEX($B$5:$H$77,MATCH($H56,$G$5:$G$77,0),3)</f>
      </c>
      <c r="N56" s="7">
        <f>INDEX($B$5:$H$77,MATCH($H56,$G$5:$G$77,0),4)</f>
      </c>
      <c r="O56" s="23">
        <f>INDEX($B$5:$H$77,MATCH($H56,$G$5:$G$77,0),5)</f>
      </c>
      <c r="P56" s="2"/>
      <c r="Q56" s="2" t="s">
        <v>82</v>
      </c>
    </row>
    <row x14ac:dyDescent="0.25" r="57" customHeight="1" ht="18.75">
      <c r="A57" s="6">
        <v>53</v>
      </c>
      <c r="B57" s="2" t="s">
        <v>59</v>
      </c>
      <c r="C57" s="7">
        <v>1</v>
      </c>
      <c r="D57" s="7">
        <v>0</v>
      </c>
      <c r="E57" s="7">
        <v>0</v>
      </c>
      <c r="F57" s="7">
        <v>1</v>
      </c>
      <c r="G57" s="8">
        <f>INDEX(C57:F57,1,MATCH($B$2,$C$4:$F$4,0))+A57/1000000</f>
      </c>
      <c r="H57" s="8">
        <f>LARGE($G$5:$G$77,A57)</f>
      </c>
      <c r="I57" s="2"/>
      <c r="J57" s="7">
        <f>A57</f>
      </c>
      <c r="K57" s="22">
        <f>INDEX($B$5:$H$77,MATCH($H57,$G$5:$G$77,0),1)</f>
      </c>
      <c r="L57" s="7">
        <f>INDEX($B$5:$H$77,MATCH($H57,$G$5:$G$77,0),2)</f>
      </c>
      <c r="M57" s="7">
        <f>INDEX($B$5:$H$77,MATCH($H57,$G$5:$G$77,0),3)</f>
      </c>
      <c r="N57" s="7">
        <f>INDEX($B$5:$H$77,MATCH($H57,$G$5:$G$77,0),4)</f>
      </c>
      <c r="O57" s="23">
        <f>INDEX($B$5:$H$77,MATCH($H57,$G$5:$G$77,0),5)</f>
      </c>
      <c r="P57" s="2"/>
      <c r="Q57" s="2" t="s">
        <v>62</v>
      </c>
    </row>
    <row x14ac:dyDescent="0.25" r="58" customHeight="1" ht="18.75">
      <c r="A58" s="6">
        <v>54</v>
      </c>
      <c r="B58" s="2" t="s">
        <v>60</v>
      </c>
      <c r="C58" s="7">
        <v>1</v>
      </c>
      <c r="D58" s="7">
        <v>0</v>
      </c>
      <c r="E58" s="7">
        <v>0</v>
      </c>
      <c r="F58" s="7">
        <v>1</v>
      </c>
      <c r="G58" s="8">
        <f>INDEX(C58:F58,1,MATCH($B$2,$C$4:$F$4,0))+A58/1000000</f>
      </c>
      <c r="H58" s="8">
        <f>LARGE($G$5:$G$77,A58)</f>
      </c>
      <c r="I58" s="2"/>
      <c r="J58" s="7">
        <f>A58</f>
      </c>
      <c r="K58" s="22">
        <f>INDEX($B$5:$H$77,MATCH($H58,$G$5:$G$77,0),1)</f>
      </c>
      <c r="L58" s="7">
        <f>INDEX($B$5:$H$77,MATCH($H58,$G$5:$G$77,0),2)</f>
      </c>
      <c r="M58" s="7">
        <f>INDEX($B$5:$H$77,MATCH($H58,$G$5:$G$77,0),3)</f>
      </c>
      <c r="N58" s="7">
        <f>INDEX($B$5:$H$77,MATCH($H58,$G$5:$G$77,0),4)</f>
      </c>
      <c r="O58" s="23">
        <f>INDEX($B$5:$H$77,MATCH($H58,$G$5:$G$77,0),5)</f>
      </c>
      <c r="P58" s="2"/>
      <c r="Q58" s="2" t="s">
        <v>79</v>
      </c>
    </row>
    <row x14ac:dyDescent="0.25" r="59" customHeight="1" ht="18.75">
      <c r="A59" s="6">
        <v>55</v>
      </c>
      <c r="B59" s="2" t="s">
        <v>61</v>
      </c>
      <c r="C59" s="7">
        <v>0</v>
      </c>
      <c r="D59" s="7">
        <v>2</v>
      </c>
      <c r="E59" s="7">
        <v>4</v>
      </c>
      <c r="F59" s="7">
        <v>6</v>
      </c>
      <c r="G59" s="8">
        <f>INDEX(C59:F59,1,MATCH($B$2,$C$4:$F$4,0))+A59/1000000</f>
      </c>
      <c r="H59" s="8">
        <f>LARGE($G$5:$G$77,A59)</f>
      </c>
      <c r="I59" s="2"/>
      <c r="J59" s="7">
        <f>A59</f>
      </c>
      <c r="K59" s="22">
        <f>INDEX($B$5:$H$77,MATCH($H59,$G$5:$G$77,0),1)</f>
      </c>
      <c r="L59" s="7">
        <f>INDEX($B$5:$H$77,MATCH($H59,$G$5:$G$77,0),2)</f>
      </c>
      <c r="M59" s="7">
        <f>INDEX($B$5:$H$77,MATCH($H59,$G$5:$G$77,0),3)</f>
      </c>
      <c r="N59" s="7">
        <f>INDEX($B$5:$H$77,MATCH($H59,$G$5:$G$77,0),4)</f>
      </c>
      <c r="O59" s="23">
        <f>INDEX($B$5:$H$77,MATCH($H59,$G$5:$G$77,0),5)</f>
      </c>
      <c r="P59" s="2"/>
      <c r="Q59" s="2" t="s">
        <v>90</v>
      </c>
    </row>
    <row x14ac:dyDescent="0.25" r="60" customHeight="1" ht="18.75">
      <c r="A60" s="6">
        <v>56</v>
      </c>
      <c r="B60" s="2" t="s">
        <v>62</v>
      </c>
      <c r="C60" s="7">
        <v>0</v>
      </c>
      <c r="D60" s="7">
        <v>2</v>
      </c>
      <c r="E60" s="7">
        <v>3</v>
      </c>
      <c r="F60" s="7">
        <v>5</v>
      </c>
      <c r="G60" s="8">
        <f>INDEX(C60:F60,1,MATCH($B$2,$C$4:$F$4,0))+A60/1000000</f>
      </c>
      <c r="H60" s="8">
        <f>LARGE($G$5:$G$77,A60)</f>
      </c>
      <c r="I60" s="2"/>
      <c r="J60" s="7">
        <f>A60</f>
      </c>
      <c r="K60" s="22">
        <f>INDEX($B$5:$H$77,MATCH($H60,$G$5:$G$77,0),1)</f>
      </c>
      <c r="L60" s="7">
        <f>INDEX($B$5:$H$77,MATCH($H60,$G$5:$G$77,0),2)</f>
      </c>
      <c r="M60" s="7">
        <f>INDEX($B$5:$H$77,MATCH($H60,$G$5:$G$77,0),3)</f>
      </c>
      <c r="N60" s="7">
        <f>INDEX($B$5:$H$77,MATCH($H60,$G$5:$G$77,0),4)</f>
      </c>
      <c r="O60" s="23">
        <f>INDEX($B$5:$H$77,MATCH($H60,$G$5:$G$77,0),5)</f>
      </c>
      <c r="P60" s="2"/>
      <c r="Q60" s="2" t="s">
        <v>19</v>
      </c>
    </row>
    <row x14ac:dyDescent="0.25" r="61" customHeight="1" ht="18.75">
      <c r="A61" s="6">
        <v>57</v>
      </c>
      <c r="B61" s="2" t="s">
        <v>63</v>
      </c>
      <c r="C61" s="7">
        <v>0</v>
      </c>
      <c r="D61" s="7">
        <v>2</v>
      </c>
      <c r="E61" s="7">
        <v>1</v>
      </c>
      <c r="F61" s="7">
        <v>3</v>
      </c>
      <c r="G61" s="8">
        <f>INDEX(C61:F61,1,MATCH($B$2,$C$4:$F$4,0))+A61/1000000</f>
      </c>
      <c r="H61" s="8">
        <f>LARGE($G$5:$G$77,A61)</f>
      </c>
      <c r="I61" s="2"/>
      <c r="J61" s="7">
        <f>A61</f>
      </c>
      <c r="K61" s="22">
        <f>INDEX($B$5:$H$77,MATCH($H61,$G$5:$G$77,0),1)</f>
      </c>
      <c r="L61" s="7">
        <f>INDEX($B$5:$H$77,MATCH($H61,$G$5:$G$77,0),2)</f>
      </c>
      <c r="M61" s="7">
        <f>INDEX($B$5:$H$77,MATCH($H61,$G$5:$G$77,0),3)</f>
      </c>
      <c r="N61" s="7">
        <f>INDEX($B$5:$H$77,MATCH($H61,$G$5:$G$77,0),4)</f>
      </c>
      <c r="O61" s="23">
        <f>INDEX($B$5:$H$77,MATCH($H61,$G$5:$G$77,0),5)</f>
      </c>
      <c r="P61" s="2"/>
      <c r="Q61" s="2" t="s">
        <v>22</v>
      </c>
    </row>
    <row x14ac:dyDescent="0.25" r="62" customHeight="1" ht="18.75">
      <c r="A62" s="6">
        <v>58</v>
      </c>
      <c r="B62" s="2" t="s">
        <v>64</v>
      </c>
      <c r="C62" s="7">
        <v>0</v>
      </c>
      <c r="D62" s="7">
        <v>2</v>
      </c>
      <c r="E62" s="7">
        <v>0</v>
      </c>
      <c r="F62" s="7">
        <v>2</v>
      </c>
      <c r="G62" s="8">
        <f>INDEX(C62:F62,1,MATCH($B$2,$C$4:$F$4,0))+A62/1000000</f>
      </c>
      <c r="H62" s="8">
        <f>LARGE($G$5:$G$77,A62)</f>
      </c>
      <c r="I62" s="2"/>
      <c r="J62" s="7">
        <f>A62</f>
      </c>
      <c r="K62" s="22">
        <f>INDEX($B$5:$H$77,MATCH($H62,$G$5:$G$77,0),1)</f>
      </c>
      <c r="L62" s="7">
        <f>INDEX($B$5:$H$77,MATCH($H62,$G$5:$G$77,0),2)</f>
      </c>
      <c r="M62" s="7">
        <f>INDEX($B$5:$H$77,MATCH($H62,$G$5:$G$77,0),3)</f>
      </c>
      <c r="N62" s="7">
        <f>INDEX($B$5:$H$77,MATCH($H62,$G$5:$G$77,0),4)</f>
      </c>
      <c r="O62" s="23">
        <f>INDEX($B$5:$H$77,MATCH($H62,$G$5:$G$77,0),5)</f>
      </c>
      <c r="P62" s="2"/>
      <c r="Q62" s="2" t="s">
        <v>26</v>
      </c>
    </row>
    <row x14ac:dyDescent="0.25" r="63" customHeight="1" ht="18.75">
      <c r="A63" s="6">
        <v>59</v>
      </c>
      <c r="B63" s="2" t="s">
        <v>65</v>
      </c>
      <c r="C63" s="7">
        <v>0</v>
      </c>
      <c r="D63" s="7">
        <v>1</v>
      </c>
      <c r="E63" s="7">
        <v>3</v>
      </c>
      <c r="F63" s="7">
        <v>4</v>
      </c>
      <c r="G63" s="8">
        <f>INDEX(C63:F63,1,MATCH($B$2,$C$4:$F$4,0))+A63/1000000</f>
      </c>
      <c r="H63" s="8">
        <f>LARGE($G$5:$G$77,A63)</f>
      </c>
      <c r="I63" s="2"/>
      <c r="J63" s="7">
        <f>A63</f>
      </c>
      <c r="K63" s="22">
        <f>INDEX($B$5:$H$77,MATCH($H63,$G$5:$G$77,0),1)</f>
      </c>
      <c r="L63" s="7">
        <f>INDEX($B$5:$H$77,MATCH($H63,$G$5:$G$77,0),2)</f>
      </c>
      <c r="M63" s="7">
        <f>INDEX($B$5:$H$77,MATCH($H63,$G$5:$G$77,0),3)</f>
      </c>
      <c r="N63" s="7">
        <f>INDEX($B$5:$H$77,MATCH($H63,$G$5:$G$77,0),4)</f>
      </c>
      <c r="O63" s="23">
        <f>INDEX($B$5:$H$77,MATCH($H63,$G$5:$G$77,0),5)</f>
      </c>
      <c r="P63" s="2"/>
      <c r="Q63" s="2" t="s">
        <v>41</v>
      </c>
    </row>
    <row x14ac:dyDescent="0.25" r="64" customHeight="1" ht="18.75">
      <c r="A64" s="6">
        <v>60</v>
      </c>
      <c r="B64" s="2" t="s">
        <v>66</v>
      </c>
      <c r="C64" s="7">
        <v>0</v>
      </c>
      <c r="D64" s="7">
        <v>1</v>
      </c>
      <c r="E64" s="7">
        <v>2</v>
      </c>
      <c r="F64" s="7">
        <v>3</v>
      </c>
      <c r="G64" s="8">
        <f>INDEX(C64:F64,1,MATCH($B$2,$C$4:$F$4,0))+A64/1000000</f>
      </c>
      <c r="H64" s="8">
        <f>LARGE($G$5:$G$77,A64)</f>
      </c>
      <c r="I64" s="2"/>
      <c r="J64" s="7">
        <f>A64</f>
      </c>
      <c r="K64" s="22">
        <f>INDEX($B$5:$H$77,MATCH($H64,$G$5:$G$77,0),1)</f>
      </c>
      <c r="L64" s="7">
        <f>INDEX($B$5:$H$77,MATCH($H64,$G$5:$G$77,0),2)</f>
      </c>
      <c r="M64" s="7">
        <f>INDEX($B$5:$H$77,MATCH($H64,$G$5:$G$77,0),3)</f>
      </c>
      <c r="N64" s="7">
        <f>INDEX($B$5:$H$77,MATCH($H64,$G$5:$G$77,0),4)</f>
      </c>
      <c r="O64" s="23">
        <f>INDEX($B$5:$H$77,MATCH($H64,$G$5:$G$77,0),5)</f>
      </c>
      <c r="P64" s="2"/>
      <c r="Q64" s="2" t="s">
        <v>37</v>
      </c>
    </row>
    <row x14ac:dyDescent="0.25" r="65" customHeight="1" ht="18.75">
      <c r="A65" s="6">
        <v>61</v>
      </c>
      <c r="B65" s="2" t="s">
        <v>67</v>
      </c>
      <c r="C65" s="7">
        <v>0</v>
      </c>
      <c r="D65" s="7">
        <v>1</v>
      </c>
      <c r="E65" s="7">
        <v>2</v>
      </c>
      <c r="F65" s="7">
        <v>3</v>
      </c>
      <c r="G65" s="8">
        <f>INDEX(C65:F65,1,MATCH($B$2,$C$4:$F$4,0))+A65/1000000</f>
      </c>
      <c r="H65" s="8">
        <f>LARGE($G$5:$G$77,A65)</f>
      </c>
      <c r="I65" s="2"/>
      <c r="J65" s="7">
        <f>A65</f>
      </c>
      <c r="K65" s="22">
        <f>INDEX($B$5:$H$77,MATCH($H65,$G$5:$G$77,0),1)</f>
      </c>
      <c r="L65" s="7">
        <f>INDEX($B$5:$H$77,MATCH($H65,$G$5:$G$77,0),2)</f>
      </c>
      <c r="M65" s="7">
        <f>INDEX($B$5:$H$77,MATCH($H65,$G$5:$G$77,0),3)</f>
      </c>
      <c r="N65" s="7">
        <f>INDEX($B$5:$H$77,MATCH($H65,$G$5:$G$77,0),4)</f>
      </c>
      <c r="O65" s="23">
        <f>INDEX($B$5:$H$77,MATCH($H65,$G$5:$G$77,0),5)</f>
      </c>
      <c r="P65" s="2"/>
      <c r="Q65" s="2" t="s">
        <v>80</v>
      </c>
    </row>
    <row x14ac:dyDescent="0.25" r="66" customHeight="1" ht="18.75">
      <c r="A66" s="6">
        <v>62</v>
      </c>
      <c r="B66" s="2" t="s">
        <v>68</v>
      </c>
      <c r="C66" s="7">
        <v>0</v>
      </c>
      <c r="D66" s="7">
        <v>1</v>
      </c>
      <c r="E66" s="7">
        <v>2</v>
      </c>
      <c r="F66" s="7">
        <v>3</v>
      </c>
      <c r="G66" s="8">
        <f>INDEX(C66:F66,1,MATCH($B$2,$C$4:$F$4,0))+A66/1000000</f>
      </c>
      <c r="H66" s="8">
        <f>LARGE($G$5:$G$77,A66)</f>
      </c>
      <c r="I66" s="2"/>
      <c r="J66" s="7">
        <f>A66</f>
      </c>
      <c r="K66" s="22">
        <f>INDEX($B$5:$H$77,MATCH($H66,$G$5:$G$77,0),1)</f>
      </c>
      <c r="L66" s="7">
        <f>INDEX($B$5:$H$77,MATCH($H66,$G$5:$G$77,0),2)</f>
      </c>
      <c r="M66" s="7">
        <f>INDEX($B$5:$H$77,MATCH($H66,$G$5:$G$77,0),3)</f>
      </c>
      <c r="N66" s="7">
        <f>INDEX($B$5:$H$77,MATCH($H66,$G$5:$G$77,0),4)</f>
      </c>
      <c r="O66" s="23">
        <f>INDEX($B$5:$H$77,MATCH($H66,$G$5:$G$77,0),5)</f>
      </c>
      <c r="P66" s="2"/>
      <c r="Q66" s="2" t="s">
        <v>73</v>
      </c>
    </row>
    <row x14ac:dyDescent="0.25" r="67" customHeight="1" ht="18.75">
      <c r="A67" s="6">
        <v>63</v>
      </c>
      <c r="B67" s="2" t="s">
        <v>69</v>
      </c>
      <c r="C67" s="7">
        <v>0</v>
      </c>
      <c r="D67" s="7">
        <v>1</v>
      </c>
      <c r="E67" s="7">
        <v>1</v>
      </c>
      <c r="F67" s="7">
        <v>2</v>
      </c>
      <c r="G67" s="8">
        <f>INDEX(C67:F67,1,MATCH($B$2,$C$4:$F$4,0))+A67/1000000</f>
      </c>
      <c r="H67" s="8">
        <f>LARGE($G$5:$G$77,A67)</f>
      </c>
      <c r="I67" s="2"/>
      <c r="J67" s="7">
        <f>A67</f>
      </c>
      <c r="K67" s="22">
        <f>INDEX($B$5:$H$77,MATCH($H67,$G$5:$G$77,0),1)</f>
      </c>
      <c r="L67" s="7">
        <f>INDEX($B$5:$H$77,MATCH($H67,$G$5:$G$77,0),2)</f>
      </c>
      <c r="M67" s="7">
        <f>INDEX($B$5:$H$77,MATCH($H67,$G$5:$G$77,0),3)</f>
      </c>
      <c r="N67" s="7">
        <f>INDEX($B$5:$H$77,MATCH($H67,$G$5:$G$77,0),4)</f>
      </c>
      <c r="O67" s="23">
        <f>INDEX($B$5:$H$77,MATCH($H67,$G$5:$G$77,0),5)</f>
      </c>
      <c r="P67" s="2"/>
      <c r="Q67" s="2" t="s">
        <v>83</v>
      </c>
    </row>
    <row x14ac:dyDescent="0.25" r="68" customHeight="1" ht="18.75">
      <c r="A68" s="6">
        <v>64</v>
      </c>
      <c r="B68" s="2" t="s">
        <v>70</v>
      </c>
      <c r="C68" s="7">
        <v>0</v>
      </c>
      <c r="D68" s="7">
        <v>1</v>
      </c>
      <c r="E68" s="7">
        <v>1</v>
      </c>
      <c r="F68" s="7">
        <v>2</v>
      </c>
      <c r="G68" s="8">
        <f>INDEX(C68:F68,1,MATCH($B$2,$C$4:$F$4,0))+A68/1000000</f>
      </c>
      <c r="H68" s="8">
        <f>LARGE($G$5:$G$77,A68)</f>
      </c>
      <c r="I68" s="2"/>
      <c r="J68" s="7">
        <f>A68</f>
      </c>
      <c r="K68" s="22">
        <f>INDEX($B$5:$H$77,MATCH($H68,$G$5:$G$77,0),1)</f>
      </c>
      <c r="L68" s="7">
        <f>INDEX($B$5:$H$77,MATCH($H68,$G$5:$G$77,0),2)</f>
      </c>
      <c r="M68" s="7">
        <f>INDEX($B$5:$H$77,MATCH($H68,$G$5:$G$77,0),3)</f>
      </c>
      <c r="N68" s="7">
        <f>INDEX($B$5:$H$77,MATCH($H68,$G$5:$G$77,0),4)</f>
      </c>
      <c r="O68" s="23">
        <f>INDEX($B$5:$H$77,MATCH($H68,$G$5:$G$77,0),5)</f>
      </c>
      <c r="P68" s="2"/>
      <c r="Q68" s="2" t="s">
        <v>33</v>
      </c>
    </row>
    <row x14ac:dyDescent="0.25" r="69" customHeight="1" ht="18.75">
      <c r="A69" s="6">
        <v>65</v>
      </c>
      <c r="B69" s="2" t="s">
        <v>71</v>
      </c>
      <c r="C69" s="7">
        <v>0</v>
      </c>
      <c r="D69" s="7">
        <v>1</v>
      </c>
      <c r="E69" s="7">
        <v>1</v>
      </c>
      <c r="F69" s="7">
        <v>2</v>
      </c>
      <c r="G69" s="8">
        <f>INDEX(C69:F69,1,MATCH($B$2,$C$4:$F$4,0))+A69/1000000</f>
      </c>
      <c r="H69" s="8">
        <f>LARGE($G$5:$G$77,A69)</f>
      </c>
      <c r="I69" s="2"/>
      <c r="J69" s="7">
        <f>A69</f>
      </c>
      <c r="K69" s="22">
        <f>INDEX($B$5:$H$77,MATCH($H69,$G$5:$G$77,0),1)</f>
      </c>
      <c r="L69" s="7">
        <f>INDEX($B$5:$H$77,MATCH($H69,$G$5:$G$77,0),2)</f>
      </c>
      <c r="M69" s="7">
        <f>INDEX($B$5:$H$77,MATCH($H69,$G$5:$G$77,0),3)</f>
      </c>
      <c r="N69" s="7">
        <f>INDEX($B$5:$H$77,MATCH($H69,$G$5:$G$77,0),4)</f>
      </c>
      <c r="O69" s="23">
        <f>INDEX($B$5:$H$77,MATCH($H69,$G$5:$G$77,0),5)</f>
      </c>
      <c r="P69" s="2"/>
      <c r="Q69" s="2" t="s">
        <v>10</v>
      </c>
    </row>
    <row x14ac:dyDescent="0.25" r="70" customHeight="1" ht="18.75">
      <c r="A70" s="6">
        <v>66</v>
      </c>
      <c r="B70" s="2" t="s">
        <v>72</v>
      </c>
      <c r="C70" s="7">
        <v>0</v>
      </c>
      <c r="D70" s="7">
        <v>1</v>
      </c>
      <c r="E70" s="7">
        <v>1</v>
      </c>
      <c r="F70" s="7">
        <v>2</v>
      </c>
      <c r="G70" s="8">
        <f>INDEX(C70:F70,1,MATCH($B$2,$C$4:$F$4,0))+A70/1000000</f>
      </c>
      <c r="H70" s="8">
        <f>LARGE($G$5:$G$77,A70)</f>
      </c>
      <c r="I70" s="2"/>
      <c r="J70" s="7">
        <f>A70</f>
      </c>
      <c r="K70" s="22">
        <f>INDEX($B$5:$H$77,MATCH($H70,$G$5:$G$77,0),1)</f>
      </c>
      <c r="L70" s="7">
        <f>INDEX($B$5:$H$77,MATCH($H70,$G$5:$G$77,0),2)</f>
      </c>
      <c r="M70" s="7">
        <f>INDEX($B$5:$H$77,MATCH($H70,$G$5:$G$77,0),3)</f>
      </c>
      <c r="N70" s="7">
        <f>INDEX($B$5:$H$77,MATCH($H70,$G$5:$G$77,0),4)</f>
      </c>
      <c r="O70" s="23">
        <f>INDEX($B$5:$H$77,MATCH($H70,$G$5:$G$77,0),5)</f>
      </c>
      <c r="P70" s="2"/>
      <c r="Q70" s="2" t="s">
        <v>88</v>
      </c>
    </row>
    <row x14ac:dyDescent="0.25" r="71" customHeight="1" ht="18.75">
      <c r="A71" s="6">
        <v>67</v>
      </c>
      <c r="B71" s="2" t="s">
        <v>73</v>
      </c>
      <c r="C71" s="7">
        <v>0</v>
      </c>
      <c r="D71" s="7">
        <v>1</v>
      </c>
      <c r="E71" s="7">
        <v>1</v>
      </c>
      <c r="F71" s="7">
        <v>2</v>
      </c>
      <c r="G71" s="8">
        <f>INDEX(C71:F71,1,MATCH($B$2,$C$4:$F$4,0))+A71/1000000</f>
      </c>
      <c r="H71" s="8">
        <f>LARGE($G$5:$G$77,A71)</f>
      </c>
      <c r="I71" s="2"/>
      <c r="J71" s="7">
        <f>A71</f>
      </c>
      <c r="K71" s="22">
        <f>INDEX($B$5:$H$77,MATCH($H71,$G$5:$G$77,0),1)</f>
      </c>
      <c r="L71" s="7">
        <f>INDEX($B$5:$H$77,MATCH($H71,$G$5:$G$77,0),2)</f>
      </c>
      <c r="M71" s="7">
        <f>INDEX($B$5:$H$77,MATCH($H71,$G$5:$G$77,0),3)</f>
      </c>
      <c r="N71" s="7">
        <f>INDEX($B$5:$H$77,MATCH($H71,$G$5:$G$77,0),4)</f>
      </c>
      <c r="O71" s="23">
        <f>INDEX($B$5:$H$77,MATCH($H71,$G$5:$G$77,0),5)</f>
      </c>
      <c r="P71" s="2"/>
      <c r="Q71" s="2" t="s">
        <v>50</v>
      </c>
    </row>
    <row x14ac:dyDescent="0.25" r="72" customHeight="1" ht="18.75">
      <c r="A72" s="6">
        <v>68</v>
      </c>
      <c r="B72" s="2" t="s">
        <v>74</v>
      </c>
      <c r="C72" s="7">
        <v>0</v>
      </c>
      <c r="D72" s="7">
        <v>1</v>
      </c>
      <c r="E72" s="7">
        <v>1</v>
      </c>
      <c r="F72" s="7">
        <v>2</v>
      </c>
      <c r="G72" s="8">
        <f>INDEX(C72:F72,1,MATCH($B$2,$C$4:$F$4,0))+A72/1000000</f>
      </c>
      <c r="H72" s="8">
        <f>LARGE($G$5:$G$77,A72)</f>
      </c>
      <c r="I72" s="2"/>
      <c r="J72" s="7">
        <f>A72</f>
      </c>
      <c r="K72" s="22">
        <f>INDEX($B$5:$H$77,MATCH($H72,$G$5:$G$77,0),1)</f>
      </c>
      <c r="L72" s="7">
        <f>INDEX($B$5:$H$77,MATCH($H72,$G$5:$G$77,0),2)</f>
      </c>
      <c r="M72" s="7">
        <f>INDEX($B$5:$H$77,MATCH($H72,$G$5:$G$77,0),3)</f>
      </c>
      <c r="N72" s="7">
        <f>INDEX($B$5:$H$77,MATCH($H72,$G$5:$G$77,0),4)</f>
      </c>
      <c r="O72" s="23">
        <f>INDEX($B$5:$H$77,MATCH($H72,$G$5:$G$77,0),5)</f>
      </c>
      <c r="P72" s="2"/>
      <c r="Q72" s="2" t="s">
        <v>84</v>
      </c>
    </row>
    <row x14ac:dyDescent="0.25" r="73" customHeight="1" ht="18.75">
      <c r="A73" s="6">
        <v>69</v>
      </c>
      <c r="B73" s="2" t="s">
        <v>75</v>
      </c>
      <c r="C73" s="7">
        <v>0</v>
      </c>
      <c r="D73" s="7">
        <v>1</v>
      </c>
      <c r="E73" s="7">
        <v>0</v>
      </c>
      <c r="F73" s="7">
        <v>1</v>
      </c>
      <c r="G73" s="8">
        <f>INDEX(C73:F73,1,MATCH($B$2,$C$4:$F$4,0))+A73/1000000</f>
      </c>
      <c r="H73" s="8">
        <f>LARGE($G$5:$G$77,A73)</f>
      </c>
      <c r="I73" s="2"/>
      <c r="J73" s="7">
        <f>A73</f>
      </c>
      <c r="K73" s="22">
        <f>INDEX($B$5:$H$77,MATCH($H73,$G$5:$G$77,0),1)</f>
      </c>
      <c r="L73" s="7">
        <f>INDEX($B$5:$H$77,MATCH($H73,$G$5:$G$77,0),2)</f>
      </c>
      <c r="M73" s="7">
        <f>INDEX($B$5:$H$77,MATCH($H73,$G$5:$G$77,0),3)</f>
      </c>
      <c r="N73" s="7">
        <f>INDEX($B$5:$H$77,MATCH($H73,$G$5:$G$77,0),4)</f>
      </c>
      <c r="O73" s="23">
        <f>INDEX($B$5:$H$77,MATCH($H73,$G$5:$G$77,0),5)</f>
      </c>
      <c r="P73" s="2"/>
      <c r="Q73" s="2" t="s">
        <v>65</v>
      </c>
    </row>
    <row x14ac:dyDescent="0.25" r="74" customHeight="1" ht="18.75">
      <c r="A74" s="6">
        <v>70</v>
      </c>
      <c r="B74" s="2" t="s">
        <v>76</v>
      </c>
      <c r="C74" s="7">
        <v>0</v>
      </c>
      <c r="D74" s="7">
        <v>1</v>
      </c>
      <c r="E74" s="7">
        <v>0</v>
      </c>
      <c r="F74" s="7">
        <v>1</v>
      </c>
      <c r="G74" s="8">
        <f>INDEX(C74:F74,1,MATCH($B$2,$C$4:$F$4,0))+A74/1000000</f>
      </c>
      <c r="H74" s="8">
        <f>LARGE($G$5:$G$77,A74)</f>
      </c>
      <c r="I74" s="2"/>
      <c r="J74" s="7">
        <f>A74</f>
      </c>
      <c r="K74" s="22">
        <f>INDEX($B$5:$H$77,MATCH($H74,$G$5:$G$77,0),1)</f>
      </c>
      <c r="L74" s="7">
        <f>INDEX($B$5:$H$77,MATCH($H74,$G$5:$G$77,0),2)</f>
      </c>
      <c r="M74" s="7">
        <f>INDEX($B$5:$H$77,MATCH($H74,$G$5:$G$77,0),3)</f>
      </c>
      <c r="N74" s="7">
        <f>INDEX($B$5:$H$77,MATCH($H74,$G$5:$G$77,0),4)</f>
      </c>
      <c r="O74" s="23">
        <f>INDEX($B$5:$H$77,MATCH($H74,$G$5:$G$77,0),5)</f>
      </c>
      <c r="P74" s="2"/>
      <c r="Q74" s="2" t="s">
        <v>49</v>
      </c>
    </row>
    <row x14ac:dyDescent="0.25" r="75" customHeight="1" ht="18.75">
      <c r="A75" s="6">
        <v>71</v>
      </c>
      <c r="B75" s="2" t="s">
        <v>77</v>
      </c>
      <c r="C75" s="7">
        <v>0</v>
      </c>
      <c r="D75" s="7">
        <v>1</v>
      </c>
      <c r="E75" s="7">
        <v>0</v>
      </c>
      <c r="F75" s="7">
        <v>1</v>
      </c>
      <c r="G75" s="8">
        <f>INDEX(C75:F75,1,MATCH($B$2,$C$4:$F$4,0))+A75/1000000</f>
      </c>
      <c r="H75" s="8">
        <f>LARGE($G$5:$G$77,A75)</f>
      </c>
      <c r="I75" s="2"/>
      <c r="J75" s="7">
        <f>A75</f>
      </c>
      <c r="K75" s="22">
        <f>INDEX($B$5:$H$77,MATCH($H75,$G$5:$G$77,0),1)</f>
      </c>
      <c r="L75" s="7">
        <f>INDEX($B$5:$H$77,MATCH($H75,$G$5:$G$77,0),2)</f>
      </c>
      <c r="M75" s="7">
        <f>INDEX($B$5:$H$77,MATCH($H75,$G$5:$G$77,0),3)</f>
      </c>
      <c r="N75" s="7">
        <f>INDEX($B$5:$H$77,MATCH($H75,$G$5:$G$77,0),4)</f>
      </c>
      <c r="O75" s="23">
        <f>INDEX($B$5:$H$77,MATCH($H75,$G$5:$G$77,0),5)</f>
      </c>
      <c r="P75" s="2"/>
      <c r="Q75" s="2" t="s">
        <v>30</v>
      </c>
    </row>
    <row x14ac:dyDescent="0.25" r="76" customHeight="1" ht="18.75">
      <c r="A76" s="6">
        <v>72</v>
      </c>
      <c r="B76" s="2" t="s">
        <v>78</v>
      </c>
      <c r="C76" s="7">
        <v>0</v>
      </c>
      <c r="D76" s="7">
        <v>1</v>
      </c>
      <c r="E76" s="7">
        <v>0</v>
      </c>
      <c r="F76" s="7">
        <v>1</v>
      </c>
      <c r="G76" s="8">
        <f>INDEX(C76:F76,1,MATCH($B$2,$C$4:$F$4,0))+A76/1000000</f>
      </c>
      <c r="H76" s="8">
        <f>LARGE($G$5:$G$77,A76)</f>
      </c>
      <c r="I76" s="2"/>
      <c r="J76" s="7">
        <f>A76</f>
      </c>
      <c r="K76" s="22">
        <f>INDEX($B$5:$H$77,MATCH($H76,$G$5:$G$77,0),1)</f>
      </c>
      <c r="L76" s="7">
        <f>INDEX($B$5:$H$77,MATCH($H76,$G$5:$G$77,0),2)</f>
      </c>
      <c r="M76" s="7">
        <f>INDEX($B$5:$H$77,MATCH($H76,$G$5:$G$77,0),3)</f>
      </c>
      <c r="N76" s="7">
        <f>INDEX($B$5:$H$77,MATCH($H76,$G$5:$G$77,0),4)</f>
      </c>
      <c r="O76" s="23">
        <f>INDEX($B$5:$H$77,MATCH($H76,$G$5:$G$77,0),5)</f>
      </c>
      <c r="P76" s="2"/>
      <c r="Q76" s="2" t="s">
        <v>11</v>
      </c>
    </row>
    <row x14ac:dyDescent="0.25" r="77" customHeight="1" ht="18.75">
      <c r="A77" s="6">
        <v>73</v>
      </c>
      <c r="B77" s="2" t="s">
        <v>79</v>
      </c>
      <c r="C77" s="7">
        <v>0</v>
      </c>
      <c r="D77" s="7">
        <v>1</v>
      </c>
      <c r="E77" s="7">
        <v>0</v>
      </c>
      <c r="F77" s="7">
        <v>1</v>
      </c>
      <c r="G77" s="8">
        <f>INDEX(C77:F77,1,MATCH($B$2,$C$4:$F$4,0))+A77/1000000</f>
      </c>
      <c r="H77" s="8">
        <f>LARGE($G$5:$G$89,A77)</f>
      </c>
      <c r="I77" s="2"/>
      <c r="J77" s="7">
        <f>A77</f>
      </c>
      <c r="K77" s="22">
        <f>INDEX($B$5:$H$89,MATCH($H77,$G$5:$G$89,0),1)</f>
      </c>
      <c r="L77" s="7">
        <f>INDEX($B$5:$H$89,MATCH($H77,$G$5:$G$89,0),2)</f>
      </c>
      <c r="M77" s="7">
        <f>INDEX($B$5:$H$89,MATCH($H77,$G$5:$G$89,0),3)</f>
      </c>
      <c r="N77" s="7">
        <f>INDEX($B$5:$H$89,MATCH($H77,$G$5:$G$89,0),4)</f>
      </c>
      <c r="O77" s="23">
        <f>INDEX($B$5:$H$89,MATCH($H77,$G$5:$G$89,0),5)</f>
      </c>
      <c r="P77" s="2"/>
      <c r="Q77" s="11" t="s">
        <v>27</v>
      </c>
    </row>
    <row x14ac:dyDescent="0.25" r="78" customHeight="1" ht="18.75">
      <c r="A78" s="6">
        <v>74</v>
      </c>
      <c r="B78" s="2" t="s">
        <v>80</v>
      </c>
      <c r="C78" s="7">
        <v>0</v>
      </c>
      <c r="D78" s="7">
        <v>1</v>
      </c>
      <c r="E78" s="7">
        <v>0</v>
      </c>
      <c r="F78" s="7">
        <v>1</v>
      </c>
      <c r="G78" s="8">
        <f>INDEX(C78:F78,1,MATCH($B$2,$C$4:$F$4,0))+A78/1000000</f>
      </c>
      <c r="H78" s="8">
        <f>LARGE($G$5:$G$89,A78)</f>
      </c>
      <c r="I78" s="2"/>
      <c r="J78" s="7">
        <f>A78</f>
      </c>
      <c r="K78" s="22">
        <f>INDEX($B$5:$H$89,MATCH($H78,$G$5:$G$89,0),1)</f>
      </c>
      <c r="L78" s="7">
        <f>INDEX($B$5:$H$89,MATCH($H78,$G$5:$G$89,0),2)</f>
      </c>
      <c r="M78" s="7">
        <f>INDEX($B$5:$H$89,MATCH($H78,$G$5:$G$89,0),3)</f>
      </c>
      <c r="N78" s="7">
        <f>INDEX($B$5:$H$89,MATCH($H78,$G$5:$G$89,0),4)</f>
      </c>
      <c r="O78" s="23">
        <f>INDEX($B$5:$H$89,MATCH($H78,$G$5:$G$89,0),5)</f>
      </c>
      <c r="P78" s="2"/>
      <c r="Q78" s="2" t="s">
        <v>43</v>
      </c>
    </row>
    <row x14ac:dyDescent="0.25" r="79" customHeight="1" ht="18.75">
      <c r="A79" s="6">
        <v>75</v>
      </c>
      <c r="B79" s="2" t="s">
        <v>81</v>
      </c>
      <c r="C79" s="7">
        <v>0</v>
      </c>
      <c r="D79" s="7">
        <v>0</v>
      </c>
      <c r="E79" s="7">
        <v>2</v>
      </c>
      <c r="F79" s="7">
        <v>2</v>
      </c>
      <c r="G79" s="8">
        <f>INDEX(C79:F79,1,MATCH($B$2,$C$4:$F$4,0))+A79/1000000</f>
      </c>
      <c r="H79" s="8">
        <f>LARGE($G$5:$G$89,A79)</f>
      </c>
      <c r="I79" s="2"/>
      <c r="J79" s="7">
        <f>A79</f>
      </c>
      <c r="K79" s="22">
        <f>INDEX($B$5:$H$89,MATCH($H79,$G$5:$G$89,0),1)</f>
      </c>
      <c r="L79" s="7">
        <f>INDEX($B$5:$H$89,MATCH($H79,$G$5:$G$89,0),2)</f>
      </c>
      <c r="M79" s="7">
        <f>INDEX($B$5:$H$89,MATCH($H79,$G$5:$G$89,0),3)</f>
      </c>
      <c r="N79" s="7">
        <f>INDEX($B$5:$H$89,MATCH($H79,$G$5:$G$89,0),4)</f>
      </c>
      <c r="O79" s="23">
        <f>INDEX($B$5:$H$89,MATCH($H79,$G$5:$G$89,0),5)</f>
      </c>
      <c r="P79" s="2"/>
      <c r="Q79" s="2" t="s">
        <v>39</v>
      </c>
    </row>
    <row x14ac:dyDescent="0.25" r="80" customHeight="1" ht="18.75">
      <c r="A80" s="6">
        <v>76</v>
      </c>
      <c r="B80" s="2" t="s">
        <v>82</v>
      </c>
      <c r="C80" s="7">
        <v>0</v>
      </c>
      <c r="D80" s="7">
        <v>0</v>
      </c>
      <c r="E80" s="7">
        <v>2</v>
      </c>
      <c r="F80" s="7">
        <v>2</v>
      </c>
      <c r="G80" s="8">
        <f>INDEX(C80:F80,1,MATCH($B$2,$C$4:$F$4,0))+A80/1000000</f>
      </c>
      <c r="H80" s="8">
        <f>LARGE($G$5:$G$89,A80)</f>
      </c>
      <c r="I80" s="2"/>
      <c r="J80" s="7">
        <f>A80</f>
      </c>
      <c r="K80" s="22">
        <f>INDEX($B$5:$H$89,MATCH($H80,$G$5:$G$89,0),1)</f>
      </c>
      <c r="L80" s="7">
        <f>INDEX($B$5:$H$89,MATCH($H80,$G$5:$G$89,0),2)</f>
      </c>
      <c r="M80" s="7">
        <f>INDEX($B$5:$H$89,MATCH($H80,$G$5:$G$89,0),3)</f>
      </c>
      <c r="N80" s="7">
        <f>INDEX($B$5:$H$89,MATCH($H80,$G$5:$G$89,0),4)</f>
      </c>
      <c r="O80" s="23">
        <f>INDEX($B$5:$H$89,MATCH($H80,$G$5:$G$89,0),5)</f>
      </c>
      <c r="P80" s="2"/>
      <c r="Q80" s="2" t="s">
        <v>91</v>
      </c>
    </row>
    <row x14ac:dyDescent="0.25" r="81" customHeight="1" ht="18.75">
      <c r="A81" s="6">
        <v>77</v>
      </c>
      <c r="B81" s="2" t="s">
        <v>83</v>
      </c>
      <c r="C81" s="7">
        <v>0</v>
      </c>
      <c r="D81" s="7">
        <v>0</v>
      </c>
      <c r="E81" s="7">
        <v>2</v>
      </c>
      <c r="F81" s="7">
        <v>2</v>
      </c>
      <c r="G81" s="8">
        <f>INDEX(C81:F81,1,MATCH($B$2,$C$4:$F$4,0))+A81/1000000</f>
      </c>
      <c r="H81" s="8">
        <f>LARGE($G$5:$G$89,A81)</f>
      </c>
      <c r="I81" s="2"/>
      <c r="J81" s="7">
        <f>A81</f>
      </c>
      <c r="K81" s="22">
        <f>INDEX($B$5:$H$89,MATCH($H81,$G$5:$G$89,0),1)</f>
      </c>
      <c r="L81" s="7">
        <f>INDEX($B$5:$H$89,MATCH($H81,$G$5:$G$89,0),2)</f>
      </c>
      <c r="M81" s="7">
        <f>INDEX($B$5:$H$89,MATCH($H81,$G$5:$G$89,0),3)</f>
      </c>
      <c r="N81" s="7">
        <f>INDEX($B$5:$H$89,MATCH($H81,$G$5:$G$89,0),4)</f>
      </c>
      <c r="O81" s="23">
        <f>INDEX($B$5:$H$89,MATCH($H81,$G$5:$G$89,0),5)</f>
      </c>
      <c r="P81" s="2"/>
      <c r="Q81" s="2" t="s">
        <v>63</v>
      </c>
    </row>
    <row x14ac:dyDescent="0.25" r="82" customHeight="1" ht="18.75">
      <c r="A82" s="6">
        <v>78</v>
      </c>
      <c r="B82" s="2" t="s">
        <v>84</v>
      </c>
      <c r="C82" s="7">
        <v>0</v>
      </c>
      <c r="D82" s="7">
        <v>0</v>
      </c>
      <c r="E82" s="7">
        <v>2</v>
      </c>
      <c r="F82" s="7">
        <v>2</v>
      </c>
      <c r="G82" s="8">
        <f>INDEX(C82:F82,1,MATCH($B$2,$C$4:$F$4,0))+A82/1000000</f>
      </c>
      <c r="H82" s="8">
        <f>LARGE($G$5:$G$89,A82)</f>
      </c>
      <c r="I82" s="2"/>
      <c r="J82" s="7">
        <f>A82</f>
      </c>
      <c r="K82" s="22">
        <f>INDEX($B$5:$H$89,MATCH($H82,$G$5:$G$89,0),1)</f>
      </c>
      <c r="L82" s="7">
        <f>INDEX($B$5:$H$89,MATCH($H82,$G$5:$G$89,0),2)</f>
      </c>
      <c r="M82" s="7">
        <f>INDEX($B$5:$H$89,MATCH($H82,$G$5:$G$89,0),3)</f>
      </c>
      <c r="N82" s="7">
        <f>INDEX($B$5:$H$89,MATCH($H82,$G$5:$G$89,0),4)</f>
      </c>
      <c r="O82" s="23">
        <f>INDEX($B$5:$H$89,MATCH($H82,$G$5:$G$89,0),5)</f>
      </c>
      <c r="P82" s="2"/>
      <c r="Q82" s="2" t="s">
        <v>53</v>
      </c>
    </row>
    <row x14ac:dyDescent="0.25" r="83" customHeight="1" ht="18.75">
      <c r="A83" s="6">
        <v>79</v>
      </c>
      <c r="B83" s="2" t="s">
        <v>85</v>
      </c>
      <c r="C83" s="7">
        <v>0</v>
      </c>
      <c r="D83" s="7">
        <v>0</v>
      </c>
      <c r="E83" s="7">
        <v>1</v>
      </c>
      <c r="F83" s="7">
        <v>1</v>
      </c>
      <c r="G83" s="8">
        <f>INDEX(C83:F83,1,MATCH($B$2,$C$4:$F$4,0))+A83/1000000</f>
      </c>
      <c r="H83" s="8">
        <f>LARGE($G$5:$G$89,A83)</f>
      </c>
      <c r="I83" s="2"/>
      <c r="J83" s="7">
        <f>A83</f>
      </c>
      <c r="K83" s="22">
        <f>INDEX($B$5:$H$89,MATCH($H83,$G$5:$G$89,0),1)</f>
      </c>
      <c r="L83" s="7">
        <f>INDEX($B$5:$H$89,MATCH($H83,$G$5:$G$89,0),2)</f>
      </c>
      <c r="M83" s="7">
        <f>INDEX($B$5:$H$89,MATCH($H83,$G$5:$G$89,0),3)</f>
      </c>
      <c r="N83" s="7">
        <f>INDEX($B$5:$H$89,MATCH($H83,$G$5:$G$89,0),4)</f>
      </c>
      <c r="O83" s="23">
        <f>INDEX($B$5:$H$89,MATCH($H83,$G$5:$G$89,0),5)</f>
      </c>
      <c r="P83" s="2"/>
      <c r="Q83" s="2" t="s">
        <v>51</v>
      </c>
    </row>
    <row x14ac:dyDescent="0.25" r="84" customHeight="1" ht="18.75">
      <c r="A84" s="6">
        <v>80</v>
      </c>
      <c r="B84" s="2" t="s">
        <v>86</v>
      </c>
      <c r="C84" s="7">
        <v>0</v>
      </c>
      <c r="D84" s="7">
        <v>0</v>
      </c>
      <c r="E84" s="7">
        <v>1</v>
      </c>
      <c r="F84" s="7">
        <v>1</v>
      </c>
      <c r="G84" s="8">
        <f>INDEX(C84:F84,1,MATCH($B$2,$C$4:$F$4,0))+A84/1000000</f>
      </c>
      <c r="H84" s="8">
        <f>LARGE($G$5:$G$89,A84)</f>
      </c>
      <c r="I84" s="2"/>
      <c r="J84" s="7">
        <f>A84</f>
      </c>
      <c r="K84" s="22">
        <f>INDEX($B$5:$H$89,MATCH($H84,$G$5:$G$89,0),1)</f>
      </c>
      <c r="L84" s="7">
        <f>INDEX($B$5:$H$89,MATCH($H84,$G$5:$G$89,0),2)</f>
      </c>
      <c r="M84" s="7">
        <f>INDEX($B$5:$H$89,MATCH($H84,$G$5:$G$89,0),3)</f>
      </c>
      <c r="N84" s="7">
        <f>INDEX($B$5:$H$89,MATCH($H84,$G$5:$G$89,0),4)</f>
      </c>
      <c r="O84" s="23">
        <f>INDEX($B$5:$H$89,MATCH($H84,$G$5:$G$89,0),5)</f>
      </c>
      <c r="P84" s="2"/>
      <c r="Q84" s="2" t="s">
        <v>38</v>
      </c>
    </row>
    <row x14ac:dyDescent="0.25" r="85" customHeight="1" ht="18.75">
      <c r="A85" s="6">
        <v>81</v>
      </c>
      <c r="B85" s="2" t="s">
        <v>87</v>
      </c>
      <c r="C85" s="7">
        <v>0</v>
      </c>
      <c r="D85" s="7">
        <v>0</v>
      </c>
      <c r="E85" s="7">
        <v>1</v>
      </c>
      <c r="F85" s="7">
        <v>1</v>
      </c>
      <c r="G85" s="8">
        <f>INDEX(C85:F85,1,MATCH($B$2,$C$4:$F$4,0))+A85/1000000</f>
      </c>
      <c r="H85" s="8">
        <f>LARGE($G$5:$G$89,A85)</f>
      </c>
      <c r="I85" s="2"/>
      <c r="J85" s="7">
        <f>A85</f>
      </c>
      <c r="K85" s="22">
        <f>INDEX($B$5:$H$89,MATCH($H85,$G$5:$G$89,0),1)</f>
      </c>
      <c r="L85" s="7">
        <f>INDEX($B$5:$H$89,MATCH($H85,$G$5:$G$89,0),2)</f>
      </c>
      <c r="M85" s="7">
        <f>INDEX($B$5:$H$89,MATCH($H85,$G$5:$G$89,0),3)</f>
      </c>
      <c r="N85" s="7">
        <f>INDEX($B$5:$H$89,MATCH($H85,$G$5:$G$89,0),4)</f>
      </c>
      <c r="O85" s="23">
        <f>INDEX($B$5:$H$89,MATCH($H85,$G$5:$G$89,0),5)</f>
      </c>
      <c r="P85" s="2"/>
      <c r="Q85" s="2" t="s">
        <v>59</v>
      </c>
    </row>
    <row x14ac:dyDescent="0.25" r="86" customHeight="1" ht="18.75">
      <c r="A86" s="6">
        <v>82</v>
      </c>
      <c r="B86" s="2" t="s">
        <v>88</v>
      </c>
      <c r="C86" s="7">
        <v>0</v>
      </c>
      <c r="D86" s="7">
        <v>0</v>
      </c>
      <c r="E86" s="7">
        <v>1</v>
      </c>
      <c r="F86" s="7">
        <v>1</v>
      </c>
      <c r="G86" s="8">
        <f>INDEX(C86:F86,1,MATCH($B$2,$C$4:$F$4,0))+A86/1000000</f>
      </c>
      <c r="H86" s="8">
        <f>LARGE($G$5:$G$89,A86)</f>
      </c>
      <c r="I86" s="2"/>
      <c r="J86" s="7">
        <f>A86</f>
      </c>
      <c r="K86" s="22">
        <f>INDEX($B$5:$H$89,MATCH($H86,$G$5:$G$89,0),1)</f>
      </c>
      <c r="L86" s="7">
        <f>INDEX($B$5:$H$89,MATCH($H86,$G$5:$G$89,0),2)</f>
      </c>
      <c r="M86" s="7">
        <f>INDEX($B$5:$H$89,MATCH($H86,$G$5:$G$89,0),3)</f>
      </c>
      <c r="N86" s="7">
        <f>INDEX($B$5:$H$89,MATCH($H86,$G$5:$G$89,0),4)</f>
      </c>
      <c r="O86" s="23">
        <f>INDEX($B$5:$H$89,MATCH($H86,$G$5:$G$89,0),5)</f>
      </c>
      <c r="P86" s="2"/>
      <c r="Q86" s="2" t="s">
        <v>20</v>
      </c>
    </row>
    <row x14ac:dyDescent="0.25" r="87" customHeight="1" ht="18.75">
      <c r="A87" s="6">
        <v>83</v>
      </c>
      <c r="B87" s="2" t="s">
        <v>89</v>
      </c>
      <c r="C87" s="7">
        <v>0</v>
      </c>
      <c r="D87" s="7">
        <v>0</v>
      </c>
      <c r="E87" s="7">
        <v>1</v>
      </c>
      <c r="F87" s="7">
        <v>1</v>
      </c>
      <c r="G87" s="8">
        <f>INDEX(C87:F87,1,MATCH($B$2,$C$4:$F$4,0))+A87/1000000</f>
      </c>
      <c r="H87" s="8">
        <f>LARGE($G$5:$G$89,A87)</f>
      </c>
      <c r="I87" s="2"/>
      <c r="J87" s="7">
        <f>A87</f>
      </c>
      <c r="K87" s="22">
        <f>INDEX($B$5:$H$89,MATCH($H87,$G$5:$G$89,0),1)</f>
      </c>
      <c r="L87" s="7">
        <f>INDEX($B$5:$H$89,MATCH($H87,$G$5:$G$89,0),2)</f>
      </c>
      <c r="M87" s="7">
        <f>INDEX($B$5:$H$89,MATCH($H87,$G$5:$G$89,0),3)</f>
      </c>
      <c r="N87" s="7">
        <f>INDEX($B$5:$H$89,MATCH($H87,$G$5:$G$89,0),4)</f>
      </c>
      <c r="O87" s="23">
        <f>INDEX($B$5:$H$89,MATCH($H87,$G$5:$G$89,0),5)</f>
      </c>
      <c r="P87" s="2"/>
      <c r="Q87" s="2" t="s">
        <v>7</v>
      </c>
    </row>
    <row x14ac:dyDescent="0.25" r="88" customHeight="1" ht="18.75">
      <c r="A88" s="6">
        <v>84</v>
      </c>
      <c r="B88" s="2" t="s">
        <v>90</v>
      </c>
      <c r="C88" s="7">
        <v>0</v>
      </c>
      <c r="D88" s="7">
        <v>0</v>
      </c>
      <c r="E88" s="7">
        <v>1</v>
      </c>
      <c r="F88" s="7">
        <v>1</v>
      </c>
      <c r="G88" s="8">
        <f>INDEX(C88:F88,1,MATCH($B$2,$C$4:$F$4,0))+A88/1000000</f>
      </c>
      <c r="H88" s="8">
        <f>LARGE($G$5:$G$89,A88)</f>
      </c>
      <c r="I88" s="2"/>
      <c r="J88" s="7">
        <f>A88</f>
      </c>
      <c r="K88" s="22">
        <f>INDEX($B$5:$H$89,MATCH($H88,$G$5:$G$89,0),1)</f>
      </c>
      <c r="L88" s="7">
        <f>INDEX($B$5:$H$89,MATCH($H88,$G$5:$G$89,0),2)</f>
      </c>
      <c r="M88" s="7">
        <f>INDEX($B$5:$H$89,MATCH($H88,$G$5:$G$89,0),3)</f>
      </c>
      <c r="N88" s="7">
        <f>INDEX($B$5:$H$89,MATCH($H88,$G$5:$G$89,0),4)</f>
      </c>
      <c r="O88" s="23">
        <f>INDEX($B$5:$H$89,MATCH($H88,$G$5:$G$89,0),5)</f>
      </c>
      <c r="P88" s="2"/>
      <c r="Q88" s="2" t="s">
        <v>54</v>
      </c>
    </row>
    <row x14ac:dyDescent="0.25" r="89" customHeight="1" ht="18.75">
      <c r="A89" s="10">
        <v>85</v>
      </c>
      <c r="B89" s="11" t="s">
        <v>91</v>
      </c>
      <c r="C89" s="12">
        <v>0</v>
      </c>
      <c r="D89" s="12">
        <v>0</v>
      </c>
      <c r="E89" s="12">
        <v>1</v>
      </c>
      <c r="F89" s="12">
        <v>1</v>
      </c>
      <c r="G89" s="13">
        <f>INDEX(C89:F89,1,MATCH($B$2,$C$4:$F$4,0))+A89/1000000</f>
      </c>
      <c r="H89" s="13">
        <f>LARGE($G$5:$G$89,A89)</f>
      </c>
      <c r="I89" s="11"/>
      <c r="J89" s="12">
        <f>A89</f>
      </c>
      <c r="K89" s="24">
        <f>INDEX($B$5:$H$89,MATCH($H89,$G$5:$G$89,0),1)</f>
      </c>
      <c r="L89" s="12">
        <f>INDEX($B$5:$H$89,MATCH($H89,$G$5:$G$89,0),2)</f>
      </c>
      <c r="M89" s="12">
        <f>INDEX($B$5:$H$89,MATCH($H89,$G$5:$G$89,0),3)</f>
      </c>
      <c r="N89" s="12">
        <f>INDEX($B$5:$H$89,MATCH($H89,$G$5:$G$89,0),4)</f>
      </c>
      <c r="O89" s="25">
        <f>INDEX($B$5:$H$89,MATCH($H89,$G$5:$G$89,0),5)</f>
      </c>
      <c r="P89" s="2"/>
      <c r="Q89" s="2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86"/>
  <sheetViews>
    <sheetView workbookViewId="0" tabSelected="1"/>
  </sheetViews>
  <sheetFormatPr defaultRowHeight="15" x14ac:dyDescent="0.25"/>
  <cols>
    <col min="1" max="1" style="15" width="13.576428571428572" customWidth="1" bestFit="1"/>
    <col min="2" max="2" style="16" width="13.576428571428572" customWidth="1" bestFit="1"/>
    <col min="3" max="3" style="15" width="13.576428571428572" customWidth="1" bestFit="1"/>
    <col min="4" max="4" style="15" width="13.576428571428572" customWidth="1" bestFit="1"/>
    <col min="5" max="5" style="15" width="13.576428571428572" customWidth="1" bestFit="1"/>
    <col min="6" max="6" style="15" width="13.576428571428572" customWidth="1" bestFit="1"/>
    <col min="7" max="7" style="17" width="13.576428571428572" customWidth="1" bestFit="1"/>
    <col min="8" max="8" style="18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 t="s">
        <v>0</v>
      </c>
    </row>
    <row x14ac:dyDescent="0.25" r="2" customHeight="1" ht="18.75">
      <c r="A2" s="6">
        <v>1</v>
      </c>
      <c r="B2" s="2" t="s">
        <v>7</v>
      </c>
      <c r="C2" s="7">
        <v>46</v>
      </c>
      <c r="D2" s="7">
        <v>29</v>
      </c>
      <c r="E2" s="7">
        <v>29</v>
      </c>
      <c r="F2" s="7">
        <v>104</v>
      </c>
      <c r="G2" s="8">
        <v>46.000001</v>
      </c>
      <c r="H2" s="8">
        <f>LARGE($G$5:$G$77,A2)</f>
      </c>
    </row>
    <row x14ac:dyDescent="0.25" r="3" customHeight="1" ht="18.75">
      <c r="A3" s="6">
        <v>2</v>
      </c>
      <c r="B3" s="2" t="s">
        <v>8</v>
      </c>
      <c r="C3" s="7">
        <v>38</v>
      </c>
      <c r="D3" s="7">
        <v>27</v>
      </c>
      <c r="E3" s="7">
        <v>22</v>
      </c>
      <c r="F3" s="7">
        <v>87</v>
      </c>
      <c r="G3" s="8">
        <v>38.000002</v>
      </c>
      <c r="H3" s="8">
        <f>LARGE($G$5:$G$77,A3)</f>
      </c>
    </row>
    <row x14ac:dyDescent="0.25" r="4" customHeight="1" ht="18.75">
      <c r="A4" s="6">
        <v>3</v>
      </c>
      <c r="B4" s="2" t="s">
        <v>9</v>
      </c>
      <c r="C4" s="7">
        <v>29</v>
      </c>
      <c r="D4" s="7">
        <v>17</v>
      </c>
      <c r="E4" s="7">
        <v>19</v>
      </c>
      <c r="F4" s="7">
        <v>65</v>
      </c>
      <c r="G4" s="8">
        <v>29.000003</v>
      </c>
      <c r="H4" s="8">
        <f>LARGE($G$5:$G$77,A4)</f>
      </c>
    </row>
    <row x14ac:dyDescent="0.25" r="5" customHeight="1" ht="18.75">
      <c r="A5" s="6">
        <v>4</v>
      </c>
      <c r="B5" s="2" t="s">
        <v>10</v>
      </c>
      <c r="C5" s="7">
        <v>24</v>
      </c>
      <c r="D5" s="7">
        <v>25</v>
      </c>
      <c r="E5" s="7">
        <v>33</v>
      </c>
      <c r="F5" s="7">
        <v>82</v>
      </c>
      <c r="G5" s="8">
        <v>24.000004</v>
      </c>
      <c r="H5" s="8">
        <f>LARGE($G$5:$G$77,A5)</f>
      </c>
    </row>
    <row x14ac:dyDescent="0.25" r="6" customHeight="1" ht="18.75">
      <c r="A6" s="6">
        <v>5</v>
      </c>
      <c r="B6" s="2" t="s">
        <v>11</v>
      </c>
      <c r="C6" s="7">
        <v>13</v>
      </c>
      <c r="D6" s="7">
        <v>8</v>
      </c>
      <c r="E6" s="7">
        <v>7</v>
      </c>
      <c r="F6" s="7">
        <v>28</v>
      </c>
      <c r="G6" s="8">
        <v>13.000005</v>
      </c>
      <c r="H6" s="8">
        <f>LARGE($G$5:$G$77,A6)</f>
      </c>
    </row>
    <row x14ac:dyDescent="0.25" r="7" customHeight="1" ht="18.75">
      <c r="A7" s="6">
        <v>6</v>
      </c>
      <c r="B7" s="2" t="s">
        <v>12</v>
      </c>
      <c r="C7" s="7">
        <v>11</v>
      </c>
      <c r="D7" s="7">
        <v>19</v>
      </c>
      <c r="E7" s="7">
        <v>14</v>
      </c>
      <c r="F7" s="7">
        <v>44</v>
      </c>
      <c r="G7" s="8">
        <v>11.000006</v>
      </c>
      <c r="H7" s="8">
        <f>LARGE($G$5:$G$77,A7)</f>
      </c>
    </row>
    <row x14ac:dyDescent="0.25" r="8" customHeight="1" ht="18.75">
      <c r="A8" s="6">
        <v>7</v>
      </c>
      <c r="B8" s="2" t="s">
        <v>13</v>
      </c>
      <c r="C8" s="7">
        <v>11</v>
      </c>
      <c r="D8" s="7">
        <v>11</v>
      </c>
      <c r="E8" s="7">
        <v>12</v>
      </c>
      <c r="F8" s="7">
        <v>34</v>
      </c>
      <c r="G8" s="8">
        <v>11.000007</v>
      </c>
      <c r="H8" s="8">
        <f>LARGE($G$5:$G$77,A8)</f>
      </c>
    </row>
    <row x14ac:dyDescent="0.25" r="9" customHeight="1" ht="18.75">
      <c r="A9" s="6">
        <v>8</v>
      </c>
      <c r="B9" s="2" t="s">
        <v>14</v>
      </c>
      <c r="C9" s="7">
        <v>8</v>
      </c>
      <c r="D9" s="7">
        <v>9</v>
      </c>
      <c r="E9" s="7">
        <v>11</v>
      </c>
      <c r="F9" s="7">
        <v>28</v>
      </c>
      <c r="G9" s="8">
        <v>8.000008</v>
      </c>
      <c r="H9" s="8">
        <f>LARGE($G$5:$G$77,A9)</f>
      </c>
    </row>
    <row x14ac:dyDescent="0.25" r="10" customHeight="1" ht="18.75">
      <c r="A10" s="6">
        <v>9</v>
      </c>
      <c r="B10" s="2" t="s">
        <v>15</v>
      </c>
      <c r="C10" s="7">
        <v>8</v>
      </c>
      <c r="D10" s="7">
        <v>4</v>
      </c>
      <c r="E10" s="7">
        <v>5</v>
      </c>
      <c r="F10" s="7">
        <v>17</v>
      </c>
      <c r="G10" s="8">
        <v>8.000009</v>
      </c>
      <c r="H10" s="8">
        <f>LARGE($G$5:$G$77,A10)</f>
      </c>
    </row>
    <row x14ac:dyDescent="0.25" r="11" customHeight="1" ht="18.75">
      <c r="A11" s="6">
        <v>10</v>
      </c>
      <c r="B11" s="2" t="s">
        <v>16</v>
      </c>
      <c r="C11" s="7">
        <v>7</v>
      </c>
      <c r="D11" s="7">
        <v>16</v>
      </c>
      <c r="E11" s="7">
        <v>12</v>
      </c>
      <c r="F11" s="7">
        <v>35</v>
      </c>
      <c r="G11" s="8">
        <v>7.00001</v>
      </c>
      <c r="H11" s="8">
        <f>LARGE($G$5:$G$77,A11)</f>
      </c>
    </row>
    <row x14ac:dyDescent="0.25" r="12" customHeight="1" ht="18.75">
      <c r="A12" s="6">
        <v>11</v>
      </c>
      <c r="B12" s="2" t="s">
        <v>17</v>
      </c>
      <c r="C12" s="7">
        <v>7</v>
      </c>
      <c r="D12" s="7">
        <v>14</v>
      </c>
      <c r="E12" s="7">
        <v>17</v>
      </c>
      <c r="F12" s="7">
        <v>38</v>
      </c>
      <c r="G12" s="8">
        <v>7.000011</v>
      </c>
      <c r="H12" s="8">
        <f>LARGE($G$5:$G$77,A12)</f>
      </c>
    </row>
    <row x14ac:dyDescent="0.25" r="13" customHeight="1" ht="18.75">
      <c r="A13" s="6">
        <v>12</v>
      </c>
      <c r="B13" s="2" t="s">
        <v>18</v>
      </c>
      <c r="C13" s="7">
        <v>7</v>
      </c>
      <c r="D13" s="7">
        <v>1</v>
      </c>
      <c r="E13" s="7">
        <v>5</v>
      </c>
      <c r="F13" s="7">
        <v>13</v>
      </c>
      <c r="G13" s="8">
        <v>7.000012</v>
      </c>
      <c r="H13" s="8">
        <f>LARGE($G$5:$G$77,A13)</f>
      </c>
    </row>
    <row x14ac:dyDescent="0.25" r="14" customHeight="1" ht="18.75">
      <c r="A14" s="6">
        <v>13</v>
      </c>
      <c r="B14" s="2" t="s">
        <v>19</v>
      </c>
      <c r="C14" s="7">
        <v>6</v>
      </c>
      <c r="D14" s="7">
        <v>6</v>
      </c>
      <c r="E14" s="7">
        <v>8</v>
      </c>
      <c r="F14" s="7">
        <v>20</v>
      </c>
      <c r="G14" s="8">
        <v>6.000013</v>
      </c>
      <c r="H14" s="8">
        <f>LARGE($G$5:$G$77,A14)</f>
      </c>
    </row>
    <row x14ac:dyDescent="0.25" r="15" customHeight="1" ht="18.75">
      <c r="A15" s="6">
        <v>14</v>
      </c>
      <c r="B15" s="2" t="s">
        <v>20</v>
      </c>
      <c r="C15" s="7">
        <v>6</v>
      </c>
      <c r="D15" s="7">
        <v>5</v>
      </c>
      <c r="E15" s="7">
        <v>9</v>
      </c>
      <c r="F15" s="7">
        <v>20</v>
      </c>
      <c r="G15" s="8">
        <v>6.000014</v>
      </c>
      <c r="H15" s="8">
        <f>LARGE($G$5:$G$77,A15)</f>
      </c>
    </row>
    <row x14ac:dyDescent="0.25" r="16" customHeight="1" ht="18.75">
      <c r="A16" s="6">
        <v>15</v>
      </c>
      <c r="B16" s="2" t="s">
        <v>21</v>
      </c>
      <c r="C16" s="7">
        <v>5</v>
      </c>
      <c r="D16" s="7">
        <v>3</v>
      </c>
      <c r="E16" s="7">
        <v>6</v>
      </c>
      <c r="F16" s="7">
        <v>14</v>
      </c>
      <c r="G16" s="8">
        <v>5.000015</v>
      </c>
      <c r="H16" s="8">
        <f>LARGE($G$5:$G$77,A16)</f>
      </c>
    </row>
    <row x14ac:dyDescent="0.25" r="17" customHeight="1" ht="18.75">
      <c r="A17" s="6">
        <v>16</v>
      </c>
      <c r="B17" s="2" t="s">
        <v>22</v>
      </c>
      <c r="C17" s="7">
        <v>5</v>
      </c>
      <c r="D17" s="7">
        <v>3</v>
      </c>
      <c r="E17" s="7">
        <v>5</v>
      </c>
      <c r="F17" s="7">
        <v>13</v>
      </c>
      <c r="G17" s="8">
        <v>5.000016</v>
      </c>
      <c r="H17" s="8">
        <f>LARGE($G$5:$G$77,A17)</f>
      </c>
    </row>
    <row x14ac:dyDescent="0.25" r="18" customHeight="1" ht="18.75">
      <c r="A18" s="6">
        <v>17</v>
      </c>
      <c r="B18" s="2" t="s">
        <v>23</v>
      </c>
      <c r="C18" s="7">
        <v>4</v>
      </c>
      <c r="D18" s="7">
        <v>5</v>
      </c>
      <c r="E18" s="7">
        <v>3</v>
      </c>
      <c r="F18" s="7">
        <v>12</v>
      </c>
      <c r="G18" s="8">
        <v>4.000017</v>
      </c>
      <c r="H18" s="8">
        <f>LARGE($G$5:$G$77,A18)</f>
      </c>
    </row>
    <row x14ac:dyDescent="0.25" r="19" customHeight="1" ht="18.75">
      <c r="A19" s="6">
        <v>18</v>
      </c>
      <c r="B19" s="2" t="s">
        <v>24</v>
      </c>
      <c r="C19" s="7">
        <v>4</v>
      </c>
      <c r="D19" s="7">
        <v>4</v>
      </c>
      <c r="E19" s="7">
        <v>4</v>
      </c>
      <c r="F19" s="7">
        <v>12</v>
      </c>
      <c r="G19" s="8">
        <v>4.000018</v>
      </c>
      <c r="H19" s="8">
        <f>LARGE($G$5:$G$77,A19)</f>
      </c>
    </row>
    <row x14ac:dyDescent="0.25" r="20" customHeight="1" ht="18.75">
      <c r="A20" s="6">
        <v>19</v>
      </c>
      <c r="B20" s="2" t="s">
        <v>25</v>
      </c>
      <c r="C20" s="7">
        <v>4</v>
      </c>
      <c r="D20" s="7">
        <v>3</v>
      </c>
      <c r="E20" s="7">
        <v>3</v>
      </c>
      <c r="F20" s="7">
        <v>10</v>
      </c>
      <c r="G20" s="8">
        <v>4.000019</v>
      </c>
      <c r="H20" s="8">
        <f>LARGE($G$5:$G$77,A20)</f>
      </c>
    </row>
    <row x14ac:dyDescent="0.25" r="21" customHeight="1" ht="18.75">
      <c r="A21" s="6">
        <v>20</v>
      </c>
      <c r="B21" s="2" t="s">
        <v>26</v>
      </c>
      <c r="C21" s="7">
        <v>4</v>
      </c>
      <c r="D21" s="7">
        <v>0</v>
      </c>
      <c r="E21" s="7">
        <v>2</v>
      </c>
      <c r="F21" s="7">
        <v>6</v>
      </c>
      <c r="G21" s="8">
        <v>4.00002</v>
      </c>
      <c r="H21" s="8">
        <f>LARGE($G$5:$G$77,A21)</f>
      </c>
    </row>
    <row x14ac:dyDescent="0.25" r="22" customHeight="1" ht="18.75">
      <c r="A22" s="6">
        <v>21</v>
      </c>
      <c r="B22" s="2" t="s">
        <v>27</v>
      </c>
      <c r="C22" s="7">
        <v>3</v>
      </c>
      <c r="D22" s="7">
        <v>10</v>
      </c>
      <c r="E22" s="7">
        <v>4</v>
      </c>
      <c r="F22" s="7">
        <v>17</v>
      </c>
      <c r="G22" s="8">
        <v>3.000021</v>
      </c>
      <c r="H22" s="8">
        <f>LARGE($G$5:$G$77,A22)</f>
      </c>
    </row>
    <row x14ac:dyDescent="0.25" r="23" customHeight="1" ht="18.75">
      <c r="A23" s="6">
        <v>22</v>
      </c>
      <c r="B23" s="2" t="s">
        <v>28</v>
      </c>
      <c r="C23" s="7">
        <v>3</v>
      </c>
      <c r="D23" s="7">
        <v>5</v>
      </c>
      <c r="E23" s="7">
        <v>9</v>
      </c>
      <c r="F23" s="7">
        <v>17</v>
      </c>
      <c r="G23" s="8">
        <v>3.000022</v>
      </c>
      <c r="H23" s="8">
        <f>LARGE($G$5:$G$77,A23)</f>
      </c>
    </row>
    <row x14ac:dyDescent="0.25" r="24" customHeight="1" ht="18.75">
      <c r="A24" s="6">
        <v>23</v>
      </c>
      <c r="B24" s="2" t="s">
        <v>29</v>
      </c>
      <c r="C24" s="7">
        <v>3</v>
      </c>
      <c r="D24" s="7">
        <v>5</v>
      </c>
      <c r="E24" s="7">
        <v>5</v>
      </c>
      <c r="F24" s="7">
        <v>13</v>
      </c>
      <c r="G24" s="8">
        <v>3.000023</v>
      </c>
      <c r="H24" s="8">
        <f>LARGE($G$5:$G$77,A24)</f>
      </c>
    </row>
    <row x14ac:dyDescent="0.25" r="25" customHeight="1" ht="18.75">
      <c r="A25" s="6">
        <v>24</v>
      </c>
      <c r="B25" s="2" t="s">
        <v>30</v>
      </c>
      <c r="C25" s="7">
        <v>3</v>
      </c>
      <c r="D25" s="7">
        <v>2</v>
      </c>
      <c r="E25" s="7">
        <v>1</v>
      </c>
      <c r="F25" s="7">
        <v>6</v>
      </c>
      <c r="G25" s="8">
        <v>3.000024</v>
      </c>
      <c r="H25" s="8">
        <f>LARGE($G$5:$G$77,A25)</f>
      </c>
    </row>
    <row x14ac:dyDescent="0.25" r="26" customHeight="1" ht="18.75">
      <c r="A26" s="6">
        <v>25</v>
      </c>
      <c r="B26" s="2" t="s">
        <v>31</v>
      </c>
      <c r="C26" s="7">
        <v>3</v>
      </c>
      <c r="D26" s="7">
        <v>1</v>
      </c>
      <c r="E26" s="7">
        <v>3</v>
      </c>
      <c r="F26" s="7">
        <v>7</v>
      </c>
      <c r="G26" s="8">
        <v>3.000025</v>
      </c>
      <c r="H26" s="8">
        <f>LARGE($G$5:$G$77,A26)</f>
      </c>
    </row>
    <row x14ac:dyDescent="0.25" r="27" customHeight="1" ht="18.75">
      <c r="A27" s="6">
        <v>26</v>
      </c>
      <c r="B27" s="2" t="s">
        <v>32</v>
      </c>
      <c r="C27" s="7">
        <v>3</v>
      </c>
      <c r="D27" s="7">
        <v>1</v>
      </c>
      <c r="E27" s="7">
        <v>2</v>
      </c>
      <c r="F27" s="7">
        <v>6</v>
      </c>
      <c r="G27" s="8">
        <v>3.000026</v>
      </c>
      <c r="H27" s="8">
        <f>LARGE($G$5:$G$77,A27)</f>
      </c>
    </row>
    <row x14ac:dyDescent="0.25" r="28" customHeight="1" ht="18.75">
      <c r="A28" s="6">
        <v>27</v>
      </c>
      <c r="B28" s="2" t="s">
        <v>33</v>
      </c>
      <c r="C28" s="7">
        <v>2</v>
      </c>
      <c r="D28" s="7">
        <v>5</v>
      </c>
      <c r="E28" s="7">
        <v>2</v>
      </c>
      <c r="F28" s="7">
        <v>9</v>
      </c>
      <c r="G28" s="8">
        <v>2.000027</v>
      </c>
      <c r="H28" s="8">
        <f>LARGE($G$5:$G$77,A28)</f>
      </c>
    </row>
    <row x14ac:dyDescent="0.25" r="29" customHeight="1" ht="18.75">
      <c r="A29" s="6">
        <v>28</v>
      </c>
      <c r="B29" s="2" t="s">
        <v>34</v>
      </c>
      <c r="C29" s="7">
        <v>2</v>
      </c>
      <c r="D29" s="7">
        <v>4</v>
      </c>
      <c r="E29" s="7">
        <v>5</v>
      </c>
      <c r="F29" s="7">
        <v>11</v>
      </c>
      <c r="G29" s="8">
        <v>2.000028</v>
      </c>
      <c r="H29" s="8">
        <f>LARGE($G$5:$G$77,A29)</f>
      </c>
    </row>
    <row x14ac:dyDescent="0.25" r="30" customHeight="1" ht="18.75">
      <c r="A30" s="6">
        <v>29</v>
      </c>
      <c r="B30" s="2" t="s">
        <v>35</v>
      </c>
      <c r="C30" s="7">
        <v>2</v>
      </c>
      <c r="D30" s="7">
        <v>4</v>
      </c>
      <c r="E30" s="7">
        <v>3</v>
      </c>
      <c r="F30" s="7">
        <v>9</v>
      </c>
      <c r="G30" s="8">
        <v>2.000029</v>
      </c>
      <c r="H30" s="8">
        <f>LARGE($G$5:$G$77,A30)</f>
      </c>
    </row>
    <row x14ac:dyDescent="0.25" r="31" customHeight="1" ht="18.75">
      <c r="A31" s="6">
        <v>30</v>
      </c>
      <c r="B31" s="2" t="s">
        <v>36</v>
      </c>
      <c r="C31" s="7">
        <v>2</v>
      </c>
      <c r="D31" s="7">
        <v>2</v>
      </c>
      <c r="E31" s="7">
        <v>6</v>
      </c>
      <c r="F31" s="7">
        <v>10</v>
      </c>
      <c r="G31" s="8">
        <v>2.00003</v>
      </c>
      <c r="H31" s="8">
        <f>LARGE($G$5:$G$77,A31)</f>
      </c>
    </row>
    <row x14ac:dyDescent="0.25" r="32" customHeight="1" ht="18.75">
      <c r="A32" s="6">
        <v>31</v>
      </c>
      <c r="B32" s="2" t="s">
        <v>37</v>
      </c>
      <c r="C32" s="7">
        <v>2</v>
      </c>
      <c r="D32" s="7">
        <v>2</v>
      </c>
      <c r="E32" s="7">
        <v>6</v>
      </c>
      <c r="F32" s="7">
        <v>10</v>
      </c>
      <c r="G32" s="8">
        <v>2.000031</v>
      </c>
      <c r="H32" s="8">
        <f>LARGE($G$5:$G$77,A32)</f>
      </c>
    </row>
    <row x14ac:dyDescent="0.25" r="33" customHeight="1" ht="18.75">
      <c r="A33" s="6">
        <v>32</v>
      </c>
      <c r="B33" s="2" t="s">
        <v>38</v>
      </c>
      <c r="C33" s="7">
        <v>2</v>
      </c>
      <c r="D33" s="7">
        <v>2</v>
      </c>
      <c r="E33" s="7">
        <v>1</v>
      </c>
      <c r="F33" s="7">
        <v>5</v>
      </c>
      <c r="G33" s="8">
        <v>2.000032</v>
      </c>
      <c r="H33" s="8">
        <f>LARGE($G$5:$G$77,A33)</f>
      </c>
    </row>
    <row x14ac:dyDescent="0.25" r="34" customHeight="1" ht="18.75">
      <c r="A34" s="6">
        <v>33</v>
      </c>
      <c r="B34" s="2" t="s">
        <v>39</v>
      </c>
      <c r="C34" s="7">
        <v>2</v>
      </c>
      <c r="D34" s="7">
        <v>2</v>
      </c>
      <c r="E34" s="7">
        <v>0</v>
      </c>
      <c r="F34" s="7">
        <v>4</v>
      </c>
      <c r="G34" s="8">
        <v>2.000033</v>
      </c>
      <c r="H34" s="8">
        <f>LARGE($G$5:$G$77,A34)</f>
      </c>
    </row>
    <row x14ac:dyDescent="0.25" r="35" customHeight="1" ht="18.75">
      <c r="A35" s="6">
        <v>34</v>
      </c>
      <c r="B35" s="2" t="s">
        <v>40</v>
      </c>
      <c r="C35" s="7">
        <v>2</v>
      </c>
      <c r="D35" s="7">
        <v>1</v>
      </c>
      <c r="E35" s="7">
        <v>2</v>
      </c>
      <c r="F35" s="7">
        <v>5</v>
      </c>
      <c r="G35" s="8">
        <v>2.000034</v>
      </c>
      <c r="H35" s="8">
        <f>LARGE($G$5:$G$77,A35)</f>
      </c>
    </row>
    <row x14ac:dyDescent="0.25" r="36" customHeight="1" ht="18.75">
      <c r="A36" s="6">
        <v>35</v>
      </c>
      <c r="B36" s="2" t="s">
        <v>41</v>
      </c>
      <c r="C36" s="7">
        <v>2</v>
      </c>
      <c r="D36" s="7">
        <v>1</v>
      </c>
      <c r="E36" s="7">
        <v>1</v>
      </c>
      <c r="F36" s="7">
        <v>4</v>
      </c>
      <c r="G36" s="8">
        <v>2.000035</v>
      </c>
      <c r="H36" s="8">
        <f>LARGE($G$5:$G$77,A36)</f>
      </c>
    </row>
    <row x14ac:dyDescent="0.25" r="37" customHeight="1" ht="18.75">
      <c r="A37" s="6">
        <v>36</v>
      </c>
      <c r="B37" s="2" t="s">
        <v>42</v>
      </c>
      <c r="C37" s="7">
        <v>1</v>
      </c>
      <c r="D37" s="7">
        <v>5</v>
      </c>
      <c r="E37" s="7">
        <v>12</v>
      </c>
      <c r="F37" s="7">
        <v>18</v>
      </c>
      <c r="G37" s="8">
        <v>1.000036</v>
      </c>
      <c r="H37" s="8">
        <f>LARGE($G$5:$G$77,A37)</f>
      </c>
    </row>
    <row x14ac:dyDescent="0.25" r="38" customHeight="1" ht="18.75">
      <c r="A38" s="6">
        <v>37</v>
      </c>
      <c r="B38" s="2" t="s">
        <v>43</v>
      </c>
      <c r="C38" s="7">
        <v>1</v>
      </c>
      <c r="D38" s="7">
        <v>4</v>
      </c>
      <c r="E38" s="7">
        <v>3</v>
      </c>
      <c r="F38" s="7">
        <v>8</v>
      </c>
      <c r="G38" s="8">
        <v>1.000037</v>
      </c>
      <c r="H38" s="8">
        <f>LARGE($G$5:$G$77,A38)</f>
      </c>
    </row>
    <row x14ac:dyDescent="0.25" r="39" customHeight="1" ht="18.75">
      <c r="A39" s="6">
        <v>38</v>
      </c>
      <c r="B39" s="2" t="s">
        <v>44</v>
      </c>
      <c r="C39" s="7">
        <v>1</v>
      </c>
      <c r="D39" s="7">
        <v>3</v>
      </c>
      <c r="E39" s="7">
        <v>4</v>
      </c>
      <c r="F39" s="7">
        <v>8</v>
      </c>
      <c r="G39" s="8">
        <v>1.000038</v>
      </c>
      <c r="H39" s="8">
        <f>LARGE($G$5:$G$77,A39)</f>
      </c>
    </row>
    <row x14ac:dyDescent="0.25" r="40" customHeight="1" ht="18.75">
      <c r="A40" s="6">
        <v>39</v>
      </c>
      <c r="B40" s="2" t="s">
        <v>45</v>
      </c>
      <c r="C40" s="7">
        <v>1</v>
      </c>
      <c r="D40" s="7">
        <v>3</v>
      </c>
      <c r="E40" s="7">
        <v>3</v>
      </c>
      <c r="F40" s="7">
        <v>7</v>
      </c>
      <c r="G40" s="8">
        <v>1.000039</v>
      </c>
      <c r="H40" s="8">
        <f>LARGE($G$5:$G$77,A40)</f>
      </c>
    </row>
    <row x14ac:dyDescent="0.25" r="41" customHeight="1" ht="18.75">
      <c r="A41" s="6">
        <v>40</v>
      </c>
      <c r="B41" s="2" t="s">
        <v>46</v>
      </c>
      <c r="C41" s="7">
        <v>1</v>
      </c>
      <c r="D41" s="7">
        <v>3</v>
      </c>
      <c r="E41" s="7">
        <v>3</v>
      </c>
      <c r="F41" s="7">
        <v>7</v>
      </c>
      <c r="G41" s="8">
        <v>1.00004</v>
      </c>
      <c r="H41" s="8">
        <f>LARGE($G$5:$G$77,A41)</f>
      </c>
    </row>
    <row x14ac:dyDescent="0.25" r="42" customHeight="1" ht="18.75">
      <c r="A42" s="6">
        <v>41</v>
      </c>
      <c r="B42" s="2" t="s">
        <v>47</v>
      </c>
      <c r="C42" s="7">
        <v>1</v>
      </c>
      <c r="D42" s="7">
        <v>1</v>
      </c>
      <c r="E42" s="7">
        <v>3</v>
      </c>
      <c r="F42" s="7">
        <v>5</v>
      </c>
      <c r="G42" s="8">
        <v>1.000041</v>
      </c>
      <c r="H42" s="8">
        <f>LARGE($G$5:$G$77,A42)</f>
      </c>
    </row>
    <row x14ac:dyDescent="0.25" r="43" customHeight="1" ht="18.75">
      <c r="A43" s="6">
        <v>42</v>
      </c>
      <c r="B43" s="2" t="s">
        <v>48</v>
      </c>
      <c r="C43" s="7">
        <v>1</v>
      </c>
      <c r="D43" s="7">
        <v>1</v>
      </c>
      <c r="E43" s="7">
        <v>2</v>
      </c>
      <c r="F43" s="7">
        <v>4</v>
      </c>
      <c r="G43" s="8">
        <v>1.000042</v>
      </c>
      <c r="H43" s="8">
        <f>LARGE($G$5:$G$77,A43)</f>
      </c>
    </row>
    <row x14ac:dyDescent="0.25" r="44" customHeight="1" ht="18.75">
      <c r="A44" s="6">
        <v>43</v>
      </c>
      <c r="B44" s="2" t="s">
        <v>49</v>
      </c>
      <c r="C44" s="7">
        <v>1</v>
      </c>
      <c r="D44" s="7">
        <v>1</v>
      </c>
      <c r="E44" s="7">
        <v>2</v>
      </c>
      <c r="F44" s="7">
        <v>4</v>
      </c>
      <c r="G44" s="8">
        <v>1.000043</v>
      </c>
      <c r="H44" s="8">
        <f>LARGE($G$5:$G$77,A44)</f>
      </c>
    </row>
    <row x14ac:dyDescent="0.25" r="45" customHeight="1" ht="18.75">
      <c r="A45" s="6">
        <v>44</v>
      </c>
      <c r="B45" s="2" t="s">
        <v>50</v>
      </c>
      <c r="C45" s="7">
        <v>1</v>
      </c>
      <c r="D45" s="7">
        <v>1</v>
      </c>
      <c r="E45" s="7">
        <v>2</v>
      </c>
      <c r="F45" s="7">
        <v>4</v>
      </c>
      <c r="G45" s="8">
        <v>1.000044</v>
      </c>
      <c r="H45" s="8">
        <f>LARGE($G$5:$G$77,A45)</f>
      </c>
    </row>
    <row x14ac:dyDescent="0.25" r="46" customHeight="1" ht="18.75">
      <c r="A46" s="6">
        <v>45</v>
      </c>
      <c r="B46" s="2" t="s">
        <v>51</v>
      </c>
      <c r="C46" s="7">
        <v>1</v>
      </c>
      <c r="D46" s="7">
        <v>1</v>
      </c>
      <c r="E46" s="7">
        <v>1</v>
      </c>
      <c r="F46" s="7">
        <v>3</v>
      </c>
      <c r="G46" s="8">
        <v>1.000045</v>
      </c>
      <c r="H46" s="8">
        <f>LARGE($G$5:$G$77,A46)</f>
      </c>
    </row>
    <row x14ac:dyDescent="0.25" r="47" customHeight="1" ht="18.75">
      <c r="A47" s="6">
        <v>46</v>
      </c>
      <c r="B47" s="2" t="s">
        <v>52</v>
      </c>
      <c r="C47" s="7">
        <v>1</v>
      </c>
      <c r="D47" s="7">
        <v>1</v>
      </c>
      <c r="E47" s="7">
        <v>0</v>
      </c>
      <c r="F47" s="7">
        <v>2</v>
      </c>
      <c r="G47" s="8">
        <v>1.000046</v>
      </c>
      <c r="H47" s="8">
        <f>LARGE($G$5:$G$77,A47)</f>
      </c>
    </row>
    <row x14ac:dyDescent="0.25" r="48" customHeight="1" ht="18.75">
      <c r="A48" s="6">
        <v>47</v>
      </c>
      <c r="B48" s="2" t="s">
        <v>53</v>
      </c>
      <c r="C48" s="7">
        <v>1</v>
      </c>
      <c r="D48" s="7">
        <v>0</v>
      </c>
      <c r="E48" s="7">
        <v>3</v>
      </c>
      <c r="F48" s="7">
        <v>4</v>
      </c>
      <c r="G48" s="8">
        <v>1.000047</v>
      </c>
      <c r="H48" s="8">
        <f>LARGE($G$5:$G$77,A48)</f>
      </c>
    </row>
    <row x14ac:dyDescent="0.25" r="49" customHeight="1" ht="18.75">
      <c r="A49" s="6">
        <v>48</v>
      </c>
      <c r="B49" s="2" t="s">
        <v>54</v>
      </c>
      <c r="C49" s="7">
        <v>1</v>
      </c>
      <c r="D49" s="7">
        <v>0</v>
      </c>
      <c r="E49" s="7">
        <v>3</v>
      </c>
      <c r="F49" s="7">
        <v>4</v>
      </c>
      <c r="G49" s="8">
        <v>1.000048</v>
      </c>
      <c r="H49" s="8">
        <f>LARGE($G$5:$G$77,A49)</f>
      </c>
    </row>
    <row x14ac:dyDescent="0.25" r="50" customHeight="1" ht="18.75">
      <c r="A50" s="6">
        <v>49</v>
      </c>
      <c r="B50" s="2" t="s">
        <v>55</v>
      </c>
      <c r="C50" s="7">
        <v>1</v>
      </c>
      <c r="D50" s="7">
        <v>0</v>
      </c>
      <c r="E50" s="7">
        <v>1</v>
      </c>
      <c r="F50" s="7">
        <v>2</v>
      </c>
      <c r="G50" s="8">
        <v>1.000049</v>
      </c>
      <c r="H50" s="8">
        <f>LARGE($G$5:$G$77,A50)</f>
      </c>
    </row>
    <row x14ac:dyDescent="0.25" r="51" customHeight="1" ht="18.75">
      <c r="A51" s="6">
        <v>50</v>
      </c>
      <c r="B51" s="2" t="s">
        <v>56</v>
      </c>
      <c r="C51" s="7">
        <v>1</v>
      </c>
      <c r="D51" s="7">
        <v>0</v>
      </c>
      <c r="E51" s="7">
        <v>0</v>
      </c>
      <c r="F51" s="7">
        <v>1</v>
      </c>
      <c r="G51" s="8">
        <v>1.00005</v>
      </c>
      <c r="H51" s="8">
        <f>LARGE($G$5:$G$77,A51)</f>
      </c>
    </row>
    <row x14ac:dyDescent="0.25" r="52" customHeight="1" ht="18.75">
      <c r="A52" s="6">
        <v>51</v>
      </c>
      <c r="B52" s="2" t="s">
        <v>57</v>
      </c>
      <c r="C52" s="7">
        <v>1</v>
      </c>
      <c r="D52" s="7">
        <v>0</v>
      </c>
      <c r="E52" s="7">
        <v>0</v>
      </c>
      <c r="F52" s="7">
        <v>1</v>
      </c>
      <c r="G52" s="8">
        <v>1.000051</v>
      </c>
      <c r="H52" s="8">
        <f>LARGE($G$5:$G$77,A52)</f>
      </c>
    </row>
    <row x14ac:dyDescent="0.25" r="53" customHeight="1" ht="18.75">
      <c r="A53" s="6">
        <v>52</v>
      </c>
      <c r="B53" s="2" t="s">
        <v>58</v>
      </c>
      <c r="C53" s="7">
        <v>1</v>
      </c>
      <c r="D53" s="7">
        <v>0</v>
      </c>
      <c r="E53" s="7">
        <v>0</v>
      </c>
      <c r="F53" s="7">
        <v>1</v>
      </c>
      <c r="G53" s="8">
        <v>1.000052</v>
      </c>
      <c r="H53" s="8">
        <f>LARGE($G$5:$G$77,A53)</f>
      </c>
    </row>
    <row x14ac:dyDescent="0.25" r="54" customHeight="1" ht="18.75">
      <c r="A54" s="6">
        <v>53</v>
      </c>
      <c r="B54" s="2" t="s">
        <v>59</v>
      </c>
      <c r="C54" s="7">
        <v>1</v>
      </c>
      <c r="D54" s="7">
        <v>0</v>
      </c>
      <c r="E54" s="7">
        <v>0</v>
      </c>
      <c r="F54" s="7">
        <v>1</v>
      </c>
      <c r="G54" s="8">
        <v>1.000053</v>
      </c>
      <c r="H54" s="8">
        <f>LARGE($G$5:$G$77,A54)</f>
      </c>
    </row>
    <row x14ac:dyDescent="0.25" r="55" customHeight="1" ht="18.75">
      <c r="A55" s="6">
        <v>54</v>
      </c>
      <c r="B55" s="2" t="s">
        <v>60</v>
      </c>
      <c r="C55" s="7">
        <v>1</v>
      </c>
      <c r="D55" s="7">
        <v>0</v>
      </c>
      <c r="E55" s="7">
        <v>0</v>
      </c>
      <c r="F55" s="7">
        <v>1</v>
      </c>
      <c r="G55" s="8">
        <v>1.000054</v>
      </c>
      <c r="H55" s="8">
        <f>LARGE($G$5:$G$77,A55)</f>
      </c>
    </row>
    <row x14ac:dyDescent="0.25" r="56" customHeight="1" ht="18.75">
      <c r="A56" s="6">
        <v>55</v>
      </c>
      <c r="B56" s="2" t="s">
        <v>61</v>
      </c>
      <c r="C56" s="7">
        <v>0</v>
      </c>
      <c r="D56" s="7">
        <v>2</v>
      </c>
      <c r="E56" s="7">
        <v>4</v>
      </c>
      <c r="F56" s="7">
        <v>6</v>
      </c>
      <c r="G56" s="8">
        <v>0.000055</v>
      </c>
      <c r="H56" s="8">
        <f>LARGE($G$5:$G$77,A56)</f>
      </c>
    </row>
    <row x14ac:dyDescent="0.25" r="57" customHeight="1" ht="18.75">
      <c r="A57" s="6">
        <v>56</v>
      </c>
      <c r="B57" s="2" t="s">
        <v>62</v>
      </c>
      <c r="C57" s="7">
        <v>0</v>
      </c>
      <c r="D57" s="7">
        <v>2</v>
      </c>
      <c r="E57" s="7">
        <v>3</v>
      </c>
      <c r="F57" s="7">
        <v>5</v>
      </c>
      <c r="G57" s="8">
        <v>0.000056</v>
      </c>
      <c r="H57" s="8">
        <f>LARGE($G$5:$G$77,A57)</f>
      </c>
    </row>
    <row x14ac:dyDescent="0.25" r="58" customHeight="1" ht="18.75">
      <c r="A58" s="6">
        <v>57</v>
      </c>
      <c r="B58" s="2" t="s">
        <v>63</v>
      </c>
      <c r="C58" s="7">
        <v>0</v>
      </c>
      <c r="D58" s="7">
        <v>2</v>
      </c>
      <c r="E58" s="7">
        <v>1</v>
      </c>
      <c r="F58" s="7">
        <v>3</v>
      </c>
      <c r="G58" s="8">
        <v>0.000057</v>
      </c>
      <c r="H58" s="8">
        <f>LARGE($G$5:$G$77,A58)</f>
      </c>
    </row>
    <row x14ac:dyDescent="0.25" r="59" customHeight="1" ht="18.75">
      <c r="A59" s="6">
        <v>58</v>
      </c>
      <c r="B59" s="2" t="s">
        <v>64</v>
      </c>
      <c r="C59" s="7">
        <v>0</v>
      </c>
      <c r="D59" s="7">
        <v>2</v>
      </c>
      <c r="E59" s="7">
        <v>0</v>
      </c>
      <c r="F59" s="7">
        <v>2</v>
      </c>
      <c r="G59" s="8">
        <v>0.000058</v>
      </c>
      <c r="H59" s="8">
        <f>LARGE($G$5:$G$77,A59)</f>
      </c>
    </row>
    <row x14ac:dyDescent="0.25" r="60" customHeight="1" ht="18.75">
      <c r="A60" s="6">
        <v>59</v>
      </c>
      <c r="B60" s="2" t="s">
        <v>65</v>
      </c>
      <c r="C60" s="7">
        <v>0</v>
      </c>
      <c r="D60" s="7">
        <v>1</v>
      </c>
      <c r="E60" s="7">
        <v>3</v>
      </c>
      <c r="F60" s="7">
        <v>4</v>
      </c>
      <c r="G60" s="8">
        <v>0.000059</v>
      </c>
      <c r="H60" s="8">
        <f>LARGE($G$5:$G$77,A60)</f>
      </c>
    </row>
    <row x14ac:dyDescent="0.25" r="61" customHeight="1" ht="18.75">
      <c r="A61" s="6">
        <v>60</v>
      </c>
      <c r="B61" s="2" t="s">
        <v>66</v>
      </c>
      <c r="C61" s="7">
        <v>0</v>
      </c>
      <c r="D61" s="7">
        <v>1</v>
      </c>
      <c r="E61" s="7">
        <v>2</v>
      </c>
      <c r="F61" s="7">
        <v>3</v>
      </c>
      <c r="G61" s="8">
        <v>0.00006</v>
      </c>
      <c r="H61" s="8">
        <f>LARGE($G$5:$G$77,A61)</f>
      </c>
    </row>
    <row x14ac:dyDescent="0.25" r="62" customHeight="1" ht="18.75">
      <c r="A62" s="6">
        <v>61</v>
      </c>
      <c r="B62" s="2" t="s">
        <v>67</v>
      </c>
      <c r="C62" s="7">
        <v>0</v>
      </c>
      <c r="D62" s="7">
        <v>1</v>
      </c>
      <c r="E62" s="7">
        <v>2</v>
      </c>
      <c r="F62" s="7">
        <v>3</v>
      </c>
      <c r="G62" s="8">
        <v>0.000061</v>
      </c>
      <c r="H62" s="8">
        <f>LARGE($G$5:$G$77,A62)</f>
      </c>
    </row>
    <row x14ac:dyDescent="0.25" r="63" customHeight="1" ht="18.75">
      <c r="A63" s="6">
        <v>62</v>
      </c>
      <c r="B63" s="2" t="s">
        <v>68</v>
      </c>
      <c r="C63" s="7">
        <v>0</v>
      </c>
      <c r="D63" s="7">
        <v>1</v>
      </c>
      <c r="E63" s="7">
        <v>2</v>
      </c>
      <c r="F63" s="7">
        <v>3</v>
      </c>
      <c r="G63" s="8">
        <v>0.000062</v>
      </c>
      <c r="H63" s="8">
        <f>LARGE($G$5:$G$77,A63)</f>
      </c>
    </row>
    <row x14ac:dyDescent="0.25" r="64" customHeight="1" ht="18.75">
      <c r="A64" s="6">
        <v>63</v>
      </c>
      <c r="B64" s="2" t="s">
        <v>69</v>
      </c>
      <c r="C64" s="7">
        <v>0</v>
      </c>
      <c r="D64" s="7">
        <v>1</v>
      </c>
      <c r="E64" s="7">
        <v>1</v>
      </c>
      <c r="F64" s="7">
        <v>2</v>
      </c>
      <c r="G64" s="8">
        <v>0.000063</v>
      </c>
      <c r="H64" s="8">
        <f>LARGE($G$5:$G$77,A64)</f>
      </c>
    </row>
    <row x14ac:dyDescent="0.25" r="65" customHeight="1" ht="18.75">
      <c r="A65" s="6">
        <v>64</v>
      </c>
      <c r="B65" s="2" t="s">
        <v>70</v>
      </c>
      <c r="C65" s="7">
        <v>0</v>
      </c>
      <c r="D65" s="7">
        <v>1</v>
      </c>
      <c r="E65" s="7">
        <v>1</v>
      </c>
      <c r="F65" s="7">
        <v>2</v>
      </c>
      <c r="G65" s="8">
        <v>0.000064</v>
      </c>
      <c r="H65" s="8">
        <f>LARGE($G$5:$G$77,A65)</f>
      </c>
    </row>
    <row x14ac:dyDescent="0.25" r="66" customHeight="1" ht="18.75">
      <c r="A66" s="6">
        <v>65</v>
      </c>
      <c r="B66" s="2" t="s">
        <v>71</v>
      </c>
      <c r="C66" s="7">
        <v>0</v>
      </c>
      <c r="D66" s="7">
        <v>1</v>
      </c>
      <c r="E66" s="7">
        <v>1</v>
      </c>
      <c r="F66" s="7">
        <v>2</v>
      </c>
      <c r="G66" s="8">
        <v>0.000065</v>
      </c>
      <c r="H66" s="8">
        <f>LARGE($G$5:$G$77,A66)</f>
      </c>
    </row>
    <row x14ac:dyDescent="0.25" r="67" customHeight="1" ht="18.75">
      <c r="A67" s="6">
        <v>66</v>
      </c>
      <c r="B67" s="2" t="s">
        <v>72</v>
      </c>
      <c r="C67" s="7">
        <v>0</v>
      </c>
      <c r="D67" s="7">
        <v>1</v>
      </c>
      <c r="E67" s="7">
        <v>1</v>
      </c>
      <c r="F67" s="7">
        <v>2</v>
      </c>
      <c r="G67" s="8">
        <v>0.000066</v>
      </c>
      <c r="H67" s="8">
        <f>LARGE($G$5:$G$77,A67)</f>
      </c>
    </row>
    <row x14ac:dyDescent="0.25" r="68" customHeight="1" ht="18.75">
      <c r="A68" s="6">
        <v>67</v>
      </c>
      <c r="B68" s="2" t="s">
        <v>73</v>
      </c>
      <c r="C68" s="7">
        <v>0</v>
      </c>
      <c r="D68" s="7">
        <v>1</v>
      </c>
      <c r="E68" s="7">
        <v>1</v>
      </c>
      <c r="F68" s="7">
        <v>2</v>
      </c>
      <c r="G68" s="8">
        <v>0.000067</v>
      </c>
      <c r="H68" s="8">
        <f>LARGE($G$5:$G$77,A68)</f>
      </c>
    </row>
    <row x14ac:dyDescent="0.25" r="69" customHeight="1" ht="18.75">
      <c r="A69" s="6">
        <v>68</v>
      </c>
      <c r="B69" s="2" t="s">
        <v>74</v>
      </c>
      <c r="C69" s="7">
        <v>0</v>
      </c>
      <c r="D69" s="7">
        <v>1</v>
      </c>
      <c r="E69" s="7">
        <v>1</v>
      </c>
      <c r="F69" s="7">
        <v>2</v>
      </c>
      <c r="G69" s="8">
        <v>0.000068</v>
      </c>
      <c r="H69" s="8">
        <f>LARGE($G$5:$G$77,A69)</f>
      </c>
    </row>
    <row x14ac:dyDescent="0.25" r="70" customHeight="1" ht="18.75">
      <c r="A70" s="6">
        <v>69</v>
      </c>
      <c r="B70" s="2" t="s">
        <v>75</v>
      </c>
      <c r="C70" s="7">
        <v>0</v>
      </c>
      <c r="D70" s="7">
        <v>1</v>
      </c>
      <c r="E70" s="7">
        <v>0</v>
      </c>
      <c r="F70" s="7">
        <v>1</v>
      </c>
      <c r="G70" s="8">
        <v>0.000069</v>
      </c>
      <c r="H70" s="8">
        <f>LARGE($G$5:$G$77,A70)</f>
      </c>
    </row>
    <row x14ac:dyDescent="0.25" r="71" customHeight="1" ht="18.75">
      <c r="A71" s="6">
        <v>70</v>
      </c>
      <c r="B71" s="2" t="s">
        <v>76</v>
      </c>
      <c r="C71" s="7">
        <v>0</v>
      </c>
      <c r="D71" s="7">
        <v>1</v>
      </c>
      <c r="E71" s="7">
        <v>0</v>
      </c>
      <c r="F71" s="7">
        <v>1</v>
      </c>
      <c r="G71" s="8">
        <v>0.00007</v>
      </c>
      <c r="H71" s="8">
        <f>LARGE($G$5:$G$77,A71)</f>
      </c>
    </row>
    <row x14ac:dyDescent="0.25" r="72" customHeight="1" ht="18.75">
      <c r="A72" s="6">
        <v>71</v>
      </c>
      <c r="B72" s="2" t="s">
        <v>77</v>
      </c>
      <c r="C72" s="7">
        <v>0</v>
      </c>
      <c r="D72" s="7">
        <v>1</v>
      </c>
      <c r="E72" s="7">
        <v>0</v>
      </c>
      <c r="F72" s="7">
        <v>1</v>
      </c>
      <c r="G72" s="8">
        <v>0.000071</v>
      </c>
      <c r="H72" s="8">
        <f>LARGE($G$5:$G$77,A72)</f>
      </c>
    </row>
    <row x14ac:dyDescent="0.25" r="73" customHeight="1" ht="18.75">
      <c r="A73" s="6">
        <v>72</v>
      </c>
      <c r="B73" s="2" t="s">
        <v>78</v>
      </c>
      <c r="C73" s="7">
        <v>0</v>
      </c>
      <c r="D73" s="7">
        <v>1</v>
      </c>
      <c r="E73" s="7">
        <v>0</v>
      </c>
      <c r="F73" s="7">
        <v>1</v>
      </c>
      <c r="G73" s="8">
        <v>0.000072</v>
      </c>
      <c r="H73" s="8">
        <f>LARGE($G$5:$G$77,A73)</f>
      </c>
    </row>
    <row x14ac:dyDescent="0.25" r="74" customHeight="1" ht="18.75">
      <c r="A74" s="6">
        <v>73</v>
      </c>
      <c r="B74" s="2" t="s">
        <v>79</v>
      </c>
      <c r="C74" s="7">
        <v>0</v>
      </c>
      <c r="D74" s="7">
        <v>1</v>
      </c>
      <c r="E74" s="7">
        <v>0</v>
      </c>
      <c r="F74" s="7">
        <v>1</v>
      </c>
      <c r="G74" s="8">
        <v>0.000073</v>
      </c>
      <c r="H74" s="8">
        <f>LARGE($G$5:$G$89,A74)</f>
      </c>
    </row>
    <row x14ac:dyDescent="0.25" r="75" customHeight="1" ht="18.75">
      <c r="A75" s="6">
        <v>74</v>
      </c>
      <c r="B75" s="2" t="s">
        <v>80</v>
      </c>
      <c r="C75" s="7">
        <v>0</v>
      </c>
      <c r="D75" s="7">
        <v>1</v>
      </c>
      <c r="E75" s="7">
        <v>0</v>
      </c>
      <c r="F75" s="7">
        <v>1</v>
      </c>
      <c r="G75" s="8">
        <v>0.000074</v>
      </c>
      <c r="H75" s="8">
        <f>LARGE($G$5:$G$89,A75)</f>
      </c>
    </row>
    <row x14ac:dyDescent="0.25" r="76" customHeight="1" ht="18.75">
      <c r="A76" s="6">
        <v>75</v>
      </c>
      <c r="B76" s="2" t="s">
        <v>81</v>
      </c>
      <c r="C76" s="7">
        <v>0</v>
      </c>
      <c r="D76" s="7">
        <v>0</v>
      </c>
      <c r="E76" s="7">
        <v>2</v>
      </c>
      <c r="F76" s="7">
        <v>2</v>
      </c>
      <c r="G76" s="8">
        <v>0.000075</v>
      </c>
      <c r="H76" s="8">
        <f>LARGE($G$5:$G$89,A76)</f>
      </c>
    </row>
    <row x14ac:dyDescent="0.25" r="77" customHeight="1" ht="18.75">
      <c r="A77" s="6">
        <v>76</v>
      </c>
      <c r="B77" s="2" t="s">
        <v>82</v>
      </c>
      <c r="C77" s="7">
        <v>0</v>
      </c>
      <c r="D77" s="7">
        <v>0</v>
      </c>
      <c r="E77" s="7">
        <v>2</v>
      </c>
      <c r="F77" s="7">
        <v>2</v>
      </c>
      <c r="G77" s="8">
        <v>0.000076</v>
      </c>
      <c r="H77" s="8">
        <f>LARGE($G$5:$G$89,A77)</f>
      </c>
    </row>
    <row x14ac:dyDescent="0.25" r="78" customHeight="1" ht="18.75">
      <c r="A78" s="6">
        <v>77</v>
      </c>
      <c r="B78" s="2" t="s">
        <v>83</v>
      </c>
      <c r="C78" s="7">
        <v>0</v>
      </c>
      <c r="D78" s="7">
        <v>0</v>
      </c>
      <c r="E78" s="7">
        <v>2</v>
      </c>
      <c r="F78" s="7">
        <v>2</v>
      </c>
      <c r="G78" s="8">
        <v>0.000077</v>
      </c>
      <c r="H78" s="8">
        <f>LARGE($G$5:$G$89,A78)</f>
      </c>
    </row>
    <row x14ac:dyDescent="0.25" r="79" customHeight="1" ht="18.75">
      <c r="A79" s="6">
        <v>78</v>
      </c>
      <c r="B79" s="2" t="s">
        <v>84</v>
      </c>
      <c r="C79" s="7">
        <v>0</v>
      </c>
      <c r="D79" s="7">
        <v>0</v>
      </c>
      <c r="E79" s="7">
        <v>2</v>
      </c>
      <c r="F79" s="7">
        <v>2</v>
      </c>
      <c r="G79" s="8">
        <v>0.000078</v>
      </c>
      <c r="H79" s="8">
        <f>LARGE($G$5:$G$89,A79)</f>
      </c>
    </row>
    <row x14ac:dyDescent="0.25" r="80" customHeight="1" ht="18.75">
      <c r="A80" s="6">
        <v>79</v>
      </c>
      <c r="B80" s="2" t="s">
        <v>85</v>
      </c>
      <c r="C80" s="7">
        <v>0</v>
      </c>
      <c r="D80" s="7">
        <v>0</v>
      </c>
      <c r="E80" s="7">
        <v>1</v>
      </c>
      <c r="F80" s="7">
        <v>1</v>
      </c>
      <c r="G80" s="8">
        <v>0.000079</v>
      </c>
      <c r="H80" s="8">
        <f>LARGE($G$5:$G$89,A80)</f>
      </c>
    </row>
    <row x14ac:dyDescent="0.25" r="81" customHeight="1" ht="18.75">
      <c r="A81" s="6">
        <v>80</v>
      </c>
      <c r="B81" s="2" t="s">
        <v>86</v>
      </c>
      <c r="C81" s="7">
        <v>0</v>
      </c>
      <c r="D81" s="7">
        <v>0</v>
      </c>
      <c r="E81" s="7">
        <v>1</v>
      </c>
      <c r="F81" s="7">
        <v>1</v>
      </c>
      <c r="G81" s="8">
        <v>0.00008</v>
      </c>
      <c r="H81" s="8">
        <f>LARGE($G$5:$G$89,A81)</f>
      </c>
    </row>
    <row x14ac:dyDescent="0.25" r="82" customHeight="1" ht="18.75">
      <c r="A82" s="6">
        <v>81</v>
      </c>
      <c r="B82" s="2" t="s">
        <v>87</v>
      </c>
      <c r="C82" s="7">
        <v>0</v>
      </c>
      <c r="D82" s="7">
        <v>0</v>
      </c>
      <c r="E82" s="7">
        <v>1</v>
      </c>
      <c r="F82" s="7">
        <v>1</v>
      </c>
      <c r="G82" s="8">
        <v>0.000081</v>
      </c>
      <c r="H82" s="8">
        <f>LARGE($G$5:$G$89,A82)</f>
      </c>
    </row>
    <row x14ac:dyDescent="0.25" r="83" customHeight="1" ht="18.75">
      <c r="A83" s="6">
        <v>82</v>
      </c>
      <c r="B83" s="2" t="s">
        <v>88</v>
      </c>
      <c r="C83" s="7">
        <v>0</v>
      </c>
      <c r="D83" s="7">
        <v>0</v>
      </c>
      <c r="E83" s="7">
        <v>1</v>
      </c>
      <c r="F83" s="7">
        <v>1</v>
      </c>
      <c r="G83" s="8">
        <v>0.000082</v>
      </c>
      <c r="H83" s="8">
        <f>LARGE($G$5:$G$89,A83)</f>
      </c>
    </row>
    <row x14ac:dyDescent="0.25" r="84" customHeight="1" ht="18.75">
      <c r="A84" s="6">
        <v>83</v>
      </c>
      <c r="B84" s="2" t="s">
        <v>89</v>
      </c>
      <c r="C84" s="7">
        <v>0</v>
      </c>
      <c r="D84" s="7">
        <v>0</v>
      </c>
      <c r="E84" s="7">
        <v>1</v>
      </c>
      <c r="F84" s="7">
        <v>1</v>
      </c>
      <c r="G84" s="8">
        <v>0.000083</v>
      </c>
      <c r="H84" s="9">
        <f>LARGE($G$5:$G$89,A84)</f>
      </c>
    </row>
    <row x14ac:dyDescent="0.25" r="85" customHeight="1" ht="18.75">
      <c r="A85" s="6">
        <v>84</v>
      </c>
      <c r="B85" s="2" t="s">
        <v>90</v>
      </c>
      <c r="C85" s="7">
        <v>0</v>
      </c>
      <c r="D85" s="7">
        <v>0</v>
      </c>
      <c r="E85" s="7">
        <v>1</v>
      </c>
      <c r="F85" s="7">
        <v>1</v>
      </c>
      <c r="G85" s="8">
        <v>0.000084</v>
      </c>
      <c r="H85" s="9">
        <f>LARGE($G$5:$G$89,A85)</f>
      </c>
    </row>
    <row x14ac:dyDescent="0.25" r="86" customHeight="1" ht="18.75">
      <c r="A86" s="10">
        <v>85</v>
      </c>
      <c r="B86" s="11" t="s">
        <v>91</v>
      </c>
      <c r="C86" s="12">
        <v>0</v>
      </c>
      <c r="D86" s="12">
        <v>0</v>
      </c>
      <c r="E86" s="12">
        <v>1</v>
      </c>
      <c r="F86" s="12">
        <v>1</v>
      </c>
      <c r="G86" s="13">
        <v>0.000085</v>
      </c>
      <c r="H86" s="14">
        <f>LARGE($G$5:$G$89,A86)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Main</vt:lpstr>
      <vt:lpstr>Raw Data</vt:lpstr>
      <vt:lpstr>Data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2024-01-16T19:48:00.344Z</dcterms:created>
  <dcterms:modified xsi:type="dcterms:W3CDTF">2024-01-16T19:48:00.344Z</dcterms:modified>
</cp:coreProperties>
</file>