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xr:revisionPtr revIDLastSave="0" documentId="8_{B7B4257F-BC79-8042-B60A-CAE663AF6D71}" xr6:coauthVersionLast="47" xr6:coauthVersionMax="47" xr10:uidLastSave="{00000000-0000-0000-0000-000000000000}"/>
  <bookViews>
    <workbookView xWindow="0" yWindow="0" windowWidth="0" windowHeight="0" xr2:uid="{00000000-000D-0000-FFFF-FFFF00000000}"/>
  </bookViews>
  <sheets>
    <sheet name="Assignment 2_x000a_"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9" i="1" l="1"/>
  <c r="B148" i="1"/>
  <c r="C148" i="1"/>
  <c r="D148" i="1"/>
  <c r="B147" i="1"/>
  <c r="C147" i="1"/>
  <c r="D147" i="1"/>
  <c r="B146" i="1"/>
  <c r="C146" i="1"/>
  <c r="D146" i="1"/>
  <c r="B145" i="1"/>
  <c r="C145" i="1"/>
  <c r="D145" i="1"/>
  <c r="B144" i="1"/>
  <c r="C144" i="1"/>
  <c r="D144" i="1"/>
  <c r="B143" i="1"/>
  <c r="C143" i="1"/>
  <c r="D143" i="1"/>
  <c r="B142" i="1"/>
  <c r="C142" i="1"/>
  <c r="D142" i="1"/>
  <c r="B141" i="1"/>
  <c r="C141" i="1"/>
  <c r="D141" i="1"/>
  <c r="B140" i="1"/>
  <c r="C140" i="1"/>
  <c r="D140" i="1"/>
  <c r="B139" i="1"/>
  <c r="C139" i="1"/>
  <c r="D139" i="1"/>
  <c r="B138" i="1"/>
  <c r="C138" i="1"/>
  <c r="D138" i="1"/>
  <c r="B137" i="1"/>
  <c r="C137" i="1"/>
  <c r="D137" i="1"/>
  <c r="D125" i="1"/>
  <c r="D120" i="1"/>
  <c r="D115" i="1"/>
  <c r="D116" i="1"/>
  <c r="C103" i="1"/>
  <c r="D89" i="1"/>
  <c r="D77" i="1"/>
  <c r="B67" i="1"/>
  <c r="C64" i="1"/>
  <c r="C51" i="1"/>
  <c r="C36" i="1"/>
  <c r="C38" i="1"/>
  <c r="C26" i="1"/>
  <c r="C10" i="1"/>
</calcChain>
</file>

<file path=xl/sharedStrings.xml><?xml version="1.0" encoding="utf-8"?>
<sst xmlns="http://schemas.openxmlformats.org/spreadsheetml/2006/main" count="75" uniqueCount="60">
  <si>
    <t>Accounting &amp; Financial Analytics with Zoho Books
Assignment - 2</t>
  </si>
  <si>
    <t>1. Calculate the monthly payment for a loan of ₹150,000 with an annual interest rate of 8%
to be repaid over 3 years</t>
  </si>
  <si>
    <t>calculation of monthly payment pmt</t>
  </si>
  <si>
    <t>loan(pv)</t>
  </si>
  <si>
    <t xml:space="preserve">annual int rate </t>
  </si>
  <si>
    <t xml:space="preserve">n'per </t>
  </si>
  <si>
    <t>pmt</t>
  </si>
  <si>
    <t>2. Determine the principal portion of the payment for the 12th month of the loan described
in question 1.</t>
  </si>
  <si>
    <t xml:space="preserve">calculation of future value </t>
  </si>
  <si>
    <t>annual int rate</t>
  </si>
  <si>
    <t xml:space="preserve">period </t>
  </si>
  <si>
    <t>n'per</t>
  </si>
  <si>
    <t>ppmt</t>
  </si>
  <si>
    <t>for 12 months</t>
  </si>
  <si>
    <t>3. Calculate the interest portion of the payment for the 6th month of the same loan
described in question 1</t>
  </si>
  <si>
    <t xml:space="preserve">calculation of interest </t>
  </si>
  <si>
    <t>3*12 convert to months</t>
  </si>
  <si>
    <t>Ipmt</t>
  </si>
  <si>
    <t>4. Calculate the EMI for a loan of ₹200,000 with an annual interest rate of 10% to be repaid
over 5 years.</t>
  </si>
  <si>
    <t>calculation of EMI</t>
  </si>
  <si>
    <t xml:space="preserve">loan (pv) </t>
  </si>
  <si>
    <t>EMI</t>
  </si>
  <si>
    <t>5. Calculate the CAGR for an investment that grows from ₹10,000 to ₹15,000 over 4 years.</t>
  </si>
  <si>
    <t>calculation of CAGR</t>
  </si>
  <si>
    <t>present value</t>
  </si>
  <si>
    <t>future value</t>
  </si>
  <si>
    <t>cagr</t>
  </si>
  <si>
    <t xml:space="preserve">CAGR = (Ending Value / Beginning Value)^(1 / Number of Years) – 1 </t>
  </si>
  <si>
    <t xml:space="preserve">6. Determine the effective annual interest rate for a nominal annual interest rate of 6%
compounded quarterly.				</t>
  </si>
  <si>
    <t xml:space="preserve">calculation of EFFECT </t>
  </si>
  <si>
    <t>Nominal interest rate</t>
  </si>
  <si>
    <t>n'pery</t>
  </si>
  <si>
    <t xml:space="preserve">EFFECT </t>
  </si>
  <si>
    <t>7. Calculate the nominal annual interest rate for an effective annual interest rate of 9.5%
compounded monthly.</t>
  </si>
  <si>
    <t xml:space="preserve">calculation of nominal interest rate </t>
  </si>
  <si>
    <t>effective interest rate</t>
  </si>
  <si>
    <t xml:space="preserve">nominal interest rate </t>
  </si>
  <si>
    <t>8. Calculate the straight-line depreciation expense for an asset with an initial cost of
₹50,000, a salvage value of ₹10,000, and a useful life of 5 years.</t>
  </si>
  <si>
    <t>calculation of straight line depreciation exp</t>
  </si>
  <si>
    <t xml:space="preserve">cost of asset </t>
  </si>
  <si>
    <t>salvage value</t>
  </si>
  <si>
    <t xml:space="preserve">useful life years </t>
  </si>
  <si>
    <t>SLN</t>
  </si>
  <si>
    <t>9. Given a loan of ₹300,000 with an annual interest rate of 7% to be repaid over 10 years,
calculate the total monthly payment, the principal portion of the payment for the 36th
month, and the interest portion of the payment for the 60th month.</t>
  </si>
  <si>
    <t>particulars</t>
  </si>
  <si>
    <t>int rate</t>
  </si>
  <si>
    <t>i)calculation of total monthly pmt</t>
  </si>
  <si>
    <t xml:space="preserve">total payment </t>
  </si>
  <si>
    <t xml:space="preserve">ii) calculation of ppmt of 36th payment </t>
  </si>
  <si>
    <t>period</t>
  </si>
  <si>
    <t>36months or 3years</t>
  </si>
  <si>
    <t>iii) calculation of interest portion payment of 60month</t>
  </si>
  <si>
    <t>10. Design a financial model that calculates the monthly payment for a mortgage loan based
on user inputs for loan amount, interest rate, and duration. Include separate cells to
display the principal and interest portions of each payment using PPMT and IPMT
functions.</t>
  </si>
  <si>
    <t>loan</t>
  </si>
  <si>
    <t xml:space="preserve">interest rate </t>
  </si>
  <si>
    <t>months</t>
  </si>
  <si>
    <t>PPMT</t>
  </si>
  <si>
    <t>IPMT</t>
  </si>
  <si>
    <t>PMT</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</si>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</sst>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Rs-44C]#,##0.00"/>
    <numFmt numFmtId="165" formatCode="[$Rs-446]#,##0.00"/>
    <numFmt numFmtId="166" formatCode="[$Rs-449]#,##0.00"/>
    <numFmt numFmtId="167" formatCode="[$Rs-420]#,##0.00"/>
    <numFmt numFmtId="168" formatCode="&quot;$&quot;#,##0.00"/>
    <numFmt numFmtId="169" formatCode="[$Rs-445]#,##0.00"/>
    <numFmt numFmtId="170" formatCode="[$Rs-44B]#,##0.00"/>
  </numFmts>
  <fonts count="5" x14ac:knownFonts="1">
    <font>
      <sz val="10"/>
      <color rgb="FF000000"/>
      <name val="Arial"/>
      <scheme val="minor"/>
    </font>
    <font>
      <sz val="10"/>
      <color theme="1"/>
      <name val="Times New Roman"/>
    </font>
    <font>
      <b/>
      <sz val="10"/>
      <color theme="1"/>
      <name val="Times New Roman"/>
    </font>
    <font>
      <b/>
      <sz val="10"/>
      <color theme="1"/>
      <name val="Arial"/>
      <scheme val="minor"/>
    </font>
    <font>
      <sz val="10"/>
      <color theme="1"/>
      <name val="Arial"/>
      <scheme val="minor"/>
    </font>
  </fonts>
  <fills count="4">
    <fill>
      <patternFill patternType="none"/>
    </fill>
    <fill>
      <patternFill patternType="gray125"/>
    </fill>
    <fill>
      <patternFill patternType="solid">
        <fgColor rgb="FFFFFF00"/>
        <bgColor rgb="FFFFFF00"/>
      </patternFill>
    </fill>
    <fill>
      <patternFill patternType="solid">
        <fgColor rgb="FFFF9900"/>
        <bgColor rgb="FFFF9900"/>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xf numFmtId="0" fontId="1" fillId="0" borderId="0" xfId="0" applyFont="1"/>
    <xf numFmtId="0" fontId="1" fillId="0" borderId="0" xfId="0" applyFont="1" applyAlignment="1"/>
    <xf numFmtId="9" fontId="1" fillId="0" borderId="0" xfId="0" applyNumberFormat="1" applyFont="1" applyAlignment="1"/>
    <xf numFmtId="0" fontId="2" fillId="2" borderId="0" xfId="0" applyFont="1" applyFill="1" applyAlignment="1"/>
    <xf numFmtId="164" fontId="2" fillId="2" borderId="0" xfId="0" applyNumberFormat="1" applyFont="1" applyFill="1"/>
    <xf numFmtId="0" fontId="2" fillId="0" borderId="0" xfId="0" applyFont="1"/>
    <xf numFmtId="165" fontId="1" fillId="0" borderId="0" xfId="0" applyNumberFormat="1" applyFont="1" applyAlignment="1"/>
    <xf numFmtId="165" fontId="2" fillId="2" borderId="0" xfId="0" applyNumberFormat="1" applyFont="1" applyFill="1" applyAlignment="1"/>
    <xf numFmtId="166" fontId="2" fillId="2" borderId="0" xfId="0" applyNumberFormat="1" applyFont="1" applyFill="1" applyAlignment="1"/>
    <xf numFmtId="167" fontId="2" fillId="2" borderId="0" xfId="0" applyNumberFormat="1" applyFont="1" applyFill="1"/>
    <xf numFmtId="0" fontId="2" fillId="2" borderId="0" xfId="0" applyFont="1" applyFill="1"/>
    <xf numFmtId="0" fontId="1" fillId="2" borderId="0" xfId="0" applyFont="1" applyFill="1"/>
    <xf numFmtId="49" fontId="2" fillId="2" borderId="0" xfId="0" applyNumberFormat="1" applyFont="1" applyFill="1"/>
    <xf numFmtId="10" fontId="1" fillId="0" borderId="0" xfId="0" applyNumberFormat="1" applyFont="1" applyAlignment="1"/>
    <xf numFmtId="168" fontId="2" fillId="2" borderId="0" xfId="0" applyNumberFormat="1" applyFont="1" applyFill="1"/>
    <xf numFmtId="0" fontId="2" fillId="0" borderId="0" xfId="0" applyFont="1" applyAlignment="1"/>
    <xf numFmtId="9" fontId="2" fillId="0" borderId="0" xfId="0" applyNumberFormat="1" applyFont="1" applyAlignment="1"/>
    <xf numFmtId="167" fontId="2" fillId="2" borderId="0" xfId="0" applyNumberFormat="1" applyFont="1" applyFill="1" applyAlignment="1"/>
    <xf numFmtId="169" fontId="2" fillId="2" borderId="0" xfId="0" applyNumberFormat="1" applyFont="1" applyFill="1"/>
    <xf numFmtId="0" fontId="3" fillId="0" borderId="0" xfId="0" applyFont="1" applyAlignment="1"/>
    <xf numFmtId="9" fontId="3" fillId="0" borderId="0" xfId="0" applyNumberFormat="1" applyFont="1" applyAlignment="1"/>
    <xf numFmtId="0" fontId="3" fillId="0" borderId="1" xfId="0" applyFont="1" applyBorder="1" applyAlignment="1"/>
    <xf numFmtId="0" fontId="3" fillId="0" borderId="2" xfId="0" applyFont="1" applyBorder="1" applyAlignment="1"/>
    <xf numFmtId="0" fontId="3" fillId="0" borderId="3" xfId="0" applyFont="1" applyBorder="1" applyAlignment="1"/>
    <xf numFmtId="0" fontId="3" fillId="0" borderId="4" xfId="0" applyFont="1" applyBorder="1" applyAlignment="1"/>
    <xf numFmtId="0" fontId="4" fillId="0" borderId="5" xfId="0" applyFont="1" applyBorder="1" applyAlignment="1"/>
    <xf numFmtId="170" fontId="4" fillId="0" borderId="1" xfId="0" applyNumberFormat="1" applyFont="1" applyBorder="1"/>
    <xf numFmtId="170" fontId="4" fillId="0" borderId="5" xfId="0" applyNumberFormat="1" applyFont="1" applyBorder="1"/>
    <xf numFmtId="170" fontId="4" fillId="0" borderId="5" xfId="0" applyNumberFormat="1" applyFont="1" applyBorder="1" applyAlignment="1"/>
    <xf numFmtId="170" fontId="3" fillId="2" borderId="5" xfId="0" applyNumberFormat="1" applyFont="1" applyFill="1" applyBorder="1"/>
    <xf numFmtId="0" fontId="4" fillId="0" borderId="6" xfId="0" applyFont="1" applyBorder="1" applyAlignment="1"/>
    <xf numFmtId="170" fontId="4" fillId="0" borderId="6" xfId="0" applyNumberFormat="1" applyFont="1" applyBorder="1"/>
    <xf numFmtId="0" fontId="2" fillId="0" borderId="0" xfId="0" applyFont="1" applyAlignment="1"/>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2" fillId="3" borderId="0" xfId="0" applyFont="1" applyFill="1" applyAlignment="1"/>
    <xf numFmtId="0" fontId="1" fillId="0" borderId="0" xfId="0" applyFont="1"/>
    <xf numFmtId="0" fontId="2" fillId="2"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50"/>
  <sheetViews>
    <sheetView tabSelected="1" workbookViewId="0">
      <selection activeCell="E156" sqref="E156"/>
    </sheetView>
  </sheetViews>
  <sheetFormatPr defaultColWidth="12.67578125" defaultRowHeight="15.75" customHeight="1" x14ac:dyDescent="0.15"/>
  <cols>
    <col min="4" max="4" width="15.1015625" bestFit="1" customWidth="1"/>
  </cols>
  <sheetData>
    <row r="1" spans="1:6" ht="13.5" x14ac:dyDescent="0.15">
      <c r="A1" s="1"/>
      <c r="B1" s="36" t="s">
        <v>0</v>
      </c>
      <c r="C1" s="34"/>
      <c r="D1" s="34"/>
      <c r="E1" s="34"/>
      <c r="F1" s="1"/>
    </row>
    <row r="2" spans="1:6" ht="13.5" x14ac:dyDescent="0.15">
      <c r="A2" s="1"/>
      <c r="B2" s="1"/>
      <c r="C2" s="1"/>
      <c r="D2" s="1"/>
      <c r="E2" s="1"/>
      <c r="F2" s="1"/>
    </row>
    <row r="3" spans="1:6" ht="13.5" x14ac:dyDescent="0.15">
      <c r="A3" s="35" t="s">
        <v>1</v>
      </c>
      <c r="B3" s="34"/>
      <c r="C3" s="34"/>
      <c r="D3" s="34"/>
      <c r="E3" s="34"/>
      <c r="F3" s="34"/>
    </row>
    <row r="4" spans="1:6" ht="13.5" x14ac:dyDescent="0.15">
      <c r="A4" s="1"/>
      <c r="B4" s="1"/>
      <c r="C4" s="1"/>
      <c r="D4" s="1"/>
      <c r="E4" s="1"/>
      <c r="F4" s="1"/>
    </row>
    <row r="5" spans="1:6" ht="13.5" x14ac:dyDescent="0.15">
      <c r="A5" s="1"/>
      <c r="B5" s="37" t="s">
        <v>2</v>
      </c>
      <c r="C5" s="34"/>
      <c r="D5" s="34"/>
      <c r="E5" s="1"/>
      <c r="F5" s="1"/>
    </row>
    <row r="6" spans="1:6" ht="13.5" x14ac:dyDescent="0.15">
      <c r="A6" s="1"/>
      <c r="B6" s="1"/>
      <c r="C6" s="1"/>
      <c r="D6" s="1"/>
      <c r="E6" s="1"/>
      <c r="F6" s="1"/>
    </row>
    <row r="7" spans="1:6" ht="13.5" x14ac:dyDescent="0.15">
      <c r="A7" s="1"/>
      <c r="B7" s="2" t="s">
        <v>3</v>
      </c>
      <c r="C7" s="2">
        <v>150000</v>
      </c>
      <c r="D7" s="1"/>
      <c r="E7" s="1"/>
      <c r="F7" s="1"/>
    </row>
    <row r="8" spans="1:6" ht="13.5" x14ac:dyDescent="0.15">
      <c r="A8" s="1"/>
      <c r="B8" s="2" t="s">
        <v>4</v>
      </c>
      <c r="C8" s="3">
        <v>0.08</v>
      </c>
      <c r="D8" s="1"/>
      <c r="E8" s="1"/>
      <c r="F8" s="1"/>
    </row>
    <row r="9" spans="1:6" ht="13.5" x14ac:dyDescent="0.15">
      <c r="A9" s="1"/>
      <c r="B9" s="2" t="s">
        <v>5</v>
      </c>
      <c r="C9" s="2">
        <v>3</v>
      </c>
      <c r="D9" s="1"/>
      <c r="E9" s="1"/>
      <c r="F9" s="1"/>
    </row>
    <row r="10" spans="1:6" ht="13.5" x14ac:dyDescent="0.15">
      <c r="A10" s="1"/>
      <c r="B10" s="4" t="s">
        <v>6</v>
      </c>
      <c r="C10" s="5">
        <f>PMT(C8/12, C9*12, C7)</f>
        <v>-4700.4548192146276</v>
      </c>
      <c r="D10" s="6"/>
      <c r="E10" s="1"/>
      <c r="F10" s="1"/>
    </row>
    <row r="11" spans="1:6" ht="13.5" x14ac:dyDescent="0.15">
      <c r="A11" s="1"/>
      <c r="B11" s="6"/>
      <c r="C11" s="6"/>
      <c r="D11" s="6"/>
      <c r="E11" s="1"/>
      <c r="F11" s="1"/>
    </row>
    <row r="12" spans="1:6" ht="13.5" x14ac:dyDescent="0.15">
      <c r="A12" s="1"/>
      <c r="B12" s="1"/>
      <c r="C12" s="1"/>
      <c r="D12" s="1"/>
      <c r="E12" s="1"/>
      <c r="F12" s="1"/>
    </row>
    <row r="13" spans="1:6" ht="13.5" x14ac:dyDescent="0.15">
      <c r="A13" s="1"/>
      <c r="B13" s="1"/>
      <c r="C13" s="1"/>
      <c r="D13" s="1"/>
      <c r="E13" s="1"/>
      <c r="F13" s="1"/>
    </row>
    <row r="14" spans="1:6" ht="13.5" x14ac:dyDescent="0.15">
      <c r="A14" s="1"/>
      <c r="B14" s="1"/>
      <c r="C14" s="1"/>
      <c r="D14" s="1"/>
      <c r="E14" s="1"/>
      <c r="F14" s="1"/>
    </row>
    <row r="15" spans="1:6" ht="13.5" x14ac:dyDescent="0.15">
      <c r="A15" s="1"/>
      <c r="B15" s="1"/>
      <c r="C15" s="1"/>
      <c r="D15" s="1"/>
      <c r="E15" s="1"/>
      <c r="F15" s="1"/>
    </row>
    <row r="16" spans="1:6" ht="13.5" x14ac:dyDescent="0.15">
      <c r="A16" s="1"/>
      <c r="B16" s="1"/>
      <c r="C16" s="1"/>
      <c r="D16" s="1"/>
      <c r="E16" s="1"/>
      <c r="F16" s="1"/>
    </row>
    <row r="17" spans="1:6" ht="13.5" x14ac:dyDescent="0.15">
      <c r="A17" s="35" t="s">
        <v>7</v>
      </c>
      <c r="B17" s="34"/>
      <c r="C17" s="34"/>
      <c r="D17" s="34"/>
      <c r="E17" s="34"/>
      <c r="F17" s="34"/>
    </row>
    <row r="18" spans="1:6" ht="13.5" x14ac:dyDescent="0.15">
      <c r="A18" s="1"/>
      <c r="B18" s="1"/>
      <c r="C18" s="1"/>
      <c r="D18" s="1"/>
      <c r="E18" s="1"/>
      <c r="F18" s="1"/>
    </row>
    <row r="19" spans="1:6" ht="13.5" x14ac:dyDescent="0.15">
      <c r="A19" s="1"/>
      <c r="B19" s="1"/>
      <c r="C19" s="1"/>
      <c r="D19" s="1"/>
      <c r="E19" s="1"/>
      <c r="F19" s="1"/>
    </row>
    <row r="20" spans="1:6" ht="13.5" x14ac:dyDescent="0.15">
      <c r="A20" s="1"/>
      <c r="B20" s="38" t="s">
        <v>8</v>
      </c>
      <c r="C20" s="34"/>
      <c r="D20" s="34"/>
      <c r="E20" s="1"/>
      <c r="F20" s="1"/>
    </row>
    <row r="21" spans="1:6" ht="13.5" x14ac:dyDescent="0.15">
      <c r="A21" s="1"/>
      <c r="B21" s="1"/>
      <c r="C21" s="1"/>
      <c r="D21" s="1"/>
      <c r="E21" s="1"/>
      <c r="F21" s="1"/>
    </row>
    <row r="22" spans="1:6" ht="13.5" x14ac:dyDescent="0.15">
      <c r="A22" s="1"/>
      <c r="B22" s="2" t="s">
        <v>3</v>
      </c>
      <c r="C22" s="2">
        <v>150000</v>
      </c>
      <c r="D22" s="1"/>
      <c r="E22" s="1"/>
      <c r="F22" s="1"/>
    </row>
    <row r="23" spans="1:6" ht="13.5" x14ac:dyDescent="0.15">
      <c r="A23" s="1"/>
      <c r="B23" s="2" t="s">
        <v>9</v>
      </c>
      <c r="C23" s="3">
        <v>0.08</v>
      </c>
      <c r="D23" s="1"/>
      <c r="E23" s="1"/>
      <c r="F23" s="1"/>
    </row>
    <row r="24" spans="1:6" ht="13.5" x14ac:dyDescent="0.15">
      <c r="A24" s="1"/>
      <c r="B24" s="2" t="s">
        <v>10</v>
      </c>
      <c r="C24" s="2">
        <v>1</v>
      </c>
      <c r="D24" s="2"/>
      <c r="E24" s="1"/>
      <c r="F24" s="1"/>
    </row>
    <row r="25" spans="1:6" ht="13.5" x14ac:dyDescent="0.15">
      <c r="A25" s="1"/>
      <c r="B25" s="2" t="s">
        <v>11</v>
      </c>
      <c r="C25" s="7">
        <v>3</v>
      </c>
      <c r="D25" s="1"/>
      <c r="E25" s="1"/>
      <c r="F25" s="1"/>
    </row>
    <row r="26" spans="1:6" ht="13.5" x14ac:dyDescent="0.15">
      <c r="A26" s="1"/>
      <c r="B26" s="4" t="s">
        <v>12</v>
      </c>
      <c r="C26" s="8">
        <f>PPMT(C23, C24, C25, C22)</f>
        <v>-46205.027106949237</v>
      </c>
      <c r="D26" s="4" t="s">
        <v>13</v>
      </c>
      <c r="E26" s="1"/>
      <c r="F26" s="1"/>
    </row>
    <row r="27" spans="1:6" ht="13.5" x14ac:dyDescent="0.15">
      <c r="A27" s="1"/>
      <c r="B27" s="6"/>
      <c r="C27" s="6"/>
      <c r="D27" s="6"/>
      <c r="E27" s="1"/>
      <c r="F27" s="1"/>
    </row>
    <row r="28" spans="1:6" ht="13.5" x14ac:dyDescent="0.15">
      <c r="A28" s="1"/>
      <c r="B28" s="1"/>
      <c r="C28" s="1"/>
      <c r="D28" s="1"/>
      <c r="E28" s="1"/>
      <c r="F28" s="1"/>
    </row>
    <row r="29" spans="1:6" ht="13.5" x14ac:dyDescent="0.15">
      <c r="A29" s="35" t="s">
        <v>14</v>
      </c>
      <c r="B29" s="34"/>
      <c r="C29" s="34"/>
      <c r="D29" s="34"/>
      <c r="E29" s="34"/>
      <c r="F29" s="34"/>
    </row>
    <row r="30" spans="1:6" ht="13.5" x14ac:dyDescent="0.15">
      <c r="A30" s="1"/>
      <c r="B30" s="1"/>
      <c r="C30" s="1"/>
      <c r="D30" s="1"/>
      <c r="E30" s="1"/>
      <c r="F30" s="1"/>
    </row>
    <row r="31" spans="1:6" ht="13.5" x14ac:dyDescent="0.15">
      <c r="A31" s="1"/>
      <c r="B31" s="1"/>
      <c r="C31" s="1"/>
      <c r="D31" s="1"/>
      <c r="E31" s="1"/>
      <c r="F31" s="1"/>
    </row>
    <row r="32" spans="1:6" ht="13.5" x14ac:dyDescent="0.15">
      <c r="A32" s="1"/>
      <c r="B32" s="38" t="s">
        <v>15</v>
      </c>
      <c r="C32" s="34"/>
      <c r="D32" s="1"/>
      <c r="E32" s="1"/>
      <c r="F32" s="1"/>
    </row>
    <row r="33" spans="1:6" ht="13.5" x14ac:dyDescent="0.15">
      <c r="A33" s="1"/>
      <c r="B33" s="1"/>
      <c r="C33" s="1"/>
      <c r="D33" s="1"/>
      <c r="E33" s="1"/>
      <c r="F33" s="1"/>
    </row>
    <row r="34" spans="1:6" ht="13.5" x14ac:dyDescent="0.15">
      <c r="A34" s="1"/>
      <c r="B34" s="2" t="s">
        <v>3</v>
      </c>
      <c r="C34" s="2">
        <v>150000</v>
      </c>
      <c r="D34" s="1"/>
      <c r="E34" s="1"/>
      <c r="F34" s="1"/>
    </row>
    <row r="35" spans="1:6" ht="13.5" x14ac:dyDescent="0.15">
      <c r="A35" s="1"/>
      <c r="B35" s="2" t="s">
        <v>9</v>
      </c>
      <c r="C35" s="3">
        <v>0.08</v>
      </c>
      <c r="D35" s="1"/>
      <c r="E35" s="1"/>
      <c r="F35" s="1"/>
    </row>
    <row r="36" spans="1:6" ht="13.5" x14ac:dyDescent="0.15">
      <c r="A36" s="1"/>
      <c r="B36" s="2" t="s">
        <v>5</v>
      </c>
      <c r="C36" s="2">
        <f>3*12</f>
        <v>36</v>
      </c>
      <c r="D36" s="2" t="s">
        <v>16</v>
      </c>
      <c r="E36" s="1"/>
      <c r="F36" s="1"/>
    </row>
    <row r="37" spans="1:6" ht="13.5" x14ac:dyDescent="0.15">
      <c r="A37" s="1"/>
      <c r="B37" s="2" t="s">
        <v>10</v>
      </c>
      <c r="C37" s="2">
        <v>6</v>
      </c>
      <c r="D37" s="1"/>
      <c r="E37" s="1"/>
      <c r="F37" s="1"/>
    </row>
    <row r="38" spans="1:6" ht="13.5" x14ac:dyDescent="0.15">
      <c r="A38" s="1"/>
      <c r="B38" s="4" t="s">
        <v>17</v>
      </c>
      <c r="C38" s="9">
        <f>IPMT(C35/12, C37, C36, C34)</f>
        <v>-874.99585853285396</v>
      </c>
      <c r="D38" s="1"/>
      <c r="E38" s="1"/>
      <c r="F38" s="1"/>
    </row>
    <row r="39" spans="1:6" ht="13.5" x14ac:dyDescent="0.15">
      <c r="A39" s="1"/>
      <c r="B39" s="6"/>
      <c r="C39" s="6"/>
      <c r="D39" s="1"/>
      <c r="E39" s="1"/>
      <c r="F39" s="1"/>
    </row>
    <row r="40" spans="1:6" ht="13.5" x14ac:dyDescent="0.15">
      <c r="A40" s="1"/>
      <c r="B40" s="1"/>
      <c r="C40" s="1"/>
      <c r="D40" s="1"/>
      <c r="E40" s="1"/>
      <c r="F40" s="1"/>
    </row>
    <row r="41" spans="1:6" ht="13.5" x14ac:dyDescent="0.15">
      <c r="A41" s="1"/>
      <c r="B41" s="1"/>
      <c r="C41" s="1"/>
      <c r="D41" s="1"/>
      <c r="E41" s="1"/>
      <c r="F41" s="1"/>
    </row>
    <row r="42" spans="1:6" ht="13.5" x14ac:dyDescent="0.15">
      <c r="A42" s="35" t="s">
        <v>18</v>
      </c>
      <c r="B42" s="34"/>
      <c r="C42" s="34"/>
      <c r="D42" s="34"/>
      <c r="E42" s="34"/>
      <c r="F42" s="34"/>
    </row>
    <row r="43" spans="1:6" ht="13.5" x14ac:dyDescent="0.15">
      <c r="A43" s="1"/>
      <c r="B43" s="1"/>
      <c r="C43" s="1"/>
      <c r="D43" s="1"/>
      <c r="E43" s="1"/>
      <c r="F43" s="1"/>
    </row>
    <row r="44" spans="1:6" ht="13.5" x14ac:dyDescent="0.15">
      <c r="A44" s="1"/>
      <c r="B44" s="1"/>
      <c r="C44" s="1"/>
      <c r="D44" s="1"/>
      <c r="E44" s="1"/>
      <c r="F44" s="1"/>
    </row>
    <row r="45" spans="1:6" ht="13.5" x14ac:dyDescent="0.15">
      <c r="A45" s="1"/>
      <c r="B45" s="38" t="s">
        <v>19</v>
      </c>
      <c r="C45" s="34"/>
      <c r="D45" s="1"/>
      <c r="E45" s="1"/>
      <c r="F45" s="1"/>
    </row>
    <row r="46" spans="1:6" ht="13.5" x14ac:dyDescent="0.15">
      <c r="A46" s="1"/>
      <c r="B46" s="1"/>
      <c r="C46" s="1"/>
      <c r="D46" s="1"/>
      <c r="E46" s="1"/>
      <c r="F46" s="1"/>
    </row>
    <row r="47" spans="1:6" ht="13.5" x14ac:dyDescent="0.15">
      <c r="A47" s="1"/>
      <c r="B47" s="2" t="s">
        <v>20</v>
      </c>
      <c r="C47" s="2">
        <v>200000</v>
      </c>
      <c r="D47" s="1"/>
      <c r="E47" s="1"/>
      <c r="F47" s="1"/>
    </row>
    <row r="48" spans="1:6" ht="13.5" x14ac:dyDescent="0.15">
      <c r="A48" s="1"/>
      <c r="B48" s="2" t="s">
        <v>9</v>
      </c>
      <c r="C48" s="3">
        <v>0.1</v>
      </c>
      <c r="D48" s="1"/>
      <c r="E48" s="1"/>
      <c r="F48" s="1"/>
    </row>
    <row r="49" spans="1:6" ht="13.5" x14ac:dyDescent="0.15">
      <c r="A49" s="1"/>
      <c r="B49" s="2" t="s">
        <v>5</v>
      </c>
      <c r="C49" s="2">
        <v>5</v>
      </c>
      <c r="D49" s="1"/>
      <c r="E49" s="1"/>
      <c r="F49" s="1"/>
    </row>
    <row r="50" spans="1:6" ht="13.5" x14ac:dyDescent="0.15">
      <c r="A50" s="1"/>
      <c r="B50" s="1"/>
      <c r="C50" s="1"/>
      <c r="D50" s="1"/>
      <c r="E50" s="1"/>
      <c r="F50" s="1"/>
    </row>
    <row r="51" spans="1:6" ht="13.5" x14ac:dyDescent="0.15">
      <c r="A51" s="1"/>
      <c r="B51" s="4" t="s">
        <v>21</v>
      </c>
      <c r="C51" s="10">
        <f>PMT(C48/12,C49*12,C47)</f>
        <v>-4249.4089422536554</v>
      </c>
      <c r="D51" s="6"/>
      <c r="E51" s="1"/>
      <c r="F51" s="1"/>
    </row>
    <row r="52" spans="1:6" ht="13.5" x14ac:dyDescent="0.15">
      <c r="A52" s="1"/>
      <c r="B52" s="1"/>
      <c r="C52" s="1"/>
      <c r="D52" s="1"/>
      <c r="E52" s="1"/>
      <c r="F52" s="1"/>
    </row>
    <row r="53" spans="1:6" ht="13.5" x14ac:dyDescent="0.15">
      <c r="A53" s="1"/>
      <c r="B53" s="1"/>
      <c r="C53" s="1"/>
      <c r="D53" s="1"/>
      <c r="E53" s="1"/>
      <c r="F53" s="1"/>
    </row>
    <row r="54" spans="1:6" ht="13.5" x14ac:dyDescent="0.15">
      <c r="A54" s="1"/>
      <c r="B54" s="1"/>
      <c r="C54" s="1"/>
      <c r="D54" s="1"/>
      <c r="E54" s="1"/>
      <c r="F54" s="1"/>
    </row>
    <row r="55" spans="1:6" ht="13.5" x14ac:dyDescent="0.15">
      <c r="A55" s="35" t="s">
        <v>22</v>
      </c>
      <c r="B55" s="34"/>
      <c r="C55" s="34"/>
      <c r="D55" s="34"/>
      <c r="E55" s="34"/>
      <c r="F55" s="34"/>
    </row>
    <row r="56" spans="1:6" ht="13.5" x14ac:dyDescent="0.15">
      <c r="A56" s="1"/>
      <c r="B56" s="1"/>
      <c r="C56" s="1"/>
      <c r="D56" s="1"/>
      <c r="E56" s="1"/>
      <c r="F56" s="1"/>
    </row>
    <row r="57" spans="1:6" ht="13.5" x14ac:dyDescent="0.15">
      <c r="A57" s="1"/>
      <c r="B57" s="1"/>
      <c r="C57" s="1"/>
      <c r="D57" s="1"/>
      <c r="E57" s="1"/>
      <c r="F57" s="1"/>
    </row>
    <row r="58" spans="1:6" ht="13.5" x14ac:dyDescent="0.15">
      <c r="A58" s="1"/>
      <c r="B58" s="38" t="s">
        <v>23</v>
      </c>
      <c r="C58" s="34"/>
      <c r="D58" s="1"/>
      <c r="E58" s="1"/>
      <c r="F58" s="1"/>
    </row>
    <row r="59" spans="1:6" ht="13.5" x14ac:dyDescent="0.15">
      <c r="A59" s="1"/>
      <c r="B59" s="1"/>
      <c r="C59" s="1"/>
      <c r="D59" s="1"/>
      <c r="E59" s="1"/>
      <c r="F59" s="1"/>
    </row>
    <row r="60" spans="1:6" ht="13.5" x14ac:dyDescent="0.15">
      <c r="A60" s="1"/>
      <c r="B60" s="2"/>
      <c r="C60" s="2"/>
      <c r="D60" s="2"/>
      <c r="E60" s="2"/>
      <c r="F60" s="1"/>
    </row>
    <row r="61" spans="1:6" ht="13.5" x14ac:dyDescent="0.15">
      <c r="A61" s="1"/>
      <c r="B61" s="2" t="s">
        <v>24</v>
      </c>
      <c r="C61" s="2">
        <v>10000</v>
      </c>
      <c r="D61" s="2"/>
      <c r="E61" s="2"/>
      <c r="F61" s="1"/>
    </row>
    <row r="62" spans="1:6" ht="13.5" x14ac:dyDescent="0.15">
      <c r="A62" s="1"/>
      <c r="B62" s="2" t="s">
        <v>25</v>
      </c>
      <c r="C62" s="2">
        <v>150000</v>
      </c>
      <c r="D62" s="1"/>
      <c r="E62" s="1"/>
      <c r="F62" s="1"/>
    </row>
    <row r="63" spans="1:6" ht="13.5" x14ac:dyDescent="0.15">
      <c r="A63" s="1"/>
      <c r="B63" s="2" t="s">
        <v>5</v>
      </c>
      <c r="C63" s="2">
        <v>4</v>
      </c>
      <c r="D63" s="1"/>
      <c r="E63" s="1"/>
      <c r="F63" s="1"/>
    </row>
    <row r="64" spans="1:6" ht="13.5" x14ac:dyDescent="0.15">
      <c r="A64" s="1"/>
      <c r="B64" s="4" t="s">
        <v>26</v>
      </c>
      <c r="C64" s="11" t="e">
        <f ca="1">_xludf.RRI(C63, C61, C62)</f>
        <v>#NAME?</v>
      </c>
      <c r="D64" s="1"/>
      <c r="E64" s="1"/>
      <c r="F64" s="1"/>
    </row>
    <row r="65" spans="1:6" ht="13.5" x14ac:dyDescent="0.15">
      <c r="A65" s="1"/>
      <c r="B65" s="1"/>
      <c r="C65" s="1"/>
      <c r="D65" s="1"/>
      <c r="E65" s="1"/>
      <c r="F65" s="1"/>
    </row>
    <row r="66" spans="1:6" ht="13.5" x14ac:dyDescent="0.15">
      <c r="A66" s="1"/>
      <c r="B66" s="38" t="s">
        <v>27</v>
      </c>
      <c r="C66" s="34"/>
      <c r="D66" s="34"/>
      <c r="E66" s="34"/>
      <c r="F66" s="34"/>
    </row>
    <row r="67" spans="1:6" ht="13.5" x14ac:dyDescent="0.15">
      <c r="A67" s="1"/>
      <c r="B67" s="12">
        <f>(C62/C61)^(1/4)-1</f>
        <v>0.96798967126543034</v>
      </c>
      <c r="C67" s="1"/>
      <c r="D67" s="1"/>
      <c r="E67" s="1"/>
      <c r="F67" s="1"/>
    </row>
    <row r="68" spans="1:6" ht="13.5" x14ac:dyDescent="0.15">
      <c r="A68" s="1"/>
      <c r="B68" s="1"/>
      <c r="C68" s="1"/>
      <c r="D68" s="1"/>
      <c r="E68" s="1"/>
      <c r="F68" s="1"/>
    </row>
    <row r="69" spans="1:6" ht="13.5" x14ac:dyDescent="0.15">
      <c r="A69" s="35" t="s">
        <v>28</v>
      </c>
      <c r="B69" s="34"/>
      <c r="C69" s="34"/>
      <c r="D69" s="34"/>
      <c r="E69" s="34"/>
      <c r="F69" s="34"/>
    </row>
    <row r="70" spans="1:6" ht="13.5" x14ac:dyDescent="0.15">
      <c r="A70" s="1"/>
      <c r="B70" s="1"/>
      <c r="C70" s="1"/>
      <c r="D70" s="1"/>
      <c r="E70" s="1"/>
      <c r="F70" s="1"/>
    </row>
    <row r="71" spans="1:6" ht="13.5" x14ac:dyDescent="0.15">
      <c r="A71" s="1"/>
      <c r="B71" s="38" t="s">
        <v>29</v>
      </c>
      <c r="C71" s="34"/>
      <c r="D71" s="1"/>
      <c r="E71" s="1"/>
      <c r="F71" s="1"/>
    </row>
    <row r="72" spans="1:6" ht="13.5" x14ac:dyDescent="0.15">
      <c r="A72" s="1"/>
      <c r="B72" s="1"/>
      <c r="C72" s="1"/>
      <c r="D72" s="1"/>
      <c r="E72" s="1"/>
      <c r="F72" s="1"/>
    </row>
    <row r="73" spans="1:6" ht="13.5" x14ac:dyDescent="0.15">
      <c r="A73" s="1"/>
      <c r="B73" s="1"/>
      <c r="C73" s="1"/>
      <c r="D73" s="1"/>
      <c r="E73" s="1"/>
      <c r="F73" s="1"/>
    </row>
    <row r="74" spans="1:6" ht="13.5" x14ac:dyDescent="0.15">
      <c r="A74" s="1"/>
      <c r="B74" s="35" t="s">
        <v>30</v>
      </c>
      <c r="C74" s="34"/>
      <c r="D74" s="3">
        <v>0.06</v>
      </c>
      <c r="E74" s="1"/>
      <c r="F74" s="1"/>
    </row>
    <row r="75" spans="1:6" ht="13.5" x14ac:dyDescent="0.15">
      <c r="A75" s="1"/>
      <c r="B75" s="2" t="s">
        <v>31</v>
      </c>
      <c r="C75" s="1"/>
      <c r="D75" s="2">
        <v>4</v>
      </c>
      <c r="E75" s="1"/>
      <c r="F75" s="1"/>
    </row>
    <row r="76" spans="1:6" ht="13.5" x14ac:dyDescent="0.15">
      <c r="A76" s="1"/>
      <c r="B76" s="39"/>
      <c r="C76" s="34"/>
      <c r="D76" s="1"/>
      <c r="E76" s="1"/>
      <c r="F76" s="1"/>
    </row>
    <row r="77" spans="1:6" ht="13.5" x14ac:dyDescent="0.15">
      <c r="A77" s="1"/>
      <c r="B77" s="2"/>
      <c r="C77" s="4" t="s">
        <v>32</v>
      </c>
      <c r="D77" s="13">
        <f>EFFECT(D74, D75)</f>
        <v>6.136355062499943E-2</v>
      </c>
      <c r="E77" s="6"/>
      <c r="F77" s="1"/>
    </row>
    <row r="78" spans="1:6" ht="13.5" x14ac:dyDescent="0.15">
      <c r="A78" s="1"/>
      <c r="B78" s="1"/>
      <c r="C78" s="6"/>
      <c r="D78" s="6"/>
      <c r="E78" s="6"/>
      <c r="F78" s="1"/>
    </row>
    <row r="79" spans="1:6" ht="13.5" x14ac:dyDescent="0.15">
      <c r="A79" s="1"/>
      <c r="B79" s="1"/>
      <c r="C79" s="1"/>
      <c r="D79" s="1"/>
      <c r="E79" s="1"/>
      <c r="F79" s="1"/>
    </row>
    <row r="80" spans="1:6" ht="13.5" x14ac:dyDescent="0.15">
      <c r="A80" s="1"/>
      <c r="B80" s="1"/>
      <c r="C80" s="1"/>
      <c r="D80" s="1"/>
      <c r="E80" s="1"/>
      <c r="F80" s="1"/>
    </row>
    <row r="81" spans="1:6" ht="13.5" x14ac:dyDescent="0.15">
      <c r="A81" s="35" t="s">
        <v>33</v>
      </c>
      <c r="B81" s="34"/>
      <c r="C81" s="34"/>
      <c r="D81" s="34"/>
      <c r="E81" s="34"/>
      <c r="F81" s="34"/>
    </row>
    <row r="82" spans="1:6" ht="13.5" x14ac:dyDescent="0.15">
      <c r="A82" s="1"/>
      <c r="B82" s="1"/>
      <c r="C82" s="1"/>
      <c r="D82" s="1"/>
      <c r="E82" s="1"/>
      <c r="F82" s="1"/>
    </row>
    <row r="83" spans="1:6" ht="13.5" x14ac:dyDescent="0.15">
      <c r="A83" s="1"/>
      <c r="B83" s="1"/>
      <c r="C83" s="1"/>
      <c r="D83" s="1"/>
      <c r="E83" s="1"/>
      <c r="F83" s="1" t="s">
        <v>59</v>
      </c>
    </row>
    <row r="84" spans="1:6" ht="13.5" x14ac:dyDescent="0.15">
      <c r="A84" s="1"/>
      <c r="B84" s="38" t="s">
        <v>34</v>
      </c>
      <c r="C84" s="34"/>
      <c r="D84" s="34"/>
      <c r="E84" s="1"/>
      <c r="F84" s="1"/>
    </row>
    <row r="85" spans="1:6" ht="13.5" x14ac:dyDescent="0.15">
      <c r="A85" s="1"/>
      <c r="B85" s="1"/>
      <c r="C85" s="1"/>
      <c r="D85" s="1"/>
      <c r="E85" s="1"/>
      <c r="F85" s="1"/>
    </row>
    <row r="86" spans="1:6" ht="13.5" x14ac:dyDescent="0.15">
      <c r="A86" s="1"/>
      <c r="B86" s="35" t="s">
        <v>35</v>
      </c>
      <c r="C86" s="34"/>
      <c r="D86" s="14">
        <v>9.5000000000000001E-2</v>
      </c>
      <c r="E86" s="1"/>
      <c r="F86" s="1"/>
    </row>
    <row r="87" spans="1:6" ht="13.5" x14ac:dyDescent="0.15">
      <c r="A87" s="1"/>
      <c r="B87" s="2" t="s">
        <v>31</v>
      </c>
      <c r="C87" s="1"/>
      <c r="D87" s="2">
        <v>12</v>
      </c>
      <c r="E87" s="1"/>
      <c r="F87" s="1"/>
    </row>
    <row r="88" spans="1:6" ht="13.5" x14ac:dyDescent="0.15">
      <c r="A88" s="1"/>
      <c r="B88" s="1"/>
      <c r="C88" s="1"/>
      <c r="D88" s="1"/>
      <c r="E88" s="1"/>
      <c r="F88" s="1"/>
    </row>
    <row r="89" spans="1:6" ht="13.5" x14ac:dyDescent="0.15">
      <c r="A89" s="1"/>
      <c r="B89" s="40" t="s">
        <v>36</v>
      </c>
      <c r="C89" s="34"/>
      <c r="D89" s="11">
        <f>NOMINAL(D86, D87)</f>
        <v>9.1098411486990827E-2</v>
      </c>
      <c r="E89" s="1"/>
      <c r="F89" s="1"/>
    </row>
    <row r="90" spans="1:6" ht="13.5" x14ac:dyDescent="0.15">
      <c r="A90" s="1"/>
      <c r="B90" s="1"/>
      <c r="C90" s="1"/>
      <c r="D90" s="1"/>
      <c r="E90" s="1"/>
      <c r="F90" s="1"/>
    </row>
    <row r="91" spans="1:6" ht="13.5" x14ac:dyDescent="0.15">
      <c r="A91" s="1"/>
      <c r="B91" s="1"/>
      <c r="C91" s="1"/>
      <c r="D91" s="1"/>
      <c r="E91" s="1"/>
      <c r="F91" s="1"/>
    </row>
    <row r="92" spans="1:6" ht="13.5" x14ac:dyDescent="0.15">
      <c r="A92" s="1"/>
      <c r="B92" s="1"/>
      <c r="C92" s="1"/>
      <c r="D92" s="1"/>
      <c r="E92" s="1"/>
      <c r="F92" s="1"/>
    </row>
    <row r="93" spans="1:6" ht="13.5" x14ac:dyDescent="0.15">
      <c r="A93" s="1"/>
      <c r="B93" s="1"/>
      <c r="C93" s="1"/>
      <c r="D93" s="1"/>
      <c r="E93" s="1"/>
      <c r="F93" s="1"/>
    </row>
    <row r="94" spans="1:6" ht="13.5" x14ac:dyDescent="0.15">
      <c r="A94" s="35" t="s">
        <v>37</v>
      </c>
      <c r="B94" s="34"/>
      <c r="C94" s="34"/>
      <c r="D94" s="34"/>
      <c r="E94" s="34"/>
      <c r="F94" s="34"/>
    </row>
    <row r="95" spans="1:6" ht="13.5" x14ac:dyDescent="0.15">
      <c r="A95" s="1"/>
      <c r="B95" s="1"/>
      <c r="C95" s="1"/>
      <c r="D95" s="1"/>
      <c r="E95" s="1"/>
      <c r="F95" s="1"/>
    </row>
    <row r="96" spans="1:6" ht="13.5" x14ac:dyDescent="0.15">
      <c r="A96" s="1"/>
      <c r="B96" s="1"/>
      <c r="C96" s="1"/>
      <c r="D96" s="1"/>
      <c r="E96" s="1"/>
      <c r="F96" s="1"/>
    </row>
    <row r="97" spans="1:6" ht="13.5" x14ac:dyDescent="0.15">
      <c r="A97" s="1"/>
      <c r="B97" s="38" t="s">
        <v>38</v>
      </c>
      <c r="C97" s="34"/>
      <c r="D97" s="34"/>
      <c r="E97" s="1"/>
      <c r="F97" s="1"/>
    </row>
    <row r="98" spans="1:6" ht="13.5" x14ac:dyDescent="0.15">
      <c r="A98" s="1"/>
      <c r="B98" s="1"/>
      <c r="C98" s="1"/>
      <c r="D98" s="1"/>
      <c r="E98" s="1"/>
      <c r="F98" s="1"/>
    </row>
    <row r="99" spans="1:6" ht="13.5" x14ac:dyDescent="0.15">
      <c r="A99" s="1"/>
      <c r="B99" s="2" t="s">
        <v>39</v>
      </c>
      <c r="C99" s="2">
        <v>50000</v>
      </c>
      <c r="D99" s="1"/>
      <c r="E99" s="1"/>
      <c r="F99" s="1"/>
    </row>
    <row r="100" spans="1:6" ht="13.5" x14ac:dyDescent="0.15">
      <c r="A100" s="1"/>
      <c r="B100" s="2" t="s">
        <v>40</v>
      </c>
      <c r="C100" s="2">
        <v>10000</v>
      </c>
      <c r="D100" s="1"/>
      <c r="E100" s="1"/>
      <c r="F100" s="1"/>
    </row>
    <row r="101" spans="1:6" ht="13.5" x14ac:dyDescent="0.15">
      <c r="A101" s="1"/>
      <c r="B101" s="2" t="s">
        <v>41</v>
      </c>
      <c r="C101" s="2">
        <v>5</v>
      </c>
      <c r="D101" s="1"/>
      <c r="E101" s="1"/>
      <c r="F101" s="1"/>
    </row>
    <row r="102" spans="1:6" ht="13.5" x14ac:dyDescent="0.15">
      <c r="A102" s="1"/>
      <c r="B102" s="1"/>
      <c r="C102" s="1"/>
      <c r="D102" s="1"/>
      <c r="E102" s="1"/>
      <c r="F102" s="1"/>
    </row>
    <row r="103" spans="1:6" ht="13.5" x14ac:dyDescent="0.15">
      <c r="A103" s="1"/>
      <c r="B103" s="4" t="s">
        <v>42</v>
      </c>
      <c r="C103" s="15">
        <f>SLN(C99, C100, C101)</f>
        <v>8000</v>
      </c>
      <c r="D103" s="1"/>
      <c r="E103" s="1"/>
      <c r="F103" s="1"/>
    </row>
    <row r="104" spans="1:6" ht="13.5" x14ac:dyDescent="0.15">
      <c r="A104" s="1"/>
      <c r="B104" s="1"/>
      <c r="C104" s="1"/>
      <c r="D104" s="1"/>
      <c r="E104" s="1"/>
      <c r="F104" s="1"/>
    </row>
    <row r="105" spans="1:6" ht="13.5" x14ac:dyDescent="0.15">
      <c r="A105" s="1"/>
      <c r="B105" s="1"/>
      <c r="C105" s="1"/>
      <c r="D105" s="1"/>
      <c r="E105" s="1"/>
      <c r="F105" s="1"/>
    </row>
    <row r="106" spans="1:6" ht="13.5" x14ac:dyDescent="0.15">
      <c r="A106" s="1"/>
      <c r="B106" s="1"/>
      <c r="C106" s="1"/>
      <c r="D106" s="1"/>
      <c r="E106" s="1"/>
      <c r="F106" s="1"/>
    </row>
    <row r="107" spans="1:6" ht="13.5" x14ac:dyDescent="0.15">
      <c r="A107" s="35" t="s">
        <v>43</v>
      </c>
      <c r="B107" s="34"/>
      <c r="C107" s="34"/>
      <c r="D107" s="34"/>
      <c r="E107" s="34"/>
      <c r="F107" s="34"/>
    </row>
    <row r="108" spans="1:6" ht="13.5" x14ac:dyDescent="0.15">
      <c r="A108" s="1"/>
      <c r="B108" s="1"/>
      <c r="C108" s="1"/>
      <c r="D108" s="1"/>
      <c r="E108" s="1"/>
      <c r="F108" s="1"/>
    </row>
    <row r="109" spans="1:6" ht="13.5" x14ac:dyDescent="0.15">
      <c r="A109" s="6"/>
      <c r="B109" s="16" t="s">
        <v>44</v>
      </c>
      <c r="C109" s="6"/>
      <c r="D109" s="6"/>
      <c r="E109" s="6"/>
      <c r="F109" s="6"/>
    </row>
    <row r="110" spans="1:6" ht="13.5" x14ac:dyDescent="0.15">
      <c r="A110" s="1"/>
      <c r="B110" s="2"/>
      <c r="C110" s="1"/>
      <c r="D110" s="1"/>
      <c r="E110" s="1"/>
      <c r="F110" s="1"/>
    </row>
    <row r="111" spans="1:6" ht="13.5" x14ac:dyDescent="0.15">
      <c r="A111" s="1"/>
      <c r="B111" s="16" t="s">
        <v>3</v>
      </c>
      <c r="C111" s="16">
        <v>300000</v>
      </c>
      <c r="D111" s="1"/>
      <c r="E111" s="1"/>
      <c r="F111" s="1"/>
    </row>
    <row r="112" spans="1:6" ht="13.5" x14ac:dyDescent="0.15">
      <c r="A112" s="1"/>
      <c r="B112" s="16" t="s">
        <v>45</v>
      </c>
      <c r="C112" s="17">
        <v>7.0000000000000007E-2</v>
      </c>
      <c r="D112" s="1"/>
      <c r="E112" s="1"/>
      <c r="F112" s="1"/>
    </row>
    <row r="113" spans="1:6" ht="13.5" x14ac:dyDescent="0.15">
      <c r="A113" s="1"/>
      <c r="B113" s="16" t="s">
        <v>5</v>
      </c>
      <c r="C113" s="16">
        <v>10</v>
      </c>
      <c r="D113" s="1"/>
      <c r="E113" s="1"/>
      <c r="F113" s="1"/>
    </row>
    <row r="114" spans="1:6" ht="13.5" x14ac:dyDescent="0.15">
      <c r="A114" s="1"/>
      <c r="B114" s="6"/>
      <c r="C114" s="6"/>
      <c r="D114" s="1"/>
      <c r="E114" s="1"/>
      <c r="F114" s="1"/>
    </row>
    <row r="115" spans="1:6" ht="13.5" x14ac:dyDescent="0.15">
      <c r="A115" s="33" t="s">
        <v>46</v>
      </c>
      <c r="B115" s="34"/>
      <c r="C115" s="34"/>
      <c r="D115" s="18">
        <f>PMT(C112/12,C113*12,C111)</f>
        <v>-3483.2543765587216</v>
      </c>
      <c r="E115" s="1"/>
      <c r="F115" s="1"/>
    </row>
    <row r="116" spans="1:6" ht="13.5" x14ac:dyDescent="0.15">
      <c r="A116" s="1"/>
      <c r="B116" s="1"/>
      <c r="C116" s="4" t="s">
        <v>47</v>
      </c>
      <c r="D116" s="10">
        <f>D115*120</f>
        <v>-417990.52518704662</v>
      </c>
      <c r="E116" s="1"/>
      <c r="F116" s="1"/>
    </row>
    <row r="117" spans="1:6" ht="13.5" x14ac:dyDescent="0.15">
      <c r="A117" s="33" t="s">
        <v>48</v>
      </c>
      <c r="B117" s="34"/>
      <c r="C117" s="34"/>
      <c r="D117" s="1"/>
      <c r="E117" s="1"/>
      <c r="F117" s="1"/>
    </row>
    <row r="118" spans="1:6" ht="13.5" x14ac:dyDescent="0.15">
      <c r="A118" s="1"/>
      <c r="B118" s="1"/>
      <c r="C118" s="1"/>
      <c r="D118" s="1"/>
      <c r="E118" s="1"/>
      <c r="F118" s="1"/>
    </row>
    <row r="119" spans="1:6" ht="13.5" x14ac:dyDescent="0.15">
      <c r="A119" s="1"/>
      <c r="B119" s="2"/>
      <c r="C119" s="2" t="s">
        <v>49</v>
      </c>
      <c r="D119" s="2">
        <v>3</v>
      </c>
      <c r="E119" s="2" t="s">
        <v>50</v>
      </c>
      <c r="F119" s="1"/>
    </row>
    <row r="120" spans="1:6" ht="13.5" x14ac:dyDescent="0.15">
      <c r="A120" s="1"/>
      <c r="B120" s="1"/>
      <c r="C120" s="4" t="s">
        <v>12</v>
      </c>
      <c r="D120" s="19">
        <f>PPMT(C112,D119,C113,C111)</f>
        <v>-24859.500861767967</v>
      </c>
      <c r="E120" s="1"/>
      <c r="F120" s="1"/>
    </row>
    <row r="121" spans="1:6" ht="13.5" x14ac:dyDescent="0.15">
      <c r="A121" s="1"/>
      <c r="B121" s="1"/>
      <c r="C121" s="1"/>
      <c r="D121" s="1"/>
      <c r="E121" s="1"/>
      <c r="F121" s="1"/>
    </row>
    <row r="122" spans="1:6" ht="13.5" x14ac:dyDescent="0.15">
      <c r="A122" s="33" t="s">
        <v>51</v>
      </c>
      <c r="B122" s="34"/>
      <c r="C122" s="34"/>
      <c r="D122" s="34"/>
      <c r="E122" s="1"/>
      <c r="F122" s="1"/>
    </row>
    <row r="123" spans="1:6" ht="13.5" x14ac:dyDescent="0.15">
      <c r="A123" s="1"/>
      <c r="B123" s="1"/>
      <c r="C123" s="1"/>
      <c r="D123" s="1"/>
      <c r="E123" s="1"/>
      <c r="F123" s="1"/>
    </row>
    <row r="124" spans="1:6" ht="13.5" x14ac:dyDescent="0.15">
      <c r="A124" s="1"/>
      <c r="B124" s="1"/>
      <c r="C124" s="2" t="s">
        <v>10</v>
      </c>
      <c r="D124" s="2">
        <v>5</v>
      </c>
      <c r="E124" s="1"/>
      <c r="F124" s="1"/>
    </row>
    <row r="125" spans="1:6" ht="13.5" x14ac:dyDescent="0.15">
      <c r="A125" s="1"/>
      <c r="B125" s="1"/>
      <c r="C125" s="4" t="s">
        <v>17</v>
      </c>
      <c r="D125" s="15">
        <f>IPMT(C112, D124, C113, C111)</f>
        <v>-14251.608281571283</v>
      </c>
      <c r="E125" s="1"/>
      <c r="F125" s="1"/>
    </row>
    <row r="126" spans="1:6" ht="13.5" x14ac:dyDescent="0.15">
      <c r="A126" s="1"/>
      <c r="B126" s="1"/>
      <c r="C126" s="2"/>
      <c r="D126" s="1"/>
      <c r="E126" s="1"/>
      <c r="F126" s="1"/>
    </row>
    <row r="127" spans="1:6" ht="13.5" x14ac:dyDescent="0.15">
      <c r="A127" s="1"/>
      <c r="B127" s="1"/>
      <c r="C127" s="1"/>
      <c r="D127" s="1"/>
      <c r="E127" s="1"/>
      <c r="F127" s="1"/>
    </row>
    <row r="128" spans="1:6" ht="13.5" x14ac:dyDescent="0.15">
      <c r="A128" s="1"/>
      <c r="B128" s="1"/>
      <c r="C128" s="1"/>
      <c r="D128" s="1"/>
      <c r="E128" s="1"/>
      <c r="F128" s="1"/>
    </row>
    <row r="129" spans="1:6" ht="13.5" x14ac:dyDescent="0.15">
      <c r="A129" s="1"/>
      <c r="B129" s="1"/>
      <c r="C129" s="1"/>
      <c r="D129" s="1"/>
      <c r="E129" s="1"/>
      <c r="F129" s="1"/>
    </row>
    <row r="130" spans="1:6" ht="13.5" x14ac:dyDescent="0.15">
      <c r="A130" s="35" t="s">
        <v>52</v>
      </c>
      <c r="B130" s="34"/>
      <c r="C130" s="34"/>
      <c r="D130" s="34"/>
      <c r="E130" s="34"/>
      <c r="F130" s="34"/>
    </row>
    <row r="131" spans="1:6" ht="13.5" x14ac:dyDescent="0.15">
      <c r="A131" s="1"/>
      <c r="B131" s="1"/>
      <c r="C131" s="1"/>
      <c r="D131" s="1"/>
      <c r="E131" s="1"/>
      <c r="F131" s="1"/>
    </row>
    <row r="132" spans="1:6" ht="13.5" x14ac:dyDescent="0.15">
      <c r="A132" s="1"/>
      <c r="B132" s="16" t="s">
        <v>53</v>
      </c>
      <c r="C132" s="16">
        <v>1000000</v>
      </c>
      <c r="D132" s="1"/>
      <c r="E132" s="1"/>
      <c r="F132" s="1"/>
    </row>
    <row r="133" spans="1:6" ht="15.75" customHeight="1" x14ac:dyDescent="0.15">
      <c r="B133" s="20" t="s">
        <v>54</v>
      </c>
      <c r="C133" s="21">
        <v>0.05</v>
      </c>
    </row>
    <row r="134" spans="1:6" ht="12.75" x14ac:dyDescent="0.15">
      <c r="B134" s="20" t="s">
        <v>5</v>
      </c>
      <c r="C134" s="20">
        <v>12</v>
      </c>
    </row>
    <row r="136" spans="1:6" ht="12.75" x14ac:dyDescent="0.15">
      <c r="A136" s="22" t="s">
        <v>55</v>
      </c>
      <c r="B136" s="23" t="s">
        <v>56</v>
      </c>
      <c r="C136" s="24" t="s">
        <v>57</v>
      </c>
      <c r="D136" s="25" t="s">
        <v>58</v>
      </c>
    </row>
    <row r="137" spans="1:6" ht="12.75" x14ac:dyDescent="0.15">
      <c r="A137" s="26">
        <v>1</v>
      </c>
      <c r="B137" s="27">
        <f>PPMT(C133, A137, C134, C132)</f>
        <v>-62825.410020815398</v>
      </c>
      <c r="C137" s="27">
        <f>IPMT(C133, A137, C134, C132)</f>
        <v>-50000</v>
      </c>
      <c r="D137" s="27">
        <f t="shared" ref="D137:D138" si="0">SUM(B137, C137)</f>
        <v>-112825.4100208154</v>
      </c>
    </row>
    <row r="138" spans="1:6" ht="12.75" x14ac:dyDescent="0.15">
      <c r="A138" s="26">
        <v>2</v>
      </c>
      <c r="B138" s="28">
        <f>PPMT(C133, A138, C134, C132)</f>
        <v>-65966.680521856164</v>
      </c>
      <c r="C138" s="28">
        <f>IPMT(C133, A138, C134,C132)</f>
        <v>-46858.729498959241</v>
      </c>
      <c r="D138" s="28">
        <f t="shared" si="0"/>
        <v>-112825.41002081541</v>
      </c>
    </row>
    <row r="139" spans="1:6" ht="12.75" x14ac:dyDescent="0.15">
      <c r="A139" s="26">
        <v>3</v>
      </c>
      <c r="B139" s="28">
        <f>PPMT(C133, A139, C134,C132)</f>
        <v>-69265.014547948973</v>
      </c>
      <c r="C139" s="28">
        <f>IPMT(C133, A139, C134, C132)</f>
        <v>-43560.395472866432</v>
      </c>
      <c r="D139" s="28">
        <f t="shared" ref="D139:D148" si="1">SUM(B139:C139)</f>
        <v>-112825.41002081541</v>
      </c>
    </row>
    <row r="140" spans="1:6" ht="12.75" x14ac:dyDescent="0.15">
      <c r="A140" s="26">
        <v>4</v>
      </c>
      <c r="B140" s="28">
        <f>PPMT(C133, A140, C134, C132)</f>
        <v>-72728.265275346421</v>
      </c>
      <c r="C140" s="28">
        <f>IPMT(C133, A140, C134, C132)</f>
        <v>-40097.144745468977</v>
      </c>
      <c r="D140" s="28">
        <f t="shared" si="1"/>
        <v>-112825.4100208154</v>
      </c>
    </row>
    <row r="141" spans="1:6" ht="12.75" x14ac:dyDescent="0.15">
      <c r="A141" s="26">
        <v>5</v>
      </c>
      <c r="B141" s="28">
        <f>PPMT(C133, A141, C134, C132)</f>
        <v>-76364.678539113738</v>
      </c>
      <c r="C141" s="28">
        <f>IPMT(C133, A141, C134, C132)</f>
        <v>-36460.731481701652</v>
      </c>
      <c r="D141" s="28">
        <f t="shared" si="1"/>
        <v>-112825.41002081538</v>
      </c>
    </row>
    <row r="142" spans="1:6" ht="12.75" x14ac:dyDescent="0.15">
      <c r="A142" s="26">
        <v>6</v>
      </c>
      <c r="B142" s="28">
        <f>PPMT(C133, A142, C134, C132)</f>
        <v>-80182.912466069421</v>
      </c>
      <c r="C142" s="28">
        <f>IPMT(C133, A142, C134, C132)</f>
        <v>-32642.497554745969</v>
      </c>
      <c r="D142" s="28">
        <f t="shared" si="1"/>
        <v>-112825.41002081538</v>
      </c>
    </row>
    <row r="143" spans="1:6" ht="12.75" x14ac:dyDescent="0.15">
      <c r="A143" s="26">
        <v>7</v>
      </c>
      <c r="B143" s="28">
        <f>PPMT(C133,A143,C134, C132)</f>
        <v>-84192.058089372906</v>
      </c>
      <c r="C143" s="28">
        <f>IPMT(C133, A143, C134, C132)</f>
        <v>-28633.351931442496</v>
      </c>
      <c r="D143" s="28">
        <f t="shared" si="1"/>
        <v>-112825.4100208154</v>
      </c>
    </row>
    <row r="144" spans="1:6" ht="12.75" x14ac:dyDescent="0.15">
      <c r="A144" s="26">
        <v>8</v>
      </c>
      <c r="B144" s="28">
        <f>PPMT(C133, A144, C134, C132)</f>
        <v>-88401.660993841549</v>
      </c>
      <c r="C144" s="28">
        <f>IPMT(C133, A144, C134, C132)</f>
        <v>-24423.749026973852</v>
      </c>
      <c r="D144" s="28">
        <f t="shared" si="1"/>
        <v>-112825.4100208154</v>
      </c>
    </row>
    <row r="145" spans="1:4" ht="12.75" x14ac:dyDescent="0.15">
      <c r="A145" s="26">
        <v>9</v>
      </c>
      <c r="B145" s="28">
        <f>PPMT(C133, A145, C134, C132)</f>
        <v>-92821.744043533632</v>
      </c>
      <c r="C145" s="28">
        <f>IPMT(C133, A145, C134, C132)</f>
        <v>-20003.665977281773</v>
      </c>
      <c r="D145" s="28">
        <f t="shared" si="1"/>
        <v>-112825.41002081541</v>
      </c>
    </row>
    <row r="146" spans="1:4" ht="12.75" x14ac:dyDescent="0.15">
      <c r="A146" s="26">
        <v>10</v>
      </c>
      <c r="B146" s="28">
        <f>PPMT(C133, A146, C134, C132)</f>
        <v>-97462.831245710317</v>
      </c>
      <c r="C146" s="28">
        <f>IPMT(C133, A146, C134, C132)</f>
        <v>-15362.57877510509</v>
      </c>
      <c r="D146" s="28">
        <f t="shared" si="1"/>
        <v>-112825.41002081541</v>
      </c>
    </row>
    <row r="147" spans="1:4" ht="12.75" x14ac:dyDescent="0.15">
      <c r="A147" s="26">
        <v>11</v>
      </c>
      <c r="B147" s="28">
        <f>PPMT(C133, A147, C134, C132)</f>
        <v>-102335.97280799581</v>
      </c>
      <c r="C147" s="28">
        <f>IPMT(C133, A147, C134, C132)</f>
        <v>-10489.437212819574</v>
      </c>
      <c r="D147" s="28">
        <f t="shared" si="1"/>
        <v>-112825.41002081538</v>
      </c>
    </row>
    <row r="148" spans="1:4" ht="12.75" x14ac:dyDescent="0.15">
      <c r="A148" s="26">
        <v>12</v>
      </c>
      <c r="B148" s="28">
        <f>PPMT(C133, A148, C134, C132)</f>
        <v>-107452.77144839562</v>
      </c>
      <c r="C148" s="29">
        <f>IPMT(C133, A148, C134, C132)</f>
        <v>-5372.6385724197826</v>
      </c>
      <c r="D148" s="28">
        <f t="shared" si="1"/>
        <v>-112825.41002081541</v>
      </c>
    </row>
    <row r="149" spans="1:4" ht="12.75" x14ac:dyDescent="0.15">
      <c r="A149" s="26"/>
      <c r="B149" s="28"/>
      <c r="C149" s="28"/>
      <c r="D149" s="30">
        <f>SUM(D137:D148)</f>
        <v>-1353904.9202497851</v>
      </c>
    </row>
    <row r="150" spans="1:4" ht="12.75" x14ac:dyDescent="0.15">
      <c r="A150" s="31"/>
      <c r="B150" s="32"/>
      <c r="C150" s="32"/>
      <c r="D150" s="32"/>
    </row>
  </sheetData>
  <mergeCells count="27">
    <mergeCell ref="A94:F94"/>
    <mergeCell ref="B97:D97"/>
    <mergeCell ref="A107:F107"/>
    <mergeCell ref="A115:C115"/>
    <mergeCell ref="A117:C117"/>
    <mergeCell ref="B74:C74"/>
    <mergeCell ref="B76:C76"/>
    <mergeCell ref="B84:D84"/>
    <mergeCell ref="B86:C86"/>
    <mergeCell ref="B89:C89"/>
    <mergeCell ref="A81:F81"/>
    <mergeCell ref="A122:D122"/>
    <mergeCell ref="A130:F130"/>
    <mergeCell ref="B1:E1"/>
    <mergeCell ref="B5:D5"/>
    <mergeCell ref="B20:D20"/>
    <mergeCell ref="B32:C32"/>
    <mergeCell ref="A3:F3"/>
    <mergeCell ref="A17:F17"/>
    <mergeCell ref="A29:F29"/>
    <mergeCell ref="B45:C45"/>
    <mergeCell ref="B58:C58"/>
    <mergeCell ref="B66:F66"/>
    <mergeCell ref="B71:C71"/>
    <mergeCell ref="A42:F42"/>
    <mergeCell ref="A55:F55"/>
    <mergeCell ref="A69:F69"/>
  </mergeCells>
  <conditionalFormatting sqref="D125">
    <cfRule type="notContainsBlanks" dxfId="0" priority="1">
      <formula>LEN(TRIM(D125))&gt;0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1</vt:i4>
      </vt:variant>
    </vt:vector>
  </HeadingPairs>
  <TitlesOfParts>
    <vt:vector size="1" baseType="lpstr">
      <vt:lpstr>Assignment 2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Guna Sekhar</dc:creator>
  <dcterms:created xsi:type="dcterms:W3CDTF">2024-03-09T23:32:28Z</dcterms:created>
</cp:coreProperties>
</file>