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xr:revisionPtr revIDLastSave="0" documentId="13_ncr:1000001_{D811A775-2C6B-6346-AB1C-221DE8EF9A0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ssignment financial analytic-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0" i="1" l="1"/>
  <c r="C97" i="1"/>
  <c r="C85" i="1"/>
  <c r="C75" i="1"/>
  <c r="C64" i="1"/>
  <c r="C65" i="1"/>
  <c r="C66" i="1"/>
  <c r="C56" i="1"/>
  <c r="C46" i="1" a="1"/>
  <c r="C46" i="1"/>
  <c r="C36" i="1"/>
  <c r="C22" i="1"/>
  <c r="C10" i="1"/>
  <c r="C9" i="1"/>
  <c r="C11" i="1"/>
</calcChain>
</file>

<file path=xl/sharedStrings.xml><?xml version="1.0" encoding="utf-8"?>
<sst xmlns="http://schemas.openxmlformats.org/spreadsheetml/2006/main" count="76" uniqueCount="55">
  <si>
    <t>1. Calculate the monthly payment for a loan of ₹200,000 at an annual interest rate of 6% to
be repaid over 5 years.</t>
  </si>
  <si>
    <t xml:space="preserve">monthly payment </t>
  </si>
  <si>
    <t>pv</t>
  </si>
  <si>
    <t>nper</t>
  </si>
  <si>
    <t>rate</t>
  </si>
  <si>
    <t xml:space="preserve">no.of payments </t>
  </si>
  <si>
    <t xml:space="preserve">monthly interest </t>
  </si>
  <si>
    <t xml:space="preserve">
</t>
  </si>
  <si>
    <t>2. Determine the future value of an investment where ₹5,000 is invested annually at an
interest rate of 8% for 10 years.</t>
  </si>
  <si>
    <t>future value</t>
  </si>
  <si>
    <t xml:space="preserve">Amount </t>
  </si>
  <si>
    <t>10</t>
  </si>
  <si>
    <t xml:space="preserve">future value </t>
  </si>
  <si>
    <t xml:space="preserve">
3. Find the present value of a future sum of ₹50,000 to be received after 3 years,
discounted at an interest rate of 5% per year.</t>
  </si>
  <si>
    <t>present value</t>
  </si>
  <si>
    <t>amount fv</t>
  </si>
  <si>
    <t>pmt</t>
  </si>
  <si>
    <t xml:space="preserve">beginning </t>
  </si>
  <si>
    <t xml:space="preserve">present value </t>
  </si>
  <si>
    <t>4. Calculate the net present value (NPV) of a project with the following cash flows:
-₹10,000 in year 1, ₹3,000 in year 2, ₹6,000 in year 3, ₹8,000 in year 4, and ₹12,000 in
year 5, discounted at an annual rate of 7</t>
  </si>
  <si>
    <t xml:space="preserve">calculation of npv </t>
  </si>
  <si>
    <t>year 1</t>
  </si>
  <si>
    <t>year 2</t>
  </si>
  <si>
    <t>year 3</t>
  </si>
  <si>
    <t>year 4</t>
  </si>
  <si>
    <t>year 5</t>
  </si>
  <si>
    <t>disc rate</t>
  </si>
  <si>
    <t xml:space="preserve">npv amount </t>
  </si>
  <si>
    <t>5. Determine the internal rate of return (IRR) for the same project described in question 4.</t>
  </si>
  <si>
    <t>calculation of IRR</t>
  </si>
  <si>
    <t xml:space="preserve">IRR </t>
  </si>
  <si>
    <t>6. Find the total payment required to pay off a loan of ₹150,000 with an annual interest rate
of 10% over a period of 8 years, assuming monthly payments</t>
  </si>
  <si>
    <t xml:space="preserve">Total payment amount </t>
  </si>
  <si>
    <t>principal amount</t>
  </si>
  <si>
    <t>annual int</t>
  </si>
  <si>
    <t xml:space="preserve">no.of payment </t>
  </si>
  <si>
    <t xml:space="preserve">total payment </t>
  </si>
  <si>
    <t>7. Calculate the future value of an annuity where ₹2,500 is deposited monthly into an
account with an annual interest rate of 6% for 15 years.</t>
  </si>
  <si>
    <t xml:space="preserve">calculation of fv of annuity </t>
  </si>
  <si>
    <t xml:space="preserve">annual int </t>
  </si>
  <si>
    <t xml:space="preserve">fv of annuity </t>
  </si>
  <si>
    <t>8. Determine the number of periods required to reach a future value of ₹1,000,000 when
₹10,000 is invested annually at an interest rate of 12%.</t>
  </si>
  <si>
    <t>calculation of n'per</t>
  </si>
  <si>
    <t>annual interest</t>
  </si>
  <si>
    <t xml:space="preserve">pmt paid annual </t>
  </si>
  <si>
    <t xml:space="preserve">no.of periods </t>
  </si>
  <si>
    <t>years</t>
  </si>
  <si>
    <t>or</t>
  </si>
  <si>
    <t>22.5years</t>
  </si>
  <si>
    <t>9. Find the monthly payment required to pay off a loan of ₹300,000 with an annual interest
rate of 9% over a period of 5 years</t>
  </si>
  <si>
    <t>calculation of payment using pv</t>
  </si>
  <si>
    <t>10. Calculate the amount of money that needs to be invested today to accumulate ₹50,000
in 10 years at an annual interest rate of 7%.</t>
  </si>
  <si>
    <t xml:space="preserve">calculation of present value </t>
  </si>
  <si>
    <t>annual int rate</t>
  </si>
  <si>
    <t xml:space="preserve">no. of periods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</si>
</sst>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Rs-44C]#,##0.00"/>
    <numFmt numFmtId="165" formatCode="[$Rs-449]#,##0.00"/>
    <numFmt numFmtId="166" formatCode="&quot;$&quot;#,##0.00"/>
    <numFmt numFmtId="167" formatCode="[$Rs-420]#,##0.00"/>
    <numFmt numFmtId="168" formatCode="[$Rs-446]#,##0.00"/>
    <numFmt numFmtId="169" formatCode="[$Rs-447]#,##0.00"/>
    <numFmt numFmtId="170" formatCode="[$Rs-445]#,##0.00"/>
    <numFmt numFmtId="171" formatCode="[$Rs-448]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164" fontId="2" fillId="3" borderId="0" xfId="0" applyNumberFormat="1" applyFont="1" applyFill="1"/>
    <xf numFmtId="4" fontId="1" fillId="0" borderId="0" xfId="0" applyNumberFormat="1" applyFont="1" applyAlignment="1"/>
    <xf numFmtId="49" fontId="1" fillId="0" borderId="0" xfId="0" applyNumberFormat="1" applyFont="1" applyAlignment="1"/>
    <xf numFmtId="164" fontId="2" fillId="3" borderId="0" xfId="0" applyNumberFormat="1" applyFont="1" applyFill="1" applyAlignment="1"/>
    <xf numFmtId="165" fontId="1" fillId="0" borderId="0" xfId="0" applyNumberFormat="1" applyFont="1"/>
    <xf numFmtId="166" fontId="2" fillId="0" borderId="0" xfId="0" applyNumberFormat="1" applyFont="1" applyAlignment="1"/>
    <xf numFmtId="167" fontId="2" fillId="0" borderId="0" xfId="0" applyNumberFormat="1" applyFont="1"/>
    <xf numFmtId="167" fontId="2" fillId="3" borderId="0" xfId="0" applyNumberFormat="1" applyFont="1" applyFill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3" borderId="0" xfId="0" applyNumberFormat="1" applyFont="1" applyFill="1"/>
    <xf numFmtId="9" fontId="2" fillId="3" borderId="0" xfId="0" applyNumberFormat="1" applyFont="1" applyFill="1" applyAlignment="1"/>
    <xf numFmtId="169" fontId="2" fillId="3" borderId="0" xfId="0" applyNumberFormat="1" applyFont="1" applyFill="1"/>
    <xf numFmtId="170" fontId="1" fillId="0" borderId="0" xfId="0" applyNumberFormat="1" applyFont="1"/>
    <xf numFmtId="171" fontId="2" fillId="3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/>
    <xf numFmtId="0" fontId="2" fillId="0" borderId="0" xfId="0" applyFont="1"/>
    <xf numFmtId="167" fontId="2" fillId="3" borderId="0" xfId="0" applyNumberFormat="1" applyFont="1" applyFill="1"/>
    <xf numFmtId="170" fontId="2" fillId="3" borderId="0" xfId="0" applyNumberFormat="1" applyFont="1" applyFill="1"/>
    <xf numFmtId="0" fontId="1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outlinePr summaryBelow="0" summaryRight="0"/>
  </sheetPr>
  <dimension ref="A2:F110"/>
  <sheetViews>
    <sheetView tabSelected="1" workbookViewId="0"/>
  </sheetViews>
  <sheetFormatPr defaultColWidth="12.67578125" defaultRowHeight="15.75" customHeight="1" x14ac:dyDescent="0.15"/>
  <sheetData>
    <row r="2" spans="1:6" ht="15.75" customHeight="1" x14ac:dyDescent="0.15">
      <c r="A2" s="24" t="s">
        <v>0</v>
      </c>
      <c r="B2" s="25"/>
      <c r="C2" s="25"/>
      <c r="D2" s="25"/>
      <c r="E2" s="25"/>
      <c r="F2" s="25"/>
    </row>
    <row r="4" spans="1:6" ht="12.75" x14ac:dyDescent="0.15">
      <c r="B4" s="26" t="s">
        <v>1</v>
      </c>
      <c r="C4" s="25"/>
    </row>
    <row r="6" spans="1:6" ht="12.75" x14ac:dyDescent="0.15">
      <c r="B6" s="1" t="s">
        <v>2</v>
      </c>
      <c r="C6" s="1">
        <v>200000</v>
      </c>
    </row>
    <row r="7" spans="1:6" ht="12.75" x14ac:dyDescent="0.15">
      <c r="B7" s="1" t="s">
        <v>3</v>
      </c>
      <c r="C7" s="1">
        <v>5</v>
      </c>
    </row>
    <row r="8" spans="1:6" ht="12.75" x14ac:dyDescent="0.15">
      <c r="B8" s="1" t="s">
        <v>4</v>
      </c>
      <c r="C8" s="2">
        <v>0.06</v>
      </c>
    </row>
    <row r="9" spans="1:6" ht="12.75" x14ac:dyDescent="0.15">
      <c r="B9" s="1" t="s">
        <v>5</v>
      </c>
      <c r="C9" s="3">
        <f>5*12</f>
        <v>60</v>
      </c>
    </row>
    <row r="10" spans="1:6" ht="12.75" x14ac:dyDescent="0.15">
      <c r="B10" s="1" t="s">
        <v>6</v>
      </c>
      <c r="C10" s="3">
        <f>C8/12</f>
        <v>5.0000000000000001E-3</v>
      </c>
      <c r="D10" s="1" t="s">
        <v>7</v>
      </c>
    </row>
    <row r="11" spans="1:6" ht="12.75" x14ac:dyDescent="0.15">
      <c r="B11" s="4" t="s">
        <v>1</v>
      </c>
      <c r="C11" s="5">
        <f>-PMT(C10, C9, C6)</f>
        <v>3866.5603058855831</v>
      </c>
    </row>
    <row r="15" spans="1:6" ht="12.75" x14ac:dyDescent="0.15">
      <c r="A15" s="24" t="s">
        <v>8</v>
      </c>
      <c r="B15" s="25"/>
      <c r="C15" s="25"/>
      <c r="D15" s="25"/>
      <c r="E15" s="25"/>
      <c r="F15" s="25"/>
    </row>
    <row r="17" spans="1:6" ht="12.75" x14ac:dyDescent="0.15">
      <c r="B17" s="26" t="s">
        <v>9</v>
      </c>
      <c r="C17" s="25"/>
    </row>
    <row r="19" spans="1:6" ht="12.75" x14ac:dyDescent="0.15">
      <c r="B19" s="1" t="s">
        <v>10</v>
      </c>
      <c r="C19" s="6">
        <v>5000</v>
      </c>
    </row>
    <row r="20" spans="1:6" ht="12.75" x14ac:dyDescent="0.15">
      <c r="B20" s="1" t="s">
        <v>4</v>
      </c>
      <c r="C20" s="2">
        <v>0.08</v>
      </c>
    </row>
    <row r="21" spans="1:6" ht="12.75" x14ac:dyDescent="0.15">
      <c r="B21" s="1" t="s">
        <v>3</v>
      </c>
      <c r="C21" s="7" t="s">
        <v>11</v>
      </c>
    </row>
    <row r="22" spans="1:6" ht="12.75" x14ac:dyDescent="0.15">
      <c r="B22" s="4" t="s">
        <v>12</v>
      </c>
      <c r="C22" s="8">
        <f>-FV(C20, C21, C19)</f>
        <v>72432.812329549241</v>
      </c>
      <c r="D22" s="9"/>
    </row>
    <row r="23" spans="1:6" ht="12.75" x14ac:dyDescent="0.15">
      <c r="B23" s="1"/>
      <c r="C23" s="10"/>
    </row>
    <row r="24" spans="1:6" ht="12.75" x14ac:dyDescent="0.15">
      <c r="B24" s="1"/>
      <c r="C24" s="11"/>
    </row>
    <row r="27" spans="1:6" ht="12.75" x14ac:dyDescent="0.15">
      <c r="A27" s="24" t="s">
        <v>13</v>
      </c>
      <c r="B27" s="25"/>
      <c r="C27" s="25"/>
      <c r="D27" s="25"/>
      <c r="E27" s="25"/>
      <c r="F27" s="25"/>
    </row>
    <row r="29" spans="1:6" ht="12.75" x14ac:dyDescent="0.15">
      <c r="B29" s="26" t="s">
        <v>14</v>
      </c>
      <c r="C29" s="25"/>
    </row>
    <row r="31" spans="1:6" ht="12.75" x14ac:dyDescent="0.15">
      <c r="B31" s="1" t="s">
        <v>15</v>
      </c>
      <c r="C31" s="1">
        <v>50000</v>
      </c>
    </row>
    <row r="32" spans="1:6" ht="12.75" x14ac:dyDescent="0.15">
      <c r="B32" s="1" t="s">
        <v>4</v>
      </c>
      <c r="C32" s="2">
        <v>0.05</v>
      </c>
    </row>
    <row r="33" spans="1:5" ht="12.75" x14ac:dyDescent="0.15">
      <c r="B33" s="1" t="s">
        <v>3</v>
      </c>
      <c r="C33" s="1">
        <v>3</v>
      </c>
    </row>
    <row r="34" spans="1:5" ht="12.75" x14ac:dyDescent="0.15">
      <c r="B34" s="1" t="s">
        <v>16</v>
      </c>
      <c r="C34" s="1">
        <v>0</v>
      </c>
    </row>
    <row r="35" spans="1:5" ht="12.75" x14ac:dyDescent="0.15">
      <c r="B35" s="1" t="s">
        <v>17</v>
      </c>
      <c r="C35" s="1">
        <v>0</v>
      </c>
    </row>
    <row r="36" spans="1:5" ht="12.75" x14ac:dyDescent="0.15">
      <c r="B36" s="4" t="s">
        <v>18</v>
      </c>
      <c r="C36" s="12">
        <f>-PV(C32, C33,,C31)</f>
        <v>43191.879926573798</v>
      </c>
      <c r="D36" s="13"/>
    </row>
    <row r="38" spans="1:5" ht="12.75" x14ac:dyDescent="0.15">
      <c r="A38" s="24" t="s">
        <v>19</v>
      </c>
      <c r="B38" s="25"/>
      <c r="C38" s="25"/>
      <c r="D38" s="25"/>
      <c r="E38" s="25"/>
    </row>
    <row r="39" spans="1:5" ht="12.75" x14ac:dyDescent="0.15">
      <c r="B39" s="26" t="s">
        <v>20</v>
      </c>
      <c r="C39" s="25"/>
    </row>
    <row r="40" spans="1:5" ht="12.75" x14ac:dyDescent="0.15">
      <c r="B40" s="1" t="s">
        <v>21</v>
      </c>
      <c r="C40" s="1">
        <v>-10000</v>
      </c>
    </row>
    <row r="41" spans="1:5" ht="12.75" x14ac:dyDescent="0.15">
      <c r="B41" s="1" t="s">
        <v>22</v>
      </c>
      <c r="C41" s="1">
        <v>3000</v>
      </c>
    </row>
    <row r="42" spans="1:5" ht="12.75" x14ac:dyDescent="0.15">
      <c r="B42" s="1" t="s">
        <v>23</v>
      </c>
      <c r="C42" s="1">
        <v>6000</v>
      </c>
    </row>
    <row r="43" spans="1:5" ht="12.75" x14ac:dyDescent="0.15">
      <c r="B43" s="1" t="s">
        <v>24</v>
      </c>
      <c r="C43" s="1">
        <v>8000</v>
      </c>
    </row>
    <row r="44" spans="1:5" ht="12.75" x14ac:dyDescent="0.15">
      <c r="B44" s="1" t="s">
        <v>25</v>
      </c>
      <c r="C44" s="1">
        <v>12000</v>
      </c>
    </row>
    <row r="45" spans="1:5" ht="12.75" x14ac:dyDescent="0.15">
      <c r="B45" s="1" t="s">
        <v>26</v>
      </c>
      <c r="C45" s="2">
        <v>7.0000000000000007E-2</v>
      </c>
    </row>
    <row r="46" spans="1:5" ht="12.75" x14ac:dyDescent="0.15">
      <c r="B46" s="4" t="s">
        <v>27</v>
      </c>
      <c r="C46" s="14">
        <f t="array" ref="C46">NPV(C45, C40, C41, C42, C43, C44)</f>
        <v>12831.304903825603</v>
      </c>
    </row>
    <row r="49" spans="1:5" ht="12.75" x14ac:dyDescent="0.15">
      <c r="A49" s="24" t="s">
        <v>28</v>
      </c>
      <c r="B49" s="25"/>
      <c r="C49" s="25"/>
      <c r="D49" s="25"/>
      <c r="E49" s="25"/>
    </row>
    <row r="50" spans="1:5" ht="12.75" x14ac:dyDescent="0.15">
      <c r="B50" s="26" t="s">
        <v>29</v>
      </c>
      <c r="C50" s="25"/>
    </row>
    <row r="51" spans="1:5" ht="12.75" x14ac:dyDescent="0.15">
      <c r="B51" s="1" t="s">
        <v>21</v>
      </c>
      <c r="C51" s="1">
        <v>-10000</v>
      </c>
    </row>
    <row r="52" spans="1:5" ht="12.75" x14ac:dyDescent="0.15">
      <c r="B52" s="1" t="s">
        <v>22</v>
      </c>
      <c r="C52" s="1">
        <v>3000</v>
      </c>
    </row>
    <row r="53" spans="1:5" ht="12.75" x14ac:dyDescent="0.15">
      <c r="B53" s="1" t="s">
        <v>23</v>
      </c>
      <c r="C53" s="1">
        <v>6000</v>
      </c>
    </row>
    <row r="54" spans="1:5" ht="12.75" x14ac:dyDescent="0.15">
      <c r="B54" s="1" t="s">
        <v>24</v>
      </c>
      <c r="C54" s="1">
        <v>8000</v>
      </c>
    </row>
    <row r="55" spans="1:5" ht="12.75" x14ac:dyDescent="0.15">
      <c r="B55" s="1" t="s">
        <v>25</v>
      </c>
      <c r="C55" s="1">
        <v>12000</v>
      </c>
    </row>
    <row r="56" spans="1:5" ht="12.75" x14ac:dyDescent="0.15">
      <c r="B56" s="4" t="s">
        <v>30</v>
      </c>
      <c r="C56" s="15">
        <f>IRR(C51:D55,C34)</f>
        <v>0.46459409468357893</v>
      </c>
    </row>
    <row r="57" spans="1:5" ht="12.75" x14ac:dyDescent="0.15">
      <c r="D57" s="1"/>
    </row>
    <row r="59" spans="1:5" ht="12.75" x14ac:dyDescent="0.15">
      <c r="A59" s="24" t="s">
        <v>31</v>
      </c>
      <c r="B59" s="25"/>
      <c r="C59" s="25"/>
      <c r="D59" s="25"/>
      <c r="E59" s="25"/>
    </row>
    <row r="60" spans="1:5" ht="12.75" x14ac:dyDescent="0.15">
      <c r="B60" s="27" t="s">
        <v>32</v>
      </c>
      <c r="C60" s="25"/>
    </row>
    <row r="61" spans="1:5" ht="12.75" x14ac:dyDescent="0.15">
      <c r="B61" s="1" t="s">
        <v>33</v>
      </c>
      <c r="C61" s="1">
        <v>150000</v>
      </c>
    </row>
    <row r="62" spans="1:5" ht="12.75" x14ac:dyDescent="0.15">
      <c r="B62" s="1" t="s">
        <v>34</v>
      </c>
      <c r="C62" s="2">
        <v>0.1</v>
      </c>
    </row>
    <row r="63" spans="1:5" ht="12.75" x14ac:dyDescent="0.15">
      <c r="B63" s="1" t="s">
        <v>3</v>
      </c>
      <c r="C63" s="1">
        <v>8</v>
      </c>
    </row>
    <row r="64" spans="1:5" ht="12.75" x14ac:dyDescent="0.15">
      <c r="B64" s="1" t="s">
        <v>1</v>
      </c>
      <c r="C64" s="9">
        <f>-PMT(C62/12,C63*12, C61)</f>
        <v>2276.1246146706494</v>
      </c>
    </row>
    <row r="65" spans="1:6" ht="12.75" x14ac:dyDescent="0.15">
      <c r="B65" s="1" t="s">
        <v>35</v>
      </c>
      <c r="C65" s="3">
        <f>C63*12</f>
        <v>96</v>
      </c>
    </row>
    <row r="66" spans="1:6" ht="12.75" x14ac:dyDescent="0.15">
      <c r="B66" s="4" t="s">
        <v>36</v>
      </c>
      <c r="C66" s="16">
        <f>C64*C65</f>
        <v>218507.96300838236</v>
      </c>
    </row>
    <row r="67" spans="1:6" ht="12.75" x14ac:dyDescent="0.15">
      <c r="C67" s="17"/>
    </row>
    <row r="68" spans="1:6" ht="12.75" x14ac:dyDescent="0.15">
      <c r="B68" s="1"/>
    </row>
    <row r="69" spans="1:6" ht="12.75" x14ac:dyDescent="0.15">
      <c r="A69" s="24" t="s">
        <v>37</v>
      </c>
      <c r="B69" s="25"/>
      <c r="C69" s="25"/>
      <c r="D69" s="25"/>
      <c r="E69" s="25"/>
    </row>
    <row r="70" spans="1:6" ht="12.75" x14ac:dyDescent="0.15">
      <c r="B70" s="27" t="s">
        <v>38</v>
      </c>
      <c r="C70" s="25"/>
    </row>
    <row r="71" spans="1:6" ht="12.75" x14ac:dyDescent="0.15">
      <c r="B71" s="1" t="s">
        <v>1</v>
      </c>
      <c r="C71" s="1">
        <v>2500</v>
      </c>
    </row>
    <row r="72" spans="1:6" ht="12.75" x14ac:dyDescent="0.15">
      <c r="B72" s="1" t="s">
        <v>39</v>
      </c>
      <c r="C72" s="2">
        <v>0.06</v>
      </c>
    </row>
    <row r="73" spans="1:6" ht="12.75" x14ac:dyDescent="0.15">
      <c r="B73" s="1" t="s">
        <v>3</v>
      </c>
      <c r="C73" s="1">
        <v>15</v>
      </c>
    </row>
    <row r="75" spans="1:6" ht="12.75" x14ac:dyDescent="0.15">
      <c r="B75" s="4" t="s">
        <v>40</v>
      </c>
      <c r="C75" s="18">
        <f>-FV(C72/12,C73*12,C71)</f>
        <v>727046.78112357296</v>
      </c>
    </row>
    <row r="78" spans="1:6" ht="12.75" x14ac:dyDescent="0.15">
      <c r="A78" s="24" t="s">
        <v>41</v>
      </c>
      <c r="B78" s="25"/>
      <c r="C78" s="25"/>
      <c r="D78" s="25"/>
      <c r="E78" s="25"/>
      <c r="F78" s="25"/>
    </row>
    <row r="80" spans="1:6" ht="12.75" x14ac:dyDescent="0.15">
      <c r="B80" s="26" t="s">
        <v>42</v>
      </c>
      <c r="C80" s="25"/>
    </row>
    <row r="82" spans="1:6" ht="12.75" x14ac:dyDescent="0.15">
      <c r="B82" s="1" t="s">
        <v>12</v>
      </c>
      <c r="C82" s="1">
        <v>1000000</v>
      </c>
    </row>
    <row r="83" spans="1:6" ht="12.75" x14ac:dyDescent="0.15">
      <c r="B83" s="1" t="s">
        <v>43</v>
      </c>
      <c r="C83" s="2">
        <v>0.12</v>
      </c>
    </row>
    <row r="84" spans="1:6" ht="12.75" x14ac:dyDescent="0.15">
      <c r="B84" s="1" t="s">
        <v>44</v>
      </c>
      <c r="C84" s="1">
        <v>10000</v>
      </c>
    </row>
    <row r="85" spans="1:6" ht="12.75" x14ac:dyDescent="0.15">
      <c r="B85" s="4" t="s">
        <v>45</v>
      </c>
      <c r="C85" s="19">
        <f>-NPER(C83, C84, C82)</f>
        <v>22.632834312982478</v>
      </c>
      <c r="D85" s="20" t="s">
        <v>46</v>
      </c>
    </row>
    <row r="86" spans="1:6" ht="12.75" x14ac:dyDescent="0.15">
      <c r="B86" s="21"/>
      <c r="C86" s="20" t="s">
        <v>47</v>
      </c>
      <c r="D86" s="19"/>
    </row>
    <row r="87" spans="1:6" ht="12.75" x14ac:dyDescent="0.15">
      <c r="B87" s="21"/>
      <c r="C87" s="20" t="s">
        <v>48</v>
      </c>
      <c r="D87" s="19"/>
    </row>
    <row r="89" spans="1:6" ht="12.75" x14ac:dyDescent="0.15">
      <c r="A89" s="24" t="s">
        <v>49</v>
      </c>
      <c r="B89" s="25"/>
      <c r="C89" s="25"/>
      <c r="D89" s="25"/>
      <c r="E89" s="25"/>
      <c r="F89" s="25"/>
    </row>
    <row r="91" spans="1:6" ht="12.75" x14ac:dyDescent="0.15">
      <c r="B91" s="26" t="s">
        <v>50</v>
      </c>
      <c r="C91" s="25"/>
    </row>
    <row r="93" spans="1:6" ht="12.75" x14ac:dyDescent="0.15">
      <c r="B93" s="1" t="s">
        <v>14</v>
      </c>
      <c r="C93" s="1">
        <v>300000</v>
      </c>
    </row>
    <row r="94" spans="1:6" ht="12.75" x14ac:dyDescent="0.15">
      <c r="B94" s="1" t="s">
        <v>4</v>
      </c>
      <c r="C94" s="2">
        <v>0.09</v>
      </c>
    </row>
    <row r="95" spans="1:6" ht="12.75" x14ac:dyDescent="0.15">
      <c r="B95" s="1" t="s">
        <v>3</v>
      </c>
      <c r="C95" s="1">
        <v>5</v>
      </c>
    </row>
    <row r="97" spans="1:6" ht="12.75" x14ac:dyDescent="0.15">
      <c r="B97" s="20" t="s">
        <v>1</v>
      </c>
      <c r="C97" s="22">
        <f>-PMT(C94/12,C95*12,C93)</f>
        <v>6227.5065679062027</v>
      </c>
    </row>
    <row r="102" spans="1:6" ht="12.75" x14ac:dyDescent="0.15">
      <c r="A102" s="24" t="s">
        <v>51</v>
      </c>
      <c r="B102" s="25"/>
      <c r="C102" s="25"/>
      <c r="D102" s="25"/>
      <c r="E102" s="25"/>
      <c r="F102" s="25"/>
    </row>
    <row r="104" spans="1:6" ht="12.75" x14ac:dyDescent="0.15">
      <c r="B104" s="26" t="s">
        <v>52</v>
      </c>
      <c r="C104" s="25"/>
    </row>
    <row r="106" spans="1:6" ht="12.75" x14ac:dyDescent="0.15">
      <c r="B106" s="1" t="s">
        <v>9</v>
      </c>
      <c r="C106" s="1">
        <v>50000</v>
      </c>
    </row>
    <row r="107" spans="1:6" ht="12.75" x14ac:dyDescent="0.15">
      <c r="B107" s="1" t="s">
        <v>53</v>
      </c>
      <c r="C107" s="2">
        <v>7.0000000000000007E-2</v>
      </c>
    </row>
    <row r="108" spans="1:6" ht="12.75" x14ac:dyDescent="0.15">
      <c r="B108" s="1" t="s">
        <v>54</v>
      </c>
      <c r="C108" s="1">
        <v>10</v>
      </c>
    </row>
    <row r="110" spans="1:6" ht="12.75" x14ac:dyDescent="0.15">
      <c r="B110" s="20" t="s">
        <v>18</v>
      </c>
      <c r="C110" s="23">
        <f>-PV(C107, C108,,C106)</f>
        <v>25417.464606735888</v>
      </c>
    </row>
  </sheetData>
  <mergeCells count="20">
    <mergeCell ref="A2:F2"/>
    <mergeCell ref="A15:F15"/>
    <mergeCell ref="B17:C17"/>
    <mergeCell ref="A38:E38"/>
    <mergeCell ref="A59:E59"/>
    <mergeCell ref="B4:C4"/>
    <mergeCell ref="B39:C39"/>
    <mergeCell ref="A102:F102"/>
    <mergeCell ref="B104:C104"/>
    <mergeCell ref="B70:C70"/>
    <mergeCell ref="A27:F27"/>
    <mergeCell ref="B29:C29"/>
    <mergeCell ref="A49:E49"/>
    <mergeCell ref="B50:C50"/>
    <mergeCell ref="B60:C60"/>
    <mergeCell ref="A69:E69"/>
    <mergeCell ref="B80:C80"/>
    <mergeCell ref="B91:C91"/>
    <mergeCell ref="A78:F78"/>
    <mergeCell ref="A89:F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financial analytic-1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 Sekhar</dc:creator>
  <dcterms:created xsi:type="dcterms:W3CDTF">2024-03-06T15:14:33Z</dcterms:created>
</cp:coreProperties>
</file>