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739e420d6e6857f/Obsidian/Fun/Current projects/AWS Data Engineering with Shine Solutions/"/>
    </mc:Choice>
  </mc:AlternateContent>
  <xr:revisionPtr revIDLastSave="0" documentId="13_ncr:1_{29144E47-D56C-4B2F-9660-630C7761E958}" xr6:coauthVersionLast="47" xr6:coauthVersionMax="47" xr10:uidLastSave="{00000000-0000-0000-0000-000000000000}"/>
  <bookViews>
    <workbookView xWindow="-98" yWindow="-98" windowWidth="24496" windowHeight="15675" tabRatio="799" xr2:uid="{00000000-000D-0000-FFFF-FFFF00000000}"/>
  </bookViews>
  <sheets>
    <sheet name="pg 5 workforce at a glance" sheetId="13" r:id="rId1"/>
    <sheet name="pg 6 " sheetId="16" r:id="rId2"/>
    <sheet name="pg 7 workforce size" sheetId="4" r:id="rId3"/>
    <sheet name="pg 9 occupation type" sheetId="5" r:id="rId4"/>
    <sheet name="pg 10 and 11 location" sheetId="6" r:id="rId5"/>
    <sheet name="pg 12 employment type" sheetId="7" r:id="rId6"/>
    <sheet name="pg 13 diversity" sheetId="8" r:id="rId7"/>
    <sheet name="pg 14 workforce earnings" sheetId="11" r:id="rId8"/>
    <sheet name="pg 15 age" sheetId="10" r:id="rId9"/>
    <sheet name="pg 16 and 17 appt type" sheetId="1" r:id="rId10"/>
    <sheet name="pg 18 and 19 gender" sheetId="2" r:id="rId11"/>
    <sheet name="pg 20  employment status" sheetId="14" r:id="rId12"/>
    <sheet name="pg 20 appointment type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0" l="1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H13" i="11" l="1"/>
  <c r="F13" i="11"/>
  <c r="D38" i="4"/>
  <c r="D39" i="4"/>
  <c r="D40" i="4"/>
  <c r="D41" i="4"/>
  <c r="D42" i="4"/>
  <c r="D44" i="4"/>
  <c r="D45" i="4"/>
  <c r="D37" i="4"/>
  <c r="Z7" i="15" l="1"/>
  <c r="X7" i="15"/>
  <c r="V7" i="15"/>
  <c r="U7" i="15"/>
  <c r="S7" i="15"/>
  <c r="Q7" i="15"/>
  <c r="P7" i="15"/>
  <c r="N7" i="15"/>
  <c r="L7" i="15"/>
  <c r="K7" i="15"/>
  <c r="I7" i="15"/>
  <c r="G7" i="15"/>
  <c r="F7" i="15"/>
  <c r="D7" i="15"/>
  <c r="B7" i="15"/>
  <c r="U7" i="14"/>
  <c r="S7" i="14"/>
  <c r="Q7" i="14"/>
  <c r="P7" i="14"/>
  <c r="N7" i="14"/>
  <c r="L7" i="14"/>
  <c r="K7" i="14"/>
  <c r="I7" i="14"/>
  <c r="G7" i="14"/>
  <c r="F7" i="14"/>
  <c r="D7" i="14"/>
  <c r="B7" i="14"/>
  <c r="F80" i="2"/>
  <c r="E80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F84" i="2"/>
  <c r="E84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F52" i="2"/>
  <c r="E52" i="2"/>
  <c r="C94" i="2"/>
  <c r="D94" i="2"/>
  <c r="B94" i="2"/>
  <c r="C93" i="2"/>
  <c r="D93" i="2"/>
  <c r="B93" i="2"/>
  <c r="C80" i="2"/>
  <c r="D80" i="2"/>
  <c r="B80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F36" i="2"/>
  <c r="E36" i="2"/>
  <c r="F32" i="2"/>
  <c r="E32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F4" i="2"/>
  <c r="E4" i="2"/>
  <c r="C46" i="2"/>
  <c r="D46" i="2"/>
  <c r="B46" i="2"/>
  <c r="C45" i="2"/>
  <c r="D45" i="2"/>
  <c r="B45" i="2"/>
  <c r="C32" i="2"/>
  <c r="D32" i="2"/>
  <c r="B32" i="2"/>
  <c r="H9" i="11"/>
  <c r="E41" i="4"/>
  <c r="E44" i="4"/>
  <c r="E45" i="4"/>
  <c r="E38" i="4"/>
  <c r="E39" i="4"/>
  <c r="E40" i="4"/>
  <c r="E42" i="4"/>
  <c r="E37" i="4"/>
  <c r="C46" i="4"/>
  <c r="E20" i="4"/>
  <c r="E21" i="4"/>
  <c r="E22" i="4"/>
  <c r="E23" i="4"/>
  <c r="E25" i="4"/>
  <c r="E28" i="4"/>
  <c r="E29" i="4"/>
  <c r="E30" i="4"/>
  <c r="E31" i="4"/>
  <c r="E33" i="4"/>
  <c r="E24" i="4"/>
  <c r="E26" i="4"/>
  <c r="E27" i="4"/>
  <c r="E32" i="4"/>
  <c r="E19" i="4"/>
  <c r="E6" i="4"/>
  <c r="E10" i="4"/>
  <c r="E14" i="4"/>
  <c r="E5" i="4"/>
  <c r="E7" i="4"/>
  <c r="E8" i="4"/>
  <c r="E9" i="4"/>
  <c r="E11" i="4"/>
  <c r="E13" i="4"/>
  <c r="E15" i="4"/>
  <c r="E4" i="4"/>
  <c r="C34" i="4"/>
  <c r="C48" i="4" s="1"/>
  <c r="E48" i="4" l="1"/>
  <c r="D48" i="4"/>
  <c r="I57" i="7" l="1"/>
  <c r="B46" i="4" l="1"/>
  <c r="B34" i="4"/>
  <c r="E34" i="4" s="1"/>
  <c r="D46" i="4" l="1"/>
  <c r="E46" i="4" s="1"/>
  <c r="B32" i="6"/>
  <c r="C32" i="6" s="1"/>
</calcChain>
</file>

<file path=xl/sharedStrings.xml><?xml version="1.0" encoding="utf-8"?>
<sst xmlns="http://schemas.openxmlformats.org/spreadsheetml/2006/main" count="654" uniqueCount="200">
  <si>
    <t>Permanent</t>
  </si>
  <si>
    <t>Temporary</t>
  </si>
  <si>
    <t>Casual</t>
  </si>
  <si>
    <t>Contract</t>
  </si>
  <si>
    <t>Total</t>
  </si>
  <si>
    <t>Department of Aboriginal and Torres Strait Islander Partnerships</t>
  </si>
  <si>
    <t>Department of Agriculture and Fisheries</t>
  </si>
  <si>
    <t>Department of Child Safety, Youth and Women</t>
  </si>
  <si>
    <t>Department of Communities, Disability Services and Seniors</t>
  </si>
  <si>
    <t>Department of Education</t>
  </si>
  <si>
    <t>Department of Employment, Small Business and Training</t>
  </si>
  <si>
    <t>Department of Environment and Science</t>
  </si>
  <si>
    <t>Department of Housing and Public Works</t>
  </si>
  <si>
    <t>Department of Justice and Attorney-General</t>
  </si>
  <si>
    <t>Department of Local Government, Racing and Multicultural Affairs</t>
  </si>
  <si>
    <t>Department of Natural Resources, Mines and Energy</t>
  </si>
  <si>
    <t>Department of the Premier and Cabinet</t>
  </si>
  <si>
    <t>Department of Transport and Main Roads</t>
  </si>
  <si>
    <t>Electoral Commission Queensland</t>
  </si>
  <si>
    <t>Office of the Inspector-General of Emergency Management</t>
  </si>
  <si>
    <t>Queensland Fire and Emergency Services</t>
  </si>
  <si>
    <t>Public Safety Business Agency</t>
  </si>
  <si>
    <t>Queensland Health</t>
  </si>
  <si>
    <t>Public Service Commission</t>
  </si>
  <si>
    <t>Queensland Police Service</t>
  </si>
  <si>
    <t>Public Trustee</t>
  </si>
  <si>
    <t>Queensland Treasury</t>
  </si>
  <si>
    <t>Queensland Audit Office</t>
  </si>
  <si>
    <t>Queensland Corrective Services</t>
  </si>
  <si>
    <t>TAFE Queensland</t>
  </si>
  <si>
    <t>Other entities</t>
  </si>
  <si>
    <t>Legal Aid Queensland</t>
  </si>
  <si>
    <t>Office of the Health Ombudsman</t>
  </si>
  <si>
    <t>Queensland Art Gallery</t>
  </si>
  <si>
    <t>Queensland Family and Child Commission</t>
  </si>
  <si>
    <t>Queensland Museum</t>
  </si>
  <si>
    <t>State Library of Queensland</t>
  </si>
  <si>
    <t>Trade and Investment Queensland</t>
  </si>
  <si>
    <t>Department of Youth Justice</t>
  </si>
  <si>
    <t>Appendix A: Number of FTE by appointment type and agency</t>
  </si>
  <si>
    <t>Queensland Human Rights Commission</t>
  </si>
  <si>
    <t>FTE</t>
  </si>
  <si>
    <t>Percentage</t>
  </si>
  <si>
    <t>Agency</t>
  </si>
  <si>
    <t>Female</t>
  </si>
  <si>
    <t>Male</t>
  </si>
  <si>
    <t>Headcount</t>
  </si>
  <si>
    <t xml:space="preserve"> </t>
  </si>
  <si>
    <t>Corporate</t>
  </si>
  <si>
    <t>Frontline/Frontline Support</t>
  </si>
  <si>
    <t>Brisbane Inner City</t>
  </si>
  <si>
    <t>Cairns</t>
  </si>
  <si>
    <t>Central Queensland</t>
  </si>
  <si>
    <t>Gold Coast</t>
  </si>
  <si>
    <t>Ipswich</t>
  </si>
  <si>
    <t>Sunshine Coast</t>
  </si>
  <si>
    <t>Toowoomba</t>
  </si>
  <si>
    <t>Townsville</t>
  </si>
  <si>
    <t>Wide Bay</t>
  </si>
  <si>
    <t>Full Time</t>
  </si>
  <si>
    <t>Part Time</t>
  </si>
  <si>
    <t>19 and less</t>
  </si>
  <si>
    <t>65 and Over</t>
  </si>
  <si>
    <t>up to $49,999</t>
  </si>
  <si>
    <t>$50,000 to $99,999</t>
  </si>
  <si>
    <t>$100,000 to $119,999</t>
  </si>
  <si>
    <t>$120,000 to $149,999</t>
  </si>
  <si>
    <t>$150,000 to $179,999</t>
  </si>
  <si>
    <t>$180,000 and above</t>
  </si>
  <si>
    <t>%</t>
  </si>
  <si>
    <t>Police</t>
  </si>
  <si>
    <t>Doctors</t>
  </si>
  <si>
    <t>Roles &lt;1,000 FTE</t>
  </si>
  <si>
    <t xml:space="preserve">4 out of 5 employees are permanent </t>
  </si>
  <si>
    <t>Classified</t>
  </si>
  <si>
    <t>Women in leadership</t>
  </si>
  <si>
    <t>Diversity Headcount</t>
  </si>
  <si>
    <t>Regions</t>
  </si>
  <si>
    <t>People with disability</t>
  </si>
  <si>
    <t>Non-English speaking background</t>
  </si>
  <si>
    <t>Appointment type</t>
  </si>
  <si>
    <t>Aboriginal and Torres Strait Islander peoples</t>
  </si>
  <si>
    <t>Equivalent</t>
  </si>
  <si>
    <t>Data for graphs</t>
  </si>
  <si>
    <t>Earnings up to $100,000</t>
  </si>
  <si>
    <t>Age</t>
  </si>
  <si>
    <t>Rest of state</t>
  </si>
  <si>
    <t>Full-time</t>
  </si>
  <si>
    <t>Part-time</t>
  </si>
  <si>
    <t>Size of workforce in each agency (FTE)</t>
  </si>
  <si>
    <t>Occupation type</t>
  </si>
  <si>
    <t>Sector</t>
  </si>
  <si>
    <t>Gender</t>
  </si>
  <si>
    <t>Diversity group</t>
  </si>
  <si>
    <t>Location</t>
  </si>
  <si>
    <t>FTE %</t>
  </si>
  <si>
    <t>Nurses and midwives</t>
  </si>
  <si>
    <t>Correctional officers</t>
  </si>
  <si>
    <t>Firefighters</t>
  </si>
  <si>
    <t>TAFE teachers and tutors</t>
  </si>
  <si>
    <t>Disability support workers</t>
  </si>
  <si>
    <t>Child safety case workers</t>
  </si>
  <si>
    <t>Key frontline roles</t>
  </si>
  <si>
    <t>Health sector</t>
  </si>
  <si>
    <t>Education sector</t>
  </si>
  <si>
    <t>Rest of sector</t>
  </si>
  <si>
    <t>Education sector*</t>
  </si>
  <si>
    <t>Headcount%</t>
  </si>
  <si>
    <t>*Education sector includes TAFE Queensland</t>
  </si>
  <si>
    <t>Teachers and teacher aides</t>
  </si>
  <si>
    <t>Youth and case workers</t>
  </si>
  <si>
    <t>Brisbane Inner City and surrounding suburbs*</t>
  </si>
  <si>
    <t>Remuneration range</t>
  </si>
  <si>
    <t>% of workforce</t>
  </si>
  <si>
    <t>Headcount %</t>
  </si>
  <si>
    <t>Employment status</t>
  </si>
  <si>
    <t>Sector sub-total: Budget paper 2 agencies</t>
  </si>
  <si>
    <t>Sector total</t>
  </si>
  <si>
    <t>Sector sub-total: Other entities</t>
  </si>
  <si>
    <t>Teacher and teacher aides</t>
  </si>
  <si>
    <t>Allied health</t>
  </si>
  <si>
    <t>Information and communications technology</t>
  </si>
  <si>
    <t>Human resources</t>
  </si>
  <si>
    <t>Accounting and finance</t>
  </si>
  <si>
    <t>Property and facilities</t>
  </si>
  <si>
    <t>Procurement and contract management</t>
  </si>
  <si>
    <t>Communication, media and marketing</t>
  </si>
  <si>
    <t>Executive services and support</t>
  </si>
  <si>
    <t>Governance and strategy</t>
  </si>
  <si>
    <t>Information management</t>
  </si>
  <si>
    <t>Legal services</t>
  </si>
  <si>
    <t>Audit services</t>
  </si>
  <si>
    <t>Corporate services management</t>
  </si>
  <si>
    <t>General clerks</t>
  </si>
  <si>
    <t>Commercial cleaners</t>
  </si>
  <si>
    <t>Program or project administrators</t>
  </si>
  <si>
    <t>Labourers</t>
  </si>
  <si>
    <t>Office managers</t>
  </si>
  <si>
    <t>Information officers</t>
  </si>
  <si>
    <t>Gardeners (general)</t>
  </si>
  <si>
    <t>Policy analysts</t>
  </si>
  <si>
    <t>Policy and planning managers</t>
  </si>
  <si>
    <t>Waiters (catering officer/canteen assistant)</t>
  </si>
  <si>
    <t>*ABS SA4 Regions of Brisbane Inner City, Brisbane North, South, East and West.</t>
  </si>
  <si>
    <t>Frontline and frontline support roles 
(including key frontline roles)</t>
  </si>
  <si>
    <t>Frontline (including
key frontline roles) and
frontline support roles</t>
  </si>
  <si>
    <t>Corporate roles</t>
  </si>
  <si>
    <t>% of total public sector workforce</t>
  </si>
  <si>
    <t>Brisbane Inner City and surrounding suburbs</t>
  </si>
  <si>
    <t>Total sector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</si>
  <si>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</si>
  <si>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</si>
  <si>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</si>
  <si>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</si>
  <si>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</si>
  <si>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</si>
  <si>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</si>
  <si>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</si>
  <si>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</si>
  <si>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Average age</t>
  </si>
  <si>
    <t>Headcount by appointment type and agency</t>
  </si>
  <si>
    <t>Number of FTE and percentage by gender and agency</t>
  </si>
  <si>
    <t>Headcount and percentage by gender and agency</t>
  </si>
  <si>
    <t>Senior Officer, Senior Executive and Chief Executive in classified roles</t>
  </si>
  <si>
    <t>Brisbane – East</t>
  </si>
  <si>
    <t>Brisbane – North</t>
  </si>
  <si>
    <t>Brisbane – South</t>
  </si>
  <si>
    <t>Brisbane – West</t>
  </si>
  <si>
    <t>Darling Downs – Maranoa</t>
  </si>
  <si>
    <t>Logan – Beaudesert</t>
  </si>
  <si>
    <t>Mackay – Isaac – Whitsunday</t>
  </si>
  <si>
    <t>Moreton Bay – North</t>
  </si>
  <si>
    <t>Moreton Bay – South</t>
  </si>
  <si>
    <t>Queensland – Outback</t>
  </si>
  <si>
    <t>Queensland public sector 
average age</t>
  </si>
  <si>
    <t>TAFE teachers/tutors</t>
  </si>
  <si>
    <t>Corporate service roles</t>
  </si>
  <si>
    <t>Queensland</t>
  </si>
  <si>
    <t>Resources Safety and Health Queensland</t>
  </si>
  <si>
    <t>Department of Regional Development and Manufacturing</t>
  </si>
  <si>
    <t>Department of State Development, Tourism and Innovation</t>
  </si>
  <si>
    <t>Department of Innovation and Tourism Industry Development (1)</t>
  </si>
  <si>
    <t>Department of State Development, Manufacturing, Infrastructure and Planning (1)</t>
  </si>
  <si>
    <t>(1) Departments abolished</t>
  </si>
  <si>
    <t>Department of Regional Development and Manufacturing (2)</t>
  </si>
  <si>
    <t>Department of State Development, Tourism and Innovation (2)</t>
  </si>
  <si>
    <t>(2) New or renamed departments or other entities</t>
  </si>
  <si>
    <t>Resources Safety and Health Queensland (2)</t>
  </si>
  <si>
    <t>Variance (3)</t>
  </si>
  <si>
    <t>% Variance (3)</t>
  </si>
  <si>
    <t>Ambulance officers</t>
  </si>
  <si>
    <t>87.86% of part-time employees are women</t>
  </si>
  <si>
    <t>69.92% of temporary and casual employees are women</t>
  </si>
  <si>
    <t>Allied health (health practitioners, and professional)</t>
  </si>
  <si>
    <t>March 2020</t>
  </si>
  <si>
    <t>September 2020</t>
  </si>
  <si>
    <t>Target</t>
  </si>
  <si>
    <t>People from a non-English speaking background</t>
  </si>
  <si>
    <t>Frontline (including key frontline roles) and frontline support roles</t>
  </si>
  <si>
    <t>(3) The amounts in the Variance and % Variance columns do not total, as abolished departments variance and % variance amounts are not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</si>
</sst>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##,##0.00"/>
    <numFmt numFmtId="165" formatCode="0.00_ ;\-0.00\ "/>
    <numFmt numFmtId="166" formatCode="0_ ;\-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A"/>
      <name val="Arial"/>
      <family val="2"/>
    </font>
    <font>
      <b/>
      <sz val="11"/>
      <color rgb="FF00000A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3" fontId="3" fillId="3" borderId="1" xfId="3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43" fontId="3" fillId="2" borderId="0" xfId="3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3" fontId="3" fillId="0" borderId="0" xfId="3" applyFont="1" applyFill="1" applyBorder="1" applyAlignment="1">
      <alignment horizontal="right" vertical="center"/>
    </xf>
    <xf numFmtId="41" fontId="3" fillId="3" borderId="1" xfId="3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2" fillId="0" borderId="0" xfId="0" applyFont="1"/>
    <xf numFmtId="10" fontId="2" fillId="0" borderId="1" xfId="1" applyNumberFormat="1" applyFont="1" applyBorder="1"/>
    <xf numFmtId="4" fontId="2" fillId="0" borderId="1" xfId="0" applyNumberFormat="1" applyFont="1" applyBorder="1"/>
    <xf numFmtId="10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0" fontId="3" fillId="0" borderId="0" xfId="0" applyFont="1"/>
    <xf numFmtId="4" fontId="2" fillId="0" borderId="0" xfId="0" applyNumberFormat="1" applyFont="1"/>
    <xf numFmtId="4" fontId="3" fillId="4" borderId="1" xfId="0" applyNumberFormat="1" applyFont="1" applyFill="1" applyBorder="1"/>
    <xf numFmtId="10" fontId="3" fillId="4" borderId="1" xfId="1" applyNumberFormat="1" applyFont="1" applyFill="1" applyBorder="1"/>
    <xf numFmtId="3" fontId="3" fillId="4" borderId="1" xfId="0" applyNumberFormat="1" applyFont="1" applyFill="1" applyBorder="1"/>
    <xf numFmtId="3" fontId="2" fillId="0" borderId="0" xfId="0" applyNumberFormat="1" applyFont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vertical="top"/>
    </xf>
    <xf numFmtId="43" fontId="2" fillId="0" borderId="0" xfId="0" applyNumberFormat="1" applyFont="1"/>
    <xf numFmtId="2" fontId="3" fillId="0" borderId="1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2" xfId="0" applyFont="1" applyBorder="1"/>
    <xf numFmtId="0" fontId="3" fillId="0" borderId="4" xfId="0" applyFont="1" applyBorder="1" applyAlignment="1">
      <alignment wrapText="1"/>
    </xf>
    <xf numFmtId="0" fontId="3" fillId="0" borderId="1" xfId="0" applyFont="1" applyBorder="1" applyAlignment="1">
      <alignment wrapText="1"/>
    </xf>
    <xf numFmtId="2" fontId="2" fillId="0" borderId="1" xfId="0" applyNumberFormat="1" applyFont="1" applyBorder="1"/>
    <xf numFmtId="0" fontId="2" fillId="0" borderId="1" xfId="0" applyFont="1" applyBorder="1" applyAlignment="1">
      <alignment wrapText="1"/>
    </xf>
    <xf numFmtId="165" fontId="3" fillId="3" borderId="1" xfId="3" applyNumberFormat="1" applyFont="1" applyFill="1" applyBorder="1" applyAlignment="1">
      <alignment horizontal="right" vertical="center"/>
    </xf>
    <xf numFmtId="1" fontId="2" fillId="0" borderId="1" xfId="0" applyNumberFormat="1" applyFont="1" applyBorder="1"/>
    <xf numFmtId="166" fontId="3" fillId="3" borderId="1" xfId="3" applyNumberFormat="1" applyFont="1" applyFill="1" applyBorder="1" applyAlignment="1">
      <alignment horizontal="right" vertical="center"/>
    </xf>
    <xf numFmtId="2" fontId="3" fillId="4" borderId="1" xfId="0" applyNumberFormat="1" applyFont="1" applyFill="1" applyBorder="1"/>
    <xf numFmtId="1" fontId="3" fillId="4" borderId="1" xfId="0" applyNumberFormat="1" applyFont="1" applyFill="1" applyBorder="1"/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0" fontId="7" fillId="0" borderId="0" xfId="1" applyNumberFormat="1" applyFont="1" applyBorder="1"/>
    <xf numFmtId="0" fontId="2" fillId="5" borderId="1" xfId="0" applyFont="1" applyFill="1" applyBorder="1" applyAlignment="1">
      <alignment horizontal="left" vertical="center"/>
    </xf>
    <xf numFmtId="4" fontId="2" fillId="2" borderId="1" xfId="0" applyNumberFormat="1" applyFont="1" applyFill="1" applyBorder="1"/>
    <xf numFmtId="2" fontId="2" fillId="2" borderId="1" xfId="0" applyNumberFormat="1" applyFont="1" applyFill="1" applyBorder="1"/>
    <xf numFmtId="3" fontId="2" fillId="2" borderId="1" xfId="0" applyNumberFormat="1" applyFont="1" applyFill="1" applyBorder="1"/>
    <xf numFmtId="0" fontId="5" fillId="0" borderId="1" xfId="0" applyFont="1" applyBorder="1" applyAlignment="1">
      <alignment horizontal="center" wrapText="1"/>
    </xf>
    <xf numFmtId="9" fontId="2" fillId="0" borderId="0" xfId="1" applyFont="1"/>
    <xf numFmtId="10" fontId="3" fillId="0" borderId="1" xfId="1" applyNumberFormat="1" applyFont="1" applyFill="1" applyBorder="1"/>
    <xf numFmtId="2" fontId="2" fillId="0" borderId="0" xfId="0" applyNumberFormat="1" applyFont="1"/>
    <xf numFmtId="10" fontId="2" fillId="0" borderId="1" xfId="0" applyNumberFormat="1" applyFont="1" applyBorder="1"/>
    <xf numFmtId="164" fontId="4" fillId="0" borderId="1" xfId="0" applyNumberFormat="1" applyFont="1" applyBorder="1"/>
    <xf numFmtId="10" fontId="4" fillId="0" borderId="1" xfId="1" applyNumberFormat="1" applyFont="1" applyFill="1" applyBorder="1"/>
    <xf numFmtId="2" fontId="4" fillId="0" borderId="1" xfId="0" applyNumberFormat="1" applyFont="1" applyBorder="1"/>
    <xf numFmtId="10" fontId="2" fillId="0" borderId="1" xfId="1" applyNumberFormat="1" applyFont="1" applyFill="1" applyBorder="1"/>
    <xf numFmtId="2" fontId="0" fillId="0" borderId="0" xfId="0" applyNumberFormat="1"/>
    <xf numFmtId="10" fontId="0" fillId="0" borderId="0" xfId="1" applyNumberFormat="1" applyFont="1" applyFill="1"/>
    <xf numFmtId="4" fontId="2" fillId="0" borderId="1" xfId="1" applyNumberFormat="1" applyFont="1" applyFill="1" applyBorder="1"/>
    <xf numFmtId="10" fontId="2" fillId="0" borderId="0" xfId="1" applyNumberFormat="1" applyFont="1" applyFill="1" applyBorder="1"/>
    <xf numFmtId="164" fontId="0" fillId="0" borderId="0" xfId="0" applyNumberFormat="1"/>
    <xf numFmtId="4" fontId="0" fillId="0" borderId="0" xfId="0" applyNumberFormat="1"/>
    <xf numFmtId="17" fontId="3" fillId="0" borderId="1" xfId="0" applyNumberFormat="1" applyFont="1" applyBorder="1"/>
    <xf numFmtId="9" fontId="2" fillId="0" borderId="1" xfId="1" applyFont="1" applyFill="1" applyBorder="1"/>
    <xf numFmtId="2" fontId="2" fillId="0" borderId="1" xfId="0" applyNumberFormat="1" applyFont="1" applyBorder="1" applyAlignment="1">
      <alignment horizontal="right"/>
    </xf>
    <xf numFmtId="10" fontId="2" fillId="0" borderId="0" xfId="1" applyNumberFormat="1" applyFont="1" applyFill="1"/>
    <xf numFmtId="4" fontId="2" fillId="0" borderId="1" xfId="0" applyNumberFormat="1" applyFont="1" applyBorder="1" applyAlignment="1">
      <alignment horizontal="right"/>
    </xf>
    <xf numFmtId="4" fontId="3" fillId="4" borderId="1" xfId="4" applyNumberFormat="1" applyFont="1" applyFill="1" applyBorder="1" applyAlignment="1">
      <alignment horizontal="right"/>
    </xf>
    <xf numFmtId="4" fontId="3" fillId="4" borderId="2" xfId="4" applyNumberFormat="1" applyFont="1" applyFill="1" applyBorder="1" applyAlignment="1">
      <alignment horizontal="right"/>
    </xf>
    <xf numFmtId="10" fontId="0" fillId="0" borderId="0" xfId="0" applyNumberFormat="1"/>
    <xf numFmtId="0" fontId="3" fillId="0" borderId="6" xfId="0" applyFont="1" applyBorder="1" applyAlignment="1">
      <alignment wrapText="1"/>
    </xf>
    <xf numFmtId="9" fontId="0" fillId="0" borderId="0" xfId="0" applyNumberFormat="1"/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horizontal="left" vertical="center" wrapText="1"/>
    </xf>
    <xf numFmtId="17" fontId="9" fillId="0" borderId="1" xfId="0" quotePrefix="1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0" fillId="0" borderId="0" xfId="0" applyFont="1"/>
    <xf numFmtId="4" fontId="8" fillId="0" borderId="1" xfId="0" applyNumberFormat="1" applyFont="1" applyBorder="1"/>
    <xf numFmtId="10" fontId="8" fillId="0" borderId="1" xfId="1" applyNumberFormat="1" applyFont="1" applyBorder="1"/>
    <xf numFmtId="2" fontId="8" fillId="0" borderId="1" xfId="0" applyNumberFormat="1" applyFont="1" applyBorder="1"/>
    <xf numFmtId="0" fontId="8" fillId="5" borderId="1" xfId="0" applyFont="1" applyFill="1" applyBorder="1"/>
    <xf numFmtId="0" fontId="8" fillId="2" borderId="1" xfId="0" applyFont="1" applyFill="1" applyBorder="1"/>
    <xf numFmtId="2" fontId="8" fillId="2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0" fontId="9" fillId="3" borderId="2" xfId="0" applyFont="1" applyFill="1" applyBorder="1" applyAlignment="1">
      <alignment horizontal="left" vertical="center"/>
    </xf>
    <xf numFmtId="43" fontId="9" fillId="3" borderId="1" xfId="3" applyFont="1" applyFill="1" applyBorder="1" applyAlignment="1">
      <alignment horizontal="right" vertical="center"/>
    </xf>
    <xf numFmtId="165" fontId="9" fillId="3" borderId="1" xfId="3" applyNumberFormat="1" applyFont="1" applyFill="1" applyBorder="1" applyAlignment="1">
      <alignment horizontal="right" vertical="center"/>
    </xf>
    <xf numFmtId="10" fontId="9" fillId="3" borderId="1" xfId="1" applyNumberFormat="1" applyFont="1" applyFill="1" applyBorder="1"/>
    <xf numFmtId="4" fontId="8" fillId="0" borderId="0" xfId="0" applyNumberFormat="1" applyFont="1"/>
    <xf numFmtId="0" fontId="9" fillId="2" borderId="0" xfId="0" applyFont="1" applyFill="1" applyAlignment="1">
      <alignment horizontal="left" vertical="center"/>
    </xf>
    <xf numFmtId="10" fontId="8" fillId="0" borderId="0" xfId="1" applyNumberFormat="1" applyFont="1"/>
    <xf numFmtId="0" fontId="9" fillId="3" borderId="1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43" fontId="9" fillId="2" borderId="0" xfId="3" applyFont="1" applyFill="1" applyBorder="1" applyAlignment="1">
      <alignment horizontal="right" vertical="center"/>
    </xf>
    <xf numFmtId="43" fontId="9" fillId="0" borderId="0" xfId="3" applyFont="1" applyFill="1" applyBorder="1" applyAlignment="1">
      <alignment horizontal="right" vertical="center"/>
    </xf>
    <xf numFmtId="165" fontId="9" fillId="2" borderId="0" xfId="3" applyNumberFormat="1" applyFont="1" applyFill="1" applyBorder="1" applyAlignment="1">
      <alignment horizontal="right" vertical="center"/>
    </xf>
    <xf numFmtId="10" fontId="9" fillId="2" borderId="0" xfId="1" applyNumberFormat="1" applyFont="1" applyFill="1" applyBorder="1"/>
    <xf numFmtId="10" fontId="8" fillId="0" borderId="1" xfId="0" applyNumberFormat="1" applyFont="1" applyBorder="1"/>
    <xf numFmtId="10" fontId="8" fillId="0" borderId="0" xfId="0" applyNumberFormat="1" applyFont="1"/>
    <xf numFmtId="10" fontId="8" fillId="0" borderId="0" xfId="1" applyNumberFormat="1" applyFont="1" applyBorder="1"/>
    <xf numFmtId="10" fontId="8" fillId="0" borderId="1" xfId="1" applyNumberFormat="1" applyFont="1" applyFill="1" applyBorder="1"/>
    <xf numFmtId="10" fontId="9" fillId="0" borderId="1" xfId="1" applyNumberFormat="1" applyFont="1" applyBorder="1"/>
    <xf numFmtId="10" fontId="9" fillId="0" borderId="0" xfId="0" applyNumberFormat="1" applyFont="1"/>
    <xf numFmtId="3" fontId="8" fillId="0" borderId="0" xfId="0" applyNumberFormat="1" applyFont="1"/>
    <xf numFmtId="3" fontId="8" fillId="0" borderId="1" xfId="0" applyNumberFormat="1" applyFont="1" applyBorder="1"/>
    <xf numFmtId="1" fontId="8" fillId="0" borderId="1" xfId="0" applyNumberFormat="1" applyFont="1" applyBorder="1"/>
    <xf numFmtId="4" fontId="10" fillId="0" borderId="0" xfId="0" applyNumberFormat="1" applyFont="1"/>
    <xf numFmtId="0" fontId="9" fillId="0" borderId="6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17" fontId="9" fillId="0" borderId="1" xfId="0" applyNumberFormat="1" applyFont="1" applyBorder="1"/>
    <xf numFmtId="17" fontId="9" fillId="0" borderId="0" xfId="0" applyNumberFormat="1" applyFont="1"/>
    <xf numFmtId="0" fontId="9" fillId="0" borderId="1" xfId="0" applyFont="1" applyBorder="1" applyAlignment="1">
      <alignment horizontal="center" wrapText="1"/>
    </xf>
    <xf numFmtId="164" fontId="8" fillId="0" borderId="1" xfId="0" applyNumberFormat="1" applyFont="1" applyBorder="1"/>
    <xf numFmtId="164" fontId="10" fillId="0" borderId="0" xfId="0" applyNumberFormat="1" applyFont="1"/>
    <xf numFmtId="10" fontId="10" fillId="0" borderId="0" xfId="1" applyNumberFormat="1" applyFont="1" applyFill="1"/>
    <xf numFmtId="9" fontId="2" fillId="0" borderId="1" xfId="0" applyNumberFormat="1" applyFont="1" applyBorder="1"/>
    <xf numFmtId="4" fontId="3" fillId="0" borderId="1" xfId="0" applyNumberFormat="1" applyFont="1" applyBorder="1"/>
    <xf numFmtId="10" fontId="2" fillId="2" borderId="1" xfId="1" applyNumberFormat="1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0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</cellXfs>
  <cellStyles count="8">
    <cellStyle name="Comma" xfId="4" builtinId="3"/>
    <cellStyle name="Comma 2" xfId="3" xr:uid="{00000000-0005-0000-0000-000001000000}"/>
    <cellStyle name="Comma 2 2" xfId="6" xr:uid="{3FC076A8-2B03-4D33-9B3F-175258BE1FB0}"/>
    <cellStyle name="Comma 3" xfId="7" xr:uid="{24E08B1E-95AF-41A3-A7EC-AB21FB3C092B}"/>
    <cellStyle name="Currency 2" xfId="2" xr:uid="{00000000-0005-0000-0000-000002000000}"/>
    <cellStyle name="Currency 2 2" xfId="5" xr:uid="{31AC8AC0-5969-4549-98E0-F1124456F92E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15B67"/>
      <color rgb="FFFDC3DC"/>
      <color rgb="FF60C3AD"/>
      <color rgb="FFF48785"/>
      <color rgb="FF4483A4"/>
      <color rgb="FF007A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67147856517937E-2"/>
          <c:y val="2.5428341144772947E-2"/>
          <c:w val="0.88498840769903764"/>
          <c:h val="0.84167462878194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'pg 12 employment type'!$A$12</c:f>
              <c:strCache>
                <c:ptCount val="1"/>
                <c:pt idx="0">
                  <c:v>Education sector</c:v>
                </c:pt>
              </c:strCache>
            </c:strRef>
          </c:tx>
          <c:spPr>
            <a:solidFill>
              <a:srgbClr val="F48785"/>
            </a:solidFill>
            <a:ln>
              <a:noFill/>
            </a:ln>
            <a:effectLst/>
          </c:spPr>
          <c:invertIfNegative val="0"/>
          <c:cat>
            <c:strRef>
              <c:f>'pg 12 employment type'!$B$11:$E$11</c:f>
              <c:strCache>
                <c:ptCount val="4"/>
                <c:pt idx="0">
                  <c:v>Permanent</c:v>
                </c:pt>
                <c:pt idx="1">
                  <c:v>Temporary</c:v>
                </c:pt>
                <c:pt idx="2">
                  <c:v>Casual</c:v>
                </c:pt>
                <c:pt idx="3">
                  <c:v>Contract</c:v>
                </c:pt>
              </c:strCache>
            </c:strRef>
          </c:cat>
          <c:val>
            <c:numRef>
              <c:f>'pg 12 employment type'!$B$12:$E$12</c:f>
              <c:numCache>
                <c:formatCode>0.00%</c:formatCode>
                <c:ptCount val="4"/>
                <c:pt idx="0">
                  <c:v>0.33069999999999999</c:v>
                </c:pt>
                <c:pt idx="1">
                  <c:v>0.35339999999999999</c:v>
                </c:pt>
                <c:pt idx="2">
                  <c:v>0.42409999999999998</c:v>
                </c:pt>
                <c:pt idx="3">
                  <c:v>0.13039999999999999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B-4192-A1F9-6512C3F72A10}"/>
            </c:ext>
          </c:extLst>
        </c:ser>
        <c:ser>
          <c:idx val="1"/>
          <c:order val="1"/>
          <c:tx>
            <c:strRef>
              <c:f>'pg 12 employment type'!$A$13</c:f>
              <c:strCache>
                <c:ptCount val="1"/>
                <c:pt idx="0">
                  <c:v>Health sector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'pg 12 employment type'!$B$11:$E$11</c:f>
              <c:strCache>
                <c:ptCount val="4"/>
                <c:pt idx="0">
                  <c:v>Permanent</c:v>
                </c:pt>
                <c:pt idx="1">
                  <c:v>Temporary</c:v>
                </c:pt>
                <c:pt idx="2">
                  <c:v>Casual</c:v>
                </c:pt>
                <c:pt idx="3">
                  <c:v>Contract</c:v>
                </c:pt>
              </c:strCache>
            </c:strRef>
          </c:cat>
          <c:val>
            <c:numRef>
              <c:f>'pg 12 employment type'!$B$13:$E$13</c:f>
              <c:numCache>
                <c:formatCode>0.00%</c:formatCode>
                <c:ptCount val="4"/>
                <c:pt idx="0">
                  <c:v>0.38119999999999998</c:v>
                </c:pt>
                <c:pt idx="1">
                  <c:v>0.50439999999999996</c:v>
                </c:pt>
                <c:pt idx="2">
                  <c:v>0.42170000000000002</c:v>
                </c:pt>
                <c:pt idx="3">
                  <c:v>0.2666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B-4192-A1F9-6512C3F72A10}"/>
            </c:ext>
          </c:extLst>
        </c:ser>
        <c:ser>
          <c:idx val="2"/>
          <c:order val="2"/>
          <c:tx>
            <c:strRef>
              <c:f>'pg 12 employment type'!$A$14</c:f>
              <c:strCache>
                <c:ptCount val="1"/>
                <c:pt idx="0">
                  <c:v>Rest of sector</c:v>
                </c:pt>
              </c:strCache>
            </c:strRef>
          </c:tx>
          <c:spPr>
            <a:solidFill>
              <a:srgbClr val="60C3AD"/>
            </a:solidFill>
            <a:ln>
              <a:noFill/>
            </a:ln>
            <a:effectLst/>
          </c:spPr>
          <c:invertIfNegative val="0"/>
          <c:cat>
            <c:strRef>
              <c:f>'pg 12 employment type'!$B$11:$E$11</c:f>
              <c:strCache>
                <c:ptCount val="4"/>
                <c:pt idx="0">
                  <c:v>Permanent</c:v>
                </c:pt>
                <c:pt idx="1">
                  <c:v>Temporary</c:v>
                </c:pt>
                <c:pt idx="2">
                  <c:v>Casual</c:v>
                </c:pt>
                <c:pt idx="3">
                  <c:v>Contract</c:v>
                </c:pt>
              </c:strCache>
            </c:strRef>
          </c:cat>
          <c:val>
            <c:numRef>
              <c:f>'pg 12 employment type'!$B$14:$E$14</c:f>
              <c:numCache>
                <c:formatCode>0.00%</c:formatCode>
                <c:ptCount val="4"/>
                <c:pt idx="0">
                  <c:v>0.28810000000000002</c:v>
                </c:pt>
                <c:pt idx="1">
                  <c:v>0.1421</c:v>
                </c:pt>
                <c:pt idx="2">
                  <c:v>0.1542</c:v>
                </c:pt>
                <c:pt idx="3">
                  <c:v>0.60299999999999998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B-4192-A1F9-6512C3F7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52744"/>
        <c:axId val="152593808"/>
      </c:barChart>
      <c:catAx>
        <c:axId val="15415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3808"/>
        <c:crosses val="autoZero"/>
        <c:auto val="1"/>
        <c:lblAlgn val="ctr"/>
        <c:lblOffset val="100"/>
        <c:noMultiLvlLbl val="0"/>
      </c:catAx>
      <c:valAx>
        <c:axId val="152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5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'pg 12 employment type'!$A$30</c:f>
              <c:strCache>
                <c:ptCount val="1"/>
                <c:pt idx="0">
                  <c:v>Education sector</c:v>
                </c:pt>
              </c:strCache>
            </c:strRef>
          </c:tx>
          <c:spPr>
            <a:solidFill>
              <a:srgbClr val="F48785"/>
            </a:solidFill>
            <a:ln>
              <a:noFill/>
            </a:ln>
            <a:effectLst/>
          </c:spPr>
          <c:invertIfNegative val="0"/>
          <c:cat>
            <c:strRef>
              <c:f>'pg 12 employment type'!$B$29:$D$29</c:f>
              <c:strCache>
                <c:ptCount val="3"/>
                <c:pt idx="0">
                  <c:v>Full Time</c:v>
                </c:pt>
                <c:pt idx="1">
                  <c:v>Part Time</c:v>
                </c:pt>
                <c:pt idx="2">
                  <c:v>Casual</c:v>
                </c:pt>
              </c:strCache>
            </c:strRef>
          </c:cat>
          <c:val>
            <c:numRef>
              <c:f>'pg 12 employment type'!$B$30:$D$30</c:f>
              <c:numCache>
                <c:formatCode>0.00%</c:formatCode>
                <c:ptCount val="3"/>
                <c:pt idx="0">
                  <c:v>0.31119999999999998</c:v>
                </c:pt>
                <c:pt idx="1">
                  <c:v>0.4204</c:v>
                </c:pt>
                <c:pt idx="2">
                  <c:v>0.41970000000000002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D-4FF2-81A8-EA705B2D2D24}"/>
            </c:ext>
          </c:extLst>
        </c:ser>
        <c:ser>
          <c:idx val="1"/>
          <c:order val="1"/>
          <c:tx>
            <c:strRef>
              <c:f>'pg 12 employment type'!$A$31</c:f>
              <c:strCache>
                <c:ptCount val="1"/>
                <c:pt idx="0">
                  <c:v>Health sector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'pg 12 employment type'!$B$29:$D$29</c:f>
              <c:strCache>
                <c:ptCount val="3"/>
                <c:pt idx="0">
                  <c:v>Full Time</c:v>
                </c:pt>
                <c:pt idx="1">
                  <c:v>Part Time</c:v>
                </c:pt>
                <c:pt idx="2">
                  <c:v>Casual</c:v>
                </c:pt>
              </c:strCache>
            </c:strRef>
          </c:cat>
          <c:val>
            <c:numRef>
              <c:f>'pg 12 employment type'!$B$31:$D$31</c:f>
              <c:numCache>
                <c:formatCode>0.00%</c:formatCode>
                <c:ptCount val="3"/>
                <c:pt idx="0">
                  <c:v>0.35970000000000002</c:v>
                </c:pt>
                <c:pt idx="1">
                  <c:v>0.50229999999999997</c:v>
                </c:pt>
                <c:pt idx="2">
                  <c:v>0.31369999999999998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D-4FF2-81A8-EA705B2D2D24}"/>
            </c:ext>
          </c:extLst>
        </c:ser>
        <c:ser>
          <c:idx val="2"/>
          <c:order val="2"/>
          <c:tx>
            <c:strRef>
              <c:f>'pg 12 employment type'!$A$32</c:f>
              <c:strCache>
                <c:ptCount val="1"/>
                <c:pt idx="0">
                  <c:v>Rest of sector</c:v>
                </c:pt>
              </c:strCache>
            </c:strRef>
          </c:tx>
          <c:spPr>
            <a:solidFill>
              <a:srgbClr val="60C3AD"/>
            </a:solidFill>
            <a:ln>
              <a:noFill/>
            </a:ln>
            <a:effectLst/>
          </c:spPr>
          <c:invertIfNegative val="0"/>
          <c:cat>
            <c:strRef>
              <c:f>'pg 12 employment type'!$B$29:$D$29</c:f>
              <c:strCache>
                <c:ptCount val="3"/>
                <c:pt idx="0">
                  <c:v>Full Time</c:v>
                </c:pt>
                <c:pt idx="1">
                  <c:v>Part Time</c:v>
                </c:pt>
                <c:pt idx="2">
                  <c:v>Casual</c:v>
                </c:pt>
              </c:strCache>
            </c:strRef>
          </c:cat>
          <c:val>
            <c:numRef>
              <c:f>'pg 12 employment type'!$B$32:$D$32</c:f>
              <c:numCache>
                <c:formatCode>0.00%</c:formatCode>
                <c:ptCount val="3"/>
                <c:pt idx="0">
                  <c:v>0.3291</c:v>
                </c:pt>
                <c:pt idx="1">
                  <c:v>7.7299999999999994E-2</c:v>
                </c:pt>
                <c:pt idx="2">
                  <c:v>0.26650000000000001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D-4FF2-81A8-EA705B2D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63384"/>
        <c:axId val="454371968"/>
      </c:barChart>
      <c:catAx>
        <c:axId val="4543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71968"/>
        <c:crosses val="autoZero"/>
        <c:auto val="1"/>
        <c:lblAlgn val="ctr"/>
        <c:lblOffset val="100"/>
        <c:noMultiLvlLbl val="0"/>
      </c:catAx>
      <c:valAx>
        <c:axId val="4543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People with disability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 13 diversity'!$A$15</c:f>
              <c:strCache>
                <c:ptCount val="1"/>
                <c:pt idx="0">
                  <c:v>People with disability</c:v>
                </c:pt>
              </c:strCache>
            </c:strRef>
          </c:tx>
          <c:spPr>
            <a:ln w="28575" cap="rnd">
              <a:solidFill>
                <a:srgbClr val="007A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6D"/>
              </a:solidFill>
              <a:ln w="9525">
                <a:solidFill>
                  <a:srgbClr val="007A6D"/>
                </a:solidFill>
              </a:ln>
              <a:effectLst/>
            </c:spPr>
          </c:marker>
          <c:cat>
            <c:numRef>
              <c:f>'pg 13 diversity'!$B$14:$H$14</c:f>
              <c:numCache>
                <c:formatCode>mmm\-yy</c:formatCode>
                <c:ptCount val="7"/>
                <c:pt idx="0">
                  <c:v>42156</c:v>
                </c:pt>
                <c:pt idx="1">
                  <c:v>42522</c:v>
                </c:pt>
                <c:pt idx="2">
                  <c:v>42887</c:v>
                </c:pt>
                <c:pt idx="3">
                  <c:v>43252</c:v>
                </c:pt>
                <c:pt idx="4">
                  <c:v>43617</c:v>
                </c:pt>
                <c:pt idx="5">
                  <c:v>43983</c:v>
                </c:pt>
                <c:pt idx="6">
                  <c:v>44075</c:v>
                </c:pt>
              </c:numCache>
            </c:numRef>
          </c:cat>
          <c:val>
            <c:numRef>
              <c:f>'pg 13 diversity'!$B$15:$H$15</c:f>
              <c:numCache>
                <c:formatCode>0.00%</c:formatCode>
                <c:ptCount val="7"/>
                <c:pt idx="0">
                  <c:v>3.2099999999999997E-2</c:v>
                </c:pt>
                <c:pt idx="1">
                  <c:v>2.92E-2</c:v>
                </c:pt>
                <c:pt idx="2">
                  <c:v>2.7699999999999999E-2</c:v>
                </c:pt>
                <c:pt idx="3">
                  <c:v>2.58E-2</c:v>
                </c:pt>
                <c:pt idx="4">
                  <c:v>2.93E-2</c:v>
                </c:pt>
                <c:pt idx="5">
                  <c:v>2.8799999999999999E-2</c:v>
                </c:pt>
                <c:pt idx="6">
                  <c:v>2.87E-2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0-47BB-A453-76376B7D21E0}"/>
            </c:ext>
          </c:extLst>
        </c:ser>
        <c:ser>
          <c:idx val="1"/>
          <c:order val="1"/>
          <c:tx>
            <c:strRef>
              <c:f>'pg 13 diversity'!$A$16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A6D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A6D"/>
              </a:solidFill>
              <a:ln w="9525">
                <a:solidFill>
                  <a:srgbClr val="007A6D"/>
                </a:solidFill>
                <a:prstDash val="sysDash"/>
              </a:ln>
              <a:effectLst/>
            </c:spPr>
          </c:marker>
          <c:cat>
            <c:numRef>
              <c:f>'pg 13 diversity'!$B$14:$H$14</c:f>
              <c:numCache>
                <c:formatCode>mmm\-yy</c:formatCode>
                <c:ptCount val="7"/>
                <c:pt idx="0">
                  <c:v>42156</c:v>
                </c:pt>
                <c:pt idx="1">
                  <c:v>42522</c:v>
                </c:pt>
                <c:pt idx="2">
                  <c:v>42887</c:v>
                </c:pt>
                <c:pt idx="3">
                  <c:v>43252</c:v>
                </c:pt>
                <c:pt idx="4">
                  <c:v>43617</c:v>
                </c:pt>
                <c:pt idx="5">
                  <c:v>43983</c:v>
                </c:pt>
                <c:pt idx="6">
                  <c:v>44075</c:v>
                </c:pt>
              </c:numCache>
            </c:numRef>
          </c:cat>
          <c:val>
            <c:numRef>
              <c:f>'pg 13 diversity'!$B$16:$H$16</c:f>
              <c:numCache>
                <c:formatCode>0.00%</c:formatCode>
                <c:ptCount val="7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0-47BB-A453-76376B7D2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16208"/>
        <c:axId val="611715880"/>
      </c:lineChart>
      <c:catAx>
        <c:axId val="611716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5880"/>
        <c:crosses val="autoZero"/>
        <c:auto val="0"/>
        <c:lblAlgn val="ctr"/>
        <c:lblOffset val="100"/>
        <c:noMultiLvlLbl val="0"/>
      </c:catAx>
      <c:valAx>
        <c:axId val="611715880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6208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Aboriginal and Torres Strait Islander peoples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 13 diversity'!$A$19</c:f>
              <c:strCache>
                <c:ptCount val="1"/>
                <c:pt idx="0">
                  <c:v>Aboriginal and Torres Strait Islander peoples</c:v>
                </c:pt>
              </c:strCache>
            </c:strRef>
          </c:tx>
          <c:spPr>
            <a:ln w="28575" cap="rnd">
              <a:solidFill>
                <a:srgbClr val="60C3A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0C3AD"/>
              </a:solidFill>
              <a:ln w="9525">
                <a:solidFill>
                  <a:srgbClr val="60C3AD"/>
                </a:solidFill>
              </a:ln>
              <a:effectLst/>
            </c:spPr>
          </c:marker>
          <c:cat>
            <c:numRef>
              <c:f>'pg 13 diversity'!$B$18:$H$18</c:f>
              <c:numCache>
                <c:formatCode>mmm\-yy</c:formatCode>
                <c:ptCount val="7"/>
                <c:pt idx="0">
                  <c:v>42156</c:v>
                </c:pt>
                <c:pt idx="1">
                  <c:v>42522</c:v>
                </c:pt>
                <c:pt idx="2">
                  <c:v>42887</c:v>
                </c:pt>
                <c:pt idx="3">
                  <c:v>43252</c:v>
                </c:pt>
                <c:pt idx="4">
                  <c:v>43617</c:v>
                </c:pt>
                <c:pt idx="5">
                  <c:v>43983</c:v>
                </c:pt>
                <c:pt idx="6">
                  <c:v>44075</c:v>
                </c:pt>
              </c:numCache>
            </c:numRef>
          </c:cat>
          <c:val>
            <c:numRef>
              <c:f>'pg 13 diversity'!$B$19:$H$19</c:f>
              <c:numCache>
                <c:formatCode>0.00%</c:formatCode>
                <c:ptCount val="7"/>
                <c:pt idx="0">
                  <c:v>2.0199999999999999E-2</c:v>
                </c:pt>
                <c:pt idx="1">
                  <c:v>1.9699999999999999E-2</c:v>
                </c:pt>
                <c:pt idx="2">
                  <c:v>2.06E-2</c:v>
                </c:pt>
                <c:pt idx="3">
                  <c:v>2.1299999999999999E-2</c:v>
                </c:pt>
                <c:pt idx="4">
                  <c:v>2.4299999999999999E-2</c:v>
                </c:pt>
                <c:pt idx="5">
                  <c:v>2.52E-2</c:v>
                </c:pt>
                <c:pt idx="6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F-4AD3-B228-8C1C957850C2}"/>
            </c:ext>
          </c:extLst>
        </c:ser>
        <c:ser>
          <c:idx val="1"/>
          <c:order val="1"/>
          <c:tx>
            <c:strRef>
              <c:f>'pg 13 diversity'!$A$20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60C3AD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60C3AD"/>
              </a:solidFill>
              <a:ln w="9525">
                <a:solidFill>
                  <a:srgbClr val="60C3AD"/>
                </a:solidFill>
                <a:prstDash val="sysDash"/>
              </a:ln>
              <a:effectLst/>
            </c:spPr>
          </c:marker>
          <c:cat>
            <c:numRef>
              <c:f>'pg 13 diversity'!$B$18:$H$18</c:f>
              <c:numCache>
                <c:formatCode>mmm\-yy</c:formatCode>
                <c:ptCount val="7"/>
                <c:pt idx="0">
                  <c:v>42156</c:v>
                </c:pt>
                <c:pt idx="1">
                  <c:v>42522</c:v>
                </c:pt>
                <c:pt idx="2">
                  <c:v>42887</c:v>
                </c:pt>
                <c:pt idx="3">
                  <c:v>43252</c:v>
                </c:pt>
                <c:pt idx="4">
                  <c:v>43617</c:v>
                </c:pt>
                <c:pt idx="5">
                  <c:v>43983</c:v>
                </c:pt>
                <c:pt idx="6">
                  <c:v>44075</c:v>
                </c:pt>
              </c:numCache>
            </c:numRef>
          </c:cat>
          <c:val>
            <c:numRef>
              <c:f>'pg 13 diversity'!$B$20:$H$20</c:f>
              <c:numCache>
                <c:formatCode>0.00%</c:formatCode>
                <c:ptCount val="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F-4AD3-B228-8C1C9578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16208"/>
        <c:axId val="611715880"/>
      </c:lineChart>
      <c:catAx>
        <c:axId val="611716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5880"/>
        <c:crosses val="autoZero"/>
        <c:auto val="0"/>
        <c:lblAlgn val="ctr"/>
        <c:lblOffset val="100"/>
        <c:noMultiLvlLbl val="0"/>
      </c:catAx>
      <c:valAx>
        <c:axId val="611715880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620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People from a non-English speaking background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 13 diversity'!$A$23</c:f>
              <c:strCache>
                <c:ptCount val="1"/>
                <c:pt idx="0">
                  <c:v>People from a non-English speaking background</c:v>
                </c:pt>
              </c:strCache>
            </c:strRef>
          </c:tx>
          <c:spPr>
            <a:ln w="28575" cap="rnd">
              <a:solidFill>
                <a:srgbClr val="4483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83A4"/>
              </a:solidFill>
              <a:ln w="9525">
                <a:solidFill>
                  <a:srgbClr val="4483A4"/>
                </a:solidFill>
              </a:ln>
              <a:effectLst/>
            </c:spPr>
          </c:marker>
          <c:cat>
            <c:numRef>
              <c:f>'pg 13 diversity'!$B$22:$H$22</c:f>
              <c:numCache>
                <c:formatCode>mmm\-yy</c:formatCode>
                <c:ptCount val="7"/>
                <c:pt idx="0">
                  <c:v>42156</c:v>
                </c:pt>
                <c:pt idx="1">
                  <c:v>42522</c:v>
                </c:pt>
                <c:pt idx="2">
                  <c:v>42887</c:v>
                </c:pt>
                <c:pt idx="3">
                  <c:v>43252</c:v>
                </c:pt>
                <c:pt idx="4">
                  <c:v>43617</c:v>
                </c:pt>
                <c:pt idx="5">
                  <c:v>43983</c:v>
                </c:pt>
                <c:pt idx="6">
                  <c:v>44075</c:v>
                </c:pt>
              </c:numCache>
            </c:numRef>
          </c:cat>
          <c:val>
            <c:numRef>
              <c:f>'pg 13 diversity'!$B$23:$H$23</c:f>
              <c:numCache>
                <c:formatCode>0.00%</c:formatCode>
                <c:ptCount val="7"/>
                <c:pt idx="0">
                  <c:v>9.2299999999999993E-2</c:v>
                </c:pt>
                <c:pt idx="1">
                  <c:v>9.1200000000000003E-2</c:v>
                </c:pt>
                <c:pt idx="2">
                  <c:v>9.35E-2</c:v>
                </c:pt>
                <c:pt idx="3">
                  <c:v>9.7600000000000006E-2</c:v>
                </c:pt>
                <c:pt idx="4">
                  <c:v>9.9900000000000003E-2</c:v>
                </c:pt>
                <c:pt idx="5">
                  <c:v>0.10100000000000001</c:v>
                </c:pt>
                <c:pt idx="6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473-89FD-E8B29214C7F0}"/>
            </c:ext>
          </c:extLst>
        </c:ser>
        <c:ser>
          <c:idx val="1"/>
          <c:order val="1"/>
          <c:tx>
            <c:strRef>
              <c:f>'pg 13 diversity'!$A$24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4483A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4483A4"/>
              </a:solidFill>
              <a:ln w="9525">
                <a:solidFill>
                  <a:srgbClr val="4483A4"/>
                </a:solidFill>
                <a:prstDash val="sysDash"/>
              </a:ln>
              <a:effectLst/>
            </c:spPr>
          </c:marker>
          <c:cat>
            <c:numRef>
              <c:f>'pg 13 diversity'!$B$22:$H$22</c:f>
              <c:numCache>
                <c:formatCode>mmm\-yy</c:formatCode>
                <c:ptCount val="7"/>
                <c:pt idx="0">
                  <c:v>42156</c:v>
                </c:pt>
                <c:pt idx="1">
                  <c:v>42522</c:v>
                </c:pt>
                <c:pt idx="2">
                  <c:v>42887</c:v>
                </c:pt>
                <c:pt idx="3">
                  <c:v>43252</c:v>
                </c:pt>
                <c:pt idx="4">
                  <c:v>43617</c:v>
                </c:pt>
                <c:pt idx="5">
                  <c:v>43983</c:v>
                </c:pt>
                <c:pt idx="6">
                  <c:v>44075</c:v>
                </c:pt>
              </c:numCache>
            </c:numRef>
          </c:cat>
          <c:val>
            <c:numRef>
              <c:f>'pg 13 diversity'!$B$24:$H$24</c:f>
              <c:numCache>
                <c:formatCode>0.00%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C-4473-89FD-E8B29214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16208"/>
        <c:axId val="611715880"/>
      </c:lineChart>
      <c:catAx>
        <c:axId val="611716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5880"/>
        <c:crosses val="autoZero"/>
        <c:auto val="0"/>
        <c:lblAlgn val="ctr"/>
        <c:lblOffset val="100"/>
        <c:noMultiLvlLbl val="0"/>
      </c:catAx>
      <c:valAx>
        <c:axId val="611715880"/>
        <c:scaling>
          <c:orientation val="minMax"/>
          <c:max val="0.10100000000000001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6208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Women in leadership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Classified</c:v>
          </c:tx>
          <c:spPr>
            <a:ln w="28575" cap="rnd">
              <a:solidFill>
                <a:srgbClr val="F15B6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15B67"/>
              </a:solidFill>
              <a:ln w="9525">
                <a:solidFill>
                  <a:srgbClr val="F15B67"/>
                </a:solidFill>
              </a:ln>
              <a:effectLst/>
            </c:spPr>
          </c:marker>
          <c:cat>
            <c:numRef>
              <c:f>'pg 13 diversity'!$B$14:$H$14</c:f>
              <c:numCache>
                <c:formatCode>mmm\-yy</c:formatCode>
                <c:ptCount val="7"/>
                <c:pt idx="0">
                  <c:v>42156</c:v>
                </c:pt>
                <c:pt idx="1">
                  <c:v>42522</c:v>
                </c:pt>
                <c:pt idx="2">
                  <c:v>42887</c:v>
                </c:pt>
                <c:pt idx="3">
                  <c:v>43252</c:v>
                </c:pt>
                <c:pt idx="4">
                  <c:v>43617</c:v>
                </c:pt>
                <c:pt idx="5">
                  <c:v>43983</c:v>
                </c:pt>
                <c:pt idx="6">
                  <c:v>44075</c:v>
                </c:pt>
              </c:numCache>
            </c:numRef>
          </c:cat>
          <c:val>
            <c:numRef>
              <c:f>'pg 13 diversity'!$B$27:$H$27</c:f>
              <c:numCache>
                <c:formatCode>0.00%</c:formatCode>
                <c:ptCount val="7"/>
                <c:pt idx="0">
                  <c:v>0.42253521126760563</c:v>
                </c:pt>
                <c:pt idx="1">
                  <c:v>0.44199706314243759</c:v>
                </c:pt>
                <c:pt idx="2">
                  <c:v>0.45630609352857815</c:v>
                </c:pt>
                <c:pt idx="3">
                  <c:v>0.47016274864376129</c:v>
                </c:pt>
                <c:pt idx="4">
                  <c:v>0.47081881533101044</c:v>
                </c:pt>
                <c:pt idx="5">
                  <c:v>0.49719999999999998</c:v>
                </c:pt>
                <c:pt idx="6">
                  <c:v>0.50139999999999996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7F6-B57A-40C55805D5F1}"/>
            </c:ext>
          </c:extLst>
        </c:ser>
        <c:ser>
          <c:idx val="1"/>
          <c:order val="1"/>
          <c:tx>
            <c:strRef>
              <c:f>'pg 13 diversity'!$A$28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15B67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15B67"/>
              </a:solidFill>
              <a:ln w="9525">
                <a:solidFill>
                  <a:srgbClr val="F15B67"/>
                </a:solidFill>
                <a:prstDash val="sysDash"/>
              </a:ln>
              <a:effectLst/>
            </c:spPr>
          </c:marker>
          <c:cat>
            <c:numRef>
              <c:f>'pg 13 diversity'!$B$14:$H$14</c:f>
              <c:numCache>
                <c:formatCode>mmm\-yy</c:formatCode>
                <c:ptCount val="7"/>
                <c:pt idx="0">
                  <c:v>42156</c:v>
                </c:pt>
                <c:pt idx="1">
                  <c:v>42522</c:v>
                </c:pt>
                <c:pt idx="2">
                  <c:v>42887</c:v>
                </c:pt>
                <c:pt idx="3">
                  <c:v>43252</c:v>
                </c:pt>
                <c:pt idx="4">
                  <c:v>43617</c:v>
                </c:pt>
                <c:pt idx="5">
                  <c:v>43983</c:v>
                </c:pt>
                <c:pt idx="6">
                  <c:v>44075</c:v>
                </c:pt>
              </c:numCache>
            </c:numRef>
          </c:cat>
          <c:val>
            <c:numRef>
              <c:f>'pg 13 diversity'!$B$28:$H$28</c:f>
              <c:numCache>
                <c:formatCode>0.00%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6-47F6-B57A-40C55805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16208"/>
        <c:axId val="611715880"/>
      </c:lineChart>
      <c:catAx>
        <c:axId val="611716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5880"/>
        <c:crosses val="autoZero"/>
        <c:auto val="0"/>
        <c:lblAlgn val="ctr"/>
        <c:lblOffset val="100"/>
        <c:noMultiLvlLbl val="0"/>
      </c:catAx>
      <c:valAx>
        <c:axId val="611715880"/>
        <c:scaling>
          <c:orientation val="minMax"/>
          <c:max val="0.5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62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/>
              <a:t>Number of FTE by age distribution and gender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'pg 15 age'!$B$5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3D928D0-160F-4266-B492-C8EE35343C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1E8-4752-BBFA-DDE89F07B1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D0587A-B7DE-48EE-93CF-27FEB6C95AE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1E8-4752-BBFA-DDE89F07B1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EED019-99FC-4620-BFB8-057B8219895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1E8-4752-BBFA-DDE89F07B1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4B257B-6916-4205-9E13-2832B0C3BDB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1E8-4752-BBFA-DDE89F07B1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5DB778-B6DD-4302-BFF7-0A2739D3875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1E8-4752-BBFA-DDE89F07B1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558452-AE61-425B-8847-446B5A29A9C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1E8-4752-BBFA-DDE89F07B1B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2CF5E8-5684-4127-89E2-0E4E2434E9F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1E8-4752-BBFA-DDE89F07B1B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2284DCB-F82C-46A7-A2FC-2A691576C44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1E8-4752-BBFA-DDE89F07B1B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362897-EF50-47ED-92C1-E7A64381833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1E8-4752-BBFA-DDE89F07B1B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F6B0CDF-5548-4704-9D2E-12D0AC264CD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1E8-4752-BBFA-DDE89F07B1B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FC51D93-5C66-45E7-AA2A-78416E7EB10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1E8-4752-BBFA-DDE89F07B1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'pg 15 age'!$A$6:$A$16</c:f>
              <c:strCache>
                <c:ptCount val="11"/>
                <c:pt idx="0">
                  <c:v>65 and Over</c:v>
                </c:pt>
                <c:pt idx="1">
                  <c:v>60–64</c:v>
                </c:pt>
                <c:pt idx="2">
                  <c:v>55–59</c:v>
                </c:pt>
                <c:pt idx="3">
                  <c:v>50–54</c:v>
                </c:pt>
                <c:pt idx="4">
                  <c:v>45–49</c:v>
                </c:pt>
                <c:pt idx="5">
                  <c:v>40–44</c:v>
                </c:pt>
                <c:pt idx="6">
                  <c:v>35–39</c:v>
                </c:pt>
                <c:pt idx="7">
                  <c:v>30–34</c:v>
                </c:pt>
                <c:pt idx="8">
                  <c:v>25–29</c:v>
                </c:pt>
                <c:pt idx="9">
                  <c:v>20–24</c:v>
                </c:pt>
                <c:pt idx="10">
                  <c:v>19 and less</c:v>
                </c:pt>
              </c:strCache>
            </c:strRef>
          </c:cat>
          <c:val>
            <c:numRef>
              <c:f>'pg 15 age'!$Q$5:$Q$15</c:f>
              <c:numCache>
                <c:formatCode>0.00</c:formatCode>
                <c:ptCount val="11"/>
                <c:pt idx="0">
                  <c:v>-4751.8999999999996</c:v>
                </c:pt>
                <c:pt idx="1">
                  <c:v>-11611.02</c:v>
                </c:pt>
                <c:pt idx="2">
                  <c:v>-18233.73</c:v>
                </c:pt>
                <c:pt idx="3">
                  <c:v>-20798.29</c:v>
                </c:pt>
                <c:pt idx="4">
                  <c:v>-22083.38</c:v>
                </c:pt>
                <c:pt idx="5">
                  <c:v>-19472.23</c:v>
                </c:pt>
                <c:pt idx="6">
                  <c:v>-18832.830000000002</c:v>
                </c:pt>
                <c:pt idx="7">
                  <c:v>-17272.62</c:v>
                </c:pt>
                <c:pt idx="8">
                  <c:v>-16530.62</c:v>
                </c:pt>
                <c:pt idx="9">
                  <c:v>-7065.53</c:v>
                </c:pt>
                <c:pt idx="10">
                  <c:v>-367.23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'pg 15 age'!$B$6:$B$16</c15:f>
                <c15:dlblRangeCache>
                  <c:ptCount val="11"/>
                  <c:pt idx="0">
                    <c:v>4751.90</c:v>
                  </c:pt>
                  <c:pt idx="1">
                    <c:v>11,611.02</c:v>
                  </c:pt>
                  <c:pt idx="2">
                    <c:v>18,233.73</c:v>
                  </c:pt>
                  <c:pt idx="3">
                    <c:v>20,798.29</c:v>
                  </c:pt>
                  <c:pt idx="4">
                    <c:v>22,083.38</c:v>
                  </c:pt>
                  <c:pt idx="5">
                    <c:v>19,472.23</c:v>
                  </c:pt>
                  <c:pt idx="6">
                    <c:v>18,832.83</c:v>
                  </c:pt>
                  <c:pt idx="7">
                    <c:v>17,272.62</c:v>
                  </c:pt>
                  <c:pt idx="8">
                    <c:v>16,530.62</c:v>
                  </c:pt>
                  <c:pt idx="9">
                    <c:v>7065.53</c:v>
                  </c:pt>
                  <c:pt idx="10">
                    <c:v>367.23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1E8-4752-BBFA-DDE89F07B1B6}"/>
            </c:ext>
          </c:extLst>
        </c:ser>
        <c:ser>
          <c:idx val="1"/>
          <c:order val="1"/>
          <c:tx>
            <c:strRef>
              <c:f>'pg 15 age'!$C$5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'pg 15 age'!$A$6:$A$16</c:f>
              <c:strCache>
                <c:ptCount val="11"/>
                <c:pt idx="0">
                  <c:v>65 and Over</c:v>
                </c:pt>
                <c:pt idx="1">
                  <c:v>60–64</c:v>
                </c:pt>
                <c:pt idx="2">
                  <c:v>55–59</c:v>
                </c:pt>
                <c:pt idx="3">
                  <c:v>50–54</c:v>
                </c:pt>
                <c:pt idx="4">
                  <c:v>45–49</c:v>
                </c:pt>
                <c:pt idx="5">
                  <c:v>40–44</c:v>
                </c:pt>
                <c:pt idx="6">
                  <c:v>35–39</c:v>
                </c:pt>
                <c:pt idx="7">
                  <c:v>30–34</c:v>
                </c:pt>
                <c:pt idx="8">
                  <c:v>25–29</c:v>
                </c:pt>
                <c:pt idx="9">
                  <c:v>20–24</c:v>
                </c:pt>
                <c:pt idx="10">
                  <c:v>19 and less</c:v>
                </c:pt>
              </c:strCache>
            </c:strRef>
          </c:cat>
          <c:val>
            <c:numRef>
              <c:f>'pg 15 age'!$R$5:$R$15</c:f>
              <c:numCache>
                <c:formatCode>0.00</c:formatCode>
                <c:ptCount val="11"/>
                <c:pt idx="0">
                  <c:v>2744.49</c:v>
                </c:pt>
                <c:pt idx="1">
                  <c:v>5810.93</c:v>
                </c:pt>
                <c:pt idx="2">
                  <c:v>9217.91</c:v>
                </c:pt>
                <c:pt idx="3">
                  <c:v>10206.549999999999</c:v>
                </c:pt>
                <c:pt idx="4">
                  <c:v>10713.46</c:v>
                </c:pt>
                <c:pt idx="5">
                  <c:v>9778.36</c:v>
                </c:pt>
                <c:pt idx="6">
                  <c:v>9684.7800000000007</c:v>
                </c:pt>
                <c:pt idx="7">
                  <c:v>8984</c:v>
                </c:pt>
                <c:pt idx="8">
                  <c:v>7346.6</c:v>
                </c:pt>
                <c:pt idx="9">
                  <c:v>2451.98</c:v>
                </c:pt>
                <c:pt idx="10">
                  <c:v>184.05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8-4752-BBFA-DDE89F07B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23992"/>
        <c:axId val="153726344"/>
      </c:barChart>
      <c:catAx>
        <c:axId val="153723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6344"/>
        <c:crosses val="autoZero"/>
        <c:auto val="0"/>
        <c:lblAlgn val="ctr"/>
        <c:lblOffset val="100"/>
        <c:noMultiLvlLbl val="0"/>
      </c:catAx>
      <c:valAx>
        <c:axId val="1537263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372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</xdr:colOff>
      <xdr:row>7</xdr:row>
      <xdr:rowOff>145256</xdr:rowOff>
    </xdr:from>
    <xdr:to>
      <xdr:col>14</xdr:col>
      <xdr:colOff>188118</xdr:colOff>
      <xdr:row>23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535780</xdr:colOff>
      <xdr:row>26</xdr:row>
      <xdr:rowOff>2381</xdr:rowOff>
    </xdr:from>
    <xdr:to>
      <xdr:col>14</xdr:col>
      <xdr:colOff>154780</xdr:colOff>
      <xdr:row>41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202405</xdr:colOff>
      <xdr:row>28</xdr:row>
      <xdr:rowOff>178594</xdr:rowOff>
    </xdr:from>
    <xdr:to>
      <xdr:col>2</xdr:col>
      <xdr:colOff>85725</xdr:colOff>
      <xdr:row>46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09B44-4E4B-441B-8B37-CA6CAC4B0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400049</xdr:colOff>
      <xdr:row>28</xdr:row>
      <xdr:rowOff>161925</xdr:rowOff>
    </xdr:from>
    <xdr:to>
      <xdr:col>6</xdr:col>
      <xdr:colOff>573882</xdr:colOff>
      <xdr:row>46</xdr:row>
      <xdr:rowOff>21432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D3630F-8999-4510-88EF-B214A5B4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195263</xdr:colOff>
      <xdr:row>47</xdr:row>
      <xdr:rowOff>1</xdr:rowOff>
    </xdr:from>
    <xdr:to>
      <xdr:col>2</xdr:col>
      <xdr:colOff>78583</xdr:colOff>
      <xdr:row>64</xdr:row>
      <xdr:rowOff>69058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83427E-24A2-4560-9503-E8D506C62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385762</xdr:colOff>
      <xdr:row>47</xdr:row>
      <xdr:rowOff>19051</xdr:rowOff>
    </xdr:from>
    <xdr:to>
      <xdr:col>6</xdr:col>
      <xdr:colOff>559596</xdr:colOff>
      <xdr:row>64</xdr:row>
      <xdr:rowOff>88108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D72509-6676-40AB-BF2E-B1A7BE9C1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274082</xdr:colOff>
      <xdr:row>1</xdr:row>
      <xdr:rowOff>66198</xdr:rowOff>
    </xdr:from>
    <xdr:to>
      <xdr:col>14</xdr:col>
      <xdr:colOff>198596</xdr:colOff>
      <xdr:row>16</xdr:row>
      <xdr:rowOff>162402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1E6EB-ACE7-4A97-820C-70F08362F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Normal="100" workbookViewId="0">
      <selection activeCell="J19" sqref="J19"/>
    </sheetView>
  </sheetViews>
  <sheetFormatPr defaultColWidth="8.86328125" defaultRowHeight="13.5" x14ac:dyDescent="0.35"/>
  <cols>
    <col min="1" max="1" width="62.1328125" style="16" bestFit="1" customWidth="1"/>
    <col min="2" max="2" width="12.86328125" style="16" customWidth="1"/>
    <col min="3" max="3" width="8.86328125" style="16"/>
    <col min="4" max="4" width="10.1328125" style="16" bestFit="1" customWidth="1"/>
    <col min="5" max="16384" width="8.86328125" style="16"/>
  </cols>
  <sheetData>
    <row r="1" spans="1:5" ht="13.9" x14ac:dyDescent="0.4">
      <c r="A1" s="22" t="s">
        <v>91</v>
      </c>
      <c r="B1" s="32" t="s">
        <v>95</v>
      </c>
    </row>
    <row r="2" spans="1:5" x14ac:dyDescent="0.35">
      <c r="A2" s="20" t="s">
        <v>103</v>
      </c>
      <c r="B2" s="72">
        <v>0.4</v>
      </c>
      <c r="E2" s="57"/>
    </row>
    <row r="3" spans="1:5" x14ac:dyDescent="0.35">
      <c r="A3" s="20" t="s">
        <v>106</v>
      </c>
      <c r="B3" s="72">
        <v>0.34</v>
      </c>
      <c r="E3" s="57"/>
    </row>
    <row r="4" spans="1:5" x14ac:dyDescent="0.35">
      <c r="A4" s="20" t="s">
        <v>105</v>
      </c>
      <c r="B4" s="72">
        <v>0.26</v>
      </c>
    </row>
    <row r="5" spans="1:5" customFormat="1" ht="14.25" x14ac:dyDescent="0.45"/>
    <row r="6" spans="1:5" ht="13.9" x14ac:dyDescent="0.4">
      <c r="A6" s="29" t="s">
        <v>90</v>
      </c>
      <c r="B6" s="32" t="s">
        <v>95</v>
      </c>
    </row>
    <row r="7" spans="1:5" x14ac:dyDescent="0.35">
      <c r="A7" s="81" t="s">
        <v>198</v>
      </c>
      <c r="B7" s="60">
        <v>0.91249999999999998</v>
      </c>
    </row>
    <row r="8" spans="1:5" x14ac:dyDescent="0.35">
      <c r="A8" s="20" t="s">
        <v>146</v>
      </c>
      <c r="B8" s="60">
        <v>8.7499999999999994E-2</v>
      </c>
    </row>
    <row r="10" spans="1:5" ht="13.9" x14ac:dyDescent="0.4">
      <c r="A10" s="29" t="s">
        <v>102</v>
      </c>
      <c r="B10" s="32" t="s">
        <v>41</v>
      </c>
    </row>
    <row r="11" spans="1:5" x14ac:dyDescent="0.35">
      <c r="A11" s="20" t="s">
        <v>109</v>
      </c>
      <c r="B11" s="18">
        <v>58234.2</v>
      </c>
    </row>
    <row r="12" spans="1:5" x14ac:dyDescent="0.35">
      <c r="A12" s="20" t="s">
        <v>96</v>
      </c>
      <c r="B12" s="18">
        <v>35769.03</v>
      </c>
    </row>
    <row r="13" spans="1:5" x14ac:dyDescent="0.35">
      <c r="A13" s="20" t="s">
        <v>70</v>
      </c>
      <c r="B13" s="18">
        <v>11979.25</v>
      </c>
    </row>
    <row r="14" spans="1:5" x14ac:dyDescent="0.35">
      <c r="A14" s="20" t="s">
        <v>193</v>
      </c>
      <c r="B14" s="18">
        <v>11676.7</v>
      </c>
    </row>
    <row r="15" spans="1:5" x14ac:dyDescent="0.35">
      <c r="A15" s="20" t="s">
        <v>71</v>
      </c>
      <c r="B15" s="18">
        <v>10339.290000000001</v>
      </c>
    </row>
    <row r="16" spans="1:5" x14ac:dyDescent="0.35">
      <c r="A16" s="20" t="s">
        <v>190</v>
      </c>
      <c r="B16" s="40">
        <v>4542.47</v>
      </c>
    </row>
    <row r="17" spans="1:2" x14ac:dyDescent="0.35">
      <c r="A17" s="20" t="s">
        <v>97</v>
      </c>
      <c r="B17" s="40">
        <v>3693.63</v>
      </c>
    </row>
    <row r="18" spans="1:2" x14ac:dyDescent="0.35">
      <c r="A18" s="20" t="s">
        <v>98</v>
      </c>
      <c r="B18" s="40">
        <v>2547.31</v>
      </c>
    </row>
    <row r="19" spans="1:2" x14ac:dyDescent="0.35">
      <c r="A19" s="20" t="s">
        <v>99</v>
      </c>
      <c r="B19" s="40">
        <v>1823.59</v>
      </c>
    </row>
    <row r="20" spans="1:2" x14ac:dyDescent="0.35">
      <c r="A20" s="20" t="s">
        <v>101</v>
      </c>
      <c r="B20" s="40">
        <v>1691.6</v>
      </c>
    </row>
    <row r="21" spans="1:2" x14ac:dyDescent="0.35">
      <c r="A21" s="20" t="s">
        <v>100</v>
      </c>
      <c r="B21" s="40">
        <v>1066.2</v>
      </c>
    </row>
    <row r="22" spans="1:2" x14ac:dyDescent="0.35">
      <c r="A22" s="20" t="s">
        <v>110</v>
      </c>
      <c r="B22" s="18">
        <v>802.08</v>
      </c>
    </row>
    <row r="25" spans="1:2" x14ac:dyDescent="0.35">
      <c r="A25" s="16" t="s">
        <v>108</v>
      </c>
    </row>
  </sheetData>
  <sortState xmlns:xlrd2="http://schemas.microsoft.com/office/spreadsheetml/2017/richdata2" ref="A14:B25">
    <sortCondition descending="1" ref="B14:B25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"/>
  <sheetViews>
    <sheetView topLeftCell="A49" workbookViewId="0">
      <selection activeCell="H58" sqref="H58"/>
    </sheetView>
  </sheetViews>
  <sheetFormatPr defaultColWidth="8.86328125" defaultRowHeight="14.25" x14ac:dyDescent="0.45"/>
  <cols>
    <col min="1" max="1" width="59.86328125" style="16" bestFit="1" customWidth="1"/>
    <col min="2" max="2" width="12.86328125" style="16" bestFit="1" customWidth="1"/>
    <col min="3" max="3" width="11.86328125" style="16" bestFit="1" customWidth="1"/>
    <col min="4" max="5" width="10.3984375" style="16" bestFit="1" customWidth="1"/>
    <col min="6" max="6" width="12.86328125" style="16" bestFit="1" customWidth="1"/>
    <col min="8" max="8" width="11.73046875" bestFit="1" customWidth="1"/>
    <col min="17" max="16384" width="8.86328125" style="16"/>
  </cols>
  <sheetData>
    <row r="1" spans="1:6" x14ac:dyDescent="0.45">
      <c r="A1" s="1" t="s">
        <v>39</v>
      </c>
    </row>
    <row r="3" spans="1:6" x14ac:dyDescent="0.45">
      <c r="A3" s="4" t="s">
        <v>43</v>
      </c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</row>
    <row r="4" spans="1:6" x14ac:dyDescent="0.45">
      <c r="A4" s="3" t="s">
        <v>5</v>
      </c>
      <c r="B4" s="18">
        <v>229.59</v>
      </c>
      <c r="C4" s="18">
        <v>48.15</v>
      </c>
      <c r="D4" s="18">
        <v>0.1</v>
      </c>
      <c r="E4" s="18">
        <v>7</v>
      </c>
      <c r="F4" s="18">
        <v>284.83999999999997</v>
      </c>
    </row>
    <row r="5" spans="1:6" x14ac:dyDescent="0.45">
      <c r="A5" s="2" t="s">
        <v>6</v>
      </c>
      <c r="B5" s="40">
        <v>1793.61</v>
      </c>
      <c r="C5" s="18">
        <v>244.06</v>
      </c>
      <c r="D5" s="18">
        <v>2.5</v>
      </c>
      <c r="E5" s="18">
        <v>21</v>
      </c>
      <c r="F5" s="40">
        <v>2061.17</v>
      </c>
    </row>
    <row r="6" spans="1:6" x14ac:dyDescent="0.45">
      <c r="A6" s="2" t="s">
        <v>7</v>
      </c>
      <c r="B6" s="40">
        <v>2806.76</v>
      </c>
      <c r="C6" s="18">
        <v>463.54</v>
      </c>
      <c r="D6" s="18">
        <v>2.5099999999999998</v>
      </c>
      <c r="E6" s="18">
        <v>28</v>
      </c>
      <c r="F6" s="40">
        <v>3300.81</v>
      </c>
    </row>
    <row r="7" spans="1:6" x14ac:dyDescent="0.45">
      <c r="A7" s="82" t="s">
        <v>8</v>
      </c>
      <c r="B7" s="40">
        <v>1433.38</v>
      </c>
      <c r="C7" s="18">
        <v>165.95</v>
      </c>
      <c r="D7" s="18">
        <v>123.73</v>
      </c>
      <c r="E7" s="18">
        <v>12</v>
      </c>
      <c r="F7" s="40">
        <v>1735.06</v>
      </c>
    </row>
    <row r="8" spans="1:6" x14ac:dyDescent="0.45">
      <c r="A8" s="2" t="s">
        <v>9</v>
      </c>
      <c r="B8" s="18">
        <v>59702.41</v>
      </c>
      <c r="C8" s="18">
        <v>12162.67</v>
      </c>
      <c r="D8" s="40">
        <v>2598.64</v>
      </c>
      <c r="E8" s="18">
        <v>131.6</v>
      </c>
      <c r="F8" s="18">
        <v>74595.320000000007</v>
      </c>
    </row>
    <row r="9" spans="1:6" x14ac:dyDescent="0.45">
      <c r="A9" s="2" t="s">
        <v>10</v>
      </c>
      <c r="B9" s="18">
        <v>472.22</v>
      </c>
      <c r="C9" s="18">
        <v>73.55</v>
      </c>
      <c r="D9" s="18">
        <v>0.2</v>
      </c>
      <c r="E9" s="18">
        <v>12.5</v>
      </c>
      <c r="F9" s="18">
        <v>558.47</v>
      </c>
    </row>
    <row r="10" spans="1:6" x14ac:dyDescent="0.45">
      <c r="A10" s="2" t="s">
        <v>11</v>
      </c>
      <c r="B10" s="40">
        <v>2529.06</v>
      </c>
      <c r="C10" s="18">
        <v>312.14</v>
      </c>
      <c r="D10" s="18">
        <v>14.05</v>
      </c>
      <c r="E10" s="18">
        <v>37.4</v>
      </c>
      <c r="F10" s="40">
        <v>2892.65</v>
      </c>
    </row>
    <row r="11" spans="1:6" x14ac:dyDescent="0.45">
      <c r="A11" s="2" t="s">
        <v>12</v>
      </c>
      <c r="B11" s="40">
        <v>4586.42</v>
      </c>
      <c r="C11" s="18">
        <v>548.66</v>
      </c>
      <c r="D11" s="18">
        <v>9.01</v>
      </c>
      <c r="E11" s="18">
        <v>97.55</v>
      </c>
      <c r="F11" s="40">
        <v>5241.6400000000003</v>
      </c>
    </row>
    <row r="12" spans="1:6" x14ac:dyDescent="0.45">
      <c r="A12" s="2" t="s">
        <v>13</v>
      </c>
      <c r="B12" s="40">
        <v>2614.09</v>
      </c>
      <c r="C12" s="18">
        <v>538.48</v>
      </c>
      <c r="D12" s="18">
        <v>80.040000000000006</v>
      </c>
      <c r="E12" s="18">
        <v>82.69</v>
      </c>
      <c r="F12" s="40">
        <v>3315.3</v>
      </c>
    </row>
    <row r="13" spans="1:6" x14ac:dyDescent="0.45">
      <c r="A13" s="2" t="s">
        <v>14</v>
      </c>
      <c r="B13" s="40">
        <v>151.35</v>
      </c>
      <c r="C13" s="18">
        <v>12</v>
      </c>
      <c r="D13" s="18">
        <v>0</v>
      </c>
      <c r="E13" s="18">
        <v>10</v>
      </c>
      <c r="F13" s="40">
        <v>173.35</v>
      </c>
    </row>
    <row r="14" spans="1:6" x14ac:dyDescent="0.45">
      <c r="A14" s="2" t="s">
        <v>15</v>
      </c>
      <c r="B14" s="40">
        <v>2024.48</v>
      </c>
      <c r="C14" s="18">
        <v>87.74</v>
      </c>
      <c r="D14" s="18">
        <v>1.24</v>
      </c>
      <c r="E14" s="18">
        <v>35.549999999999997</v>
      </c>
      <c r="F14" s="40">
        <v>2149.0100000000002</v>
      </c>
    </row>
    <row r="15" spans="1:6" x14ac:dyDescent="0.45">
      <c r="A15" s="52" t="s">
        <v>179</v>
      </c>
      <c r="B15" s="54">
        <v>28.82</v>
      </c>
      <c r="C15" s="53">
        <v>10.199999999999999</v>
      </c>
      <c r="D15" s="53">
        <v>0</v>
      </c>
      <c r="E15" s="53">
        <v>3</v>
      </c>
      <c r="F15" s="54">
        <v>42.02</v>
      </c>
    </row>
    <row r="16" spans="1:6" x14ac:dyDescent="0.45">
      <c r="A16" s="52" t="s">
        <v>180</v>
      </c>
      <c r="B16" s="54">
        <v>632.19000000000005</v>
      </c>
      <c r="C16" s="53">
        <v>101.16</v>
      </c>
      <c r="D16" s="53">
        <v>0</v>
      </c>
      <c r="E16" s="53">
        <v>57.7</v>
      </c>
      <c r="F16" s="54">
        <v>791.05</v>
      </c>
    </row>
    <row r="17" spans="1:6" x14ac:dyDescent="0.45">
      <c r="A17" s="2" t="s">
        <v>16</v>
      </c>
      <c r="B17" s="40">
        <v>290.08</v>
      </c>
      <c r="C17" s="18">
        <v>124.36</v>
      </c>
      <c r="D17" s="18">
        <v>0</v>
      </c>
      <c r="E17" s="18">
        <v>25.91</v>
      </c>
      <c r="F17" s="40">
        <v>440.35</v>
      </c>
    </row>
    <row r="18" spans="1:6" x14ac:dyDescent="0.45">
      <c r="A18" s="2" t="s">
        <v>17</v>
      </c>
      <c r="B18" s="40">
        <v>6267.95</v>
      </c>
      <c r="C18" s="18">
        <v>641.6</v>
      </c>
      <c r="D18" s="18">
        <v>329.12</v>
      </c>
      <c r="E18" s="18">
        <v>108.34</v>
      </c>
      <c r="F18" s="40">
        <v>7347.01</v>
      </c>
    </row>
    <row r="19" spans="1:6" x14ac:dyDescent="0.45">
      <c r="A19" s="2" t="s">
        <v>38</v>
      </c>
      <c r="B19" s="40">
        <v>1161.8699999999999</v>
      </c>
      <c r="C19" s="18">
        <v>226.72</v>
      </c>
      <c r="D19" s="18">
        <v>68.31</v>
      </c>
      <c r="E19" s="18">
        <v>8</v>
      </c>
      <c r="F19" s="40">
        <v>1464.9</v>
      </c>
    </row>
    <row r="20" spans="1:6" x14ac:dyDescent="0.45">
      <c r="A20" s="2" t="s">
        <v>18</v>
      </c>
      <c r="B20" s="40">
        <v>50.5</v>
      </c>
      <c r="C20" s="18">
        <v>17.399999999999999</v>
      </c>
      <c r="D20" s="18">
        <v>3.76</v>
      </c>
      <c r="E20" s="18">
        <v>4</v>
      </c>
      <c r="F20" s="40">
        <v>75.66</v>
      </c>
    </row>
    <row r="21" spans="1:6" x14ac:dyDescent="0.45">
      <c r="A21" s="2" t="s">
        <v>19</v>
      </c>
      <c r="B21" s="40">
        <v>16</v>
      </c>
      <c r="C21" s="18">
        <v>1</v>
      </c>
      <c r="D21" s="18">
        <v>0</v>
      </c>
      <c r="E21" s="18">
        <v>1</v>
      </c>
      <c r="F21" s="40">
        <v>18</v>
      </c>
    </row>
    <row r="22" spans="1:6" x14ac:dyDescent="0.45">
      <c r="A22" s="2" t="s">
        <v>21</v>
      </c>
      <c r="B22" s="40">
        <v>900.03</v>
      </c>
      <c r="C22" s="18">
        <v>134.41999999999999</v>
      </c>
      <c r="D22" s="18">
        <v>0.06</v>
      </c>
      <c r="E22" s="18">
        <v>50.6</v>
      </c>
      <c r="F22" s="40">
        <v>1085.1099999999999</v>
      </c>
    </row>
    <row r="23" spans="1:6" x14ac:dyDescent="0.45">
      <c r="A23" s="2" t="s">
        <v>23</v>
      </c>
      <c r="B23" s="40">
        <v>50.18</v>
      </c>
      <c r="C23" s="18">
        <v>4.8</v>
      </c>
      <c r="D23" s="18">
        <v>0</v>
      </c>
      <c r="E23" s="18">
        <v>4</v>
      </c>
      <c r="F23" s="40">
        <v>58.98</v>
      </c>
    </row>
    <row r="24" spans="1:6" x14ac:dyDescent="0.45">
      <c r="A24" s="2" t="s">
        <v>25</v>
      </c>
      <c r="B24" s="40">
        <v>509.2</v>
      </c>
      <c r="C24" s="18">
        <v>84.48</v>
      </c>
      <c r="D24" s="18">
        <v>3.7</v>
      </c>
      <c r="E24" s="18">
        <v>4</v>
      </c>
      <c r="F24" s="40">
        <v>601.38</v>
      </c>
    </row>
    <row r="25" spans="1:6" x14ac:dyDescent="0.45">
      <c r="A25" s="2" t="s">
        <v>27</v>
      </c>
      <c r="B25" s="40">
        <v>171.99</v>
      </c>
      <c r="C25" s="18">
        <v>12.44</v>
      </c>
      <c r="D25" s="18">
        <v>2.27</v>
      </c>
      <c r="E25" s="18">
        <v>1</v>
      </c>
      <c r="F25" s="40">
        <v>187.7</v>
      </c>
    </row>
    <row r="26" spans="1:6" x14ac:dyDescent="0.45">
      <c r="A26" s="2" t="s">
        <v>28</v>
      </c>
      <c r="B26" s="40">
        <v>5290.24</v>
      </c>
      <c r="C26" s="18">
        <v>410.02</v>
      </c>
      <c r="D26" s="18">
        <v>78.64</v>
      </c>
      <c r="E26" s="18">
        <v>46.5</v>
      </c>
      <c r="F26" s="40">
        <v>5825.4</v>
      </c>
    </row>
    <row r="27" spans="1:6" x14ac:dyDescent="0.45">
      <c r="A27" s="2" t="s">
        <v>20</v>
      </c>
      <c r="B27" s="40">
        <v>3033.69</v>
      </c>
      <c r="C27" s="18">
        <v>129.58000000000001</v>
      </c>
      <c r="D27" s="18">
        <v>205.48</v>
      </c>
      <c r="E27" s="18">
        <v>17</v>
      </c>
      <c r="F27" s="40">
        <v>3385.75</v>
      </c>
    </row>
    <row r="28" spans="1:6" x14ac:dyDescent="0.45">
      <c r="A28" s="2" t="s">
        <v>22</v>
      </c>
      <c r="B28" s="18">
        <v>72159.17</v>
      </c>
      <c r="C28" s="18">
        <v>18487.830000000002</v>
      </c>
      <c r="D28" s="40">
        <v>2767.59</v>
      </c>
      <c r="E28" s="18">
        <v>434.66</v>
      </c>
      <c r="F28" s="18">
        <v>93849.25</v>
      </c>
    </row>
    <row r="29" spans="1:6" x14ac:dyDescent="0.45">
      <c r="A29" s="2" t="s">
        <v>24</v>
      </c>
      <c r="B29" s="18">
        <v>14872.48</v>
      </c>
      <c r="C29" s="18">
        <v>450.33</v>
      </c>
      <c r="D29" s="18">
        <v>3.69</v>
      </c>
      <c r="E29" s="18">
        <v>152.75</v>
      </c>
      <c r="F29" s="18">
        <v>15479.25</v>
      </c>
    </row>
    <row r="30" spans="1:6" x14ac:dyDescent="0.45">
      <c r="A30" s="2" t="s">
        <v>26</v>
      </c>
      <c r="B30" s="18">
        <v>1083.3399999999999</v>
      </c>
      <c r="C30" s="18">
        <v>70.09</v>
      </c>
      <c r="D30" s="18">
        <v>0.87</v>
      </c>
      <c r="E30" s="18">
        <v>53.9</v>
      </c>
      <c r="F30" s="18">
        <v>1208.2</v>
      </c>
    </row>
    <row r="31" spans="1:6" x14ac:dyDescent="0.45">
      <c r="A31" s="2" t="s">
        <v>29</v>
      </c>
      <c r="B31" s="40">
        <v>2894.66</v>
      </c>
      <c r="C31" s="18">
        <v>789.88</v>
      </c>
      <c r="D31" s="18">
        <v>185.01</v>
      </c>
      <c r="E31" s="18">
        <v>81</v>
      </c>
      <c r="F31" s="40">
        <v>3950.55</v>
      </c>
    </row>
    <row r="32" spans="1:6" x14ac:dyDescent="0.45">
      <c r="A32" s="9" t="s">
        <v>116</v>
      </c>
      <c r="B32" s="5">
        <v>187755.76</v>
      </c>
      <c r="C32" s="5">
        <v>36353.249999999993</v>
      </c>
      <c r="D32" s="5">
        <v>6480.5199999999995</v>
      </c>
      <c r="E32" s="5">
        <v>1528.65</v>
      </c>
      <c r="F32" s="5">
        <v>232118.18</v>
      </c>
    </row>
    <row r="33" spans="1:6" x14ac:dyDescent="0.45">
      <c r="A33" s="7"/>
      <c r="B33" s="8"/>
      <c r="C33" s="8"/>
      <c r="D33" s="8"/>
      <c r="E33" s="8"/>
      <c r="F33" s="8"/>
    </row>
    <row r="34" spans="1:6" x14ac:dyDescent="0.45">
      <c r="A34" s="6"/>
      <c r="B34" s="6"/>
      <c r="C34" s="6"/>
      <c r="D34" s="6"/>
      <c r="E34" s="6"/>
      <c r="F34" s="6"/>
    </row>
    <row r="35" spans="1:6" x14ac:dyDescent="0.45">
      <c r="A35" s="4" t="s">
        <v>30</v>
      </c>
      <c r="B35" s="14" t="s">
        <v>0</v>
      </c>
      <c r="C35" s="14" t="s">
        <v>1</v>
      </c>
      <c r="D35" s="14" t="s">
        <v>2</v>
      </c>
      <c r="E35" s="14" t="s">
        <v>3</v>
      </c>
      <c r="F35" s="14" t="s">
        <v>4</v>
      </c>
    </row>
    <row r="36" spans="1:6" x14ac:dyDescent="0.45">
      <c r="A36" s="2" t="s">
        <v>31</v>
      </c>
      <c r="B36" s="18">
        <v>489.42</v>
      </c>
      <c r="C36" s="18">
        <v>70.78</v>
      </c>
      <c r="D36" s="18">
        <v>0</v>
      </c>
      <c r="E36" s="18">
        <v>8</v>
      </c>
      <c r="F36" s="18">
        <v>568.20000000000005</v>
      </c>
    </row>
    <row r="37" spans="1:6" x14ac:dyDescent="0.45">
      <c r="A37" s="2" t="s">
        <v>32</v>
      </c>
      <c r="B37" s="18">
        <v>110.23</v>
      </c>
      <c r="C37" s="18">
        <v>17.100000000000001</v>
      </c>
      <c r="D37" s="18">
        <v>0</v>
      </c>
      <c r="E37" s="18">
        <v>6</v>
      </c>
      <c r="F37" s="18">
        <v>133.33000000000001</v>
      </c>
    </row>
    <row r="38" spans="1:6" x14ac:dyDescent="0.45">
      <c r="A38" s="2" t="s">
        <v>33</v>
      </c>
      <c r="B38" s="18">
        <v>168.5</v>
      </c>
      <c r="C38" s="18">
        <v>56.25</v>
      </c>
      <c r="D38" s="18">
        <v>39.83</v>
      </c>
      <c r="E38" s="18">
        <v>5</v>
      </c>
      <c r="F38" s="18">
        <v>269.58</v>
      </c>
    </row>
    <row r="39" spans="1:6" x14ac:dyDescent="0.45">
      <c r="A39" s="2" t="s">
        <v>34</v>
      </c>
      <c r="B39" s="18">
        <v>54.2</v>
      </c>
      <c r="C39" s="18">
        <v>8.61</v>
      </c>
      <c r="D39" s="18">
        <v>0</v>
      </c>
      <c r="E39" s="18">
        <v>7</v>
      </c>
      <c r="F39" s="18">
        <v>69.81</v>
      </c>
    </row>
    <row r="40" spans="1:6" x14ac:dyDescent="0.45">
      <c r="A40" s="2" t="s">
        <v>40</v>
      </c>
      <c r="B40" s="18">
        <v>33.1</v>
      </c>
      <c r="C40" s="18">
        <v>6</v>
      </c>
      <c r="D40" s="18">
        <v>0</v>
      </c>
      <c r="E40" s="18">
        <v>1</v>
      </c>
      <c r="F40" s="18">
        <v>40.1</v>
      </c>
    </row>
    <row r="41" spans="1:6" x14ac:dyDescent="0.45">
      <c r="A41" s="2" t="s">
        <v>35</v>
      </c>
      <c r="B41" s="18">
        <v>170.09</v>
      </c>
      <c r="C41" s="18">
        <v>37.270000000000003</v>
      </c>
      <c r="D41" s="18">
        <v>31.8</v>
      </c>
      <c r="E41" s="18">
        <v>5</v>
      </c>
      <c r="F41" s="18">
        <v>244.16</v>
      </c>
    </row>
    <row r="42" spans="1:6" x14ac:dyDescent="0.45">
      <c r="A42" s="52" t="s">
        <v>178</v>
      </c>
      <c r="B42" s="53">
        <v>200.87</v>
      </c>
      <c r="C42" s="53">
        <v>26.9</v>
      </c>
      <c r="D42" s="53">
        <v>1.34</v>
      </c>
      <c r="E42" s="53">
        <v>55.55</v>
      </c>
      <c r="F42" s="53">
        <v>284.66000000000003</v>
      </c>
    </row>
    <row r="43" spans="1:6" x14ac:dyDescent="0.45">
      <c r="A43" s="2" t="s">
        <v>36</v>
      </c>
      <c r="B43" s="18">
        <v>228.26</v>
      </c>
      <c r="C43" s="18">
        <v>38.450000000000003</v>
      </c>
      <c r="D43" s="18">
        <v>10.050000000000001</v>
      </c>
      <c r="E43" s="18">
        <v>5</v>
      </c>
      <c r="F43" s="18">
        <v>281.76</v>
      </c>
    </row>
    <row r="44" spans="1:6" x14ac:dyDescent="0.45">
      <c r="A44" s="2" t="s">
        <v>37</v>
      </c>
      <c r="B44" s="18">
        <v>88.71</v>
      </c>
      <c r="C44" s="18">
        <v>35</v>
      </c>
      <c r="D44" s="18">
        <v>0</v>
      </c>
      <c r="E44" s="18">
        <v>9</v>
      </c>
      <c r="F44" s="18">
        <v>132.71</v>
      </c>
    </row>
    <row r="45" spans="1:6" x14ac:dyDescent="0.45">
      <c r="A45" s="9" t="s">
        <v>118</v>
      </c>
      <c r="B45" s="42">
        <v>1543.3799999999999</v>
      </c>
      <c r="C45" s="42">
        <v>296.36</v>
      </c>
      <c r="D45" s="42">
        <v>83.02</v>
      </c>
      <c r="E45" s="42">
        <v>101.55</v>
      </c>
      <c r="F45" s="42">
        <v>2024.3100000000002</v>
      </c>
    </row>
    <row r="46" spans="1:6" x14ac:dyDescent="0.45">
      <c r="A46" s="10" t="s">
        <v>117</v>
      </c>
      <c r="B46" s="5">
        <v>189299.14</v>
      </c>
      <c r="C46" s="5">
        <v>36649.609999999993</v>
      </c>
      <c r="D46" s="5">
        <v>6563.54</v>
      </c>
      <c r="E46" s="5">
        <v>1630.2</v>
      </c>
      <c r="F46" s="5">
        <v>234142.49</v>
      </c>
    </row>
    <row r="47" spans="1:6" x14ac:dyDescent="0.45">
      <c r="A47" s="11"/>
      <c r="B47" s="12"/>
      <c r="C47" s="12"/>
      <c r="D47" s="12"/>
      <c r="E47" s="12"/>
      <c r="F47" s="12"/>
    </row>
    <row r="49" spans="1:6" x14ac:dyDescent="0.45">
      <c r="A49" s="1" t="s">
        <v>160</v>
      </c>
    </row>
    <row r="51" spans="1:6" x14ac:dyDescent="0.45">
      <c r="A51" s="4" t="s">
        <v>43</v>
      </c>
      <c r="B51" s="14" t="s">
        <v>0</v>
      </c>
      <c r="C51" s="14" t="s">
        <v>1</v>
      </c>
      <c r="D51" s="14" t="s">
        <v>2</v>
      </c>
      <c r="E51" s="14" t="s">
        <v>3</v>
      </c>
      <c r="F51" s="14" t="s">
        <v>4</v>
      </c>
    </row>
    <row r="52" spans="1:6" x14ac:dyDescent="0.45">
      <c r="A52" s="3" t="s">
        <v>5</v>
      </c>
      <c r="B52" s="21">
        <v>240</v>
      </c>
      <c r="C52" s="21">
        <v>50</v>
      </c>
      <c r="D52" s="21">
        <v>1</v>
      </c>
      <c r="E52" s="21">
        <v>7</v>
      </c>
      <c r="F52" s="21">
        <v>298</v>
      </c>
    </row>
    <row r="53" spans="1:6" x14ac:dyDescent="0.45">
      <c r="A53" s="2" t="s">
        <v>6</v>
      </c>
      <c r="B53" s="43">
        <v>1872</v>
      </c>
      <c r="C53" s="43">
        <v>254</v>
      </c>
      <c r="D53" s="43">
        <v>16</v>
      </c>
      <c r="E53" s="43">
        <v>21</v>
      </c>
      <c r="F53" s="43">
        <v>2163</v>
      </c>
    </row>
    <row r="54" spans="1:6" x14ac:dyDescent="0.45">
      <c r="A54" s="2" t="s">
        <v>7</v>
      </c>
      <c r="B54" s="43">
        <v>3030</v>
      </c>
      <c r="C54" s="43">
        <v>494</v>
      </c>
      <c r="D54" s="43">
        <v>8</v>
      </c>
      <c r="E54" s="43">
        <v>28</v>
      </c>
      <c r="F54" s="43">
        <v>3560</v>
      </c>
    </row>
    <row r="55" spans="1:6" x14ac:dyDescent="0.45">
      <c r="A55" s="2" t="s">
        <v>8</v>
      </c>
      <c r="B55" s="43">
        <v>1510</v>
      </c>
      <c r="C55" s="43">
        <v>182</v>
      </c>
      <c r="D55" s="43">
        <v>230</v>
      </c>
      <c r="E55" s="43">
        <v>12</v>
      </c>
      <c r="F55" s="43">
        <v>1934</v>
      </c>
    </row>
    <row r="56" spans="1:6" x14ac:dyDescent="0.45">
      <c r="A56" s="2" t="s">
        <v>9</v>
      </c>
      <c r="B56" s="21">
        <v>69863</v>
      </c>
      <c r="C56" s="21">
        <v>16867</v>
      </c>
      <c r="D56" s="43">
        <v>7396</v>
      </c>
      <c r="E56" s="21">
        <v>133</v>
      </c>
      <c r="F56" s="21">
        <v>94259</v>
      </c>
    </row>
    <row r="57" spans="1:6" x14ac:dyDescent="0.45">
      <c r="A57" s="2" t="s">
        <v>10</v>
      </c>
      <c r="B57" s="21">
        <v>507</v>
      </c>
      <c r="C57" s="21">
        <v>77</v>
      </c>
      <c r="D57" s="21">
        <v>1</v>
      </c>
      <c r="E57" s="21">
        <v>13</v>
      </c>
      <c r="F57" s="21">
        <v>598</v>
      </c>
    </row>
    <row r="58" spans="1:6" x14ac:dyDescent="0.45">
      <c r="A58" s="2" t="s">
        <v>11</v>
      </c>
      <c r="B58" s="43">
        <v>2672</v>
      </c>
      <c r="C58" s="43">
        <v>329</v>
      </c>
      <c r="D58" s="43">
        <v>34</v>
      </c>
      <c r="E58" s="43">
        <v>39</v>
      </c>
      <c r="F58" s="43">
        <v>3074</v>
      </c>
    </row>
    <row r="59" spans="1:6" x14ac:dyDescent="0.45">
      <c r="A59" s="2" t="s">
        <v>12</v>
      </c>
      <c r="B59" s="43">
        <v>4859</v>
      </c>
      <c r="C59" s="43">
        <v>576</v>
      </c>
      <c r="D59" s="43">
        <v>17</v>
      </c>
      <c r="E59" s="43">
        <v>100</v>
      </c>
      <c r="F59" s="43">
        <v>5552</v>
      </c>
    </row>
    <row r="60" spans="1:6" x14ac:dyDescent="0.45">
      <c r="A60" s="2" t="s">
        <v>13</v>
      </c>
      <c r="B60" s="43">
        <v>2825</v>
      </c>
      <c r="C60" s="43">
        <v>583</v>
      </c>
      <c r="D60" s="43">
        <v>178</v>
      </c>
      <c r="E60" s="43">
        <v>87</v>
      </c>
      <c r="F60" s="43">
        <v>3673</v>
      </c>
    </row>
    <row r="61" spans="1:6" x14ac:dyDescent="0.45">
      <c r="A61" s="2" t="s">
        <v>14</v>
      </c>
      <c r="B61" s="43">
        <v>160</v>
      </c>
      <c r="C61" s="43">
        <v>12</v>
      </c>
      <c r="D61" s="43">
        <v>0</v>
      </c>
      <c r="E61" s="43">
        <v>10</v>
      </c>
      <c r="F61" s="43">
        <v>182</v>
      </c>
    </row>
    <row r="62" spans="1:6" x14ac:dyDescent="0.45">
      <c r="A62" s="2" t="s">
        <v>15</v>
      </c>
      <c r="B62" s="43">
        <v>2153</v>
      </c>
      <c r="C62" s="43">
        <v>95</v>
      </c>
      <c r="D62" s="43">
        <v>2</v>
      </c>
      <c r="E62" s="43">
        <v>36</v>
      </c>
      <c r="F62" s="43">
        <v>2286</v>
      </c>
    </row>
    <row r="63" spans="1:6" x14ac:dyDescent="0.45">
      <c r="A63" s="52" t="s">
        <v>179</v>
      </c>
      <c r="B63" s="43">
        <v>33</v>
      </c>
      <c r="C63" s="43">
        <v>11</v>
      </c>
      <c r="D63" s="43">
        <v>0</v>
      </c>
      <c r="E63" s="43">
        <v>3</v>
      </c>
      <c r="F63" s="43">
        <v>47</v>
      </c>
    </row>
    <row r="64" spans="1:6" x14ac:dyDescent="0.45">
      <c r="A64" s="52" t="s">
        <v>180</v>
      </c>
      <c r="B64" s="43">
        <v>672</v>
      </c>
      <c r="C64" s="43">
        <v>106</v>
      </c>
      <c r="D64" s="43">
        <v>0</v>
      </c>
      <c r="E64" s="43">
        <v>59</v>
      </c>
      <c r="F64" s="43">
        <v>837</v>
      </c>
    </row>
    <row r="65" spans="1:19" x14ac:dyDescent="0.45">
      <c r="A65" s="2" t="s">
        <v>16</v>
      </c>
      <c r="B65" s="43">
        <v>310</v>
      </c>
      <c r="C65" s="43">
        <v>128</v>
      </c>
      <c r="D65" s="43">
        <v>0</v>
      </c>
      <c r="E65" s="43">
        <v>27</v>
      </c>
      <c r="F65" s="43">
        <v>465</v>
      </c>
    </row>
    <row r="66" spans="1:19" x14ac:dyDescent="0.45">
      <c r="A66" s="2" t="s">
        <v>17</v>
      </c>
      <c r="B66" s="43">
        <v>6591</v>
      </c>
      <c r="C66" s="43">
        <v>666</v>
      </c>
      <c r="D66" s="43">
        <v>2082</v>
      </c>
      <c r="E66" s="43">
        <v>109</v>
      </c>
      <c r="F66" s="43">
        <v>9448</v>
      </c>
    </row>
    <row r="67" spans="1:19" x14ac:dyDescent="0.45">
      <c r="A67" s="2" t="s">
        <v>38</v>
      </c>
      <c r="B67" s="43">
        <v>1227</v>
      </c>
      <c r="C67" s="43">
        <v>250</v>
      </c>
      <c r="D67" s="43">
        <v>121</v>
      </c>
      <c r="E67" s="43">
        <v>8</v>
      </c>
      <c r="F67" s="43">
        <v>1606</v>
      </c>
    </row>
    <row r="68" spans="1:19" x14ac:dyDescent="0.45">
      <c r="A68" s="2" t="s">
        <v>18</v>
      </c>
      <c r="B68" s="43">
        <v>52</v>
      </c>
      <c r="C68" s="43">
        <v>18</v>
      </c>
      <c r="D68" s="43">
        <v>6</v>
      </c>
      <c r="E68" s="43">
        <v>4</v>
      </c>
      <c r="F68" s="43">
        <v>80</v>
      </c>
    </row>
    <row r="69" spans="1:19" x14ac:dyDescent="0.45">
      <c r="A69" s="2" t="s">
        <v>19</v>
      </c>
      <c r="B69" s="43">
        <v>17</v>
      </c>
      <c r="C69" s="43">
        <v>1</v>
      </c>
      <c r="D69" s="43">
        <v>0</v>
      </c>
      <c r="E69" s="43">
        <v>1</v>
      </c>
      <c r="F69" s="43">
        <v>19</v>
      </c>
    </row>
    <row r="70" spans="1:19" x14ac:dyDescent="0.45">
      <c r="A70" s="2" t="s">
        <v>21</v>
      </c>
      <c r="B70" s="43">
        <v>922</v>
      </c>
      <c r="C70" s="43">
        <v>140</v>
      </c>
      <c r="D70" s="43">
        <v>1</v>
      </c>
      <c r="E70" s="43">
        <v>52</v>
      </c>
      <c r="F70" s="43">
        <v>1115</v>
      </c>
    </row>
    <row r="71" spans="1:19" x14ac:dyDescent="0.45">
      <c r="A71" s="2" t="s">
        <v>23</v>
      </c>
      <c r="B71" s="43">
        <v>54</v>
      </c>
      <c r="C71" s="43">
        <v>5</v>
      </c>
      <c r="D71" s="43">
        <v>0</v>
      </c>
      <c r="E71" s="43">
        <v>4</v>
      </c>
      <c r="F71" s="43">
        <v>63</v>
      </c>
    </row>
    <row r="72" spans="1:19" x14ac:dyDescent="0.45">
      <c r="A72" s="2" t="s">
        <v>25</v>
      </c>
      <c r="B72" s="43">
        <v>539</v>
      </c>
      <c r="C72" s="43">
        <v>90</v>
      </c>
      <c r="D72" s="43">
        <v>6</v>
      </c>
      <c r="E72" s="43">
        <v>4</v>
      </c>
      <c r="F72" s="43">
        <v>639</v>
      </c>
    </row>
    <row r="73" spans="1:19" x14ac:dyDescent="0.45">
      <c r="A73" s="2" t="s">
        <v>27</v>
      </c>
      <c r="B73" s="43">
        <v>180</v>
      </c>
      <c r="C73" s="43">
        <v>13</v>
      </c>
      <c r="D73" s="43">
        <v>4</v>
      </c>
      <c r="E73" s="43">
        <v>1</v>
      </c>
      <c r="F73" s="43">
        <v>198</v>
      </c>
    </row>
    <row r="74" spans="1:19" x14ac:dyDescent="0.45">
      <c r="A74" s="2" t="s">
        <v>28</v>
      </c>
      <c r="B74" s="43">
        <v>5441</v>
      </c>
      <c r="C74" s="43">
        <v>425</v>
      </c>
      <c r="D74" s="43">
        <v>148</v>
      </c>
      <c r="E74" s="43">
        <v>47</v>
      </c>
      <c r="F74" s="43">
        <v>6061</v>
      </c>
    </row>
    <row r="75" spans="1:19" x14ac:dyDescent="0.45">
      <c r="A75" s="2" t="s">
        <v>20</v>
      </c>
      <c r="B75" s="43">
        <v>3078</v>
      </c>
      <c r="C75" s="43">
        <v>140</v>
      </c>
      <c r="D75" s="43">
        <v>1948</v>
      </c>
      <c r="E75" s="43">
        <v>17</v>
      </c>
      <c r="F75" s="43">
        <v>5183</v>
      </c>
    </row>
    <row r="76" spans="1:19" x14ac:dyDescent="0.45">
      <c r="A76" s="2" t="s">
        <v>22</v>
      </c>
      <c r="B76" s="21">
        <v>83653</v>
      </c>
      <c r="C76" s="21">
        <v>22041</v>
      </c>
      <c r="D76" s="43">
        <v>5940</v>
      </c>
      <c r="E76" s="43">
        <v>873</v>
      </c>
      <c r="F76" s="21">
        <v>112507</v>
      </c>
    </row>
    <row r="77" spans="1:19" x14ac:dyDescent="0.45">
      <c r="A77" s="2" t="s">
        <v>24</v>
      </c>
      <c r="B77" s="21">
        <v>15289</v>
      </c>
      <c r="C77" s="43">
        <v>486</v>
      </c>
      <c r="D77" s="43">
        <v>8</v>
      </c>
      <c r="E77" s="43">
        <v>153</v>
      </c>
      <c r="F77" s="21">
        <v>15936</v>
      </c>
    </row>
    <row r="78" spans="1:19" x14ac:dyDescent="0.45">
      <c r="A78" s="2" t="s">
        <v>26</v>
      </c>
      <c r="B78" s="43">
        <v>1148</v>
      </c>
      <c r="C78" s="43">
        <v>75</v>
      </c>
      <c r="D78" s="43">
        <v>5</v>
      </c>
      <c r="E78" s="43">
        <v>55</v>
      </c>
      <c r="F78" s="43">
        <v>1283</v>
      </c>
    </row>
    <row r="79" spans="1:19" x14ac:dyDescent="0.45">
      <c r="A79" s="2" t="s">
        <v>29</v>
      </c>
      <c r="B79" s="21">
        <v>3096</v>
      </c>
      <c r="C79" s="21">
        <v>893</v>
      </c>
      <c r="D79" s="21">
        <v>551</v>
      </c>
      <c r="E79" s="21">
        <v>81</v>
      </c>
      <c r="F79" s="21">
        <v>4621</v>
      </c>
    </row>
    <row r="80" spans="1:19" x14ac:dyDescent="0.45">
      <c r="A80" s="9" t="s">
        <v>116</v>
      </c>
      <c r="B80" s="13">
        <v>211993</v>
      </c>
      <c r="C80" s="13">
        <v>45007</v>
      </c>
      <c r="D80" s="13">
        <v>18703</v>
      </c>
      <c r="E80" s="46">
        <v>1984</v>
      </c>
      <c r="F80" s="13">
        <v>277687</v>
      </c>
      <c r="Q80"/>
      <c r="R80"/>
      <c r="S80"/>
    </row>
    <row r="81" spans="1:19" x14ac:dyDescent="0.45">
      <c r="A81" s="7"/>
      <c r="B81" s="8"/>
      <c r="C81" s="8"/>
      <c r="D81" s="8"/>
      <c r="E81" s="8"/>
      <c r="F81" s="8"/>
      <c r="Q81"/>
      <c r="R81"/>
      <c r="S81"/>
    </row>
    <row r="82" spans="1:19" x14ac:dyDescent="0.45">
      <c r="A82" s="6"/>
      <c r="B82" s="6"/>
      <c r="C82" s="6"/>
      <c r="D82" s="6"/>
      <c r="E82" s="6"/>
      <c r="F82" s="6"/>
      <c r="Q82"/>
      <c r="R82"/>
      <c r="S82"/>
    </row>
    <row r="83" spans="1:19" x14ac:dyDescent="0.45">
      <c r="A83" s="4" t="s">
        <v>30</v>
      </c>
      <c r="B83" s="14" t="s">
        <v>0</v>
      </c>
      <c r="C83" s="14" t="s">
        <v>1</v>
      </c>
      <c r="D83" s="14" t="s">
        <v>2</v>
      </c>
      <c r="E83" s="14" t="s">
        <v>3</v>
      </c>
      <c r="F83" s="14" t="s">
        <v>4</v>
      </c>
      <c r="Q83"/>
      <c r="R83"/>
      <c r="S83"/>
    </row>
    <row r="84" spans="1:19" x14ac:dyDescent="0.45">
      <c r="A84" s="2" t="s">
        <v>31</v>
      </c>
      <c r="B84" s="21">
        <v>539</v>
      </c>
      <c r="C84" s="21">
        <v>76</v>
      </c>
      <c r="D84" s="21">
        <v>0</v>
      </c>
      <c r="E84" s="21">
        <v>8</v>
      </c>
      <c r="F84" s="21">
        <v>623</v>
      </c>
      <c r="Q84"/>
      <c r="R84"/>
      <c r="S84"/>
    </row>
    <row r="85" spans="1:19" x14ac:dyDescent="0.45">
      <c r="A85" s="2" t="s">
        <v>32</v>
      </c>
      <c r="B85" s="21">
        <v>118</v>
      </c>
      <c r="C85" s="21">
        <v>18</v>
      </c>
      <c r="D85" s="21">
        <v>0</v>
      </c>
      <c r="E85" s="21">
        <v>6</v>
      </c>
      <c r="F85" s="21">
        <v>142</v>
      </c>
      <c r="Q85"/>
      <c r="R85"/>
      <c r="S85"/>
    </row>
    <row r="86" spans="1:19" x14ac:dyDescent="0.45">
      <c r="A86" s="2" t="s">
        <v>33</v>
      </c>
      <c r="B86" s="21">
        <v>193</v>
      </c>
      <c r="C86" s="21">
        <v>65</v>
      </c>
      <c r="D86" s="21">
        <v>102</v>
      </c>
      <c r="E86" s="21">
        <v>5</v>
      </c>
      <c r="F86" s="21">
        <v>365</v>
      </c>
      <c r="Q86"/>
      <c r="R86"/>
      <c r="S86"/>
    </row>
    <row r="87" spans="1:19" x14ac:dyDescent="0.45">
      <c r="A87" s="2" t="s">
        <v>34</v>
      </c>
      <c r="B87" s="21">
        <v>57</v>
      </c>
      <c r="C87" s="21">
        <v>9</v>
      </c>
      <c r="D87" s="21">
        <v>0</v>
      </c>
      <c r="E87" s="21">
        <v>7</v>
      </c>
      <c r="F87" s="21">
        <v>73</v>
      </c>
      <c r="Q87"/>
      <c r="R87"/>
      <c r="S87"/>
    </row>
    <row r="88" spans="1:19" x14ac:dyDescent="0.45">
      <c r="A88" s="2" t="s">
        <v>40</v>
      </c>
      <c r="B88" s="21">
        <v>36</v>
      </c>
      <c r="C88" s="21">
        <v>7</v>
      </c>
      <c r="D88" s="21">
        <v>0</v>
      </c>
      <c r="E88" s="21">
        <v>1</v>
      </c>
      <c r="F88" s="21">
        <v>44</v>
      </c>
      <c r="Q88"/>
      <c r="R88"/>
      <c r="S88"/>
    </row>
    <row r="89" spans="1:19" x14ac:dyDescent="0.45">
      <c r="A89" s="2" t="s">
        <v>35</v>
      </c>
      <c r="B89" s="21">
        <v>191</v>
      </c>
      <c r="C89" s="21">
        <v>46</v>
      </c>
      <c r="D89" s="21">
        <v>87</v>
      </c>
      <c r="E89" s="21">
        <v>5</v>
      </c>
      <c r="F89" s="21">
        <v>329</v>
      </c>
      <c r="Q89"/>
      <c r="R89"/>
      <c r="S89"/>
    </row>
    <row r="90" spans="1:19" x14ac:dyDescent="0.45">
      <c r="A90" s="52" t="s">
        <v>178</v>
      </c>
      <c r="B90" s="55">
        <v>208</v>
      </c>
      <c r="C90" s="55">
        <v>28</v>
      </c>
      <c r="D90" s="55">
        <v>3</v>
      </c>
      <c r="E90" s="55">
        <v>57</v>
      </c>
      <c r="F90" s="55">
        <v>296</v>
      </c>
      <c r="Q90"/>
      <c r="R90"/>
      <c r="S90"/>
    </row>
    <row r="91" spans="1:19" x14ac:dyDescent="0.45">
      <c r="A91" s="2" t="s">
        <v>36</v>
      </c>
      <c r="B91" s="21">
        <v>261</v>
      </c>
      <c r="C91" s="21">
        <v>49</v>
      </c>
      <c r="D91" s="21">
        <v>38</v>
      </c>
      <c r="E91" s="21">
        <v>5</v>
      </c>
      <c r="F91" s="21">
        <v>353</v>
      </c>
      <c r="Q91"/>
      <c r="R91"/>
      <c r="S91"/>
    </row>
    <row r="92" spans="1:19" x14ac:dyDescent="0.45">
      <c r="A92" s="2" t="s">
        <v>37</v>
      </c>
      <c r="B92" s="21">
        <v>91</v>
      </c>
      <c r="C92" s="21">
        <v>35</v>
      </c>
      <c r="D92" s="21">
        <v>0</v>
      </c>
      <c r="E92" s="21">
        <v>9</v>
      </c>
      <c r="F92" s="21">
        <v>135</v>
      </c>
      <c r="Q92"/>
      <c r="R92"/>
      <c r="S92"/>
    </row>
    <row r="93" spans="1:19" x14ac:dyDescent="0.45">
      <c r="A93" s="9" t="s">
        <v>118</v>
      </c>
      <c r="B93" s="44">
        <v>1694</v>
      </c>
      <c r="C93" s="44">
        <v>333</v>
      </c>
      <c r="D93" s="44">
        <v>230</v>
      </c>
      <c r="E93" s="44">
        <v>103</v>
      </c>
      <c r="F93" s="44">
        <v>2360</v>
      </c>
      <c r="Q93"/>
      <c r="R93"/>
      <c r="S93"/>
    </row>
    <row r="94" spans="1:19" x14ac:dyDescent="0.45">
      <c r="A94" s="10" t="s">
        <v>117</v>
      </c>
      <c r="B94" s="13">
        <v>213687</v>
      </c>
      <c r="C94" s="13">
        <v>45340</v>
      </c>
      <c r="D94" s="13">
        <v>18933</v>
      </c>
      <c r="E94" s="13">
        <v>2087</v>
      </c>
      <c r="F94" s="13">
        <v>280047</v>
      </c>
      <c r="Q94"/>
      <c r="R94"/>
      <c r="S94"/>
    </row>
    <row r="95" spans="1:19" x14ac:dyDescent="0.45">
      <c r="Q95"/>
      <c r="R95"/>
      <c r="S95"/>
    </row>
    <row r="96" spans="1:19" x14ac:dyDescent="0.45">
      <c r="Q96"/>
      <c r="R96"/>
      <c r="S96"/>
    </row>
    <row r="97" spans="17:19" x14ac:dyDescent="0.45">
      <c r="Q97"/>
      <c r="R97"/>
      <c r="S97"/>
    </row>
    <row r="98" spans="17:19" x14ac:dyDescent="0.45">
      <c r="Q98"/>
      <c r="R98"/>
      <c r="S98"/>
    </row>
    <row r="99" spans="17:19" x14ac:dyDescent="0.45">
      <c r="Q99"/>
      <c r="R99"/>
      <c r="S9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8"/>
  <sheetViews>
    <sheetView topLeftCell="A34" workbookViewId="0">
      <selection activeCell="U92" sqref="U92"/>
    </sheetView>
  </sheetViews>
  <sheetFormatPr defaultColWidth="8.86328125" defaultRowHeight="13.5" x14ac:dyDescent="0.35"/>
  <cols>
    <col min="1" max="1" width="69" style="16" bestFit="1" customWidth="1"/>
    <col min="2" max="2" width="10.86328125" style="23" bestFit="1" customWidth="1"/>
    <col min="3" max="3" width="9.86328125" style="23" bestFit="1" customWidth="1"/>
    <col min="4" max="4" width="10.86328125" style="23" bestFit="1" customWidth="1"/>
    <col min="5" max="6" width="8.86328125" style="16" bestFit="1" customWidth="1"/>
    <col min="7" max="16384" width="8.86328125" style="16"/>
  </cols>
  <sheetData>
    <row r="1" spans="1:6" ht="13.9" x14ac:dyDescent="0.4">
      <c r="A1" s="22" t="s">
        <v>161</v>
      </c>
    </row>
    <row r="2" spans="1:6" ht="13.9" x14ac:dyDescent="0.35">
      <c r="A2" s="6"/>
      <c r="B2" s="142" t="s">
        <v>41</v>
      </c>
      <c r="C2" s="142"/>
      <c r="D2" s="142"/>
      <c r="E2" s="141" t="s">
        <v>42</v>
      </c>
      <c r="F2" s="141"/>
    </row>
    <row r="3" spans="1:6" ht="13.9" x14ac:dyDescent="0.35">
      <c r="A3" s="4" t="s">
        <v>43</v>
      </c>
      <c r="B3" s="15" t="s">
        <v>44</v>
      </c>
      <c r="C3" s="15" t="s">
        <v>45</v>
      </c>
      <c r="D3" s="15" t="s">
        <v>4</v>
      </c>
      <c r="E3" s="14" t="s">
        <v>44</v>
      </c>
      <c r="F3" s="14" t="s">
        <v>45</v>
      </c>
    </row>
    <row r="4" spans="1:6" x14ac:dyDescent="0.35">
      <c r="A4" s="3" t="s">
        <v>5</v>
      </c>
      <c r="B4" s="40">
        <v>196.04</v>
      </c>
      <c r="C4" s="40">
        <v>88.8</v>
      </c>
      <c r="D4" s="40">
        <v>284.83999999999997</v>
      </c>
      <c r="E4" s="17">
        <f>B4/D4</f>
        <v>0.6882460328605533</v>
      </c>
      <c r="F4" s="17">
        <f>C4/D4</f>
        <v>0.3117539671394467</v>
      </c>
    </row>
    <row r="5" spans="1:6" x14ac:dyDescent="0.35">
      <c r="A5" s="2" t="s">
        <v>6</v>
      </c>
      <c r="B5" s="40">
        <v>862.92</v>
      </c>
      <c r="C5" s="40">
        <v>1198.25</v>
      </c>
      <c r="D5" s="40">
        <v>2061.17</v>
      </c>
      <c r="E5" s="17">
        <f t="shared" ref="E5:E31" si="0">B5/D5</f>
        <v>0.41865542386120502</v>
      </c>
      <c r="F5" s="17">
        <f t="shared" ref="F5:F31" si="1">C5/D5</f>
        <v>0.58134457613879498</v>
      </c>
    </row>
    <row r="6" spans="1:6" x14ac:dyDescent="0.35">
      <c r="A6" s="2" t="s">
        <v>7</v>
      </c>
      <c r="B6" s="40">
        <v>2748.27</v>
      </c>
      <c r="C6" s="40">
        <v>552.54</v>
      </c>
      <c r="D6" s="40">
        <v>3300.81</v>
      </c>
      <c r="E6" s="17">
        <f t="shared" si="0"/>
        <v>0.83260472429494581</v>
      </c>
      <c r="F6" s="17">
        <f t="shared" si="1"/>
        <v>0.16739527570505422</v>
      </c>
    </row>
    <row r="7" spans="1:6" x14ac:dyDescent="0.35">
      <c r="A7" s="82" t="s">
        <v>8</v>
      </c>
      <c r="B7" s="40">
        <v>1158.26</v>
      </c>
      <c r="C7" s="40">
        <v>576.79999999999995</v>
      </c>
      <c r="D7" s="40">
        <v>1735.06</v>
      </c>
      <c r="E7" s="17">
        <f t="shared" si="0"/>
        <v>0.66756192869410858</v>
      </c>
      <c r="F7" s="17">
        <f t="shared" si="1"/>
        <v>0.33243807130589142</v>
      </c>
    </row>
    <row r="8" spans="1:6" x14ac:dyDescent="0.35">
      <c r="A8" s="2" t="s">
        <v>9</v>
      </c>
      <c r="B8" s="18">
        <v>57370.35</v>
      </c>
      <c r="C8" s="18">
        <v>17224.97</v>
      </c>
      <c r="D8" s="18">
        <v>74595.320000000007</v>
      </c>
      <c r="E8" s="17">
        <f t="shared" si="0"/>
        <v>0.76908779263900195</v>
      </c>
      <c r="F8" s="17">
        <f t="shared" si="1"/>
        <v>0.23091220736099799</v>
      </c>
    </row>
    <row r="9" spans="1:6" x14ac:dyDescent="0.35">
      <c r="A9" s="2" t="s">
        <v>10</v>
      </c>
      <c r="B9" s="40">
        <v>396.41</v>
      </c>
      <c r="C9" s="40">
        <v>162.06</v>
      </c>
      <c r="D9" s="40">
        <v>558.47</v>
      </c>
      <c r="E9" s="17">
        <f t="shared" si="0"/>
        <v>0.7098143141081884</v>
      </c>
      <c r="F9" s="17">
        <f t="shared" si="1"/>
        <v>0.29018568589181154</v>
      </c>
    </row>
    <row r="10" spans="1:6" x14ac:dyDescent="0.35">
      <c r="A10" s="2" t="s">
        <v>11</v>
      </c>
      <c r="B10" s="40">
        <v>1393.8</v>
      </c>
      <c r="C10" s="40">
        <v>1498.85</v>
      </c>
      <c r="D10" s="40">
        <v>2892.65</v>
      </c>
      <c r="E10" s="17">
        <f t="shared" si="0"/>
        <v>0.48184190966760582</v>
      </c>
      <c r="F10" s="17">
        <f t="shared" si="1"/>
        <v>0.51815809033239413</v>
      </c>
    </row>
    <row r="11" spans="1:6" x14ac:dyDescent="0.35">
      <c r="A11" s="2" t="s">
        <v>12</v>
      </c>
      <c r="B11" s="40">
        <v>2880.64</v>
      </c>
      <c r="C11" s="40">
        <v>2361</v>
      </c>
      <c r="D11" s="40">
        <v>5241.6400000000003</v>
      </c>
      <c r="E11" s="17">
        <f t="shared" si="0"/>
        <v>0.54956845567417822</v>
      </c>
      <c r="F11" s="17">
        <f t="shared" si="1"/>
        <v>0.45043154432582166</v>
      </c>
    </row>
    <row r="12" spans="1:6" x14ac:dyDescent="0.35">
      <c r="A12" s="2" t="s">
        <v>13</v>
      </c>
      <c r="B12" s="40">
        <v>2244.96</v>
      </c>
      <c r="C12" s="40">
        <v>1070.3399999999999</v>
      </c>
      <c r="D12" s="40">
        <v>3315.3</v>
      </c>
      <c r="E12" s="17">
        <f t="shared" si="0"/>
        <v>0.67715138901456884</v>
      </c>
      <c r="F12" s="17">
        <f t="shared" si="1"/>
        <v>0.32284861098543116</v>
      </c>
    </row>
    <row r="13" spans="1:6" x14ac:dyDescent="0.35">
      <c r="A13" s="2" t="s">
        <v>14</v>
      </c>
      <c r="B13" s="40">
        <v>112.95</v>
      </c>
      <c r="C13" s="40">
        <v>60.4</v>
      </c>
      <c r="D13" s="40">
        <v>173.35</v>
      </c>
      <c r="E13" s="17">
        <f t="shared" si="0"/>
        <v>0.65157196423420827</v>
      </c>
      <c r="F13" s="17">
        <f t="shared" si="1"/>
        <v>0.34842803576579173</v>
      </c>
    </row>
    <row r="14" spans="1:6" x14ac:dyDescent="0.35">
      <c r="A14" s="2" t="s">
        <v>15</v>
      </c>
      <c r="B14" s="40">
        <v>1143.8900000000001</v>
      </c>
      <c r="C14" s="40">
        <v>1005.12</v>
      </c>
      <c r="D14" s="40">
        <v>2149.0100000000002</v>
      </c>
      <c r="E14" s="17">
        <f t="shared" si="0"/>
        <v>0.53228696004206588</v>
      </c>
      <c r="F14" s="17">
        <f t="shared" si="1"/>
        <v>0.46771303995793406</v>
      </c>
    </row>
    <row r="15" spans="1:6" x14ac:dyDescent="0.35">
      <c r="A15" s="52" t="s">
        <v>179</v>
      </c>
      <c r="B15" s="40">
        <v>21.02</v>
      </c>
      <c r="C15" s="40">
        <v>21</v>
      </c>
      <c r="D15" s="40">
        <v>42.02</v>
      </c>
      <c r="E15" s="17">
        <f t="shared" si="0"/>
        <v>0.50023798191337454</v>
      </c>
      <c r="F15" s="17">
        <f t="shared" si="1"/>
        <v>0.4997620180866254</v>
      </c>
    </row>
    <row r="16" spans="1:6" x14ac:dyDescent="0.35">
      <c r="A16" s="52" t="s">
        <v>180</v>
      </c>
      <c r="B16" s="40">
        <v>512.70000000000005</v>
      </c>
      <c r="C16" s="40">
        <v>278.35000000000002</v>
      </c>
      <c r="D16" s="40">
        <v>791.05</v>
      </c>
      <c r="E16" s="17">
        <f t="shared" si="0"/>
        <v>0.64812590860249042</v>
      </c>
      <c r="F16" s="17">
        <f t="shared" si="1"/>
        <v>0.35187409139750969</v>
      </c>
    </row>
    <row r="17" spans="1:6" x14ac:dyDescent="0.35">
      <c r="A17" s="2" t="s">
        <v>16</v>
      </c>
      <c r="B17" s="40">
        <v>302.75</v>
      </c>
      <c r="C17" s="40">
        <v>137.6</v>
      </c>
      <c r="D17" s="40">
        <v>440.35</v>
      </c>
      <c r="E17" s="17">
        <f t="shared" si="0"/>
        <v>0.6875212898830475</v>
      </c>
      <c r="F17" s="17">
        <f t="shared" si="1"/>
        <v>0.31247871011695239</v>
      </c>
    </row>
    <row r="18" spans="1:6" x14ac:dyDescent="0.35">
      <c r="A18" s="2" t="s">
        <v>17</v>
      </c>
      <c r="B18" s="40">
        <v>3376.24</v>
      </c>
      <c r="C18" s="40">
        <v>3970.77</v>
      </c>
      <c r="D18" s="40">
        <v>7347.01</v>
      </c>
      <c r="E18" s="17">
        <f t="shared" si="0"/>
        <v>0.45953932279934284</v>
      </c>
      <c r="F18" s="17">
        <f t="shared" si="1"/>
        <v>0.54046067720065716</v>
      </c>
    </row>
    <row r="19" spans="1:6" x14ac:dyDescent="0.35">
      <c r="A19" s="2" t="s">
        <v>38</v>
      </c>
      <c r="B19" s="40">
        <v>804.16</v>
      </c>
      <c r="C19" s="40">
        <v>660.74</v>
      </c>
      <c r="D19" s="40">
        <v>1464.9</v>
      </c>
      <c r="E19" s="17">
        <f t="shared" si="0"/>
        <v>0.54895214690422545</v>
      </c>
      <c r="F19" s="17">
        <f t="shared" si="1"/>
        <v>0.45104785309577444</v>
      </c>
    </row>
    <row r="20" spans="1:6" x14ac:dyDescent="0.35">
      <c r="A20" s="2" t="s">
        <v>18</v>
      </c>
      <c r="B20" s="40">
        <v>44.4</v>
      </c>
      <c r="C20" s="40">
        <v>31.26</v>
      </c>
      <c r="D20" s="40">
        <v>75.66</v>
      </c>
      <c r="E20" s="17">
        <f t="shared" si="0"/>
        <v>0.58683584456780336</v>
      </c>
      <c r="F20" s="17">
        <f t="shared" si="1"/>
        <v>0.4131641554321967</v>
      </c>
    </row>
    <row r="21" spans="1:6" x14ac:dyDescent="0.35">
      <c r="A21" s="2" t="s">
        <v>19</v>
      </c>
      <c r="B21" s="40">
        <v>14.1</v>
      </c>
      <c r="C21" s="40">
        <v>3.9</v>
      </c>
      <c r="D21" s="40">
        <v>18</v>
      </c>
      <c r="E21" s="17">
        <f t="shared" si="0"/>
        <v>0.78333333333333333</v>
      </c>
      <c r="F21" s="17">
        <f t="shared" si="1"/>
        <v>0.21666666666666667</v>
      </c>
    </row>
    <row r="22" spans="1:6" x14ac:dyDescent="0.35">
      <c r="A22" s="2" t="s">
        <v>21</v>
      </c>
      <c r="B22" s="40">
        <v>374.96</v>
      </c>
      <c r="C22" s="40">
        <v>710.15</v>
      </c>
      <c r="D22" s="40">
        <v>1085.1099999999999</v>
      </c>
      <c r="E22" s="17">
        <f t="shared" si="0"/>
        <v>0.34555022071495056</v>
      </c>
      <c r="F22" s="17">
        <f t="shared" si="1"/>
        <v>0.65444977928504944</v>
      </c>
    </row>
    <row r="23" spans="1:6" x14ac:dyDescent="0.35">
      <c r="A23" s="2" t="s">
        <v>23</v>
      </c>
      <c r="B23" s="40">
        <v>44.98</v>
      </c>
      <c r="C23" s="40">
        <v>14</v>
      </c>
      <c r="D23" s="40">
        <v>58.98</v>
      </c>
      <c r="E23" s="17">
        <f t="shared" si="0"/>
        <v>0.76263140047473721</v>
      </c>
      <c r="F23" s="17">
        <f t="shared" si="1"/>
        <v>0.23736859952526282</v>
      </c>
    </row>
    <row r="24" spans="1:6" x14ac:dyDescent="0.35">
      <c r="A24" s="2" t="s">
        <v>25</v>
      </c>
      <c r="B24" s="40">
        <v>437.68</v>
      </c>
      <c r="C24" s="40">
        <v>163.69999999999999</v>
      </c>
      <c r="D24" s="40">
        <v>601.38</v>
      </c>
      <c r="E24" s="17">
        <f t="shared" si="0"/>
        <v>0.72779274335694566</v>
      </c>
      <c r="F24" s="17">
        <f t="shared" si="1"/>
        <v>0.27220725664305429</v>
      </c>
    </row>
    <row r="25" spans="1:6" x14ac:dyDescent="0.35">
      <c r="A25" s="2" t="s">
        <v>27</v>
      </c>
      <c r="B25" s="40">
        <v>97.73</v>
      </c>
      <c r="C25" s="40">
        <v>89.97</v>
      </c>
      <c r="D25" s="40">
        <v>187.7</v>
      </c>
      <c r="E25" s="17">
        <f t="shared" si="0"/>
        <v>0.52067128396377205</v>
      </c>
      <c r="F25" s="17">
        <f t="shared" si="1"/>
        <v>0.47932871603622806</v>
      </c>
    </row>
    <row r="26" spans="1:6" x14ac:dyDescent="0.35">
      <c r="A26" s="2" t="s">
        <v>28</v>
      </c>
      <c r="B26" s="40">
        <v>2490.79</v>
      </c>
      <c r="C26" s="40">
        <v>3334.61</v>
      </c>
      <c r="D26" s="40">
        <v>5825.4</v>
      </c>
      <c r="E26" s="17">
        <f t="shared" si="0"/>
        <v>0.42757407216671817</v>
      </c>
      <c r="F26" s="17">
        <f t="shared" si="1"/>
        <v>0.57242592783328194</v>
      </c>
    </row>
    <row r="27" spans="1:6" x14ac:dyDescent="0.35">
      <c r="A27" s="2" t="s">
        <v>20</v>
      </c>
      <c r="B27" s="40">
        <v>705.66</v>
      </c>
      <c r="C27" s="40">
        <v>2680.09</v>
      </c>
      <c r="D27" s="40">
        <v>3385.75</v>
      </c>
      <c r="E27" s="17">
        <f t="shared" si="0"/>
        <v>0.20842058628073543</v>
      </c>
      <c r="F27" s="17">
        <f t="shared" si="1"/>
        <v>0.79157941371926466</v>
      </c>
    </row>
    <row r="28" spans="1:6" x14ac:dyDescent="0.35">
      <c r="A28" s="2" t="s">
        <v>22</v>
      </c>
      <c r="B28" s="18">
        <v>67373.460000000006</v>
      </c>
      <c r="C28" s="18">
        <v>26475.79</v>
      </c>
      <c r="D28" s="18">
        <v>93849.25</v>
      </c>
      <c r="E28" s="17">
        <f t="shared" si="0"/>
        <v>0.71789023353942638</v>
      </c>
      <c r="F28" s="17">
        <f t="shared" si="1"/>
        <v>0.28210976646057373</v>
      </c>
    </row>
    <row r="29" spans="1:6" x14ac:dyDescent="0.35">
      <c r="A29" s="2" t="s">
        <v>24</v>
      </c>
      <c r="B29" s="40">
        <v>5496.78</v>
      </c>
      <c r="C29" s="40">
        <v>9982.4699999999993</v>
      </c>
      <c r="D29" s="18">
        <v>15479.25</v>
      </c>
      <c r="E29" s="17">
        <f t="shared" si="0"/>
        <v>0.35510635205194047</v>
      </c>
      <c r="F29" s="17">
        <f t="shared" si="1"/>
        <v>0.64489364794805948</v>
      </c>
    </row>
    <row r="30" spans="1:6" x14ac:dyDescent="0.35">
      <c r="A30" s="2" t="s">
        <v>26</v>
      </c>
      <c r="B30" s="40">
        <v>687.85</v>
      </c>
      <c r="C30" s="40">
        <v>520.35</v>
      </c>
      <c r="D30" s="18">
        <v>1208.2</v>
      </c>
      <c r="E30" s="17">
        <f t="shared" si="0"/>
        <v>0.56931799370965075</v>
      </c>
      <c r="F30" s="17">
        <f t="shared" si="1"/>
        <v>0.43068200629034931</v>
      </c>
    </row>
    <row r="31" spans="1:6" x14ac:dyDescent="0.35">
      <c r="A31" s="2" t="s">
        <v>29</v>
      </c>
      <c r="B31" s="40">
        <v>2401.9699999999998</v>
      </c>
      <c r="C31" s="40">
        <v>1548.58</v>
      </c>
      <c r="D31" s="40">
        <v>3950.55</v>
      </c>
      <c r="E31" s="17">
        <f t="shared" si="0"/>
        <v>0.60800901140347541</v>
      </c>
      <c r="F31" s="17">
        <f t="shared" si="1"/>
        <v>0.39199098859652448</v>
      </c>
    </row>
    <row r="32" spans="1:6" ht="13.9" x14ac:dyDescent="0.4">
      <c r="A32" s="9" t="s">
        <v>116</v>
      </c>
      <c r="B32" s="24">
        <f>SUM(B4:B31)</f>
        <v>155695.72</v>
      </c>
      <c r="C32" s="24">
        <f t="shared" ref="C32:D32" si="2">SUM(C4:C31)</f>
        <v>76422.460000000006</v>
      </c>
      <c r="D32" s="24">
        <f t="shared" si="2"/>
        <v>232118.18</v>
      </c>
      <c r="E32" s="25">
        <f>B32/D32</f>
        <v>0.67076055826389813</v>
      </c>
      <c r="F32" s="25">
        <f>C32/D32</f>
        <v>0.32923944173610187</v>
      </c>
    </row>
    <row r="33" spans="1:6" ht="13.9" x14ac:dyDescent="0.35">
      <c r="A33" s="7"/>
    </row>
    <row r="34" spans="1:6" ht="13.9" x14ac:dyDescent="0.35">
      <c r="A34" s="6"/>
      <c r="B34" s="142" t="s">
        <v>41</v>
      </c>
      <c r="C34" s="142"/>
      <c r="D34" s="142"/>
      <c r="E34" s="141" t="s">
        <v>42</v>
      </c>
      <c r="F34" s="141"/>
    </row>
    <row r="35" spans="1:6" ht="13.9" x14ac:dyDescent="0.35">
      <c r="A35" s="4" t="s">
        <v>30</v>
      </c>
      <c r="B35" s="15" t="s">
        <v>44</v>
      </c>
      <c r="C35" s="15" t="s">
        <v>45</v>
      </c>
      <c r="D35" s="15" t="s">
        <v>4</v>
      </c>
      <c r="E35" s="14" t="s">
        <v>44</v>
      </c>
      <c r="F35" s="14" t="s">
        <v>45</v>
      </c>
    </row>
    <row r="36" spans="1:6" x14ac:dyDescent="0.35">
      <c r="A36" s="2" t="s">
        <v>31</v>
      </c>
      <c r="B36" s="18">
        <v>432.54</v>
      </c>
      <c r="C36" s="18">
        <v>135.66</v>
      </c>
      <c r="D36" s="18">
        <v>568.20000000000005</v>
      </c>
      <c r="E36" s="17">
        <f t="shared" ref="E36" si="3">B36/D36</f>
        <v>0.76124604012671593</v>
      </c>
      <c r="F36" s="17">
        <f t="shared" ref="F36" si="4">C36/D36</f>
        <v>0.23875395987328402</v>
      </c>
    </row>
    <row r="37" spans="1:6" x14ac:dyDescent="0.35">
      <c r="A37" s="2" t="s">
        <v>32</v>
      </c>
      <c r="B37" s="18">
        <v>92.08</v>
      </c>
      <c r="C37" s="18">
        <v>41.25</v>
      </c>
      <c r="D37" s="18">
        <v>133.33000000000001</v>
      </c>
      <c r="E37" s="17">
        <f t="shared" ref="E37:E46" si="5">B37/D37</f>
        <v>0.69061726543163571</v>
      </c>
      <c r="F37" s="17">
        <f t="shared" ref="F37:F46" si="6">C37/D37</f>
        <v>0.30938273456836418</v>
      </c>
    </row>
    <row r="38" spans="1:6" x14ac:dyDescent="0.35">
      <c r="A38" s="2" t="s">
        <v>33</v>
      </c>
      <c r="B38" s="18">
        <v>164.88</v>
      </c>
      <c r="C38" s="18">
        <v>104.7</v>
      </c>
      <c r="D38" s="18">
        <v>269.58</v>
      </c>
      <c r="E38" s="17">
        <f t="shared" si="5"/>
        <v>0.61161807255731138</v>
      </c>
      <c r="F38" s="17">
        <f t="shared" si="6"/>
        <v>0.38838192744268868</v>
      </c>
    </row>
    <row r="39" spans="1:6" x14ac:dyDescent="0.35">
      <c r="A39" s="2" t="s">
        <v>34</v>
      </c>
      <c r="B39" s="18">
        <v>52.9</v>
      </c>
      <c r="C39" s="18">
        <v>16.91</v>
      </c>
      <c r="D39" s="18">
        <v>69.81</v>
      </c>
      <c r="E39" s="17">
        <f t="shared" si="5"/>
        <v>0.75777109296662359</v>
      </c>
      <c r="F39" s="17">
        <f t="shared" si="6"/>
        <v>0.2422289070333763</v>
      </c>
    </row>
    <row r="40" spans="1:6" x14ac:dyDescent="0.35">
      <c r="A40" s="2" t="s">
        <v>40</v>
      </c>
      <c r="B40" s="18">
        <v>31.1</v>
      </c>
      <c r="C40" s="18">
        <v>9</v>
      </c>
      <c r="D40" s="18">
        <v>40.1</v>
      </c>
      <c r="E40" s="17">
        <f t="shared" si="5"/>
        <v>0.77556109725685785</v>
      </c>
      <c r="F40" s="17">
        <f t="shared" si="6"/>
        <v>0.22443890274314213</v>
      </c>
    </row>
    <row r="41" spans="1:6" x14ac:dyDescent="0.35">
      <c r="A41" s="2" t="s">
        <v>35</v>
      </c>
      <c r="B41" s="18">
        <v>153.29</v>
      </c>
      <c r="C41" s="18">
        <v>90.87</v>
      </c>
      <c r="D41" s="18">
        <v>244.16</v>
      </c>
      <c r="E41" s="17">
        <f t="shared" si="5"/>
        <v>0.62782601572739183</v>
      </c>
      <c r="F41" s="17">
        <f t="shared" si="6"/>
        <v>0.37217398427260817</v>
      </c>
    </row>
    <row r="42" spans="1:6" x14ac:dyDescent="0.35">
      <c r="A42" s="52" t="s">
        <v>178</v>
      </c>
      <c r="B42" s="18">
        <v>113.2</v>
      </c>
      <c r="C42" s="18">
        <v>171.46</v>
      </c>
      <c r="D42" s="18">
        <v>284.66000000000003</v>
      </c>
      <c r="E42" s="17">
        <f t="shared" si="5"/>
        <v>0.39766739267898543</v>
      </c>
      <c r="F42" s="17">
        <f t="shared" si="6"/>
        <v>0.60233260732101457</v>
      </c>
    </row>
    <row r="43" spans="1:6" x14ac:dyDescent="0.35">
      <c r="A43" s="2" t="s">
        <v>36</v>
      </c>
      <c r="B43" s="18">
        <v>202.16</v>
      </c>
      <c r="C43" s="18">
        <v>79.599999999999994</v>
      </c>
      <c r="D43" s="18">
        <v>281.76</v>
      </c>
      <c r="E43" s="17">
        <f t="shared" si="5"/>
        <v>0.71749006246450886</v>
      </c>
      <c r="F43" s="17">
        <f t="shared" si="6"/>
        <v>0.2825099375354912</v>
      </c>
    </row>
    <row r="44" spans="1:6" x14ac:dyDescent="0.35">
      <c r="A44" s="2" t="s">
        <v>37</v>
      </c>
      <c r="B44" s="18">
        <v>81.510000000000005</v>
      </c>
      <c r="C44" s="18">
        <v>51.2</v>
      </c>
      <c r="D44" s="18">
        <v>132.71</v>
      </c>
      <c r="E44" s="17">
        <f t="shared" si="5"/>
        <v>0.61419636802049582</v>
      </c>
      <c r="F44" s="17">
        <f t="shared" si="6"/>
        <v>0.38580363197950418</v>
      </c>
    </row>
    <row r="45" spans="1:6" ht="13.9" x14ac:dyDescent="0.4">
      <c r="A45" s="9" t="s">
        <v>118</v>
      </c>
      <c r="B45" s="45">
        <f>SUM(B36:B44)</f>
        <v>1323.66</v>
      </c>
      <c r="C45" s="45">
        <f t="shared" ref="C45:D45" si="7">SUM(C36:C44)</f>
        <v>700.65000000000009</v>
      </c>
      <c r="D45" s="45">
        <f t="shared" si="7"/>
        <v>2024.3100000000002</v>
      </c>
      <c r="E45" s="25">
        <f t="shared" si="5"/>
        <v>0.65388206351793943</v>
      </c>
      <c r="F45" s="25">
        <f t="shared" si="6"/>
        <v>0.34611793648206057</v>
      </c>
    </row>
    <row r="46" spans="1:6" ht="13.9" x14ac:dyDescent="0.4">
      <c r="A46" s="10" t="s">
        <v>117</v>
      </c>
      <c r="B46" s="24">
        <f>B45+B32</f>
        <v>157019.38</v>
      </c>
      <c r="C46" s="24">
        <f t="shared" ref="C46:D46" si="8">C45+C32</f>
        <v>77123.11</v>
      </c>
      <c r="D46" s="24">
        <f t="shared" si="8"/>
        <v>234142.49</v>
      </c>
      <c r="E46" s="25">
        <f t="shared" si="5"/>
        <v>0.67061463299548929</v>
      </c>
      <c r="F46" s="25">
        <f t="shared" si="6"/>
        <v>0.32938536700451082</v>
      </c>
    </row>
    <row r="47" spans="1:6" ht="13.9" x14ac:dyDescent="0.35">
      <c r="A47" s="11"/>
    </row>
    <row r="49" spans="1:6" ht="13.9" x14ac:dyDescent="0.35">
      <c r="A49" s="1" t="s">
        <v>162</v>
      </c>
    </row>
    <row r="50" spans="1:6" ht="13.9" x14ac:dyDescent="0.35">
      <c r="B50" s="142" t="s">
        <v>46</v>
      </c>
      <c r="C50" s="142"/>
      <c r="D50" s="142"/>
      <c r="E50" s="141" t="s">
        <v>42</v>
      </c>
      <c r="F50" s="141"/>
    </row>
    <row r="51" spans="1:6" ht="13.9" x14ac:dyDescent="0.35">
      <c r="A51" s="4" t="s">
        <v>43</v>
      </c>
      <c r="B51" s="15" t="s">
        <v>44</v>
      </c>
      <c r="C51" s="15" t="s">
        <v>45</v>
      </c>
      <c r="D51" s="15" t="s">
        <v>4</v>
      </c>
      <c r="E51" s="14" t="s">
        <v>44</v>
      </c>
      <c r="F51" s="14" t="s">
        <v>45</v>
      </c>
    </row>
    <row r="52" spans="1:6" x14ac:dyDescent="0.35">
      <c r="A52" s="3" t="s">
        <v>5</v>
      </c>
      <c r="B52" s="43">
        <v>208</v>
      </c>
      <c r="C52" s="43">
        <v>90</v>
      </c>
      <c r="D52" s="43">
        <v>298</v>
      </c>
      <c r="E52" s="17">
        <f>B52/D52</f>
        <v>0.69798657718120805</v>
      </c>
      <c r="F52" s="17">
        <f>C52/D52</f>
        <v>0.30201342281879195</v>
      </c>
    </row>
    <row r="53" spans="1:6" x14ac:dyDescent="0.35">
      <c r="A53" s="2" t="s">
        <v>6</v>
      </c>
      <c r="B53" s="43">
        <v>940</v>
      </c>
      <c r="C53" s="43">
        <v>1223</v>
      </c>
      <c r="D53" s="43">
        <v>2163</v>
      </c>
      <c r="E53" s="17">
        <f t="shared" ref="E53:E79" si="9">B53/D53</f>
        <v>0.43458159963014331</v>
      </c>
      <c r="F53" s="17">
        <f t="shared" ref="F53:F79" si="10">C53/D53</f>
        <v>0.56541840036985669</v>
      </c>
    </row>
    <row r="54" spans="1:6" x14ac:dyDescent="0.35">
      <c r="A54" s="2" t="s">
        <v>7</v>
      </c>
      <c r="B54" s="43">
        <v>2996</v>
      </c>
      <c r="C54" s="43">
        <v>564</v>
      </c>
      <c r="D54" s="43">
        <v>3560</v>
      </c>
      <c r="E54" s="17">
        <f t="shared" si="9"/>
        <v>0.84157303370786518</v>
      </c>
      <c r="F54" s="17">
        <f t="shared" si="10"/>
        <v>0.15842696629213482</v>
      </c>
    </row>
    <row r="55" spans="1:6" x14ac:dyDescent="0.35">
      <c r="A55" s="2" t="s">
        <v>8</v>
      </c>
      <c r="B55" s="43">
        <v>1300</v>
      </c>
      <c r="C55" s="43">
        <v>634</v>
      </c>
      <c r="D55" s="43">
        <v>1934</v>
      </c>
      <c r="E55" s="17">
        <f t="shared" si="9"/>
        <v>0.67218200620475699</v>
      </c>
      <c r="F55" s="17">
        <f t="shared" si="10"/>
        <v>0.32781799379524301</v>
      </c>
    </row>
    <row r="56" spans="1:6" x14ac:dyDescent="0.35">
      <c r="A56" s="2" t="s">
        <v>9</v>
      </c>
      <c r="B56" s="21">
        <v>74396</v>
      </c>
      <c r="C56" s="21">
        <v>19863</v>
      </c>
      <c r="D56" s="21">
        <v>94259</v>
      </c>
      <c r="E56" s="17">
        <f t="shared" si="9"/>
        <v>0.78927211194686975</v>
      </c>
      <c r="F56" s="17">
        <f t="shared" si="10"/>
        <v>0.2107278880531302</v>
      </c>
    </row>
    <row r="57" spans="1:6" x14ac:dyDescent="0.35">
      <c r="A57" s="2" t="s">
        <v>10</v>
      </c>
      <c r="B57" s="43">
        <v>432</v>
      </c>
      <c r="C57" s="43">
        <v>166</v>
      </c>
      <c r="D57" s="43">
        <v>598</v>
      </c>
      <c r="E57" s="17">
        <f t="shared" si="9"/>
        <v>0.72240802675585281</v>
      </c>
      <c r="F57" s="17">
        <f t="shared" si="10"/>
        <v>0.27759197324414714</v>
      </c>
    </row>
    <row r="58" spans="1:6" x14ac:dyDescent="0.35">
      <c r="A58" s="2" t="s">
        <v>11</v>
      </c>
      <c r="B58" s="43">
        <v>1543</v>
      </c>
      <c r="C58" s="43">
        <v>1531</v>
      </c>
      <c r="D58" s="43">
        <v>3074</v>
      </c>
      <c r="E58" s="17">
        <f t="shared" si="9"/>
        <v>0.50195185426154842</v>
      </c>
      <c r="F58" s="17">
        <f t="shared" si="10"/>
        <v>0.49804814573845152</v>
      </c>
    </row>
    <row r="59" spans="1:6" x14ac:dyDescent="0.35">
      <c r="A59" s="2" t="s">
        <v>12</v>
      </c>
      <c r="B59" s="43">
        <v>3151</v>
      </c>
      <c r="C59" s="43">
        <v>2401</v>
      </c>
      <c r="D59" s="43">
        <v>5552</v>
      </c>
      <c r="E59" s="17">
        <f t="shared" si="9"/>
        <v>0.56754322766570608</v>
      </c>
      <c r="F59" s="17">
        <f t="shared" si="10"/>
        <v>0.43245677233429397</v>
      </c>
    </row>
    <row r="60" spans="1:6" x14ac:dyDescent="0.35">
      <c r="A60" s="2" t="s">
        <v>13</v>
      </c>
      <c r="B60" s="43">
        <v>2544</v>
      </c>
      <c r="C60" s="43">
        <v>1129</v>
      </c>
      <c r="D60" s="43">
        <v>3673</v>
      </c>
      <c r="E60" s="17">
        <f t="shared" si="9"/>
        <v>0.69262183501225161</v>
      </c>
      <c r="F60" s="17">
        <f t="shared" si="10"/>
        <v>0.30737816498774845</v>
      </c>
    </row>
    <row r="61" spans="1:6" x14ac:dyDescent="0.35">
      <c r="A61" s="2" t="s">
        <v>14</v>
      </c>
      <c r="B61" s="43">
        <v>120</v>
      </c>
      <c r="C61" s="43">
        <v>62</v>
      </c>
      <c r="D61" s="43">
        <v>182</v>
      </c>
      <c r="E61" s="17">
        <f t="shared" si="9"/>
        <v>0.65934065934065933</v>
      </c>
      <c r="F61" s="17">
        <f t="shared" si="10"/>
        <v>0.34065934065934067</v>
      </c>
    </row>
    <row r="62" spans="1:6" x14ac:dyDescent="0.35">
      <c r="A62" s="2" t="s">
        <v>15</v>
      </c>
      <c r="B62" s="43">
        <v>1259</v>
      </c>
      <c r="C62" s="43">
        <v>1027</v>
      </c>
      <c r="D62" s="43">
        <v>2286</v>
      </c>
      <c r="E62" s="17">
        <f t="shared" si="9"/>
        <v>0.55074365704286965</v>
      </c>
      <c r="F62" s="17">
        <f t="shared" si="10"/>
        <v>0.44925634295713035</v>
      </c>
    </row>
    <row r="63" spans="1:6" x14ac:dyDescent="0.35">
      <c r="A63" s="52" t="s">
        <v>179</v>
      </c>
      <c r="B63" s="43">
        <v>26</v>
      </c>
      <c r="C63" s="43">
        <v>21</v>
      </c>
      <c r="D63" s="43">
        <v>47</v>
      </c>
      <c r="E63" s="17">
        <f t="shared" si="9"/>
        <v>0.55319148936170215</v>
      </c>
      <c r="F63" s="17">
        <f t="shared" si="10"/>
        <v>0.44680851063829785</v>
      </c>
    </row>
    <row r="64" spans="1:6" x14ac:dyDescent="0.35">
      <c r="A64" s="52" t="s">
        <v>180</v>
      </c>
      <c r="B64" s="43">
        <v>554</v>
      </c>
      <c r="C64" s="43">
        <v>283</v>
      </c>
      <c r="D64" s="43">
        <v>837</v>
      </c>
      <c r="E64" s="17">
        <f t="shared" si="9"/>
        <v>0.66188769414575865</v>
      </c>
      <c r="F64" s="17">
        <f t="shared" si="10"/>
        <v>0.33811230585424135</v>
      </c>
    </row>
    <row r="65" spans="1:6" x14ac:dyDescent="0.35">
      <c r="A65" s="2" t="s">
        <v>16</v>
      </c>
      <c r="B65" s="43">
        <v>325</v>
      </c>
      <c r="C65" s="43">
        <v>140</v>
      </c>
      <c r="D65" s="43">
        <v>465</v>
      </c>
      <c r="E65" s="17">
        <f t="shared" si="9"/>
        <v>0.69892473118279574</v>
      </c>
      <c r="F65" s="17">
        <f t="shared" si="10"/>
        <v>0.30107526881720431</v>
      </c>
    </row>
    <row r="66" spans="1:6" x14ac:dyDescent="0.35">
      <c r="A66" s="2" t="s">
        <v>17</v>
      </c>
      <c r="B66" s="43">
        <v>4994</v>
      </c>
      <c r="C66" s="43">
        <v>4454</v>
      </c>
      <c r="D66" s="43">
        <v>9448</v>
      </c>
      <c r="E66" s="17">
        <f t="shared" si="9"/>
        <v>0.52857747671464861</v>
      </c>
      <c r="F66" s="17">
        <f t="shared" si="10"/>
        <v>0.47142252328535139</v>
      </c>
    </row>
    <row r="67" spans="1:6" x14ac:dyDescent="0.35">
      <c r="A67" s="2" t="s">
        <v>38</v>
      </c>
      <c r="B67" s="43">
        <v>894</v>
      </c>
      <c r="C67" s="43">
        <v>712</v>
      </c>
      <c r="D67" s="43">
        <v>1606</v>
      </c>
      <c r="E67" s="17">
        <f t="shared" si="9"/>
        <v>0.55666251556662516</v>
      </c>
      <c r="F67" s="17">
        <f t="shared" si="10"/>
        <v>0.44333748443337484</v>
      </c>
    </row>
    <row r="68" spans="1:6" x14ac:dyDescent="0.35">
      <c r="A68" s="2" t="s">
        <v>18</v>
      </c>
      <c r="B68" s="43">
        <v>47</v>
      </c>
      <c r="C68" s="43">
        <v>33</v>
      </c>
      <c r="D68" s="43">
        <v>80</v>
      </c>
      <c r="E68" s="17">
        <f t="shared" si="9"/>
        <v>0.58750000000000002</v>
      </c>
      <c r="F68" s="17">
        <f t="shared" si="10"/>
        <v>0.41249999999999998</v>
      </c>
    </row>
    <row r="69" spans="1:6" x14ac:dyDescent="0.35">
      <c r="A69" s="2" t="s">
        <v>19</v>
      </c>
      <c r="B69" s="43">
        <v>15</v>
      </c>
      <c r="C69" s="43">
        <v>4</v>
      </c>
      <c r="D69" s="43">
        <v>19</v>
      </c>
      <c r="E69" s="17">
        <f t="shared" si="9"/>
        <v>0.78947368421052633</v>
      </c>
      <c r="F69" s="17">
        <f t="shared" si="10"/>
        <v>0.21052631578947367</v>
      </c>
    </row>
    <row r="70" spans="1:6" x14ac:dyDescent="0.35">
      <c r="A70" s="2" t="s">
        <v>21</v>
      </c>
      <c r="B70" s="43">
        <v>396</v>
      </c>
      <c r="C70" s="43">
        <v>719</v>
      </c>
      <c r="D70" s="43">
        <v>1115</v>
      </c>
      <c r="E70" s="17">
        <f t="shared" si="9"/>
        <v>0.35515695067264574</v>
      </c>
      <c r="F70" s="17">
        <f t="shared" si="10"/>
        <v>0.64484304932735426</v>
      </c>
    </row>
    <row r="71" spans="1:6" x14ac:dyDescent="0.35">
      <c r="A71" s="2" t="s">
        <v>23</v>
      </c>
      <c r="B71" s="43">
        <v>49</v>
      </c>
      <c r="C71" s="43">
        <v>14</v>
      </c>
      <c r="D71" s="43">
        <v>63</v>
      </c>
      <c r="E71" s="17">
        <f t="shared" si="9"/>
        <v>0.77777777777777779</v>
      </c>
      <c r="F71" s="17">
        <f t="shared" si="10"/>
        <v>0.22222222222222221</v>
      </c>
    </row>
    <row r="72" spans="1:6" x14ac:dyDescent="0.35">
      <c r="A72" s="2" t="s">
        <v>25</v>
      </c>
      <c r="B72" s="43">
        <v>473</v>
      </c>
      <c r="C72" s="43">
        <v>166</v>
      </c>
      <c r="D72" s="43">
        <v>639</v>
      </c>
      <c r="E72" s="17">
        <f t="shared" si="9"/>
        <v>0.74021909233176841</v>
      </c>
      <c r="F72" s="17">
        <f t="shared" si="10"/>
        <v>0.25978090766823159</v>
      </c>
    </row>
    <row r="73" spans="1:6" x14ac:dyDescent="0.35">
      <c r="A73" s="2" t="s">
        <v>27</v>
      </c>
      <c r="B73" s="43">
        <v>106</v>
      </c>
      <c r="C73" s="43">
        <v>92</v>
      </c>
      <c r="D73" s="43">
        <v>198</v>
      </c>
      <c r="E73" s="17">
        <f t="shared" si="9"/>
        <v>0.53535353535353536</v>
      </c>
      <c r="F73" s="17">
        <f t="shared" si="10"/>
        <v>0.46464646464646464</v>
      </c>
    </row>
    <row r="74" spans="1:6" x14ac:dyDescent="0.35">
      <c r="A74" s="2" t="s">
        <v>28</v>
      </c>
      <c r="B74" s="43">
        <v>2644</v>
      </c>
      <c r="C74" s="43">
        <v>3417</v>
      </c>
      <c r="D74" s="43">
        <v>6061</v>
      </c>
      <c r="E74" s="17">
        <f t="shared" si="9"/>
        <v>0.4362316449430787</v>
      </c>
      <c r="F74" s="17">
        <f t="shared" si="10"/>
        <v>0.56376835505692136</v>
      </c>
    </row>
    <row r="75" spans="1:6" x14ac:dyDescent="0.35">
      <c r="A75" s="2" t="s">
        <v>20</v>
      </c>
      <c r="B75" s="43">
        <v>971</v>
      </c>
      <c r="C75" s="43">
        <v>4212</v>
      </c>
      <c r="D75" s="43">
        <v>5183</v>
      </c>
      <c r="E75" s="17">
        <f t="shared" si="9"/>
        <v>0.18734323750723519</v>
      </c>
      <c r="F75" s="17">
        <f t="shared" si="10"/>
        <v>0.81265676249276486</v>
      </c>
    </row>
    <row r="76" spans="1:6" x14ac:dyDescent="0.35">
      <c r="A76" s="2" t="s">
        <v>22</v>
      </c>
      <c r="B76" s="21">
        <v>82872</v>
      </c>
      <c r="C76" s="21">
        <v>29635</v>
      </c>
      <c r="D76" s="21">
        <v>112507</v>
      </c>
      <c r="E76" s="17">
        <f t="shared" si="9"/>
        <v>0.73659416747402384</v>
      </c>
      <c r="F76" s="17">
        <f t="shared" si="10"/>
        <v>0.26340583252597616</v>
      </c>
    </row>
    <row r="77" spans="1:6" x14ac:dyDescent="0.35">
      <c r="A77" s="2" t="s">
        <v>24</v>
      </c>
      <c r="B77" s="43">
        <v>5883</v>
      </c>
      <c r="C77" s="21">
        <v>10053</v>
      </c>
      <c r="D77" s="21">
        <v>15936</v>
      </c>
      <c r="E77" s="17">
        <f t="shared" si="9"/>
        <v>0.36916415662650603</v>
      </c>
      <c r="F77" s="17">
        <f t="shared" si="10"/>
        <v>0.63083584337349397</v>
      </c>
    </row>
    <row r="78" spans="1:6" x14ac:dyDescent="0.35">
      <c r="A78" s="2" t="s">
        <v>26</v>
      </c>
      <c r="B78" s="43">
        <v>753</v>
      </c>
      <c r="C78" s="43">
        <v>530</v>
      </c>
      <c r="D78" s="43">
        <v>1283</v>
      </c>
      <c r="E78" s="17">
        <f t="shared" si="9"/>
        <v>0.58690568978955571</v>
      </c>
      <c r="F78" s="17">
        <f t="shared" si="10"/>
        <v>0.41309431021044429</v>
      </c>
    </row>
    <row r="79" spans="1:6" x14ac:dyDescent="0.35">
      <c r="A79" s="2" t="s">
        <v>29</v>
      </c>
      <c r="B79" s="43">
        <v>2885</v>
      </c>
      <c r="C79" s="43">
        <v>1736</v>
      </c>
      <c r="D79" s="43">
        <v>4621</v>
      </c>
      <c r="E79" s="17">
        <f t="shared" si="9"/>
        <v>0.62432373945033548</v>
      </c>
      <c r="F79" s="17">
        <f t="shared" si="10"/>
        <v>0.37567626054966458</v>
      </c>
    </row>
    <row r="80" spans="1:6" ht="13.9" x14ac:dyDescent="0.4">
      <c r="A80" s="9" t="s">
        <v>116</v>
      </c>
      <c r="B80" s="26">
        <f>SUM(B52:B79)</f>
        <v>192776</v>
      </c>
      <c r="C80" s="26">
        <f t="shared" ref="C80:D80" si="11">SUM(C52:C79)</f>
        <v>84911</v>
      </c>
      <c r="D80" s="26">
        <f t="shared" si="11"/>
        <v>277687</v>
      </c>
      <c r="E80" s="25">
        <f>B80/D80</f>
        <v>0.69422047125000452</v>
      </c>
      <c r="F80" s="25">
        <f>C80/D80</f>
        <v>0.30577952874999548</v>
      </c>
    </row>
    <row r="81" spans="1:8" ht="13.9" x14ac:dyDescent="0.35">
      <c r="A81" s="7"/>
      <c r="B81" s="27"/>
      <c r="C81" s="27"/>
      <c r="D81" s="27"/>
    </row>
    <row r="82" spans="1:8" ht="13.9" x14ac:dyDescent="0.35">
      <c r="A82" s="6"/>
      <c r="B82" s="142" t="s">
        <v>46</v>
      </c>
      <c r="C82" s="142"/>
      <c r="D82" s="142"/>
      <c r="E82" s="141" t="s">
        <v>42</v>
      </c>
      <c r="F82" s="141"/>
    </row>
    <row r="83" spans="1:8" ht="13.9" x14ac:dyDescent="0.35">
      <c r="A83" s="4" t="s">
        <v>30</v>
      </c>
      <c r="B83" s="15" t="s">
        <v>44</v>
      </c>
      <c r="C83" s="15" t="s">
        <v>45</v>
      </c>
      <c r="D83" s="15" t="s">
        <v>4</v>
      </c>
      <c r="E83" s="14" t="s">
        <v>44</v>
      </c>
      <c r="F83" s="14" t="s">
        <v>45</v>
      </c>
    </row>
    <row r="84" spans="1:8" x14ac:dyDescent="0.35">
      <c r="A84" s="2" t="s">
        <v>31</v>
      </c>
      <c r="B84" s="21">
        <v>480</v>
      </c>
      <c r="C84" s="21">
        <v>143</v>
      </c>
      <c r="D84" s="21">
        <v>623</v>
      </c>
      <c r="E84" s="17">
        <f t="shared" ref="E84" si="12">B84/D84</f>
        <v>0.7704654895666132</v>
      </c>
      <c r="F84" s="17">
        <f t="shared" ref="F84" si="13">C84/D84</f>
        <v>0.22953451043338685</v>
      </c>
    </row>
    <row r="85" spans="1:8" x14ac:dyDescent="0.35">
      <c r="A85" s="2" t="s">
        <v>32</v>
      </c>
      <c r="B85" s="21">
        <v>100</v>
      </c>
      <c r="C85" s="21">
        <v>42</v>
      </c>
      <c r="D85" s="21">
        <v>142</v>
      </c>
      <c r="E85" s="17">
        <f t="shared" ref="E85:E94" si="14">B85/D85</f>
        <v>0.70422535211267601</v>
      </c>
      <c r="F85" s="17">
        <f t="shared" ref="F85:F94" si="15">C85/D85</f>
        <v>0.29577464788732394</v>
      </c>
    </row>
    <row r="86" spans="1:8" x14ac:dyDescent="0.35">
      <c r="A86" s="2" t="s">
        <v>33</v>
      </c>
      <c r="B86" s="21">
        <v>234</v>
      </c>
      <c r="C86" s="21">
        <v>131</v>
      </c>
      <c r="D86" s="21">
        <v>365</v>
      </c>
      <c r="E86" s="17">
        <f t="shared" si="14"/>
        <v>0.64109589041095894</v>
      </c>
      <c r="F86" s="17">
        <f t="shared" si="15"/>
        <v>0.35890410958904112</v>
      </c>
    </row>
    <row r="87" spans="1:8" x14ac:dyDescent="0.35">
      <c r="A87" s="2" t="s">
        <v>34</v>
      </c>
      <c r="B87" s="21">
        <v>56</v>
      </c>
      <c r="C87" s="21">
        <v>17</v>
      </c>
      <c r="D87" s="21">
        <v>73</v>
      </c>
      <c r="E87" s="17">
        <f t="shared" si="14"/>
        <v>0.76712328767123283</v>
      </c>
      <c r="F87" s="17">
        <f t="shared" si="15"/>
        <v>0.23287671232876711</v>
      </c>
    </row>
    <row r="88" spans="1:8" x14ac:dyDescent="0.35">
      <c r="A88" s="2" t="s">
        <v>40</v>
      </c>
      <c r="B88" s="21">
        <v>35</v>
      </c>
      <c r="C88" s="21">
        <v>9</v>
      </c>
      <c r="D88" s="21">
        <v>44</v>
      </c>
      <c r="E88" s="17">
        <f t="shared" si="14"/>
        <v>0.79545454545454541</v>
      </c>
      <c r="F88" s="17">
        <f t="shared" si="15"/>
        <v>0.20454545454545456</v>
      </c>
    </row>
    <row r="89" spans="1:8" x14ac:dyDescent="0.35">
      <c r="A89" s="2" t="s">
        <v>35</v>
      </c>
      <c r="B89" s="21">
        <v>219</v>
      </c>
      <c r="C89" s="21">
        <v>110</v>
      </c>
      <c r="D89" s="21">
        <v>329</v>
      </c>
      <c r="E89" s="17">
        <f t="shared" si="14"/>
        <v>0.66565349544072949</v>
      </c>
      <c r="F89" s="17">
        <f t="shared" si="15"/>
        <v>0.33434650455927051</v>
      </c>
    </row>
    <row r="90" spans="1:8" x14ac:dyDescent="0.35">
      <c r="A90" s="52" t="s">
        <v>178</v>
      </c>
      <c r="B90" s="21">
        <v>120</v>
      </c>
      <c r="C90" s="21">
        <v>176</v>
      </c>
      <c r="D90" s="21">
        <v>296</v>
      </c>
      <c r="E90" s="17">
        <f t="shared" si="14"/>
        <v>0.40540540540540543</v>
      </c>
      <c r="F90" s="17">
        <f t="shared" si="15"/>
        <v>0.59459459459459463</v>
      </c>
    </row>
    <row r="91" spans="1:8" x14ac:dyDescent="0.35">
      <c r="A91" s="2" t="s">
        <v>36</v>
      </c>
      <c r="B91" s="21">
        <v>255</v>
      </c>
      <c r="C91" s="21">
        <v>98</v>
      </c>
      <c r="D91" s="21">
        <v>353</v>
      </c>
      <c r="E91" s="17">
        <f t="shared" si="14"/>
        <v>0.72237960339943341</v>
      </c>
      <c r="F91" s="17">
        <f t="shared" si="15"/>
        <v>0.27762039660056659</v>
      </c>
    </row>
    <row r="92" spans="1:8" x14ac:dyDescent="0.35">
      <c r="A92" s="2" t="s">
        <v>37</v>
      </c>
      <c r="B92" s="21">
        <v>83</v>
      </c>
      <c r="C92" s="21">
        <v>52</v>
      </c>
      <c r="D92" s="21">
        <v>135</v>
      </c>
      <c r="E92" s="17">
        <f t="shared" si="14"/>
        <v>0.61481481481481481</v>
      </c>
      <c r="F92" s="17">
        <f t="shared" si="15"/>
        <v>0.38518518518518519</v>
      </c>
    </row>
    <row r="93" spans="1:8" ht="13.9" x14ac:dyDescent="0.4">
      <c r="A93" s="9" t="s">
        <v>118</v>
      </c>
      <c r="B93" s="46">
        <f>SUM(B84:B92)</f>
        <v>1582</v>
      </c>
      <c r="C93" s="46">
        <f t="shared" ref="C93:D93" si="16">SUM(C84:C92)</f>
        <v>778</v>
      </c>
      <c r="D93" s="46">
        <f t="shared" si="16"/>
        <v>2360</v>
      </c>
      <c r="E93" s="25">
        <f t="shared" si="14"/>
        <v>0.67033898305084749</v>
      </c>
      <c r="F93" s="25">
        <f t="shared" si="15"/>
        <v>0.32966101694915256</v>
      </c>
    </row>
    <row r="94" spans="1:8" ht="13.9" x14ac:dyDescent="0.4">
      <c r="A94" s="10" t="s">
        <v>117</v>
      </c>
      <c r="B94" s="26">
        <f>B80+B93</f>
        <v>194358</v>
      </c>
      <c r="C94" s="26">
        <f t="shared" ref="C94:D94" si="17">C80+C93</f>
        <v>85689</v>
      </c>
      <c r="D94" s="26">
        <f t="shared" si="17"/>
        <v>280047</v>
      </c>
      <c r="E94" s="25">
        <f t="shared" si="14"/>
        <v>0.69401921820265888</v>
      </c>
      <c r="F94" s="25">
        <f t="shared" si="15"/>
        <v>0.30598078179734117</v>
      </c>
    </row>
    <row r="96" spans="1:8" ht="14.25" x14ac:dyDescent="0.45">
      <c r="A96"/>
      <c r="B96"/>
      <c r="C96"/>
      <c r="D96"/>
      <c r="E96"/>
      <c r="F96"/>
      <c r="G96"/>
      <c r="H96"/>
    </row>
    <row r="97" spans="1:8" ht="14.25" x14ac:dyDescent="0.45">
      <c r="A97"/>
      <c r="B97"/>
      <c r="C97"/>
      <c r="D97"/>
      <c r="E97"/>
      <c r="F97"/>
      <c r="G97"/>
      <c r="H97"/>
    </row>
    <row r="98" spans="1:8" ht="14.25" x14ac:dyDescent="0.45">
      <c r="A98"/>
      <c r="B98"/>
      <c r="C98"/>
      <c r="D98"/>
      <c r="E98"/>
      <c r="F98"/>
      <c r="G98"/>
      <c r="H98"/>
    </row>
  </sheetData>
  <mergeCells count="8">
    <mergeCell ref="E2:F2"/>
    <mergeCell ref="B2:D2"/>
    <mergeCell ref="B50:D50"/>
    <mergeCell ref="E50:F50"/>
    <mergeCell ref="B82:D82"/>
    <mergeCell ref="E82:F82"/>
    <mergeCell ref="B34:D34"/>
    <mergeCell ref="E34:F3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7"/>
  <sheetViews>
    <sheetView workbookViewId="0">
      <selection activeCell="A7" sqref="A7"/>
    </sheetView>
  </sheetViews>
  <sheetFormatPr defaultColWidth="8.86328125" defaultRowHeight="13.5" x14ac:dyDescent="0.35"/>
  <cols>
    <col min="1" max="1" width="16.86328125" style="16" bestFit="1" customWidth="1"/>
    <col min="2" max="2" width="12" style="16" bestFit="1" customWidth="1"/>
    <col min="3" max="3" width="9.1328125" style="16" bestFit="1" customWidth="1"/>
    <col min="4" max="4" width="12" style="16" bestFit="1" customWidth="1"/>
    <col min="5" max="5" width="9.1328125" style="16" bestFit="1" customWidth="1"/>
    <col min="6" max="7" width="12" style="16" bestFit="1" customWidth="1"/>
    <col min="8" max="8" width="9.1328125" style="16" bestFit="1" customWidth="1"/>
    <col min="9" max="9" width="12" style="16" bestFit="1" customWidth="1"/>
    <col min="10" max="10" width="9.1328125" style="16" bestFit="1" customWidth="1"/>
    <col min="11" max="12" width="12" style="16" bestFit="1" customWidth="1"/>
    <col min="13" max="13" width="9.1328125" style="16" bestFit="1" customWidth="1"/>
    <col min="14" max="14" width="12" style="16" bestFit="1" customWidth="1"/>
    <col min="15" max="15" width="9.1328125" style="16" bestFit="1" customWidth="1"/>
    <col min="16" max="17" width="12" style="16" bestFit="1" customWidth="1"/>
    <col min="18" max="18" width="9.1328125" style="16" bestFit="1" customWidth="1"/>
    <col min="19" max="19" width="12" style="16" bestFit="1" customWidth="1"/>
    <col min="20" max="20" width="9.1328125" style="16" bestFit="1" customWidth="1"/>
    <col min="21" max="21" width="12" style="16" bestFit="1" customWidth="1"/>
    <col min="22" max="22" width="9.59765625" style="16" bestFit="1" customWidth="1"/>
    <col min="23" max="23" width="7.59765625" style="16" bestFit="1" customWidth="1"/>
    <col min="24" max="24" width="8.59765625" style="16" bestFit="1" customWidth="1"/>
    <col min="25" max="25" width="7.59765625" style="16" bestFit="1" customWidth="1"/>
    <col min="26" max="26" width="9.59765625" style="16" bestFit="1" customWidth="1"/>
    <col min="27" max="16384" width="8.86328125" style="16"/>
  </cols>
  <sheetData>
    <row r="1" spans="1:21" ht="14.25" x14ac:dyDescent="0.45">
      <c r="A1"/>
      <c r="B1" s="132" t="s">
        <v>87</v>
      </c>
      <c r="C1" s="132"/>
      <c r="D1" s="132"/>
      <c r="E1" s="132"/>
      <c r="F1" s="132"/>
      <c r="G1" s="132" t="s">
        <v>88</v>
      </c>
      <c r="H1" s="132"/>
      <c r="I1" s="132"/>
      <c r="J1" s="132"/>
      <c r="K1" s="132"/>
      <c r="L1" s="132" t="s">
        <v>2</v>
      </c>
      <c r="M1" s="132"/>
      <c r="N1" s="132"/>
      <c r="O1" s="132"/>
      <c r="P1" s="132"/>
      <c r="Q1" s="132" t="s">
        <v>4</v>
      </c>
      <c r="R1" s="132"/>
      <c r="S1" s="132"/>
      <c r="T1" s="132"/>
      <c r="U1" s="132"/>
    </row>
    <row r="2" spans="1:21" ht="14.25" x14ac:dyDescent="0.45">
      <c r="A2"/>
      <c r="B2" s="132" t="s">
        <v>44</v>
      </c>
      <c r="C2" s="132"/>
      <c r="D2" s="132" t="s">
        <v>45</v>
      </c>
      <c r="E2" s="132"/>
      <c r="F2" s="29" t="s">
        <v>4</v>
      </c>
      <c r="G2" s="132" t="s">
        <v>44</v>
      </c>
      <c r="H2" s="132"/>
      <c r="I2" s="132" t="s">
        <v>45</v>
      </c>
      <c r="J2" s="132"/>
      <c r="K2" s="29" t="s">
        <v>4</v>
      </c>
      <c r="L2" s="132" t="s">
        <v>44</v>
      </c>
      <c r="M2" s="132"/>
      <c r="N2" s="132" t="s">
        <v>45</v>
      </c>
      <c r="O2" s="132"/>
      <c r="P2" s="29" t="s">
        <v>4</v>
      </c>
      <c r="Q2" s="132" t="s">
        <v>44</v>
      </c>
      <c r="R2" s="132"/>
      <c r="S2" s="132" t="s">
        <v>45</v>
      </c>
      <c r="T2" s="132"/>
      <c r="U2" s="29" t="s">
        <v>4</v>
      </c>
    </row>
    <row r="3" spans="1:21" ht="14.25" x14ac:dyDescent="0.45">
      <c r="A3"/>
      <c r="B3" s="29" t="s">
        <v>46</v>
      </c>
      <c r="C3" s="30" t="s">
        <v>69</v>
      </c>
      <c r="D3" s="29" t="s">
        <v>46</v>
      </c>
      <c r="E3" s="30" t="s">
        <v>69</v>
      </c>
      <c r="F3" s="29" t="s">
        <v>46</v>
      </c>
      <c r="G3" s="29" t="s">
        <v>46</v>
      </c>
      <c r="H3" s="30" t="s">
        <v>69</v>
      </c>
      <c r="I3" s="29" t="s">
        <v>46</v>
      </c>
      <c r="J3" s="30" t="s">
        <v>69</v>
      </c>
      <c r="K3" s="29" t="s">
        <v>46</v>
      </c>
      <c r="L3" s="29" t="s">
        <v>46</v>
      </c>
      <c r="M3" s="30" t="s">
        <v>69</v>
      </c>
      <c r="N3" s="29" t="s">
        <v>46</v>
      </c>
      <c r="O3" s="30" t="s">
        <v>69</v>
      </c>
      <c r="P3" s="29" t="s">
        <v>46</v>
      </c>
      <c r="Q3" s="29" t="s">
        <v>46</v>
      </c>
      <c r="R3" s="30" t="s">
        <v>69</v>
      </c>
      <c r="S3" s="29" t="s">
        <v>46</v>
      </c>
      <c r="T3" s="30" t="s">
        <v>69</v>
      </c>
      <c r="U3" s="29" t="s">
        <v>46</v>
      </c>
    </row>
    <row r="4" spans="1:21" ht="13.9" x14ac:dyDescent="0.4">
      <c r="A4" s="20" t="s">
        <v>104</v>
      </c>
      <c r="B4" s="21">
        <v>37913</v>
      </c>
      <c r="C4" s="58">
        <v>0.3647409687815672</v>
      </c>
      <c r="D4" s="21">
        <v>15756</v>
      </c>
      <c r="E4" s="58">
        <v>0.22991055142928019</v>
      </c>
      <c r="F4" s="21">
        <v>53669</v>
      </c>
      <c r="G4" s="21">
        <v>33365</v>
      </c>
      <c r="H4" s="58">
        <v>0.43006109664612924</v>
      </c>
      <c r="I4" s="43">
        <v>3899</v>
      </c>
      <c r="J4" s="58">
        <v>0.35265918958031839</v>
      </c>
      <c r="K4" s="21">
        <v>37264</v>
      </c>
      <c r="L4" s="43">
        <v>6003</v>
      </c>
      <c r="M4" s="58">
        <v>0.46785129763853167</v>
      </c>
      <c r="N4" s="43">
        <v>1944</v>
      </c>
      <c r="O4" s="58">
        <v>0.31858407079646017</v>
      </c>
      <c r="P4" s="43">
        <v>7947</v>
      </c>
      <c r="Q4" s="21">
        <v>77281</v>
      </c>
      <c r="R4" s="58">
        <v>0.39762191419956988</v>
      </c>
      <c r="S4" s="21">
        <v>21599</v>
      </c>
      <c r="T4" s="58">
        <v>0.25206269182742241</v>
      </c>
      <c r="U4" s="21">
        <v>98880</v>
      </c>
    </row>
    <row r="5" spans="1:21" ht="13.9" x14ac:dyDescent="0.4">
      <c r="A5" s="20" t="s">
        <v>103</v>
      </c>
      <c r="B5" s="21">
        <v>40267</v>
      </c>
      <c r="C5" s="58">
        <v>0.38738756072923181</v>
      </c>
      <c r="D5" s="21">
        <v>21775</v>
      </c>
      <c r="E5" s="58">
        <v>0.31773941719805637</v>
      </c>
      <c r="F5" s="21">
        <v>62042</v>
      </c>
      <c r="G5" s="21">
        <v>38206</v>
      </c>
      <c r="H5" s="58">
        <v>0.49245959114227528</v>
      </c>
      <c r="I5" s="43">
        <v>6319</v>
      </c>
      <c r="J5" s="58">
        <v>0.57154486251808978</v>
      </c>
      <c r="K5" s="21">
        <v>44525</v>
      </c>
      <c r="L5" s="43">
        <v>4399</v>
      </c>
      <c r="M5" s="58">
        <v>0.34284155560751306</v>
      </c>
      <c r="N5" s="43">
        <v>1541</v>
      </c>
      <c r="O5" s="58">
        <v>0.25254015077023928</v>
      </c>
      <c r="P5" s="43">
        <v>5940</v>
      </c>
      <c r="Q5" s="21">
        <v>82872</v>
      </c>
      <c r="R5" s="58">
        <v>0.42638841725064058</v>
      </c>
      <c r="S5" s="21">
        <v>29635</v>
      </c>
      <c r="T5" s="58">
        <v>0.3458436905553805</v>
      </c>
      <c r="U5" s="21">
        <v>112507</v>
      </c>
    </row>
    <row r="6" spans="1:21" ht="13.9" x14ac:dyDescent="0.4">
      <c r="A6" s="20" t="s">
        <v>105</v>
      </c>
      <c r="B6" s="21">
        <v>25765</v>
      </c>
      <c r="C6" s="58">
        <v>0.24787147048920102</v>
      </c>
      <c r="D6" s="21">
        <v>31000</v>
      </c>
      <c r="E6" s="58">
        <v>0.45235003137266344</v>
      </c>
      <c r="F6" s="21">
        <v>56765</v>
      </c>
      <c r="G6" s="43">
        <v>6011</v>
      </c>
      <c r="H6" s="58">
        <v>7.7479312211595472E-2</v>
      </c>
      <c r="I6" s="21">
        <v>838</v>
      </c>
      <c r="J6" s="58">
        <v>7.5795947901591901E-2</v>
      </c>
      <c r="K6" s="43">
        <v>6849</v>
      </c>
      <c r="L6" s="43">
        <v>2429</v>
      </c>
      <c r="M6" s="58">
        <v>0.18930714675395527</v>
      </c>
      <c r="N6" s="43">
        <v>2617</v>
      </c>
      <c r="O6" s="58">
        <v>0.42887577843330055</v>
      </c>
      <c r="P6" s="43">
        <v>5046</v>
      </c>
      <c r="Q6" s="21">
        <v>34205</v>
      </c>
      <c r="R6" s="58">
        <v>0.17598966854978956</v>
      </c>
      <c r="S6" s="21">
        <v>34455</v>
      </c>
      <c r="T6" s="58">
        <v>0.40209361761719709</v>
      </c>
      <c r="U6" s="21">
        <v>68660</v>
      </c>
    </row>
    <row r="7" spans="1:21" ht="13.9" x14ac:dyDescent="0.4">
      <c r="A7" s="81" t="s">
        <v>149</v>
      </c>
      <c r="B7" s="21">
        <f>SUM(B4:B6)</f>
        <v>103945</v>
      </c>
      <c r="C7" s="58">
        <v>1</v>
      </c>
      <c r="D7" s="21">
        <f>SUM(D4:D6)</f>
        <v>68531</v>
      </c>
      <c r="E7" s="58">
        <v>1</v>
      </c>
      <c r="F7" s="21">
        <f>SUM(F4:F6)</f>
        <v>172476</v>
      </c>
      <c r="G7" s="21">
        <f>SUM(G4:G6)</f>
        <v>77582</v>
      </c>
      <c r="H7" s="58">
        <v>1</v>
      </c>
      <c r="I7" s="21">
        <f>SUM(I4:I6)</f>
        <v>11056</v>
      </c>
      <c r="J7" s="58">
        <v>1</v>
      </c>
      <c r="K7" s="21">
        <f>SUM(K4:K6)</f>
        <v>88638</v>
      </c>
      <c r="L7" s="21">
        <f>SUM(L4:L6)</f>
        <v>12831</v>
      </c>
      <c r="M7" s="58">
        <v>1</v>
      </c>
      <c r="N7" s="43">
        <f>SUM(N4:N6)</f>
        <v>6102</v>
      </c>
      <c r="O7" s="58">
        <v>1</v>
      </c>
      <c r="P7" s="21">
        <f>SUM(P4:P6)</f>
        <v>18933</v>
      </c>
      <c r="Q7" s="21">
        <f>SUM(Q4:Q6)</f>
        <v>194358</v>
      </c>
      <c r="R7" s="58">
        <v>1</v>
      </c>
      <c r="S7" s="21">
        <f>SUM(S4:S6)</f>
        <v>85689</v>
      </c>
      <c r="T7" s="58">
        <v>1</v>
      </c>
      <c r="U7" s="21">
        <f>SUM(U4:U6)</f>
        <v>280047</v>
      </c>
    </row>
  </sheetData>
  <mergeCells count="12">
    <mergeCell ref="Q2:R2"/>
    <mergeCell ref="S2:T2"/>
    <mergeCell ref="B1:F1"/>
    <mergeCell ref="G1:K1"/>
    <mergeCell ref="L1:P1"/>
    <mergeCell ref="Q1:U1"/>
    <mergeCell ref="B2:C2"/>
    <mergeCell ref="D2:E2"/>
    <mergeCell ref="G2:H2"/>
    <mergeCell ref="I2:J2"/>
    <mergeCell ref="L2:M2"/>
    <mergeCell ref="N2: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"/>
  <sheetViews>
    <sheetView workbookViewId="0">
      <selection activeCell="A7" sqref="A7"/>
    </sheetView>
  </sheetViews>
  <sheetFormatPr defaultColWidth="8.86328125" defaultRowHeight="13.5" x14ac:dyDescent="0.35"/>
  <cols>
    <col min="1" max="1" width="16.86328125" style="16" bestFit="1" customWidth="1"/>
    <col min="2" max="2" width="11.1328125" style="16" bestFit="1" customWidth="1"/>
    <col min="3" max="3" width="9.1328125" style="16" bestFit="1" customWidth="1"/>
    <col min="4" max="4" width="10.1328125" style="16" bestFit="1" customWidth="1"/>
    <col min="5" max="5" width="9.1328125" style="16" bestFit="1" customWidth="1"/>
    <col min="6" max="6" width="11.1328125" style="16" bestFit="1" customWidth="1"/>
    <col min="7" max="7" width="10.1328125" style="16" bestFit="1" customWidth="1"/>
    <col min="8" max="8" width="9.1328125" style="16" bestFit="1" customWidth="1"/>
    <col min="9" max="9" width="10.1328125" style="16" bestFit="1" customWidth="1"/>
    <col min="10" max="10" width="9.1328125" style="16" bestFit="1" customWidth="1"/>
    <col min="11" max="11" width="10.1328125" style="16" bestFit="1" customWidth="1"/>
    <col min="12" max="12" width="9" style="16" bestFit="1" customWidth="1"/>
    <col min="13" max="13" width="9.1328125" style="16" bestFit="1" customWidth="1"/>
    <col min="14" max="14" width="9" style="16" bestFit="1" customWidth="1"/>
    <col min="15" max="15" width="9.1328125" style="16" bestFit="1" customWidth="1"/>
    <col min="16" max="16" width="9" style="16" bestFit="1" customWidth="1"/>
    <col min="17" max="17" width="7.86328125" style="16" bestFit="1" customWidth="1"/>
    <col min="18" max="18" width="9.1328125" style="16" bestFit="1" customWidth="1"/>
    <col min="19" max="19" width="9" style="16" bestFit="1" customWidth="1"/>
    <col min="20" max="20" width="9.1328125" style="16" bestFit="1" customWidth="1"/>
    <col min="21" max="21" width="9" style="16" bestFit="1" customWidth="1"/>
    <col min="22" max="22" width="11.1328125" style="16" bestFit="1" customWidth="1"/>
    <col min="23" max="23" width="9.1328125" style="16" bestFit="1" customWidth="1"/>
    <col min="24" max="24" width="10.1328125" style="16" bestFit="1" customWidth="1"/>
    <col min="25" max="25" width="9.1328125" style="16" bestFit="1" customWidth="1"/>
    <col min="26" max="26" width="11.1328125" style="16" bestFit="1" customWidth="1"/>
    <col min="27" max="16384" width="8.86328125" style="16"/>
  </cols>
  <sheetData>
    <row r="1" spans="1:26" ht="14.25" x14ac:dyDescent="0.45">
      <c r="A1"/>
      <c r="B1" s="132" t="s">
        <v>0</v>
      </c>
      <c r="C1" s="132"/>
      <c r="D1" s="132"/>
      <c r="E1" s="132"/>
      <c r="F1" s="132"/>
      <c r="G1" s="132" t="s">
        <v>1</v>
      </c>
      <c r="H1" s="132"/>
      <c r="I1" s="132"/>
      <c r="J1" s="132"/>
      <c r="K1" s="132"/>
      <c r="L1" s="132" t="s">
        <v>2</v>
      </c>
      <c r="M1" s="132"/>
      <c r="N1" s="132"/>
      <c r="O1" s="132"/>
      <c r="P1" s="132"/>
      <c r="Q1" s="132" t="s">
        <v>3</v>
      </c>
      <c r="R1" s="132"/>
      <c r="S1" s="132"/>
      <c r="T1" s="132"/>
      <c r="U1" s="132"/>
      <c r="V1" s="132" t="s">
        <v>4</v>
      </c>
      <c r="W1" s="132"/>
      <c r="X1" s="132"/>
      <c r="Y1" s="132"/>
      <c r="Z1" s="132"/>
    </row>
    <row r="2" spans="1:26" ht="14.25" x14ac:dyDescent="0.45">
      <c r="A2"/>
      <c r="B2" s="132" t="s">
        <v>44</v>
      </c>
      <c r="C2" s="132"/>
      <c r="D2" s="132" t="s">
        <v>45</v>
      </c>
      <c r="E2" s="132"/>
      <c r="F2" s="29" t="s">
        <v>4</v>
      </c>
      <c r="G2" s="132" t="s">
        <v>44</v>
      </c>
      <c r="H2" s="132"/>
      <c r="I2" s="132" t="s">
        <v>45</v>
      </c>
      <c r="J2" s="132"/>
      <c r="K2" s="29" t="s">
        <v>4</v>
      </c>
      <c r="L2" s="132" t="s">
        <v>44</v>
      </c>
      <c r="M2" s="132"/>
      <c r="N2" s="132" t="s">
        <v>45</v>
      </c>
      <c r="O2" s="132"/>
      <c r="P2" s="29" t="s">
        <v>4</v>
      </c>
      <c r="Q2" s="132" t="s">
        <v>44</v>
      </c>
      <c r="R2" s="132"/>
      <c r="S2" s="132" t="s">
        <v>45</v>
      </c>
      <c r="T2" s="132"/>
      <c r="U2" s="29" t="s">
        <v>4</v>
      </c>
      <c r="V2" s="132" t="s">
        <v>44</v>
      </c>
      <c r="W2" s="132"/>
      <c r="X2" s="132" t="s">
        <v>45</v>
      </c>
      <c r="Y2" s="132"/>
      <c r="Z2" s="29" t="s">
        <v>4</v>
      </c>
    </row>
    <row r="3" spans="1:26" ht="14.25" x14ac:dyDescent="0.45">
      <c r="A3"/>
      <c r="B3" s="30" t="s">
        <v>41</v>
      </c>
      <c r="C3" s="30" t="s">
        <v>69</v>
      </c>
      <c r="D3" s="30" t="s">
        <v>41</v>
      </c>
      <c r="E3" s="30" t="s">
        <v>69</v>
      </c>
      <c r="F3" s="30" t="s">
        <v>41</v>
      </c>
      <c r="G3" s="30" t="s">
        <v>41</v>
      </c>
      <c r="H3" s="30" t="s">
        <v>69</v>
      </c>
      <c r="I3" s="30" t="s">
        <v>41</v>
      </c>
      <c r="J3" s="30" t="s">
        <v>69</v>
      </c>
      <c r="K3" s="30" t="s">
        <v>41</v>
      </c>
      <c r="L3" s="30" t="s">
        <v>41</v>
      </c>
      <c r="M3" s="30" t="s">
        <v>69</v>
      </c>
      <c r="N3" s="30" t="s">
        <v>41</v>
      </c>
      <c r="O3" s="30" t="s">
        <v>69</v>
      </c>
      <c r="P3" s="30" t="s">
        <v>41</v>
      </c>
      <c r="Q3" s="30" t="s">
        <v>41</v>
      </c>
      <c r="R3" s="30" t="s">
        <v>69</v>
      </c>
      <c r="S3" s="30" t="s">
        <v>41</v>
      </c>
      <c r="T3" s="30" t="s">
        <v>69</v>
      </c>
      <c r="U3" s="30" t="s">
        <v>41</v>
      </c>
      <c r="V3" s="30" t="s">
        <v>41</v>
      </c>
      <c r="W3" s="30" t="s">
        <v>69</v>
      </c>
      <c r="X3" s="30" t="s">
        <v>41</v>
      </c>
      <c r="Y3" s="30" t="s">
        <v>69</v>
      </c>
      <c r="Z3" s="30" t="s">
        <v>41</v>
      </c>
    </row>
    <row r="4" spans="1:26" ht="13.9" x14ac:dyDescent="0.4">
      <c r="A4" s="20" t="s">
        <v>104</v>
      </c>
      <c r="B4" s="18">
        <v>47711.56</v>
      </c>
      <c r="C4" s="58">
        <v>0.37813288824323354</v>
      </c>
      <c r="D4" s="18">
        <v>14885.51</v>
      </c>
      <c r="E4" s="58">
        <v>0.23581962294233239</v>
      </c>
      <c r="F4" s="18">
        <v>62597.07</v>
      </c>
      <c r="G4" s="40">
        <v>9923.58</v>
      </c>
      <c r="H4" s="58">
        <v>0.38630994159559301</v>
      </c>
      <c r="I4" s="40">
        <v>3028.97</v>
      </c>
      <c r="J4" s="58">
        <v>0.2763285614716261</v>
      </c>
      <c r="K4" s="18">
        <v>12952.55</v>
      </c>
      <c r="L4" s="40">
        <v>2031.08</v>
      </c>
      <c r="M4" s="58">
        <v>0.44849667891464107</v>
      </c>
      <c r="N4" s="18">
        <v>752.57</v>
      </c>
      <c r="O4" s="58">
        <v>0.36983144134846924</v>
      </c>
      <c r="P4" s="40">
        <v>2783.65</v>
      </c>
      <c r="Q4" s="18">
        <v>106.1</v>
      </c>
      <c r="R4" s="58">
        <v>0.16951318879711139</v>
      </c>
      <c r="S4" s="18">
        <v>106.5</v>
      </c>
      <c r="T4" s="58">
        <v>0.10604506666401139</v>
      </c>
      <c r="U4" s="18">
        <v>212.6</v>
      </c>
      <c r="V4" s="18">
        <v>59772.32</v>
      </c>
      <c r="W4" s="58">
        <v>0.38066842449639016</v>
      </c>
      <c r="X4" s="18">
        <v>18773.55</v>
      </c>
      <c r="Y4" s="58">
        <v>0.24342314515065586</v>
      </c>
      <c r="Z4" s="18">
        <v>78545.87</v>
      </c>
    </row>
    <row r="5" spans="1:26" ht="13.9" x14ac:dyDescent="0.4">
      <c r="A5" s="20" t="s">
        <v>103</v>
      </c>
      <c r="B5" s="18">
        <v>52972.46</v>
      </c>
      <c r="C5" s="58">
        <v>0.41982759098946165</v>
      </c>
      <c r="D5" s="18">
        <v>19186.71</v>
      </c>
      <c r="E5" s="58">
        <v>0.30396020812883656</v>
      </c>
      <c r="F5" s="18">
        <v>72159.17</v>
      </c>
      <c r="G5" s="18">
        <v>12277.31</v>
      </c>
      <c r="H5" s="58">
        <v>0.4779370861172067</v>
      </c>
      <c r="I5" s="40">
        <v>6210.52</v>
      </c>
      <c r="J5" s="58">
        <v>0.566576776128771</v>
      </c>
      <c r="K5" s="18">
        <v>18487.830000000002</v>
      </c>
      <c r="L5" s="40">
        <v>1952.56</v>
      </c>
      <c r="M5" s="58">
        <v>0.431158140192199</v>
      </c>
      <c r="N5" s="20">
        <v>815.03</v>
      </c>
      <c r="O5" s="58">
        <v>0.40052582436483369</v>
      </c>
      <c r="P5" s="40">
        <v>2767.59</v>
      </c>
      <c r="Q5" s="20">
        <v>171.13</v>
      </c>
      <c r="R5" s="58">
        <v>0.27340991516352187</v>
      </c>
      <c r="S5" s="20">
        <v>263.52999999999997</v>
      </c>
      <c r="T5" s="58">
        <v>0.26240428561471285</v>
      </c>
      <c r="U5" s="20">
        <v>434.66</v>
      </c>
      <c r="V5" s="18">
        <v>67373.460000000006</v>
      </c>
      <c r="W5" s="58">
        <v>0.42907735338147435</v>
      </c>
      <c r="X5" s="18">
        <v>26475.79</v>
      </c>
      <c r="Y5" s="58">
        <v>0.3432925617237168</v>
      </c>
      <c r="Z5" s="18">
        <v>93849.25</v>
      </c>
    </row>
    <row r="6" spans="1:26" ht="13.9" x14ac:dyDescent="0.4">
      <c r="A6" s="20" t="s">
        <v>105</v>
      </c>
      <c r="B6" s="18">
        <v>25492.68</v>
      </c>
      <c r="C6" s="58">
        <v>0.20203952076730494</v>
      </c>
      <c r="D6" s="18">
        <v>29050.22</v>
      </c>
      <c r="E6" s="58">
        <v>0.460220168928831</v>
      </c>
      <c r="F6" s="18">
        <v>54542.9</v>
      </c>
      <c r="G6" s="40">
        <v>3487.24</v>
      </c>
      <c r="H6" s="58">
        <v>0.13575297228720035</v>
      </c>
      <c r="I6" s="40">
        <v>1721.99</v>
      </c>
      <c r="J6" s="58">
        <v>0.15709466239960299</v>
      </c>
      <c r="K6" s="40">
        <v>5209.2299999999996</v>
      </c>
      <c r="L6" s="40">
        <v>545</v>
      </c>
      <c r="M6" s="58">
        <v>0.12034518089315999</v>
      </c>
      <c r="N6" s="18">
        <v>467.3</v>
      </c>
      <c r="O6" s="58">
        <v>0.22964273428669715</v>
      </c>
      <c r="P6" s="40">
        <v>1012.3</v>
      </c>
      <c r="Q6" s="18">
        <v>348.68</v>
      </c>
      <c r="R6" s="58">
        <v>0.55707689603936661</v>
      </c>
      <c r="S6" s="18">
        <v>634.26</v>
      </c>
      <c r="T6" s="58">
        <v>0.63155064772127578</v>
      </c>
      <c r="U6" s="40">
        <v>982.94</v>
      </c>
      <c r="V6" s="18">
        <v>29873.599999999999</v>
      </c>
      <c r="W6" s="58">
        <v>0.19025422212213547</v>
      </c>
      <c r="X6" s="18">
        <v>31873.77</v>
      </c>
      <c r="Y6" s="58">
        <v>0.41328429312562731</v>
      </c>
      <c r="Z6" s="18">
        <v>61747.37</v>
      </c>
    </row>
    <row r="7" spans="1:26" ht="13.9" x14ac:dyDescent="0.4">
      <c r="A7" s="81" t="s">
        <v>149</v>
      </c>
      <c r="B7" s="18">
        <f>SUM(B4:B6)</f>
        <v>126176.69999999998</v>
      </c>
      <c r="C7" s="58">
        <v>1</v>
      </c>
      <c r="D7" s="18">
        <f>SUM(D4:D6)</f>
        <v>63122.44</v>
      </c>
      <c r="E7" s="58">
        <v>1</v>
      </c>
      <c r="F7" s="18">
        <f>SUM(F4:F6)</f>
        <v>189299.13999999998</v>
      </c>
      <c r="G7" s="18">
        <f>SUM(G4:G6)</f>
        <v>25688.129999999997</v>
      </c>
      <c r="H7" s="58">
        <v>1</v>
      </c>
      <c r="I7" s="18">
        <f>SUM(I4:I6)</f>
        <v>10961.48</v>
      </c>
      <c r="J7" s="58">
        <v>1</v>
      </c>
      <c r="K7" s="18">
        <f>SUM(K4:K6)</f>
        <v>36649.61</v>
      </c>
      <c r="L7" s="40">
        <f>SUM(L4:L6)</f>
        <v>4528.6399999999994</v>
      </c>
      <c r="M7" s="58">
        <v>1</v>
      </c>
      <c r="N7" s="40">
        <f>SUM(N4:N6)</f>
        <v>2034.8999999999999</v>
      </c>
      <c r="O7" s="58">
        <v>1</v>
      </c>
      <c r="P7" s="40">
        <f>SUM(P4:P6)</f>
        <v>6563.54</v>
      </c>
      <c r="Q7" s="18">
        <f>SUM(Q4:Q6)</f>
        <v>625.91000000000008</v>
      </c>
      <c r="R7" s="58">
        <v>1</v>
      </c>
      <c r="S7" s="40">
        <f>SUM(S4:S6)</f>
        <v>1004.29</v>
      </c>
      <c r="T7" s="58">
        <v>1</v>
      </c>
      <c r="U7" s="40">
        <f>SUM(U4:U6)</f>
        <v>1630.2</v>
      </c>
      <c r="V7" s="18">
        <f>SUM(V4:V6)</f>
        <v>157019.38</v>
      </c>
      <c r="W7" s="58">
        <v>1</v>
      </c>
      <c r="X7" s="18">
        <f>SUM(X4:X6)</f>
        <v>77123.11</v>
      </c>
      <c r="Y7" s="58">
        <v>1</v>
      </c>
      <c r="Z7" s="18">
        <f>SUM(Z4:Z6)</f>
        <v>234142.49</v>
      </c>
    </row>
    <row r="8" spans="1:26" x14ac:dyDescent="0.35">
      <c r="N8" s="59"/>
    </row>
  </sheetData>
  <mergeCells count="15">
    <mergeCell ref="X2:Y2"/>
    <mergeCell ref="V1:Z1"/>
    <mergeCell ref="B2:C2"/>
    <mergeCell ref="D2:E2"/>
    <mergeCell ref="G2:H2"/>
    <mergeCell ref="I2:J2"/>
    <mergeCell ref="L2:M2"/>
    <mergeCell ref="N2:O2"/>
    <mergeCell ref="Q2:R2"/>
    <mergeCell ref="S2:T2"/>
    <mergeCell ref="V2:W2"/>
    <mergeCell ref="B1:F1"/>
    <mergeCell ref="G1:K1"/>
    <mergeCell ref="L1:P1"/>
    <mergeCell ref="Q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11" sqref="C11"/>
    </sheetView>
  </sheetViews>
  <sheetFormatPr defaultRowHeight="14.25" x14ac:dyDescent="0.45"/>
  <cols>
    <col min="1" max="1" width="47.3984375" customWidth="1"/>
    <col min="2" max="2" width="14.59765625" bestFit="1" customWidth="1"/>
  </cols>
  <sheetData>
    <row r="1" spans="1:3" x14ac:dyDescent="0.45">
      <c r="A1" s="33" t="s">
        <v>93</v>
      </c>
      <c r="B1" s="32" t="s">
        <v>114</v>
      </c>
      <c r="C1" s="16"/>
    </row>
    <row r="2" spans="1:3" x14ac:dyDescent="0.45">
      <c r="A2" s="20" t="s">
        <v>79</v>
      </c>
      <c r="B2" s="60">
        <v>0.10100000000000001</v>
      </c>
      <c r="C2" s="16"/>
    </row>
    <row r="3" spans="1:3" x14ac:dyDescent="0.45">
      <c r="A3" s="20" t="s">
        <v>78</v>
      </c>
      <c r="B3" s="60">
        <v>2.87E-2</v>
      </c>
      <c r="C3" s="16"/>
    </row>
    <row r="4" spans="1:3" x14ac:dyDescent="0.45">
      <c r="A4" s="20" t="s">
        <v>81</v>
      </c>
      <c r="B4" s="60">
        <v>2.5000000000000001E-2</v>
      </c>
      <c r="C4" s="16"/>
    </row>
    <row r="5" spans="1:3" x14ac:dyDescent="0.45">
      <c r="A5" s="20"/>
      <c r="B5" s="60"/>
      <c r="C5" s="16"/>
    </row>
    <row r="6" spans="1:3" x14ac:dyDescent="0.45">
      <c r="A6" s="29" t="s">
        <v>92</v>
      </c>
      <c r="B6" s="32" t="s">
        <v>107</v>
      </c>
      <c r="C6" s="16"/>
    </row>
    <row r="7" spans="1:3" x14ac:dyDescent="0.45">
      <c r="A7" s="81" t="s">
        <v>44</v>
      </c>
      <c r="B7" s="72">
        <v>0.69</v>
      </c>
      <c r="C7" s="16"/>
    </row>
    <row r="8" spans="1:3" x14ac:dyDescent="0.45">
      <c r="A8" s="20" t="s">
        <v>45</v>
      </c>
      <c r="B8" s="72">
        <v>0.31</v>
      </c>
      <c r="C8" s="16"/>
    </row>
    <row r="9" spans="1:3" x14ac:dyDescent="0.45">
      <c r="A9" s="16"/>
      <c r="B9" s="16"/>
      <c r="C9" s="16"/>
    </row>
    <row r="10" spans="1:3" x14ac:dyDescent="0.45">
      <c r="A10" s="29" t="s">
        <v>94</v>
      </c>
      <c r="B10" s="32" t="s">
        <v>41</v>
      </c>
      <c r="C10" s="32" t="s">
        <v>69</v>
      </c>
    </row>
    <row r="11" spans="1:3" x14ac:dyDescent="0.45">
      <c r="A11" s="20" t="s">
        <v>111</v>
      </c>
      <c r="B11" s="18">
        <v>83971.81</v>
      </c>
      <c r="C11" s="128">
        <v>0.35859999999999997</v>
      </c>
    </row>
    <row r="12" spans="1:3" x14ac:dyDescent="0.45">
      <c r="A12" s="20" t="s">
        <v>86</v>
      </c>
      <c r="B12" s="18">
        <v>150166.04999999999</v>
      </c>
      <c r="C12" s="128">
        <v>0.64139999999999997</v>
      </c>
    </row>
    <row r="16" spans="1:3" x14ac:dyDescent="0.45">
      <c r="A16" s="16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opLeftCell="A15" zoomScale="98" zoomScaleNormal="98" workbookViewId="0">
      <selection activeCell="H13" sqref="H13"/>
    </sheetView>
  </sheetViews>
  <sheetFormatPr defaultColWidth="8.86328125" defaultRowHeight="13.5" x14ac:dyDescent="0.35"/>
  <cols>
    <col min="1" max="1" width="59.86328125" style="83" bestFit="1" customWidth="1"/>
    <col min="2" max="2" width="11.86328125" style="83" customWidth="1"/>
    <col min="3" max="3" width="12.86328125" style="83" customWidth="1"/>
    <col min="4" max="4" width="12.59765625" style="83" customWidth="1"/>
    <col min="5" max="5" width="13.1328125" style="83" bestFit="1" customWidth="1"/>
    <col min="6" max="7" width="8.86328125" style="83"/>
    <col min="8" max="9" width="10.59765625" style="83" bestFit="1" customWidth="1"/>
    <col min="10" max="16384" width="8.86328125" style="83"/>
  </cols>
  <sheetData>
    <row r="1" spans="1:13" ht="13.9" x14ac:dyDescent="0.4">
      <c r="A1" s="85" t="s">
        <v>89</v>
      </c>
    </row>
    <row r="3" spans="1:13" s="88" customFormat="1" ht="27.75" x14ac:dyDescent="0.45">
      <c r="A3" s="86" t="s">
        <v>43</v>
      </c>
      <c r="B3" s="87" t="s">
        <v>194</v>
      </c>
      <c r="C3" s="87" t="s">
        <v>195</v>
      </c>
      <c r="D3" s="87" t="s">
        <v>188</v>
      </c>
      <c r="E3" s="87" t="s">
        <v>189</v>
      </c>
      <c r="G3" s="89"/>
      <c r="H3" s="89"/>
      <c r="I3" s="89"/>
      <c r="J3" s="89"/>
      <c r="K3" s="89"/>
      <c r="L3" s="89"/>
      <c r="M3" s="89"/>
    </row>
    <row r="4" spans="1:13" ht="14.25" x14ac:dyDescent="0.45">
      <c r="A4" s="81" t="s">
        <v>5</v>
      </c>
      <c r="B4" s="81">
        <v>293.19</v>
      </c>
      <c r="C4" s="81">
        <v>284.83999999999997</v>
      </c>
      <c r="D4" s="90">
        <v>-8.3500000000000227</v>
      </c>
      <c r="E4" s="91">
        <f>D4/B4</f>
        <v>-2.8479825369214579E-2</v>
      </c>
      <c r="G4" s="89"/>
      <c r="H4" s="89"/>
      <c r="I4" s="89"/>
      <c r="J4" s="89"/>
      <c r="K4" s="89"/>
      <c r="L4" s="89"/>
      <c r="M4" s="89"/>
    </row>
    <row r="5" spans="1:13" ht="14.25" x14ac:dyDescent="0.45">
      <c r="A5" s="81" t="s">
        <v>6</v>
      </c>
      <c r="B5" s="92">
        <v>2124.06</v>
      </c>
      <c r="C5" s="92">
        <v>2061.17</v>
      </c>
      <c r="D5" s="90">
        <v>-62.889999999999873</v>
      </c>
      <c r="E5" s="91">
        <f t="shared" ref="E5:E33" si="0">D5/B5</f>
        <v>-2.9608391476700222E-2</v>
      </c>
      <c r="G5" s="89"/>
      <c r="H5" s="89"/>
      <c r="I5" s="89"/>
      <c r="J5" s="89"/>
      <c r="K5" s="89"/>
      <c r="L5" s="89"/>
      <c r="M5" s="89"/>
    </row>
    <row r="6" spans="1:13" ht="14.25" x14ac:dyDescent="0.45">
      <c r="A6" s="81" t="s">
        <v>7</v>
      </c>
      <c r="B6" s="92">
        <v>3354.39</v>
      </c>
      <c r="C6" s="92">
        <v>3300.81</v>
      </c>
      <c r="D6" s="90">
        <v>-53.579999999999927</v>
      </c>
      <c r="E6" s="91">
        <f t="shared" si="0"/>
        <v>-1.5973097940311032E-2</v>
      </c>
      <c r="G6" s="89"/>
      <c r="H6" s="89"/>
      <c r="I6" s="89"/>
      <c r="J6" s="89"/>
      <c r="K6" s="89"/>
      <c r="L6" s="89"/>
      <c r="M6" s="89"/>
    </row>
    <row r="7" spans="1:13" ht="14.25" x14ac:dyDescent="0.45">
      <c r="A7" s="81" t="s">
        <v>8</v>
      </c>
      <c r="B7" s="92">
        <v>1828.8</v>
      </c>
      <c r="C7" s="92">
        <v>1735.06</v>
      </c>
      <c r="D7" s="90">
        <v>-93.740000000000009</v>
      </c>
      <c r="E7" s="91">
        <f t="shared" si="0"/>
        <v>-5.1257655293088372E-2</v>
      </c>
      <c r="G7" s="89"/>
      <c r="H7" s="89"/>
      <c r="I7" s="89"/>
      <c r="J7" s="89"/>
      <c r="K7" s="89"/>
      <c r="L7" s="89"/>
      <c r="M7" s="89"/>
    </row>
    <row r="8" spans="1:13" ht="14.25" x14ac:dyDescent="0.45">
      <c r="A8" s="81" t="s">
        <v>9</v>
      </c>
      <c r="B8" s="90">
        <v>74101.34</v>
      </c>
      <c r="C8" s="90">
        <v>74595.320000000007</v>
      </c>
      <c r="D8" s="90">
        <v>493.98000000001048</v>
      </c>
      <c r="E8" s="91">
        <f t="shared" si="0"/>
        <v>6.6662762103898597E-3</v>
      </c>
      <c r="G8" s="89"/>
      <c r="H8" s="89"/>
      <c r="I8" s="89"/>
      <c r="J8" s="89"/>
      <c r="K8" s="89"/>
      <c r="L8" s="89"/>
      <c r="M8" s="89"/>
    </row>
    <row r="9" spans="1:13" ht="14.25" x14ac:dyDescent="0.45">
      <c r="A9" s="81" t="s">
        <v>10</v>
      </c>
      <c r="B9" s="81">
        <v>585.1</v>
      </c>
      <c r="C9" s="81">
        <v>558.47</v>
      </c>
      <c r="D9" s="90">
        <v>-26.629999999999995</v>
      </c>
      <c r="E9" s="91">
        <f t="shared" si="0"/>
        <v>-4.5513587420953676E-2</v>
      </c>
      <c r="G9" s="89"/>
      <c r="H9" s="89"/>
      <c r="I9" s="89"/>
      <c r="J9" s="89"/>
      <c r="K9" s="89"/>
      <c r="L9" s="89"/>
      <c r="M9" s="89"/>
    </row>
    <row r="10" spans="1:13" ht="14.25" x14ac:dyDescent="0.45">
      <c r="A10" s="81" t="s">
        <v>11</v>
      </c>
      <c r="B10" s="92">
        <v>2946.59</v>
      </c>
      <c r="C10" s="92">
        <v>2892.65</v>
      </c>
      <c r="D10" s="90">
        <v>-53.940000000000055</v>
      </c>
      <c r="E10" s="91">
        <f t="shared" si="0"/>
        <v>-1.8305906149141907E-2</v>
      </c>
      <c r="G10" s="89"/>
      <c r="H10" s="89"/>
      <c r="I10" s="89"/>
      <c r="J10" s="89"/>
      <c r="K10" s="89"/>
      <c r="L10" s="89"/>
      <c r="M10" s="89"/>
    </row>
    <row r="11" spans="1:13" ht="14.25" x14ac:dyDescent="0.45">
      <c r="A11" s="81" t="s">
        <v>12</v>
      </c>
      <c r="B11" s="92">
        <v>5332.18</v>
      </c>
      <c r="C11" s="92">
        <v>5241.6400000000003</v>
      </c>
      <c r="D11" s="90">
        <v>-90.539999999999964</v>
      </c>
      <c r="E11" s="91">
        <f t="shared" si="0"/>
        <v>-1.6979921908112622E-2</v>
      </c>
      <c r="G11" s="89"/>
      <c r="H11" s="89"/>
      <c r="I11" s="89"/>
      <c r="J11" s="89"/>
      <c r="K11" s="89"/>
      <c r="L11" s="89"/>
      <c r="M11" s="89"/>
    </row>
    <row r="12" spans="1:13" ht="14.25" x14ac:dyDescent="0.45">
      <c r="A12" s="93" t="s">
        <v>181</v>
      </c>
      <c r="B12" s="94">
        <v>166.02</v>
      </c>
      <c r="C12" s="81"/>
      <c r="D12" s="90"/>
      <c r="E12" s="91"/>
      <c r="G12" s="89"/>
      <c r="H12" s="89"/>
      <c r="I12" s="89"/>
      <c r="J12" s="89"/>
      <c r="K12" s="89"/>
      <c r="L12" s="89"/>
      <c r="M12" s="89"/>
    </row>
    <row r="13" spans="1:13" ht="14.25" x14ac:dyDescent="0.45">
      <c r="A13" s="81" t="s">
        <v>13</v>
      </c>
      <c r="B13" s="95">
        <v>3362.89</v>
      </c>
      <c r="C13" s="92">
        <v>3315.3</v>
      </c>
      <c r="D13" s="90">
        <v>-47.589999999999691</v>
      </c>
      <c r="E13" s="91">
        <f t="shared" si="0"/>
        <v>-1.4151518485588196E-2</v>
      </c>
      <c r="G13" s="89"/>
      <c r="H13" s="89"/>
      <c r="I13" s="89"/>
      <c r="J13" s="89"/>
      <c r="K13" s="89"/>
      <c r="L13" s="89"/>
      <c r="M13" s="89"/>
    </row>
    <row r="14" spans="1:13" ht="14.25" x14ac:dyDescent="0.45">
      <c r="A14" s="81" t="s">
        <v>14</v>
      </c>
      <c r="B14" s="94">
        <v>178.38</v>
      </c>
      <c r="C14" s="81">
        <v>173.35</v>
      </c>
      <c r="D14" s="90">
        <v>-5.0300000000000011</v>
      </c>
      <c r="E14" s="91">
        <f t="shared" si="0"/>
        <v>-2.8198228500953028E-2</v>
      </c>
      <c r="G14" s="89"/>
      <c r="H14" s="89"/>
      <c r="I14" s="89"/>
      <c r="J14" s="89"/>
      <c r="K14" s="89"/>
      <c r="L14" s="89"/>
      <c r="M14" s="89"/>
    </row>
    <row r="15" spans="1:13" ht="14.25" x14ac:dyDescent="0.45">
      <c r="A15" s="81" t="s">
        <v>15</v>
      </c>
      <c r="B15" s="95">
        <v>2439.46</v>
      </c>
      <c r="C15" s="92">
        <v>2149.0100000000002</v>
      </c>
      <c r="D15" s="90">
        <v>-290.44999999999982</v>
      </c>
      <c r="E15" s="91">
        <f t="shared" si="0"/>
        <v>-0.11906323530617424</v>
      </c>
      <c r="G15" s="89"/>
      <c r="H15" s="89"/>
      <c r="I15" s="89"/>
      <c r="J15" s="89"/>
      <c r="K15" s="89"/>
      <c r="L15" s="89"/>
      <c r="M15" s="89"/>
    </row>
    <row r="16" spans="1:13" ht="14.25" x14ac:dyDescent="0.45">
      <c r="A16" s="93" t="s">
        <v>184</v>
      </c>
      <c r="B16" s="95"/>
      <c r="C16" s="92">
        <v>42.02</v>
      </c>
      <c r="D16" s="90"/>
      <c r="E16" s="91"/>
      <c r="G16" s="89"/>
      <c r="H16" s="89"/>
      <c r="I16" s="89"/>
      <c r="J16" s="89"/>
      <c r="K16" s="89"/>
      <c r="L16" s="89"/>
      <c r="M16" s="89"/>
    </row>
    <row r="17" spans="1:13" ht="27.75" x14ac:dyDescent="0.45">
      <c r="A17" s="96" t="s">
        <v>182</v>
      </c>
      <c r="B17" s="94">
        <v>911.39</v>
      </c>
      <c r="C17" s="81"/>
      <c r="D17" s="90"/>
      <c r="E17" s="91"/>
      <c r="G17" s="89"/>
      <c r="H17" s="89"/>
      <c r="I17" s="89"/>
      <c r="J17" s="89"/>
      <c r="K17" s="89"/>
      <c r="L17" s="89"/>
      <c r="M17" s="89"/>
    </row>
    <row r="18" spans="1:13" ht="14.25" x14ac:dyDescent="0.45">
      <c r="A18" s="93" t="s">
        <v>185</v>
      </c>
      <c r="B18" s="94"/>
      <c r="C18" s="81">
        <v>791.05</v>
      </c>
      <c r="D18" s="90"/>
      <c r="E18" s="91"/>
      <c r="G18" s="89"/>
      <c r="H18" s="89"/>
      <c r="I18" s="89"/>
      <c r="J18" s="89"/>
      <c r="K18" s="89"/>
      <c r="L18" s="89"/>
      <c r="M18" s="89"/>
    </row>
    <row r="19" spans="1:13" ht="14.25" x14ac:dyDescent="0.45">
      <c r="A19" s="81" t="s">
        <v>16</v>
      </c>
      <c r="B19" s="81">
        <v>457.51</v>
      </c>
      <c r="C19" s="81">
        <v>440.35</v>
      </c>
      <c r="D19" s="90">
        <v>-17.159999999999968</v>
      </c>
      <c r="E19" s="91">
        <f t="shared" si="0"/>
        <v>-3.7507376887936809E-2</v>
      </c>
      <c r="G19" s="89"/>
      <c r="H19" s="89"/>
      <c r="I19" s="89"/>
      <c r="J19" s="89"/>
      <c r="K19" s="89"/>
      <c r="L19" s="89"/>
      <c r="M19" s="89"/>
    </row>
    <row r="20" spans="1:13" ht="14.25" x14ac:dyDescent="0.45">
      <c r="A20" s="81" t="s">
        <v>17</v>
      </c>
      <c r="B20" s="92">
        <v>7231.94</v>
      </c>
      <c r="C20" s="92">
        <v>7347.01</v>
      </c>
      <c r="D20" s="90">
        <v>115.07000000000062</v>
      </c>
      <c r="E20" s="91">
        <f t="shared" si="0"/>
        <v>1.5911359884069921E-2</v>
      </c>
      <c r="G20" s="89"/>
      <c r="H20" s="89"/>
      <c r="I20" s="89"/>
      <c r="J20" s="89"/>
      <c r="K20" s="89"/>
      <c r="L20" s="89"/>
      <c r="M20" s="89"/>
    </row>
    <row r="21" spans="1:13" ht="14.25" x14ac:dyDescent="0.45">
      <c r="A21" s="81" t="s">
        <v>38</v>
      </c>
      <c r="B21" s="92">
        <v>1525.09</v>
      </c>
      <c r="C21" s="92">
        <v>1464.9</v>
      </c>
      <c r="D21" s="90">
        <v>-60.189999999999827</v>
      </c>
      <c r="E21" s="91">
        <f t="shared" si="0"/>
        <v>-3.9466523287150154E-2</v>
      </c>
      <c r="G21" s="89"/>
      <c r="H21" s="89"/>
      <c r="I21" s="89"/>
      <c r="J21" s="89"/>
      <c r="K21" s="89"/>
      <c r="L21" s="89"/>
      <c r="M21" s="89"/>
    </row>
    <row r="22" spans="1:13" ht="14.25" x14ac:dyDescent="0.45">
      <c r="A22" s="81" t="s">
        <v>18</v>
      </c>
      <c r="B22" s="81">
        <v>75.95</v>
      </c>
      <c r="C22" s="81">
        <v>75.66</v>
      </c>
      <c r="D22" s="90">
        <v>-0.29000000000000625</v>
      </c>
      <c r="E22" s="91">
        <f t="shared" si="0"/>
        <v>-3.8183015141541308E-3</v>
      </c>
      <c r="G22" s="89"/>
      <c r="H22" s="89"/>
      <c r="I22" s="89"/>
      <c r="J22" s="89"/>
      <c r="K22" s="89"/>
      <c r="L22" s="89"/>
      <c r="M22" s="89"/>
    </row>
    <row r="23" spans="1:13" ht="14.25" x14ac:dyDescent="0.45">
      <c r="A23" s="81" t="s">
        <v>19</v>
      </c>
      <c r="B23" s="81">
        <v>20.350000000000001</v>
      </c>
      <c r="C23" s="81">
        <v>18</v>
      </c>
      <c r="D23" s="90">
        <v>-2.3500000000000014</v>
      </c>
      <c r="E23" s="91">
        <f t="shared" si="0"/>
        <v>-0.11547911547911555</v>
      </c>
      <c r="G23" s="89"/>
      <c r="H23" s="89"/>
      <c r="I23" s="89"/>
      <c r="J23" s="89"/>
      <c r="K23" s="89"/>
      <c r="L23" s="89"/>
      <c r="M23" s="89"/>
    </row>
    <row r="24" spans="1:13" ht="14.25" x14ac:dyDescent="0.45">
      <c r="A24" s="81" t="s">
        <v>21</v>
      </c>
      <c r="B24" s="92">
        <v>1084.21</v>
      </c>
      <c r="C24" s="92">
        <v>1085.1099999999999</v>
      </c>
      <c r="D24" s="90">
        <v>0.89999999999986358</v>
      </c>
      <c r="E24" s="91">
        <f t="shared" si="0"/>
        <v>8.3009749033846169E-4</v>
      </c>
      <c r="G24" s="89"/>
      <c r="H24" s="89"/>
      <c r="I24" s="89"/>
      <c r="J24" s="89"/>
      <c r="K24" s="89"/>
      <c r="L24" s="89"/>
      <c r="M24" s="89"/>
    </row>
    <row r="25" spans="1:13" ht="14.25" x14ac:dyDescent="0.45">
      <c r="A25" s="81" t="s">
        <v>23</v>
      </c>
      <c r="B25" s="81">
        <v>60.93</v>
      </c>
      <c r="C25" s="81">
        <v>58.98</v>
      </c>
      <c r="D25" s="90">
        <v>-1.9500000000000028</v>
      </c>
      <c r="E25" s="91">
        <f t="shared" si="0"/>
        <v>-3.2003938946331904E-2</v>
      </c>
      <c r="G25" s="89"/>
      <c r="H25" s="89"/>
      <c r="I25" s="89"/>
      <c r="J25" s="89"/>
      <c r="K25" s="89"/>
      <c r="L25" s="89"/>
      <c r="M25" s="89"/>
    </row>
    <row r="26" spans="1:13" ht="14.25" x14ac:dyDescent="0.45">
      <c r="A26" s="81" t="s">
        <v>25</v>
      </c>
      <c r="B26" s="81">
        <v>615.58000000000004</v>
      </c>
      <c r="C26" s="81">
        <v>601.38</v>
      </c>
      <c r="D26" s="90">
        <v>-14.200000000000045</v>
      </c>
      <c r="E26" s="91">
        <f t="shared" si="0"/>
        <v>-2.3067676012865988E-2</v>
      </c>
      <c r="G26" s="89"/>
      <c r="H26" s="89"/>
      <c r="I26" s="89"/>
      <c r="J26" s="89"/>
      <c r="K26" s="89"/>
      <c r="L26" s="89"/>
      <c r="M26" s="89"/>
    </row>
    <row r="27" spans="1:13" ht="14.25" x14ac:dyDescent="0.45">
      <c r="A27" s="81" t="s">
        <v>27</v>
      </c>
      <c r="B27" s="81">
        <v>197.6</v>
      </c>
      <c r="C27" s="81">
        <v>187.7</v>
      </c>
      <c r="D27" s="90">
        <v>-9.9000000000000057</v>
      </c>
      <c r="E27" s="91">
        <f t="shared" si="0"/>
        <v>-5.0101214574898814E-2</v>
      </c>
      <c r="G27" s="89"/>
      <c r="H27" s="89"/>
      <c r="I27" s="89"/>
      <c r="J27" s="89"/>
      <c r="K27" s="89"/>
      <c r="L27" s="89"/>
      <c r="M27" s="89"/>
    </row>
    <row r="28" spans="1:13" ht="14.25" x14ac:dyDescent="0.45">
      <c r="A28" s="81" t="s">
        <v>28</v>
      </c>
      <c r="B28" s="92">
        <v>5241.8</v>
      </c>
      <c r="C28" s="92">
        <v>5825.4</v>
      </c>
      <c r="D28" s="90">
        <v>583.59999999999945</v>
      </c>
      <c r="E28" s="91">
        <f t="shared" si="0"/>
        <v>0.11133580067915591</v>
      </c>
      <c r="G28" s="89"/>
      <c r="H28" s="89"/>
      <c r="I28" s="89"/>
      <c r="J28" s="89"/>
      <c r="K28" s="89"/>
      <c r="L28" s="89"/>
      <c r="M28" s="89"/>
    </row>
    <row r="29" spans="1:13" ht="14.25" x14ac:dyDescent="0.45">
      <c r="A29" s="81" t="s">
        <v>20</v>
      </c>
      <c r="B29" s="92">
        <v>3339.66</v>
      </c>
      <c r="C29" s="92">
        <v>3385.75</v>
      </c>
      <c r="D29" s="90">
        <v>46.090000000000146</v>
      </c>
      <c r="E29" s="91">
        <f t="shared" si="0"/>
        <v>1.3800806070079033E-2</v>
      </c>
      <c r="G29" s="89"/>
      <c r="H29" s="89"/>
      <c r="I29" s="89"/>
      <c r="J29" s="89"/>
      <c r="K29" s="89"/>
      <c r="L29" s="89"/>
      <c r="M29" s="89"/>
    </row>
    <row r="30" spans="1:13" ht="14.25" x14ac:dyDescent="0.45">
      <c r="A30" s="81" t="s">
        <v>22</v>
      </c>
      <c r="B30" s="90">
        <v>92837.32</v>
      </c>
      <c r="C30" s="90">
        <v>93849.25</v>
      </c>
      <c r="D30" s="90">
        <v>1011.929999999993</v>
      </c>
      <c r="E30" s="91">
        <f t="shared" si="0"/>
        <v>1.0900034598155063E-2</v>
      </c>
      <c r="G30" s="89"/>
      <c r="H30" s="89"/>
      <c r="I30" s="89"/>
      <c r="J30" s="89"/>
      <c r="K30" s="89"/>
      <c r="L30" s="89"/>
      <c r="M30" s="89"/>
    </row>
    <row r="31" spans="1:13" ht="14.25" x14ac:dyDescent="0.45">
      <c r="A31" s="81" t="s">
        <v>24</v>
      </c>
      <c r="B31" s="92">
        <v>15440.36</v>
      </c>
      <c r="C31" s="92">
        <v>15479.25</v>
      </c>
      <c r="D31" s="90">
        <v>38.889999999999418</v>
      </c>
      <c r="E31" s="91">
        <f t="shared" si="0"/>
        <v>2.5187236567022673E-3</v>
      </c>
      <c r="G31" s="89"/>
      <c r="H31" s="89"/>
      <c r="I31" s="89"/>
      <c r="J31" s="89"/>
      <c r="K31" s="89"/>
      <c r="L31" s="89"/>
      <c r="M31" s="89"/>
    </row>
    <row r="32" spans="1:13" ht="14.25" x14ac:dyDescent="0.45">
      <c r="A32" s="81" t="s">
        <v>26</v>
      </c>
      <c r="B32" s="81">
        <v>980.13</v>
      </c>
      <c r="C32" s="81">
        <v>1208.2</v>
      </c>
      <c r="D32" s="90">
        <v>228.07000000000005</v>
      </c>
      <c r="E32" s="91">
        <f t="shared" si="0"/>
        <v>0.23269362227459628</v>
      </c>
      <c r="G32" s="89"/>
      <c r="H32" s="89"/>
      <c r="I32" s="89"/>
      <c r="J32" s="89"/>
      <c r="K32" s="89"/>
      <c r="L32" s="89"/>
      <c r="M32" s="89"/>
    </row>
    <row r="33" spans="1:13" ht="14.25" x14ac:dyDescent="0.45">
      <c r="A33" s="81" t="s">
        <v>29</v>
      </c>
      <c r="B33" s="92">
        <v>4045.57</v>
      </c>
      <c r="C33" s="92">
        <v>3950.55</v>
      </c>
      <c r="D33" s="90">
        <v>-95.019999999999982</v>
      </c>
      <c r="E33" s="91">
        <f t="shared" si="0"/>
        <v>-2.3487419572520058E-2</v>
      </c>
      <c r="G33" s="89"/>
      <c r="H33" s="89"/>
      <c r="I33" s="89"/>
      <c r="J33" s="89"/>
      <c r="K33" s="89"/>
      <c r="L33" s="89"/>
      <c r="M33" s="89"/>
    </row>
    <row r="34" spans="1:13" ht="14.25" x14ac:dyDescent="0.45">
      <c r="A34" s="97" t="s">
        <v>116</v>
      </c>
      <c r="B34" s="98">
        <f>SUM(B4:B33)</f>
        <v>230777.79000000004</v>
      </c>
      <c r="C34" s="98">
        <f>SUM(C4:C33)</f>
        <v>232118.18</v>
      </c>
      <c r="D34" s="99">
        <v>1340.3899999999558</v>
      </c>
      <c r="E34" s="100">
        <f>D34/B34</f>
        <v>5.808141242707782E-3</v>
      </c>
      <c r="G34" s="89"/>
      <c r="H34" s="89"/>
      <c r="I34" s="89"/>
      <c r="J34" s="89"/>
      <c r="K34" s="89"/>
      <c r="L34" s="89"/>
      <c r="M34" s="89"/>
    </row>
    <row r="35" spans="1:13" ht="14.25" x14ac:dyDescent="0.45">
      <c r="G35" s="89"/>
      <c r="H35" s="89"/>
      <c r="I35" s="89"/>
      <c r="J35" s="89"/>
      <c r="K35" s="89"/>
      <c r="L35" s="89"/>
      <c r="M35" s="89"/>
    </row>
    <row r="36" spans="1:13" s="88" customFormat="1" ht="27.75" x14ac:dyDescent="0.35">
      <c r="A36" s="86" t="s">
        <v>30</v>
      </c>
      <c r="B36" s="87" t="s">
        <v>194</v>
      </c>
      <c r="C36" s="87" t="s">
        <v>195</v>
      </c>
      <c r="D36" s="87" t="s">
        <v>188</v>
      </c>
      <c r="E36" s="87" t="s">
        <v>189</v>
      </c>
    </row>
    <row r="37" spans="1:13" x14ac:dyDescent="0.35">
      <c r="A37" s="81" t="s">
        <v>31</v>
      </c>
      <c r="B37" s="81">
        <v>566.72</v>
      </c>
      <c r="C37" s="81">
        <v>568.20000000000005</v>
      </c>
      <c r="D37" s="81">
        <f>C37-B37</f>
        <v>1.4800000000000182</v>
      </c>
      <c r="E37" s="91">
        <f>D37/B37</f>
        <v>2.6115189158667741E-3</v>
      </c>
    </row>
    <row r="38" spans="1:13" x14ac:dyDescent="0.35">
      <c r="A38" s="81" t="s">
        <v>32</v>
      </c>
      <c r="B38" s="81">
        <v>137.44999999999999</v>
      </c>
      <c r="C38" s="81">
        <v>133.33000000000001</v>
      </c>
      <c r="D38" s="81">
        <f t="shared" ref="D38:D48" si="1">C38-B38</f>
        <v>-4.1199999999999761</v>
      </c>
      <c r="E38" s="91">
        <f t="shared" ref="E38:E45" si="2">D38/B38</f>
        <v>-2.997453619497982E-2</v>
      </c>
    </row>
    <row r="39" spans="1:13" x14ac:dyDescent="0.35">
      <c r="A39" s="81" t="s">
        <v>33</v>
      </c>
      <c r="B39" s="81">
        <v>294.83</v>
      </c>
      <c r="C39" s="81">
        <v>269.58</v>
      </c>
      <c r="D39" s="81">
        <f t="shared" si="1"/>
        <v>-25.25</v>
      </c>
      <c r="E39" s="91">
        <f t="shared" si="2"/>
        <v>-8.564257368653122E-2</v>
      </c>
    </row>
    <row r="40" spans="1:13" x14ac:dyDescent="0.35">
      <c r="A40" s="81" t="s">
        <v>34</v>
      </c>
      <c r="B40" s="81">
        <v>64.849999999999994</v>
      </c>
      <c r="C40" s="81">
        <v>69.81</v>
      </c>
      <c r="D40" s="81">
        <f t="shared" si="1"/>
        <v>4.960000000000008</v>
      </c>
      <c r="E40" s="91">
        <f t="shared" si="2"/>
        <v>7.6484194294525965E-2</v>
      </c>
    </row>
    <row r="41" spans="1:13" x14ac:dyDescent="0.35">
      <c r="A41" s="81" t="s">
        <v>40</v>
      </c>
      <c r="B41" s="81">
        <v>39.71</v>
      </c>
      <c r="C41" s="81">
        <v>40.1</v>
      </c>
      <c r="D41" s="81">
        <f t="shared" si="1"/>
        <v>0.39000000000000057</v>
      </c>
      <c r="E41" s="91">
        <f t="shared" si="2"/>
        <v>9.8212037270209163E-3</v>
      </c>
    </row>
    <row r="42" spans="1:13" x14ac:dyDescent="0.35">
      <c r="A42" s="81" t="s">
        <v>35</v>
      </c>
      <c r="B42" s="81">
        <v>260.93</v>
      </c>
      <c r="C42" s="81">
        <v>244.16</v>
      </c>
      <c r="D42" s="81">
        <f t="shared" si="1"/>
        <v>-16.77000000000001</v>
      </c>
      <c r="E42" s="91">
        <f t="shared" si="2"/>
        <v>-6.4270110757674512E-2</v>
      </c>
    </row>
    <row r="43" spans="1:13" x14ac:dyDescent="0.35">
      <c r="A43" s="93" t="s">
        <v>187</v>
      </c>
      <c r="B43" s="94"/>
      <c r="C43" s="81">
        <v>284.66000000000003</v>
      </c>
      <c r="D43" s="81"/>
      <c r="E43" s="91"/>
    </row>
    <row r="44" spans="1:13" x14ac:dyDescent="0.35">
      <c r="A44" s="81" t="s">
        <v>36</v>
      </c>
      <c r="B44" s="81">
        <v>282.35000000000002</v>
      </c>
      <c r="C44" s="81">
        <v>281.76</v>
      </c>
      <c r="D44" s="81">
        <f t="shared" si="1"/>
        <v>-0.59000000000003183</v>
      </c>
      <c r="E44" s="91">
        <f t="shared" si="2"/>
        <v>-2.0896051000532383E-3</v>
      </c>
    </row>
    <row r="45" spans="1:13" x14ac:dyDescent="0.35">
      <c r="A45" s="81" t="s">
        <v>37</v>
      </c>
      <c r="B45" s="81">
        <v>129.21</v>
      </c>
      <c r="C45" s="81">
        <v>132.71</v>
      </c>
      <c r="D45" s="81">
        <f t="shared" si="1"/>
        <v>3.5</v>
      </c>
      <c r="E45" s="91">
        <f t="shared" si="2"/>
        <v>2.7087686711554832E-2</v>
      </c>
    </row>
    <row r="46" spans="1:13" ht="13.9" x14ac:dyDescent="0.4">
      <c r="A46" s="97" t="s">
        <v>118</v>
      </c>
      <c r="B46" s="99">
        <f>SUM(B37:B45)</f>
        <v>1776.0500000000002</v>
      </c>
      <c r="C46" s="99">
        <f>SUM(C37:C45)</f>
        <v>2024.3100000000002</v>
      </c>
      <c r="D46" s="99">
        <f t="shared" si="1"/>
        <v>248.26</v>
      </c>
      <c r="E46" s="100">
        <f>D46/B46</f>
        <v>0.13978210072914612</v>
      </c>
      <c r="H46" s="101"/>
      <c r="I46" s="101"/>
    </row>
    <row r="47" spans="1:13" ht="13.9" x14ac:dyDescent="0.35">
      <c r="A47" s="102"/>
      <c r="E47" s="103"/>
    </row>
    <row r="48" spans="1:13" ht="13.9" x14ac:dyDescent="0.4">
      <c r="A48" s="104" t="s">
        <v>117</v>
      </c>
      <c r="B48" s="98">
        <v>232553.84</v>
      </c>
      <c r="C48" s="98">
        <f>C34+C46</f>
        <v>234142.49</v>
      </c>
      <c r="D48" s="99">
        <f t="shared" si="1"/>
        <v>1588.6499999999942</v>
      </c>
      <c r="E48" s="100">
        <f>D48/B48</f>
        <v>6.8313212974681226E-3</v>
      </c>
    </row>
    <row r="50" spans="1:5" ht="13.9" x14ac:dyDescent="0.4">
      <c r="A50" s="105" t="s">
        <v>183</v>
      </c>
      <c r="B50" s="106"/>
      <c r="C50" s="107"/>
      <c r="D50" s="108"/>
      <c r="E50" s="109"/>
    </row>
    <row r="51" spans="1:5" ht="13.9" x14ac:dyDescent="0.4">
      <c r="A51" s="105" t="s">
        <v>186</v>
      </c>
      <c r="B51" s="106"/>
      <c r="C51" s="107"/>
      <c r="D51" s="108"/>
      <c r="E51" s="109"/>
    </row>
    <row r="52" spans="1:5" ht="13.9" x14ac:dyDescent="0.4">
      <c r="A52" s="105" t="s">
        <v>199</v>
      </c>
      <c r="B52" s="106"/>
      <c r="C52" s="107"/>
      <c r="D52" s="108"/>
      <c r="E52" s="10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zoomScaleNormal="100" workbookViewId="0">
      <selection activeCell="E24" sqref="E23:E24"/>
    </sheetView>
  </sheetViews>
  <sheetFormatPr defaultColWidth="8.86328125" defaultRowHeight="13.5" x14ac:dyDescent="0.35"/>
  <cols>
    <col min="1" max="1" width="66.1328125" style="16" bestFit="1" customWidth="1"/>
    <col min="2" max="2" width="12" style="36" bestFit="1" customWidth="1"/>
    <col min="3" max="4" width="10.86328125" style="16" bestFit="1" customWidth="1"/>
    <col min="5" max="5" width="27.1328125" style="16" bestFit="1" customWidth="1"/>
    <col min="6" max="6" width="16" style="16" bestFit="1" customWidth="1"/>
    <col min="7" max="7" width="22" style="16" bestFit="1" customWidth="1"/>
    <col min="8" max="8" width="12.59765625" style="16" bestFit="1" customWidth="1"/>
    <col min="9" max="9" width="12.1328125" style="16" bestFit="1" customWidth="1"/>
    <col min="10" max="10" width="16" style="16" bestFit="1" customWidth="1"/>
    <col min="11" max="11" width="30" style="16" bestFit="1" customWidth="1"/>
    <col min="12" max="12" width="22.86328125" style="16" bestFit="1" customWidth="1"/>
    <col min="13" max="13" width="31.1328125" style="16" bestFit="1" customWidth="1"/>
    <col min="14" max="14" width="10" style="16" bestFit="1" customWidth="1"/>
    <col min="15" max="15" width="21" style="16" bestFit="1" customWidth="1"/>
    <col min="16" max="16" width="15.86328125" style="16" bestFit="1" customWidth="1"/>
    <col min="17" max="17" width="23.86328125" style="16" bestFit="1" customWidth="1"/>
    <col min="18" max="16384" width="8.86328125" style="16"/>
  </cols>
  <sheetData>
    <row r="1" spans="1:4" ht="28.15" x14ac:dyDescent="0.45">
      <c r="A1" s="28" t="s">
        <v>144</v>
      </c>
      <c r="B1" s="35" t="s">
        <v>41</v>
      </c>
      <c r="D1"/>
    </row>
    <row r="2" spans="1:4" ht="14.25" x14ac:dyDescent="0.45">
      <c r="A2" s="20" t="s">
        <v>119</v>
      </c>
      <c r="B2" s="75">
        <v>58234.2</v>
      </c>
      <c r="D2"/>
    </row>
    <row r="3" spans="1:4" ht="14.25" x14ac:dyDescent="0.45">
      <c r="A3" s="20" t="s">
        <v>96</v>
      </c>
      <c r="B3" s="75">
        <v>35769.03</v>
      </c>
      <c r="D3"/>
    </row>
    <row r="4" spans="1:4" ht="14.25" x14ac:dyDescent="0.45">
      <c r="A4" s="20" t="s">
        <v>133</v>
      </c>
      <c r="B4" s="75">
        <v>13957.17</v>
      </c>
      <c r="D4"/>
    </row>
    <row r="5" spans="1:4" ht="14.25" x14ac:dyDescent="0.45">
      <c r="A5" s="20" t="s">
        <v>70</v>
      </c>
      <c r="B5" s="75">
        <v>11979.25</v>
      </c>
      <c r="D5"/>
    </row>
    <row r="6" spans="1:4" ht="14.25" x14ac:dyDescent="0.45">
      <c r="A6" s="20" t="s">
        <v>120</v>
      </c>
      <c r="B6" s="75">
        <v>11676.7</v>
      </c>
      <c r="D6"/>
    </row>
    <row r="7" spans="1:4" ht="14.25" x14ac:dyDescent="0.45">
      <c r="A7" s="81" t="s">
        <v>71</v>
      </c>
      <c r="B7" s="75">
        <v>10339.290000000001</v>
      </c>
      <c r="D7"/>
    </row>
    <row r="8" spans="1:4" ht="14.25" x14ac:dyDescent="0.45">
      <c r="A8" s="20" t="s">
        <v>134</v>
      </c>
      <c r="B8" s="73">
        <v>4899.97</v>
      </c>
      <c r="D8"/>
    </row>
    <row r="9" spans="1:4" ht="14.25" x14ac:dyDescent="0.45">
      <c r="A9" s="20" t="s">
        <v>190</v>
      </c>
      <c r="B9" s="73">
        <v>4542.47</v>
      </c>
      <c r="D9"/>
    </row>
    <row r="10" spans="1:4" ht="14.25" x14ac:dyDescent="0.45">
      <c r="A10" s="20" t="s">
        <v>97</v>
      </c>
      <c r="B10" s="73">
        <v>3693.63</v>
      </c>
      <c r="D10"/>
    </row>
    <row r="11" spans="1:4" ht="14.25" x14ac:dyDescent="0.45">
      <c r="A11" s="20" t="s">
        <v>135</v>
      </c>
      <c r="B11" s="73">
        <v>3690.47</v>
      </c>
      <c r="D11"/>
    </row>
    <row r="12" spans="1:4" ht="14.25" x14ac:dyDescent="0.45">
      <c r="A12" s="20" t="s">
        <v>136</v>
      </c>
      <c r="B12" s="73">
        <v>3218.43</v>
      </c>
      <c r="D12"/>
    </row>
    <row r="13" spans="1:4" ht="14.25" x14ac:dyDescent="0.45">
      <c r="A13" s="20" t="s">
        <v>98</v>
      </c>
      <c r="B13" s="73">
        <v>2547.31</v>
      </c>
      <c r="D13"/>
    </row>
    <row r="14" spans="1:4" ht="14.25" x14ac:dyDescent="0.45">
      <c r="A14" s="20" t="s">
        <v>137</v>
      </c>
      <c r="B14" s="73">
        <v>2269.71</v>
      </c>
      <c r="D14"/>
    </row>
    <row r="15" spans="1:4" ht="14.25" x14ac:dyDescent="0.45">
      <c r="A15" s="20" t="s">
        <v>175</v>
      </c>
      <c r="B15" s="73">
        <v>1823.59</v>
      </c>
      <c r="D15"/>
    </row>
    <row r="16" spans="1:4" x14ac:dyDescent="0.35">
      <c r="A16" s="20" t="s">
        <v>101</v>
      </c>
      <c r="B16" s="73">
        <v>1691.6</v>
      </c>
    </row>
    <row r="17" spans="1:4" x14ac:dyDescent="0.35">
      <c r="A17" s="20" t="s">
        <v>138</v>
      </c>
      <c r="B17" s="73">
        <v>1369.69</v>
      </c>
    </row>
    <row r="18" spans="1:4" x14ac:dyDescent="0.35">
      <c r="A18" s="20" t="s">
        <v>139</v>
      </c>
      <c r="B18" s="73">
        <v>1176.71</v>
      </c>
    </row>
    <row r="19" spans="1:4" x14ac:dyDescent="0.35">
      <c r="A19" s="20" t="s">
        <v>140</v>
      </c>
      <c r="B19" s="73">
        <v>1155.69</v>
      </c>
    </row>
    <row r="20" spans="1:4" x14ac:dyDescent="0.35">
      <c r="A20" s="20" t="s">
        <v>141</v>
      </c>
      <c r="B20" s="73">
        <v>1108.83</v>
      </c>
    </row>
    <row r="21" spans="1:4" x14ac:dyDescent="0.35">
      <c r="A21" s="20" t="s">
        <v>100</v>
      </c>
      <c r="B21" s="73">
        <v>1066.2</v>
      </c>
    </row>
    <row r="22" spans="1:4" x14ac:dyDescent="0.35">
      <c r="A22" s="20" t="s">
        <v>142</v>
      </c>
      <c r="B22" s="73">
        <v>1043.32</v>
      </c>
      <c r="C22" s="23"/>
    </row>
    <row r="23" spans="1:4" x14ac:dyDescent="0.35">
      <c r="A23" s="20" t="s">
        <v>72</v>
      </c>
      <c r="B23" s="75">
        <v>36390.5</v>
      </c>
      <c r="C23" s="23"/>
      <c r="D23" s="34"/>
    </row>
    <row r="24" spans="1:4" ht="13.9" x14ac:dyDescent="0.4">
      <c r="A24" s="9" t="s">
        <v>4</v>
      </c>
      <c r="B24" s="76">
        <v>213643.76</v>
      </c>
      <c r="C24" s="74">
        <v>0.91249999999999998</v>
      </c>
      <c r="D24" s="34"/>
    </row>
    <row r="27" spans="1:4" ht="13.9" x14ac:dyDescent="0.4">
      <c r="A27" s="29" t="s">
        <v>176</v>
      </c>
      <c r="B27" s="35" t="s">
        <v>41</v>
      </c>
    </row>
    <row r="28" spans="1:4" x14ac:dyDescent="0.35">
      <c r="A28" s="20" t="s">
        <v>121</v>
      </c>
      <c r="B28" s="73">
        <v>5072.2700000000004</v>
      </c>
      <c r="C28" s="74"/>
    </row>
    <row r="29" spans="1:4" x14ac:dyDescent="0.35">
      <c r="A29" s="20" t="s">
        <v>122</v>
      </c>
      <c r="B29" s="73">
        <v>4341.08</v>
      </c>
      <c r="C29" s="74"/>
    </row>
    <row r="30" spans="1:4" x14ac:dyDescent="0.35">
      <c r="A30" s="20" t="s">
        <v>123</v>
      </c>
      <c r="B30" s="73">
        <v>3229.04</v>
      </c>
      <c r="C30" s="74"/>
    </row>
    <row r="31" spans="1:4" x14ac:dyDescent="0.35">
      <c r="A31" s="20" t="s">
        <v>124</v>
      </c>
      <c r="B31" s="73">
        <v>1508.75</v>
      </c>
      <c r="C31" s="74"/>
    </row>
    <row r="32" spans="1:4" x14ac:dyDescent="0.35">
      <c r="A32" s="20" t="s">
        <v>125</v>
      </c>
      <c r="B32" s="73">
        <v>1425.55</v>
      </c>
      <c r="C32" s="74"/>
    </row>
    <row r="33" spans="1:3" x14ac:dyDescent="0.35">
      <c r="A33" s="20" t="s">
        <v>126</v>
      </c>
      <c r="B33" s="73">
        <v>1092.5</v>
      </c>
      <c r="C33" s="74"/>
    </row>
    <row r="34" spans="1:3" x14ac:dyDescent="0.35">
      <c r="A34" s="20" t="s">
        <v>127</v>
      </c>
      <c r="B34" s="73">
        <v>1029.22</v>
      </c>
      <c r="C34" s="74"/>
    </row>
    <row r="35" spans="1:3" x14ac:dyDescent="0.35">
      <c r="A35" s="20" t="s">
        <v>128</v>
      </c>
      <c r="B35" s="73">
        <v>1006.3</v>
      </c>
      <c r="C35" s="74"/>
    </row>
    <row r="36" spans="1:3" x14ac:dyDescent="0.35">
      <c r="A36" s="20" t="s">
        <v>129</v>
      </c>
      <c r="B36" s="73">
        <v>888.44</v>
      </c>
      <c r="C36" s="74"/>
    </row>
    <row r="37" spans="1:3" x14ac:dyDescent="0.35">
      <c r="A37" s="20" t="s">
        <v>130</v>
      </c>
      <c r="B37" s="73">
        <v>414.62</v>
      </c>
      <c r="C37" s="74"/>
    </row>
    <row r="38" spans="1:3" x14ac:dyDescent="0.35">
      <c r="A38" s="20" t="s">
        <v>131</v>
      </c>
      <c r="B38" s="73">
        <v>296.31</v>
      </c>
      <c r="C38" s="74"/>
    </row>
    <row r="39" spans="1:3" x14ac:dyDescent="0.35">
      <c r="A39" s="20" t="s">
        <v>132</v>
      </c>
      <c r="B39" s="73">
        <v>194.65</v>
      </c>
      <c r="C39" s="74"/>
    </row>
    <row r="40" spans="1:3" ht="13.9" x14ac:dyDescent="0.4">
      <c r="A40" s="9" t="s">
        <v>4</v>
      </c>
      <c r="B40" s="77">
        <v>20498.73</v>
      </c>
      <c r="C40" s="74">
        <v>8.7499999999999994E-2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zoomScale="122" zoomScaleNormal="122" workbookViewId="0">
      <selection activeCell="B9" sqref="B9"/>
    </sheetView>
  </sheetViews>
  <sheetFormatPr defaultColWidth="8.86328125" defaultRowHeight="13.5" x14ac:dyDescent="0.35"/>
  <cols>
    <col min="1" max="1" width="48.3984375" style="16" bestFit="1" customWidth="1"/>
    <col min="2" max="2" width="15.1328125" style="16" customWidth="1"/>
    <col min="3" max="3" width="14" style="16" bestFit="1" customWidth="1"/>
    <col min="4" max="4" width="13" style="16" customWidth="1"/>
    <col min="5" max="5" width="9.1328125" style="16" customWidth="1"/>
    <col min="6" max="6" width="12.1328125" style="16" customWidth="1"/>
    <col min="7" max="7" width="12.86328125" style="16" bestFit="1" customWidth="1"/>
    <col min="8" max="16384" width="8.86328125" style="16"/>
  </cols>
  <sheetData>
    <row r="1" spans="1:7" ht="41.65" x14ac:dyDescent="0.4">
      <c r="A1" s="22"/>
      <c r="B1" s="131" t="s">
        <v>145</v>
      </c>
      <c r="C1" s="132"/>
      <c r="D1" s="132" t="s">
        <v>146</v>
      </c>
      <c r="E1" s="132"/>
      <c r="F1" s="37" t="s">
        <v>4</v>
      </c>
      <c r="G1" s="38" t="s">
        <v>147</v>
      </c>
    </row>
    <row r="2" spans="1:7" x14ac:dyDescent="0.35">
      <c r="A2" s="20" t="s">
        <v>164</v>
      </c>
      <c r="B2" s="40">
        <v>5340.63</v>
      </c>
      <c r="C2" s="64">
        <f>B2/$F2</f>
        <v>0.98855704356356844</v>
      </c>
      <c r="D2" s="20">
        <v>61.82</v>
      </c>
      <c r="E2" s="64">
        <f>D2/$F2</f>
        <v>1.1442956436431619E-2</v>
      </c>
      <c r="F2" s="40">
        <v>5402.45</v>
      </c>
      <c r="G2" s="64">
        <f>F2/F$21</f>
        <v>2.3073799341977411E-2</v>
      </c>
    </row>
    <row r="3" spans="1:7" x14ac:dyDescent="0.35">
      <c r="A3" s="20" t="s">
        <v>165</v>
      </c>
      <c r="B3" s="40">
        <v>9099.2999999999993</v>
      </c>
      <c r="C3" s="64">
        <f t="shared" ref="C3:E21" si="0">B3/$F3</f>
        <v>0.92542626277008511</v>
      </c>
      <c r="D3" s="20">
        <v>733.25</v>
      </c>
      <c r="E3" s="64">
        <f t="shared" si="0"/>
        <v>7.4573737229914935E-2</v>
      </c>
      <c r="F3" s="40">
        <v>9832.5499999999993</v>
      </c>
      <c r="G3" s="64">
        <f t="shared" ref="G3:G21" si="1">F3/F$21</f>
        <v>4.1994703462310615E-2</v>
      </c>
    </row>
    <row r="4" spans="1:7" x14ac:dyDescent="0.35">
      <c r="A4" s="20" t="s">
        <v>166</v>
      </c>
      <c r="B4" s="18">
        <v>17450.09</v>
      </c>
      <c r="C4" s="64">
        <f t="shared" si="0"/>
        <v>0.94762202403417717</v>
      </c>
      <c r="D4" s="20">
        <v>964.52</v>
      </c>
      <c r="E4" s="64">
        <f t="shared" si="0"/>
        <v>5.237797596582279E-2</v>
      </c>
      <c r="F4" s="18">
        <v>18414.61</v>
      </c>
      <c r="G4" s="64">
        <f t="shared" si="1"/>
        <v>7.8648579089259624E-2</v>
      </c>
    </row>
    <row r="5" spans="1:7" x14ac:dyDescent="0.35">
      <c r="A5" s="20" t="s">
        <v>167</v>
      </c>
      <c r="B5" s="40">
        <v>3737.6</v>
      </c>
      <c r="C5" s="64">
        <f t="shared" si="0"/>
        <v>0.99361973628243305</v>
      </c>
      <c r="D5" s="20">
        <v>24</v>
      </c>
      <c r="E5" s="64">
        <f t="shared" si="0"/>
        <v>6.3802637175669925E-3</v>
      </c>
      <c r="F5" s="40">
        <v>3761.6</v>
      </c>
      <c r="G5" s="64">
        <f t="shared" si="1"/>
        <v>1.606574861493993E-2</v>
      </c>
    </row>
    <row r="6" spans="1:7" x14ac:dyDescent="0.35">
      <c r="A6" s="20" t="s">
        <v>50</v>
      </c>
      <c r="B6" s="18">
        <v>33120.15</v>
      </c>
      <c r="C6" s="64">
        <f t="shared" si="0"/>
        <v>0.71133426115642839</v>
      </c>
      <c r="D6" s="18">
        <v>13440.45</v>
      </c>
      <c r="E6" s="64">
        <f t="shared" si="0"/>
        <v>0.28866573884357161</v>
      </c>
      <c r="F6" s="18">
        <v>46560.600000000006</v>
      </c>
      <c r="G6" s="64">
        <f t="shared" si="1"/>
        <v>0.19885976578072423</v>
      </c>
    </row>
    <row r="7" spans="1:7" x14ac:dyDescent="0.35">
      <c r="A7" s="81" t="s">
        <v>51</v>
      </c>
      <c r="B7" s="18">
        <v>13232.13</v>
      </c>
      <c r="C7" s="64">
        <f t="shared" si="0"/>
        <v>0.95654528039325537</v>
      </c>
      <c r="D7" s="20">
        <v>601.12</v>
      </c>
      <c r="E7" s="64">
        <f t="shared" si="0"/>
        <v>4.3454719606744623E-2</v>
      </c>
      <c r="F7" s="53">
        <v>13833.25</v>
      </c>
      <c r="G7" s="130">
        <f t="shared" si="1"/>
        <v>5.9081645317848201E-2</v>
      </c>
    </row>
    <row r="8" spans="1:7" x14ac:dyDescent="0.35">
      <c r="A8" s="20" t="s">
        <v>52</v>
      </c>
      <c r="B8" s="18">
        <v>10001.56</v>
      </c>
      <c r="C8" s="64">
        <f t="shared" si="0"/>
        <v>0.96257699414844466</v>
      </c>
      <c r="D8" s="18">
        <v>388.84</v>
      </c>
      <c r="E8" s="64">
        <f t="shared" si="0"/>
        <v>3.742300585155528E-2</v>
      </c>
      <c r="F8" s="53">
        <v>10390.4</v>
      </c>
      <c r="G8" s="130">
        <f t="shared" si="1"/>
        <v>4.4377274140969758E-2</v>
      </c>
    </row>
    <row r="9" spans="1:7" x14ac:dyDescent="0.35">
      <c r="A9" s="20" t="s">
        <v>168</v>
      </c>
      <c r="B9" s="40">
        <v>4899.62</v>
      </c>
      <c r="C9" s="64">
        <f t="shared" si="0"/>
        <v>0.97968103910230264</v>
      </c>
      <c r="D9" s="20">
        <v>101.62</v>
      </c>
      <c r="E9" s="64">
        <f t="shared" si="0"/>
        <v>2.0318960897697372E-2</v>
      </c>
      <c r="F9" s="54">
        <v>5001.24</v>
      </c>
      <c r="G9" s="130">
        <f t="shared" si="1"/>
        <v>2.1360236230056937E-2</v>
      </c>
    </row>
    <row r="10" spans="1:7" x14ac:dyDescent="0.35">
      <c r="A10" s="20" t="s">
        <v>53</v>
      </c>
      <c r="B10" s="18">
        <v>19646.37</v>
      </c>
      <c r="C10" s="64">
        <f t="shared" si="0"/>
        <v>0.96370360123847754</v>
      </c>
      <c r="D10" s="20">
        <v>739.95</v>
      </c>
      <c r="E10" s="64">
        <f t="shared" si="0"/>
        <v>3.6296398761522436E-2</v>
      </c>
      <c r="F10" s="53">
        <v>20386.32</v>
      </c>
      <c r="G10" s="130">
        <f t="shared" si="1"/>
        <v>8.7069728919534822E-2</v>
      </c>
    </row>
    <row r="11" spans="1:7" x14ac:dyDescent="0.35">
      <c r="A11" s="20" t="s">
        <v>54</v>
      </c>
      <c r="B11" s="18">
        <v>15418.63</v>
      </c>
      <c r="C11" s="64">
        <f t="shared" si="0"/>
        <v>0.96459883011667547</v>
      </c>
      <c r="D11" s="20">
        <v>565.87</v>
      </c>
      <c r="E11" s="64">
        <f t="shared" si="0"/>
        <v>3.5401169883324472E-2</v>
      </c>
      <c r="F11" s="53">
        <v>15984.5</v>
      </c>
      <c r="G11" s="130">
        <f t="shared" si="1"/>
        <v>6.8269608341000459E-2</v>
      </c>
    </row>
    <row r="12" spans="1:7" x14ac:dyDescent="0.35">
      <c r="A12" s="20" t="s">
        <v>169</v>
      </c>
      <c r="B12" s="18">
        <v>10832.06</v>
      </c>
      <c r="C12" s="64">
        <f t="shared" si="0"/>
        <v>0.97159848233426327</v>
      </c>
      <c r="D12" s="20">
        <v>316.64</v>
      </c>
      <c r="E12" s="64">
        <f t="shared" si="0"/>
        <v>2.8401517665736814E-2</v>
      </c>
      <c r="F12" s="53">
        <v>11148.699999999999</v>
      </c>
      <c r="G12" s="130">
        <f t="shared" si="1"/>
        <v>4.7615964372442789E-2</v>
      </c>
    </row>
    <row r="13" spans="1:7" x14ac:dyDescent="0.35">
      <c r="A13" s="20" t="s">
        <v>170</v>
      </c>
      <c r="B13" s="40">
        <v>6670.4</v>
      </c>
      <c r="C13" s="64">
        <f t="shared" si="0"/>
        <v>0.96878576449605824</v>
      </c>
      <c r="D13" s="20">
        <v>214.92</v>
      </c>
      <c r="E13" s="64">
        <f t="shared" si="0"/>
        <v>3.1214235503941718E-2</v>
      </c>
      <c r="F13" s="54">
        <v>6885.32</v>
      </c>
      <c r="G13" s="130">
        <f t="shared" si="1"/>
        <v>2.9407119378301306E-2</v>
      </c>
    </row>
    <row r="14" spans="1:7" x14ac:dyDescent="0.35">
      <c r="A14" s="20" t="s">
        <v>171</v>
      </c>
      <c r="B14" s="40">
        <v>9498.6200000000008</v>
      </c>
      <c r="C14" s="64">
        <f t="shared" si="0"/>
        <v>0.98411409093499247</v>
      </c>
      <c r="D14" s="20">
        <v>153.33000000000001</v>
      </c>
      <c r="E14" s="64">
        <f t="shared" si="0"/>
        <v>1.588590906500759E-2</v>
      </c>
      <c r="F14" s="54">
        <v>9651.9500000000007</v>
      </c>
      <c r="G14" s="130">
        <f t="shared" si="1"/>
        <v>4.1223363022110132E-2</v>
      </c>
    </row>
    <row r="15" spans="1:7" x14ac:dyDescent="0.35">
      <c r="A15" s="20" t="s">
        <v>172</v>
      </c>
      <c r="B15" s="40">
        <v>3770.88</v>
      </c>
      <c r="C15" s="64">
        <f t="shared" si="0"/>
        <v>0.98776711948407114</v>
      </c>
      <c r="D15" s="20">
        <v>46.7</v>
      </c>
      <c r="E15" s="64">
        <f t="shared" si="0"/>
        <v>1.223288051592894E-2</v>
      </c>
      <c r="F15" s="54">
        <v>3817.58</v>
      </c>
      <c r="G15" s="130">
        <f t="shared" si="1"/>
        <v>1.6304838525473837E-2</v>
      </c>
    </row>
    <row r="16" spans="1:7" x14ac:dyDescent="0.35">
      <c r="A16" s="20" t="s">
        <v>173</v>
      </c>
      <c r="B16" s="40">
        <v>6097.64</v>
      </c>
      <c r="C16" s="64">
        <f t="shared" si="0"/>
        <v>0.96679440691160867</v>
      </c>
      <c r="D16" s="20">
        <v>209.43</v>
      </c>
      <c r="E16" s="64">
        <f t="shared" si="0"/>
        <v>3.3205593088391279E-2</v>
      </c>
      <c r="F16" s="54">
        <v>6307.0700000000006</v>
      </c>
      <c r="G16" s="130">
        <f t="shared" si="1"/>
        <v>2.693742054360623E-2</v>
      </c>
    </row>
    <row r="17" spans="1:7" x14ac:dyDescent="0.35">
      <c r="A17" s="20" t="s">
        <v>55</v>
      </c>
      <c r="B17" s="18">
        <v>12802.22</v>
      </c>
      <c r="C17" s="64">
        <f t="shared" si="0"/>
        <v>0.95592601220983719</v>
      </c>
      <c r="D17" s="20">
        <v>590.26</v>
      </c>
      <c r="E17" s="64">
        <f t="shared" si="0"/>
        <v>4.407398779016284E-2</v>
      </c>
      <c r="F17" s="53">
        <v>13392.48</v>
      </c>
      <c r="G17" s="130">
        <f t="shared" si="1"/>
        <v>5.7199121919026666E-2</v>
      </c>
    </row>
    <row r="18" spans="1:7" x14ac:dyDescent="0.35">
      <c r="A18" s="20" t="s">
        <v>56</v>
      </c>
      <c r="B18" s="40">
        <v>7632.5</v>
      </c>
      <c r="C18" s="64">
        <f t="shared" si="0"/>
        <v>0.9411638494433785</v>
      </c>
      <c r="D18" s="20">
        <v>477.14</v>
      </c>
      <c r="E18" s="64">
        <f t="shared" si="0"/>
        <v>5.8836150556621496E-2</v>
      </c>
      <c r="F18" s="54">
        <v>8109.64</v>
      </c>
      <c r="G18" s="130">
        <f t="shared" si="1"/>
        <v>3.4636175456630544E-2</v>
      </c>
    </row>
    <row r="19" spans="1:7" x14ac:dyDescent="0.35">
      <c r="A19" s="20" t="s">
        <v>57</v>
      </c>
      <c r="B19" s="18">
        <v>12667.18</v>
      </c>
      <c r="C19" s="64">
        <f t="shared" si="0"/>
        <v>0.9599570158772982</v>
      </c>
      <c r="D19" s="20">
        <v>528.39</v>
      </c>
      <c r="E19" s="64">
        <f t="shared" si="0"/>
        <v>4.0042984122701783E-2</v>
      </c>
      <c r="F19" s="53">
        <v>13195.57</v>
      </c>
      <c r="G19" s="130">
        <f t="shared" si="1"/>
        <v>5.6358121663877839E-2</v>
      </c>
    </row>
    <row r="20" spans="1:7" x14ac:dyDescent="0.35">
      <c r="A20" s="20" t="s">
        <v>58</v>
      </c>
      <c r="B20" s="18">
        <v>11722.18</v>
      </c>
      <c r="C20" s="64">
        <f t="shared" si="0"/>
        <v>0.97182480892519751</v>
      </c>
      <c r="D20" s="20">
        <v>339.85</v>
      </c>
      <c r="E20" s="64">
        <f t="shared" si="0"/>
        <v>2.81751910748025E-2</v>
      </c>
      <c r="F20" s="53">
        <v>12062.03</v>
      </c>
      <c r="G20" s="130">
        <f t="shared" si="1"/>
        <v>5.1516785879908523E-2</v>
      </c>
    </row>
    <row r="21" spans="1:7" ht="13.9" x14ac:dyDescent="0.4">
      <c r="A21" s="29" t="s">
        <v>177</v>
      </c>
      <c r="B21" s="129">
        <v>213639.75999999998</v>
      </c>
      <c r="C21" s="58">
        <f t="shared" si="0"/>
        <v>0.91245286003724446</v>
      </c>
      <c r="D21" s="129">
        <v>20498.099999999999</v>
      </c>
      <c r="E21" s="58">
        <f t="shared" si="0"/>
        <v>8.7547139962755247E-2</v>
      </c>
      <c r="F21" s="129">
        <v>234137.86000000004</v>
      </c>
      <c r="G21" s="58">
        <f t="shared" si="1"/>
        <v>1</v>
      </c>
    </row>
    <row r="23" spans="1:7" ht="13.9" x14ac:dyDescent="0.4">
      <c r="A23" s="29" t="s">
        <v>148</v>
      </c>
      <c r="B23" s="30" t="s">
        <v>41</v>
      </c>
      <c r="C23" s="30" t="s">
        <v>69</v>
      </c>
    </row>
    <row r="24" spans="1:7" ht="14.25" x14ac:dyDescent="0.45">
      <c r="A24" s="20" t="s">
        <v>49</v>
      </c>
      <c r="B24" s="18">
        <v>68747.77</v>
      </c>
      <c r="C24" s="64">
        <v>0.81869999999999998</v>
      </c>
      <c r="E24"/>
      <c r="F24"/>
      <c r="G24"/>
    </row>
    <row r="25" spans="1:7" ht="14.25" x14ac:dyDescent="0.45">
      <c r="A25" s="20" t="s">
        <v>48</v>
      </c>
      <c r="B25" s="18">
        <v>15224.04</v>
      </c>
      <c r="C25" s="64">
        <v>0.18129999999999999</v>
      </c>
      <c r="E25"/>
      <c r="F25"/>
      <c r="G25"/>
    </row>
    <row r="26" spans="1:7" ht="14.25" x14ac:dyDescent="0.45">
      <c r="A26" s="20" t="s">
        <v>4</v>
      </c>
      <c r="B26" s="18">
        <v>83971.81</v>
      </c>
      <c r="C26" s="72">
        <v>1</v>
      </c>
      <c r="E26"/>
      <c r="F26"/>
      <c r="G26"/>
    </row>
    <row r="27" spans="1:7" ht="14.25" x14ac:dyDescent="0.45">
      <c r="E27"/>
      <c r="F27"/>
      <c r="G27"/>
    </row>
    <row r="29" spans="1:7" ht="14.25" x14ac:dyDescent="0.45">
      <c r="A29" s="29" t="s">
        <v>77</v>
      </c>
      <c r="B29" s="30" t="s">
        <v>41</v>
      </c>
      <c r="C29" s="30" t="s">
        <v>69</v>
      </c>
      <c r="D29"/>
      <c r="E29"/>
      <c r="F29"/>
    </row>
    <row r="30" spans="1:7" ht="14.25" x14ac:dyDescent="0.45">
      <c r="A30" s="20" t="s">
        <v>49</v>
      </c>
      <c r="B30" s="18">
        <v>144891.99</v>
      </c>
      <c r="C30" s="64">
        <v>0.96489999999999998</v>
      </c>
      <c r="D30"/>
      <c r="E30"/>
      <c r="F30"/>
    </row>
    <row r="31" spans="1:7" ht="14.25" x14ac:dyDescent="0.45">
      <c r="A31" s="20" t="s">
        <v>48</v>
      </c>
      <c r="B31" s="40">
        <v>5274.06</v>
      </c>
      <c r="C31" s="64">
        <v>3.5099999999999999E-2</v>
      </c>
      <c r="D31"/>
      <c r="E31"/>
      <c r="F31"/>
    </row>
    <row r="32" spans="1:7" ht="14.25" x14ac:dyDescent="0.45">
      <c r="A32" s="20" t="s">
        <v>4</v>
      </c>
      <c r="B32" s="18">
        <f>SUM(B30:B31)</f>
        <v>150166.04999999999</v>
      </c>
      <c r="C32" s="72">
        <f>B32/B32</f>
        <v>1</v>
      </c>
      <c r="D32"/>
      <c r="E32"/>
      <c r="F32"/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6"/>
  <sheetViews>
    <sheetView topLeftCell="A31" workbookViewId="0">
      <selection activeCell="L57" sqref="L57"/>
    </sheetView>
  </sheetViews>
  <sheetFormatPr defaultColWidth="8.86328125" defaultRowHeight="13.5" x14ac:dyDescent="0.35"/>
  <cols>
    <col min="1" max="1" width="21.59765625" style="83" customWidth="1"/>
    <col min="2" max="2" width="10.73046875" style="83" bestFit="1" customWidth="1"/>
    <col min="3" max="3" width="11" style="83" bestFit="1" customWidth="1"/>
    <col min="4" max="4" width="9.86328125" style="83" bestFit="1" customWidth="1"/>
    <col min="5" max="7" width="9" style="83" bestFit="1" customWidth="1"/>
    <col min="8" max="8" width="8.59765625" style="83" bestFit="1" customWidth="1"/>
    <col min="9" max="9" width="10.3984375" style="83" bestFit="1" customWidth="1"/>
    <col min="10" max="10" width="11" style="83" bestFit="1" customWidth="1"/>
    <col min="11" max="11" width="8.265625" style="83" bestFit="1" customWidth="1"/>
    <col min="12" max="12" width="8.86328125" style="83"/>
    <col min="13" max="16384" width="8.86328125" style="16"/>
  </cols>
  <sheetData>
    <row r="1" spans="1:21" x14ac:dyDescent="0.35">
      <c r="A1" s="83" t="s">
        <v>73</v>
      </c>
    </row>
    <row r="2" spans="1:21" x14ac:dyDescent="0.35">
      <c r="A2" s="83" t="s">
        <v>192</v>
      </c>
    </row>
    <row r="3" spans="1:21" x14ac:dyDescent="0.35">
      <c r="A3" s="83" t="s">
        <v>191</v>
      </c>
    </row>
    <row r="5" spans="1:21" ht="13.9" x14ac:dyDescent="0.4">
      <c r="B5" s="133" t="s">
        <v>41</v>
      </c>
      <c r="C5" s="133"/>
      <c r="D5" s="133"/>
      <c r="E5" s="133"/>
      <c r="F5" s="133"/>
    </row>
    <row r="6" spans="1:21" ht="13.9" x14ac:dyDescent="0.4">
      <c r="B6" s="84" t="s">
        <v>0</v>
      </c>
      <c r="C6" s="84" t="s">
        <v>1</v>
      </c>
      <c r="D6" s="84" t="s">
        <v>2</v>
      </c>
      <c r="E6" s="84" t="s">
        <v>3</v>
      </c>
      <c r="F6" s="84" t="s">
        <v>4</v>
      </c>
    </row>
    <row r="7" spans="1:21" ht="13.9" x14ac:dyDescent="0.4">
      <c r="A7" s="84" t="s">
        <v>80</v>
      </c>
      <c r="B7" s="110">
        <v>0.8085</v>
      </c>
      <c r="C7" s="110">
        <v>0.1565</v>
      </c>
      <c r="D7" s="110">
        <v>2.8000000000000001E-2</v>
      </c>
      <c r="E7" s="110">
        <v>7.0000000000000001E-3</v>
      </c>
      <c r="F7" s="110">
        <v>1</v>
      </c>
    </row>
    <row r="8" spans="1:21" x14ac:dyDescent="0.35">
      <c r="B8" s="111"/>
      <c r="C8" s="111"/>
      <c r="D8" s="111"/>
      <c r="E8" s="111"/>
      <c r="F8" s="111"/>
    </row>
    <row r="9" spans="1:21" ht="14.25" x14ac:dyDescent="0.45">
      <c r="A9" s="89"/>
      <c r="B9" s="85"/>
      <c r="C9" s="85"/>
      <c r="D9" s="85"/>
      <c r="E9" s="85"/>
      <c r="F9" s="85"/>
      <c r="G9" s="85"/>
      <c r="H9" s="85"/>
      <c r="I9" s="85"/>
      <c r="J9" s="85"/>
    </row>
    <row r="10" spans="1:21" ht="13.9" x14ac:dyDescent="0.4">
      <c r="B10" s="134" t="s">
        <v>41</v>
      </c>
      <c r="C10" s="134"/>
      <c r="D10" s="134"/>
      <c r="E10" s="134"/>
      <c r="F10" s="85"/>
      <c r="G10" s="85"/>
      <c r="H10" s="85"/>
      <c r="I10" s="85"/>
      <c r="J10" s="85"/>
    </row>
    <row r="11" spans="1:21" ht="13.9" x14ac:dyDescent="0.4">
      <c r="A11" s="84" t="s">
        <v>80</v>
      </c>
      <c r="B11" s="84" t="s">
        <v>0</v>
      </c>
      <c r="C11" s="84" t="s">
        <v>1</v>
      </c>
      <c r="D11" s="84" t="s">
        <v>2</v>
      </c>
      <c r="E11" s="84" t="s">
        <v>3</v>
      </c>
      <c r="F11" s="101"/>
      <c r="G11" s="112"/>
      <c r="H11" s="101"/>
      <c r="I11" s="112"/>
      <c r="J11" s="101"/>
    </row>
    <row r="12" spans="1:21" x14ac:dyDescent="0.35">
      <c r="A12" s="81" t="s">
        <v>104</v>
      </c>
      <c r="B12" s="113">
        <v>0.33069999999999999</v>
      </c>
      <c r="C12" s="113">
        <v>0.35339999999999999</v>
      </c>
      <c r="D12" s="113">
        <v>0.42409999999999998</v>
      </c>
      <c r="E12" s="113">
        <v>0.13039999999999999</v>
      </c>
      <c r="F12" s="101"/>
      <c r="G12" s="112"/>
      <c r="I12" s="112"/>
      <c r="J12" s="101"/>
      <c r="Q12" s="19"/>
      <c r="R12" s="19"/>
      <c r="S12" s="19"/>
      <c r="T12" s="19"/>
      <c r="U12" s="19"/>
    </row>
    <row r="13" spans="1:21" x14ac:dyDescent="0.35">
      <c r="A13" s="81" t="s">
        <v>103</v>
      </c>
      <c r="B13" s="113">
        <v>0.38119999999999998</v>
      </c>
      <c r="C13" s="113">
        <v>0.50439999999999996</v>
      </c>
      <c r="D13" s="113">
        <v>0.42170000000000002</v>
      </c>
      <c r="E13" s="113">
        <v>0.2666</v>
      </c>
      <c r="F13" s="101"/>
      <c r="G13" s="112"/>
      <c r="H13" s="101"/>
      <c r="I13" s="112"/>
      <c r="J13" s="101"/>
      <c r="Q13" s="19"/>
      <c r="R13" s="19"/>
      <c r="S13" s="19"/>
      <c r="T13" s="19"/>
      <c r="U13" s="19"/>
    </row>
    <row r="14" spans="1:21" x14ac:dyDescent="0.35">
      <c r="A14" s="81" t="s">
        <v>105</v>
      </c>
      <c r="B14" s="113">
        <v>0.28810000000000002</v>
      </c>
      <c r="C14" s="113">
        <v>0.1421</v>
      </c>
      <c r="D14" s="113">
        <v>0.1542</v>
      </c>
      <c r="E14" s="113">
        <v>0.60299999999999998</v>
      </c>
      <c r="F14" s="101"/>
      <c r="G14" s="112"/>
      <c r="H14" s="101"/>
      <c r="I14" s="112"/>
      <c r="J14" s="101"/>
      <c r="Q14" s="19"/>
      <c r="R14" s="19"/>
      <c r="S14" s="19"/>
      <c r="T14" s="19"/>
      <c r="U14" s="19"/>
    </row>
    <row r="15" spans="1:21" x14ac:dyDescent="0.35">
      <c r="A15" s="81" t="s">
        <v>149</v>
      </c>
      <c r="B15" s="110">
        <v>1</v>
      </c>
      <c r="C15" s="110">
        <v>1</v>
      </c>
      <c r="D15" s="110">
        <v>1</v>
      </c>
      <c r="E15" s="110">
        <v>1</v>
      </c>
      <c r="Q15" s="19"/>
      <c r="R15" s="19"/>
      <c r="S15" s="19"/>
      <c r="T15" s="19"/>
      <c r="U15" s="19"/>
    </row>
    <row r="18" spans="1:22" x14ac:dyDescent="0.35">
      <c r="F18" s="111"/>
    </row>
    <row r="20" spans="1:22" x14ac:dyDescent="0.35">
      <c r="B20" s="111"/>
      <c r="C20" s="111"/>
      <c r="D20" s="111"/>
      <c r="E20" s="111"/>
      <c r="F20" s="111"/>
    </row>
    <row r="21" spans="1:22" x14ac:dyDescent="0.35">
      <c r="F21" s="111"/>
    </row>
    <row r="22" spans="1:22" customFormat="1" ht="14.25" x14ac:dyDescent="0.4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</row>
    <row r="23" spans="1:22" ht="13.9" x14ac:dyDescent="0.4">
      <c r="A23" s="85"/>
      <c r="B23" s="133" t="s">
        <v>46</v>
      </c>
      <c r="C23" s="133"/>
      <c r="D23" s="133"/>
      <c r="E23" s="133"/>
    </row>
    <row r="24" spans="1:22" ht="13.9" x14ac:dyDescent="0.4">
      <c r="A24" s="84" t="s">
        <v>115</v>
      </c>
      <c r="B24" s="114" t="s">
        <v>59</v>
      </c>
      <c r="C24" s="114" t="s">
        <v>60</v>
      </c>
      <c r="D24" s="114" t="s">
        <v>2</v>
      </c>
      <c r="E24" s="114" t="s">
        <v>4</v>
      </c>
    </row>
    <row r="25" spans="1:22" x14ac:dyDescent="0.35">
      <c r="A25" s="91" t="s">
        <v>46</v>
      </c>
      <c r="B25" s="113">
        <v>0.6159</v>
      </c>
      <c r="C25" s="113">
        <v>0.3165</v>
      </c>
      <c r="D25" s="113">
        <v>6.7599999999999993E-2</v>
      </c>
      <c r="E25" s="113">
        <v>1</v>
      </c>
    </row>
    <row r="27" spans="1:22" ht="13.9" x14ac:dyDescent="0.4">
      <c r="B27" s="85"/>
      <c r="C27" s="85"/>
      <c r="D27" s="85"/>
      <c r="E27" s="85"/>
      <c r="F27" s="85"/>
      <c r="G27" s="85"/>
      <c r="H27" s="85"/>
      <c r="I27" s="85"/>
      <c r="P27" s="49"/>
      <c r="Q27" s="49"/>
      <c r="R27" s="49"/>
      <c r="S27" s="49"/>
      <c r="T27" s="49"/>
    </row>
    <row r="28" spans="1:22" ht="13.9" x14ac:dyDescent="0.4">
      <c r="B28" s="135" t="s">
        <v>46</v>
      </c>
      <c r="C28" s="135"/>
      <c r="D28" s="135"/>
      <c r="E28" s="115"/>
      <c r="F28" s="85"/>
      <c r="G28" s="85"/>
      <c r="H28" s="85"/>
      <c r="I28" s="85"/>
      <c r="P28" s="50"/>
      <c r="Q28" s="51"/>
      <c r="R28" s="51"/>
      <c r="S28" s="51"/>
      <c r="T28" s="51"/>
    </row>
    <row r="29" spans="1:22" ht="14.25" x14ac:dyDescent="0.45">
      <c r="A29" s="84" t="s">
        <v>115</v>
      </c>
      <c r="B29" s="84" t="s">
        <v>59</v>
      </c>
      <c r="C29" s="84" t="s">
        <v>60</v>
      </c>
      <c r="D29" s="84" t="s">
        <v>2</v>
      </c>
      <c r="E29" s="85"/>
      <c r="F29" s="116"/>
      <c r="G29" s="112"/>
      <c r="H29" s="116"/>
      <c r="I29" s="111"/>
      <c r="P29"/>
      <c r="Q29" s="78"/>
      <c r="R29" s="78"/>
      <c r="S29" s="78"/>
      <c r="T29" s="78"/>
      <c r="U29"/>
      <c r="V29"/>
    </row>
    <row r="30" spans="1:22" ht="14.25" x14ac:dyDescent="0.45">
      <c r="A30" s="81" t="s">
        <v>104</v>
      </c>
      <c r="B30" s="113">
        <v>0.31119999999999998</v>
      </c>
      <c r="C30" s="113">
        <v>0.4204</v>
      </c>
      <c r="D30" s="113">
        <v>0.41970000000000002</v>
      </c>
      <c r="E30" s="111"/>
      <c r="F30" s="116"/>
      <c r="G30" s="112"/>
      <c r="H30" s="116"/>
      <c r="I30" s="111"/>
      <c r="P30"/>
      <c r="Q30" s="78"/>
      <c r="R30" s="78"/>
      <c r="S30" s="78"/>
      <c r="T30" s="78"/>
      <c r="U30"/>
      <c r="V30"/>
    </row>
    <row r="31" spans="1:22" ht="14.25" x14ac:dyDescent="0.45">
      <c r="A31" s="81" t="s">
        <v>103</v>
      </c>
      <c r="B31" s="113">
        <v>0.35970000000000002</v>
      </c>
      <c r="C31" s="113">
        <v>0.50229999999999997</v>
      </c>
      <c r="D31" s="113">
        <v>0.31369999999999998</v>
      </c>
      <c r="E31" s="111"/>
      <c r="F31" s="116"/>
      <c r="G31" s="112"/>
      <c r="H31" s="116"/>
      <c r="I31" s="111"/>
      <c r="P31"/>
      <c r="Q31" s="78"/>
      <c r="R31" s="78"/>
      <c r="S31" s="78"/>
      <c r="T31" s="78"/>
      <c r="U31"/>
      <c r="V31"/>
    </row>
    <row r="32" spans="1:22" ht="14.25" x14ac:dyDescent="0.45">
      <c r="A32" s="81" t="s">
        <v>105</v>
      </c>
      <c r="B32" s="113">
        <v>0.3291</v>
      </c>
      <c r="C32" s="113">
        <v>7.7299999999999994E-2</v>
      </c>
      <c r="D32" s="113">
        <v>0.26650000000000001</v>
      </c>
      <c r="E32" s="111"/>
      <c r="F32" s="116"/>
      <c r="G32" s="112"/>
      <c r="H32" s="116"/>
      <c r="I32" s="111"/>
      <c r="P32"/>
      <c r="Q32" s="78"/>
      <c r="R32" s="78"/>
      <c r="S32" s="78"/>
      <c r="T32" s="78"/>
      <c r="U32"/>
      <c r="V32"/>
    </row>
    <row r="33" spans="1:22" ht="14.25" x14ac:dyDescent="0.45">
      <c r="A33" s="81" t="s">
        <v>4</v>
      </c>
      <c r="B33" s="110">
        <v>1</v>
      </c>
      <c r="C33" s="110">
        <v>1</v>
      </c>
      <c r="D33" s="110">
        <v>1</v>
      </c>
      <c r="P33"/>
      <c r="Q33"/>
      <c r="R33"/>
      <c r="S33"/>
      <c r="T33"/>
      <c r="U33"/>
      <c r="V33"/>
    </row>
    <row r="37" spans="1:22" x14ac:dyDescent="0.35">
      <c r="F37" s="111"/>
    </row>
    <row r="44" spans="1:22" ht="14.25" x14ac:dyDescent="0.45">
      <c r="A44" s="89"/>
      <c r="B44" s="133" t="s">
        <v>41</v>
      </c>
      <c r="C44" s="133"/>
      <c r="D44" s="133"/>
      <c r="E44" s="133"/>
      <c r="F44" s="133"/>
      <c r="G44" s="133"/>
      <c r="H44" s="133"/>
      <c r="I44" s="133"/>
      <c r="J44" s="133"/>
      <c r="K44" s="133"/>
    </row>
    <row r="45" spans="1:22" ht="13.9" x14ac:dyDescent="0.4">
      <c r="A45" s="84" t="s">
        <v>80</v>
      </c>
      <c r="B45" s="133" t="s">
        <v>0</v>
      </c>
      <c r="C45" s="133"/>
      <c r="D45" s="133" t="s">
        <v>1</v>
      </c>
      <c r="E45" s="133"/>
      <c r="F45" s="133" t="s">
        <v>2</v>
      </c>
      <c r="G45" s="133"/>
      <c r="H45" s="133" t="s">
        <v>3</v>
      </c>
      <c r="I45" s="133"/>
      <c r="J45" s="133" t="s">
        <v>4</v>
      </c>
      <c r="K45" s="133"/>
    </row>
    <row r="46" spans="1:22" x14ac:dyDescent="0.35">
      <c r="A46" s="81" t="s">
        <v>104</v>
      </c>
      <c r="B46" s="90">
        <v>62597.07</v>
      </c>
      <c r="C46" s="113">
        <v>0.79690000000000005</v>
      </c>
      <c r="D46" s="90">
        <v>12952.55</v>
      </c>
      <c r="E46" s="113">
        <v>0.16489999999999999</v>
      </c>
      <c r="F46" s="92">
        <v>2783.65</v>
      </c>
      <c r="G46" s="113">
        <v>3.5400000000000001E-2</v>
      </c>
      <c r="H46" s="90">
        <v>212.6</v>
      </c>
      <c r="I46" s="113">
        <v>2.6913412187378871E-3</v>
      </c>
      <c r="J46" s="90">
        <v>78545.87</v>
      </c>
      <c r="K46" s="110">
        <v>1</v>
      </c>
    </row>
    <row r="47" spans="1:22" x14ac:dyDescent="0.35">
      <c r="A47" s="81" t="s">
        <v>103</v>
      </c>
      <c r="B47" s="90">
        <v>72159.17</v>
      </c>
      <c r="C47" s="113">
        <v>0.76890000000000003</v>
      </c>
      <c r="D47" s="90">
        <v>18487.830000000002</v>
      </c>
      <c r="E47" s="113">
        <v>0.19700000000000001</v>
      </c>
      <c r="F47" s="92">
        <v>2767.59</v>
      </c>
      <c r="G47" s="113">
        <v>2.9499999999999998E-2</v>
      </c>
      <c r="H47" s="81">
        <v>434.66</v>
      </c>
      <c r="I47" s="113">
        <v>4.5564650078222845E-3</v>
      </c>
      <c r="J47" s="90">
        <v>93849.25</v>
      </c>
      <c r="K47" s="110">
        <v>1</v>
      </c>
    </row>
    <row r="48" spans="1:22" x14ac:dyDescent="0.35">
      <c r="A48" s="81" t="s">
        <v>105</v>
      </c>
      <c r="B48" s="90">
        <v>54542.9</v>
      </c>
      <c r="C48" s="113">
        <v>0.88329999999999997</v>
      </c>
      <c r="D48" s="92">
        <v>5209.2299999999996</v>
      </c>
      <c r="E48" s="113">
        <v>8.4400000000000003E-2</v>
      </c>
      <c r="F48" s="92">
        <v>1012.3</v>
      </c>
      <c r="G48" s="113">
        <v>1.6400000000000001E-2</v>
      </c>
      <c r="H48" s="92">
        <v>982.94</v>
      </c>
      <c r="I48" s="113">
        <v>1.5900000000000001E-2</v>
      </c>
      <c r="J48" s="90">
        <v>61747.37</v>
      </c>
      <c r="K48" s="110">
        <v>1</v>
      </c>
    </row>
    <row r="49" spans="1:11" x14ac:dyDescent="0.35">
      <c r="A49" s="81" t="s">
        <v>149</v>
      </c>
      <c r="B49" s="90">
        <v>189299.14</v>
      </c>
      <c r="C49" s="113">
        <v>0.8085</v>
      </c>
      <c r="D49" s="90">
        <v>36649.61</v>
      </c>
      <c r="E49" s="113">
        <v>0.1565</v>
      </c>
      <c r="F49" s="92">
        <v>6563.54</v>
      </c>
      <c r="G49" s="113">
        <v>2.8000000000000001E-2</v>
      </c>
      <c r="H49" s="92">
        <v>1630.2</v>
      </c>
      <c r="I49" s="113">
        <v>7.0000000000000001E-3</v>
      </c>
      <c r="J49" s="90">
        <v>234142.49</v>
      </c>
      <c r="K49" s="110">
        <v>1</v>
      </c>
    </row>
    <row r="52" spans="1:11" ht="13.9" x14ac:dyDescent="0.4">
      <c r="B52" s="133" t="s">
        <v>46</v>
      </c>
      <c r="C52" s="133"/>
      <c r="D52" s="133"/>
      <c r="E52" s="133"/>
      <c r="F52" s="133"/>
      <c r="G52" s="133"/>
      <c r="H52" s="133"/>
      <c r="I52" s="133"/>
    </row>
    <row r="53" spans="1:11" ht="13.9" x14ac:dyDescent="0.4">
      <c r="A53" s="84" t="s">
        <v>115</v>
      </c>
      <c r="B53" s="133" t="s">
        <v>59</v>
      </c>
      <c r="C53" s="133"/>
      <c r="D53" s="133" t="s">
        <v>60</v>
      </c>
      <c r="E53" s="133"/>
      <c r="F53" s="133" t="s">
        <v>2</v>
      </c>
      <c r="G53" s="133"/>
      <c r="H53" s="133" t="s">
        <v>4</v>
      </c>
      <c r="I53" s="133"/>
    </row>
    <row r="54" spans="1:11" x14ac:dyDescent="0.35">
      <c r="A54" s="81" t="s">
        <v>104</v>
      </c>
      <c r="B54" s="117">
        <v>53669</v>
      </c>
      <c r="C54" s="113">
        <v>0.54279999999999995</v>
      </c>
      <c r="D54" s="117">
        <v>37264</v>
      </c>
      <c r="E54" s="113">
        <v>0.37690000000000001</v>
      </c>
      <c r="F54" s="118">
        <v>7947</v>
      </c>
      <c r="G54" s="113">
        <v>8.0399999999999999E-2</v>
      </c>
      <c r="H54" s="117">
        <v>98880</v>
      </c>
      <c r="I54" s="110">
        <v>1</v>
      </c>
    </row>
    <row r="55" spans="1:11" x14ac:dyDescent="0.35">
      <c r="A55" s="81" t="s">
        <v>103</v>
      </c>
      <c r="B55" s="117">
        <v>62042</v>
      </c>
      <c r="C55" s="113">
        <v>0.55149999999999999</v>
      </c>
      <c r="D55" s="117">
        <v>44525</v>
      </c>
      <c r="E55" s="113">
        <v>0.39579999999999999</v>
      </c>
      <c r="F55" s="118">
        <v>5940</v>
      </c>
      <c r="G55" s="113">
        <v>5.28E-2</v>
      </c>
      <c r="H55" s="117">
        <v>112507</v>
      </c>
      <c r="I55" s="110">
        <v>1</v>
      </c>
    </row>
    <row r="56" spans="1:11" x14ac:dyDescent="0.35">
      <c r="A56" s="81" t="s">
        <v>105</v>
      </c>
      <c r="B56" s="117">
        <v>56765</v>
      </c>
      <c r="C56" s="113">
        <v>0.82679999999999998</v>
      </c>
      <c r="D56" s="118">
        <v>6849</v>
      </c>
      <c r="E56" s="113">
        <v>9.98E-2</v>
      </c>
      <c r="F56" s="118">
        <v>5046</v>
      </c>
      <c r="G56" s="113">
        <v>7.3499999999999996E-2</v>
      </c>
      <c r="H56" s="117">
        <v>68660</v>
      </c>
      <c r="I56" s="110">
        <v>1</v>
      </c>
    </row>
    <row r="57" spans="1:11" x14ac:dyDescent="0.35">
      <c r="A57" s="81" t="s">
        <v>149</v>
      </c>
      <c r="B57" s="117">
        <v>172476</v>
      </c>
      <c r="C57" s="113">
        <v>0.6159</v>
      </c>
      <c r="D57" s="117">
        <v>88638</v>
      </c>
      <c r="E57" s="113">
        <v>0.3165</v>
      </c>
      <c r="F57" s="117">
        <v>18933</v>
      </c>
      <c r="G57" s="113">
        <v>6.7599999999999993E-2</v>
      </c>
      <c r="H57" s="117">
        <v>280047</v>
      </c>
      <c r="I57" s="110">
        <f t="shared" ref="I57" si="0">C57+E57+G57</f>
        <v>1</v>
      </c>
    </row>
    <row r="60" spans="1:11" ht="14.25" x14ac:dyDescent="0.45">
      <c r="A60" s="89"/>
      <c r="B60" s="89"/>
      <c r="C60" s="89"/>
      <c r="D60" s="89"/>
      <c r="E60" s="89"/>
      <c r="F60" s="89"/>
      <c r="G60" s="89"/>
      <c r="H60" s="89"/>
      <c r="I60" s="89"/>
      <c r="J60" s="89"/>
    </row>
    <row r="61" spans="1:11" ht="14.25" x14ac:dyDescent="0.45">
      <c r="A61" s="89"/>
      <c r="B61" s="89"/>
      <c r="C61" s="119"/>
      <c r="D61" s="119"/>
      <c r="E61" s="119"/>
      <c r="F61" s="89"/>
      <c r="G61" s="119"/>
      <c r="H61" s="89"/>
      <c r="I61" s="89"/>
      <c r="J61" s="89"/>
    </row>
    <row r="62" spans="1:11" ht="14.25" x14ac:dyDescent="0.45">
      <c r="A62" s="89"/>
      <c r="B62" s="89"/>
      <c r="C62" s="119"/>
      <c r="D62" s="119"/>
      <c r="E62" s="119"/>
      <c r="F62" s="89"/>
      <c r="G62" s="119"/>
      <c r="H62" s="89"/>
      <c r="I62" s="89"/>
      <c r="J62" s="89"/>
    </row>
    <row r="63" spans="1:11" ht="14.25" x14ac:dyDescent="0.45">
      <c r="A63" s="89"/>
      <c r="B63" s="89"/>
      <c r="C63" s="119"/>
      <c r="D63" s="119"/>
      <c r="E63" s="119"/>
      <c r="F63" s="89"/>
      <c r="G63" s="119"/>
      <c r="H63" s="89"/>
      <c r="I63" s="89"/>
      <c r="J63" s="89"/>
    </row>
    <row r="64" spans="1:11" ht="14.25" x14ac:dyDescent="0.45">
      <c r="A64" s="89"/>
      <c r="B64" s="89"/>
      <c r="C64" s="119"/>
      <c r="D64" s="119"/>
      <c r="E64" s="119"/>
      <c r="F64" s="119"/>
      <c r="G64" s="119"/>
      <c r="H64" s="89"/>
      <c r="I64" s="89"/>
      <c r="J64" s="89"/>
    </row>
    <row r="65" spans="1:10" ht="14.25" x14ac:dyDescent="0.45">
      <c r="A65" s="89"/>
      <c r="B65" s="89"/>
      <c r="C65" s="89"/>
      <c r="D65" s="89"/>
      <c r="E65" s="89"/>
      <c r="F65" s="89"/>
      <c r="G65" s="89"/>
      <c r="H65" s="89"/>
      <c r="I65" s="89"/>
      <c r="J65" s="89"/>
    </row>
    <row r="66" spans="1:10" ht="14.25" x14ac:dyDescent="0.45">
      <c r="A66" s="89"/>
      <c r="B66" s="89"/>
      <c r="C66" s="89"/>
      <c r="D66" s="89"/>
      <c r="E66" s="89"/>
      <c r="F66" s="89"/>
      <c r="G66" s="89"/>
      <c r="H66" s="89"/>
      <c r="I66" s="89"/>
      <c r="J66" s="89"/>
    </row>
  </sheetData>
  <mergeCells count="15">
    <mergeCell ref="B53:C53"/>
    <mergeCell ref="D53:E53"/>
    <mergeCell ref="F53:G53"/>
    <mergeCell ref="H53:I53"/>
    <mergeCell ref="B45:C45"/>
    <mergeCell ref="D45:E45"/>
    <mergeCell ref="F45:G45"/>
    <mergeCell ref="H45:I45"/>
    <mergeCell ref="B52:I52"/>
    <mergeCell ref="J45:K45"/>
    <mergeCell ref="B44:K44"/>
    <mergeCell ref="B5:F5"/>
    <mergeCell ref="B10:E10"/>
    <mergeCell ref="B23:E23"/>
    <mergeCell ref="B28:D2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2"/>
  <sheetViews>
    <sheetView topLeftCell="A3" workbookViewId="0"/>
  </sheetViews>
  <sheetFormatPr defaultColWidth="8.86328125" defaultRowHeight="13.5" x14ac:dyDescent="0.35"/>
  <cols>
    <col min="1" max="1" width="51.3984375" style="16" bestFit="1" customWidth="1"/>
    <col min="2" max="2" width="15.73046875" style="83" customWidth="1"/>
    <col min="3" max="8" width="15.73046875" style="16" customWidth="1"/>
    <col min="9" max="16384" width="8.86328125" style="16"/>
  </cols>
  <sheetData>
    <row r="1" spans="1:10" x14ac:dyDescent="0.35">
      <c r="A1" s="16" t="s">
        <v>76</v>
      </c>
    </row>
    <row r="3" spans="1:10" ht="55.5" x14ac:dyDescent="0.4">
      <c r="B3" s="120" t="s">
        <v>78</v>
      </c>
      <c r="C3" s="79" t="s">
        <v>81</v>
      </c>
      <c r="D3" s="79" t="s">
        <v>79</v>
      </c>
    </row>
    <row r="4" spans="1:10" ht="13.9" x14ac:dyDescent="0.4">
      <c r="A4" s="29" t="s">
        <v>46</v>
      </c>
      <c r="B4" s="118">
        <v>8032</v>
      </c>
      <c r="C4" s="43">
        <v>6998</v>
      </c>
      <c r="D4" s="21">
        <v>28291</v>
      </c>
      <c r="E4" s="19"/>
      <c r="F4" s="19"/>
    </row>
    <row r="5" spans="1:10" ht="13.9" x14ac:dyDescent="0.4">
      <c r="A5" s="29" t="s">
        <v>69</v>
      </c>
      <c r="B5" s="110">
        <v>2.87E-2</v>
      </c>
      <c r="C5" s="60">
        <v>2.5000000000000001E-2</v>
      </c>
      <c r="D5" s="60">
        <v>0.10100000000000001</v>
      </c>
    </row>
    <row r="6" spans="1:10" x14ac:dyDescent="0.35">
      <c r="B6" s="116"/>
      <c r="C6" s="27"/>
      <c r="D6" s="27"/>
      <c r="E6" s="27"/>
    </row>
    <row r="7" spans="1:10" x14ac:dyDescent="0.35">
      <c r="A7" s="83"/>
    </row>
    <row r="8" spans="1:10" ht="13.9" x14ac:dyDescent="0.4">
      <c r="B8" s="132" t="s">
        <v>75</v>
      </c>
      <c r="C8" s="132"/>
    </row>
    <row r="9" spans="1:10" ht="13.9" x14ac:dyDescent="0.4">
      <c r="B9" s="121" t="s">
        <v>74</v>
      </c>
      <c r="C9" s="30" t="s">
        <v>82</v>
      </c>
    </row>
    <row r="10" spans="1:10" ht="13.9" x14ac:dyDescent="0.4">
      <c r="A10" s="29" t="s">
        <v>46</v>
      </c>
      <c r="B10" s="118">
        <v>1452</v>
      </c>
      <c r="C10" s="43">
        <v>9118</v>
      </c>
      <c r="E10" s="19"/>
    </row>
    <row r="11" spans="1:10" ht="13.9" x14ac:dyDescent="0.4">
      <c r="A11" s="29" t="s">
        <v>69</v>
      </c>
      <c r="B11" s="113">
        <v>0.50139999999999996</v>
      </c>
      <c r="C11" s="60">
        <v>0.46600000000000003</v>
      </c>
      <c r="D11" s="19"/>
      <c r="E11" s="27"/>
    </row>
    <row r="12" spans="1:10" ht="14.25" x14ac:dyDescent="0.45">
      <c r="H12"/>
      <c r="I12"/>
    </row>
    <row r="13" spans="1:10" ht="14.25" x14ac:dyDescent="0.45">
      <c r="A13" s="16" t="s">
        <v>83</v>
      </c>
      <c r="B13" s="111"/>
      <c r="C13" s="19"/>
      <c r="D13" s="19"/>
      <c r="E13" s="19"/>
      <c r="H13"/>
      <c r="I13"/>
    </row>
    <row r="14" spans="1:10" ht="14.25" x14ac:dyDescent="0.45">
      <c r="A14" s="16" t="s">
        <v>47</v>
      </c>
      <c r="B14" s="122">
        <v>42156</v>
      </c>
      <c r="C14" s="71">
        <v>42522</v>
      </c>
      <c r="D14" s="71">
        <v>42887</v>
      </c>
      <c r="E14" s="71">
        <v>43252</v>
      </c>
      <c r="F14" s="71">
        <v>43617</v>
      </c>
      <c r="G14" s="71">
        <v>43983</v>
      </c>
      <c r="H14" s="71">
        <v>44075</v>
      </c>
      <c r="I14"/>
      <c r="J14"/>
    </row>
    <row r="15" spans="1:10" ht="14.25" x14ac:dyDescent="0.45">
      <c r="A15" s="29" t="s">
        <v>78</v>
      </c>
      <c r="B15" s="110">
        <v>3.2099999999999997E-2</v>
      </c>
      <c r="C15" s="60">
        <v>2.92E-2</v>
      </c>
      <c r="D15" s="60">
        <v>2.7699999999999999E-2</v>
      </c>
      <c r="E15" s="60">
        <v>2.58E-2</v>
      </c>
      <c r="F15" s="60">
        <v>2.93E-2</v>
      </c>
      <c r="G15" s="60">
        <v>2.8799999999999999E-2</v>
      </c>
      <c r="H15" s="60">
        <v>2.87E-2</v>
      </c>
      <c r="I15"/>
      <c r="J15"/>
    </row>
    <row r="16" spans="1:10" ht="14.25" x14ac:dyDescent="0.45">
      <c r="A16" s="71" t="s">
        <v>196</v>
      </c>
      <c r="B16" s="110">
        <v>0.08</v>
      </c>
      <c r="C16" s="60">
        <v>0.08</v>
      </c>
      <c r="D16" s="60">
        <v>0.08</v>
      </c>
      <c r="E16" s="60">
        <v>0.08</v>
      </c>
      <c r="F16" s="60">
        <v>0.08</v>
      </c>
      <c r="G16" s="60">
        <v>0.08</v>
      </c>
      <c r="H16" s="60">
        <v>0.08</v>
      </c>
      <c r="I16"/>
      <c r="J16"/>
    </row>
    <row r="17" spans="1:9" x14ac:dyDescent="0.35">
      <c r="C17" s="19"/>
      <c r="D17" s="19"/>
      <c r="E17" s="19"/>
      <c r="F17" s="19"/>
      <c r="G17" s="19"/>
      <c r="H17" s="19"/>
    </row>
    <row r="18" spans="1:9" ht="14.25" x14ac:dyDescent="0.45">
      <c r="A18" s="16" t="s">
        <v>47</v>
      </c>
      <c r="B18" s="122">
        <v>42156</v>
      </c>
      <c r="C18" s="71">
        <v>42522</v>
      </c>
      <c r="D18" s="71">
        <v>42887</v>
      </c>
      <c r="E18" s="71">
        <v>43252</v>
      </c>
      <c r="F18" s="71">
        <v>43617</v>
      </c>
      <c r="G18" s="71">
        <v>43983</v>
      </c>
      <c r="H18" s="71">
        <v>44075</v>
      </c>
      <c r="I18"/>
    </row>
    <row r="19" spans="1:9" ht="14.25" x14ac:dyDescent="0.45">
      <c r="A19" s="29" t="s">
        <v>81</v>
      </c>
      <c r="B19" s="110">
        <v>2.0199999999999999E-2</v>
      </c>
      <c r="C19" s="60">
        <v>1.9699999999999999E-2</v>
      </c>
      <c r="D19" s="60">
        <v>2.06E-2</v>
      </c>
      <c r="E19" s="60">
        <v>2.1299999999999999E-2</v>
      </c>
      <c r="F19" s="60">
        <v>2.4299999999999999E-2</v>
      </c>
      <c r="G19" s="60">
        <v>2.52E-2</v>
      </c>
      <c r="H19" s="60">
        <v>2.5000000000000001E-2</v>
      </c>
      <c r="I19"/>
    </row>
    <row r="20" spans="1:9" ht="14.25" x14ac:dyDescent="0.45">
      <c r="A20" s="71" t="s">
        <v>196</v>
      </c>
      <c r="B20" s="110">
        <v>0.03</v>
      </c>
      <c r="C20" s="60">
        <v>0.03</v>
      </c>
      <c r="D20" s="60">
        <v>0.03</v>
      </c>
      <c r="E20" s="60">
        <v>0.03</v>
      </c>
      <c r="F20" s="60">
        <v>0.03</v>
      </c>
      <c r="G20" s="60">
        <v>0.03</v>
      </c>
      <c r="H20" s="60">
        <v>0.03</v>
      </c>
      <c r="I20"/>
    </row>
    <row r="21" spans="1:9" ht="14.25" x14ac:dyDescent="0.45">
      <c r="A21"/>
      <c r="B21" s="89"/>
      <c r="C21" s="80"/>
      <c r="D21" s="80"/>
      <c r="E21" s="80"/>
      <c r="F21" s="80"/>
      <c r="G21" s="80"/>
      <c r="H21" s="80"/>
      <c r="I21"/>
    </row>
    <row r="22" spans="1:9" ht="14.25" x14ac:dyDescent="0.45">
      <c r="A22" s="16" t="s">
        <v>47</v>
      </c>
      <c r="B22" s="122">
        <v>42156</v>
      </c>
      <c r="C22" s="71">
        <v>42522</v>
      </c>
      <c r="D22" s="71">
        <v>42887</v>
      </c>
      <c r="E22" s="71">
        <v>43252</v>
      </c>
      <c r="F22" s="71">
        <v>43617</v>
      </c>
      <c r="G22" s="71">
        <v>43983</v>
      </c>
      <c r="H22" s="71">
        <v>44075</v>
      </c>
      <c r="I22"/>
    </row>
    <row r="23" spans="1:9" ht="14.25" x14ac:dyDescent="0.45">
      <c r="A23" s="29" t="s">
        <v>197</v>
      </c>
      <c r="B23" s="110">
        <v>9.2299999999999993E-2</v>
      </c>
      <c r="C23" s="60">
        <v>9.1200000000000003E-2</v>
      </c>
      <c r="D23" s="60">
        <v>9.35E-2</v>
      </c>
      <c r="E23" s="60">
        <v>9.7600000000000006E-2</v>
      </c>
      <c r="F23" s="60">
        <v>9.9900000000000003E-2</v>
      </c>
      <c r="G23" s="60">
        <v>0.10100000000000001</v>
      </c>
      <c r="H23" s="60">
        <v>0.10100000000000001</v>
      </c>
      <c r="I23"/>
    </row>
    <row r="24" spans="1:9" ht="14.25" x14ac:dyDescent="0.45">
      <c r="A24" s="71" t="s">
        <v>196</v>
      </c>
      <c r="B24" s="110">
        <v>0.1</v>
      </c>
      <c r="C24" s="60">
        <v>0.1</v>
      </c>
      <c r="D24" s="60">
        <v>0.1</v>
      </c>
      <c r="E24" s="60">
        <v>0.1</v>
      </c>
      <c r="F24" s="60">
        <v>0.1</v>
      </c>
      <c r="G24" s="60">
        <v>0.1</v>
      </c>
      <c r="H24" s="60">
        <v>0.1</v>
      </c>
      <c r="I24"/>
    </row>
    <row r="25" spans="1:9" ht="14.25" x14ac:dyDescent="0.45">
      <c r="B25" s="123"/>
      <c r="C25" s="19"/>
      <c r="D25" s="19"/>
      <c r="E25" s="19"/>
      <c r="F25" s="19"/>
      <c r="G25" s="19"/>
      <c r="H25" s="19"/>
      <c r="I25"/>
    </row>
    <row r="26" spans="1:9" ht="14.25" x14ac:dyDescent="0.45">
      <c r="A26" s="16" t="s">
        <v>75</v>
      </c>
      <c r="B26" s="122">
        <v>42156</v>
      </c>
      <c r="C26" s="71">
        <v>42522</v>
      </c>
      <c r="D26" s="71">
        <v>42887</v>
      </c>
      <c r="E26" s="71">
        <v>43252</v>
      </c>
      <c r="F26" s="71">
        <v>43617</v>
      </c>
      <c r="G26" s="71">
        <v>43983</v>
      </c>
      <c r="H26" s="71">
        <v>44075</v>
      </c>
      <c r="I26"/>
    </row>
    <row r="27" spans="1:9" ht="28.15" x14ac:dyDescent="0.45">
      <c r="A27" s="39" t="s">
        <v>163</v>
      </c>
      <c r="B27" s="110">
        <v>0.42253521126760563</v>
      </c>
      <c r="C27" s="60">
        <v>0.44199706314243759</v>
      </c>
      <c r="D27" s="60">
        <v>0.45630609352857815</v>
      </c>
      <c r="E27" s="60">
        <v>0.47016274864376129</v>
      </c>
      <c r="F27" s="60">
        <v>0.47081881533101044</v>
      </c>
      <c r="G27" s="60">
        <v>0.49719999999999998</v>
      </c>
      <c r="H27" s="60">
        <v>0.50139999999999996</v>
      </c>
      <c r="I27"/>
    </row>
    <row r="28" spans="1:9" ht="14.25" x14ac:dyDescent="0.45">
      <c r="A28" s="71" t="s">
        <v>196</v>
      </c>
      <c r="B28" s="110">
        <v>0.5</v>
      </c>
      <c r="C28" s="60">
        <v>0.5</v>
      </c>
      <c r="D28" s="60">
        <v>0.5</v>
      </c>
      <c r="E28" s="60">
        <v>0.5</v>
      </c>
      <c r="F28" s="60">
        <v>0.5</v>
      </c>
      <c r="G28" s="60">
        <v>0.5</v>
      </c>
      <c r="H28" s="60">
        <v>0.5</v>
      </c>
      <c r="I28"/>
    </row>
    <row r="29" spans="1:9" ht="14.25" x14ac:dyDescent="0.45">
      <c r="I29"/>
    </row>
    <row r="31" spans="1:9" ht="14.25" x14ac:dyDescent="0.45">
      <c r="F31"/>
      <c r="G31"/>
      <c r="H31"/>
    </row>
    <row r="32" spans="1:9" ht="14.25" x14ac:dyDescent="0.45">
      <c r="F32"/>
      <c r="G32"/>
      <c r="H32"/>
    </row>
  </sheetData>
  <mergeCells count="1">
    <mergeCell ref="B8:C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4"/>
  <sheetViews>
    <sheetView zoomScale="122" zoomScaleNormal="122" workbookViewId="0">
      <selection activeCell="M12" sqref="M12"/>
    </sheetView>
  </sheetViews>
  <sheetFormatPr defaultColWidth="8.86328125" defaultRowHeight="13.5" x14ac:dyDescent="0.35"/>
  <cols>
    <col min="1" max="1" width="22.1328125" style="16" bestFit="1" customWidth="1"/>
    <col min="2" max="2" width="12.59765625" style="16" bestFit="1" customWidth="1"/>
    <col min="3" max="3" width="14.1328125" style="16" customWidth="1"/>
    <col min="4" max="4" width="11.59765625" style="16" bestFit="1" customWidth="1"/>
    <col min="5" max="5" width="8" style="16" bestFit="1" customWidth="1"/>
    <col min="6" max="6" width="10.1328125" style="83" bestFit="1" customWidth="1"/>
    <col min="7" max="7" width="8" style="83" bestFit="1" customWidth="1"/>
    <col min="8" max="8" width="10.1328125" style="83" bestFit="1" customWidth="1"/>
    <col min="9" max="9" width="8" style="83" bestFit="1" customWidth="1"/>
    <col min="10" max="10" width="8" style="16" customWidth="1"/>
    <col min="11" max="11" width="9.1328125" style="16" bestFit="1" customWidth="1"/>
    <col min="12" max="17" width="8.86328125" style="16"/>
    <col min="18" max="18" width="10.1328125" style="16" bestFit="1" customWidth="1"/>
    <col min="19" max="19" width="8.86328125" style="16"/>
    <col min="20" max="20" width="17" style="16" bestFit="1" customWidth="1"/>
    <col min="21" max="21" width="11.1328125" style="16" customWidth="1"/>
    <col min="22" max="22" width="11" style="16" bestFit="1" customWidth="1"/>
    <col min="23" max="23" width="8.86328125" style="16"/>
    <col min="24" max="24" width="11.1328125" style="16" bestFit="1" customWidth="1"/>
    <col min="25" max="25" width="9.1328125" style="16" bestFit="1" customWidth="1"/>
    <col min="26" max="16384" width="8.86328125" style="16"/>
  </cols>
  <sheetData>
    <row r="1" spans="1:28" ht="43.35" customHeight="1" x14ac:dyDescent="0.45">
      <c r="A1" s="137" t="s">
        <v>112</v>
      </c>
      <c r="B1" s="137" t="s">
        <v>41</v>
      </c>
      <c r="C1" s="137" t="s">
        <v>113</v>
      </c>
      <c r="D1" s="137" t="s">
        <v>103</v>
      </c>
      <c r="E1" s="137"/>
      <c r="F1" s="136" t="s">
        <v>104</v>
      </c>
      <c r="G1" s="136"/>
      <c r="H1" s="136" t="s">
        <v>105</v>
      </c>
      <c r="I1" s="136"/>
      <c r="J1" s="47"/>
      <c r="R1"/>
      <c r="S1"/>
      <c r="T1"/>
      <c r="U1"/>
      <c r="V1"/>
      <c r="W1"/>
      <c r="X1"/>
      <c r="Y1"/>
      <c r="Z1"/>
      <c r="AA1"/>
    </row>
    <row r="2" spans="1:28" ht="14.25" x14ac:dyDescent="0.45">
      <c r="A2" s="137"/>
      <c r="B2" s="137"/>
      <c r="C2" s="137"/>
      <c r="D2" s="56" t="s">
        <v>41</v>
      </c>
      <c r="E2" s="56" t="s">
        <v>69</v>
      </c>
      <c r="F2" s="124" t="s">
        <v>41</v>
      </c>
      <c r="G2" s="124" t="s">
        <v>69</v>
      </c>
      <c r="H2" s="124" t="s">
        <v>41</v>
      </c>
      <c r="I2" s="121" t="s">
        <v>69</v>
      </c>
      <c r="J2" s="48"/>
      <c r="Q2" s="16" t="s">
        <v>47</v>
      </c>
      <c r="R2"/>
      <c r="S2"/>
      <c r="T2"/>
      <c r="U2"/>
      <c r="V2"/>
      <c r="W2"/>
      <c r="X2"/>
      <c r="Y2"/>
      <c r="Z2"/>
      <c r="AA2"/>
    </row>
    <row r="3" spans="1:28" ht="14.25" x14ac:dyDescent="0.45">
      <c r="A3" s="31" t="s">
        <v>63</v>
      </c>
      <c r="B3" s="61">
        <v>27160.18</v>
      </c>
      <c r="C3" s="62">
        <v>0.11600000000000001</v>
      </c>
      <c r="D3" s="63">
        <v>7561.5</v>
      </c>
      <c r="E3" s="62">
        <v>0.27840389864868348</v>
      </c>
      <c r="F3" s="125">
        <v>16775.88</v>
      </c>
      <c r="G3" s="113">
        <v>0.61766453683296652</v>
      </c>
      <c r="H3" s="92">
        <v>2822.8</v>
      </c>
      <c r="I3" s="113">
        <v>0.10393156451835003</v>
      </c>
      <c r="J3"/>
      <c r="K3" s="65"/>
      <c r="L3" s="66"/>
      <c r="M3" s="66"/>
      <c r="N3" s="66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4.25" x14ac:dyDescent="0.45">
      <c r="A4" s="31" t="s">
        <v>64</v>
      </c>
      <c r="B4" s="61">
        <v>130215.81</v>
      </c>
      <c r="C4" s="62">
        <v>0.55610000000000004</v>
      </c>
      <c r="D4" s="61">
        <v>54253.68</v>
      </c>
      <c r="E4" s="62">
        <v>0.41664433834877657</v>
      </c>
      <c r="F4" s="125">
        <v>39119.56</v>
      </c>
      <c r="G4" s="113">
        <v>0.30042097038754356</v>
      </c>
      <c r="H4" s="125">
        <v>36842.57</v>
      </c>
      <c r="I4" s="113">
        <v>0.28293469126367987</v>
      </c>
      <c r="J4"/>
      <c r="K4" s="65"/>
      <c r="L4" s="66"/>
      <c r="M4" s="66"/>
      <c r="N4" s="66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ht="14.25" x14ac:dyDescent="0.45">
      <c r="A5" s="31" t="s">
        <v>65</v>
      </c>
      <c r="B5" s="61">
        <v>44658.89</v>
      </c>
      <c r="C5" s="62">
        <v>0.19070000000000001</v>
      </c>
      <c r="D5" s="61">
        <v>14728.35</v>
      </c>
      <c r="E5" s="62">
        <v>0.32979659816892004</v>
      </c>
      <c r="F5" s="125">
        <v>16296.03</v>
      </c>
      <c r="G5" s="113">
        <v>0.36490002326524462</v>
      </c>
      <c r="H5" s="125">
        <v>13634.51</v>
      </c>
      <c r="I5" s="113">
        <v>0.30530337856583539</v>
      </c>
      <c r="J5"/>
      <c r="K5" s="65"/>
      <c r="L5" s="66"/>
      <c r="M5" s="66"/>
      <c r="N5" s="66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4.25" x14ac:dyDescent="0.45">
      <c r="A6" s="31" t="s">
        <v>66</v>
      </c>
      <c r="B6" s="61">
        <v>25441.86</v>
      </c>
      <c r="C6" s="62">
        <v>0.1087</v>
      </c>
      <c r="D6" s="61">
        <v>12563.31</v>
      </c>
      <c r="E6" s="62">
        <v>0.49380469824140211</v>
      </c>
      <c r="F6" s="92">
        <v>5701.73</v>
      </c>
      <c r="G6" s="113">
        <v>0.22410822164731664</v>
      </c>
      <c r="H6" s="92">
        <v>7176.82</v>
      </c>
      <c r="I6" s="113">
        <v>0.28208708011128114</v>
      </c>
      <c r="J6"/>
      <c r="K6" s="65"/>
      <c r="L6" s="66"/>
      <c r="M6" s="66"/>
      <c r="N6" s="6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4.25" x14ac:dyDescent="0.45">
      <c r="A7" s="81" t="s">
        <v>67</v>
      </c>
      <c r="B7" s="63">
        <v>3108.73</v>
      </c>
      <c r="C7" s="62">
        <v>1.3299999999999999E-2</v>
      </c>
      <c r="D7" s="63">
        <v>2020.67</v>
      </c>
      <c r="E7" s="62">
        <v>0.64999855246354621</v>
      </c>
      <c r="F7" s="125">
        <v>446.84</v>
      </c>
      <c r="G7" s="113">
        <v>0.14373715311397259</v>
      </c>
      <c r="H7" s="125">
        <v>641.22</v>
      </c>
      <c r="I7" s="113">
        <v>0.2062642944224812</v>
      </c>
      <c r="J7"/>
      <c r="K7" s="65"/>
      <c r="L7" s="66"/>
      <c r="M7" s="66"/>
      <c r="N7" s="66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ht="14.25" x14ac:dyDescent="0.45">
      <c r="A8" s="31" t="s">
        <v>68</v>
      </c>
      <c r="B8" s="63">
        <v>3557.02</v>
      </c>
      <c r="C8" s="62">
        <v>1.52E-2</v>
      </c>
      <c r="D8" s="63">
        <v>2721.74</v>
      </c>
      <c r="E8" s="62">
        <v>0.76517421886860348</v>
      </c>
      <c r="F8" s="125">
        <v>205.83</v>
      </c>
      <c r="G8" s="113">
        <v>5.7865854001383187E-2</v>
      </c>
      <c r="H8" s="125">
        <v>629.45000000000005</v>
      </c>
      <c r="I8" s="113">
        <v>0.17695992713001335</v>
      </c>
      <c r="J8"/>
      <c r="K8" s="65"/>
      <c r="L8" s="66"/>
      <c r="M8" s="66"/>
      <c r="N8" s="66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ht="14.25" x14ac:dyDescent="0.45">
      <c r="A9" s="31" t="s">
        <v>4</v>
      </c>
      <c r="B9" s="61">
        <v>234142.49</v>
      </c>
      <c r="C9" s="62">
        <v>1</v>
      </c>
      <c r="D9" s="61">
        <v>93849.25</v>
      </c>
      <c r="E9" s="62">
        <v>0.40082109829787838</v>
      </c>
      <c r="F9" s="125">
        <v>78545.87</v>
      </c>
      <c r="G9" s="113">
        <v>0.33546183778945887</v>
      </c>
      <c r="H9" s="125">
        <f>SUM(H3:H8)</f>
        <v>61747.37</v>
      </c>
      <c r="I9" s="113">
        <v>0.26369999999999999</v>
      </c>
      <c r="J9"/>
      <c r="K9" s="65"/>
      <c r="L9" s="66"/>
      <c r="M9" s="66"/>
      <c r="N9" s="66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ht="14.25" x14ac:dyDescent="0.45"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ht="14.25" customHeight="1" x14ac:dyDescent="0.45">
      <c r="B11" s="137" t="s">
        <v>41</v>
      </c>
      <c r="C11" s="137" t="s">
        <v>113</v>
      </c>
      <c r="D11" s="137" t="s">
        <v>103</v>
      </c>
      <c r="E11" s="137"/>
      <c r="F11" s="136" t="s">
        <v>104</v>
      </c>
      <c r="G11" s="136"/>
      <c r="H11" s="136" t="s">
        <v>105</v>
      </c>
      <c r="I11" s="136"/>
      <c r="J11" s="4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ht="14.25" x14ac:dyDescent="0.45">
      <c r="B12" s="137"/>
      <c r="C12" s="137"/>
      <c r="D12" s="56" t="s">
        <v>41</v>
      </c>
      <c r="E12" s="56" t="s">
        <v>69</v>
      </c>
      <c r="F12" s="124" t="s">
        <v>41</v>
      </c>
      <c r="G12" s="124" t="s">
        <v>69</v>
      </c>
      <c r="H12" s="124" t="s">
        <v>41</v>
      </c>
      <c r="I12" s="121" t="s">
        <v>69</v>
      </c>
      <c r="J12" s="48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4.25" x14ac:dyDescent="0.45">
      <c r="A13" s="20" t="s">
        <v>84</v>
      </c>
      <c r="B13" s="67">
        <v>157375.99</v>
      </c>
      <c r="C13" s="60">
        <v>0.67210000000000003</v>
      </c>
      <c r="D13" s="67">
        <v>61815.18</v>
      </c>
      <c r="E13" s="64">
        <v>0.39279999999999998</v>
      </c>
      <c r="F13" s="90">
        <f>F3+F4</f>
        <v>55895.44</v>
      </c>
      <c r="G13" s="113">
        <v>0.35520000000000002</v>
      </c>
      <c r="H13" s="90">
        <f>H3+H4</f>
        <v>39665.370000000003</v>
      </c>
      <c r="I13" s="113">
        <v>0.252</v>
      </c>
      <c r="J13" s="68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ht="14.25" x14ac:dyDescent="0.45">
      <c r="A14"/>
      <c r="B14"/>
      <c r="C14"/>
      <c r="D14"/>
      <c r="E14"/>
      <c r="F14" s="119"/>
      <c r="G14" s="89"/>
      <c r="H14" s="89"/>
      <c r="I14" s="89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4.25" x14ac:dyDescent="0.45">
      <c r="B15" s="69"/>
      <c r="C15" s="66"/>
      <c r="D15" s="69"/>
      <c r="E15" s="66"/>
      <c r="F15" s="126"/>
      <c r="G15" s="127"/>
      <c r="H15" s="126"/>
      <c r="I15" s="127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4.25" x14ac:dyDescent="0.45">
      <c r="A16"/>
      <c r="B16"/>
      <c r="C16"/>
      <c r="D16" s="70"/>
      <c r="E16"/>
      <c r="F16" s="89"/>
      <c r="G16" s="89"/>
      <c r="H16" s="89"/>
      <c r="I16" s="89"/>
      <c r="J16"/>
      <c r="K16"/>
      <c r="L16"/>
    </row>
    <row r="17" spans="1:12" ht="14.25" x14ac:dyDescent="0.45">
      <c r="A17"/>
      <c r="B17"/>
      <c r="C17"/>
      <c r="D17"/>
      <c r="E17"/>
      <c r="F17" s="89"/>
      <c r="G17" s="89"/>
      <c r="H17" s="89"/>
      <c r="I17" s="89"/>
      <c r="J17"/>
      <c r="K17"/>
      <c r="L17"/>
    </row>
    <row r="18" spans="1:12" ht="14.25" x14ac:dyDescent="0.45">
      <c r="A18"/>
      <c r="B18"/>
      <c r="C18"/>
      <c r="D18"/>
      <c r="E18"/>
      <c r="F18" s="89"/>
      <c r="G18" s="89"/>
      <c r="H18" s="89"/>
      <c r="I18" s="89"/>
      <c r="J18"/>
      <c r="K18"/>
      <c r="L18"/>
    </row>
    <row r="19" spans="1:12" x14ac:dyDescent="0.35">
      <c r="B19" s="23"/>
      <c r="C19" s="23"/>
      <c r="D19" s="23"/>
      <c r="F19" s="101"/>
      <c r="G19" s="101"/>
    </row>
    <row r="20" spans="1:12" x14ac:dyDescent="0.35">
      <c r="D20" s="23"/>
      <c r="E20" s="23"/>
      <c r="F20" s="101"/>
      <c r="G20" s="101"/>
    </row>
    <row r="21" spans="1:12" x14ac:dyDescent="0.35">
      <c r="D21" s="23"/>
      <c r="E21" s="23"/>
      <c r="F21" s="101"/>
      <c r="G21" s="101"/>
    </row>
    <row r="22" spans="1:12" x14ac:dyDescent="0.35">
      <c r="D22" s="23"/>
      <c r="G22" s="101"/>
    </row>
    <row r="23" spans="1:12" x14ac:dyDescent="0.35">
      <c r="D23" s="23"/>
      <c r="G23" s="101"/>
    </row>
    <row r="24" spans="1:12" x14ac:dyDescent="0.35">
      <c r="D24" s="23"/>
      <c r="E24" s="23"/>
      <c r="F24" s="101"/>
      <c r="G24" s="101"/>
    </row>
  </sheetData>
  <mergeCells count="11">
    <mergeCell ref="H11:I11"/>
    <mergeCell ref="A1:A2"/>
    <mergeCell ref="B11:B12"/>
    <mergeCell ref="C11:C12"/>
    <mergeCell ref="D11:E11"/>
    <mergeCell ref="F11:G11"/>
    <mergeCell ref="D1:E1"/>
    <mergeCell ref="F1:G1"/>
    <mergeCell ref="H1:I1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6"/>
  <sheetViews>
    <sheetView topLeftCell="A19" zoomScale="98" zoomScaleNormal="98" workbookViewId="0">
      <selection activeCell="I28" sqref="I28"/>
    </sheetView>
  </sheetViews>
  <sheetFormatPr defaultColWidth="8.86328125" defaultRowHeight="13.5" x14ac:dyDescent="0.35"/>
  <cols>
    <col min="1" max="1" width="27" style="16" bestFit="1" customWidth="1"/>
    <col min="2" max="2" width="12.86328125" style="16" bestFit="1" customWidth="1"/>
    <col min="3" max="3" width="10.1328125" style="16" bestFit="1" customWidth="1"/>
    <col min="4" max="4" width="11.1328125" style="16" bestFit="1" customWidth="1"/>
    <col min="5" max="5" width="9.1328125" style="16" bestFit="1" customWidth="1"/>
    <col min="6" max="6" width="8.3984375" style="16" bestFit="1" customWidth="1"/>
    <col min="7" max="11" width="9.1328125" style="16" bestFit="1" customWidth="1"/>
    <col min="12" max="12" width="13.3984375" style="16" bestFit="1" customWidth="1"/>
    <col min="13" max="13" width="9.1328125" style="16" bestFit="1" customWidth="1"/>
    <col min="14" max="15" width="8.86328125" style="16"/>
    <col min="16" max="16" width="8.86328125" style="16" customWidth="1"/>
    <col min="17" max="17" width="11.1328125" style="16" customWidth="1"/>
    <col min="18" max="18" width="9.1328125" style="16" customWidth="1"/>
    <col min="19" max="16384" width="8.86328125" style="16"/>
  </cols>
  <sheetData>
    <row r="1" spans="1:21" ht="13.9" x14ac:dyDescent="0.4">
      <c r="A1" s="20" t="s">
        <v>47</v>
      </c>
      <c r="B1" s="29" t="s">
        <v>44</v>
      </c>
      <c r="C1" s="29" t="s">
        <v>45</v>
      </c>
      <c r="D1" s="29" t="s">
        <v>4</v>
      </c>
    </row>
    <row r="2" spans="1:21" ht="13.9" x14ac:dyDescent="0.4">
      <c r="A2" s="29" t="s">
        <v>159</v>
      </c>
      <c r="B2" s="20">
        <v>44.44</v>
      </c>
      <c r="C2" s="20">
        <v>44.93</v>
      </c>
      <c r="D2" s="20">
        <v>44.59</v>
      </c>
    </row>
    <row r="4" spans="1:21" ht="13.9" x14ac:dyDescent="0.4">
      <c r="B4" s="132" t="s">
        <v>41</v>
      </c>
      <c r="C4" s="132"/>
      <c r="D4" s="132"/>
    </row>
    <row r="5" spans="1:21" ht="13.9" x14ac:dyDescent="0.4">
      <c r="A5" s="29" t="s">
        <v>85</v>
      </c>
      <c r="B5" s="29" t="s">
        <v>44</v>
      </c>
      <c r="C5" s="29" t="s">
        <v>45</v>
      </c>
      <c r="D5" s="29" t="s">
        <v>4</v>
      </c>
      <c r="Q5" s="59">
        <f t="shared" ref="Q5:Q16" si="0">B6*-1</f>
        <v>-4751.8999999999996</v>
      </c>
      <c r="R5" s="59">
        <f t="shared" ref="R5:R16" si="1">C6</f>
        <v>2744.49</v>
      </c>
      <c r="S5" s="23"/>
      <c r="T5" s="23"/>
      <c r="U5" s="23"/>
    </row>
    <row r="6" spans="1:21" x14ac:dyDescent="0.35">
      <c r="A6" s="20" t="s">
        <v>62</v>
      </c>
      <c r="B6" s="40">
        <v>4751.8999999999996</v>
      </c>
      <c r="C6" s="40">
        <v>2744.49</v>
      </c>
      <c r="D6" s="40">
        <v>7496.39</v>
      </c>
      <c r="F6" s="23"/>
      <c r="G6" s="23"/>
      <c r="H6" s="23"/>
      <c r="Q6" s="59">
        <f t="shared" si="0"/>
        <v>-11611.02</v>
      </c>
      <c r="R6" s="59">
        <f t="shared" si="1"/>
        <v>5810.93</v>
      </c>
      <c r="S6" s="23"/>
      <c r="T6" s="23"/>
      <c r="U6" s="23"/>
    </row>
    <row r="7" spans="1:21" x14ac:dyDescent="0.35">
      <c r="A7" s="81" t="s">
        <v>158</v>
      </c>
      <c r="B7" s="18">
        <v>11611.02</v>
      </c>
      <c r="C7" s="40">
        <v>5810.93</v>
      </c>
      <c r="D7" s="18">
        <v>17421.95</v>
      </c>
      <c r="F7" s="23"/>
      <c r="G7" s="23"/>
      <c r="H7" s="23"/>
      <c r="Q7" s="59">
        <f t="shared" si="0"/>
        <v>-18233.73</v>
      </c>
      <c r="R7" s="59">
        <f t="shared" si="1"/>
        <v>9217.91</v>
      </c>
      <c r="S7" s="23"/>
      <c r="T7" s="23"/>
      <c r="U7" s="23"/>
    </row>
    <row r="8" spans="1:21" x14ac:dyDescent="0.35">
      <c r="A8" s="20" t="s">
        <v>157</v>
      </c>
      <c r="B8" s="18">
        <v>18233.73</v>
      </c>
      <c r="C8" s="40">
        <v>9217.91</v>
      </c>
      <c r="D8" s="18">
        <v>27451.64</v>
      </c>
      <c r="F8" s="23"/>
      <c r="G8" s="23"/>
      <c r="H8" s="23"/>
      <c r="Q8" s="59">
        <f t="shared" si="0"/>
        <v>-20798.29</v>
      </c>
      <c r="R8" s="59">
        <f t="shared" si="1"/>
        <v>10206.549999999999</v>
      </c>
      <c r="S8" s="23"/>
      <c r="T8" s="23"/>
      <c r="U8" s="23"/>
    </row>
    <row r="9" spans="1:21" x14ac:dyDescent="0.35">
      <c r="A9" s="20" t="s">
        <v>156</v>
      </c>
      <c r="B9" s="18">
        <v>20798.29</v>
      </c>
      <c r="C9" s="18">
        <v>10206.549999999999</v>
      </c>
      <c r="D9" s="18">
        <v>31004.84</v>
      </c>
      <c r="F9" s="23"/>
      <c r="G9" s="23"/>
      <c r="H9" s="23"/>
      <c r="Q9" s="59">
        <f t="shared" si="0"/>
        <v>-22083.38</v>
      </c>
      <c r="R9" s="59">
        <f t="shared" si="1"/>
        <v>10713.46</v>
      </c>
      <c r="S9" s="23"/>
      <c r="T9" s="23"/>
      <c r="U9" s="23"/>
    </row>
    <row r="10" spans="1:21" x14ac:dyDescent="0.35">
      <c r="A10" s="20" t="s">
        <v>155</v>
      </c>
      <c r="B10" s="18">
        <v>22083.38</v>
      </c>
      <c r="C10" s="18">
        <v>10713.46</v>
      </c>
      <c r="D10" s="18">
        <v>32796.839999999997</v>
      </c>
      <c r="F10" s="23"/>
      <c r="G10" s="23"/>
      <c r="H10" s="23"/>
      <c r="Q10" s="59">
        <f t="shared" si="0"/>
        <v>-19472.23</v>
      </c>
      <c r="R10" s="59">
        <f t="shared" si="1"/>
        <v>9778.36</v>
      </c>
      <c r="S10" s="23"/>
      <c r="T10" s="23"/>
      <c r="U10" s="23"/>
    </row>
    <row r="11" spans="1:21" x14ac:dyDescent="0.35">
      <c r="A11" s="20" t="s">
        <v>154</v>
      </c>
      <c r="B11" s="18">
        <v>19472.23</v>
      </c>
      <c r="C11" s="40">
        <v>9778.36</v>
      </c>
      <c r="D11" s="18">
        <v>29250.59</v>
      </c>
      <c r="F11" s="23"/>
      <c r="G11" s="23"/>
      <c r="H11" s="23"/>
      <c r="Q11" s="59">
        <f t="shared" si="0"/>
        <v>-18832.830000000002</v>
      </c>
      <c r="R11" s="59">
        <f t="shared" si="1"/>
        <v>9684.7800000000007</v>
      </c>
      <c r="S11" s="23"/>
      <c r="T11" s="23"/>
      <c r="U11" s="23"/>
    </row>
    <row r="12" spans="1:21" x14ac:dyDescent="0.35">
      <c r="A12" s="20" t="s">
        <v>153</v>
      </c>
      <c r="B12" s="18">
        <v>18832.830000000002</v>
      </c>
      <c r="C12" s="40">
        <v>9684.7800000000007</v>
      </c>
      <c r="D12" s="18">
        <v>28517.61</v>
      </c>
      <c r="F12" s="23"/>
      <c r="G12" s="23"/>
      <c r="H12" s="23"/>
      <c r="Q12" s="59">
        <f t="shared" si="0"/>
        <v>-17272.62</v>
      </c>
      <c r="R12" s="59">
        <f t="shared" si="1"/>
        <v>8984</v>
      </c>
      <c r="S12" s="23"/>
      <c r="T12" s="23"/>
      <c r="U12" s="23"/>
    </row>
    <row r="13" spans="1:21" x14ac:dyDescent="0.35">
      <c r="A13" s="20" t="s">
        <v>152</v>
      </c>
      <c r="B13" s="18">
        <v>17272.62</v>
      </c>
      <c r="C13" s="40">
        <v>8984</v>
      </c>
      <c r="D13" s="18">
        <v>26256.62</v>
      </c>
      <c r="F13" s="23"/>
      <c r="G13" s="23"/>
      <c r="H13" s="23"/>
      <c r="Q13" s="59">
        <f t="shared" si="0"/>
        <v>-16530.62</v>
      </c>
      <c r="R13" s="59">
        <f t="shared" si="1"/>
        <v>7346.6</v>
      </c>
      <c r="S13" s="23"/>
      <c r="T13" s="23"/>
      <c r="U13" s="23"/>
    </row>
    <row r="14" spans="1:21" x14ac:dyDescent="0.35">
      <c r="A14" s="20" t="s">
        <v>151</v>
      </c>
      <c r="B14" s="18">
        <v>16530.62</v>
      </c>
      <c r="C14" s="40">
        <v>7346.6</v>
      </c>
      <c r="D14" s="18">
        <v>23877.22</v>
      </c>
      <c r="F14" s="23"/>
      <c r="G14" s="23"/>
      <c r="H14" s="23"/>
      <c r="Q14" s="59">
        <f t="shared" si="0"/>
        <v>-7065.53</v>
      </c>
      <c r="R14" s="59">
        <f t="shared" si="1"/>
        <v>2451.98</v>
      </c>
      <c r="S14" s="23"/>
      <c r="T14" s="23"/>
      <c r="U14" s="23"/>
    </row>
    <row r="15" spans="1:21" x14ac:dyDescent="0.35">
      <c r="A15" s="20" t="s">
        <v>150</v>
      </c>
      <c r="B15" s="40">
        <v>7065.53</v>
      </c>
      <c r="C15" s="40">
        <v>2451.98</v>
      </c>
      <c r="D15" s="18">
        <v>9517.51</v>
      </c>
      <c r="F15" s="23"/>
      <c r="G15" s="23"/>
      <c r="H15" s="23"/>
      <c r="Q15" s="59">
        <f t="shared" si="0"/>
        <v>-367.23</v>
      </c>
      <c r="R15" s="59">
        <f t="shared" si="1"/>
        <v>184.05</v>
      </c>
      <c r="S15" s="23"/>
      <c r="T15" s="23"/>
      <c r="U15" s="23"/>
    </row>
    <row r="16" spans="1:21" x14ac:dyDescent="0.35">
      <c r="A16" s="20" t="s">
        <v>61</v>
      </c>
      <c r="B16" s="20">
        <v>367.23</v>
      </c>
      <c r="C16" s="20">
        <v>184.05</v>
      </c>
      <c r="D16" s="20">
        <v>551.28</v>
      </c>
      <c r="Q16" s="59">
        <f t="shared" si="0"/>
        <v>-157019.38</v>
      </c>
      <c r="R16" s="59">
        <f t="shared" si="1"/>
        <v>77123.11</v>
      </c>
      <c r="S16" s="23"/>
      <c r="T16" s="23"/>
      <c r="U16" s="23"/>
    </row>
    <row r="17" spans="1:13" x14ac:dyDescent="0.35">
      <c r="A17" s="20" t="s">
        <v>4</v>
      </c>
      <c r="B17" s="18">
        <v>157019.38</v>
      </c>
      <c r="C17" s="18">
        <v>77123.11</v>
      </c>
      <c r="D17" s="18">
        <v>234142.49</v>
      </c>
      <c r="F17" s="23"/>
      <c r="G17" s="23"/>
      <c r="H17" s="23"/>
    </row>
    <row r="19" spans="1:13" ht="13.9" x14ac:dyDescent="0.4">
      <c r="B19" s="138" t="s">
        <v>41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40"/>
    </row>
    <row r="20" spans="1:13" ht="13.9" x14ac:dyDescent="0.4">
      <c r="A20" s="29" t="s">
        <v>85</v>
      </c>
      <c r="B20" s="29" t="s">
        <v>61</v>
      </c>
      <c r="C20" s="29" t="s">
        <v>150</v>
      </c>
      <c r="D20" s="29" t="s">
        <v>151</v>
      </c>
      <c r="E20" s="29" t="s">
        <v>152</v>
      </c>
      <c r="F20" s="29" t="s">
        <v>153</v>
      </c>
      <c r="G20" s="29" t="s">
        <v>154</v>
      </c>
      <c r="H20" s="29" t="s">
        <v>155</v>
      </c>
      <c r="I20" s="29" t="s">
        <v>156</v>
      </c>
      <c r="J20" s="29" t="s">
        <v>157</v>
      </c>
      <c r="K20" s="29" t="s">
        <v>158</v>
      </c>
      <c r="L20" s="29" t="s">
        <v>62</v>
      </c>
      <c r="M20" s="29" t="s">
        <v>4</v>
      </c>
    </row>
    <row r="21" spans="1:13" x14ac:dyDescent="0.35">
      <c r="A21" s="20" t="s">
        <v>44</v>
      </c>
      <c r="B21" s="60">
        <v>0.66610000000000003</v>
      </c>
      <c r="C21" s="60">
        <v>0.74239999999999995</v>
      </c>
      <c r="D21" s="60">
        <v>0.69230000000000003</v>
      </c>
      <c r="E21" s="60">
        <v>0.65780000000000005</v>
      </c>
      <c r="F21" s="60">
        <v>0.66039999999999999</v>
      </c>
      <c r="G21" s="60">
        <v>0.66569999999999996</v>
      </c>
      <c r="H21" s="60">
        <v>0.67330000000000001</v>
      </c>
      <c r="I21" s="60">
        <v>0.67079999999999995</v>
      </c>
      <c r="J21" s="60">
        <v>0.66420000000000001</v>
      </c>
      <c r="K21" s="60">
        <v>0.66649999999999998</v>
      </c>
      <c r="L21" s="60">
        <v>0.63390000000000002</v>
      </c>
      <c r="M21" s="60">
        <v>0.67059999999999997</v>
      </c>
    </row>
    <row r="22" spans="1:13" x14ac:dyDescent="0.35">
      <c r="A22" s="20" t="s">
        <v>45</v>
      </c>
      <c r="B22" s="60">
        <v>0.33389999999999997</v>
      </c>
      <c r="C22" s="60">
        <v>0.2576</v>
      </c>
      <c r="D22" s="60">
        <v>0.30769999999999997</v>
      </c>
      <c r="E22" s="60">
        <v>0.3422</v>
      </c>
      <c r="F22" s="60">
        <v>0.33960000000000001</v>
      </c>
      <c r="G22" s="60">
        <v>0.33429999999999999</v>
      </c>
      <c r="H22" s="60">
        <v>0.32669999999999999</v>
      </c>
      <c r="I22" s="60">
        <v>0.32919999999999999</v>
      </c>
      <c r="J22" s="60">
        <v>0.33579999999999999</v>
      </c>
      <c r="K22" s="60">
        <v>0.33350000000000002</v>
      </c>
      <c r="L22" s="60">
        <v>0.36609999999999998</v>
      </c>
      <c r="M22" s="60">
        <v>0.32940000000000003</v>
      </c>
    </row>
    <row r="23" spans="1:13" x14ac:dyDescent="0.35">
      <c r="A23" s="20" t="s">
        <v>4</v>
      </c>
      <c r="B23" s="60">
        <v>1</v>
      </c>
      <c r="C23" s="60">
        <v>1</v>
      </c>
      <c r="D23" s="60">
        <v>1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</row>
    <row r="24" spans="1:13" x14ac:dyDescent="0.35">
      <c r="B24" s="19"/>
      <c r="C24" s="19"/>
      <c r="D24" s="19"/>
    </row>
    <row r="26" spans="1:13" ht="14.25" x14ac:dyDescent="0.45">
      <c r="A26" s="29" t="s">
        <v>94</v>
      </c>
      <c r="B26" s="29" t="s">
        <v>159</v>
      </c>
      <c r="C26"/>
      <c r="D26"/>
      <c r="E26"/>
    </row>
    <row r="27" spans="1:13" ht="14.25" x14ac:dyDescent="0.45">
      <c r="A27" s="20" t="s">
        <v>58</v>
      </c>
      <c r="B27" s="20">
        <v>46.58</v>
      </c>
      <c r="C27"/>
      <c r="D27"/>
      <c r="E27"/>
    </row>
    <row r="28" spans="1:13" ht="14.25" x14ac:dyDescent="0.45">
      <c r="A28" s="20" t="s">
        <v>55</v>
      </c>
      <c r="B28" s="20">
        <v>46.28</v>
      </c>
      <c r="C28"/>
      <c r="D28"/>
      <c r="E28"/>
    </row>
    <row r="29" spans="1:13" ht="14.25" x14ac:dyDescent="0.45">
      <c r="A29" s="20" t="s">
        <v>168</v>
      </c>
      <c r="B29" s="40">
        <v>46</v>
      </c>
      <c r="C29"/>
      <c r="D29"/>
      <c r="E29"/>
    </row>
    <row r="30" spans="1:13" ht="14.25" x14ac:dyDescent="0.45">
      <c r="A30" s="20" t="s">
        <v>167</v>
      </c>
      <c r="B30" s="20">
        <v>45.68</v>
      </c>
      <c r="C30"/>
      <c r="D30"/>
      <c r="E30"/>
    </row>
    <row r="31" spans="1:13" ht="14.25" x14ac:dyDescent="0.45">
      <c r="A31" s="20" t="s">
        <v>164</v>
      </c>
      <c r="B31" s="20">
        <v>45.64</v>
      </c>
      <c r="C31"/>
      <c r="D31"/>
      <c r="E31"/>
    </row>
    <row r="32" spans="1:13" ht="14.25" x14ac:dyDescent="0.45">
      <c r="A32" s="20" t="s">
        <v>51</v>
      </c>
      <c r="B32" s="20">
        <v>45.53</v>
      </c>
      <c r="C32"/>
      <c r="D32"/>
      <c r="E32"/>
    </row>
    <row r="33" spans="1:5" ht="14.25" x14ac:dyDescent="0.45">
      <c r="A33" s="20" t="s">
        <v>172</v>
      </c>
      <c r="B33" s="20">
        <v>45.43</v>
      </c>
      <c r="C33"/>
      <c r="D33"/>
      <c r="E33"/>
    </row>
    <row r="34" spans="1:5" ht="14.25" x14ac:dyDescent="0.45">
      <c r="A34" s="20" t="s">
        <v>56</v>
      </c>
      <c r="B34" s="20">
        <v>45.27</v>
      </c>
      <c r="C34"/>
      <c r="D34"/>
      <c r="E34"/>
    </row>
    <row r="35" spans="1:5" ht="14.25" x14ac:dyDescent="0.45">
      <c r="A35" s="20" t="s">
        <v>165</v>
      </c>
      <c r="B35" s="20">
        <v>44.96</v>
      </c>
      <c r="C35"/>
      <c r="D35"/>
      <c r="E35"/>
    </row>
    <row r="36" spans="1:5" ht="14.25" x14ac:dyDescent="0.45">
      <c r="A36" s="20" t="s">
        <v>171</v>
      </c>
      <c r="B36" s="20">
        <v>44.67</v>
      </c>
      <c r="C36"/>
      <c r="D36"/>
      <c r="E36"/>
    </row>
    <row r="37" spans="1:5" ht="14.25" x14ac:dyDescent="0.45">
      <c r="A37" s="20" t="s">
        <v>53</v>
      </c>
      <c r="B37" s="20">
        <v>44.29</v>
      </c>
      <c r="C37"/>
      <c r="D37"/>
      <c r="E37"/>
    </row>
    <row r="38" spans="1:5" ht="14.25" x14ac:dyDescent="0.45">
      <c r="A38" s="20" t="s">
        <v>57</v>
      </c>
      <c r="B38" s="20">
        <v>44.22</v>
      </c>
      <c r="C38"/>
      <c r="D38"/>
      <c r="E38"/>
    </row>
    <row r="39" spans="1:5" ht="14.25" x14ac:dyDescent="0.45">
      <c r="A39" s="20" t="s">
        <v>52</v>
      </c>
      <c r="B39" s="20">
        <v>44.17</v>
      </c>
      <c r="C39"/>
      <c r="D39"/>
      <c r="E39"/>
    </row>
    <row r="40" spans="1:5" ht="14.25" x14ac:dyDescent="0.45">
      <c r="A40" s="20" t="s">
        <v>166</v>
      </c>
      <c r="B40" s="20">
        <v>44.03</v>
      </c>
      <c r="C40"/>
      <c r="D40"/>
      <c r="E40"/>
    </row>
    <row r="41" spans="1:5" ht="14.25" x14ac:dyDescent="0.45">
      <c r="A41" s="20" t="s">
        <v>54</v>
      </c>
      <c r="B41" s="20">
        <v>43.97</v>
      </c>
      <c r="C41"/>
      <c r="D41"/>
      <c r="E41"/>
    </row>
    <row r="42" spans="1:5" ht="14.25" x14ac:dyDescent="0.45">
      <c r="A42" s="20" t="s">
        <v>50</v>
      </c>
      <c r="B42" s="20">
        <v>43.93</v>
      </c>
      <c r="C42"/>
      <c r="D42"/>
      <c r="E42"/>
    </row>
    <row r="43" spans="1:5" ht="14.25" x14ac:dyDescent="0.45">
      <c r="A43" s="20" t="s">
        <v>170</v>
      </c>
      <c r="B43" s="20">
        <v>43.87</v>
      </c>
      <c r="C43"/>
      <c r="D43"/>
      <c r="E43"/>
    </row>
    <row r="44" spans="1:5" ht="14.25" x14ac:dyDescent="0.45">
      <c r="A44" s="20" t="s">
        <v>169</v>
      </c>
      <c r="B44" s="20">
        <v>43.22</v>
      </c>
      <c r="C44"/>
      <c r="D44"/>
      <c r="E44"/>
    </row>
    <row r="45" spans="1:5" ht="14.25" x14ac:dyDescent="0.45">
      <c r="A45" s="20" t="s">
        <v>173</v>
      </c>
      <c r="B45" s="20">
        <v>43.22</v>
      </c>
      <c r="C45"/>
      <c r="D45"/>
      <c r="E45"/>
    </row>
    <row r="46" spans="1:5" ht="27.75" x14ac:dyDescent="0.45">
      <c r="A46" s="41" t="s">
        <v>174</v>
      </c>
      <c r="B46" s="20">
        <v>44.59</v>
      </c>
      <c r="C46"/>
      <c r="D46"/>
      <c r="E46"/>
    </row>
  </sheetData>
  <sortState xmlns:xlrd2="http://schemas.microsoft.com/office/spreadsheetml/2017/richdata2" ref="A6:D16">
    <sortCondition descending="1" ref="A6:A16"/>
  </sortState>
  <mergeCells count="2">
    <mergeCell ref="B4:D4"/>
    <mergeCell ref="B19:M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pg 5 workforce at a glance</vt:lpstr>
      <vt:lpstr>pg 6 </vt:lpstr>
      <vt:lpstr>pg 7 workforce size</vt:lpstr>
      <vt:lpstr>pg 9 occupation type</vt:lpstr>
      <vt:lpstr>pg 10 and 11 location</vt:lpstr>
      <vt:lpstr>pg 12 employment type</vt:lpstr>
      <vt:lpstr>pg 13 diversity</vt:lpstr>
      <vt:lpstr>pg 14 workforce earnings</vt:lpstr>
      <vt:lpstr>pg 15 age</vt:lpstr>
      <vt:lpstr>pg 16 and 17 appt type</vt:lpstr>
      <vt:lpstr>pg 18 and 19 gender</vt:lpstr>
      <vt:lpstr>pg 20  employment status</vt:lpstr>
      <vt:lpstr>pg 20 appointment type</vt:lpstr>
    </vt:vector>
  </TitlesOfParts>
  <Company>Public Service Commission | 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September 2020 Biannual report open data tables</dc:title>
  <dc:subject>September 2020 Biannual report open data tables</dc:subject>
  <dc:creator>Public Service Commission | Queensland Government</dc:creator>
  <cp:keywords>September 2020 Biannual report open data tables</cp:keywords>
  <cp:lastModifiedBy>Gundalai Batkhuu</cp:lastModifiedBy>
  <dcterms:created xsi:type="dcterms:W3CDTF">2019-11-11T00:59:08Z</dcterms:created>
  <dcterms:modified xsi:type="dcterms:W3CDTF">2023-04-14T06:28:50Z</dcterms:modified>
</cp:coreProperties>
</file>