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640" windowHeight="9735" activeTab="5"/>
  </bookViews>
  <sheets>
    <sheet name="Summery" sheetId="7" r:id="rId1"/>
    <sheet name="Sumproduct" sheetId="4" r:id="rId2"/>
    <sheet name="Day Count" sheetId="2" r:id="rId3"/>
    <sheet name="Power" sheetId="5" r:id="rId4"/>
    <sheet name="Products" sheetId="6" r:id="rId5"/>
    <sheet name="Condition" sheetId="3" r:id="rId6"/>
  </sheets>
  <definedNames>
    <definedName name="_xlnm._FilterDatabase" localSheetId="2" hidden="1">'Day Count'!$A$1:$B$103</definedName>
    <definedName name="_xlnm._FilterDatabase" localSheetId="1" hidden="1">Sumproduct!$A$1:$C$16</definedName>
    <definedName name="Color">Sumproduct!$B$2:$B$4</definedName>
  </definedNames>
  <calcPr calcId="144525"/>
</workbook>
</file>

<file path=xl/calcChain.xml><?xml version="1.0" encoding="utf-8"?>
<calcChain xmlns="http://schemas.openxmlformats.org/spreadsheetml/2006/main">
  <c r="F6" i="5" l="1"/>
  <c r="G6" i="5" a="1"/>
  <c r="G6" i="5" s="1"/>
  <c r="C2" i="2" a="1"/>
  <c r="C2" i="2" s="1"/>
  <c r="F7" i="4" a="1"/>
  <c r="F7" i="4" s="1"/>
  <c r="F6" i="4" a="1"/>
  <c r="F6" i="4" s="1"/>
  <c r="F5" i="4" a="1"/>
  <c r="F5" i="4"/>
  <c r="A9" i="5"/>
  <c r="B9" i="5"/>
  <c r="C9" i="5"/>
  <c r="B11" i="5"/>
  <c r="F11" i="5"/>
  <c r="D4" i="5"/>
  <c r="E6" i="6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2" i="2"/>
  <c r="F3" i="2"/>
  <c r="F4" i="2"/>
  <c r="F5" i="2"/>
  <c r="F6" i="2"/>
  <c r="F7" i="2"/>
  <c r="F8" i="2"/>
  <c r="F2" i="2"/>
  <c r="K16" i="4"/>
  <c r="L15" i="4"/>
  <c r="K15" i="4"/>
  <c r="M14" i="4" a="1"/>
  <c r="M14" i="4" s="1"/>
  <c r="L14" i="4"/>
  <c r="K14" i="4"/>
  <c r="M13" i="4" a="1"/>
  <c r="M13" i="4" s="1"/>
  <c r="L13" i="4"/>
  <c r="K13" i="4"/>
  <c r="M12" i="4" a="1"/>
  <c r="M12" i="4" s="1"/>
  <c r="L12" i="4"/>
  <c r="K12" i="4"/>
  <c r="L11" i="4"/>
  <c r="K11" i="4"/>
  <c r="L10" i="4"/>
  <c r="K10" i="4"/>
  <c r="M9" i="4" a="1"/>
  <c r="M9" i="4" s="1"/>
  <c r="L9" i="4"/>
  <c r="K9" i="4"/>
  <c r="M8" i="4" a="1"/>
  <c r="M8" i="4" s="1"/>
  <c r="L8" i="4"/>
  <c r="K8" i="4"/>
  <c r="M7" i="4" a="1"/>
  <c r="M7" i="4" s="1"/>
  <c r="L7" i="4"/>
  <c r="K7" i="4"/>
  <c r="G3" i="2" l="1"/>
  <c r="G6" i="2"/>
  <c r="G2" i="2"/>
  <c r="G5" i="2"/>
  <c r="G8" i="2"/>
  <c r="G4" i="2"/>
  <c r="G7" i="2"/>
</calcChain>
</file>

<file path=xl/sharedStrings.xml><?xml version="1.0" encoding="utf-8"?>
<sst xmlns="http://schemas.openxmlformats.org/spreadsheetml/2006/main" count="111" uniqueCount="52">
  <si>
    <t>Product</t>
  </si>
  <si>
    <t>Value</t>
  </si>
  <si>
    <t>LG</t>
  </si>
  <si>
    <t>Nokia</t>
  </si>
  <si>
    <t>Moto</t>
  </si>
  <si>
    <t>Micromax</t>
  </si>
  <si>
    <t>Color</t>
  </si>
  <si>
    <t>Red</t>
  </si>
  <si>
    <t>Blue</t>
  </si>
  <si>
    <t>Black</t>
  </si>
  <si>
    <t>yellow</t>
  </si>
  <si>
    <t>Count</t>
  </si>
  <si>
    <t>CountA</t>
  </si>
  <si>
    <t>Countif</t>
  </si>
  <si>
    <t>Average</t>
  </si>
  <si>
    <t>Averageif</t>
  </si>
  <si>
    <t>Averageifs</t>
  </si>
  <si>
    <t>Sum</t>
  </si>
  <si>
    <t>sumif</t>
  </si>
  <si>
    <t>Sumifs</t>
  </si>
  <si>
    <t>Formulas Name</t>
  </si>
  <si>
    <t>Sumproduct</t>
  </si>
  <si>
    <t>Countifs</t>
  </si>
  <si>
    <t>Name</t>
  </si>
  <si>
    <t>Calls received date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</si>
  <si>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</si>
  <si>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</si>
  <si>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</si>
  <si>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</si>
  <si>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</si>
  <si>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</si>
  <si>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</si>
  <si>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</si>
  <si>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Brand</t>
  </si>
  <si>
    <t>Samsung</t>
  </si>
  <si>
    <t>Day Count</t>
  </si>
  <si>
    <t>Sumporduct with Condition</t>
  </si>
  <si>
    <t>Sumporduct with Power</t>
  </si>
  <si>
    <t>Sumporduct with Products</t>
  </si>
  <si>
    <t>Sr. No</t>
  </si>
  <si>
    <t>SUMPRODUCT</t>
  </si>
  <si>
    <t>Mohan</t>
  </si>
  <si>
    <t>Rajesh</t>
  </si>
  <si>
    <t>Komal</t>
  </si>
  <si>
    <t>CSE</t>
  </si>
  <si>
    <t>excelwithmis@googlegroups.com</t>
  </si>
  <si>
    <t>group id</t>
  </si>
  <si>
    <t>-</t>
  </si>
  <si>
    <t>Function</t>
  </si>
  <si>
    <t>Same</t>
  </si>
  <si>
    <t>Sumif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</si>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</sst>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\ AM/PM"/>
    <numFmt numFmtId="165" formatCode="m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24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gradientFill type="path">
        <stop position="0">
          <color rgb="FFFFC000"/>
        </stop>
        <stop position="1">
          <color rgb="FFFFFF00"/>
        </stop>
      </gradientFill>
    </fill>
    <fill>
      <patternFill patternType="solid">
        <fgColor rgb="FFFFFF00"/>
        <bgColor theme="8" tint="0.59999389629810485"/>
      </patternFill>
    </fill>
    <fill>
      <patternFill patternType="solid">
        <fgColor rgb="FFFFFF00"/>
        <bgColor theme="8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2"/>
    <xf numFmtId="0" fontId="0" fillId="0" borderId="0" xfId="0" applyBorder="1" applyAlignment="1">
      <alignment horizontal="left"/>
    </xf>
    <xf numFmtId="0" fontId="0" fillId="10" borderId="1" xfId="0" applyFill="1" applyBorder="1"/>
    <xf numFmtId="0" fontId="4" fillId="6" borderId="1" xfId="1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4" borderId="0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withmis@googlegrou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2:N21"/>
  <sheetViews>
    <sheetView workbookViewId="0">
      <selection activeCell="D7" sqref="D7"/>
    </sheetView>
  </sheetViews>
  <sheetFormatPr defaultRowHeight="15" x14ac:dyDescent="0.25"/>
  <cols>
    <col min="4" max="4" width="10.5703125" customWidth="1"/>
    <col min="5" max="5" width="25.85546875" bestFit="1" customWidth="1"/>
  </cols>
  <sheetData>
    <row r="2" spans="4:14" x14ac:dyDescent="0.25">
      <c r="G2" s="23" t="s">
        <v>40</v>
      </c>
      <c r="H2" s="23"/>
      <c r="I2" s="23"/>
      <c r="J2" s="23"/>
      <c r="K2" s="23"/>
      <c r="L2" s="23"/>
      <c r="M2" s="23"/>
      <c r="N2" s="23"/>
    </row>
    <row r="3" spans="4:14" x14ac:dyDescent="0.25">
      <c r="G3" s="23"/>
      <c r="H3" s="23"/>
      <c r="I3" s="23"/>
      <c r="J3" s="23"/>
      <c r="K3" s="23"/>
      <c r="L3" s="23"/>
      <c r="M3" s="23"/>
      <c r="N3" s="23"/>
    </row>
    <row r="4" spans="4:14" x14ac:dyDescent="0.25">
      <c r="G4" s="23"/>
      <c r="H4" s="23"/>
      <c r="I4" s="23"/>
      <c r="J4" s="23"/>
      <c r="K4" s="23"/>
      <c r="L4" s="23"/>
      <c r="M4" s="23"/>
      <c r="N4" s="23"/>
    </row>
    <row r="7" spans="4:14" x14ac:dyDescent="0.25">
      <c r="D7" s="3" t="s">
        <v>39</v>
      </c>
      <c r="E7" s="3" t="s">
        <v>20</v>
      </c>
    </row>
    <row r="8" spans="4:14" x14ac:dyDescent="0.25">
      <c r="D8" s="2">
        <v>1</v>
      </c>
      <c r="E8" s="1" t="s">
        <v>11</v>
      </c>
    </row>
    <row r="9" spans="4:14" x14ac:dyDescent="0.25">
      <c r="D9" s="2">
        <v>2</v>
      </c>
      <c r="E9" s="1" t="s">
        <v>12</v>
      </c>
    </row>
    <row r="10" spans="4:14" x14ac:dyDescent="0.25">
      <c r="D10" s="2">
        <v>3</v>
      </c>
      <c r="E10" s="1" t="s">
        <v>13</v>
      </c>
      <c r="J10" s="20" t="s">
        <v>45</v>
      </c>
    </row>
    <row r="11" spans="4:14" x14ac:dyDescent="0.25">
      <c r="D11" s="2">
        <v>4</v>
      </c>
      <c r="E11" s="1" t="s">
        <v>22</v>
      </c>
    </row>
    <row r="12" spans="4:14" x14ac:dyDescent="0.25">
      <c r="D12" s="2">
        <v>5</v>
      </c>
      <c r="E12" s="1" t="s">
        <v>17</v>
      </c>
    </row>
    <row r="13" spans="4:14" x14ac:dyDescent="0.25">
      <c r="D13" s="2">
        <v>6</v>
      </c>
      <c r="E13" s="1" t="s">
        <v>18</v>
      </c>
      <c r="J13" t="s">
        <v>46</v>
      </c>
    </row>
    <row r="14" spans="4:14" x14ac:dyDescent="0.25">
      <c r="D14" s="2">
        <v>7</v>
      </c>
      <c r="E14" s="1" t="s">
        <v>19</v>
      </c>
    </row>
    <row r="15" spans="4:14" x14ac:dyDescent="0.25">
      <c r="D15" s="2">
        <v>8</v>
      </c>
      <c r="E15" s="1" t="s">
        <v>14</v>
      </c>
    </row>
    <row r="16" spans="4:14" x14ac:dyDescent="0.25">
      <c r="D16" s="2">
        <v>9</v>
      </c>
      <c r="E16" s="1" t="s">
        <v>15</v>
      </c>
    </row>
    <row r="17" spans="4:5" x14ac:dyDescent="0.25">
      <c r="D17" s="2">
        <v>10</v>
      </c>
      <c r="E17" s="1" t="s">
        <v>16</v>
      </c>
    </row>
    <row r="18" spans="4:5" x14ac:dyDescent="0.25">
      <c r="D18" s="2">
        <v>11</v>
      </c>
      <c r="E18" s="1" t="s">
        <v>35</v>
      </c>
    </row>
    <row r="19" spans="4:5" x14ac:dyDescent="0.25">
      <c r="D19" s="2">
        <v>12</v>
      </c>
      <c r="E19" s="1" t="s">
        <v>36</v>
      </c>
    </row>
    <row r="20" spans="4:5" x14ac:dyDescent="0.25">
      <c r="D20" s="2">
        <v>13</v>
      </c>
      <c r="E20" s="1" t="s">
        <v>37</v>
      </c>
    </row>
    <row r="21" spans="4:5" x14ac:dyDescent="0.25">
      <c r="D21" s="2">
        <v>14</v>
      </c>
      <c r="E21" s="1" t="s">
        <v>38</v>
      </c>
    </row>
  </sheetData>
  <mergeCells count="1">
    <mergeCell ref="G2:N4"/>
  </mergeCells>
  <hyperlinks>
    <hyperlink ref="J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6"/>
  <sheetViews>
    <sheetView topLeftCell="A2" zoomScale="150" zoomScaleNormal="150" workbookViewId="0">
      <selection activeCell="F8" sqref="F8"/>
    </sheetView>
  </sheetViews>
  <sheetFormatPr defaultRowHeight="15" x14ac:dyDescent="0.25"/>
  <cols>
    <col min="1" max="3" width="11.5703125" customWidth="1"/>
    <col min="4" max="4" width="8.7109375" bestFit="1" customWidth="1"/>
    <col min="5" max="5" width="5.85546875" bestFit="1" customWidth="1"/>
    <col min="6" max="6" width="11.7109375" bestFit="1" customWidth="1"/>
    <col min="7" max="7" width="4.85546875" bestFit="1" customWidth="1"/>
    <col min="10" max="10" width="10.42578125" customWidth="1"/>
    <col min="11" max="13" width="11.28515625" customWidth="1"/>
  </cols>
  <sheetData>
    <row r="1" spans="1:13" x14ac:dyDescent="0.25">
      <c r="A1" s="16" t="s">
        <v>0</v>
      </c>
      <c r="B1" s="16" t="s">
        <v>6</v>
      </c>
      <c r="C1" s="16" t="s">
        <v>1</v>
      </c>
      <c r="D1" s="24"/>
      <c r="E1" s="24"/>
      <c r="F1" s="24"/>
      <c r="H1" s="16" t="s">
        <v>0</v>
      </c>
      <c r="I1" s="16" t="s">
        <v>6</v>
      </c>
    </row>
    <row r="2" spans="1:13" x14ac:dyDescent="0.25">
      <c r="A2" s="8" t="s">
        <v>2</v>
      </c>
      <c r="B2" s="8" t="s">
        <v>7</v>
      </c>
      <c r="C2" s="13">
        <v>3784</v>
      </c>
      <c r="D2" s="25"/>
      <c r="E2" s="25"/>
      <c r="F2" s="25"/>
      <c r="H2" s="2" t="s">
        <v>4</v>
      </c>
      <c r="I2" s="2" t="s">
        <v>8</v>
      </c>
    </row>
    <row r="3" spans="1:13" x14ac:dyDescent="0.25">
      <c r="A3" s="5" t="s">
        <v>3</v>
      </c>
      <c r="B3" s="5" t="s">
        <v>8</v>
      </c>
      <c r="C3" s="14">
        <v>6327</v>
      </c>
      <c r="D3" s="26"/>
      <c r="E3" s="26"/>
      <c r="F3" s="26"/>
      <c r="G3" s="11"/>
    </row>
    <row r="4" spans="1:13" x14ac:dyDescent="0.25">
      <c r="A4" s="4" t="s">
        <v>4</v>
      </c>
      <c r="B4" s="4" t="s">
        <v>9</v>
      </c>
      <c r="C4" s="13">
        <v>5300</v>
      </c>
      <c r="D4" s="3" t="s">
        <v>48</v>
      </c>
      <c r="E4" s="3" t="s">
        <v>49</v>
      </c>
      <c r="F4" s="3" t="s">
        <v>21</v>
      </c>
      <c r="G4" s="3" t="s">
        <v>17</v>
      </c>
    </row>
    <row r="5" spans="1:13" x14ac:dyDescent="0.25">
      <c r="A5" s="9" t="s">
        <v>2</v>
      </c>
      <c r="B5" s="9" t="s">
        <v>7</v>
      </c>
      <c r="C5" s="14">
        <v>3784</v>
      </c>
      <c r="D5" s="14"/>
      <c r="E5" s="14"/>
      <c r="F5" s="14">
        <f t="array" ref="F5">SUMPRODUCT(--(A1:A16=A1:A16))</f>
        <v>16</v>
      </c>
      <c r="G5" s="13"/>
      <c r="M5" t="s">
        <v>44</v>
      </c>
    </row>
    <row r="6" spans="1:13" x14ac:dyDescent="0.25">
      <c r="A6" s="4" t="s">
        <v>3</v>
      </c>
      <c r="B6" s="4" t="s">
        <v>7</v>
      </c>
      <c r="C6" s="13">
        <v>9280</v>
      </c>
      <c r="D6" s="13"/>
      <c r="E6" s="13"/>
      <c r="F6" s="13">
        <f t="array" ref="F6">SUMPRODUCT(--(A1:A16=H2))</f>
        <v>4</v>
      </c>
      <c r="G6" s="14"/>
      <c r="J6" s="3" t="s">
        <v>48</v>
      </c>
      <c r="K6" s="3" t="s">
        <v>49</v>
      </c>
      <c r="L6" s="3" t="s">
        <v>21</v>
      </c>
      <c r="M6" s="3" t="s">
        <v>17</v>
      </c>
    </row>
    <row r="7" spans="1:13" x14ac:dyDescent="0.25">
      <c r="A7" s="5" t="s">
        <v>4</v>
      </c>
      <c r="B7" s="5" t="s">
        <v>8</v>
      </c>
      <c r="C7" s="14">
        <v>8177</v>
      </c>
      <c r="D7" s="14"/>
      <c r="E7" s="14"/>
      <c r="F7" s="14">
        <f t="array" ref="F7">SUMPRODUCT(--(A2:A16=H2)*(C2:C16))</f>
        <v>27000</v>
      </c>
      <c r="G7" s="13"/>
      <c r="J7" s="2" t="s">
        <v>11</v>
      </c>
      <c r="K7" s="7">
        <f>COUNT(C2:C16)</f>
        <v>15</v>
      </c>
      <c r="L7" s="7">
        <f>SUMPRODUCT(--(C2:C16=C2:C16))</f>
        <v>15</v>
      </c>
      <c r="M7" s="7">
        <f t="array" ref="M7">SUM(--(C2:C16=C2:C16))</f>
        <v>15</v>
      </c>
    </row>
    <row r="8" spans="1:13" x14ac:dyDescent="0.25">
      <c r="A8" s="8" t="s">
        <v>2</v>
      </c>
      <c r="B8" s="8" t="s">
        <v>9</v>
      </c>
      <c r="C8" s="13">
        <v>3385</v>
      </c>
      <c r="D8" s="13"/>
      <c r="E8" s="13"/>
      <c r="F8" s="13"/>
      <c r="G8" s="14"/>
      <c r="J8" s="2" t="s">
        <v>12</v>
      </c>
      <c r="K8" s="7">
        <f>COUNTA(A2:C16)</f>
        <v>45</v>
      </c>
      <c r="L8" s="7">
        <f>SUMPRODUCT(--(A2:C16=A2:C16))</f>
        <v>45</v>
      </c>
      <c r="M8" s="7">
        <f t="array" ref="M8">SUM(--(A2:C16=A2:C16))</f>
        <v>45</v>
      </c>
    </row>
    <row r="9" spans="1:13" x14ac:dyDescent="0.25">
      <c r="A9" s="9" t="s">
        <v>2</v>
      </c>
      <c r="B9" s="9" t="s">
        <v>10</v>
      </c>
      <c r="C9" s="14">
        <v>3784</v>
      </c>
      <c r="D9" s="26"/>
      <c r="E9" s="26"/>
      <c r="F9" s="26"/>
      <c r="G9" s="10"/>
      <c r="J9" s="2" t="s">
        <v>13</v>
      </c>
      <c r="K9" s="7">
        <f>COUNTIF(A2:A16,H2)</f>
        <v>4</v>
      </c>
      <c r="L9" s="7">
        <f>SUMPRODUCT(--(A2:A16=H2))</f>
        <v>4</v>
      </c>
      <c r="M9" s="7">
        <f t="array" ref="M9">SUM(--(A2:A16=H2))</f>
        <v>4</v>
      </c>
    </row>
    <row r="10" spans="1:13" x14ac:dyDescent="0.25">
      <c r="A10" s="4" t="s">
        <v>4</v>
      </c>
      <c r="B10" s="4" t="s">
        <v>7</v>
      </c>
      <c r="C10" s="13">
        <v>9525</v>
      </c>
      <c r="D10" s="25"/>
      <c r="E10" s="25"/>
      <c r="F10" s="25"/>
      <c r="G10" s="21"/>
      <c r="J10" s="2" t="s">
        <v>22</v>
      </c>
      <c r="K10" s="7">
        <f>COUNTIFS(A2:A16,H2,B2:B16,I2)</f>
        <v>1</v>
      </c>
      <c r="L10" s="7">
        <f>SUMPRODUCT(--(A2:A16=H2)*(B2:B16=I2))</f>
        <v>1</v>
      </c>
      <c r="M10" s="7" t="s">
        <v>47</v>
      </c>
    </row>
    <row r="11" spans="1:13" x14ac:dyDescent="0.25">
      <c r="A11" s="9" t="s">
        <v>2</v>
      </c>
      <c r="B11" s="9" t="s">
        <v>7</v>
      </c>
      <c r="C11" s="14">
        <v>3784</v>
      </c>
      <c r="D11" s="26"/>
      <c r="E11" s="26"/>
      <c r="F11" s="26"/>
      <c r="G11" s="21"/>
      <c r="J11" s="2" t="s">
        <v>17</v>
      </c>
      <c r="K11" s="7">
        <f>SUM(C2:C16)</f>
        <v>86486</v>
      </c>
      <c r="L11" s="7">
        <f>SUMPRODUCT(--(C2:C16))</f>
        <v>86486</v>
      </c>
      <c r="M11" s="7" t="s">
        <v>47</v>
      </c>
    </row>
    <row r="12" spans="1:13" x14ac:dyDescent="0.25">
      <c r="A12" s="4" t="s">
        <v>3</v>
      </c>
      <c r="B12" s="4" t="s">
        <v>9</v>
      </c>
      <c r="C12" s="13">
        <v>5939</v>
      </c>
      <c r="D12" s="25"/>
      <c r="E12" s="25"/>
      <c r="F12" s="25"/>
      <c r="G12" s="10"/>
      <c r="J12" s="2" t="s">
        <v>50</v>
      </c>
      <c r="K12" s="7">
        <f>SUMIF(A2:A16,H2,C2:C16)</f>
        <v>27000</v>
      </c>
      <c r="L12" s="7">
        <f>SUMPRODUCT(--(A2:A16=H2)*(C2:C16))</f>
        <v>27000</v>
      </c>
      <c r="M12" s="7">
        <f t="array" ref="M12">SUM(--(A2:A16=H2)*(C2:C16))</f>
        <v>27000</v>
      </c>
    </row>
    <row r="13" spans="1:13" x14ac:dyDescent="0.25">
      <c r="A13" s="5" t="s">
        <v>4</v>
      </c>
      <c r="B13" s="5" t="s">
        <v>10</v>
      </c>
      <c r="C13" s="14">
        <v>3998</v>
      </c>
      <c r="D13" s="26"/>
      <c r="E13" s="26"/>
      <c r="F13" s="26"/>
      <c r="G13" s="10"/>
      <c r="J13" s="2" t="s">
        <v>19</v>
      </c>
      <c r="K13" s="7">
        <f>SUMIFS(C2:C16,A2:A16,H2,B2:B16,I2)</f>
        <v>8177</v>
      </c>
      <c r="L13" s="7">
        <f>SUMPRODUCT(--(A2:A16=H2)*(B2:B16=I2)*(C2:C16))</f>
        <v>8177</v>
      </c>
      <c r="M13" s="7">
        <f t="array" ref="M13">SUM(--(A2:A16=H2)*(B2:B16=I2)*(C2:C16))</f>
        <v>8177</v>
      </c>
    </row>
    <row r="14" spans="1:13" x14ac:dyDescent="0.25">
      <c r="A14" s="8" t="s">
        <v>2</v>
      </c>
      <c r="B14" s="8" t="s">
        <v>7</v>
      </c>
      <c r="C14" s="13">
        <v>3784</v>
      </c>
      <c r="D14" s="25"/>
      <c r="E14" s="25"/>
      <c r="F14" s="25"/>
      <c r="G14" s="10"/>
      <c r="J14" s="2" t="s">
        <v>14</v>
      </c>
      <c r="K14" s="7">
        <f>AVERAGE(C2:C16)</f>
        <v>5765.7333333333336</v>
      </c>
      <c r="L14" s="7">
        <f>SUMPRODUCT(--(C2:C16))/SUMPRODUCT(--(C2:C16=C2:C16))</f>
        <v>5765.7333333333336</v>
      </c>
      <c r="M14" s="7">
        <f t="array" ref="M14">SUM(--(C2:C16))/SUM(--(C2:C16=C2:C16))</f>
        <v>5765.7333333333336</v>
      </c>
    </row>
    <row r="15" spans="1:13" x14ac:dyDescent="0.25">
      <c r="A15" s="5" t="s">
        <v>5</v>
      </c>
      <c r="B15" s="5" t="s">
        <v>8</v>
      </c>
      <c r="C15" s="14">
        <v>9550</v>
      </c>
      <c r="D15" s="26"/>
      <c r="E15" s="26"/>
      <c r="F15" s="26"/>
      <c r="J15" s="2" t="s">
        <v>15</v>
      </c>
      <c r="K15" s="7">
        <f>AVERAGEIF(A2:A16,H2,C2:C16)</f>
        <v>6750</v>
      </c>
      <c r="L15" s="7">
        <f>SUMPRODUCT(--(A2:A16=H2)*(C2:C16))/SUMPRODUCT(--(A2:A16=H2))</f>
        <v>6750</v>
      </c>
      <c r="M15" s="7" t="s">
        <v>47</v>
      </c>
    </row>
    <row r="16" spans="1:13" x14ac:dyDescent="0.25">
      <c r="A16" s="4" t="s">
        <v>5</v>
      </c>
      <c r="B16" s="4" t="s">
        <v>9</v>
      </c>
      <c r="C16" s="13">
        <v>6085</v>
      </c>
      <c r="D16" s="25"/>
      <c r="E16" s="25"/>
      <c r="F16" s="25"/>
      <c r="J16" s="2" t="s">
        <v>16</v>
      </c>
      <c r="K16" s="7">
        <f>AVERAGEIFS(C2:C16,A2:A16,H2,B2:B16,I2)</f>
        <v>8177</v>
      </c>
      <c r="L16" s="7" t="s">
        <v>51</v>
      </c>
      <c r="M16" s="7" t="s">
        <v>51</v>
      </c>
    </row>
  </sheetData>
  <dataValidations count="2">
    <dataValidation type="list" allowBlank="1" showInputMessage="1" showErrorMessage="1" sqref="H2">
      <formula1>$A$2:$A$4</formula1>
    </dataValidation>
    <dataValidation type="list" allowBlank="1" showInputMessage="1" showErrorMessage="1" sqref="I2">
      <formula1>Color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3"/>
  <sheetViews>
    <sheetView zoomScale="180" zoomScaleNormal="180" workbookViewId="0">
      <selection activeCell="C4" sqref="C4"/>
    </sheetView>
  </sheetViews>
  <sheetFormatPr defaultRowHeight="15" x14ac:dyDescent="0.25"/>
  <cols>
    <col min="1" max="1" width="23.28515625" style="19" customWidth="1"/>
    <col min="5" max="5" width="11.42578125" bestFit="1" customWidth="1"/>
    <col min="6" max="6" width="11.7109375" bestFit="1" customWidth="1"/>
  </cols>
  <sheetData>
    <row r="1" spans="1:7" x14ac:dyDescent="0.25">
      <c r="A1" s="17" t="s">
        <v>24</v>
      </c>
      <c r="E1" s="3" t="s">
        <v>25</v>
      </c>
      <c r="F1" s="3" t="s">
        <v>21</v>
      </c>
      <c r="G1" s="3" t="s">
        <v>13</v>
      </c>
    </row>
    <row r="2" spans="1:7" x14ac:dyDescent="0.25">
      <c r="A2" s="18">
        <v>43437</v>
      </c>
      <c r="B2" t="str">
        <f>TEXT(A2,"DDDD")</f>
        <v>Monday</v>
      </c>
      <c r="C2">
        <f t="array" ref="C2">SUMPRODUCT(1/COUNTIF(B2:B103,B2:B103))</f>
        <v>7.0000000000000071</v>
      </c>
      <c r="E2" s="1" t="s">
        <v>26</v>
      </c>
      <c r="F2" s="1">
        <f>SUMPRODUCT(--(TEXT($A$2:$A$103,"DDDD")=E2))</f>
        <v>3</v>
      </c>
      <c r="G2" s="1">
        <f>COUNTIF(B:B,E2)</f>
        <v>3</v>
      </c>
    </row>
    <row r="3" spans="1:7" x14ac:dyDescent="0.25">
      <c r="A3" s="18">
        <v>41045.730555555558</v>
      </c>
      <c r="B3" t="str">
        <f t="shared" ref="B3:B66" si="0">TEXT(A3,"DDDD")</f>
        <v>Wednesday</v>
      </c>
      <c r="E3" s="1" t="s">
        <v>27</v>
      </c>
      <c r="F3" s="1">
        <f t="shared" ref="F3:F8" si="1">SUMPRODUCT(--(TEXT($A$2:$A$103,"DDDD")=E3))</f>
        <v>9</v>
      </c>
      <c r="G3" s="1">
        <f t="shared" ref="G3:G8" si="2">COUNTIF(B:B,E3)</f>
        <v>9</v>
      </c>
    </row>
    <row r="4" spans="1:7" x14ac:dyDescent="0.25">
      <c r="A4" s="18">
        <v>41046.551388888889</v>
      </c>
      <c r="B4" t="str">
        <f t="shared" si="0"/>
        <v>Thursday</v>
      </c>
      <c r="E4" s="1" t="s">
        <v>28</v>
      </c>
      <c r="F4" s="1">
        <f t="shared" si="1"/>
        <v>17</v>
      </c>
      <c r="G4" s="1">
        <f t="shared" si="2"/>
        <v>17</v>
      </c>
    </row>
    <row r="5" spans="1:7" x14ac:dyDescent="0.25">
      <c r="A5" s="18">
        <v>41051.627083333333</v>
      </c>
      <c r="B5" t="str">
        <f t="shared" si="0"/>
        <v>Tuesday</v>
      </c>
      <c r="E5" s="1" t="s">
        <v>29</v>
      </c>
      <c r="F5" s="1">
        <f t="shared" si="1"/>
        <v>24</v>
      </c>
      <c r="G5" s="1">
        <f t="shared" si="2"/>
        <v>24</v>
      </c>
    </row>
    <row r="6" spans="1:7" x14ac:dyDescent="0.25">
      <c r="A6" s="18">
        <v>41054.486805555556</v>
      </c>
      <c r="B6" t="str">
        <f t="shared" si="0"/>
        <v>Friday</v>
      </c>
      <c r="E6" s="1" t="s">
        <v>30</v>
      </c>
      <c r="F6" s="1">
        <f t="shared" si="1"/>
        <v>23</v>
      </c>
      <c r="G6" s="1">
        <f t="shared" si="2"/>
        <v>23</v>
      </c>
    </row>
    <row r="7" spans="1:7" x14ac:dyDescent="0.25">
      <c r="A7" s="18">
        <v>41054.598611111112</v>
      </c>
      <c r="B7" t="str">
        <f t="shared" si="0"/>
        <v>Friday</v>
      </c>
      <c r="E7" s="1" t="s">
        <v>31</v>
      </c>
      <c r="F7" s="1">
        <f t="shared" si="1"/>
        <v>23</v>
      </c>
      <c r="G7" s="1">
        <f t="shared" si="2"/>
        <v>23</v>
      </c>
    </row>
    <row r="8" spans="1:7" x14ac:dyDescent="0.25">
      <c r="A8" s="18">
        <v>41054.698611111111</v>
      </c>
      <c r="B8" t="str">
        <f t="shared" si="0"/>
        <v>Friday</v>
      </c>
      <c r="E8" s="1" t="s">
        <v>32</v>
      </c>
      <c r="F8" s="1">
        <f t="shared" si="1"/>
        <v>3</v>
      </c>
      <c r="G8" s="1">
        <f t="shared" si="2"/>
        <v>3</v>
      </c>
    </row>
    <row r="9" spans="1:7" x14ac:dyDescent="0.25">
      <c r="A9" s="18">
        <v>41055.698611053238</v>
      </c>
      <c r="B9" t="str">
        <f t="shared" si="0"/>
        <v>Saturday</v>
      </c>
    </row>
    <row r="10" spans="1:7" x14ac:dyDescent="0.25">
      <c r="A10" s="18">
        <v>41056.698610937499</v>
      </c>
      <c r="B10" t="str">
        <f t="shared" si="0"/>
        <v>Sunday</v>
      </c>
    </row>
    <row r="11" spans="1:7" x14ac:dyDescent="0.25">
      <c r="A11" s="18">
        <v>41057.698610879626</v>
      </c>
      <c r="B11" t="str">
        <f t="shared" si="0"/>
        <v>Monday</v>
      </c>
    </row>
    <row r="12" spans="1:7" x14ac:dyDescent="0.25">
      <c r="A12" s="18">
        <v>41058.698610821761</v>
      </c>
      <c r="B12" t="str">
        <f t="shared" si="0"/>
        <v>Tuesday</v>
      </c>
    </row>
    <row r="13" spans="1:7" x14ac:dyDescent="0.25">
      <c r="A13" s="18">
        <v>41059.698610763888</v>
      </c>
      <c r="B13" t="str">
        <f t="shared" si="0"/>
        <v>Wednesday</v>
      </c>
    </row>
    <row r="14" spans="1:7" x14ac:dyDescent="0.25">
      <c r="A14" s="18">
        <v>41060.698610706022</v>
      </c>
      <c r="B14" t="str">
        <f t="shared" si="0"/>
        <v>Thursday</v>
      </c>
    </row>
    <row r="15" spans="1:7" x14ac:dyDescent="0.25">
      <c r="A15" s="18">
        <v>41061.698610648149</v>
      </c>
      <c r="B15" t="str">
        <f t="shared" si="0"/>
        <v>Friday</v>
      </c>
    </row>
    <row r="16" spans="1:7" x14ac:dyDescent="0.25">
      <c r="A16" s="18">
        <v>41062.698610590276</v>
      </c>
      <c r="B16" t="str">
        <f t="shared" si="0"/>
        <v>Saturday</v>
      </c>
    </row>
    <row r="17" spans="1:2" x14ac:dyDescent="0.25">
      <c r="A17" s="18">
        <v>41063.698611111111</v>
      </c>
      <c r="B17" t="str">
        <f t="shared" si="0"/>
        <v>Sunday</v>
      </c>
    </row>
    <row r="18" spans="1:2" x14ac:dyDescent="0.25">
      <c r="A18" s="18">
        <v>41064.698610474537</v>
      </c>
      <c r="B18" t="str">
        <f t="shared" si="0"/>
        <v>Monday</v>
      </c>
    </row>
    <row r="19" spans="1:2" x14ac:dyDescent="0.25">
      <c r="A19" s="18">
        <v>41065.698610416664</v>
      </c>
      <c r="B19" t="str">
        <f t="shared" si="0"/>
        <v>Tuesday</v>
      </c>
    </row>
    <row r="20" spans="1:2" x14ac:dyDescent="0.25">
      <c r="A20" s="18">
        <v>41066.698610358799</v>
      </c>
      <c r="B20" t="str">
        <f t="shared" si="0"/>
        <v>Wednesday</v>
      </c>
    </row>
    <row r="21" spans="1:2" x14ac:dyDescent="0.25">
      <c r="A21" s="18">
        <v>41067.698610300926</v>
      </c>
      <c r="B21" t="str">
        <f t="shared" si="0"/>
        <v>Thursday</v>
      </c>
    </row>
    <row r="22" spans="1:2" x14ac:dyDescent="0.25">
      <c r="A22" s="18">
        <v>41068.698610243053</v>
      </c>
      <c r="B22" t="str">
        <f t="shared" si="0"/>
        <v>Friday</v>
      </c>
    </row>
    <row r="23" spans="1:2" x14ac:dyDescent="0.25">
      <c r="A23" s="18">
        <v>41069.698610185187</v>
      </c>
      <c r="B23" t="str">
        <f t="shared" si="0"/>
        <v>Saturday</v>
      </c>
    </row>
    <row r="24" spans="1:2" x14ac:dyDescent="0.25">
      <c r="A24" s="18">
        <v>41070.698610127314</v>
      </c>
      <c r="B24" t="str">
        <f t="shared" si="0"/>
        <v>Sunday</v>
      </c>
    </row>
    <row r="25" spans="1:2" x14ac:dyDescent="0.25">
      <c r="A25" s="18">
        <v>41067.429861111108</v>
      </c>
      <c r="B25" t="str">
        <f t="shared" si="0"/>
        <v>Thursday</v>
      </c>
    </row>
    <row r="26" spans="1:2" x14ac:dyDescent="0.25">
      <c r="A26" s="18">
        <v>41067.65625</v>
      </c>
      <c r="B26" t="str">
        <f t="shared" si="0"/>
        <v>Thursday</v>
      </c>
    </row>
    <row r="27" spans="1:2" x14ac:dyDescent="0.25">
      <c r="A27" s="18">
        <v>41068.413194444445</v>
      </c>
      <c r="B27" t="str">
        <f t="shared" si="0"/>
        <v>Friday</v>
      </c>
    </row>
    <row r="28" spans="1:2" x14ac:dyDescent="0.25">
      <c r="A28" s="18">
        <v>41068.635416666664</v>
      </c>
      <c r="B28" t="str">
        <f t="shared" si="0"/>
        <v>Friday</v>
      </c>
    </row>
    <row r="29" spans="1:2" x14ac:dyDescent="0.25">
      <c r="A29" s="18">
        <v>41068.881249999999</v>
      </c>
      <c r="B29" t="str">
        <f t="shared" si="0"/>
        <v>Friday</v>
      </c>
    </row>
    <row r="30" spans="1:2" x14ac:dyDescent="0.25">
      <c r="A30" s="18">
        <v>41071.659722222219</v>
      </c>
      <c r="B30" t="str">
        <f t="shared" si="0"/>
        <v>Monday</v>
      </c>
    </row>
    <row r="31" spans="1:2" x14ac:dyDescent="0.25">
      <c r="A31" s="18">
        <v>41071.905555555553</v>
      </c>
      <c r="B31" t="str">
        <f t="shared" si="0"/>
        <v>Monday</v>
      </c>
    </row>
    <row r="32" spans="1:2" x14ac:dyDescent="0.25">
      <c r="A32" s="18">
        <v>41072.420138888891</v>
      </c>
      <c r="B32" t="str">
        <f t="shared" si="0"/>
        <v>Tuesday</v>
      </c>
    </row>
    <row r="33" spans="1:2" x14ac:dyDescent="0.25">
      <c r="A33" s="18">
        <v>41073.438888888886</v>
      </c>
      <c r="B33" t="str">
        <f t="shared" si="0"/>
        <v>Wednesday</v>
      </c>
    </row>
    <row r="34" spans="1:2" x14ac:dyDescent="0.25">
      <c r="A34" s="18">
        <v>41073.987500000003</v>
      </c>
      <c r="B34" t="str">
        <f t="shared" si="0"/>
        <v>Wednesday</v>
      </c>
    </row>
    <row r="35" spans="1:2" x14ac:dyDescent="0.25">
      <c r="A35" s="18">
        <v>41074.101388888892</v>
      </c>
      <c r="B35" t="str">
        <f t="shared" si="0"/>
        <v>Thursday</v>
      </c>
    </row>
    <row r="36" spans="1:2" x14ac:dyDescent="0.25">
      <c r="A36" s="18">
        <v>41075.14166666667</v>
      </c>
      <c r="B36" t="str">
        <f t="shared" si="0"/>
        <v>Friday</v>
      </c>
    </row>
    <row r="37" spans="1:2" x14ac:dyDescent="0.25">
      <c r="A37" s="18">
        <v>41075.54791666667</v>
      </c>
      <c r="B37" t="str">
        <f t="shared" si="0"/>
        <v>Friday</v>
      </c>
    </row>
    <row r="38" spans="1:2" x14ac:dyDescent="0.25">
      <c r="A38" s="18">
        <v>41079.522916666669</v>
      </c>
      <c r="B38" t="str">
        <f t="shared" si="0"/>
        <v>Tuesday</v>
      </c>
    </row>
    <row r="39" spans="1:2" x14ac:dyDescent="0.25">
      <c r="A39" s="18">
        <v>41079.584722222222</v>
      </c>
      <c r="B39" t="str">
        <f t="shared" si="0"/>
        <v>Tuesday</v>
      </c>
    </row>
    <row r="40" spans="1:2" x14ac:dyDescent="0.25">
      <c r="A40" s="18">
        <v>41079.6875</v>
      </c>
      <c r="B40" t="str">
        <f t="shared" si="0"/>
        <v>Tuesday</v>
      </c>
    </row>
    <row r="41" spans="1:2" x14ac:dyDescent="0.25">
      <c r="A41" s="18">
        <v>41080.100694444445</v>
      </c>
      <c r="B41" t="str">
        <f t="shared" si="0"/>
        <v>Wednesday</v>
      </c>
    </row>
    <row r="42" spans="1:2" x14ac:dyDescent="0.25">
      <c r="A42" s="18">
        <v>41080.367361111108</v>
      </c>
      <c r="B42" t="str">
        <f t="shared" si="0"/>
        <v>Wednesday</v>
      </c>
    </row>
    <row r="43" spans="1:2" x14ac:dyDescent="0.25">
      <c r="A43" s="18">
        <v>41080.500694444447</v>
      </c>
      <c r="B43" t="str">
        <f t="shared" si="0"/>
        <v>Wednesday</v>
      </c>
    </row>
    <row r="44" spans="1:2" x14ac:dyDescent="0.25">
      <c r="A44" s="18">
        <v>41080.713888888888</v>
      </c>
      <c r="B44" t="str">
        <f t="shared" si="0"/>
        <v>Wednesday</v>
      </c>
    </row>
    <row r="45" spans="1:2" x14ac:dyDescent="0.25">
      <c r="A45" s="18">
        <v>41080.71597222222</v>
      </c>
      <c r="B45" t="str">
        <f t="shared" si="0"/>
        <v>Wednesday</v>
      </c>
    </row>
    <row r="46" spans="1:2" x14ac:dyDescent="0.25">
      <c r="A46" s="18">
        <v>41081.447222222225</v>
      </c>
      <c r="B46" t="str">
        <f t="shared" si="0"/>
        <v>Thursday</v>
      </c>
    </row>
    <row r="47" spans="1:2" x14ac:dyDescent="0.25">
      <c r="A47" s="18">
        <v>41082.504861111112</v>
      </c>
      <c r="B47" t="str">
        <f t="shared" si="0"/>
        <v>Friday</v>
      </c>
    </row>
    <row r="48" spans="1:2" x14ac:dyDescent="0.25">
      <c r="A48" s="18">
        <v>41043.843055555553</v>
      </c>
      <c r="B48" t="str">
        <f t="shared" si="0"/>
        <v>Monday</v>
      </c>
    </row>
    <row r="49" spans="1:2" x14ac:dyDescent="0.25">
      <c r="A49" s="18">
        <v>41044.660416666666</v>
      </c>
      <c r="B49" t="str">
        <f t="shared" si="0"/>
        <v>Tuesday</v>
      </c>
    </row>
    <row r="50" spans="1:2" x14ac:dyDescent="0.25">
      <c r="A50" s="18">
        <v>41045.521527777775</v>
      </c>
      <c r="B50" t="str">
        <f t="shared" si="0"/>
        <v>Wednesday</v>
      </c>
    </row>
    <row r="51" spans="1:2" x14ac:dyDescent="0.25">
      <c r="A51" s="18">
        <v>41045.902083333334</v>
      </c>
      <c r="B51" t="str">
        <f t="shared" si="0"/>
        <v>Wednesday</v>
      </c>
    </row>
    <row r="52" spans="1:2" x14ac:dyDescent="0.25">
      <c r="A52" s="18">
        <v>41047.3125</v>
      </c>
      <c r="B52" t="str">
        <f t="shared" si="0"/>
        <v>Friday</v>
      </c>
    </row>
    <row r="53" spans="1:2" x14ac:dyDescent="0.25">
      <c r="A53" s="18">
        <v>41047.698611111111</v>
      </c>
      <c r="B53" t="str">
        <f t="shared" si="0"/>
        <v>Friday</v>
      </c>
    </row>
    <row r="54" spans="1:2" x14ac:dyDescent="0.25">
      <c r="A54" s="18">
        <v>41050.827777777777</v>
      </c>
      <c r="B54" t="str">
        <f t="shared" si="0"/>
        <v>Monday</v>
      </c>
    </row>
    <row r="55" spans="1:2" x14ac:dyDescent="0.25">
      <c r="A55" s="18">
        <v>41051.523611111108</v>
      </c>
      <c r="B55" t="str">
        <f t="shared" si="0"/>
        <v>Tuesday</v>
      </c>
    </row>
    <row r="56" spans="1:2" x14ac:dyDescent="0.25">
      <c r="A56" s="18">
        <v>41052.381944444445</v>
      </c>
      <c r="B56" t="str">
        <f t="shared" si="0"/>
        <v>Wednesday</v>
      </c>
    </row>
    <row r="57" spans="1:2" x14ac:dyDescent="0.25">
      <c r="A57" s="18">
        <v>41052.517361111109</v>
      </c>
      <c r="B57" t="str">
        <f t="shared" si="0"/>
        <v>Wednesday</v>
      </c>
    </row>
    <row r="58" spans="1:2" x14ac:dyDescent="0.25">
      <c r="A58" s="18">
        <v>41052.669444444444</v>
      </c>
      <c r="B58" t="str">
        <f t="shared" si="0"/>
        <v>Wednesday</v>
      </c>
    </row>
    <row r="59" spans="1:2" x14ac:dyDescent="0.25">
      <c r="A59" s="18">
        <v>41052.736805555556</v>
      </c>
      <c r="B59" t="str">
        <f t="shared" si="0"/>
        <v>Wednesday</v>
      </c>
    </row>
    <row r="60" spans="1:2" x14ac:dyDescent="0.25">
      <c r="A60" s="18">
        <v>41052.818055555559</v>
      </c>
      <c r="B60" t="str">
        <f t="shared" si="0"/>
        <v>Wednesday</v>
      </c>
    </row>
    <row r="61" spans="1:2" x14ac:dyDescent="0.25">
      <c r="A61" s="18">
        <v>41053.418055555558</v>
      </c>
      <c r="B61" t="str">
        <f t="shared" si="0"/>
        <v>Thursday</v>
      </c>
    </row>
    <row r="62" spans="1:2" x14ac:dyDescent="0.25">
      <c r="A62" s="18">
        <v>41053.647916666669</v>
      </c>
      <c r="B62" t="str">
        <f t="shared" si="0"/>
        <v>Thursday</v>
      </c>
    </row>
    <row r="63" spans="1:2" x14ac:dyDescent="0.25">
      <c r="A63" s="18">
        <v>41053.672222222223</v>
      </c>
      <c r="B63" t="str">
        <f t="shared" si="0"/>
        <v>Thursday</v>
      </c>
    </row>
    <row r="64" spans="1:2" x14ac:dyDescent="0.25">
      <c r="A64" s="18">
        <v>41053.692361111112</v>
      </c>
      <c r="B64" t="str">
        <f t="shared" si="0"/>
        <v>Thursday</v>
      </c>
    </row>
    <row r="65" spans="1:2" x14ac:dyDescent="0.25">
      <c r="A65" s="18">
        <v>41053.698611111111</v>
      </c>
      <c r="B65" t="str">
        <f t="shared" si="0"/>
        <v>Thursday</v>
      </c>
    </row>
    <row r="66" spans="1:2" x14ac:dyDescent="0.25">
      <c r="A66" s="18">
        <v>41054.751388888886</v>
      </c>
      <c r="B66" t="str">
        <f t="shared" si="0"/>
        <v>Friday</v>
      </c>
    </row>
    <row r="67" spans="1:2" x14ac:dyDescent="0.25">
      <c r="A67" s="18">
        <v>41054.809027777781</v>
      </c>
      <c r="B67" t="str">
        <f t="shared" ref="B67:B103" si="3">TEXT(A67,"DDDD")</f>
        <v>Friday</v>
      </c>
    </row>
    <row r="68" spans="1:2" x14ac:dyDescent="0.25">
      <c r="A68" s="18">
        <v>41058.48541666667</v>
      </c>
      <c r="B68" t="str">
        <f t="shared" si="3"/>
        <v>Tuesday</v>
      </c>
    </row>
    <row r="69" spans="1:2" x14ac:dyDescent="0.25">
      <c r="A69" s="18">
        <v>41058.524305555555</v>
      </c>
      <c r="B69" t="str">
        <f t="shared" si="3"/>
        <v>Tuesday</v>
      </c>
    </row>
    <row r="70" spans="1:2" x14ac:dyDescent="0.25">
      <c r="A70" s="18">
        <v>41058.651388888888</v>
      </c>
      <c r="B70" t="str">
        <f t="shared" si="3"/>
        <v>Tuesday</v>
      </c>
    </row>
    <row r="71" spans="1:2" x14ac:dyDescent="0.25">
      <c r="A71" s="18">
        <v>41059.286111111112</v>
      </c>
      <c r="B71" t="str">
        <f t="shared" si="3"/>
        <v>Wednesday</v>
      </c>
    </row>
    <row r="72" spans="1:2" x14ac:dyDescent="0.25">
      <c r="A72" s="18">
        <v>41059.402083333334</v>
      </c>
      <c r="B72" t="str">
        <f t="shared" si="3"/>
        <v>Wednesday</v>
      </c>
    </row>
    <row r="73" spans="1:2" x14ac:dyDescent="0.25">
      <c r="A73" s="18">
        <v>41059.73333333333</v>
      </c>
      <c r="B73" t="str">
        <f t="shared" si="3"/>
        <v>Wednesday</v>
      </c>
    </row>
    <row r="74" spans="1:2" x14ac:dyDescent="0.25">
      <c r="A74" s="18">
        <v>41060.359027777777</v>
      </c>
      <c r="B74" t="str">
        <f t="shared" si="3"/>
        <v>Thursday</v>
      </c>
    </row>
    <row r="75" spans="1:2" x14ac:dyDescent="0.25">
      <c r="A75" s="18">
        <v>41060.498611111114</v>
      </c>
      <c r="B75" t="str">
        <f t="shared" si="3"/>
        <v>Thursday</v>
      </c>
    </row>
    <row r="76" spans="1:2" x14ac:dyDescent="0.25">
      <c r="A76" s="18">
        <v>41060.699305555558</v>
      </c>
      <c r="B76" t="str">
        <f t="shared" si="3"/>
        <v>Thursday</v>
      </c>
    </row>
    <row r="77" spans="1:2" x14ac:dyDescent="0.25">
      <c r="A77" s="18">
        <v>41060.742361111108</v>
      </c>
      <c r="B77" t="str">
        <f t="shared" si="3"/>
        <v>Thursday</v>
      </c>
    </row>
    <row r="78" spans="1:2" x14ac:dyDescent="0.25">
      <c r="A78" s="18">
        <v>41060.820138888892</v>
      </c>
      <c r="B78" t="str">
        <f t="shared" si="3"/>
        <v>Thursday</v>
      </c>
    </row>
    <row r="79" spans="1:2" x14ac:dyDescent="0.25">
      <c r="A79" s="18">
        <v>41061.585416666669</v>
      </c>
      <c r="B79" t="str">
        <f t="shared" si="3"/>
        <v>Friday</v>
      </c>
    </row>
    <row r="80" spans="1:2" x14ac:dyDescent="0.25">
      <c r="A80" s="18">
        <v>41061.731249999997</v>
      </c>
      <c r="B80" t="str">
        <f t="shared" si="3"/>
        <v>Friday</v>
      </c>
    </row>
    <row r="81" spans="1:2" x14ac:dyDescent="0.25">
      <c r="A81" s="18">
        <v>41061.76666666667</v>
      </c>
      <c r="B81" t="str">
        <f t="shared" si="3"/>
        <v>Friday</v>
      </c>
    </row>
    <row r="82" spans="1:2" x14ac:dyDescent="0.25">
      <c r="A82" s="18">
        <v>41064.678472222222</v>
      </c>
      <c r="B82" t="str">
        <f t="shared" si="3"/>
        <v>Monday</v>
      </c>
    </row>
    <row r="83" spans="1:2" x14ac:dyDescent="0.25">
      <c r="A83" s="18">
        <v>41065.068055555559</v>
      </c>
      <c r="B83" t="str">
        <f t="shared" si="3"/>
        <v>Tuesday</v>
      </c>
    </row>
    <row r="84" spans="1:2" x14ac:dyDescent="0.25">
      <c r="A84" s="18">
        <v>41065.604861111111</v>
      </c>
      <c r="B84" t="str">
        <f t="shared" si="3"/>
        <v>Tuesday</v>
      </c>
    </row>
    <row r="85" spans="1:2" x14ac:dyDescent="0.25">
      <c r="A85" s="18">
        <v>41065.724305555559</v>
      </c>
      <c r="B85" t="str">
        <f t="shared" si="3"/>
        <v>Tuesday</v>
      </c>
    </row>
    <row r="86" spans="1:2" x14ac:dyDescent="0.25">
      <c r="A86" s="18">
        <v>41066.490972222222</v>
      </c>
      <c r="B86" t="str">
        <f t="shared" si="3"/>
        <v>Wednesday</v>
      </c>
    </row>
    <row r="87" spans="1:2" x14ac:dyDescent="0.25">
      <c r="A87" s="18">
        <v>41066.61041666667</v>
      </c>
      <c r="B87" t="str">
        <f t="shared" si="3"/>
        <v>Wednesday</v>
      </c>
    </row>
    <row r="88" spans="1:2" x14ac:dyDescent="0.25">
      <c r="A88" s="18">
        <v>41066.734722222223</v>
      </c>
      <c r="B88" t="str">
        <f t="shared" si="3"/>
        <v>Wednesday</v>
      </c>
    </row>
    <row r="89" spans="1:2" x14ac:dyDescent="0.25">
      <c r="A89" s="18">
        <v>41067.497916666667</v>
      </c>
      <c r="B89" t="str">
        <f t="shared" si="3"/>
        <v>Thursday</v>
      </c>
    </row>
    <row r="90" spans="1:2" x14ac:dyDescent="0.25">
      <c r="A90" s="18">
        <v>41068.116666666669</v>
      </c>
      <c r="B90" t="str">
        <f t="shared" si="3"/>
        <v>Friday</v>
      </c>
    </row>
    <row r="91" spans="1:2" x14ac:dyDescent="0.25">
      <c r="A91" s="18">
        <v>41068.272916666669</v>
      </c>
      <c r="B91" t="str">
        <f t="shared" si="3"/>
        <v>Friday</v>
      </c>
    </row>
    <row r="92" spans="1:2" x14ac:dyDescent="0.25">
      <c r="A92" s="18">
        <v>41071.700694444444</v>
      </c>
      <c r="B92" t="str">
        <f t="shared" si="3"/>
        <v>Monday</v>
      </c>
    </row>
    <row r="93" spans="1:2" x14ac:dyDescent="0.25">
      <c r="A93" s="18">
        <v>41074.851388888892</v>
      </c>
      <c r="B93" t="str">
        <f t="shared" si="3"/>
        <v>Thursday</v>
      </c>
    </row>
    <row r="94" spans="1:2" x14ac:dyDescent="0.25">
      <c r="A94" s="18">
        <v>41075.354861111111</v>
      </c>
      <c r="B94" t="str">
        <f t="shared" si="3"/>
        <v>Friday</v>
      </c>
    </row>
    <row r="95" spans="1:2" x14ac:dyDescent="0.25">
      <c r="A95" s="18">
        <v>41075.463194444441</v>
      </c>
      <c r="B95" t="str">
        <f t="shared" si="3"/>
        <v>Friday</v>
      </c>
    </row>
    <row r="96" spans="1:2" x14ac:dyDescent="0.25">
      <c r="A96" s="18">
        <v>41079.800000000003</v>
      </c>
      <c r="B96" t="str">
        <f t="shared" si="3"/>
        <v>Tuesday</v>
      </c>
    </row>
    <row r="97" spans="1:2" x14ac:dyDescent="0.25">
      <c r="A97" s="18">
        <v>41080.398611111108</v>
      </c>
      <c r="B97" t="str">
        <f t="shared" si="3"/>
        <v>Wednesday</v>
      </c>
    </row>
    <row r="98" spans="1:2" x14ac:dyDescent="0.25">
      <c r="A98" s="18">
        <v>41081.615277777775</v>
      </c>
      <c r="B98" t="str">
        <f t="shared" si="3"/>
        <v>Thursday</v>
      </c>
    </row>
    <row r="99" spans="1:2" x14ac:dyDescent="0.25">
      <c r="A99" s="18">
        <v>41046.354166666664</v>
      </c>
      <c r="B99" t="str">
        <f t="shared" si="3"/>
        <v>Thursday</v>
      </c>
    </row>
    <row r="100" spans="1:2" x14ac:dyDescent="0.25">
      <c r="A100" s="18">
        <v>41053.247916666667</v>
      </c>
      <c r="B100" t="str">
        <f t="shared" si="3"/>
        <v>Thursday</v>
      </c>
    </row>
    <row r="101" spans="1:2" x14ac:dyDescent="0.25">
      <c r="A101" s="18">
        <v>41053.506249999999</v>
      </c>
      <c r="B101" t="str">
        <f t="shared" si="3"/>
        <v>Thursday</v>
      </c>
    </row>
    <row r="102" spans="1:2" x14ac:dyDescent="0.25">
      <c r="A102" s="18">
        <v>41079.390972222223</v>
      </c>
      <c r="B102" t="str">
        <f t="shared" si="3"/>
        <v>Tuesday</v>
      </c>
    </row>
    <row r="103" spans="1:2" x14ac:dyDescent="0.25">
      <c r="A103" s="18">
        <v>41082.435416666667</v>
      </c>
      <c r="B103" t="str">
        <f t="shared" si="3"/>
        <v>Friday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G11"/>
  <sheetViews>
    <sheetView zoomScale="150" zoomScaleNormal="150" workbookViewId="0">
      <selection activeCell="F6" sqref="F6"/>
    </sheetView>
  </sheetViews>
  <sheetFormatPr defaultRowHeight="15" x14ac:dyDescent="0.25"/>
  <sheetData>
    <row r="2" spans="1:7" x14ac:dyDescent="0.25">
      <c r="A2" s="2">
        <v>2</v>
      </c>
      <c r="B2" s="2">
        <v>2</v>
      </c>
      <c r="C2" s="2">
        <v>2</v>
      </c>
    </row>
    <row r="3" spans="1:7" x14ac:dyDescent="0.25">
      <c r="A3" s="2">
        <v>3</v>
      </c>
      <c r="B3" s="2">
        <v>3</v>
      </c>
      <c r="C3" s="2">
        <v>3</v>
      </c>
    </row>
    <row r="4" spans="1:7" x14ac:dyDescent="0.25">
      <c r="A4" s="2">
        <v>4</v>
      </c>
      <c r="B4" s="2">
        <v>4</v>
      </c>
      <c r="C4" s="2">
        <v>4</v>
      </c>
      <c r="D4">
        <f>SQRTPI(A4)</f>
        <v>3.5449077018110318</v>
      </c>
    </row>
    <row r="5" spans="1:7" x14ac:dyDescent="0.25">
      <c r="A5" s="2">
        <v>7</v>
      </c>
      <c r="B5" s="2">
        <v>7</v>
      </c>
      <c r="C5" s="2">
        <v>7</v>
      </c>
    </row>
    <row r="6" spans="1:7" x14ac:dyDescent="0.25">
      <c r="A6" s="2">
        <v>10</v>
      </c>
      <c r="B6" s="2">
        <v>10</v>
      </c>
      <c r="C6" s="2">
        <v>10</v>
      </c>
      <c r="F6">
        <f>SUMPRODUCT(A2:A8,A2:A8)</f>
        <v>203</v>
      </c>
      <c r="G6">
        <f t="array" ref="G6">SUMPRODUCT(--(A2:C8=A2:C8))</f>
        <v>21</v>
      </c>
    </row>
    <row r="7" spans="1:7" x14ac:dyDescent="0.25">
      <c r="A7" s="2">
        <v>4</v>
      </c>
      <c r="B7" s="2">
        <v>4</v>
      </c>
      <c r="C7" s="2">
        <v>4</v>
      </c>
    </row>
    <row r="8" spans="1:7" x14ac:dyDescent="0.25">
      <c r="A8" s="2">
        <v>3</v>
      </c>
      <c r="B8" s="2">
        <v>3</v>
      </c>
      <c r="C8" s="2">
        <v>3</v>
      </c>
    </row>
    <row r="9" spans="1:7" x14ac:dyDescent="0.25">
      <c r="A9">
        <f t="shared" ref="A9:C9" si="0">SUM(A2:A8)</f>
        <v>33</v>
      </c>
      <c r="B9">
        <f t="shared" si="0"/>
        <v>33</v>
      </c>
      <c r="C9">
        <f t="shared" si="0"/>
        <v>33</v>
      </c>
      <c r="D9">
        <v>9</v>
      </c>
    </row>
    <row r="11" spans="1:7" x14ac:dyDescent="0.25">
      <c r="B11">
        <f>SUMPRODUCT(A2:A8)</f>
        <v>33</v>
      </c>
      <c r="F11" t="e">
        <f>sump</f>
        <v>#NAME?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E12"/>
  <sheetViews>
    <sheetView zoomScale="140" zoomScaleNormal="140" workbookViewId="0">
      <selection activeCell="E6" sqref="E6"/>
    </sheetView>
  </sheetViews>
  <sheetFormatPr defaultRowHeight="15" x14ac:dyDescent="0.25"/>
  <sheetData>
    <row r="2" spans="1:5" x14ac:dyDescent="0.25">
      <c r="A2" s="2">
        <v>2</v>
      </c>
    </row>
    <row r="3" spans="1:5" x14ac:dyDescent="0.25">
      <c r="A3" s="2">
        <v>3</v>
      </c>
      <c r="D3" s="12"/>
    </row>
    <row r="4" spans="1:5" x14ac:dyDescent="0.25">
      <c r="A4" s="2">
        <v>4</v>
      </c>
    </row>
    <row r="5" spans="1:5" x14ac:dyDescent="0.25">
      <c r="A5" s="2">
        <v>7</v>
      </c>
    </row>
    <row r="6" spans="1:5" x14ac:dyDescent="0.25">
      <c r="A6" s="2">
        <v>10</v>
      </c>
      <c r="E6">
        <f>SUMPRODUCT(A2:A8^2)</f>
        <v>203</v>
      </c>
    </row>
    <row r="7" spans="1:5" x14ac:dyDescent="0.25">
      <c r="A7" s="2">
        <v>4</v>
      </c>
    </row>
    <row r="8" spans="1:5" x14ac:dyDescent="0.25">
      <c r="A8" s="2">
        <v>3</v>
      </c>
    </row>
    <row r="12" spans="1:5" ht="15.75" x14ac:dyDescent="0.25">
      <c r="A12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1"/>
  <sheetViews>
    <sheetView tabSelected="1" zoomScale="150" zoomScaleNormal="150" workbookViewId="0">
      <selection activeCell="C4" sqref="C4"/>
    </sheetView>
  </sheetViews>
  <sheetFormatPr defaultRowHeight="15" x14ac:dyDescent="0.25"/>
  <cols>
    <col min="3" max="3" width="10" bestFit="1" customWidth="1"/>
    <col min="6" max="6" width="3.42578125" customWidth="1"/>
  </cols>
  <sheetData>
    <row r="1" spans="1:5" x14ac:dyDescent="0.25">
      <c r="A1" s="3" t="s">
        <v>23</v>
      </c>
      <c r="B1" s="3" t="s">
        <v>33</v>
      </c>
      <c r="C1" s="15">
        <v>42491</v>
      </c>
      <c r="D1" s="15">
        <v>42522</v>
      </c>
      <c r="E1" s="15">
        <v>42552</v>
      </c>
    </row>
    <row r="2" spans="1:5" x14ac:dyDescent="0.25">
      <c r="A2" s="1" t="s">
        <v>41</v>
      </c>
      <c r="B2" s="1" t="s">
        <v>34</v>
      </c>
      <c r="C2" s="1">
        <v>376</v>
      </c>
      <c r="D2" s="1">
        <v>239</v>
      </c>
      <c r="E2" s="1">
        <v>181</v>
      </c>
    </row>
    <row r="3" spans="1:5" x14ac:dyDescent="0.25">
      <c r="A3" s="1" t="s">
        <v>42</v>
      </c>
      <c r="B3" s="1" t="s">
        <v>34</v>
      </c>
      <c r="C3" s="1">
        <v>319</v>
      </c>
      <c r="D3" s="1">
        <v>124</v>
      </c>
      <c r="E3" s="1">
        <v>344</v>
      </c>
    </row>
    <row r="4" spans="1:5" x14ac:dyDescent="0.25">
      <c r="A4" s="22" t="s">
        <v>43</v>
      </c>
      <c r="B4" s="1" t="s">
        <v>34</v>
      </c>
      <c r="C4" s="1">
        <v>451</v>
      </c>
      <c r="D4" s="1">
        <v>140</v>
      </c>
      <c r="E4" s="1">
        <v>438</v>
      </c>
    </row>
    <row r="5" spans="1:5" x14ac:dyDescent="0.25">
      <c r="A5" s="1" t="s">
        <v>41</v>
      </c>
      <c r="B5" s="1" t="s">
        <v>2</v>
      </c>
      <c r="C5" s="1">
        <v>289</v>
      </c>
      <c r="D5" s="1">
        <v>378</v>
      </c>
      <c r="E5" s="1">
        <v>315</v>
      </c>
    </row>
    <row r="6" spans="1:5" x14ac:dyDescent="0.25">
      <c r="A6" s="1" t="s">
        <v>42</v>
      </c>
      <c r="B6" s="1" t="s">
        <v>2</v>
      </c>
      <c r="C6" s="1">
        <v>172</v>
      </c>
      <c r="D6" s="1">
        <v>424</v>
      </c>
      <c r="E6" s="1">
        <v>338</v>
      </c>
    </row>
    <row r="7" spans="1:5" x14ac:dyDescent="0.25">
      <c r="A7" s="22" t="s">
        <v>43</v>
      </c>
      <c r="B7" s="1" t="s">
        <v>2</v>
      </c>
      <c r="C7" s="1">
        <v>153</v>
      </c>
      <c r="D7" s="1">
        <v>299</v>
      </c>
      <c r="E7" s="1">
        <v>341</v>
      </c>
    </row>
    <row r="8" spans="1:5" x14ac:dyDescent="0.25">
      <c r="A8" s="1" t="s">
        <v>41</v>
      </c>
      <c r="B8" s="1" t="s">
        <v>3</v>
      </c>
      <c r="C8" s="1">
        <v>340</v>
      </c>
      <c r="D8" s="1">
        <v>293</v>
      </c>
      <c r="E8" s="1">
        <v>327</v>
      </c>
    </row>
    <row r="9" spans="1:5" ht="15" customHeight="1" x14ac:dyDescent="0.25">
      <c r="A9" s="1" t="s">
        <v>42</v>
      </c>
      <c r="B9" s="1" t="s">
        <v>3</v>
      </c>
      <c r="C9" s="1">
        <v>150</v>
      </c>
      <c r="D9" s="1">
        <v>472</v>
      </c>
      <c r="E9" s="1">
        <v>455</v>
      </c>
    </row>
    <row r="10" spans="1:5" x14ac:dyDescent="0.25">
      <c r="A10" s="22" t="s">
        <v>43</v>
      </c>
      <c r="B10" s="1" t="s">
        <v>3</v>
      </c>
      <c r="C10" s="1">
        <v>396</v>
      </c>
      <c r="D10" s="1">
        <v>146</v>
      </c>
      <c r="E10" s="1">
        <v>484</v>
      </c>
    </row>
    <row r="11" spans="1:5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Summery</vt:lpstr>
      <vt:lpstr>Sumproduct</vt:lpstr>
      <vt:lpstr>Day Count</vt:lpstr>
      <vt:lpstr>Power</vt:lpstr>
      <vt:lpstr>Products</vt:lpstr>
      <vt:lpstr>Condition</vt:lpstr>
      <vt:lpstr>Color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Excel-Class</dc:creator>
  <cp:lastModifiedBy>Gupta</cp:lastModifiedBy>
  <cp:lastPrinted>2018-04-08T08:21:29Z</cp:lastPrinted>
  <dcterms:created xsi:type="dcterms:W3CDTF">2015-11-01T06:16:54Z</dcterms:created>
  <dcterms:modified xsi:type="dcterms:W3CDTF">2019-10-24T04:24:46Z</dcterms:modified>
</cp:coreProperties>
</file>