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35" windowWidth="15255" windowHeight="7875" tabRatio="778" firstSheet="10" activeTab="22"/>
  </bookViews>
  <sheets>
    <sheet name="Summery" sheetId="49" r:id="rId1"/>
    <sheet name="Index1" sheetId="1" r:id="rId2"/>
    <sheet name="Index2" sheetId="50" r:id="rId3"/>
    <sheet name="Index3" sheetId="51" r:id="rId4"/>
    <sheet name="Index4" sheetId="2" r:id="rId5"/>
    <sheet name="Index5" sheetId="3" r:id="rId6"/>
    <sheet name="Index7" sheetId="4" r:id="rId7"/>
    <sheet name="Index8" sheetId="46" r:id="rId8"/>
    <sheet name="Index10" sheetId="7" r:id="rId9"/>
    <sheet name="Index11" sheetId="8" r:id="rId10"/>
    <sheet name="Index12" sheetId="9" r:id="rId11"/>
    <sheet name="Index13" sheetId="10" r:id="rId12"/>
    <sheet name="Index14" sheetId="11" r:id="rId13"/>
    <sheet name="Index15" sheetId="13" r:id="rId14"/>
    <sheet name="Index16" sheetId="14" r:id="rId15"/>
    <sheet name="Index17" sheetId="15" r:id="rId16"/>
    <sheet name="Index18" sheetId="16" r:id="rId17"/>
    <sheet name="Index19" sheetId="17" r:id="rId18"/>
    <sheet name="Index-21" sheetId="54" r:id="rId19"/>
    <sheet name="Index-22" sheetId="55" r:id="rId20"/>
    <sheet name="Sheet 23" sheetId="53" r:id="rId21"/>
    <sheet name="Index 24" sheetId="56" r:id="rId22"/>
    <sheet name="Index-25" sheetId="57" r:id="rId23"/>
  </sheets>
  <definedNames>
    <definedName name="_xlnm._FilterDatabase" localSheetId="16" hidden="1">Index18!$A$4:$B$39</definedName>
    <definedName name="_xlnm._FilterDatabase" localSheetId="5" hidden="1">Index5!$A$3:$G$431</definedName>
    <definedName name="_xlnm._FilterDatabase" localSheetId="6" hidden="1">Index7!$J$3:$K$65</definedName>
    <definedName name="Year_2002">#REF!</definedName>
    <definedName name="Year_2004">#REF!</definedName>
    <definedName name="Year_2007">#REF!</definedName>
    <definedName name="Year_2010">#REF!</definedName>
  </definedNames>
  <calcPr calcId="145621"/>
</workbook>
</file>

<file path=xl/calcChain.xml><?xml version="1.0" encoding="utf-8"?>
<calcChain xmlns="http://schemas.openxmlformats.org/spreadsheetml/2006/main">
  <c r="H11" i="57" l="1" a="1"/>
  <c r="H11" i="57" s="1"/>
  <c r="I11" i="57" a="1"/>
  <c r="I11" i="57" s="1"/>
  <c r="J11" i="57" a="1"/>
  <c r="J11" i="57" s="1"/>
  <c r="K11" i="57" a="1"/>
  <c r="K11" i="57" s="1"/>
  <c r="L11" i="57" a="1"/>
  <c r="L11" i="57" s="1"/>
  <c r="M11" i="57" a="1"/>
  <c r="M11" i="57" s="1"/>
  <c r="N11" i="57" a="1"/>
  <c r="N11" i="57" s="1"/>
  <c r="H12" i="57" a="1"/>
  <c r="H12" i="57" s="1"/>
  <c r="I12" i="57" a="1"/>
  <c r="I12" i="57" s="1"/>
  <c r="J12" i="57" a="1"/>
  <c r="J12" i="57" s="1"/>
  <c r="K12" i="57" a="1"/>
  <c r="K12" i="57" s="1"/>
  <c r="L12" i="57" a="1"/>
  <c r="L12" i="57" s="1"/>
  <c r="M12" i="57" a="1"/>
  <c r="M12" i="57" s="1"/>
  <c r="N12" i="57" a="1"/>
  <c r="N12" i="57" s="1"/>
  <c r="H13" i="57" a="1"/>
  <c r="H13" i="57" s="1"/>
  <c r="I13" i="57" a="1"/>
  <c r="I13" i="57" s="1"/>
  <c r="J13" i="57" a="1"/>
  <c r="J13" i="57" s="1"/>
  <c r="K13" i="57" a="1"/>
  <c r="K13" i="57" s="1"/>
  <c r="L13" i="57" a="1"/>
  <c r="L13" i="57" s="1"/>
  <c r="M13" i="57" a="1"/>
  <c r="M13" i="57" s="1"/>
  <c r="N13" i="57" a="1"/>
  <c r="N13" i="57" s="1"/>
  <c r="G12" i="57" a="1"/>
  <c r="G12" i="57" s="1"/>
  <c r="G13" i="57" a="1"/>
  <c r="G13" i="57" s="1"/>
  <c r="G11" i="57" a="1"/>
  <c r="G11" i="57" s="1"/>
  <c r="D5" i="53"/>
  <c r="D6" i="55"/>
  <c r="C6" i="54"/>
  <c r="E6" i="17" a="1"/>
  <c r="E6" i="17" s="1"/>
  <c r="E7" i="17" a="1"/>
  <c r="E7" i="17"/>
  <c r="E5" i="17" a="1"/>
  <c r="E5" i="17" s="1"/>
  <c r="E4" i="16" a="1"/>
  <c r="E4" i="16" s="1"/>
  <c r="D4" i="16" a="1"/>
  <c r="D4" i="16" s="1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4" i="15"/>
  <c r="H5" i="14" a="1"/>
  <c r="H5" i="14" s="1"/>
  <c r="F8" i="13" a="1"/>
  <c r="F8" i="13" s="1"/>
  <c r="F7" i="13" a="1"/>
  <c r="F7" i="13" s="1"/>
  <c r="D3" i="55" l="1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3" i="16"/>
  <c r="J13" i="11" l="1" a="1"/>
  <c r="J13" i="11" s="1"/>
  <c r="K13" i="11" a="1"/>
  <c r="K13" i="11"/>
  <c r="J14" i="11" a="1"/>
  <c r="J14" i="11" s="1"/>
  <c r="K14" i="11" a="1"/>
  <c r="K14" i="11"/>
  <c r="J15" i="11" a="1"/>
  <c r="J15" i="11" s="1"/>
  <c r="K15" i="11" a="1"/>
  <c r="K15" i="11"/>
  <c r="I14" i="11" a="1"/>
  <c r="I14" i="11" s="1"/>
  <c r="I15" i="11" a="1"/>
  <c r="I15" i="11" s="1"/>
  <c r="I13" i="11" a="1"/>
  <c r="I13" i="11" s="1"/>
  <c r="M25" i="10"/>
  <c r="L25" i="10"/>
  <c r="K25" i="10"/>
  <c r="J25" i="10"/>
  <c r="I25" i="10"/>
  <c r="H25" i="10"/>
  <c r="G25" i="10"/>
  <c r="F25" i="10"/>
  <c r="E25" i="10"/>
  <c r="D25" i="10"/>
  <c r="C25" i="10"/>
  <c r="B25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E15" i="9" a="1"/>
  <c r="E15" i="9" s="1"/>
  <c r="F2" i="8" a="1"/>
  <c r="F2" i="8" s="1"/>
  <c r="G2" i="8" a="1"/>
  <c r="G2" i="8"/>
  <c r="H2" i="8" a="1"/>
  <c r="H2" i="8" s="1"/>
  <c r="I2" i="8" a="1"/>
  <c r="I2" i="8"/>
  <c r="J2" i="8" a="1"/>
  <c r="J2" i="8" s="1"/>
  <c r="K2" i="8" a="1"/>
  <c r="K2" i="8"/>
  <c r="L2" i="8" a="1"/>
  <c r="L2" i="8" s="1"/>
  <c r="M2" i="8" a="1"/>
  <c r="M2" i="8"/>
  <c r="N2" i="8" a="1"/>
  <c r="N2" i="8" s="1"/>
  <c r="F3" i="8" a="1"/>
  <c r="F3" i="8"/>
  <c r="G3" i="8" a="1"/>
  <c r="G3" i="8" s="1"/>
  <c r="H3" i="8" a="1"/>
  <c r="H3" i="8"/>
  <c r="I3" i="8" a="1"/>
  <c r="I3" i="8" s="1"/>
  <c r="J3" i="8" a="1"/>
  <c r="J3" i="8"/>
  <c r="K3" i="8" a="1"/>
  <c r="K3" i="8" s="1"/>
  <c r="L3" i="8" a="1"/>
  <c r="L3" i="8"/>
  <c r="M3" i="8" a="1"/>
  <c r="M3" i="8" s="1"/>
  <c r="N3" i="8" a="1"/>
  <c r="N3" i="8"/>
  <c r="F4" i="8" a="1"/>
  <c r="F4" i="8" s="1"/>
  <c r="G4" i="8" a="1"/>
  <c r="G4" i="8"/>
  <c r="H4" i="8" a="1"/>
  <c r="H4" i="8" s="1"/>
  <c r="I4" i="8" a="1"/>
  <c r="I4" i="8"/>
  <c r="J4" i="8" a="1"/>
  <c r="J4" i="8" s="1"/>
  <c r="K4" i="8" a="1"/>
  <c r="K4" i="8"/>
  <c r="L4" i="8" a="1"/>
  <c r="L4" i="8" s="1"/>
  <c r="M4" i="8" a="1"/>
  <c r="M4" i="8" s="1"/>
  <c r="N4" i="8" a="1"/>
  <c r="N4" i="8" s="1"/>
  <c r="E3" i="8" a="1"/>
  <c r="E3" i="8" s="1"/>
  <c r="E4" i="8" a="1"/>
  <c r="E4" i="8" s="1"/>
  <c r="E2" i="8" a="1"/>
  <c r="E2" i="8" s="1"/>
  <c r="J4" i="7" a="1"/>
  <c r="J4" i="7" s="1"/>
  <c r="J3" i="7" a="1"/>
  <c r="J3" i="7" s="1"/>
  <c r="K5" i="4" a="1"/>
  <c r="K5" i="4" s="1"/>
  <c r="K6" i="4" a="1"/>
  <c r="K6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4" i="4" a="1"/>
  <c r="K4" i="4" s="1"/>
  <c r="J5" i="3" a="1"/>
  <c r="J5" i="3" s="1"/>
  <c r="J6" i="3" a="1"/>
  <c r="J6" i="3"/>
  <c r="J7" i="3" a="1"/>
  <c r="J7" i="3" s="1"/>
  <c r="J8" i="3" a="1"/>
  <c r="J8" i="3"/>
  <c r="J9" i="3" a="1"/>
  <c r="J9" i="3" s="1"/>
  <c r="J10" i="3" a="1"/>
  <c r="J10" i="3"/>
  <c r="J11" i="3" a="1"/>
  <c r="J11" i="3" s="1"/>
  <c r="J12" i="3" a="1"/>
  <c r="J12" i="3"/>
  <c r="J13" i="3" a="1"/>
  <c r="J13" i="3" s="1"/>
  <c r="J14" i="3" a="1"/>
  <c r="J14" i="3"/>
  <c r="J15" i="3" a="1"/>
  <c r="J15" i="3" s="1"/>
  <c r="J16" i="3" a="1"/>
  <c r="J16" i="3"/>
  <c r="J17" i="3" a="1"/>
  <c r="J17" i="3" s="1"/>
  <c r="J18" i="3" a="1"/>
  <c r="J18" i="3"/>
  <c r="J19" i="3" a="1"/>
  <c r="J19" i="3" s="1"/>
  <c r="J20" i="3" a="1"/>
  <c r="J20" i="3"/>
  <c r="J21" i="3" a="1"/>
  <c r="J21" i="3" s="1"/>
  <c r="J22" i="3" a="1"/>
  <c r="J22" i="3"/>
  <c r="J23" i="3" a="1"/>
  <c r="J23" i="3" s="1"/>
  <c r="J24" i="3" a="1"/>
  <c r="J24" i="3"/>
  <c r="J25" i="3" a="1"/>
  <c r="J25" i="3" s="1"/>
  <c r="J26" i="3" a="1"/>
  <c r="J26" i="3"/>
  <c r="J27" i="3" a="1"/>
  <c r="J27" i="3" s="1"/>
  <c r="J28" i="3" a="1"/>
  <c r="J28" i="3"/>
  <c r="J29" i="3" a="1"/>
  <c r="J29" i="3" s="1"/>
  <c r="J30" i="3" a="1"/>
  <c r="J30" i="3"/>
  <c r="J31" i="3" a="1"/>
  <c r="J31" i="3" s="1"/>
  <c r="J32" i="3" a="1"/>
  <c r="J32" i="3"/>
  <c r="J33" i="3" a="1"/>
  <c r="J33" i="3" s="1"/>
  <c r="J34" i="3" a="1"/>
  <c r="J34" i="3"/>
  <c r="J35" i="3" a="1"/>
  <c r="J35" i="3" s="1"/>
  <c r="J36" i="3" a="1"/>
  <c r="J36" i="3"/>
  <c r="J37" i="3" a="1"/>
  <c r="J37" i="3" s="1"/>
  <c r="J38" i="3" a="1"/>
  <c r="J38" i="3"/>
  <c r="J39" i="3" a="1"/>
  <c r="J39" i="3" s="1"/>
  <c r="J40" i="3" a="1"/>
  <c r="J40" i="3"/>
  <c r="J41" i="3" a="1"/>
  <c r="J41" i="3" s="1"/>
  <c r="J42" i="3" a="1"/>
  <c r="J42" i="3"/>
  <c r="J43" i="3" a="1"/>
  <c r="J43" i="3" s="1"/>
  <c r="J44" i="3" a="1"/>
  <c r="J44" i="3"/>
  <c r="J45" i="3" a="1"/>
  <c r="J45" i="3" s="1"/>
  <c r="J46" i="3" a="1"/>
  <c r="J46" i="3"/>
  <c r="J47" i="3" a="1"/>
  <c r="J47" i="3" s="1"/>
  <c r="J48" i="3" a="1"/>
  <c r="J48" i="3"/>
  <c r="J49" i="3" a="1"/>
  <c r="J49" i="3" s="1"/>
  <c r="J50" i="3" a="1"/>
  <c r="J50" i="3"/>
  <c r="J51" i="3" a="1"/>
  <c r="J51" i="3" s="1"/>
  <c r="J52" i="3" a="1"/>
  <c r="J52" i="3"/>
  <c r="J53" i="3" a="1"/>
  <c r="J53" i="3" s="1"/>
  <c r="J54" i="3" a="1"/>
  <c r="J54" i="3" s="1"/>
  <c r="J4" i="3" a="1"/>
  <c r="J4" i="3" s="1"/>
  <c r="D12" i="2"/>
  <c r="E5" i="51" a="1"/>
  <c r="E5" i="51" s="1"/>
  <c r="G5" i="50"/>
  <c r="E5" i="50"/>
  <c r="I6" i="1"/>
  <c r="I7" i="1"/>
  <c r="I5" i="1"/>
  <c r="F6" i="1"/>
  <c r="F7" i="1"/>
  <c r="F5" i="1"/>
  <c r="J5" i="7" l="1" a="1"/>
  <c r="J5" i="7" s="1"/>
  <c r="J6" i="7" s="1" a="1"/>
  <c r="J6" i="7" s="1"/>
  <c r="E6" i="51"/>
  <c r="E7" i="51"/>
  <c r="J7" i="7" l="1" a="1"/>
  <c r="J7" i="7" s="1"/>
  <c r="J8" i="7" l="1" a="1"/>
  <c r="J8" i="7" s="1"/>
  <c r="J9" i="7" l="1" a="1"/>
  <c r="J9" i="7" s="1"/>
  <c r="J10" i="7" s="1" a="1"/>
  <c r="J10" i="7" s="1"/>
  <c r="J11" i="7" s="1" a="1"/>
  <c r="J11" i="7" s="1"/>
  <c r="G5" i="51" l="1" a="1"/>
  <c r="G5" i="51" s="1"/>
  <c r="G7" i="51" l="1"/>
  <c r="G6" i="51"/>
  <c r="N5" i="57" l="1" a="1"/>
  <c r="N5" i="57" s="1"/>
  <c r="M5" i="57" a="1"/>
  <c r="M5" i="57" s="1"/>
  <c r="L5" i="57" a="1"/>
  <c r="L5" i="57" s="1"/>
  <c r="K5" i="57" a="1"/>
  <c r="K5" i="57" s="1"/>
  <c r="J5" i="57" a="1"/>
  <c r="J5" i="57" s="1"/>
  <c r="I5" i="57" a="1"/>
  <c r="I5" i="57" s="1"/>
  <c r="H5" i="57" a="1"/>
  <c r="H5" i="57" s="1"/>
  <c r="G5" i="57" a="1"/>
  <c r="G5" i="57" s="1"/>
  <c r="N4" i="57" a="1"/>
  <c r="N4" i="57" s="1"/>
  <c r="M4" i="57" a="1"/>
  <c r="M4" i="57" s="1"/>
  <c r="L4" i="57" a="1"/>
  <c r="L4" i="57" s="1"/>
  <c r="K4" i="57" a="1"/>
  <c r="K4" i="57" s="1"/>
  <c r="J4" i="57" a="1"/>
  <c r="J4" i="57" s="1"/>
  <c r="I4" i="57" a="1"/>
  <c r="I4" i="57" s="1"/>
  <c r="H4" i="57" a="1"/>
  <c r="H4" i="57" s="1"/>
  <c r="G4" i="57" a="1"/>
  <c r="G4" i="57" s="1"/>
  <c r="N3" i="57" a="1"/>
  <c r="N3" i="57" s="1"/>
  <c r="M3" i="57" a="1"/>
  <c r="M3" i="57" s="1"/>
  <c r="L3" i="57" a="1"/>
  <c r="L3" i="57" s="1"/>
  <c r="K3" i="57" a="1"/>
  <c r="K3" i="57" s="1"/>
  <c r="J3" i="57" a="1"/>
  <c r="J3" i="57" s="1"/>
  <c r="I3" i="57" a="1"/>
  <c r="I3" i="57" s="1"/>
  <c r="H3" i="57" a="1"/>
  <c r="H3" i="57" s="1"/>
  <c r="G3" i="57" a="1"/>
  <c r="G3" i="57" s="1"/>
  <c r="B3" i="56" l="1"/>
  <c r="B4" i="56" s="1"/>
  <c r="B5" i="56" s="1"/>
  <c r="B6" i="56" s="1"/>
  <c r="B7" i="56" s="1"/>
  <c r="D4" i="9" l="1"/>
  <c r="E4" i="9" s="1"/>
  <c r="F4" i="9" s="1"/>
  <c r="G4" i="9" s="1"/>
  <c r="H4" i="9" s="1"/>
  <c r="I4" i="9" s="1"/>
  <c r="J4" i="9" s="1"/>
  <c r="K4" i="9" s="1"/>
  <c r="L4" i="9" s="1"/>
  <c r="M4" i="9" s="1"/>
  <c r="B5" i="46" a="1"/>
  <c r="B5" i="46" s="1"/>
  <c r="B6" i="46" a="1"/>
  <c r="B6" i="46"/>
  <c r="B7" i="46" a="1"/>
  <c r="B7" i="46" s="1"/>
  <c r="B8" i="46" a="1"/>
  <c r="B8" i="46" s="1"/>
  <c r="B9" i="46" a="1"/>
  <c r="B9" i="46" s="1"/>
  <c r="B10" i="46" a="1"/>
  <c r="B10" i="46" s="1"/>
  <c r="B11" i="46" a="1"/>
  <c r="B11" i="46" s="1"/>
  <c r="B12" i="46" a="1"/>
  <c r="B12" i="46" s="1"/>
  <c r="B13" i="46" a="1"/>
  <c r="B13" i="46" s="1"/>
  <c r="B14" i="46" a="1"/>
  <c r="B14" i="46"/>
  <c r="B15" i="46" a="1"/>
  <c r="B15" i="46" s="1"/>
  <c r="B16" i="46" a="1"/>
  <c r="B16" i="46" s="1"/>
  <c r="B17" i="46" a="1"/>
  <c r="B17" i="46" s="1"/>
  <c r="B18" i="46" a="1"/>
  <c r="B18" i="46" s="1"/>
  <c r="B19" i="46" a="1"/>
  <c r="B19" i="46" s="1"/>
  <c r="B20" i="46" a="1"/>
  <c r="B20" i="46" s="1"/>
  <c r="B21" i="46" a="1"/>
  <c r="B21" i="46" s="1"/>
  <c r="B22" i="46" a="1"/>
  <c r="B22" i="46"/>
  <c r="B23" i="46" a="1"/>
  <c r="B23" i="46" s="1"/>
  <c r="B24" i="46" a="1"/>
  <c r="B24" i="46" s="1"/>
  <c r="B25" i="46" a="1"/>
  <c r="B25" i="46" s="1"/>
  <c r="B26" i="46" a="1"/>
  <c r="B26" i="46" s="1"/>
  <c r="B27" i="46" a="1"/>
  <c r="B27" i="46" s="1"/>
  <c r="B28" i="46" a="1"/>
  <c r="B28" i="46" s="1"/>
  <c r="B29" i="46" a="1"/>
  <c r="B29" i="46" s="1"/>
  <c r="B30" i="46" a="1"/>
  <c r="B30" i="46"/>
  <c r="B31" i="46" a="1"/>
  <c r="B31" i="46" s="1"/>
  <c r="B32" i="46" a="1"/>
  <c r="B32" i="46" s="1"/>
  <c r="B33" i="46" a="1"/>
  <c r="B33" i="46" s="1"/>
  <c r="B34" i="46" a="1"/>
  <c r="B34" i="46" s="1"/>
  <c r="B35" i="46" a="1"/>
  <c r="B35" i="46" s="1"/>
  <c r="B36" i="46" a="1"/>
  <c r="B36" i="46" s="1"/>
  <c r="B37" i="46" a="1"/>
  <c r="B37" i="46" s="1"/>
  <c r="B38" i="46" a="1"/>
  <c r="B38" i="46"/>
  <c r="B39" i="46" a="1"/>
  <c r="B39" i="46" s="1"/>
  <c r="B40" i="46" a="1"/>
  <c r="B40" i="46" s="1"/>
  <c r="B41" i="46" a="1"/>
  <c r="B41" i="46" s="1"/>
  <c r="B42" i="46" a="1"/>
  <c r="B42" i="46" s="1"/>
  <c r="B43" i="46" a="1"/>
  <c r="B43" i="46" s="1"/>
  <c r="B44" i="46" a="1"/>
  <c r="B44" i="46" s="1"/>
  <c r="B45" i="46" a="1"/>
  <c r="B45" i="46" s="1"/>
  <c r="B46" i="46" a="1"/>
  <c r="B46" i="46"/>
  <c r="B47" i="46" a="1"/>
  <c r="B47" i="46" s="1"/>
  <c r="B48" i="46" a="1"/>
  <c r="B48" i="46" s="1"/>
  <c r="B49" i="46" a="1"/>
  <c r="B49" i="46" s="1"/>
  <c r="B50" i="46" a="1"/>
  <c r="B50" i="46" s="1"/>
  <c r="B51" i="46" a="1"/>
  <c r="B51" i="46" s="1"/>
  <c r="B52" i="46" a="1"/>
  <c r="B52" i="46" s="1"/>
  <c r="B53" i="46" a="1"/>
  <c r="B53" i="46" s="1"/>
  <c r="B54" i="46" a="1"/>
  <c r="B54" i="46"/>
  <c r="B55" i="46" a="1"/>
  <c r="B55" i="46" s="1"/>
  <c r="B56" i="46" a="1"/>
  <c r="B56" i="46" s="1"/>
  <c r="B57" i="46" a="1"/>
  <c r="B57" i="46" s="1"/>
  <c r="B58" i="46" a="1"/>
  <c r="B58" i="46"/>
  <c r="B59" i="46" a="1"/>
  <c r="B59" i="46" s="1"/>
  <c r="B60" i="46" a="1"/>
  <c r="B60" i="46" s="1"/>
  <c r="B61" i="46" a="1"/>
  <c r="B61" i="46" s="1"/>
  <c r="B62" i="46" a="1"/>
  <c r="B62" i="46" s="1"/>
  <c r="B63" i="46" a="1"/>
  <c r="B63" i="46" s="1"/>
  <c r="B64" i="46" a="1"/>
  <c r="B64" i="46" s="1"/>
  <c r="B65" i="46" a="1"/>
  <c r="B65" i="46" s="1"/>
  <c r="B66" i="46" a="1"/>
  <c r="B66" i="46" s="1"/>
  <c r="B67" i="46" a="1"/>
  <c r="B67" i="46" s="1"/>
  <c r="B68" i="46" a="1"/>
  <c r="B68" i="46" s="1"/>
  <c r="B69" i="46" a="1"/>
  <c r="B69" i="46" s="1"/>
  <c r="B70" i="46" a="1"/>
  <c r="B70" i="46"/>
  <c r="B71" i="46" a="1"/>
  <c r="B71" i="46" s="1"/>
  <c r="B72" i="46" a="1"/>
  <c r="B72" i="46" s="1"/>
  <c r="B73" i="46" a="1"/>
  <c r="B73" i="46" s="1"/>
  <c r="B74" i="46" a="1"/>
  <c r="B74" i="46"/>
  <c r="B75" i="46" a="1"/>
  <c r="B75" i="46" s="1"/>
  <c r="B76" i="46" a="1"/>
  <c r="B76" i="46" s="1"/>
  <c r="B77" i="46" a="1"/>
  <c r="B77" i="46" s="1"/>
  <c r="B78" i="46" a="1"/>
  <c r="B78" i="46" s="1"/>
  <c r="B79" i="46" a="1"/>
  <c r="B79" i="46" s="1"/>
  <c r="B80" i="46" a="1"/>
  <c r="B80" i="46" s="1"/>
  <c r="B81" i="46" a="1"/>
  <c r="B81" i="46" s="1"/>
  <c r="B82" i="46" a="1"/>
  <c r="B82" i="46" s="1"/>
  <c r="B83" i="46" a="1"/>
  <c r="B83" i="46" s="1"/>
  <c r="B84" i="46" a="1"/>
  <c r="B84" i="46" s="1"/>
  <c r="B85" i="46" a="1"/>
  <c r="B85" i="46" s="1"/>
  <c r="B86" i="46" a="1"/>
  <c r="B86" i="46"/>
  <c r="B87" i="46" a="1"/>
  <c r="B87" i="46" s="1"/>
  <c r="B88" i="46" a="1"/>
  <c r="B88" i="46" s="1"/>
  <c r="B89" i="46" a="1"/>
  <c r="B89" i="46" s="1"/>
  <c r="B90" i="46" a="1"/>
  <c r="B90" i="46"/>
  <c r="B91" i="46" a="1"/>
  <c r="B91" i="46" s="1"/>
  <c r="B92" i="46" a="1"/>
  <c r="B92" i="46" s="1"/>
  <c r="B93" i="46" a="1"/>
  <c r="B93" i="46" s="1"/>
  <c r="B94" i="46" a="1"/>
  <c r="B94" i="46" s="1"/>
  <c r="B95" i="46" a="1"/>
  <c r="B95" i="46" s="1"/>
  <c r="B96" i="46" a="1"/>
  <c r="B96" i="46" s="1"/>
  <c r="B97" i="46" a="1"/>
  <c r="B97" i="46" s="1"/>
  <c r="B98" i="46" a="1"/>
  <c r="B98" i="46" s="1"/>
  <c r="B99" i="46" a="1"/>
  <c r="B99" i="46" s="1"/>
  <c r="B100" i="46" a="1"/>
  <c r="B100" i="46" s="1"/>
  <c r="B101" i="46" a="1"/>
  <c r="B101" i="46" s="1"/>
  <c r="B102" i="46" a="1"/>
  <c r="B102" i="46"/>
  <c r="B103" i="46" a="1"/>
  <c r="B103" i="46" s="1"/>
  <c r="B104" i="46" a="1"/>
  <c r="B104" i="46" s="1"/>
  <c r="B105" i="46" a="1"/>
  <c r="B105" i="46" s="1"/>
  <c r="B106" i="46" a="1"/>
  <c r="B106" i="46"/>
  <c r="B107" i="46" a="1"/>
  <c r="B107" i="46" s="1"/>
  <c r="B108" i="46" a="1"/>
  <c r="B108" i="46" s="1"/>
  <c r="B109" i="46" a="1"/>
  <c r="B109" i="46" s="1"/>
  <c r="B110" i="46" a="1"/>
  <c r="B110" i="46" s="1"/>
  <c r="B111" i="46" a="1"/>
  <c r="B111" i="46" s="1"/>
  <c r="B112" i="46" a="1"/>
  <c r="B112" i="46" s="1"/>
  <c r="B113" i="46" a="1"/>
  <c r="B113" i="46" s="1"/>
  <c r="B114" i="46" a="1"/>
  <c r="B114" i="46" s="1"/>
  <c r="B115" i="46" a="1"/>
  <c r="B115" i="46" s="1"/>
  <c r="B116" i="46" a="1"/>
  <c r="B116" i="46" s="1"/>
  <c r="B117" i="46" a="1"/>
  <c r="B117" i="46" s="1"/>
  <c r="B118" i="46" a="1"/>
  <c r="B118" i="46" s="1"/>
  <c r="B119" i="46" a="1"/>
  <c r="B119" i="46" s="1"/>
  <c r="B120" i="46" a="1"/>
  <c r="B120" i="46" s="1"/>
  <c r="B121" i="46" a="1"/>
  <c r="B121" i="46" s="1"/>
  <c r="B122" i="46" a="1"/>
  <c r="B122" i="46"/>
  <c r="B123" i="46" a="1"/>
  <c r="B123" i="46" s="1"/>
  <c r="B124" i="46" a="1"/>
  <c r="B124" i="46" s="1"/>
  <c r="B125" i="46" a="1"/>
  <c r="B125" i="46" s="1"/>
  <c r="B126" i="46" a="1"/>
  <c r="B126" i="46" s="1"/>
  <c r="B127" i="46" a="1"/>
  <c r="B127" i="46" s="1"/>
  <c r="B128" i="46" a="1"/>
  <c r="B128" i="46" s="1"/>
  <c r="B129" i="46" a="1"/>
  <c r="B129" i="46" s="1"/>
  <c r="B130" i="46" a="1"/>
  <c r="B130" i="46" s="1"/>
  <c r="B131" i="46" a="1"/>
  <c r="B131" i="46" s="1"/>
  <c r="B132" i="46" a="1"/>
  <c r="B132" i="46" s="1"/>
  <c r="B133" i="46" a="1"/>
  <c r="B133" i="46" s="1"/>
  <c r="B134" i="46" a="1"/>
  <c r="B134" i="46" s="1"/>
  <c r="B135" i="46" a="1"/>
  <c r="B135" i="46" s="1"/>
  <c r="B136" i="46" a="1"/>
  <c r="B136" i="46" s="1"/>
  <c r="B137" i="46" a="1"/>
  <c r="B137" i="46" s="1"/>
  <c r="B138" i="46" a="1"/>
  <c r="B138" i="46"/>
  <c r="B139" i="46" a="1"/>
  <c r="B139" i="46" s="1"/>
  <c r="B140" i="46" a="1"/>
  <c r="B140" i="46" s="1"/>
  <c r="B141" i="46" a="1"/>
  <c r="B141" i="46" s="1"/>
  <c r="B142" i="46" a="1"/>
  <c r="B142" i="46" s="1"/>
  <c r="B143" i="46" a="1"/>
  <c r="B143" i="46" s="1"/>
  <c r="B144" i="46" a="1"/>
  <c r="B144" i="46" s="1"/>
  <c r="B145" i="46" a="1"/>
  <c r="B145" i="46" s="1"/>
  <c r="B146" i="46" a="1"/>
  <c r="B146" i="46" s="1"/>
  <c r="B147" i="46" a="1"/>
  <c r="B147" i="46" s="1"/>
  <c r="B148" i="46" a="1"/>
  <c r="B148" i="46" s="1"/>
  <c r="B149" i="46" a="1"/>
  <c r="B149" i="46" s="1"/>
  <c r="B150" i="46" a="1"/>
  <c r="B150" i="46" s="1"/>
  <c r="B151" i="46" a="1"/>
  <c r="B151" i="46" s="1"/>
  <c r="B152" i="46" a="1"/>
  <c r="B152" i="46" s="1"/>
  <c r="B153" i="46" a="1"/>
  <c r="B153" i="46" s="1"/>
  <c r="B154" i="46" a="1"/>
  <c r="B154" i="46"/>
  <c r="B155" i="46" a="1"/>
  <c r="B155" i="46" s="1"/>
  <c r="B156" i="46" a="1"/>
  <c r="B156" i="46" s="1"/>
  <c r="B157" i="46" a="1"/>
  <c r="B157" i="46" s="1"/>
  <c r="B158" i="46" a="1"/>
  <c r="B158" i="46" s="1"/>
  <c r="B159" i="46" a="1"/>
  <c r="B159" i="46" s="1"/>
  <c r="B160" i="46" a="1"/>
  <c r="B160" i="46" s="1"/>
  <c r="B161" i="46" a="1"/>
  <c r="B161" i="46" s="1"/>
  <c r="B162" i="46" a="1"/>
  <c r="B162" i="46" s="1"/>
  <c r="B163" i="46" a="1"/>
  <c r="B163" i="46" s="1"/>
  <c r="B164" i="46" a="1"/>
  <c r="B164" i="46" s="1"/>
  <c r="B165" i="46" a="1"/>
  <c r="B165" i="46" s="1"/>
  <c r="B166" i="46" a="1"/>
  <c r="B166" i="46" s="1"/>
  <c r="B167" i="46" a="1"/>
  <c r="B167" i="46" s="1"/>
  <c r="B168" i="46" a="1"/>
  <c r="B168" i="46" s="1"/>
  <c r="B169" i="46" a="1"/>
  <c r="B169" i="46" s="1"/>
  <c r="B170" i="46" a="1"/>
  <c r="B170" i="46"/>
  <c r="B171" i="46" a="1"/>
  <c r="B171" i="46" s="1"/>
  <c r="B172" i="46" a="1"/>
  <c r="B172" i="46" s="1"/>
  <c r="B173" i="46" a="1"/>
  <c r="B173" i="46" s="1"/>
  <c r="B174" i="46" a="1"/>
  <c r="B174" i="46"/>
  <c r="B175" i="46" a="1"/>
  <c r="B175" i="46" s="1"/>
  <c r="B176" i="46" a="1"/>
  <c r="B176" i="46" s="1"/>
  <c r="B177" i="46" a="1"/>
  <c r="B177" i="46" s="1"/>
  <c r="B178" i="46" a="1"/>
  <c r="B178" i="46" s="1"/>
  <c r="B179" i="46" a="1"/>
  <c r="B179" i="46" s="1"/>
  <c r="B180" i="46" a="1"/>
  <c r="B180" i="46"/>
  <c r="B181" i="46" a="1"/>
  <c r="B181" i="46" s="1"/>
  <c r="B182" i="46" a="1"/>
  <c r="B182" i="46"/>
  <c r="B183" i="46" a="1"/>
  <c r="B183" i="46" s="1"/>
  <c r="B184" i="46" a="1"/>
  <c r="B184" i="46" s="1"/>
  <c r="B185" i="46" a="1"/>
  <c r="B185" i="46" s="1"/>
  <c r="B186" i="46" a="1"/>
  <c r="B186" i="46" s="1"/>
  <c r="B187" i="46" a="1"/>
  <c r="B187" i="46" s="1"/>
  <c r="B188" i="46" a="1"/>
  <c r="B188" i="46"/>
  <c r="B189" i="46" a="1"/>
  <c r="B189" i="46" s="1"/>
  <c r="B190" i="46" a="1"/>
  <c r="B190" i="46"/>
  <c r="B191" i="46" a="1"/>
  <c r="B191" i="46" s="1"/>
  <c r="B192" i="46" a="1"/>
  <c r="B192" i="46" s="1"/>
  <c r="B193" i="46" a="1"/>
  <c r="B193" i="46" s="1"/>
  <c r="B194" i="46" a="1"/>
  <c r="B194" i="46" s="1"/>
  <c r="B195" i="46" a="1"/>
  <c r="B195" i="46" s="1"/>
  <c r="B196" i="46" a="1"/>
  <c r="B196" i="46"/>
  <c r="B197" i="46" a="1"/>
  <c r="B197" i="46" s="1"/>
  <c r="B198" i="46" a="1"/>
  <c r="B198" i="46"/>
  <c r="B199" i="46" a="1"/>
  <c r="B199" i="46" s="1"/>
  <c r="B200" i="46" a="1"/>
  <c r="B200" i="46" s="1"/>
  <c r="B201" i="46" a="1"/>
  <c r="B201" i="46" s="1"/>
  <c r="B202" i="46" a="1"/>
  <c r="B202" i="46" s="1"/>
  <c r="B203" i="46" a="1"/>
  <c r="B203" i="46" s="1"/>
  <c r="B204" i="46" a="1"/>
  <c r="B204" i="46"/>
  <c r="B205" i="46" a="1"/>
  <c r="B205" i="46" s="1"/>
  <c r="B206" i="46" a="1"/>
  <c r="B206" i="46"/>
  <c r="B207" i="46" a="1"/>
  <c r="B207" i="46" s="1"/>
  <c r="B208" i="46" a="1"/>
  <c r="B208" i="46" s="1"/>
  <c r="B209" i="46" a="1"/>
  <c r="B209" i="46" s="1"/>
  <c r="B210" i="46" a="1"/>
  <c r="B210" i="46" s="1"/>
  <c r="B211" i="46" a="1"/>
  <c r="B211" i="46" s="1"/>
  <c r="B212" i="46" a="1"/>
  <c r="B212" i="46"/>
  <c r="B213" i="46" a="1"/>
  <c r="B213" i="46" s="1"/>
  <c r="B214" i="46" a="1"/>
  <c r="B214" i="46"/>
  <c r="B215" i="46" a="1"/>
  <c r="B215" i="46" s="1"/>
  <c r="B216" i="46" a="1"/>
  <c r="B216" i="46" s="1"/>
  <c r="B217" i="46" a="1"/>
  <c r="B217" i="46" s="1"/>
  <c r="B218" i="46" a="1"/>
  <c r="B218" i="46" s="1"/>
  <c r="B219" i="46" a="1"/>
  <c r="B219" i="46" s="1"/>
  <c r="B220" i="46" a="1"/>
  <c r="B220" i="46"/>
  <c r="B221" i="46" a="1"/>
  <c r="B221" i="46" s="1"/>
  <c r="B222" i="46" a="1"/>
  <c r="B222" i="46"/>
  <c r="B223" i="46" a="1"/>
  <c r="B223" i="46" s="1"/>
  <c r="B224" i="46" a="1"/>
  <c r="B224" i="46" s="1"/>
  <c r="B225" i="46" a="1"/>
  <c r="B225" i="46" s="1"/>
  <c r="B226" i="46" a="1"/>
  <c r="B226" i="46" s="1"/>
  <c r="B227" i="46" a="1"/>
  <c r="B227" i="46" s="1"/>
  <c r="B228" i="46" a="1"/>
  <c r="B228" i="46"/>
  <c r="B229" i="46" a="1"/>
  <c r="B229" i="46" s="1"/>
  <c r="B230" i="46" a="1"/>
  <c r="B230" i="46"/>
  <c r="B231" i="46" a="1"/>
  <c r="B231" i="46" s="1"/>
  <c r="B232" i="46" a="1"/>
  <c r="B232" i="46" s="1"/>
  <c r="B233" i="46" a="1"/>
  <c r="B233" i="46" s="1"/>
  <c r="B234" i="46" a="1"/>
  <c r="B234" i="46" s="1"/>
  <c r="B235" i="46" a="1"/>
  <c r="B235" i="46" s="1"/>
  <c r="B236" i="46" a="1"/>
  <c r="B236" i="46"/>
  <c r="B237" i="46" a="1"/>
  <c r="B237" i="46" s="1"/>
  <c r="B238" i="46" a="1"/>
  <c r="B238" i="46"/>
  <c r="B239" i="46" a="1"/>
  <c r="B239" i="46" s="1"/>
  <c r="B240" i="46" a="1"/>
  <c r="B240" i="46" s="1"/>
  <c r="B241" i="46" a="1"/>
  <c r="B241" i="46" s="1"/>
  <c r="B242" i="46" a="1"/>
  <c r="B242" i="46" s="1"/>
  <c r="B243" i="46" a="1"/>
  <c r="B243" i="46" s="1"/>
  <c r="B244" i="46" a="1"/>
  <c r="B244" i="46"/>
  <c r="B245" i="46" a="1"/>
  <c r="B245" i="46" s="1"/>
  <c r="B246" i="46" a="1"/>
  <c r="B246" i="46"/>
  <c r="B247" i="46" a="1"/>
  <c r="B247" i="46" s="1"/>
  <c r="B248" i="46" a="1"/>
  <c r="B248" i="46" s="1"/>
  <c r="B249" i="46" a="1"/>
  <c r="B249" i="46" s="1"/>
  <c r="B250" i="46" a="1"/>
  <c r="B250" i="46" s="1"/>
  <c r="B251" i="46" a="1"/>
  <c r="B251" i="46" s="1"/>
  <c r="B252" i="46" a="1"/>
  <c r="B252" i="46"/>
  <c r="B253" i="46" a="1"/>
  <c r="B253" i="46" s="1"/>
  <c r="B254" i="46" a="1"/>
  <c r="B254" i="46"/>
  <c r="B255" i="46" a="1"/>
  <c r="B255" i="46" s="1"/>
  <c r="B256" i="46" a="1"/>
  <c r="B256" i="46" s="1"/>
  <c r="B257" i="46" a="1"/>
  <c r="B257" i="46" s="1"/>
  <c r="B258" i="46" a="1"/>
  <c r="B258" i="46" s="1"/>
  <c r="B259" i="46" a="1"/>
  <c r="B259" i="46" s="1"/>
  <c r="B260" i="46" a="1"/>
  <c r="B260" i="46"/>
  <c r="B261" i="46" a="1"/>
  <c r="B261" i="46" s="1"/>
  <c r="B262" i="46" a="1"/>
  <c r="B262" i="46"/>
  <c r="B263" i="46" a="1"/>
  <c r="B263" i="46" s="1"/>
  <c r="B264" i="46" a="1"/>
  <c r="B264" i="46" s="1"/>
  <c r="B265" i="46" a="1"/>
  <c r="B265" i="46" s="1"/>
  <c r="B266" i="46" a="1"/>
  <c r="B266" i="46" s="1"/>
  <c r="B267" i="46" a="1"/>
  <c r="B267" i="46" s="1"/>
  <c r="B268" i="46" a="1"/>
  <c r="B268" i="46"/>
  <c r="B269" i="46" a="1"/>
  <c r="B269" i="46" s="1"/>
  <c r="B270" i="46" a="1"/>
  <c r="B270" i="46" s="1"/>
  <c r="B271" i="46" a="1"/>
  <c r="B271" i="46" s="1"/>
  <c r="B272" i="46" a="1"/>
  <c r="B272" i="46"/>
  <c r="B273" i="46" a="1"/>
  <c r="B273" i="46" s="1"/>
  <c r="B274" i="46" a="1"/>
  <c r="B274" i="46" s="1"/>
  <c r="B275" i="46" a="1"/>
  <c r="B275" i="46" s="1"/>
  <c r="B276" i="46" a="1"/>
  <c r="B276" i="46"/>
  <c r="B277" i="46" a="1"/>
  <c r="B277" i="46" s="1"/>
  <c r="B278" i="46" a="1"/>
  <c r="B278" i="46" s="1"/>
  <c r="B279" i="46" a="1"/>
  <c r="B279" i="46" s="1"/>
  <c r="B280" i="46" a="1"/>
  <c r="B280" i="46"/>
  <c r="B281" i="46" a="1"/>
  <c r="B281" i="46" s="1"/>
  <c r="B282" i="46" a="1"/>
  <c r="B282" i="46" s="1"/>
  <c r="B283" i="46" a="1"/>
  <c r="B283" i="46" s="1"/>
  <c r="B284" i="46" a="1"/>
  <c r="B284" i="46"/>
  <c r="B285" i="46" a="1"/>
  <c r="B285" i="46" s="1"/>
  <c r="B286" i="46" a="1"/>
  <c r="B286" i="46" s="1"/>
  <c r="B287" i="46" a="1"/>
  <c r="B287" i="46" s="1"/>
  <c r="B288" i="46" a="1"/>
  <c r="B288" i="46"/>
  <c r="B289" i="46" a="1"/>
  <c r="B289" i="46" s="1"/>
  <c r="B290" i="46" a="1"/>
  <c r="B290" i="46" s="1"/>
  <c r="B291" i="46" a="1"/>
  <c r="B291" i="46" s="1"/>
  <c r="B292" i="46" a="1"/>
  <c r="B292" i="46"/>
  <c r="B293" i="46" a="1"/>
  <c r="B293" i="46" s="1"/>
  <c r="B294" i="46" a="1"/>
  <c r="B294" i="46" s="1"/>
  <c r="B295" i="46" a="1"/>
  <c r="B295" i="46" s="1"/>
  <c r="B296" i="46" a="1"/>
  <c r="B296" i="46"/>
  <c r="B297" i="46" a="1"/>
  <c r="B297" i="46" s="1"/>
  <c r="B298" i="46" a="1"/>
  <c r="B298" i="46" s="1"/>
  <c r="B299" i="46" a="1"/>
  <c r="B299" i="46" s="1"/>
  <c r="B300" i="46" a="1"/>
  <c r="B300" i="46"/>
  <c r="B301" i="46" a="1"/>
  <c r="B301" i="46" s="1"/>
  <c r="B302" i="46" a="1"/>
  <c r="B302" i="46" s="1"/>
  <c r="B303" i="46" a="1"/>
  <c r="B303" i="46" s="1"/>
  <c r="B304" i="46" a="1"/>
  <c r="B304" i="46"/>
  <c r="B305" i="46" a="1"/>
  <c r="B305" i="46" s="1"/>
  <c r="B306" i="46" a="1"/>
  <c r="B306" i="46" s="1"/>
  <c r="B307" i="46" a="1"/>
  <c r="B307" i="46" s="1"/>
  <c r="B308" i="46" a="1"/>
  <c r="B308" i="46"/>
  <c r="B309" i="46" a="1"/>
  <c r="B309" i="46" s="1"/>
  <c r="B310" i="46" a="1"/>
  <c r="B310" i="46" s="1"/>
  <c r="B311" i="46" a="1"/>
  <c r="B311" i="46" s="1"/>
  <c r="B312" i="46" a="1"/>
  <c r="B312" i="46"/>
  <c r="B313" i="46" a="1"/>
  <c r="B313" i="46" s="1"/>
  <c r="B314" i="46" a="1"/>
  <c r="B314" i="46" s="1"/>
  <c r="B315" i="46" a="1"/>
  <c r="B315" i="46" s="1"/>
  <c r="B316" i="46" a="1"/>
  <c r="B316" i="46"/>
  <c r="B317" i="46" a="1"/>
  <c r="B317" i="46" s="1"/>
  <c r="B318" i="46" a="1"/>
  <c r="B318" i="46" s="1"/>
  <c r="B319" i="46" a="1"/>
  <c r="B319" i="46" s="1"/>
  <c r="B320" i="46" a="1"/>
  <c r="B320" i="46"/>
  <c r="B321" i="46" a="1"/>
  <c r="B321" i="46" s="1"/>
  <c r="B322" i="46" a="1"/>
  <c r="B322" i="46" s="1"/>
  <c r="B323" i="46" a="1"/>
  <c r="B323" i="46" s="1"/>
  <c r="B324" i="46" a="1"/>
  <c r="B324" i="46"/>
  <c r="B325" i="46" a="1"/>
  <c r="B325" i="46" s="1"/>
  <c r="B326" i="46" a="1"/>
  <c r="B326" i="46" s="1"/>
  <c r="B327" i="46" a="1"/>
  <c r="B327" i="46" s="1"/>
  <c r="B328" i="46" a="1"/>
  <c r="B328" i="46"/>
  <c r="B329" i="46" a="1"/>
  <c r="B329" i="46" s="1"/>
  <c r="B330" i="46" a="1"/>
  <c r="B330" i="46" s="1"/>
  <c r="B331" i="46" a="1"/>
  <c r="B331" i="46" s="1"/>
  <c r="B332" i="46" a="1"/>
  <c r="B332" i="46" s="1"/>
  <c r="B333" i="46" a="1"/>
  <c r="B333" i="46" s="1"/>
  <c r="B334" i="46" a="1"/>
  <c r="B334" i="46" s="1"/>
  <c r="B335" i="46" a="1"/>
  <c r="B335" i="46" s="1"/>
  <c r="B336" i="46" a="1"/>
  <c r="B336" i="46" s="1"/>
  <c r="B337" i="46" a="1"/>
  <c r="B337" i="46" s="1"/>
  <c r="B338" i="46" a="1"/>
  <c r="B338" i="46" s="1"/>
  <c r="B339" i="46" a="1"/>
  <c r="B339" i="46" s="1"/>
  <c r="B340" i="46" a="1"/>
  <c r="B340" i="46" s="1"/>
  <c r="B341" i="46" a="1"/>
  <c r="B341" i="46" s="1"/>
  <c r="B342" i="46" a="1"/>
  <c r="B342" i="46" s="1"/>
  <c r="B343" i="46" a="1"/>
  <c r="B343" i="46" s="1"/>
  <c r="B344" i="46" a="1"/>
  <c r="B344" i="46" s="1"/>
  <c r="B345" i="46" a="1"/>
  <c r="B345" i="46" s="1"/>
  <c r="B346" i="46" a="1"/>
  <c r="B346" i="46" s="1"/>
  <c r="B347" i="46" a="1"/>
  <c r="B347" i="46" s="1"/>
  <c r="B348" i="46" a="1"/>
  <c r="B348" i="46" s="1"/>
  <c r="B349" i="46" a="1"/>
  <c r="B349" i="46" s="1"/>
  <c r="B350" i="46" a="1"/>
  <c r="B350" i="46" s="1"/>
  <c r="B351" i="46" a="1"/>
  <c r="B351" i="46" s="1"/>
  <c r="B352" i="46" a="1"/>
  <c r="B352" i="46" s="1"/>
  <c r="B353" i="46" a="1"/>
  <c r="B353" i="46" s="1"/>
  <c r="B354" i="46" a="1"/>
  <c r="B354" i="46" s="1"/>
  <c r="B355" i="46" a="1"/>
  <c r="B355" i="46" s="1"/>
  <c r="B356" i="46" a="1"/>
  <c r="B356" i="46" s="1"/>
  <c r="B357" i="46" a="1"/>
  <c r="B357" i="46" s="1"/>
  <c r="B358" i="46" a="1"/>
  <c r="B358" i="46" s="1"/>
  <c r="B359" i="46" a="1"/>
  <c r="B359" i="46" s="1"/>
  <c r="B360" i="46" a="1"/>
  <c r="B360" i="46" s="1"/>
  <c r="B361" i="46" a="1"/>
  <c r="B361" i="46" s="1"/>
  <c r="B362" i="46" a="1"/>
  <c r="B362" i="46" s="1"/>
  <c r="B363" i="46" a="1"/>
  <c r="B363" i="46" s="1"/>
  <c r="B364" i="46" a="1"/>
  <c r="B364" i="46" s="1"/>
  <c r="B365" i="46" a="1"/>
  <c r="B365" i="46" s="1"/>
  <c r="B366" i="46" a="1"/>
  <c r="B366" i="46" s="1"/>
  <c r="B367" i="46" a="1"/>
  <c r="B367" i="46" s="1"/>
  <c r="B368" i="46" a="1"/>
  <c r="B368" i="46" s="1"/>
  <c r="B369" i="46" a="1"/>
  <c r="B369" i="46" s="1"/>
  <c r="B370" i="46" a="1"/>
  <c r="B370" i="46" s="1"/>
  <c r="B371" i="46" a="1"/>
  <c r="B371" i="46" s="1"/>
  <c r="B372" i="46" a="1"/>
  <c r="B372" i="46" s="1"/>
  <c r="B373" i="46" a="1"/>
  <c r="B373" i="46" s="1"/>
  <c r="B374" i="46" a="1"/>
  <c r="B374" i="46" s="1"/>
  <c r="B375" i="46" a="1"/>
  <c r="B375" i="46" s="1"/>
  <c r="B376" i="46" a="1"/>
  <c r="B376" i="46" s="1"/>
  <c r="B377" i="46" a="1"/>
  <c r="B377" i="46" s="1"/>
  <c r="B378" i="46" a="1"/>
  <c r="B378" i="46" s="1"/>
  <c r="B379" i="46" a="1"/>
  <c r="B379" i="46" s="1"/>
  <c r="B380" i="46" a="1"/>
  <c r="B380" i="46" s="1"/>
  <c r="B381" i="46" a="1"/>
  <c r="B381" i="46" s="1"/>
  <c r="B382" i="46" a="1"/>
  <c r="B382" i="46" s="1"/>
  <c r="B383" i="46" a="1"/>
  <c r="B383" i="46" s="1"/>
  <c r="B384" i="46" a="1"/>
  <c r="B384" i="46" s="1"/>
  <c r="B385" i="46" a="1"/>
  <c r="B385" i="46" s="1"/>
  <c r="B386" i="46" a="1"/>
  <c r="B386" i="46" s="1"/>
  <c r="B387" i="46" a="1"/>
  <c r="B387" i="46" s="1"/>
  <c r="B388" i="46" a="1"/>
  <c r="B388" i="46" s="1"/>
  <c r="B389" i="46" a="1"/>
  <c r="B389" i="46" s="1"/>
  <c r="B390" i="46" a="1"/>
  <c r="B390" i="46" s="1"/>
  <c r="B391" i="46" a="1"/>
  <c r="B391" i="46" s="1"/>
  <c r="B392" i="46" a="1"/>
  <c r="B392" i="46" s="1"/>
  <c r="B393" i="46" a="1"/>
  <c r="B393" i="46" s="1"/>
  <c r="B394" i="46" a="1"/>
  <c r="B394" i="46" s="1"/>
  <c r="B395" i="46" a="1"/>
  <c r="B395" i="46" s="1"/>
  <c r="B396" i="46" a="1"/>
  <c r="B396" i="46" s="1"/>
  <c r="B397" i="46" a="1"/>
  <c r="B397" i="46" s="1"/>
  <c r="B398" i="46" a="1"/>
  <c r="B398" i="46" s="1"/>
  <c r="B399" i="46" a="1"/>
  <c r="B399" i="46" s="1"/>
  <c r="B400" i="46" a="1"/>
  <c r="B400" i="46" s="1"/>
  <c r="B401" i="46" a="1"/>
  <c r="B401" i="46" s="1"/>
  <c r="B402" i="46" a="1"/>
  <c r="B402" i="46" s="1"/>
  <c r="B403" i="46" a="1"/>
  <c r="B403" i="46" s="1"/>
  <c r="B404" i="46" a="1"/>
  <c r="B404" i="46" s="1"/>
  <c r="B405" i="46" a="1"/>
  <c r="B405" i="46" s="1"/>
  <c r="B406" i="46" a="1"/>
  <c r="B406" i="46" s="1"/>
  <c r="B407" i="46" a="1"/>
  <c r="B407" i="46" s="1"/>
  <c r="B408" i="46" a="1"/>
  <c r="B408" i="46" s="1"/>
  <c r="B409" i="46" a="1"/>
  <c r="B409" i="46" s="1"/>
  <c r="B410" i="46" a="1"/>
  <c r="B410" i="46" s="1"/>
  <c r="B411" i="46" a="1"/>
  <c r="B411" i="46" s="1"/>
  <c r="B412" i="46" a="1"/>
  <c r="B412" i="46" s="1"/>
  <c r="B413" i="46" a="1"/>
  <c r="B413" i="46" s="1"/>
  <c r="B414" i="46" a="1"/>
  <c r="B414" i="46" s="1"/>
  <c r="B415" i="46" a="1"/>
  <c r="B415" i="46" s="1"/>
  <c r="B416" i="46" a="1"/>
  <c r="B416" i="46" s="1"/>
  <c r="B417" i="46" a="1"/>
  <c r="B417" i="46" s="1"/>
  <c r="B418" i="46" a="1"/>
  <c r="B418" i="46" s="1"/>
  <c r="B419" i="46" a="1"/>
  <c r="B419" i="46" s="1"/>
  <c r="B420" i="46" a="1"/>
  <c r="B420" i="46" s="1"/>
  <c r="B421" i="46" a="1"/>
  <c r="B421" i="46" s="1"/>
  <c r="B422" i="46" a="1"/>
  <c r="B422" i="46" s="1"/>
  <c r="B423" i="46" a="1"/>
  <c r="B423" i="46" s="1"/>
  <c r="B424" i="46" a="1"/>
  <c r="B424" i="46" s="1"/>
  <c r="B425" i="46" a="1"/>
  <c r="B425" i="46" s="1"/>
  <c r="B426" i="46" a="1"/>
  <c r="B426" i="46" s="1"/>
  <c r="B427" i="46" a="1"/>
  <c r="B427" i="46" s="1"/>
  <c r="B428" i="46" a="1"/>
  <c r="B428" i="46" s="1"/>
  <c r="B429" i="46" a="1"/>
  <c r="B429" i="46" s="1"/>
  <c r="B430" i="46" a="1"/>
  <c r="B430" i="46" s="1"/>
  <c r="B431" i="46" a="1"/>
  <c r="B431" i="46" s="1"/>
  <c r="B4" i="46" a="1"/>
  <c r="B4" i="46" s="1"/>
  <c r="B6" i="51" l="1"/>
  <c r="B6" i="50"/>
  <c r="B7" i="51" l="1"/>
  <c r="B8" i="51" s="1"/>
  <c r="B9" i="51" s="1"/>
  <c r="B10" i="51"/>
  <c r="B11" i="51" s="1"/>
  <c r="B7" i="50"/>
  <c r="B8" i="50" l="1"/>
  <c r="B9" i="50" l="1"/>
  <c r="B10" i="50" l="1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B6" i="1"/>
  <c r="B7" i="1" l="1"/>
  <c r="B8" i="1" s="1"/>
  <c r="B11" i="50"/>
  <c r="B9" i="1" l="1"/>
  <c r="B10" i="1" s="1"/>
  <c r="B11" i="1" l="1"/>
</calcChain>
</file>

<file path=xl/sharedStrings.xml><?xml version="1.0" encoding="utf-8"?>
<sst xmlns="http://schemas.openxmlformats.org/spreadsheetml/2006/main" count="4050" uniqueCount="260">
  <si>
    <t>Emp ID</t>
  </si>
  <si>
    <t>Emp Name</t>
  </si>
  <si>
    <t>Raj</t>
  </si>
  <si>
    <t>Harish</t>
  </si>
  <si>
    <t>Sunil</t>
  </si>
  <si>
    <t>Pankaj</t>
  </si>
  <si>
    <t>Mahesh</t>
  </si>
  <si>
    <t>Ritesh</t>
  </si>
  <si>
    <t>Kamal</t>
  </si>
  <si>
    <t>RIGHT TO LEFT</t>
  </si>
  <si>
    <t>LEFT TO RIGHT</t>
  </si>
  <si>
    <t>Min</t>
  </si>
  <si>
    <t>Max</t>
  </si>
  <si>
    <t>Large</t>
  </si>
  <si>
    <t>Small</t>
  </si>
  <si>
    <t>Particulars</t>
  </si>
  <si>
    <t>HP</t>
  </si>
  <si>
    <t>Lenova</t>
  </si>
  <si>
    <t>dell</t>
  </si>
  <si>
    <t>Samsung</t>
  </si>
  <si>
    <t>Accer</t>
  </si>
  <si>
    <t>HCL</t>
  </si>
  <si>
    <t>RAM</t>
  </si>
  <si>
    <t>HDD</t>
  </si>
  <si>
    <t>MOUSE</t>
  </si>
  <si>
    <t>Keyboard</t>
  </si>
  <si>
    <t>Motherboard</t>
  </si>
  <si>
    <t>Company</t>
  </si>
  <si>
    <t>Price</t>
  </si>
  <si>
    <t>State</t>
  </si>
  <si>
    <t>Date</t>
  </si>
  <si>
    <t>Customer</t>
  </si>
  <si>
    <t>Product</t>
  </si>
  <si>
    <t>NumberSold</t>
  </si>
  <si>
    <t>Revenue</t>
  </si>
  <si>
    <t>Oranges</t>
  </si>
  <si>
    <t>Mangoes</t>
  </si>
  <si>
    <t>Apples</t>
  </si>
  <si>
    <t>Pears</t>
  </si>
  <si>
    <t>Revenue Large Value</t>
  </si>
  <si>
    <t>Index+Small+Row+Countif</t>
  </si>
  <si>
    <t>Iferror+Index+Small+Match+Countif</t>
  </si>
  <si>
    <t>Member Detail</t>
  </si>
  <si>
    <t>Address</t>
  </si>
  <si>
    <t>Company Code :</t>
  </si>
  <si>
    <t>Company Name :</t>
  </si>
  <si>
    <t>Line of Business :</t>
  </si>
  <si>
    <t>Location :</t>
  </si>
  <si>
    <t>Address :</t>
  </si>
  <si>
    <t>-560 008</t>
  </si>
  <si>
    <t>Phone :</t>
  </si>
  <si>
    <t>Fax :</t>
  </si>
  <si>
    <t>E-mail :</t>
  </si>
  <si>
    <t>abitech@airtelmail.in , abijnarao@yahoo.co.in</t>
  </si>
  <si>
    <t>Website :</t>
  </si>
  <si>
    <t>Contact Person :</t>
  </si>
  <si>
    <t>P.R.Rao-9844012185</t>
  </si>
  <si>
    <t xml:space="preserve">Member Details </t>
  </si>
  <si>
    <t>Manufacturers of Printed Circuit Boards</t>
  </si>
  <si>
    <t>GUJARATH</t>
  </si>
  <si>
    <t>A-49,G.I.D.C Electronics Estate,Sector 25,Gandhinagar,Gujarath</t>
  </si>
  <si>
    <t>-382 044</t>
  </si>
  <si>
    <t>079 2328 7540</t>
  </si>
  <si>
    <t>079 2328 7076,079 2328 7540</t>
  </si>
  <si>
    <t>aceipl@gmail.com, deep@aceipl.com</t>
  </si>
  <si>
    <t>Deep.K.Patel-9376444880</t>
  </si>
  <si>
    <t>A- W 3</t>
  </si>
  <si>
    <t>ADITHI CIRCUITS &amp; ELECTRONICS INDIA PRIVATE LIMITED</t>
  </si>
  <si>
    <t>Supplier of raw materials for PCB Industry</t>
  </si>
  <si>
    <t>Plot No.B-63,G.I.D.C,Electronics Estate,Sector 25,Gandhinagar,Gujarath</t>
  </si>
  <si>
    <t>aceipl@gmail.com, deepa@aceipl.com</t>
  </si>
  <si>
    <t>www.aceipl.com</t>
  </si>
  <si>
    <t>Mukesh</t>
  </si>
  <si>
    <t>P</t>
  </si>
  <si>
    <t>L</t>
  </si>
  <si>
    <t>Deepak</t>
  </si>
  <si>
    <t>Raju</t>
  </si>
  <si>
    <t>Suresh</t>
  </si>
  <si>
    <t>Hitesh</t>
  </si>
  <si>
    <t>Amit</t>
  </si>
  <si>
    <t>Employee Name</t>
  </si>
  <si>
    <t>Last Leave Date</t>
  </si>
  <si>
    <t>A</t>
  </si>
  <si>
    <t>Index+Large+If+Column</t>
  </si>
  <si>
    <t>Name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</si>
  <si>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</si>
  <si>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</si>
  <si>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</si>
  <si>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</si>
  <si>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</si>
  <si>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</si>
  <si>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</si>
  <si>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</si>
  <si>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</si>
  <si>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</si>
  <si>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</si>
  <si>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</si>
  <si>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</si>
  <si>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</si>
  <si>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</si>
  <si>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</si>
  <si>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</si>
  <si>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</si>
  <si>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</si>
  <si>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</si>
  <si>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Brand</t>
  </si>
  <si>
    <t>Sumit</t>
  </si>
  <si>
    <t>LG</t>
  </si>
  <si>
    <t>Nokia</t>
  </si>
  <si>
    <t>Sales</t>
  </si>
  <si>
    <t>Enter Name</t>
  </si>
  <si>
    <t>Brands</t>
  </si>
  <si>
    <t>Index+Match</t>
  </si>
  <si>
    <t>Emp Id</t>
  </si>
  <si>
    <t>Place</t>
  </si>
  <si>
    <t>Jatin</t>
  </si>
  <si>
    <t>Noida</t>
  </si>
  <si>
    <t>jatin</t>
  </si>
  <si>
    <t>Delhi</t>
  </si>
  <si>
    <t>Ashok</t>
  </si>
  <si>
    <t>Singhapore</t>
  </si>
  <si>
    <t>ashok</t>
  </si>
  <si>
    <t>America</t>
  </si>
  <si>
    <t>Index+Match+Exact</t>
  </si>
  <si>
    <t>First Name</t>
  </si>
  <si>
    <t>Last Name</t>
  </si>
  <si>
    <t>Salary</t>
  </si>
  <si>
    <t>Chauhan</t>
  </si>
  <si>
    <t>Sharma</t>
  </si>
  <si>
    <t>Bisht</t>
  </si>
  <si>
    <t>garg</t>
  </si>
  <si>
    <t>Bhupesh</t>
  </si>
  <si>
    <t>Kumar</t>
  </si>
  <si>
    <t>Tej</t>
  </si>
  <si>
    <t>Tipathi</t>
  </si>
  <si>
    <t>Iferror+Index+Match</t>
  </si>
  <si>
    <t>OutPut</t>
  </si>
  <si>
    <t>First Value</t>
  </si>
  <si>
    <t>Index+Match+Row</t>
  </si>
  <si>
    <t>Date1</t>
  </si>
  <si>
    <t>Data2</t>
  </si>
  <si>
    <t>maximum time repeated Text</t>
  </si>
  <si>
    <t>minimum time repeated Text</t>
  </si>
  <si>
    <t>D</t>
  </si>
  <si>
    <t>F</t>
  </si>
  <si>
    <t>G</t>
  </si>
  <si>
    <t>H</t>
  </si>
  <si>
    <t>J</t>
  </si>
  <si>
    <t>K</t>
  </si>
  <si>
    <t>U</t>
  </si>
  <si>
    <t>E</t>
  </si>
  <si>
    <t>Q</t>
  </si>
  <si>
    <t>Y</t>
  </si>
  <si>
    <t>I</t>
  </si>
  <si>
    <t>T</t>
  </si>
  <si>
    <t>BB</t>
  </si>
  <si>
    <t>john@doe.com</t>
  </si>
  <si>
    <t>CC</t>
  </si>
  <si>
    <t>jane@doe.com</t>
  </si>
  <si>
    <t>DD</t>
  </si>
  <si>
    <t>EE</t>
  </si>
  <si>
    <t>FF</t>
  </si>
  <si>
    <t>GG</t>
  </si>
  <si>
    <t>Output</t>
  </si>
  <si>
    <t>Data1</t>
  </si>
  <si>
    <t>Data3</t>
  </si>
  <si>
    <t>INDEX</t>
  </si>
  <si>
    <t>Index with Match</t>
  </si>
  <si>
    <t>Index with Min</t>
  </si>
  <si>
    <t>Index with Max</t>
  </si>
  <si>
    <t>Index with Large</t>
  </si>
  <si>
    <t>Index with Small</t>
  </si>
  <si>
    <t>Sr.No</t>
  </si>
  <si>
    <t>Formulas</t>
  </si>
  <si>
    <t>Covered</t>
  </si>
  <si>
    <t>Index with Sumproduct</t>
  </si>
  <si>
    <t>Index with double match</t>
  </si>
  <si>
    <t>Index with iferror</t>
  </si>
  <si>
    <t>Index with IF</t>
  </si>
  <si>
    <t>Index with Row</t>
  </si>
  <si>
    <t>Index with Countif</t>
  </si>
  <si>
    <t>Iferror+Index+Small+IF+Row</t>
  </si>
  <si>
    <t xml:space="preserve"> =INDEX($C$4:$M$4,LARGE(IF(($B$5:$B$11=$C$15)*($C$5:$M$11="L"),COLUMN($C$4:$M$4),""),COLUMN(A4))-2)</t>
  </si>
  <si>
    <t>Index+Large+IF+Column+Column</t>
  </si>
  <si>
    <t>Index with Arrey</t>
  </si>
  <si>
    <t xml:space="preserve"> =INDEX($B$4:$I$15,MATCH(B$18,$A$4:$A$15,0),MATCH($A19,$B$3:$I$3,0))</t>
  </si>
  <si>
    <t>Index with Wild Card</t>
  </si>
  <si>
    <t xml:space="preserve"> =INDEX($A$5:$A$39,MATCH(MAX(COUNTIF($A$5:$A$39,$A$5:$A$39)),COUNTIF($A$5:$A$39,$A$5:$A$39),0))</t>
  </si>
  <si>
    <t>Index+Match+Max+Countif+Countif</t>
  </si>
  <si>
    <t xml:space="preserve"> =INDEX(B5:D5,1,MIN(IF(ISERROR(SEARCH("@",B5:D5)),"",COLUMN(B5:D5)))-1)</t>
  </si>
  <si>
    <t>Index+Min+IF+Iserror+Search+Column</t>
  </si>
  <si>
    <t>Index+Small+IF+Row+row</t>
  </si>
  <si>
    <t>Index+Small+IF+Row+Countif</t>
  </si>
  <si>
    <t>Index+Small+IF+Row+Column</t>
  </si>
  <si>
    <t>Index+Small+IF+Column</t>
  </si>
  <si>
    <t xml:space="preserve"> =INDEX($C$4:$H$8,MATCH($B$12,$B$4:$B$8,0),MATCH($C$12,$C$3:$H$3,0))</t>
  </si>
  <si>
    <t xml:space="preserve"> =IFERROR(INDEX($G$4:$G$431,LARGE(IF($A$4:$A$431=$I$4,ROW($G$4:$G$431),""),ROW(1:2))-3),"")</t>
  </si>
  <si>
    <t xml:space="preserve"> =IFERROR(INDEX($B$4:$B$431,SMALL(IF($A$4:$A$431=$J4,ROW($B$4:$B$431)),COUNTIF($J$4:J4,J4))-3),"")</t>
  </si>
  <si>
    <t xml:space="preserve"> =INDEX(Index7!D$4:D$431,SMALL(IF(Index7!$A$4:$A$431=Index8!$A4,ROW(Index7!$D$4:$D$431),""),COUNTIF(Index7!$A$4:A4,Index7!$A4))-3)</t>
  </si>
  <si>
    <t xml:space="preserve"> =INDEX($A$4:$A$431,MATCH(0,COUNTIF($F$3:F3,$A$4:$A$431),0))</t>
  </si>
  <si>
    <t xml:space="preserve"> =IFERROR(INDEX($B$2:$B$38,SMALL(IF($A$2:$A$38=E$1,ROW($B$2:$B$38),""),ROW(A1))-1),"")</t>
  </si>
  <si>
    <t xml:space="preserve"> =INDEX($C$4:$E$12,MATCH(1,(($A$4:$A$12=$H$13)*($B$4:$B$12=$H14)),0),MATCH(I$13,$C$3:$E$3,0))</t>
  </si>
  <si>
    <t xml:space="preserve"> =INDEX($B$4:$B$7,MATCH(1,--(EXACT($A$4:$A$7,$E7)),0))</t>
  </si>
  <si>
    <t xml:space="preserve"> =IFERROR(INDEX($D$5:$D$11,MATCH(1,($B$5:$B$11=F5)*($C$5:$C$11=G5),0)),"Wrong")</t>
  </si>
  <si>
    <t xml:space="preserve"> =INDEX($A$4:$A$20,MATCH("zzz",$A$4:$A$20,1))</t>
  </si>
  <si>
    <t xml:space="preserve"> =INDEX($A$4:$A$20,ROW(A1))</t>
  </si>
  <si>
    <t>Hometask</t>
  </si>
  <si>
    <t>Data</t>
  </si>
  <si>
    <t>dfa</t>
  </si>
  <si>
    <t>Sonia</t>
  </si>
  <si>
    <t>Sania</t>
  </si>
  <si>
    <t>Jawed</t>
  </si>
  <si>
    <t>Asif</t>
  </si>
  <si>
    <t xml:space="preserve"> =INDEX(A:A,MATCH(9.99999999999999E+307,A:A))</t>
  </si>
  <si>
    <t>Last Use of Alfabetical Value</t>
  </si>
  <si>
    <t xml:space="preserve"> =INDEX(A:A,MATCH(REPT("z",255),A:A))</t>
  </si>
  <si>
    <t>Mohan</t>
  </si>
  <si>
    <t>Bihar</t>
  </si>
  <si>
    <t>Assam</t>
  </si>
  <si>
    <t>MP</t>
  </si>
  <si>
    <t>Maharashtra</t>
  </si>
  <si>
    <t>Odisha</t>
  </si>
  <si>
    <t>WB</t>
  </si>
  <si>
    <t>UP</t>
  </si>
  <si>
    <t>Sankar</t>
  </si>
  <si>
    <t>Rajesh</t>
  </si>
  <si>
    <t>Sell</t>
  </si>
  <si>
    <t>Amount</t>
  </si>
  <si>
    <t>A-G-001</t>
  </si>
  <si>
    <t>Airtel Ltd</t>
  </si>
  <si>
    <t>Telecom</t>
  </si>
  <si>
    <t>Gurgaon</t>
  </si>
  <si>
    <t>43/7 Udhyog Vihar Gurgaon</t>
  </si>
  <si>
    <t>2423-24234</t>
  </si>
  <si>
    <t>www.airtel.com</t>
  </si>
  <si>
    <t>A-P-005</t>
  </si>
  <si>
    <t>Gmail India Pvt Ltd</t>
  </si>
  <si>
    <t>Gujrat</t>
  </si>
  <si>
    <t>Mumbai</t>
  </si>
  <si>
    <t>Pune</t>
  </si>
  <si>
    <t>nileshkumar@gmail.com</t>
  </si>
  <si>
    <t>Unique ID</t>
  </si>
  <si>
    <t xml:space="preserve"> =INDEX($A$4:$A$19,COUNTA($A$4:$A$19)-ROW(A1)+1)</t>
  </si>
  <si>
    <t>Trip No.</t>
  </si>
  <si>
    <t>Customer ID</t>
  </si>
  <si>
    <t>Source</t>
  </si>
  <si>
    <t>Trip Number</t>
  </si>
  <si>
    <t>google</t>
  </si>
  <si>
    <t>yahoo</t>
  </si>
  <si>
    <t>gmail</t>
  </si>
  <si>
    <t>lenovo</t>
  </si>
  <si>
    <t>tata</t>
  </si>
  <si>
    <t>patna</t>
  </si>
  <si>
    <t>facebook</t>
  </si>
  <si>
    <t>youtube</t>
  </si>
  <si>
    <t>mumbai</t>
  </si>
  <si>
    <t>delhi</t>
  </si>
  <si>
    <t>noida</t>
  </si>
  <si>
    <t>ewr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</si>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</sst>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d\,\ yyyy"/>
    <numFmt numFmtId="165" formatCode="mmm\-yyyy"/>
  </numFmts>
  <fonts count="2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9AD6"/>
      <name val="Arial"/>
      <family val="2"/>
    </font>
    <font>
      <b/>
      <sz val="10"/>
      <color rgb="FF800000"/>
      <name val="Arial"/>
      <family val="2"/>
    </font>
    <font>
      <u/>
      <sz val="11"/>
      <color theme="10"/>
      <name val="Calibri"/>
      <family val="2"/>
    </font>
    <font>
      <b/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6"/>
      <color theme="3"/>
      <name val="Cambria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00B0F0"/>
        <bgColor theme="8" tint="0.79998168889431442"/>
      </patternFill>
    </fill>
    <fill>
      <patternFill patternType="solid">
        <fgColor rgb="FF00B0F0"/>
        <bgColor theme="8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gradientFill>
        <stop position="0">
          <color theme="9" tint="0.59999389629810485"/>
        </stop>
        <stop position="1">
          <color theme="2" tint="-9.8025452436902985E-2"/>
        </stop>
      </gradient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23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</cellStyleXfs>
  <cellXfs count="110">
    <xf numFmtId="0" fontId="0" fillId="0" borderId="0" xfId="0"/>
    <xf numFmtId="0" fontId="0" fillId="0" borderId="1" xfId="0" applyBorder="1"/>
    <xf numFmtId="0" fontId="2" fillId="2" borderId="1" xfId="2" applyBorder="1"/>
    <xf numFmtId="0" fontId="6" fillId="5" borderId="10" xfId="0" applyFont="1" applyFill="1" applyBorder="1"/>
    <xf numFmtId="0" fontId="6" fillId="5" borderId="11" xfId="0" applyFont="1" applyFill="1" applyBorder="1"/>
    <xf numFmtId="0" fontId="7" fillId="6" borderId="12" xfId="0" applyFont="1" applyFill="1" applyBorder="1"/>
    <xf numFmtId="0" fontId="7" fillId="6" borderId="13" xfId="0" applyFont="1" applyFill="1" applyBorder="1"/>
    <xf numFmtId="0" fontId="7" fillId="7" borderId="16" xfId="0" applyFont="1" applyFill="1" applyBorder="1"/>
    <xf numFmtId="0" fontId="7" fillId="6" borderId="16" xfId="0" applyFont="1" applyFill="1" applyBorder="1"/>
    <xf numFmtId="0" fontId="6" fillId="5" borderId="17" xfId="0" applyFont="1" applyFill="1" applyBorder="1"/>
    <xf numFmtId="0" fontId="6" fillId="5" borderId="1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6" fillId="5" borderId="18" xfId="0" applyFont="1" applyFill="1" applyBorder="1"/>
    <xf numFmtId="0" fontId="9" fillId="0" borderId="1" xfId="0" applyFont="1" applyFill="1" applyBorder="1" applyAlignment="1"/>
    <xf numFmtId="0" fontId="10" fillId="3" borderId="1" xfId="3" applyFont="1" applyBorder="1" applyAlignment="1"/>
    <xf numFmtId="0" fontId="11" fillId="0" borderId="1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0" fillId="9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" fontId="4" fillId="10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/>
    <xf numFmtId="165" fontId="4" fillId="0" borderId="1" xfId="0" applyNumberFormat="1" applyFont="1" applyBorder="1"/>
    <xf numFmtId="0" fontId="4" fillId="12" borderId="18" xfId="0" applyFont="1" applyFill="1" applyBorder="1"/>
    <xf numFmtId="0" fontId="4" fillId="12" borderId="1" xfId="0" applyFont="1" applyFill="1" applyBorder="1"/>
    <xf numFmtId="0" fontId="0" fillId="0" borderId="1" xfId="0" applyBorder="1" applyAlignment="1">
      <alignment horizontal="center" vertical="center"/>
    </xf>
    <xf numFmtId="0" fontId="14" fillId="2" borderId="1" xfId="2" applyFont="1" applyBorder="1"/>
    <xf numFmtId="0" fontId="13" fillId="0" borderId="1" xfId="4" applyBorder="1" applyAlignment="1" applyProtection="1"/>
    <xf numFmtId="0" fontId="16" fillId="0" borderId="0" xfId="0" applyFont="1"/>
    <xf numFmtId="0" fontId="2" fillId="2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4" fillId="0" borderId="1" xfId="0" applyFont="1" applyBorder="1"/>
    <xf numFmtId="0" fontId="8" fillId="0" borderId="0" xfId="0" applyFont="1" applyBorder="1" applyAlignment="1"/>
    <xf numFmtId="0" fontId="18" fillId="0" borderId="0" xfId="0" applyFont="1"/>
    <xf numFmtId="0" fontId="19" fillId="16" borderId="1" xfId="0" applyFont="1" applyFill="1" applyBorder="1" applyAlignment="1">
      <alignment horizontal="center" vertical="center"/>
    </xf>
    <xf numFmtId="0" fontId="18" fillId="0" borderId="1" xfId="0" applyFont="1" applyBorder="1"/>
    <xf numFmtId="15" fontId="0" fillId="0" borderId="3" xfId="0" applyNumberFormat="1" applyBorder="1" applyAlignment="1"/>
    <xf numFmtId="15" fontId="0" fillId="0" borderId="4" xfId="0" applyNumberFormat="1" applyBorder="1" applyAlignment="1"/>
    <xf numFmtId="0" fontId="0" fillId="0" borderId="1" xfId="0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17" borderId="1" xfId="0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164" fontId="6" fillId="5" borderId="15" xfId="0" applyNumberFormat="1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5" fontId="7" fillId="0" borderId="1" xfId="0" applyNumberFormat="1" applyFont="1" applyFill="1" applyBorder="1" applyAlignment="1">
      <alignment horizontal="center" vertical="center"/>
    </xf>
    <xf numFmtId="0" fontId="22" fillId="18" borderId="1" xfId="3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5" fontId="3" fillId="5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6" borderId="19" xfId="0" applyFont="1" applyFill="1" applyBorder="1"/>
    <xf numFmtId="0" fontId="4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0" fillId="0" borderId="0" xfId="0" applyFill="1" applyBorder="1"/>
    <xf numFmtId="15" fontId="0" fillId="21" borderId="1" xfId="0" applyNumberFormat="1" applyFill="1" applyBorder="1" applyAlignment="1">
      <alignment horizontal="center"/>
    </xf>
    <xf numFmtId="0" fontId="14" fillId="2" borderId="1" xfId="2" applyFont="1" applyBorder="1" applyAlignment="1">
      <alignment horizontal="center" vertical="center"/>
    </xf>
    <xf numFmtId="0" fontId="13" fillId="0" borderId="1" xfId="4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5" borderId="0" xfId="0" applyFont="1" applyFill="1" applyBorder="1"/>
    <xf numFmtId="0" fontId="7" fillId="6" borderId="11" xfId="0" applyFont="1" applyFill="1" applyBorder="1"/>
    <xf numFmtId="0" fontId="7" fillId="7" borderId="13" xfId="0" applyFont="1" applyFill="1" applyBorder="1"/>
    <xf numFmtId="0" fontId="4" fillId="0" borderId="0" xfId="0" applyFont="1"/>
    <xf numFmtId="0" fontId="4" fillId="0" borderId="0" xfId="0" applyFont="1" applyBorder="1" applyAlignment="1">
      <alignment horizontal="center"/>
    </xf>
    <xf numFmtId="15" fontId="0" fillId="0" borderId="0" xfId="0" applyNumberFormat="1"/>
    <xf numFmtId="0" fontId="0" fillId="14" borderId="1" xfId="0" applyFill="1" applyBorder="1"/>
    <xf numFmtId="0" fontId="4" fillId="14" borderId="1" xfId="0" applyFont="1" applyFill="1" applyBorder="1"/>
    <xf numFmtId="15" fontId="0" fillId="14" borderId="1" xfId="0" applyNumberFormat="1" applyFill="1" applyBorder="1"/>
    <xf numFmtId="0" fontId="4" fillId="14" borderId="1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4" fillId="14" borderId="0" xfId="0" applyFont="1" applyFill="1" applyBorder="1"/>
    <xf numFmtId="0" fontId="4" fillId="14" borderId="0" xfId="0" applyFont="1" applyFill="1" applyBorder="1" applyAlignment="1">
      <alignment horizontal="center" vertical="center"/>
    </xf>
    <xf numFmtId="0" fontId="17" fillId="15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2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5" fillId="0" borderId="5" xfId="1" applyFont="1" applyBorder="1" applyAlignment="1">
      <alignment horizontal="center" vertical="center"/>
    </xf>
    <xf numFmtId="0" fontId="25" fillId="0" borderId="6" xfId="1" applyFont="1" applyBorder="1" applyAlignment="1">
      <alignment horizontal="center" vertical="center"/>
    </xf>
    <xf numFmtId="0" fontId="25" fillId="0" borderId="7" xfId="1" applyFont="1" applyBorder="1" applyAlignment="1">
      <alignment horizontal="center" vertical="center"/>
    </xf>
    <xf numFmtId="0" fontId="25" fillId="0" borderId="8" xfId="1" applyFont="1" applyBorder="1" applyAlignment="1">
      <alignment horizontal="center" vertical="center"/>
    </xf>
    <xf numFmtId="0" fontId="25" fillId="0" borderId="2" xfId="1" applyFont="1" applyBorder="1" applyAlignment="1">
      <alignment horizontal="center" vertical="center"/>
    </xf>
    <xf numFmtId="0" fontId="25" fillId="0" borderId="9" xfId="1" applyFont="1" applyBorder="1" applyAlignment="1">
      <alignment horizontal="center" vertical="center"/>
    </xf>
    <xf numFmtId="0" fontId="4" fillId="0" borderId="18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/>
    </xf>
  </cellXfs>
  <cellStyles count="11">
    <cellStyle name="=C:\WINNT\SYSTEM32\COMMAND.COM" xfId="6"/>
    <cellStyle name="Accent1" xfId="3" builtinId="29"/>
    <cellStyle name="Good" xfId="2" builtinId="26"/>
    <cellStyle name="Hyperlink" xfId="4" builtinId="8"/>
    <cellStyle name="Legal 8½ x 14 in" xfId="7"/>
    <cellStyle name="Normal" xfId="0" builtinId="0"/>
    <cellStyle name="Normal 2" xfId="8"/>
    <cellStyle name="Normal 2 10 10" xfId="9"/>
    <cellStyle name="Normal 3" xfId="5"/>
    <cellStyle name="Normal 4" xfId="10"/>
    <cellStyle name="Title" xfId="1" builtinId="15"/>
  </cellStyles>
  <dxfs count="1">
    <dxf>
      <fill>
        <gradientFill degree="90">
          <stop position="0">
            <color rgb="FFFF0066"/>
          </stop>
          <stop position="1">
            <color theme="4"/>
          </stop>
        </gradientFill>
      </fill>
    </dxf>
  </dxfs>
  <tableStyles count="0" defaultTableStyle="TableStyleMedium9" defaultPivotStyle="PivotStyleLight16"/>
  <colors>
    <mruColors>
      <color rgb="FFFF0066"/>
      <color rgb="FF00FF00"/>
      <color rgb="FF003300"/>
      <color rgb="FFFF9900"/>
      <color rgb="FF003399"/>
      <color rgb="FFCC6600"/>
      <color rgb="FFFFFF00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irtel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nileshkumar@gmail.com" TargetMode="External"/><Relationship Id="rId2" Type="http://schemas.openxmlformats.org/officeDocument/2006/relationships/hyperlink" Target="mailto:jane@doe.com" TargetMode="External"/><Relationship Id="rId1" Type="http://schemas.openxmlformats.org/officeDocument/2006/relationships/hyperlink" Target="mailto:john@doe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topLeftCell="A3" zoomScale="180" zoomScaleNormal="180" workbookViewId="0">
      <selection activeCell="B3" sqref="B3"/>
    </sheetView>
  </sheetViews>
  <sheetFormatPr defaultRowHeight="15.75" x14ac:dyDescent="0.25"/>
  <cols>
    <col min="1" max="1" width="9.140625" style="40"/>
    <col min="2" max="2" width="35.42578125" style="40" bestFit="1" customWidth="1"/>
    <col min="3" max="16384" width="9.140625" style="40"/>
  </cols>
  <sheetData>
    <row r="1" spans="1:3" ht="15" customHeight="1" x14ac:dyDescent="0.25">
      <c r="A1" s="87" t="s">
        <v>166</v>
      </c>
      <c r="B1" s="87"/>
      <c r="C1" s="87"/>
    </row>
    <row r="2" spans="1:3" ht="15" customHeight="1" x14ac:dyDescent="0.25">
      <c r="A2" s="87"/>
      <c r="B2" s="87"/>
      <c r="C2" s="87"/>
    </row>
    <row r="3" spans="1:3" x14ac:dyDescent="0.25">
      <c r="A3" s="41" t="s">
        <v>172</v>
      </c>
      <c r="B3" s="41" t="s">
        <v>173</v>
      </c>
      <c r="C3" s="41" t="s">
        <v>174</v>
      </c>
    </row>
    <row r="4" spans="1:3" ht="15" customHeight="1" x14ac:dyDescent="0.25">
      <c r="A4" s="42">
        <v>1</v>
      </c>
      <c r="B4" s="42" t="s">
        <v>167</v>
      </c>
      <c r="C4" s="42"/>
    </row>
    <row r="5" spans="1:3" ht="15" customHeight="1" x14ac:dyDescent="0.25">
      <c r="A5" s="42">
        <v>2</v>
      </c>
      <c r="B5" s="42" t="s">
        <v>168</v>
      </c>
      <c r="C5" s="42"/>
    </row>
    <row r="6" spans="1:3" ht="15" customHeight="1" x14ac:dyDescent="0.25">
      <c r="A6" s="42">
        <v>3</v>
      </c>
      <c r="B6" s="42" t="s">
        <v>169</v>
      </c>
      <c r="C6" s="42"/>
    </row>
    <row r="7" spans="1:3" ht="15" customHeight="1" x14ac:dyDescent="0.25">
      <c r="A7" s="42">
        <v>4</v>
      </c>
      <c r="B7" s="42" t="s">
        <v>170</v>
      </c>
      <c r="C7" s="42"/>
    </row>
    <row r="8" spans="1:3" ht="15" customHeight="1" x14ac:dyDescent="0.25">
      <c r="A8" s="42">
        <v>5</v>
      </c>
      <c r="B8" s="42" t="s">
        <v>171</v>
      </c>
      <c r="C8" s="42"/>
    </row>
    <row r="9" spans="1:3" ht="15" customHeight="1" x14ac:dyDescent="0.25">
      <c r="A9" s="42">
        <v>6</v>
      </c>
      <c r="B9" s="42" t="s">
        <v>176</v>
      </c>
      <c r="C9" s="42"/>
    </row>
    <row r="10" spans="1:3" ht="15" customHeight="1" x14ac:dyDescent="0.25">
      <c r="A10" s="42">
        <v>7</v>
      </c>
      <c r="B10" s="42" t="s">
        <v>175</v>
      </c>
      <c r="C10" s="42"/>
    </row>
    <row r="11" spans="1:3" ht="15" customHeight="1" x14ac:dyDescent="0.25">
      <c r="A11" s="42">
        <v>8</v>
      </c>
      <c r="B11" s="42" t="s">
        <v>177</v>
      </c>
      <c r="C11" s="42"/>
    </row>
    <row r="12" spans="1:3" ht="15" customHeight="1" x14ac:dyDescent="0.25">
      <c r="A12" s="42">
        <v>9</v>
      </c>
      <c r="B12" s="42" t="s">
        <v>178</v>
      </c>
      <c r="C12" s="42"/>
    </row>
    <row r="13" spans="1:3" ht="15" customHeight="1" x14ac:dyDescent="0.25">
      <c r="A13" s="42">
        <v>10</v>
      </c>
      <c r="B13" s="42" t="s">
        <v>179</v>
      </c>
      <c r="C13" s="42"/>
    </row>
    <row r="14" spans="1:3" ht="15" customHeight="1" x14ac:dyDescent="0.25">
      <c r="A14" s="42">
        <v>11</v>
      </c>
      <c r="B14" s="42" t="s">
        <v>180</v>
      </c>
      <c r="C14" s="42"/>
    </row>
    <row r="15" spans="1:3" ht="15" customHeight="1" x14ac:dyDescent="0.25">
      <c r="A15" s="42">
        <v>12</v>
      </c>
      <c r="B15" s="42" t="s">
        <v>40</v>
      </c>
      <c r="C15" s="42"/>
    </row>
    <row r="16" spans="1:3" ht="15" customHeight="1" x14ac:dyDescent="0.25">
      <c r="A16" s="42">
        <v>13</v>
      </c>
      <c r="B16" s="42" t="s">
        <v>41</v>
      </c>
      <c r="C16" s="42"/>
    </row>
    <row r="17" spans="1:3" ht="15" customHeight="1" x14ac:dyDescent="0.25">
      <c r="A17" s="42">
        <v>14</v>
      </c>
      <c r="B17" s="42" t="s">
        <v>181</v>
      </c>
      <c r="C17" s="42"/>
    </row>
    <row r="18" spans="1:3" ht="15" customHeight="1" x14ac:dyDescent="0.25">
      <c r="A18" s="42">
        <v>15</v>
      </c>
      <c r="B18" s="42" t="s">
        <v>183</v>
      </c>
      <c r="C18" s="42"/>
    </row>
    <row r="19" spans="1:3" ht="15" customHeight="1" x14ac:dyDescent="0.25">
      <c r="A19" s="42">
        <v>16</v>
      </c>
      <c r="B19" s="42" t="s">
        <v>184</v>
      </c>
      <c r="C19" s="42"/>
    </row>
    <row r="20" spans="1:3" ht="15" customHeight="1" x14ac:dyDescent="0.25">
      <c r="A20" s="42">
        <v>17</v>
      </c>
      <c r="B20" s="42" t="s">
        <v>186</v>
      </c>
      <c r="C20" s="42"/>
    </row>
    <row r="21" spans="1:3" ht="15" customHeight="1" x14ac:dyDescent="0.25">
      <c r="A21" s="42">
        <v>18</v>
      </c>
      <c r="B21" s="42" t="s">
        <v>123</v>
      </c>
      <c r="C21" s="42"/>
    </row>
    <row r="22" spans="1:3" ht="15" customHeight="1" x14ac:dyDescent="0.25">
      <c r="A22" s="42">
        <v>19</v>
      </c>
      <c r="B22" s="42" t="s">
        <v>135</v>
      </c>
      <c r="C22" s="42"/>
    </row>
    <row r="23" spans="1:3" ht="15" customHeight="1" x14ac:dyDescent="0.25">
      <c r="A23" s="42">
        <v>20</v>
      </c>
      <c r="B23" s="42" t="s">
        <v>138</v>
      </c>
      <c r="C23" s="42"/>
    </row>
    <row r="24" spans="1:3" ht="15" customHeight="1" x14ac:dyDescent="0.25">
      <c r="A24" s="42">
        <v>21</v>
      </c>
      <c r="B24" s="42" t="s">
        <v>188</v>
      </c>
      <c r="C24" s="42"/>
    </row>
    <row r="25" spans="1:3" ht="15" customHeight="1" x14ac:dyDescent="0.25">
      <c r="A25" s="42">
        <v>22</v>
      </c>
      <c r="B25" s="42" t="s">
        <v>190</v>
      </c>
      <c r="C25" s="42"/>
    </row>
    <row r="26" spans="1:3" x14ac:dyDescent="0.25">
      <c r="A26" s="42">
        <v>23</v>
      </c>
      <c r="B26" s="42" t="s">
        <v>191</v>
      </c>
      <c r="C26" s="42"/>
    </row>
    <row r="27" spans="1:3" x14ac:dyDescent="0.25">
      <c r="A27" s="42">
        <v>24</v>
      </c>
      <c r="B27" s="42" t="s">
        <v>192</v>
      </c>
      <c r="C27" s="42"/>
    </row>
    <row r="28" spans="1:3" x14ac:dyDescent="0.25">
      <c r="A28" s="42">
        <v>25</v>
      </c>
      <c r="B28" s="42" t="s">
        <v>193</v>
      </c>
      <c r="C28" s="42"/>
    </row>
    <row r="29" spans="1:3" x14ac:dyDescent="0.25">
      <c r="A29" s="42">
        <v>26</v>
      </c>
      <c r="B29" s="42" t="s">
        <v>194</v>
      </c>
      <c r="C29" s="42"/>
    </row>
  </sheetData>
  <mergeCells count="1">
    <mergeCell ref="A1:C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J11"/>
  <sheetViews>
    <sheetView zoomScale="140" zoomScaleNormal="140" workbookViewId="0">
      <selection activeCell="I5" sqref="I5:I7"/>
    </sheetView>
  </sheetViews>
  <sheetFormatPr defaultRowHeight="15" x14ac:dyDescent="0.25"/>
  <cols>
    <col min="2" max="2" width="7.140625" bestFit="1" customWidth="1"/>
    <col min="3" max="3" width="10.5703125" bestFit="1" customWidth="1"/>
    <col min="4" max="4" width="8.140625" customWidth="1"/>
    <col min="6" max="6" width="10.5703125" bestFit="1" customWidth="1"/>
    <col min="7" max="8" width="10.5703125" customWidth="1"/>
    <col min="9" max="9" width="10.5703125" bestFit="1" customWidth="1"/>
    <col min="10" max="10" width="10.5703125" customWidth="1"/>
  </cols>
  <sheetData>
    <row r="3" spans="2:10" s="77" customFormat="1" x14ac:dyDescent="0.25">
      <c r="E3" s="89" t="s">
        <v>10</v>
      </c>
      <c r="F3" s="90"/>
      <c r="H3" s="88" t="s">
        <v>9</v>
      </c>
      <c r="I3" s="88"/>
      <c r="J3" s="78"/>
    </row>
    <row r="4" spans="2:10" s="77" customFormat="1" x14ac:dyDescent="0.25">
      <c r="B4" s="31" t="s">
        <v>0</v>
      </c>
      <c r="C4" s="31" t="s">
        <v>1</v>
      </c>
      <c r="E4" s="71" t="s">
        <v>0</v>
      </c>
      <c r="F4" s="71" t="s">
        <v>1</v>
      </c>
      <c r="H4" s="71" t="s">
        <v>1</v>
      </c>
      <c r="I4" s="71" t="s">
        <v>0</v>
      </c>
      <c r="J4" s="78"/>
    </row>
    <row r="5" spans="2:10" x14ac:dyDescent="0.25">
      <c r="B5" s="1">
        <v>111</v>
      </c>
      <c r="C5" s="1" t="s">
        <v>2</v>
      </c>
      <c r="E5" s="30">
        <v>111</v>
      </c>
      <c r="F5" s="30" t="str">
        <f>INDEX($C$5:$C$11,MATCH(E5,$B$5:$B$11,0))</f>
        <v>Raj</v>
      </c>
      <c r="H5" s="30" t="s">
        <v>7</v>
      </c>
      <c r="I5" s="30">
        <f>INDEX($B$5:$B$11,MATCH(H5,$C$5:$C$11,0))</f>
        <v>666</v>
      </c>
      <c r="J5" s="36"/>
    </row>
    <row r="6" spans="2:10" x14ac:dyDescent="0.25">
      <c r="B6" s="1">
        <f>B5+111</f>
        <v>222</v>
      </c>
      <c r="C6" s="1" t="s">
        <v>3</v>
      </c>
      <c r="E6" s="30">
        <v>444</v>
      </c>
      <c r="F6" s="30" t="str">
        <f t="shared" ref="F6:F7" si="0">INDEX($C$5:$C$11,MATCH(E6,$B$5:$B$11,0))</f>
        <v>Mohan</v>
      </c>
      <c r="H6" s="30" t="s">
        <v>3</v>
      </c>
      <c r="I6" s="30">
        <f t="shared" ref="I6:I7" si="1">INDEX($B$5:$B$11,MATCH(H6,$C$5:$C$11,0))</f>
        <v>222</v>
      </c>
      <c r="J6" s="36"/>
    </row>
    <row r="7" spans="2:10" x14ac:dyDescent="0.25">
      <c r="B7" s="1">
        <f t="shared" ref="B7:B11" si="2">B6+111</f>
        <v>333</v>
      </c>
      <c r="C7" s="1" t="s">
        <v>77</v>
      </c>
      <c r="E7" s="30">
        <v>777</v>
      </c>
      <c r="F7" s="30" t="str">
        <f t="shared" si="0"/>
        <v>Kamal</v>
      </c>
      <c r="H7" s="30" t="s">
        <v>216</v>
      </c>
      <c r="I7" s="30">
        <f t="shared" si="1"/>
        <v>444</v>
      </c>
      <c r="J7" s="36"/>
    </row>
    <row r="8" spans="2:10" x14ac:dyDescent="0.25">
      <c r="B8" s="1">
        <f t="shared" si="2"/>
        <v>444</v>
      </c>
      <c r="C8" s="1" t="s">
        <v>216</v>
      </c>
    </row>
    <row r="9" spans="2:10" x14ac:dyDescent="0.25">
      <c r="B9" s="1">
        <f t="shared" si="2"/>
        <v>555</v>
      </c>
      <c r="C9" s="1" t="s">
        <v>6</v>
      </c>
    </row>
    <row r="10" spans="2:10" x14ac:dyDescent="0.25">
      <c r="B10" s="1">
        <f t="shared" si="2"/>
        <v>666</v>
      </c>
      <c r="C10" s="1" t="s">
        <v>7</v>
      </c>
    </row>
    <row r="11" spans="2:10" x14ac:dyDescent="0.25">
      <c r="B11" s="1">
        <f t="shared" si="2"/>
        <v>777</v>
      </c>
      <c r="C11" s="1" t="s">
        <v>8</v>
      </c>
    </row>
  </sheetData>
  <mergeCells count="2">
    <mergeCell ref="H3:I3"/>
    <mergeCell ref="E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4:G11"/>
  <sheetViews>
    <sheetView zoomScale="150" zoomScaleNormal="150" workbookViewId="0">
      <selection activeCell="G5" sqref="G5"/>
    </sheetView>
  </sheetViews>
  <sheetFormatPr defaultRowHeight="15" x14ac:dyDescent="0.25"/>
  <cols>
    <col min="2" max="2" width="7.140625" bestFit="1" customWidth="1"/>
    <col min="3" max="3" width="10.5703125" bestFit="1" customWidth="1"/>
    <col min="4" max="4" width="8.140625" customWidth="1"/>
    <col min="5" max="5" width="8" customWidth="1"/>
    <col min="6" max="6" width="10.5703125" bestFit="1" customWidth="1"/>
    <col min="8" max="8" width="10.5703125" bestFit="1" customWidth="1"/>
  </cols>
  <sheetData>
    <row r="4" spans="2:7" x14ac:dyDescent="0.25">
      <c r="B4" s="2" t="s">
        <v>0</v>
      </c>
      <c r="C4" s="2" t="s">
        <v>1</v>
      </c>
      <c r="E4" s="34" t="s">
        <v>11</v>
      </c>
      <c r="G4" s="34" t="s">
        <v>12</v>
      </c>
    </row>
    <row r="5" spans="2:7" x14ac:dyDescent="0.25">
      <c r="B5" s="1">
        <v>111</v>
      </c>
      <c r="C5" s="1" t="s">
        <v>2</v>
      </c>
      <c r="E5" s="1" t="str">
        <f>INDEX(C5:C11,MATCH(MIN(B5:B11),B5:B11,0))</f>
        <v>Raj</v>
      </c>
      <c r="G5" s="30" t="str">
        <f>INDEX(C5:C11,MATCH(MAX(B5:B11),B5:B11,0))</f>
        <v>Kamal</v>
      </c>
    </row>
    <row r="6" spans="2:7" x14ac:dyDescent="0.25">
      <c r="B6" s="1">
        <f>B5+111</f>
        <v>222</v>
      </c>
      <c r="C6" s="1" t="s">
        <v>3</v>
      </c>
      <c r="E6" s="36"/>
      <c r="G6" s="36"/>
    </row>
    <row r="7" spans="2:7" x14ac:dyDescent="0.25">
      <c r="B7" s="1">
        <f t="shared" ref="B7:B11" si="0">B6+111</f>
        <v>333</v>
      </c>
      <c r="C7" s="1" t="s">
        <v>4</v>
      </c>
      <c r="E7" s="36"/>
    </row>
    <row r="8" spans="2:7" x14ac:dyDescent="0.25">
      <c r="B8" s="1">
        <f t="shared" si="0"/>
        <v>444</v>
      </c>
      <c r="C8" s="1" t="s">
        <v>5</v>
      </c>
      <c r="E8" s="36"/>
      <c r="G8" s="37"/>
    </row>
    <row r="9" spans="2:7" x14ac:dyDescent="0.25">
      <c r="B9" s="1">
        <f t="shared" si="0"/>
        <v>555</v>
      </c>
      <c r="C9" s="1" t="s">
        <v>6</v>
      </c>
      <c r="E9" s="36"/>
    </row>
    <row r="10" spans="2:7" x14ac:dyDescent="0.25">
      <c r="B10" s="1">
        <f t="shared" si="0"/>
        <v>666</v>
      </c>
      <c r="C10" s="1" t="s">
        <v>7</v>
      </c>
      <c r="E10" s="36"/>
    </row>
    <row r="11" spans="2:7" x14ac:dyDescent="0.25">
      <c r="B11" s="1">
        <f t="shared" si="0"/>
        <v>777</v>
      </c>
      <c r="C1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4:G11"/>
  <sheetViews>
    <sheetView zoomScale="160" zoomScaleNormal="160" workbookViewId="0">
      <selection activeCell="G5" sqref="G5"/>
    </sheetView>
  </sheetViews>
  <sheetFormatPr defaultRowHeight="15" x14ac:dyDescent="0.25"/>
  <cols>
    <col min="2" max="2" width="7.140625" bestFit="1" customWidth="1"/>
    <col min="3" max="3" width="10.5703125" bestFit="1" customWidth="1"/>
    <col min="4" max="4" width="8.140625" customWidth="1"/>
    <col min="5" max="5" width="8" customWidth="1"/>
    <col min="6" max="6" width="10.5703125" bestFit="1" customWidth="1"/>
    <col min="8" max="8" width="10.5703125" bestFit="1" customWidth="1"/>
  </cols>
  <sheetData>
    <row r="4" spans="2:7" x14ac:dyDescent="0.25">
      <c r="B4" s="2" t="s">
        <v>0</v>
      </c>
      <c r="C4" s="2" t="s">
        <v>1</v>
      </c>
      <c r="E4" s="34" t="s">
        <v>13</v>
      </c>
      <c r="F4" s="35"/>
      <c r="G4" s="34" t="s">
        <v>14</v>
      </c>
    </row>
    <row r="5" spans="2:7" x14ac:dyDescent="0.25">
      <c r="B5" s="1">
        <v>111</v>
      </c>
      <c r="C5" s="1" t="s">
        <v>2</v>
      </c>
      <c r="E5" s="30" t="str">
        <f t="array" ref="E5:E7">INDEX(C5:C11,MATCH(LARGE(B5:B11,{1;2;3}),B5:B11,0))</f>
        <v>Kamal</v>
      </c>
      <c r="F5" s="35"/>
      <c r="G5" s="30" t="str">
        <f t="array" ref="G5:G7">INDEX(C5:C11,MATCH(SMALL(B5:B11,{1;2;3;4}),B5:B11,0))</f>
        <v>Raj</v>
      </c>
    </row>
    <row r="6" spans="2:7" x14ac:dyDescent="0.25">
      <c r="B6" s="1">
        <f>B5+111</f>
        <v>222</v>
      </c>
      <c r="C6" s="1" t="s">
        <v>3</v>
      </c>
      <c r="E6" s="30" t="str">
        <v>Ritesh</v>
      </c>
      <c r="F6" s="35"/>
      <c r="G6" s="30" t="str">
        <v>Harish</v>
      </c>
    </row>
    <row r="7" spans="2:7" x14ac:dyDescent="0.25">
      <c r="B7" s="1">
        <f t="shared" ref="B7:B11" si="0">B6+111</f>
        <v>333</v>
      </c>
      <c r="C7" s="1" t="s">
        <v>4</v>
      </c>
      <c r="E7" s="30" t="str">
        <v>Mahesh</v>
      </c>
      <c r="F7" s="35"/>
      <c r="G7" s="30" t="str">
        <v>Sunil</v>
      </c>
    </row>
    <row r="8" spans="2:7" x14ac:dyDescent="0.25">
      <c r="B8" s="1">
        <f t="shared" si="0"/>
        <v>444</v>
      </c>
      <c r="C8" s="1" t="s">
        <v>5</v>
      </c>
    </row>
    <row r="9" spans="2:7" x14ac:dyDescent="0.25">
      <c r="B9" s="1">
        <f t="shared" si="0"/>
        <v>555</v>
      </c>
      <c r="C9" s="1" t="s">
        <v>6</v>
      </c>
    </row>
    <row r="10" spans="2:7" x14ac:dyDescent="0.25">
      <c r="B10" s="1">
        <f t="shared" si="0"/>
        <v>666</v>
      </c>
      <c r="C10" s="1" t="s">
        <v>7</v>
      </c>
    </row>
    <row r="11" spans="2:7" x14ac:dyDescent="0.25">
      <c r="B11" s="1">
        <f t="shared" si="0"/>
        <v>777</v>
      </c>
      <c r="C1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H16"/>
  <sheetViews>
    <sheetView zoomScale="150" zoomScaleNormal="150" workbookViewId="0">
      <selection activeCell="G11" sqref="G11"/>
    </sheetView>
  </sheetViews>
  <sheetFormatPr defaultRowHeight="15" x14ac:dyDescent="0.25"/>
  <cols>
    <col min="2" max="2" width="12.7109375" bestFit="1" customWidth="1"/>
    <col min="6" max="6" width="8.85546875" bestFit="1" customWidth="1"/>
  </cols>
  <sheetData>
    <row r="2" spans="2:8" ht="26.25" customHeight="1" x14ac:dyDescent="0.25"/>
    <row r="3" spans="2:8" x14ac:dyDescent="0.25">
      <c r="B3" s="50" t="s">
        <v>15</v>
      </c>
      <c r="C3" s="50" t="s">
        <v>16</v>
      </c>
      <c r="D3" s="50" t="s">
        <v>17</v>
      </c>
      <c r="E3" s="50" t="s">
        <v>18</v>
      </c>
      <c r="F3" s="50" t="s">
        <v>19</v>
      </c>
      <c r="G3" s="50" t="s">
        <v>20</v>
      </c>
      <c r="H3" s="50" t="s">
        <v>21</v>
      </c>
    </row>
    <row r="4" spans="2:8" x14ac:dyDescent="0.25">
      <c r="B4" s="1" t="s">
        <v>22</v>
      </c>
      <c r="C4" s="1">
        <v>1458</v>
      </c>
      <c r="D4" s="1">
        <v>1760</v>
      </c>
      <c r="E4" s="1">
        <v>1143</v>
      </c>
      <c r="F4" s="1">
        <v>1115</v>
      </c>
      <c r="G4" s="1">
        <v>1465</v>
      </c>
      <c r="H4" s="1">
        <v>1785</v>
      </c>
    </row>
    <row r="5" spans="2:8" x14ac:dyDescent="0.25">
      <c r="B5" s="1" t="s">
        <v>23</v>
      </c>
      <c r="C5" s="1">
        <v>1939</v>
      </c>
      <c r="D5" s="1">
        <v>1065</v>
      </c>
      <c r="E5" s="1">
        <v>1955</v>
      </c>
      <c r="F5" s="1">
        <v>1723</v>
      </c>
      <c r="G5" s="1">
        <v>1447</v>
      </c>
      <c r="H5" s="1">
        <v>1108</v>
      </c>
    </row>
    <row r="6" spans="2:8" x14ac:dyDescent="0.25">
      <c r="B6" s="1" t="s">
        <v>24</v>
      </c>
      <c r="C6" s="1">
        <v>1712</v>
      </c>
      <c r="D6" s="1">
        <v>1064</v>
      </c>
      <c r="E6" s="1">
        <v>434</v>
      </c>
      <c r="F6" s="1">
        <v>1381</v>
      </c>
      <c r="G6" s="1">
        <v>1110</v>
      </c>
      <c r="H6" s="1">
        <v>1884</v>
      </c>
    </row>
    <row r="7" spans="2:8" x14ac:dyDescent="0.25">
      <c r="B7" s="1" t="s">
        <v>25</v>
      </c>
      <c r="C7" s="1">
        <v>1983</v>
      </c>
      <c r="D7" s="1">
        <v>1874</v>
      </c>
      <c r="E7" s="1">
        <v>1483</v>
      </c>
      <c r="F7" s="1">
        <v>1338</v>
      </c>
      <c r="G7" s="1">
        <v>1020</v>
      </c>
      <c r="H7" s="1">
        <v>1824</v>
      </c>
    </row>
    <row r="8" spans="2:8" x14ac:dyDescent="0.25">
      <c r="B8" s="1" t="s">
        <v>26</v>
      </c>
      <c r="C8" s="1">
        <v>1924</v>
      </c>
      <c r="D8" s="1">
        <v>1014</v>
      </c>
      <c r="E8" s="1">
        <v>1239</v>
      </c>
      <c r="F8" s="1">
        <v>1566</v>
      </c>
      <c r="G8" s="1">
        <v>1890</v>
      </c>
      <c r="H8" s="1">
        <v>1179</v>
      </c>
    </row>
    <row r="11" spans="2:8" x14ac:dyDescent="0.25">
      <c r="B11" s="34" t="s">
        <v>15</v>
      </c>
      <c r="C11" s="34" t="s">
        <v>27</v>
      </c>
      <c r="D11" s="34" t="s">
        <v>28</v>
      </c>
    </row>
    <row r="12" spans="2:8" x14ac:dyDescent="0.25">
      <c r="B12" s="30" t="s">
        <v>25</v>
      </c>
      <c r="C12" s="30" t="s">
        <v>19</v>
      </c>
      <c r="D12" s="30">
        <f>INDEX(C4:H8,MATCH(B12,B4:B8,0),MATCH(C12,C3:H3,0))</f>
        <v>1338</v>
      </c>
    </row>
    <row r="16" spans="2:8" x14ac:dyDescent="0.25">
      <c r="D16" s="33" t="s">
        <v>195</v>
      </c>
    </row>
  </sheetData>
  <conditionalFormatting sqref="C4:H8">
    <cfRule type="cellIs" dxfId="0" priority="1" operator="equal">
      <formula>$D$12</formula>
    </cfRule>
  </conditionalFormatting>
  <dataValidations count="2">
    <dataValidation type="list" allowBlank="1" showInputMessage="1" showErrorMessage="1" sqref="B12">
      <formula1>$B$4:$B$8</formula1>
    </dataValidation>
    <dataValidation type="list" allowBlank="1" showInputMessage="1" showErrorMessage="1" sqref="C12">
      <formula1>$C$3:$H$3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431"/>
  <sheetViews>
    <sheetView topLeftCell="A3" zoomScale="130" zoomScaleNormal="130" workbookViewId="0">
      <selection activeCell="J4" sqref="J4:J17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9.5703125" bestFit="1" customWidth="1"/>
    <col min="4" max="4" width="8.5703125" customWidth="1"/>
    <col min="5" max="5" width="12.28515625" bestFit="1" customWidth="1"/>
    <col min="6" max="6" width="8" customWidth="1"/>
    <col min="7" max="7" width="9" customWidth="1"/>
    <col min="9" max="9" width="10.42578125" customWidth="1"/>
    <col min="10" max="10" width="21" bestFit="1" customWidth="1"/>
  </cols>
  <sheetData>
    <row r="1" spans="1:10" ht="15" customHeight="1" x14ac:dyDescent="0.25">
      <c r="C1" s="33" t="s">
        <v>196</v>
      </c>
    </row>
    <row r="2" spans="1:10" ht="15" customHeight="1" x14ac:dyDescent="0.25"/>
    <row r="3" spans="1:10" x14ac:dyDescent="0.25">
      <c r="A3" s="51" t="s">
        <v>29</v>
      </c>
      <c r="B3" s="52" t="s">
        <v>30</v>
      </c>
      <c r="C3" s="51" t="s">
        <v>31</v>
      </c>
      <c r="D3" s="51" t="s">
        <v>32</v>
      </c>
      <c r="E3" s="51" t="s">
        <v>226</v>
      </c>
      <c r="F3" s="53" t="s">
        <v>227</v>
      </c>
      <c r="G3" s="54" t="s">
        <v>34</v>
      </c>
      <c r="I3" s="10" t="s">
        <v>29</v>
      </c>
      <c r="J3" s="10" t="s">
        <v>39</v>
      </c>
    </row>
    <row r="4" spans="1:10" x14ac:dyDescent="0.25">
      <c r="A4" s="55" t="s">
        <v>217</v>
      </c>
      <c r="B4" s="56">
        <v>42588</v>
      </c>
      <c r="C4" s="55" t="s">
        <v>106</v>
      </c>
      <c r="D4" s="55" t="s">
        <v>35</v>
      </c>
      <c r="E4" s="55">
        <v>903</v>
      </c>
      <c r="F4" s="55">
        <v>15</v>
      </c>
      <c r="G4" s="55">
        <f t="shared" ref="G4:G67" si="0">E4*F4</f>
        <v>13545</v>
      </c>
      <c r="I4" s="11" t="s">
        <v>217</v>
      </c>
      <c r="J4" s="55">
        <f t="array" ref="J4">INDEX($G$4:$G$431,SMALL(IF($A$4:$A$431=$I$4,ROW($G$4:$G$431),""),ROW(1:2))-3)</f>
        <v>13545</v>
      </c>
    </row>
    <row r="5" spans="1:10" x14ac:dyDescent="0.25">
      <c r="A5" s="55" t="s">
        <v>2</v>
      </c>
      <c r="B5" s="56">
        <v>42589</v>
      </c>
      <c r="C5" s="55" t="s">
        <v>224</v>
      </c>
      <c r="D5" s="55" t="s">
        <v>35</v>
      </c>
      <c r="E5" s="55">
        <v>331</v>
      </c>
      <c r="F5" s="55">
        <v>15</v>
      </c>
      <c r="G5" s="55">
        <f t="shared" si="0"/>
        <v>4965</v>
      </c>
      <c r="J5" s="55">
        <f t="array" ref="J5">INDEX($G$4:$G$431,SMALL(IF($A$4:$A$431=$I$4,ROW($G$4:$G$431),""),ROW(2:3))-3)</f>
        <v>1980</v>
      </c>
    </row>
    <row r="6" spans="1:10" ht="14.25" customHeight="1" x14ac:dyDescent="0.25">
      <c r="A6" s="55" t="s">
        <v>218</v>
      </c>
      <c r="B6" s="56">
        <v>42590</v>
      </c>
      <c r="C6" s="55" t="s">
        <v>216</v>
      </c>
      <c r="D6" s="55" t="s">
        <v>36</v>
      </c>
      <c r="E6" s="55">
        <v>299</v>
      </c>
      <c r="F6" s="55">
        <v>20</v>
      </c>
      <c r="G6" s="55">
        <f t="shared" si="0"/>
        <v>5980</v>
      </c>
      <c r="J6" s="55">
        <f t="array" ref="J6">INDEX($G$4:$G$431,SMALL(IF($A$4:$A$431=$I$4,ROW($G$4:$G$431),""),ROW(3:4))-3)</f>
        <v>135</v>
      </c>
    </row>
    <row r="7" spans="1:10" x14ac:dyDescent="0.25">
      <c r="A7" s="55" t="s">
        <v>219</v>
      </c>
      <c r="B7" s="56">
        <v>42591</v>
      </c>
      <c r="C7" s="55" t="s">
        <v>225</v>
      </c>
      <c r="D7" s="55" t="s">
        <v>35</v>
      </c>
      <c r="E7" s="55">
        <v>612</v>
      </c>
      <c r="F7" s="55">
        <v>15</v>
      </c>
      <c r="G7" s="55">
        <f t="shared" si="0"/>
        <v>9180</v>
      </c>
      <c r="J7" s="55">
        <f t="array" ref="J7">INDEX($G$4:$G$431,SMALL(IF($A$4:$A$431=$I$4,ROW($G$4:$G$431),""),ROW(4:5))-3)</f>
        <v>11860</v>
      </c>
    </row>
    <row r="8" spans="1:10" ht="16.5" customHeight="1" x14ac:dyDescent="0.25">
      <c r="A8" s="55" t="s">
        <v>220</v>
      </c>
      <c r="B8" s="56">
        <v>42592</v>
      </c>
      <c r="C8" s="55" t="s">
        <v>106</v>
      </c>
      <c r="D8" s="55" t="s">
        <v>37</v>
      </c>
      <c r="E8" s="55">
        <v>907</v>
      </c>
      <c r="F8" s="55">
        <v>12.5</v>
      </c>
      <c r="G8" s="55">
        <f t="shared" si="0"/>
        <v>11337.5</v>
      </c>
      <c r="J8" s="55">
        <f t="array" ref="J8">INDEX($G$4:$G$431,SMALL(IF($A$4:$A$431=$I$4,ROW($G$4:$G$431),""),ROW(5:6))-3)</f>
        <v>3090</v>
      </c>
    </row>
    <row r="9" spans="1:10" ht="15" customHeight="1" x14ac:dyDescent="0.25">
      <c r="A9" s="55" t="s">
        <v>221</v>
      </c>
      <c r="B9" s="56">
        <v>42593</v>
      </c>
      <c r="C9" s="55" t="s">
        <v>224</v>
      </c>
      <c r="D9" s="55" t="s">
        <v>38</v>
      </c>
      <c r="E9" s="55">
        <v>107</v>
      </c>
      <c r="F9" s="55">
        <v>18</v>
      </c>
      <c r="G9" s="55">
        <f t="shared" si="0"/>
        <v>1926</v>
      </c>
      <c r="J9" s="55">
        <f t="array" ref="J9">INDEX($G$4:$G$431,SMALL(IF($A$4:$A$431=$I$4,ROW($G$4:$G$431),""),ROW(6:7))-3)</f>
        <v>4875</v>
      </c>
    </row>
    <row r="10" spans="1:10" x14ac:dyDescent="0.25">
      <c r="A10" s="55" t="s">
        <v>222</v>
      </c>
      <c r="B10" s="56">
        <v>42594</v>
      </c>
      <c r="C10" s="55" t="s">
        <v>216</v>
      </c>
      <c r="D10" s="55" t="s">
        <v>37</v>
      </c>
      <c r="E10" s="55">
        <v>770</v>
      </c>
      <c r="F10" s="55">
        <v>12.5</v>
      </c>
      <c r="G10" s="55">
        <f t="shared" si="0"/>
        <v>9625</v>
      </c>
      <c r="J10" s="55">
        <f t="array" ref="J10">INDEX($G$4:$G$431,SMALL(IF($A$4:$A$431=$I$4,ROW($G$4:$G$431),""),ROW(7:8))-3)</f>
        <v>4187.5</v>
      </c>
    </row>
    <row r="11" spans="1:10" x14ac:dyDescent="0.25">
      <c r="A11" s="55" t="s">
        <v>223</v>
      </c>
      <c r="B11" s="56">
        <v>42595</v>
      </c>
      <c r="C11" s="55" t="s">
        <v>225</v>
      </c>
      <c r="D11" s="55" t="s">
        <v>37</v>
      </c>
      <c r="E11" s="55">
        <v>223</v>
      </c>
      <c r="F11" s="55">
        <v>12.5</v>
      </c>
      <c r="G11" s="55">
        <f t="shared" si="0"/>
        <v>2787.5</v>
      </c>
      <c r="J11" s="55">
        <f t="array" ref="J11">INDEX($G$4:$G$431,SMALL(IF($A$4:$A$431=$I$4,ROW($G$4:$G$431),""),ROW(8:9))-3)</f>
        <v>10350</v>
      </c>
    </row>
    <row r="12" spans="1:10" x14ac:dyDescent="0.25">
      <c r="A12" s="55" t="s">
        <v>217</v>
      </c>
      <c r="B12" s="56">
        <v>42596</v>
      </c>
      <c r="C12" s="55" t="s">
        <v>106</v>
      </c>
      <c r="D12" s="55" t="s">
        <v>35</v>
      </c>
      <c r="E12" s="55">
        <v>132</v>
      </c>
      <c r="F12" s="55">
        <v>15</v>
      </c>
      <c r="G12" s="55">
        <f t="shared" si="0"/>
        <v>1980</v>
      </c>
      <c r="J12" s="55">
        <f t="array" ref="J12">INDEX($G$4:$G$431,SMALL(IF($A$4:$A$431=$I$4,ROW($G$4:$G$431),""),ROW(9:10))-3)</f>
        <v>11574</v>
      </c>
    </row>
    <row r="13" spans="1:10" x14ac:dyDescent="0.25">
      <c r="A13" s="55" t="s">
        <v>2</v>
      </c>
      <c r="B13" s="56">
        <v>42597</v>
      </c>
      <c r="C13" s="55" t="s">
        <v>224</v>
      </c>
      <c r="D13" s="55" t="s">
        <v>35</v>
      </c>
      <c r="E13" s="55">
        <v>669</v>
      </c>
      <c r="F13" s="55">
        <v>15</v>
      </c>
      <c r="G13" s="55">
        <f t="shared" si="0"/>
        <v>10035</v>
      </c>
      <c r="J13" s="55">
        <f t="array" ref="J13">INDEX($G$4:$G$431,SMALL(IF($A$4:$A$431=$I$4,ROW($G$4:$G$431),""),ROW(10:11))-3)</f>
        <v>8512.5</v>
      </c>
    </row>
    <row r="14" spans="1:10" x14ac:dyDescent="0.25">
      <c r="A14" s="55" t="s">
        <v>218</v>
      </c>
      <c r="B14" s="56">
        <v>42598</v>
      </c>
      <c r="C14" s="55" t="s">
        <v>216</v>
      </c>
      <c r="D14" s="55" t="s">
        <v>36</v>
      </c>
      <c r="E14" s="55">
        <v>881</v>
      </c>
      <c r="F14" s="55">
        <v>20</v>
      </c>
      <c r="G14" s="55">
        <f t="shared" si="0"/>
        <v>17620</v>
      </c>
      <c r="J14" s="55">
        <f t="array" ref="J14">INDEX($G$4:$G$431,SMALL(IF($A$4:$A$431=$I$4,ROW($G$4:$G$431),""),ROW(11:12))-3)</f>
        <v>5720</v>
      </c>
    </row>
    <row r="15" spans="1:10" x14ac:dyDescent="0.25">
      <c r="A15" s="55" t="s">
        <v>219</v>
      </c>
      <c r="B15" s="56">
        <v>42599</v>
      </c>
      <c r="C15" s="55" t="s">
        <v>225</v>
      </c>
      <c r="D15" s="55" t="s">
        <v>38</v>
      </c>
      <c r="E15" s="55">
        <v>624</v>
      </c>
      <c r="F15" s="55">
        <v>18</v>
      </c>
      <c r="G15" s="55">
        <f t="shared" si="0"/>
        <v>11232</v>
      </c>
      <c r="J15" s="55">
        <f t="array" ref="J15">INDEX($G$4:$G$431,SMALL(IF($A$4:$A$431=$I$4,ROW($G$4:$G$431),""),ROW(12:13))-3)</f>
        <v>1674</v>
      </c>
    </row>
    <row r="16" spans="1:10" x14ac:dyDescent="0.25">
      <c r="A16" s="55" t="s">
        <v>220</v>
      </c>
      <c r="B16" s="56">
        <v>42600</v>
      </c>
      <c r="C16" s="55" t="s">
        <v>106</v>
      </c>
      <c r="D16" s="55" t="s">
        <v>36</v>
      </c>
      <c r="E16" s="55">
        <v>193</v>
      </c>
      <c r="F16" s="55">
        <v>20</v>
      </c>
      <c r="G16" s="55">
        <f t="shared" si="0"/>
        <v>3860</v>
      </c>
      <c r="J16" s="55">
        <f t="array" ref="J16">INDEX($G$4:$G$431,SMALL(IF($A$4:$A$431=$I$4,ROW($G$4:$G$431),""),ROW(13:14))-3)</f>
        <v>3725</v>
      </c>
    </row>
    <row r="17" spans="1:10" x14ac:dyDescent="0.25">
      <c r="A17" s="55" t="s">
        <v>221</v>
      </c>
      <c r="B17" s="56">
        <v>42601</v>
      </c>
      <c r="C17" s="55" t="s">
        <v>224</v>
      </c>
      <c r="D17" s="55" t="s">
        <v>36</v>
      </c>
      <c r="E17" s="55">
        <v>255</v>
      </c>
      <c r="F17" s="55">
        <v>20</v>
      </c>
      <c r="G17" s="55">
        <f t="shared" si="0"/>
        <v>5100</v>
      </c>
      <c r="J17" s="55">
        <f t="array" ref="J17">INDEX($G$4:$G$431,SMALL(IF($A$4:$A$431=$I$4,ROW($G$4:$G$431),""),ROW(14:15))-3)</f>
        <v>11250</v>
      </c>
    </row>
    <row r="18" spans="1:10" x14ac:dyDescent="0.25">
      <c r="A18" s="55" t="s">
        <v>222</v>
      </c>
      <c r="B18" s="56">
        <v>42602</v>
      </c>
      <c r="C18" s="55" t="s">
        <v>216</v>
      </c>
      <c r="D18" s="55" t="s">
        <v>36</v>
      </c>
      <c r="E18" s="55">
        <v>6</v>
      </c>
      <c r="F18" s="55">
        <v>20</v>
      </c>
      <c r="G18" s="55">
        <f t="shared" si="0"/>
        <v>120</v>
      </c>
      <c r="J18" s="55">
        <f t="array" ref="J18">INDEX($G$4:$G$431,SMALL(IF($A$4:$A$431=$I$4,ROW($G$4:$G$431),""),ROW(15:16))-3)</f>
        <v>4140</v>
      </c>
    </row>
    <row r="19" spans="1:10" x14ac:dyDescent="0.25">
      <c r="A19" s="55" t="s">
        <v>223</v>
      </c>
      <c r="B19" s="56">
        <v>42603</v>
      </c>
      <c r="C19" s="55" t="s">
        <v>225</v>
      </c>
      <c r="D19" s="55" t="s">
        <v>36</v>
      </c>
      <c r="E19" s="55">
        <v>311</v>
      </c>
      <c r="F19" s="55">
        <v>20</v>
      </c>
      <c r="G19" s="55">
        <f t="shared" si="0"/>
        <v>6220</v>
      </c>
      <c r="J19" s="55">
        <f t="array" ref="J19">INDEX($G$4:$G$431,SMALL(IF($A$4:$A$431=$I$4,ROW($G$4:$G$431),""),ROW(16:17))-3)</f>
        <v>1224</v>
      </c>
    </row>
    <row r="20" spans="1:10" x14ac:dyDescent="0.25">
      <c r="A20" s="55" t="s">
        <v>217</v>
      </c>
      <c r="B20" s="56">
        <v>42604</v>
      </c>
      <c r="C20" s="55" t="s">
        <v>106</v>
      </c>
      <c r="D20" s="55" t="s">
        <v>35</v>
      </c>
      <c r="E20" s="55">
        <v>9</v>
      </c>
      <c r="F20" s="55">
        <v>15</v>
      </c>
      <c r="G20" s="55">
        <f t="shared" si="0"/>
        <v>135</v>
      </c>
      <c r="J20" s="55">
        <f t="array" ref="J20">INDEX($G$4:$G$431,SMALL(IF($A$4:$A$431=$I$4,ROW($G$4:$G$431),""),ROW(17:18))-3)</f>
        <v>16884</v>
      </c>
    </row>
    <row r="21" spans="1:10" x14ac:dyDescent="0.25">
      <c r="A21" s="55" t="s">
        <v>2</v>
      </c>
      <c r="B21" s="56">
        <v>42605</v>
      </c>
      <c r="C21" s="55" t="s">
        <v>224</v>
      </c>
      <c r="D21" s="55" t="s">
        <v>37</v>
      </c>
      <c r="E21" s="55">
        <v>706</v>
      </c>
      <c r="F21" s="55">
        <v>12.5</v>
      </c>
      <c r="G21" s="55">
        <f t="shared" si="0"/>
        <v>8825</v>
      </c>
      <c r="J21" s="55">
        <f t="array" ref="J21">INDEX($G$4:$G$431,SMALL(IF($A$4:$A$431=$I$4,ROW($G$4:$G$431),""),ROW(18:19))-3)</f>
        <v>10562.5</v>
      </c>
    </row>
    <row r="22" spans="1:10" x14ac:dyDescent="0.25">
      <c r="A22" s="55" t="s">
        <v>218</v>
      </c>
      <c r="B22" s="56">
        <v>42606</v>
      </c>
      <c r="C22" s="55" t="s">
        <v>216</v>
      </c>
      <c r="D22" s="55" t="s">
        <v>36</v>
      </c>
      <c r="E22" s="55">
        <v>441</v>
      </c>
      <c r="F22" s="55">
        <v>20</v>
      </c>
      <c r="G22" s="55">
        <f t="shared" si="0"/>
        <v>8820</v>
      </c>
      <c r="J22" s="55">
        <f t="array" ref="J22">INDEX($G$4:$G$431,SMALL(IF($A$4:$A$431=$I$4,ROW($G$4:$G$431),""),ROW(19:20))-3)</f>
        <v>17172</v>
      </c>
    </row>
    <row r="23" spans="1:10" x14ac:dyDescent="0.25">
      <c r="A23" s="55" t="s">
        <v>219</v>
      </c>
      <c r="B23" s="56">
        <v>42607</v>
      </c>
      <c r="C23" s="55" t="s">
        <v>225</v>
      </c>
      <c r="D23" s="55" t="s">
        <v>35</v>
      </c>
      <c r="E23" s="55">
        <v>936</v>
      </c>
      <c r="F23" s="55">
        <v>15</v>
      </c>
      <c r="G23" s="55">
        <f t="shared" si="0"/>
        <v>14040</v>
      </c>
      <c r="J23" s="55">
        <f t="array" ref="J23">INDEX($G$4:$G$431,SMALL(IF($A$4:$A$431=$I$4,ROW($G$4:$G$431),""),ROW(20:21))-3)</f>
        <v>4800</v>
      </c>
    </row>
    <row r="24" spans="1:10" x14ac:dyDescent="0.25">
      <c r="A24" s="55" t="s">
        <v>220</v>
      </c>
      <c r="B24" s="56">
        <v>42608</v>
      </c>
      <c r="C24" s="55" t="s">
        <v>106</v>
      </c>
      <c r="D24" s="55" t="s">
        <v>35</v>
      </c>
      <c r="E24" s="55">
        <v>901</v>
      </c>
      <c r="F24" s="55">
        <v>15</v>
      </c>
      <c r="G24" s="55">
        <f t="shared" si="0"/>
        <v>13515</v>
      </c>
      <c r="J24" s="55">
        <f t="array" ref="J24">INDEX($G$4:$G$431,SMALL(IF($A$4:$A$431=$I$4,ROW($G$4:$G$431),""),ROW(21:22))-3)</f>
        <v>13605</v>
      </c>
    </row>
    <row r="25" spans="1:10" x14ac:dyDescent="0.25">
      <c r="A25" s="55" t="s">
        <v>221</v>
      </c>
      <c r="B25" s="56">
        <v>42609</v>
      </c>
      <c r="C25" s="55" t="s">
        <v>224</v>
      </c>
      <c r="D25" s="55" t="s">
        <v>35</v>
      </c>
      <c r="E25" s="55">
        <v>631</v>
      </c>
      <c r="F25" s="55">
        <v>15</v>
      </c>
      <c r="G25" s="55">
        <f t="shared" si="0"/>
        <v>9465</v>
      </c>
      <c r="J25" s="55">
        <f t="array" ref="J25">INDEX($G$4:$G$431,SMALL(IF($A$4:$A$431=$I$4,ROW($G$4:$G$431),""),ROW(22:23))-3)</f>
        <v>432</v>
      </c>
    </row>
    <row r="26" spans="1:10" x14ac:dyDescent="0.25">
      <c r="A26" s="55" t="s">
        <v>222</v>
      </c>
      <c r="B26" s="56">
        <v>42610</v>
      </c>
      <c r="C26" s="55" t="s">
        <v>216</v>
      </c>
      <c r="D26" s="55" t="s">
        <v>37</v>
      </c>
      <c r="E26" s="55">
        <v>181</v>
      </c>
      <c r="F26" s="55">
        <v>12.5</v>
      </c>
      <c r="G26" s="55">
        <f t="shared" si="0"/>
        <v>2262.5</v>
      </c>
      <c r="J26" s="55">
        <f t="array" ref="J26">INDEX($G$4:$G$431,SMALL(IF($A$4:$A$431=$I$4,ROW($G$4:$G$431),""),ROW(23:24))-3)</f>
        <v>11520</v>
      </c>
    </row>
    <row r="27" spans="1:10" x14ac:dyDescent="0.25">
      <c r="A27" s="55" t="s">
        <v>223</v>
      </c>
      <c r="B27" s="56">
        <v>42611</v>
      </c>
      <c r="C27" s="55" t="s">
        <v>225</v>
      </c>
      <c r="D27" s="55" t="s">
        <v>38</v>
      </c>
      <c r="E27" s="55">
        <v>748</v>
      </c>
      <c r="F27" s="55">
        <v>18</v>
      </c>
      <c r="G27" s="55">
        <f t="shared" si="0"/>
        <v>13464</v>
      </c>
      <c r="J27" s="55">
        <f t="array" ref="J27">INDEX($G$4:$G$431,SMALL(IF($A$4:$A$431=$I$4,ROW($G$4:$G$431),""),ROW(24:25))-3)</f>
        <v>8625</v>
      </c>
    </row>
    <row r="28" spans="1:10" x14ac:dyDescent="0.25">
      <c r="A28" s="55" t="s">
        <v>217</v>
      </c>
      <c r="B28" s="56">
        <v>42612</v>
      </c>
      <c r="C28" s="55" t="s">
        <v>106</v>
      </c>
      <c r="D28" s="55" t="s">
        <v>36</v>
      </c>
      <c r="E28" s="55">
        <v>593</v>
      </c>
      <c r="F28" s="55">
        <v>20</v>
      </c>
      <c r="G28" s="55">
        <f t="shared" si="0"/>
        <v>11860</v>
      </c>
      <c r="J28" s="55">
        <f t="array" ref="J28">INDEX($G$4:$G$431,SMALL(IF($A$4:$A$431=$I$4,ROW($G$4:$G$431),""),ROW(25:26))-3)</f>
        <v>16884</v>
      </c>
    </row>
    <row r="29" spans="1:10" x14ac:dyDescent="0.25">
      <c r="A29" s="55" t="s">
        <v>2</v>
      </c>
      <c r="B29" s="56">
        <v>42613</v>
      </c>
      <c r="C29" s="55" t="s">
        <v>224</v>
      </c>
      <c r="D29" s="55" t="s">
        <v>35</v>
      </c>
      <c r="E29" s="55">
        <v>845</v>
      </c>
      <c r="F29" s="55">
        <v>15</v>
      </c>
      <c r="G29" s="55">
        <f t="shared" si="0"/>
        <v>12675</v>
      </c>
      <c r="J29" s="55">
        <f t="array" ref="J29">INDEX($G$4:$G$431,SMALL(IF($A$4:$A$431=$I$4,ROW($G$4:$G$431),""),ROW(26:27))-3)</f>
        <v>8180</v>
      </c>
    </row>
    <row r="30" spans="1:10" x14ac:dyDescent="0.25">
      <c r="A30" s="55" t="s">
        <v>218</v>
      </c>
      <c r="B30" s="56">
        <v>42614</v>
      </c>
      <c r="C30" s="55" t="s">
        <v>216</v>
      </c>
      <c r="D30" s="55" t="s">
        <v>37</v>
      </c>
      <c r="E30" s="55">
        <v>742</v>
      </c>
      <c r="F30" s="55">
        <v>12.5</v>
      </c>
      <c r="G30" s="55">
        <f t="shared" si="0"/>
        <v>9275</v>
      </c>
      <c r="J30" s="55">
        <f t="array" ref="J30">INDEX($G$4:$G$431,SMALL(IF($A$4:$A$431=$I$4,ROW($G$4:$G$431),""),ROW(27:28))-3)</f>
        <v>8784</v>
      </c>
    </row>
    <row r="31" spans="1:10" x14ac:dyDescent="0.25">
      <c r="A31" s="55" t="s">
        <v>219</v>
      </c>
      <c r="B31" s="56">
        <v>42615</v>
      </c>
      <c r="C31" s="55" t="s">
        <v>225</v>
      </c>
      <c r="D31" s="55" t="s">
        <v>36</v>
      </c>
      <c r="E31" s="55">
        <v>804</v>
      </c>
      <c r="F31" s="55">
        <v>20</v>
      </c>
      <c r="G31" s="55">
        <f t="shared" si="0"/>
        <v>16080</v>
      </c>
      <c r="J31" s="55">
        <f t="array" ref="J31">INDEX($G$4:$G$431,SMALL(IF($A$4:$A$431=$I$4,ROW($G$4:$G$431),""),ROW(28:29))-3)</f>
        <v>6500</v>
      </c>
    </row>
    <row r="32" spans="1:10" x14ac:dyDescent="0.25">
      <c r="A32" s="55" t="s">
        <v>220</v>
      </c>
      <c r="B32" s="56">
        <v>42616</v>
      </c>
      <c r="C32" s="55" t="s">
        <v>106</v>
      </c>
      <c r="D32" s="55" t="s">
        <v>35</v>
      </c>
      <c r="E32" s="55">
        <v>863</v>
      </c>
      <c r="F32" s="55">
        <v>15</v>
      </c>
      <c r="G32" s="55">
        <f t="shared" si="0"/>
        <v>12945</v>
      </c>
      <c r="J32" s="55">
        <f t="array" ref="J32">INDEX($G$4:$G$431,SMALL(IF($A$4:$A$431=$I$4,ROW($G$4:$G$431),""),ROW(29:30))-3)</f>
        <v>125</v>
      </c>
    </row>
    <row r="33" spans="1:10" x14ac:dyDescent="0.25">
      <c r="A33" s="55" t="s">
        <v>221</v>
      </c>
      <c r="B33" s="56">
        <v>42617</v>
      </c>
      <c r="C33" s="55" t="s">
        <v>224</v>
      </c>
      <c r="D33" s="55" t="s">
        <v>37</v>
      </c>
      <c r="E33" s="55">
        <v>27</v>
      </c>
      <c r="F33" s="55">
        <v>12.5</v>
      </c>
      <c r="G33" s="55">
        <f t="shared" si="0"/>
        <v>337.5</v>
      </c>
      <c r="J33" s="55">
        <f t="array" ref="J33">INDEX($G$4:$G$431,SMALL(IF($A$4:$A$431=$I$4,ROW($G$4:$G$431),""),ROW(30:31))-3)</f>
        <v>8835</v>
      </c>
    </row>
    <row r="34" spans="1:10" x14ac:dyDescent="0.25">
      <c r="A34" s="55" t="s">
        <v>222</v>
      </c>
      <c r="B34" s="56">
        <v>42618</v>
      </c>
      <c r="C34" s="55" t="s">
        <v>216</v>
      </c>
      <c r="D34" s="55" t="s">
        <v>38</v>
      </c>
      <c r="E34" s="55">
        <v>996</v>
      </c>
      <c r="F34" s="55">
        <v>18</v>
      </c>
      <c r="G34" s="55">
        <f t="shared" si="0"/>
        <v>17928</v>
      </c>
      <c r="J34" s="55">
        <f t="array" ref="J34">INDEX($G$4:$G$431,SMALL(IF($A$4:$A$431=$I$4,ROW($G$4:$G$431),""),ROW(31:32))-3)</f>
        <v>2762.5</v>
      </c>
    </row>
    <row r="35" spans="1:10" x14ac:dyDescent="0.25">
      <c r="A35" s="55" t="s">
        <v>223</v>
      </c>
      <c r="B35" s="56">
        <v>42619</v>
      </c>
      <c r="C35" s="55" t="s">
        <v>225</v>
      </c>
      <c r="D35" s="55" t="s">
        <v>35</v>
      </c>
      <c r="E35" s="55">
        <v>217</v>
      </c>
      <c r="F35" s="55">
        <v>15</v>
      </c>
      <c r="G35" s="55">
        <f t="shared" si="0"/>
        <v>3255</v>
      </c>
      <c r="J35" s="55">
        <f t="array" ref="J35">INDEX($G$4:$G$431,SMALL(IF($A$4:$A$431=$I$4,ROW($G$4:$G$431),""),ROW(32:33))-3)</f>
        <v>7065</v>
      </c>
    </row>
    <row r="36" spans="1:10" x14ac:dyDescent="0.25">
      <c r="A36" s="55" t="s">
        <v>217</v>
      </c>
      <c r="B36" s="56">
        <v>42620</v>
      </c>
      <c r="C36" s="55" t="s">
        <v>106</v>
      </c>
      <c r="D36" s="55" t="s">
        <v>35</v>
      </c>
      <c r="E36" s="55">
        <v>206</v>
      </c>
      <c r="F36" s="55">
        <v>15</v>
      </c>
      <c r="G36" s="55">
        <f t="shared" si="0"/>
        <v>3090</v>
      </c>
      <c r="J36" s="55">
        <f t="array" ref="J36">INDEX($G$4:$G$431,SMALL(IF($A$4:$A$431=$I$4,ROW($G$4:$G$431),""),ROW(33:34))-3)</f>
        <v>1712.5</v>
      </c>
    </row>
    <row r="37" spans="1:10" x14ac:dyDescent="0.25">
      <c r="A37" s="55" t="s">
        <v>2</v>
      </c>
      <c r="B37" s="56">
        <v>42621</v>
      </c>
      <c r="C37" s="55" t="s">
        <v>224</v>
      </c>
      <c r="D37" s="55" t="s">
        <v>36</v>
      </c>
      <c r="E37" s="55">
        <v>771</v>
      </c>
      <c r="F37" s="55">
        <v>20</v>
      </c>
      <c r="G37" s="55">
        <f t="shared" si="0"/>
        <v>15420</v>
      </c>
      <c r="J37" s="55">
        <f t="array" ref="J37">INDEX($G$4:$G$431,SMALL(IF($A$4:$A$431=$I$4,ROW($G$4:$G$431),""),ROW(34:35))-3)</f>
        <v>10200</v>
      </c>
    </row>
    <row r="38" spans="1:10" x14ac:dyDescent="0.25">
      <c r="A38" s="55" t="s">
        <v>218</v>
      </c>
      <c r="B38" s="56">
        <v>42622</v>
      </c>
      <c r="C38" s="55" t="s">
        <v>216</v>
      </c>
      <c r="D38" s="55" t="s">
        <v>37</v>
      </c>
      <c r="E38" s="55">
        <v>274</v>
      </c>
      <c r="F38" s="55">
        <v>12.5</v>
      </c>
      <c r="G38" s="55">
        <f t="shared" si="0"/>
        <v>3425</v>
      </c>
      <c r="J38" s="55">
        <f t="array" ref="J38">INDEX($G$4:$G$431,SMALL(IF($A$4:$A$431=$I$4,ROW($G$4:$G$431),""),ROW(35:36))-3)</f>
        <v>1200</v>
      </c>
    </row>
    <row r="39" spans="1:10" x14ac:dyDescent="0.25">
      <c r="A39" s="55" t="s">
        <v>219</v>
      </c>
      <c r="B39" s="56">
        <v>42623</v>
      </c>
      <c r="C39" s="55" t="s">
        <v>225</v>
      </c>
      <c r="D39" s="55" t="s">
        <v>35</v>
      </c>
      <c r="E39" s="55">
        <v>523</v>
      </c>
      <c r="F39" s="55">
        <v>15</v>
      </c>
      <c r="G39" s="55">
        <f t="shared" si="0"/>
        <v>7845</v>
      </c>
      <c r="J39" s="55">
        <f t="array" ref="J39">INDEX($G$4:$G$431,SMALL(IF($A$4:$A$431=$I$4,ROW($G$4:$G$431),""),ROW(36:37))-3)</f>
        <v>9660</v>
      </c>
    </row>
    <row r="40" spans="1:10" x14ac:dyDescent="0.25">
      <c r="A40" s="55" t="s">
        <v>220</v>
      </c>
      <c r="B40" s="56">
        <v>42624</v>
      </c>
      <c r="C40" s="55" t="s">
        <v>106</v>
      </c>
      <c r="D40" s="55" t="s">
        <v>38</v>
      </c>
      <c r="E40" s="55">
        <v>934</v>
      </c>
      <c r="F40" s="55">
        <v>18</v>
      </c>
      <c r="G40" s="55">
        <f t="shared" si="0"/>
        <v>16812</v>
      </c>
      <c r="J40" s="55">
        <f t="array" ref="J40">INDEX($G$4:$G$431,SMALL(IF($A$4:$A$431=$I$4,ROW($G$4:$G$431),""),ROW(37:38))-3)</f>
        <v>15320</v>
      </c>
    </row>
    <row r="41" spans="1:10" x14ac:dyDescent="0.25">
      <c r="A41" s="55" t="s">
        <v>221</v>
      </c>
      <c r="B41" s="56">
        <v>42625</v>
      </c>
      <c r="C41" s="55" t="s">
        <v>224</v>
      </c>
      <c r="D41" s="55" t="s">
        <v>38</v>
      </c>
      <c r="E41" s="55">
        <v>165</v>
      </c>
      <c r="F41" s="55">
        <v>18</v>
      </c>
      <c r="G41" s="55">
        <f t="shared" si="0"/>
        <v>2970</v>
      </c>
      <c r="J41" s="55">
        <f t="array" ref="J41">INDEX($G$4:$G$431,SMALL(IF($A$4:$A$431=$I$4,ROW($G$4:$G$431),""),ROW(38:39))-3)</f>
        <v>8980</v>
      </c>
    </row>
    <row r="42" spans="1:10" x14ac:dyDescent="0.25">
      <c r="A42" s="55" t="s">
        <v>222</v>
      </c>
      <c r="B42" s="56">
        <v>42626</v>
      </c>
      <c r="C42" s="55" t="s">
        <v>216</v>
      </c>
      <c r="D42" s="55" t="s">
        <v>35</v>
      </c>
      <c r="E42" s="55">
        <v>272</v>
      </c>
      <c r="F42" s="55">
        <v>15</v>
      </c>
      <c r="G42" s="55">
        <f t="shared" si="0"/>
        <v>4080</v>
      </c>
      <c r="J42" s="55">
        <f t="array" ref="J42">INDEX($G$4:$G$431,SMALL(IF($A$4:$A$431=$I$4,ROW($G$4:$G$431),""),ROW(39:40))-3)</f>
        <v>3462.5</v>
      </c>
    </row>
    <row r="43" spans="1:10" x14ac:dyDescent="0.25">
      <c r="A43" s="55" t="s">
        <v>223</v>
      </c>
      <c r="B43" s="56">
        <v>42627</v>
      </c>
      <c r="C43" s="55" t="s">
        <v>225</v>
      </c>
      <c r="D43" s="55" t="s">
        <v>38</v>
      </c>
      <c r="E43" s="55">
        <v>92</v>
      </c>
      <c r="F43" s="55">
        <v>18</v>
      </c>
      <c r="G43" s="55">
        <f t="shared" si="0"/>
        <v>1656</v>
      </c>
      <c r="J43" s="55">
        <f t="array" ref="J43">INDEX($G$4:$G$431,SMALL(IF($A$4:$A$431=$I$4,ROW($G$4:$G$431),""),ROW(40:41))-3)</f>
        <v>3687.5</v>
      </c>
    </row>
    <row r="44" spans="1:10" x14ac:dyDescent="0.25">
      <c r="A44" s="55" t="s">
        <v>217</v>
      </c>
      <c r="B44" s="56">
        <v>42628</v>
      </c>
      <c r="C44" s="55" t="s">
        <v>106</v>
      </c>
      <c r="D44" s="55" t="s">
        <v>37</v>
      </c>
      <c r="E44" s="55">
        <v>390</v>
      </c>
      <c r="F44" s="55">
        <v>12.5</v>
      </c>
      <c r="G44" s="55">
        <f t="shared" si="0"/>
        <v>4875</v>
      </c>
      <c r="J44" s="55">
        <f t="array" ref="J44">INDEX($G$4:$G$431,SMALL(IF($A$4:$A$431=$I$4,ROW($G$4:$G$431),""),ROW(41:42))-3)</f>
        <v>2880</v>
      </c>
    </row>
    <row r="45" spans="1:10" x14ac:dyDescent="0.25">
      <c r="A45" s="55" t="s">
        <v>2</v>
      </c>
      <c r="B45" s="56">
        <v>42629</v>
      </c>
      <c r="C45" s="55" t="s">
        <v>224</v>
      </c>
      <c r="D45" s="55" t="s">
        <v>37</v>
      </c>
      <c r="E45" s="55">
        <v>32</v>
      </c>
      <c r="F45" s="55">
        <v>12.5</v>
      </c>
      <c r="G45" s="55">
        <f t="shared" si="0"/>
        <v>400</v>
      </c>
      <c r="J45" s="55">
        <f t="array" ref="J45">INDEX($G$4:$G$431,SMALL(IF($A$4:$A$431=$I$4,ROW($G$4:$G$431),""),ROW(42:43))-3)</f>
        <v>3435</v>
      </c>
    </row>
    <row r="46" spans="1:10" x14ac:dyDescent="0.25">
      <c r="A46" s="55" t="s">
        <v>218</v>
      </c>
      <c r="B46" s="56">
        <v>42630</v>
      </c>
      <c r="C46" s="55" t="s">
        <v>216</v>
      </c>
      <c r="D46" s="55" t="s">
        <v>35</v>
      </c>
      <c r="E46" s="55">
        <v>473</v>
      </c>
      <c r="F46" s="55">
        <v>15</v>
      </c>
      <c r="G46" s="55">
        <f t="shared" si="0"/>
        <v>7095</v>
      </c>
      <c r="J46" s="55">
        <f t="array" ref="J46">INDEX($G$4:$G$431,SMALL(IF($A$4:$A$431=$I$4,ROW($G$4:$G$431),""),ROW(43:44))-3)</f>
        <v>11150</v>
      </c>
    </row>
    <row r="47" spans="1:10" x14ac:dyDescent="0.25">
      <c r="A47" s="55" t="s">
        <v>219</v>
      </c>
      <c r="B47" s="56">
        <v>42631</v>
      </c>
      <c r="C47" s="55" t="s">
        <v>225</v>
      </c>
      <c r="D47" s="55" t="s">
        <v>37</v>
      </c>
      <c r="E47" s="55">
        <v>574</v>
      </c>
      <c r="F47" s="55">
        <v>12.5</v>
      </c>
      <c r="G47" s="55">
        <f t="shared" si="0"/>
        <v>7175</v>
      </c>
      <c r="J47" s="55">
        <f t="array" ref="J47">INDEX($G$4:$G$431,SMALL(IF($A$4:$A$431=$I$4,ROW($G$4:$G$431),""),ROW(44:45))-3)</f>
        <v>6225</v>
      </c>
    </row>
    <row r="48" spans="1:10" x14ac:dyDescent="0.25">
      <c r="A48" s="55" t="s">
        <v>220</v>
      </c>
      <c r="B48" s="56">
        <v>42632</v>
      </c>
      <c r="C48" s="55" t="s">
        <v>106</v>
      </c>
      <c r="D48" s="55" t="s">
        <v>37</v>
      </c>
      <c r="E48" s="55">
        <v>295</v>
      </c>
      <c r="F48" s="55">
        <v>12.5</v>
      </c>
      <c r="G48" s="55">
        <f t="shared" si="0"/>
        <v>3687.5</v>
      </c>
      <c r="J48" s="55">
        <f t="array" ref="J48">INDEX($G$4:$G$431,SMALL(IF($A$4:$A$431=$I$4,ROW($G$4:$G$431),""),ROW(45:46))-3)</f>
        <v>13880</v>
      </c>
    </row>
    <row r="49" spans="1:10" x14ac:dyDescent="0.25">
      <c r="A49" s="55" t="s">
        <v>221</v>
      </c>
      <c r="B49" s="56">
        <v>42633</v>
      </c>
      <c r="C49" s="55" t="s">
        <v>224</v>
      </c>
      <c r="D49" s="55" t="s">
        <v>38</v>
      </c>
      <c r="E49" s="55">
        <v>200</v>
      </c>
      <c r="F49" s="55">
        <v>18</v>
      </c>
      <c r="G49" s="55">
        <f t="shared" si="0"/>
        <v>3600</v>
      </c>
      <c r="J49" s="55">
        <f t="array" ref="J49">INDEX($G$4:$G$431,SMALL(IF($A$4:$A$431=$I$4,ROW($G$4:$G$431),""),ROW(46:47))-3)</f>
        <v>950</v>
      </c>
    </row>
    <row r="50" spans="1:10" x14ac:dyDescent="0.25">
      <c r="A50" s="55" t="s">
        <v>222</v>
      </c>
      <c r="B50" s="56">
        <v>42634</v>
      </c>
      <c r="C50" s="55" t="s">
        <v>216</v>
      </c>
      <c r="D50" s="55" t="s">
        <v>35</v>
      </c>
      <c r="E50" s="55">
        <v>769</v>
      </c>
      <c r="F50" s="55">
        <v>15</v>
      </c>
      <c r="G50" s="55">
        <f t="shared" si="0"/>
        <v>11535</v>
      </c>
      <c r="J50" s="55">
        <f t="array" ref="J50">INDEX($G$4:$G$431,SMALL(IF($A$4:$A$431=$I$4,ROW($G$4:$G$431),""),ROW(47:48))-3)</f>
        <v>10140</v>
      </c>
    </row>
    <row r="51" spans="1:10" x14ac:dyDescent="0.25">
      <c r="A51" s="55" t="s">
        <v>223</v>
      </c>
      <c r="B51" s="56">
        <v>42635</v>
      </c>
      <c r="C51" s="55" t="s">
        <v>225</v>
      </c>
      <c r="D51" s="55" t="s">
        <v>36</v>
      </c>
      <c r="E51" s="55">
        <v>33</v>
      </c>
      <c r="F51" s="55">
        <v>20</v>
      </c>
      <c r="G51" s="55">
        <f t="shared" si="0"/>
        <v>660</v>
      </c>
      <c r="J51" s="55">
        <f t="array" ref="J51">INDEX($G$4:$G$431,SMALL(IF($A$4:$A$431=$I$4,ROW($G$4:$G$431),""),ROW(48:49))-3)</f>
        <v>11320</v>
      </c>
    </row>
    <row r="52" spans="1:10" x14ac:dyDescent="0.25">
      <c r="A52" s="55" t="s">
        <v>217</v>
      </c>
      <c r="B52" s="56">
        <v>42636</v>
      </c>
      <c r="C52" s="55" t="s">
        <v>106</v>
      </c>
      <c r="D52" s="55" t="s">
        <v>37</v>
      </c>
      <c r="E52" s="55">
        <v>335</v>
      </c>
      <c r="F52" s="55">
        <v>12.5</v>
      </c>
      <c r="G52" s="55">
        <f t="shared" si="0"/>
        <v>4187.5</v>
      </c>
      <c r="J52" s="55">
        <f t="array" ref="J52">INDEX($G$4:$G$431,SMALL(IF($A$4:$A$431=$I$4,ROW($G$4:$G$431),""),ROW(49:50))-3)</f>
        <v>13482</v>
      </c>
    </row>
    <row r="53" spans="1:10" x14ac:dyDescent="0.25">
      <c r="A53" s="55" t="s">
        <v>2</v>
      </c>
      <c r="B53" s="56">
        <v>42637</v>
      </c>
      <c r="C53" s="55" t="s">
        <v>224</v>
      </c>
      <c r="D53" s="55" t="s">
        <v>36</v>
      </c>
      <c r="E53" s="55">
        <v>694</v>
      </c>
      <c r="F53" s="55">
        <v>20</v>
      </c>
      <c r="G53" s="55">
        <f t="shared" si="0"/>
        <v>13880</v>
      </c>
      <c r="J53" s="55">
        <f t="array" ref="J53">INDEX($G$4:$G$431,SMALL(IF($A$4:$A$431=$I$4,ROW($G$4:$G$431),""),ROW(50:51))-3)</f>
        <v>11754</v>
      </c>
    </row>
    <row r="54" spans="1:10" x14ac:dyDescent="0.25">
      <c r="A54" s="55" t="s">
        <v>218</v>
      </c>
      <c r="B54" s="56">
        <v>42638</v>
      </c>
      <c r="C54" s="55" t="s">
        <v>216</v>
      </c>
      <c r="D54" s="55" t="s">
        <v>35</v>
      </c>
      <c r="E54" s="55">
        <v>175</v>
      </c>
      <c r="F54" s="55">
        <v>15</v>
      </c>
      <c r="G54" s="55">
        <f t="shared" si="0"/>
        <v>2625</v>
      </c>
      <c r="J54" s="55">
        <f t="array" ref="J54">INDEX($G$4:$G$431,SMALL(IF($A$4:$A$431=$I$4,ROW($G$4:$G$431),""),ROW(51:52))-3)</f>
        <v>18720</v>
      </c>
    </row>
    <row r="55" spans="1:10" x14ac:dyDescent="0.25">
      <c r="A55" s="55" t="s">
        <v>219</v>
      </c>
      <c r="B55" s="56">
        <v>42639</v>
      </c>
      <c r="C55" s="55" t="s">
        <v>225</v>
      </c>
      <c r="D55" s="55" t="s">
        <v>35</v>
      </c>
      <c r="E55" s="55">
        <v>589</v>
      </c>
      <c r="F55" s="55">
        <v>15</v>
      </c>
      <c r="G55" s="55">
        <f t="shared" si="0"/>
        <v>8835</v>
      </c>
      <c r="J55" s="55"/>
    </row>
    <row r="56" spans="1:10" x14ac:dyDescent="0.25">
      <c r="A56" s="55" t="s">
        <v>220</v>
      </c>
      <c r="B56" s="56">
        <v>42640</v>
      </c>
      <c r="C56" s="55" t="s">
        <v>106</v>
      </c>
      <c r="D56" s="55" t="s">
        <v>35</v>
      </c>
      <c r="E56" s="55">
        <v>291</v>
      </c>
      <c r="F56" s="55">
        <v>15</v>
      </c>
      <c r="G56" s="55">
        <f t="shared" si="0"/>
        <v>4365</v>
      </c>
      <c r="J56" s="55"/>
    </row>
    <row r="57" spans="1:10" x14ac:dyDescent="0.25">
      <c r="A57" s="55" t="s">
        <v>221</v>
      </c>
      <c r="B57" s="56">
        <v>42641</v>
      </c>
      <c r="C57" s="55" t="s">
        <v>224</v>
      </c>
      <c r="D57" s="55" t="s">
        <v>37</v>
      </c>
      <c r="E57" s="55">
        <v>899</v>
      </c>
      <c r="F57" s="55">
        <v>12.5</v>
      </c>
      <c r="G57" s="55">
        <f t="shared" si="0"/>
        <v>11237.5</v>
      </c>
      <c r="J57" s="55"/>
    </row>
    <row r="58" spans="1:10" x14ac:dyDescent="0.25">
      <c r="A58" s="55" t="s">
        <v>222</v>
      </c>
      <c r="B58" s="56">
        <v>42642</v>
      </c>
      <c r="C58" s="55" t="s">
        <v>216</v>
      </c>
      <c r="D58" s="55" t="s">
        <v>37</v>
      </c>
      <c r="E58" s="55">
        <v>1</v>
      </c>
      <c r="F58" s="55">
        <v>12.5</v>
      </c>
      <c r="G58" s="55">
        <f t="shared" si="0"/>
        <v>12.5</v>
      </c>
      <c r="J58" s="55"/>
    </row>
    <row r="59" spans="1:10" x14ac:dyDescent="0.25">
      <c r="A59" s="55" t="s">
        <v>223</v>
      </c>
      <c r="B59" s="56">
        <v>42643</v>
      </c>
      <c r="C59" s="55" t="s">
        <v>225</v>
      </c>
      <c r="D59" s="55" t="s">
        <v>35</v>
      </c>
      <c r="E59" s="55">
        <v>674</v>
      </c>
      <c r="F59" s="55">
        <v>15</v>
      </c>
      <c r="G59" s="55">
        <f t="shared" si="0"/>
        <v>10110</v>
      </c>
      <c r="J59" s="55"/>
    </row>
    <row r="60" spans="1:10" x14ac:dyDescent="0.25">
      <c r="A60" s="55" t="s">
        <v>217</v>
      </c>
      <c r="B60" s="56">
        <v>42644</v>
      </c>
      <c r="C60" s="55" t="s">
        <v>106</v>
      </c>
      <c r="D60" s="55" t="s">
        <v>38</v>
      </c>
      <c r="E60" s="55">
        <v>575</v>
      </c>
      <c r="F60" s="55">
        <v>18</v>
      </c>
      <c r="G60" s="55">
        <f t="shared" si="0"/>
        <v>10350</v>
      </c>
      <c r="J60" s="55"/>
    </row>
    <row r="61" spans="1:10" x14ac:dyDescent="0.25">
      <c r="A61" s="55" t="s">
        <v>2</v>
      </c>
      <c r="B61" s="56">
        <v>42645</v>
      </c>
      <c r="C61" s="55" t="s">
        <v>224</v>
      </c>
      <c r="D61" s="55" t="s">
        <v>35</v>
      </c>
      <c r="E61" s="55">
        <v>396</v>
      </c>
      <c r="F61" s="55">
        <v>15</v>
      </c>
      <c r="G61" s="55">
        <f t="shared" si="0"/>
        <v>5940</v>
      </c>
      <c r="J61" s="55"/>
    </row>
    <row r="62" spans="1:10" x14ac:dyDescent="0.25">
      <c r="A62" s="55" t="s">
        <v>218</v>
      </c>
      <c r="B62" s="56">
        <v>42646</v>
      </c>
      <c r="C62" s="55" t="s">
        <v>216</v>
      </c>
      <c r="D62" s="55" t="s">
        <v>37</v>
      </c>
      <c r="E62" s="55">
        <v>292</v>
      </c>
      <c r="F62" s="55">
        <v>12.5</v>
      </c>
      <c r="G62" s="55">
        <f t="shared" si="0"/>
        <v>3650</v>
      </c>
      <c r="J62" s="55"/>
    </row>
    <row r="63" spans="1:10" x14ac:dyDescent="0.25">
      <c r="A63" s="55" t="s">
        <v>219</v>
      </c>
      <c r="B63" s="56">
        <v>42647</v>
      </c>
      <c r="C63" s="55" t="s">
        <v>225</v>
      </c>
      <c r="D63" s="55" t="s">
        <v>36</v>
      </c>
      <c r="E63" s="55">
        <v>99</v>
      </c>
      <c r="F63" s="55">
        <v>20</v>
      </c>
      <c r="G63" s="55">
        <f t="shared" si="0"/>
        <v>1980</v>
      </c>
      <c r="J63" s="55"/>
    </row>
    <row r="64" spans="1:10" x14ac:dyDescent="0.25">
      <c r="A64" s="55" t="s">
        <v>220</v>
      </c>
      <c r="B64" s="56">
        <v>42648</v>
      </c>
      <c r="C64" s="55" t="s">
        <v>106</v>
      </c>
      <c r="D64" s="55" t="s">
        <v>38</v>
      </c>
      <c r="E64" s="55">
        <v>700</v>
      </c>
      <c r="F64" s="55">
        <v>18</v>
      </c>
      <c r="G64" s="55">
        <f t="shared" si="0"/>
        <v>12600</v>
      </c>
      <c r="J64" s="55"/>
    </row>
    <row r="65" spans="1:10" x14ac:dyDescent="0.25">
      <c r="A65" s="55" t="s">
        <v>221</v>
      </c>
      <c r="B65" s="56">
        <v>42649</v>
      </c>
      <c r="C65" s="55" t="s">
        <v>224</v>
      </c>
      <c r="D65" s="55" t="s">
        <v>38</v>
      </c>
      <c r="E65" s="55">
        <v>710</v>
      </c>
      <c r="F65" s="55">
        <v>18</v>
      </c>
      <c r="G65" s="55">
        <f t="shared" si="0"/>
        <v>12780</v>
      </c>
      <c r="J65" s="55"/>
    </row>
    <row r="66" spans="1:10" x14ac:dyDescent="0.25">
      <c r="A66" s="55" t="s">
        <v>222</v>
      </c>
      <c r="B66" s="56">
        <v>42650</v>
      </c>
      <c r="C66" s="55" t="s">
        <v>216</v>
      </c>
      <c r="D66" s="55" t="s">
        <v>38</v>
      </c>
      <c r="E66" s="55">
        <v>5</v>
      </c>
      <c r="F66" s="55">
        <v>18</v>
      </c>
      <c r="G66" s="55">
        <f t="shared" si="0"/>
        <v>90</v>
      </c>
      <c r="J66" s="55"/>
    </row>
    <row r="67" spans="1:10" x14ac:dyDescent="0.25">
      <c r="A67" s="55" t="s">
        <v>223</v>
      </c>
      <c r="B67" s="56">
        <v>42651</v>
      </c>
      <c r="C67" s="55" t="s">
        <v>225</v>
      </c>
      <c r="D67" s="55" t="s">
        <v>38</v>
      </c>
      <c r="E67" s="55">
        <v>695</v>
      </c>
      <c r="F67" s="55">
        <v>18</v>
      </c>
      <c r="G67" s="55">
        <f t="shared" si="0"/>
        <v>12510</v>
      </c>
      <c r="J67" s="55"/>
    </row>
    <row r="68" spans="1:10" x14ac:dyDescent="0.25">
      <c r="A68" s="55" t="s">
        <v>217</v>
      </c>
      <c r="B68" s="56">
        <v>42652</v>
      </c>
      <c r="C68" s="55" t="s">
        <v>106</v>
      </c>
      <c r="D68" s="55" t="s">
        <v>38</v>
      </c>
      <c r="E68" s="55">
        <v>643</v>
      </c>
      <c r="F68" s="55">
        <v>18</v>
      </c>
      <c r="G68" s="55">
        <f t="shared" ref="G68:G131" si="1">E68*F68</f>
        <v>11574</v>
      </c>
      <c r="J68" s="55"/>
    </row>
    <row r="69" spans="1:10" x14ac:dyDescent="0.25">
      <c r="A69" s="55" t="s">
        <v>2</v>
      </c>
      <c r="B69" s="56">
        <v>42653</v>
      </c>
      <c r="C69" s="55" t="s">
        <v>224</v>
      </c>
      <c r="D69" s="55" t="s">
        <v>38</v>
      </c>
      <c r="E69" s="55">
        <v>434</v>
      </c>
      <c r="F69" s="55">
        <v>18</v>
      </c>
      <c r="G69" s="55">
        <f t="shared" si="1"/>
        <v>7812</v>
      </c>
      <c r="J69" s="55"/>
    </row>
    <row r="70" spans="1:10" x14ac:dyDescent="0.25">
      <c r="A70" s="55" t="s">
        <v>218</v>
      </c>
      <c r="B70" s="56">
        <v>42654</v>
      </c>
      <c r="C70" s="55" t="s">
        <v>216</v>
      </c>
      <c r="D70" s="55" t="s">
        <v>36</v>
      </c>
      <c r="E70" s="55">
        <v>153</v>
      </c>
      <c r="F70" s="55">
        <v>20</v>
      </c>
      <c r="G70" s="55">
        <f t="shared" si="1"/>
        <v>3060</v>
      </c>
      <c r="J70" s="55"/>
    </row>
    <row r="71" spans="1:10" x14ac:dyDescent="0.25">
      <c r="A71" s="55" t="s">
        <v>219</v>
      </c>
      <c r="B71" s="56">
        <v>42655</v>
      </c>
      <c r="C71" s="55" t="s">
        <v>225</v>
      </c>
      <c r="D71" s="55" t="s">
        <v>36</v>
      </c>
      <c r="E71" s="55">
        <v>222</v>
      </c>
      <c r="F71" s="55">
        <v>20</v>
      </c>
      <c r="G71" s="55">
        <f t="shared" si="1"/>
        <v>4440</v>
      </c>
      <c r="J71" s="55"/>
    </row>
    <row r="72" spans="1:10" x14ac:dyDescent="0.25">
      <c r="A72" s="55" t="s">
        <v>220</v>
      </c>
      <c r="B72" s="56">
        <v>42656</v>
      </c>
      <c r="C72" s="55" t="s">
        <v>106</v>
      </c>
      <c r="D72" s="55" t="s">
        <v>37</v>
      </c>
      <c r="E72" s="55">
        <v>188</v>
      </c>
      <c r="F72" s="55">
        <v>12.5</v>
      </c>
      <c r="G72" s="55">
        <f t="shared" si="1"/>
        <v>2350</v>
      </c>
      <c r="J72" s="55"/>
    </row>
    <row r="73" spans="1:10" x14ac:dyDescent="0.25">
      <c r="A73" s="55" t="s">
        <v>221</v>
      </c>
      <c r="B73" s="56">
        <v>42657</v>
      </c>
      <c r="C73" s="55" t="s">
        <v>224</v>
      </c>
      <c r="D73" s="55" t="s">
        <v>35</v>
      </c>
      <c r="E73" s="55">
        <v>703</v>
      </c>
      <c r="F73" s="55">
        <v>15</v>
      </c>
      <c r="G73" s="55">
        <f t="shared" si="1"/>
        <v>10545</v>
      </c>
      <c r="J73" s="55"/>
    </row>
    <row r="74" spans="1:10" x14ac:dyDescent="0.25">
      <c r="A74" s="55" t="s">
        <v>222</v>
      </c>
      <c r="B74" s="56">
        <v>42658</v>
      </c>
      <c r="C74" s="55" t="s">
        <v>216</v>
      </c>
      <c r="D74" s="55" t="s">
        <v>38</v>
      </c>
      <c r="E74" s="55">
        <v>30</v>
      </c>
      <c r="F74" s="55">
        <v>18</v>
      </c>
      <c r="G74" s="55">
        <f t="shared" si="1"/>
        <v>540</v>
      </c>
      <c r="J74" s="55"/>
    </row>
    <row r="75" spans="1:10" x14ac:dyDescent="0.25">
      <c r="A75" s="55" t="s">
        <v>223</v>
      </c>
      <c r="B75" s="56">
        <v>42659</v>
      </c>
      <c r="C75" s="55" t="s">
        <v>225</v>
      </c>
      <c r="D75" s="55" t="s">
        <v>35</v>
      </c>
      <c r="E75" s="55">
        <v>678</v>
      </c>
      <c r="F75" s="55">
        <v>15</v>
      </c>
      <c r="G75" s="55">
        <f t="shared" si="1"/>
        <v>10170</v>
      </c>
      <c r="J75" s="55"/>
    </row>
    <row r="76" spans="1:10" x14ac:dyDescent="0.25">
      <c r="A76" s="55" t="s">
        <v>217</v>
      </c>
      <c r="B76" s="56">
        <v>42660</v>
      </c>
      <c r="C76" s="55" t="s">
        <v>106</v>
      </c>
      <c r="D76" s="55" t="s">
        <v>37</v>
      </c>
      <c r="E76" s="55">
        <v>681</v>
      </c>
      <c r="F76" s="55">
        <v>12.5</v>
      </c>
      <c r="G76" s="55">
        <f t="shared" si="1"/>
        <v>8512.5</v>
      </c>
      <c r="J76" s="55"/>
    </row>
    <row r="77" spans="1:10" x14ac:dyDescent="0.25">
      <c r="A77" s="55" t="s">
        <v>2</v>
      </c>
      <c r="B77" s="56">
        <v>42661</v>
      </c>
      <c r="C77" s="55" t="s">
        <v>224</v>
      </c>
      <c r="D77" s="55" t="s">
        <v>36</v>
      </c>
      <c r="E77" s="55">
        <v>972</v>
      </c>
      <c r="F77" s="55">
        <v>20</v>
      </c>
      <c r="G77" s="55">
        <f t="shared" si="1"/>
        <v>19440</v>
      </c>
      <c r="J77" s="55"/>
    </row>
    <row r="78" spans="1:10" x14ac:dyDescent="0.25">
      <c r="A78" s="55" t="s">
        <v>218</v>
      </c>
      <c r="B78" s="56">
        <v>42662</v>
      </c>
      <c r="C78" s="55" t="s">
        <v>216</v>
      </c>
      <c r="D78" s="55" t="s">
        <v>35</v>
      </c>
      <c r="E78" s="55">
        <v>325</v>
      </c>
      <c r="F78" s="55">
        <v>15</v>
      </c>
      <c r="G78" s="55">
        <f t="shared" si="1"/>
        <v>4875</v>
      </c>
      <c r="J78" s="55"/>
    </row>
    <row r="79" spans="1:10" x14ac:dyDescent="0.25">
      <c r="A79" s="55" t="s">
        <v>219</v>
      </c>
      <c r="B79" s="56">
        <v>42663</v>
      </c>
      <c r="C79" s="55" t="s">
        <v>225</v>
      </c>
      <c r="D79" s="55" t="s">
        <v>38</v>
      </c>
      <c r="E79" s="55">
        <v>450</v>
      </c>
      <c r="F79" s="55">
        <v>18</v>
      </c>
      <c r="G79" s="55">
        <f t="shared" si="1"/>
        <v>8100</v>
      </c>
      <c r="J79" s="55"/>
    </row>
    <row r="80" spans="1:10" x14ac:dyDescent="0.25">
      <c r="A80" s="55" t="s">
        <v>220</v>
      </c>
      <c r="B80" s="56">
        <v>42664</v>
      </c>
      <c r="C80" s="55" t="s">
        <v>106</v>
      </c>
      <c r="D80" s="55" t="s">
        <v>35</v>
      </c>
      <c r="E80" s="55">
        <v>240</v>
      </c>
      <c r="F80" s="55">
        <v>15</v>
      </c>
      <c r="G80" s="55">
        <f t="shared" si="1"/>
        <v>3600</v>
      </c>
      <c r="J80" s="55"/>
    </row>
    <row r="81" spans="1:10" x14ac:dyDescent="0.25">
      <c r="A81" s="55" t="s">
        <v>221</v>
      </c>
      <c r="B81" s="56">
        <v>42665</v>
      </c>
      <c r="C81" s="55" t="s">
        <v>224</v>
      </c>
      <c r="D81" s="55" t="s">
        <v>38</v>
      </c>
      <c r="E81" s="55">
        <v>687</v>
      </c>
      <c r="F81" s="55">
        <v>18</v>
      </c>
      <c r="G81" s="55">
        <f t="shared" si="1"/>
        <v>12366</v>
      </c>
      <c r="J81" s="55"/>
    </row>
    <row r="82" spans="1:10" x14ac:dyDescent="0.25">
      <c r="A82" s="55" t="s">
        <v>222</v>
      </c>
      <c r="B82" s="56">
        <v>42666</v>
      </c>
      <c r="C82" s="55" t="s">
        <v>216</v>
      </c>
      <c r="D82" s="55" t="s">
        <v>37</v>
      </c>
      <c r="E82" s="55">
        <v>922</v>
      </c>
      <c r="F82" s="55">
        <v>12.5</v>
      </c>
      <c r="G82" s="55">
        <f t="shared" si="1"/>
        <v>11525</v>
      </c>
      <c r="J82" s="55"/>
    </row>
    <row r="83" spans="1:10" x14ac:dyDescent="0.25">
      <c r="A83" s="55" t="s">
        <v>223</v>
      </c>
      <c r="B83" s="56">
        <v>42667</v>
      </c>
      <c r="C83" s="55" t="s">
        <v>225</v>
      </c>
      <c r="D83" s="55" t="s">
        <v>36</v>
      </c>
      <c r="E83" s="55">
        <v>433</v>
      </c>
      <c r="F83" s="55">
        <v>20</v>
      </c>
      <c r="G83" s="55">
        <f t="shared" si="1"/>
        <v>8660</v>
      </c>
      <c r="J83" s="55"/>
    </row>
    <row r="84" spans="1:10" x14ac:dyDescent="0.25">
      <c r="A84" s="55" t="s">
        <v>217</v>
      </c>
      <c r="B84" s="56">
        <v>42668</v>
      </c>
      <c r="C84" s="55" t="s">
        <v>106</v>
      </c>
      <c r="D84" s="55" t="s">
        <v>36</v>
      </c>
      <c r="E84" s="55">
        <v>286</v>
      </c>
      <c r="F84" s="55">
        <v>20</v>
      </c>
      <c r="G84" s="55">
        <f t="shared" si="1"/>
        <v>5720</v>
      </c>
      <c r="J84" s="55"/>
    </row>
    <row r="85" spans="1:10" x14ac:dyDescent="0.25">
      <c r="A85" s="55" t="s">
        <v>2</v>
      </c>
      <c r="B85" s="56">
        <v>42669</v>
      </c>
      <c r="C85" s="55" t="s">
        <v>224</v>
      </c>
      <c r="D85" s="55" t="s">
        <v>36</v>
      </c>
      <c r="E85" s="55">
        <v>7</v>
      </c>
      <c r="F85" s="55">
        <v>20</v>
      </c>
      <c r="G85" s="55">
        <f t="shared" si="1"/>
        <v>140</v>
      </c>
      <c r="J85" s="55"/>
    </row>
    <row r="86" spans="1:10" x14ac:dyDescent="0.25">
      <c r="A86" s="55" t="s">
        <v>218</v>
      </c>
      <c r="B86" s="56">
        <v>42670</v>
      </c>
      <c r="C86" s="55" t="s">
        <v>216</v>
      </c>
      <c r="D86" s="55" t="s">
        <v>38</v>
      </c>
      <c r="E86" s="55">
        <v>322</v>
      </c>
      <c r="F86" s="55">
        <v>18</v>
      </c>
      <c r="G86" s="55">
        <f t="shared" si="1"/>
        <v>5796</v>
      </c>
      <c r="J86" s="55"/>
    </row>
    <row r="87" spans="1:10" x14ac:dyDescent="0.25">
      <c r="A87" s="55" t="s">
        <v>219</v>
      </c>
      <c r="B87" s="56">
        <v>42671</v>
      </c>
      <c r="C87" s="55" t="s">
        <v>225</v>
      </c>
      <c r="D87" s="55" t="s">
        <v>37</v>
      </c>
      <c r="E87" s="55">
        <v>204</v>
      </c>
      <c r="F87" s="55">
        <v>12.5</v>
      </c>
      <c r="G87" s="55">
        <f t="shared" si="1"/>
        <v>2550</v>
      </c>
      <c r="J87" s="55"/>
    </row>
    <row r="88" spans="1:10" x14ac:dyDescent="0.25">
      <c r="A88" s="55" t="s">
        <v>220</v>
      </c>
      <c r="B88" s="56">
        <v>42672</v>
      </c>
      <c r="C88" s="55" t="s">
        <v>106</v>
      </c>
      <c r="D88" s="55" t="s">
        <v>36</v>
      </c>
      <c r="E88" s="55">
        <v>803</v>
      </c>
      <c r="F88" s="55">
        <v>20</v>
      </c>
      <c r="G88" s="55">
        <f t="shared" si="1"/>
        <v>16060</v>
      </c>
      <c r="J88" s="55"/>
    </row>
    <row r="89" spans="1:10" x14ac:dyDescent="0.25">
      <c r="A89" s="55" t="s">
        <v>221</v>
      </c>
      <c r="B89" s="56">
        <v>42673</v>
      </c>
      <c r="C89" s="55" t="s">
        <v>224</v>
      </c>
      <c r="D89" s="55" t="s">
        <v>37</v>
      </c>
      <c r="E89" s="55">
        <v>617</v>
      </c>
      <c r="F89" s="55">
        <v>12.5</v>
      </c>
      <c r="G89" s="55">
        <f t="shared" si="1"/>
        <v>7712.5</v>
      </c>
      <c r="J89" s="55"/>
    </row>
    <row r="90" spans="1:10" x14ac:dyDescent="0.25">
      <c r="A90" s="55" t="s">
        <v>222</v>
      </c>
      <c r="B90" s="56">
        <v>42674</v>
      </c>
      <c r="C90" s="55" t="s">
        <v>216</v>
      </c>
      <c r="D90" s="55" t="s">
        <v>35</v>
      </c>
      <c r="E90" s="55">
        <v>806</v>
      </c>
      <c r="F90" s="55">
        <v>15</v>
      </c>
      <c r="G90" s="55">
        <f t="shared" si="1"/>
        <v>12090</v>
      </c>
      <c r="J90" s="55"/>
    </row>
    <row r="91" spans="1:10" x14ac:dyDescent="0.25">
      <c r="A91" s="55" t="s">
        <v>223</v>
      </c>
      <c r="B91" s="56">
        <v>42675</v>
      </c>
      <c r="C91" s="55" t="s">
        <v>225</v>
      </c>
      <c r="D91" s="55" t="s">
        <v>36</v>
      </c>
      <c r="E91" s="55">
        <v>643</v>
      </c>
      <c r="F91" s="55">
        <v>20</v>
      </c>
      <c r="G91" s="55">
        <f t="shared" si="1"/>
        <v>12860</v>
      </c>
      <c r="J91" s="55"/>
    </row>
    <row r="92" spans="1:10" x14ac:dyDescent="0.25">
      <c r="A92" s="55" t="s">
        <v>217</v>
      </c>
      <c r="B92" s="56">
        <v>42676</v>
      </c>
      <c r="C92" s="55" t="s">
        <v>106</v>
      </c>
      <c r="D92" s="55" t="s">
        <v>38</v>
      </c>
      <c r="E92" s="55">
        <v>93</v>
      </c>
      <c r="F92" s="55">
        <v>18</v>
      </c>
      <c r="G92" s="55">
        <f t="shared" si="1"/>
        <v>1674</v>
      </c>
      <c r="J92" s="55"/>
    </row>
    <row r="93" spans="1:10" x14ac:dyDescent="0.25">
      <c r="A93" s="55" t="s">
        <v>2</v>
      </c>
      <c r="B93" s="56">
        <v>42677</v>
      </c>
      <c r="C93" s="55" t="s">
        <v>224</v>
      </c>
      <c r="D93" s="55" t="s">
        <v>37</v>
      </c>
      <c r="E93" s="55">
        <v>429</v>
      </c>
      <c r="F93" s="55">
        <v>12.5</v>
      </c>
      <c r="G93" s="55">
        <f t="shared" si="1"/>
        <v>5362.5</v>
      </c>
      <c r="J93" s="55"/>
    </row>
    <row r="94" spans="1:10" x14ac:dyDescent="0.25">
      <c r="A94" s="55" t="s">
        <v>218</v>
      </c>
      <c r="B94" s="56">
        <v>42678</v>
      </c>
      <c r="C94" s="55" t="s">
        <v>216</v>
      </c>
      <c r="D94" s="55" t="s">
        <v>37</v>
      </c>
      <c r="E94" s="55">
        <v>973</v>
      </c>
      <c r="F94" s="55">
        <v>12.5</v>
      </c>
      <c r="G94" s="55">
        <f t="shared" si="1"/>
        <v>12162.5</v>
      </c>
      <c r="J94" s="55"/>
    </row>
    <row r="95" spans="1:10" x14ac:dyDescent="0.25">
      <c r="A95" s="55" t="s">
        <v>219</v>
      </c>
      <c r="B95" s="56">
        <v>42679</v>
      </c>
      <c r="C95" s="55" t="s">
        <v>225</v>
      </c>
      <c r="D95" s="55" t="s">
        <v>38</v>
      </c>
      <c r="E95" s="55">
        <v>950</v>
      </c>
      <c r="F95" s="55">
        <v>18</v>
      </c>
      <c r="G95" s="55">
        <f t="shared" si="1"/>
        <v>17100</v>
      </c>
      <c r="J95" s="55"/>
    </row>
    <row r="96" spans="1:10" x14ac:dyDescent="0.25">
      <c r="A96" s="55" t="s">
        <v>220</v>
      </c>
      <c r="B96" s="56">
        <v>42680</v>
      </c>
      <c r="C96" s="55" t="s">
        <v>106</v>
      </c>
      <c r="D96" s="55" t="s">
        <v>37</v>
      </c>
      <c r="E96" s="55">
        <v>263</v>
      </c>
      <c r="F96" s="55">
        <v>12.5</v>
      </c>
      <c r="G96" s="55">
        <f t="shared" si="1"/>
        <v>3287.5</v>
      </c>
      <c r="J96" s="55"/>
    </row>
    <row r="97" spans="1:7" x14ac:dyDescent="0.25">
      <c r="A97" s="55" t="s">
        <v>221</v>
      </c>
      <c r="B97" s="56">
        <v>42681</v>
      </c>
      <c r="C97" s="55" t="s">
        <v>224</v>
      </c>
      <c r="D97" s="55" t="s">
        <v>37</v>
      </c>
      <c r="E97" s="55">
        <v>555</v>
      </c>
      <c r="F97" s="55">
        <v>12.5</v>
      </c>
      <c r="G97" s="55">
        <f t="shared" si="1"/>
        <v>6937.5</v>
      </c>
    </row>
    <row r="98" spans="1:7" x14ac:dyDescent="0.25">
      <c r="A98" s="55" t="s">
        <v>222</v>
      </c>
      <c r="B98" s="56">
        <v>42682</v>
      </c>
      <c r="C98" s="55" t="s">
        <v>216</v>
      </c>
      <c r="D98" s="55" t="s">
        <v>37</v>
      </c>
      <c r="E98" s="55">
        <v>363</v>
      </c>
      <c r="F98" s="55">
        <v>12.5</v>
      </c>
      <c r="G98" s="55">
        <f t="shared" si="1"/>
        <v>4537.5</v>
      </c>
    </row>
    <row r="99" spans="1:7" x14ac:dyDescent="0.25">
      <c r="A99" s="55" t="s">
        <v>223</v>
      </c>
      <c r="B99" s="56">
        <v>42683</v>
      </c>
      <c r="C99" s="55" t="s">
        <v>225</v>
      </c>
      <c r="D99" s="55" t="s">
        <v>35</v>
      </c>
      <c r="E99" s="55">
        <v>563</v>
      </c>
      <c r="F99" s="55">
        <v>15</v>
      </c>
      <c r="G99" s="55">
        <f t="shared" si="1"/>
        <v>8445</v>
      </c>
    </row>
    <row r="100" spans="1:7" x14ac:dyDescent="0.25">
      <c r="A100" s="55" t="s">
        <v>217</v>
      </c>
      <c r="B100" s="56">
        <v>42684</v>
      </c>
      <c r="C100" s="55" t="s">
        <v>106</v>
      </c>
      <c r="D100" s="55" t="s">
        <v>37</v>
      </c>
      <c r="E100" s="55">
        <v>298</v>
      </c>
      <c r="F100" s="55">
        <v>12.5</v>
      </c>
      <c r="G100" s="55">
        <f t="shared" si="1"/>
        <v>3725</v>
      </c>
    </row>
    <row r="101" spans="1:7" x14ac:dyDescent="0.25">
      <c r="A101" s="55" t="s">
        <v>2</v>
      </c>
      <c r="B101" s="56">
        <v>42685</v>
      </c>
      <c r="C101" s="55" t="s">
        <v>224</v>
      </c>
      <c r="D101" s="55" t="s">
        <v>38</v>
      </c>
      <c r="E101" s="55">
        <v>117</v>
      </c>
      <c r="F101" s="55">
        <v>18</v>
      </c>
      <c r="G101" s="55">
        <f t="shared" si="1"/>
        <v>2106</v>
      </c>
    </row>
    <row r="102" spans="1:7" x14ac:dyDescent="0.25">
      <c r="A102" s="55" t="s">
        <v>218</v>
      </c>
      <c r="B102" s="56">
        <v>42686</v>
      </c>
      <c r="C102" s="55" t="s">
        <v>216</v>
      </c>
      <c r="D102" s="55" t="s">
        <v>35</v>
      </c>
      <c r="E102" s="55">
        <v>88</v>
      </c>
      <c r="F102" s="55">
        <v>15</v>
      </c>
      <c r="G102" s="55">
        <f t="shared" si="1"/>
        <v>1320</v>
      </c>
    </row>
    <row r="103" spans="1:7" x14ac:dyDescent="0.25">
      <c r="A103" s="55" t="s">
        <v>219</v>
      </c>
      <c r="B103" s="56">
        <v>42687</v>
      </c>
      <c r="C103" s="55" t="s">
        <v>225</v>
      </c>
      <c r="D103" s="55" t="s">
        <v>35</v>
      </c>
      <c r="E103" s="55">
        <v>794</v>
      </c>
      <c r="F103" s="55">
        <v>15</v>
      </c>
      <c r="G103" s="55">
        <f t="shared" si="1"/>
        <v>11910</v>
      </c>
    </row>
    <row r="104" spans="1:7" x14ac:dyDescent="0.25">
      <c r="A104" s="55" t="s">
        <v>220</v>
      </c>
      <c r="B104" s="56">
        <v>42688</v>
      </c>
      <c r="C104" s="55" t="s">
        <v>106</v>
      </c>
      <c r="D104" s="55" t="s">
        <v>36</v>
      </c>
      <c r="E104" s="55">
        <v>932</v>
      </c>
      <c r="F104" s="55">
        <v>20</v>
      </c>
      <c r="G104" s="55">
        <f t="shared" si="1"/>
        <v>18640</v>
      </c>
    </row>
    <row r="105" spans="1:7" x14ac:dyDescent="0.25">
      <c r="A105" s="55" t="s">
        <v>221</v>
      </c>
      <c r="B105" s="56">
        <v>42689</v>
      </c>
      <c r="C105" s="55" t="s">
        <v>224</v>
      </c>
      <c r="D105" s="55" t="s">
        <v>36</v>
      </c>
      <c r="E105" s="55">
        <v>229</v>
      </c>
      <c r="F105" s="55">
        <v>20</v>
      </c>
      <c r="G105" s="55">
        <f t="shared" si="1"/>
        <v>4580</v>
      </c>
    </row>
    <row r="106" spans="1:7" x14ac:dyDescent="0.25">
      <c r="A106" s="55" t="s">
        <v>222</v>
      </c>
      <c r="B106" s="56">
        <v>42690</v>
      </c>
      <c r="C106" s="55" t="s">
        <v>216</v>
      </c>
      <c r="D106" s="55" t="s">
        <v>37</v>
      </c>
      <c r="E106" s="55">
        <v>914</v>
      </c>
      <c r="F106" s="55">
        <v>12.5</v>
      </c>
      <c r="G106" s="55">
        <f t="shared" si="1"/>
        <v>11425</v>
      </c>
    </row>
    <row r="107" spans="1:7" x14ac:dyDescent="0.25">
      <c r="A107" s="55" t="s">
        <v>223</v>
      </c>
      <c r="B107" s="56">
        <v>42691</v>
      </c>
      <c r="C107" s="55" t="s">
        <v>225</v>
      </c>
      <c r="D107" s="55" t="s">
        <v>35</v>
      </c>
      <c r="E107" s="55">
        <v>466</v>
      </c>
      <c r="F107" s="55">
        <v>15</v>
      </c>
      <c r="G107" s="55">
        <f t="shared" si="1"/>
        <v>6990</v>
      </c>
    </row>
    <row r="108" spans="1:7" x14ac:dyDescent="0.25">
      <c r="A108" s="55" t="s">
        <v>217</v>
      </c>
      <c r="B108" s="56">
        <v>42692</v>
      </c>
      <c r="C108" s="55" t="s">
        <v>106</v>
      </c>
      <c r="D108" s="55" t="s">
        <v>38</v>
      </c>
      <c r="E108" s="55">
        <v>625</v>
      </c>
      <c r="F108" s="55">
        <v>18</v>
      </c>
      <c r="G108" s="55">
        <f t="shared" si="1"/>
        <v>11250</v>
      </c>
    </row>
    <row r="109" spans="1:7" x14ac:dyDescent="0.25">
      <c r="A109" s="55" t="s">
        <v>2</v>
      </c>
      <c r="B109" s="56">
        <v>42693</v>
      </c>
      <c r="C109" s="55" t="s">
        <v>224</v>
      </c>
      <c r="D109" s="55" t="s">
        <v>35</v>
      </c>
      <c r="E109" s="55">
        <v>72</v>
      </c>
      <c r="F109" s="55">
        <v>15</v>
      </c>
      <c r="G109" s="55">
        <f t="shared" si="1"/>
        <v>1080</v>
      </c>
    </row>
    <row r="110" spans="1:7" x14ac:dyDescent="0.25">
      <c r="A110" s="55" t="s">
        <v>218</v>
      </c>
      <c r="B110" s="56">
        <v>42694</v>
      </c>
      <c r="C110" s="55" t="s">
        <v>216</v>
      </c>
      <c r="D110" s="55" t="s">
        <v>38</v>
      </c>
      <c r="E110" s="55">
        <v>760</v>
      </c>
      <c r="F110" s="55">
        <v>18</v>
      </c>
      <c r="G110" s="55">
        <f t="shared" si="1"/>
        <v>13680</v>
      </c>
    </row>
    <row r="111" spans="1:7" x14ac:dyDescent="0.25">
      <c r="A111" s="55" t="s">
        <v>219</v>
      </c>
      <c r="B111" s="56">
        <v>42695</v>
      </c>
      <c r="C111" s="55" t="s">
        <v>225</v>
      </c>
      <c r="D111" s="55" t="s">
        <v>36</v>
      </c>
      <c r="E111" s="55">
        <v>389</v>
      </c>
      <c r="F111" s="55">
        <v>20</v>
      </c>
      <c r="G111" s="55">
        <f t="shared" si="1"/>
        <v>7780</v>
      </c>
    </row>
    <row r="112" spans="1:7" x14ac:dyDescent="0.25">
      <c r="A112" s="55" t="s">
        <v>220</v>
      </c>
      <c r="B112" s="56">
        <v>42696</v>
      </c>
      <c r="C112" s="55" t="s">
        <v>106</v>
      </c>
      <c r="D112" s="55" t="s">
        <v>37</v>
      </c>
      <c r="E112" s="55">
        <v>470</v>
      </c>
      <c r="F112" s="55">
        <v>12.5</v>
      </c>
      <c r="G112" s="55">
        <f t="shared" si="1"/>
        <v>5875</v>
      </c>
    </row>
    <row r="113" spans="1:7" x14ac:dyDescent="0.25">
      <c r="A113" s="55" t="s">
        <v>221</v>
      </c>
      <c r="B113" s="56">
        <v>42697</v>
      </c>
      <c r="C113" s="55" t="s">
        <v>224</v>
      </c>
      <c r="D113" s="55" t="s">
        <v>35</v>
      </c>
      <c r="E113" s="55">
        <v>523</v>
      </c>
      <c r="F113" s="55">
        <v>15</v>
      </c>
      <c r="G113" s="55">
        <f t="shared" si="1"/>
        <v>7845</v>
      </c>
    </row>
    <row r="114" spans="1:7" x14ac:dyDescent="0.25">
      <c r="A114" s="55" t="s">
        <v>222</v>
      </c>
      <c r="B114" s="56">
        <v>42698</v>
      </c>
      <c r="C114" s="55" t="s">
        <v>216</v>
      </c>
      <c r="D114" s="55" t="s">
        <v>37</v>
      </c>
      <c r="E114" s="55">
        <v>695</v>
      </c>
      <c r="F114" s="55">
        <v>12.5</v>
      </c>
      <c r="G114" s="55">
        <f t="shared" si="1"/>
        <v>8687.5</v>
      </c>
    </row>
    <row r="115" spans="1:7" x14ac:dyDescent="0.25">
      <c r="A115" s="55" t="s">
        <v>223</v>
      </c>
      <c r="B115" s="56">
        <v>42699</v>
      </c>
      <c r="C115" s="55" t="s">
        <v>225</v>
      </c>
      <c r="D115" s="55" t="s">
        <v>36</v>
      </c>
      <c r="E115" s="55">
        <v>843</v>
      </c>
      <c r="F115" s="55">
        <v>20</v>
      </c>
      <c r="G115" s="55">
        <f t="shared" si="1"/>
        <v>16860</v>
      </c>
    </row>
    <row r="116" spans="1:7" x14ac:dyDescent="0.25">
      <c r="A116" s="55" t="s">
        <v>217</v>
      </c>
      <c r="B116" s="56">
        <v>42700</v>
      </c>
      <c r="C116" s="55" t="s">
        <v>106</v>
      </c>
      <c r="D116" s="55" t="s">
        <v>38</v>
      </c>
      <c r="E116" s="55">
        <v>230</v>
      </c>
      <c r="F116" s="55">
        <v>18</v>
      </c>
      <c r="G116" s="55">
        <f t="shared" si="1"/>
        <v>4140</v>
      </c>
    </row>
    <row r="117" spans="1:7" x14ac:dyDescent="0.25">
      <c r="A117" s="55" t="s">
        <v>2</v>
      </c>
      <c r="B117" s="56">
        <v>42701</v>
      </c>
      <c r="C117" s="55" t="s">
        <v>224</v>
      </c>
      <c r="D117" s="55" t="s">
        <v>36</v>
      </c>
      <c r="E117" s="55">
        <v>559</v>
      </c>
      <c r="F117" s="55">
        <v>20</v>
      </c>
      <c r="G117" s="55">
        <f t="shared" si="1"/>
        <v>11180</v>
      </c>
    </row>
    <row r="118" spans="1:7" x14ac:dyDescent="0.25">
      <c r="A118" s="55" t="s">
        <v>218</v>
      </c>
      <c r="B118" s="56">
        <v>42702</v>
      </c>
      <c r="C118" s="55" t="s">
        <v>216</v>
      </c>
      <c r="D118" s="55" t="s">
        <v>35</v>
      </c>
      <c r="E118" s="55">
        <v>277</v>
      </c>
      <c r="F118" s="55">
        <v>15</v>
      </c>
      <c r="G118" s="55">
        <f t="shared" si="1"/>
        <v>4155</v>
      </c>
    </row>
    <row r="119" spans="1:7" x14ac:dyDescent="0.25">
      <c r="A119" s="55" t="s">
        <v>219</v>
      </c>
      <c r="B119" s="56">
        <v>42703</v>
      </c>
      <c r="C119" s="55" t="s">
        <v>225</v>
      </c>
      <c r="D119" s="55" t="s">
        <v>36</v>
      </c>
      <c r="E119" s="55">
        <v>776</v>
      </c>
      <c r="F119" s="55">
        <v>20</v>
      </c>
      <c r="G119" s="55">
        <f t="shared" si="1"/>
        <v>15520</v>
      </c>
    </row>
    <row r="120" spans="1:7" x14ac:dyDescent="0.25">
      <c r="A120" s="55" t="s">
        <v>220</v>
      </c>
      <c r="B120" s="56">
        <v>42704</v>
      </c>
      <c r="C120" s="55" t="s">
        <v>106</v>
      </c>
      <c r="D120" s="55" t="s">
        <v>38</v>
      </c>
      <c r="E120" s="55">
        <v>599</v>
      </c>
      <c r="F120" s="55">
        <v>18</v>
      </c>
      <c r="G120" s="55">
        <f t="shared" si="1"/>
        <v>10782</v>
      </c>
    </row>
    <row r="121" spans="1:7" x14ac:dyDescent="0.25">
      <c r="A121" s="55" t="s">
        <v>221</v>
      </c>
      <c r="B121" s="56">
        <v>42705</v>
      </c>
      <c r="C121" s="55" t="s">
        <v>224</v>
      </c>
      <c r="D121" s="55" t="s">
        <v>35</v>
      </c>
      <c r="E121" s="55">
        <v>850</v>
      </c>
      <c r="F121" s="55">
        <v>15</v>
      </c>
      <c r="G121" s="55">
        <f t="shared" si="1"/>
        <v>12750</v>
      </c>
    </row>
    <row r="122" spans="1:7" x14ac:dyDescent="0.25">
      <c r="A122" s="55" t="s">
        <v>222</v>
      </c>
      <c r="B122" s="56">
        <v>42706</v>
      </c>
      <c r="C122" s="55" t="s">
        <v>216</v>
      </c>
      <c r="D122" s="55" t="s">
        <v>35</v>
      </c>
      <c r="E122" s="55">
        <v>448</v>
      </c>
      <c r="F122" s="55">
        <v>15</v>
      </c>
      <c r="G122" s="55">
        <f t="shared" si="1"/>
        <v>6720</v>
      </c>
    </row>
    <row r="123" spans="1:7" x14ac:dyDescent="0.25">
      <c r="A123" s="55" t="s">
        <v>223</v>
      </c>
      <c r="B123" s="56">
        <v>42707</v>
      </c>
      <c r="C123" s="55" t="s">
        <v>225</v>
      </c>
      <c r="D123" s="55" t="s">
        <v>38</v>
      </c>
      <c r="E123" s="55">
        <v>149</v>
      </c>
      <c r="F123" s="55">
        <v>18</v>
      </c>
      <c r="G123" s="55">
        <f t="shared" si="1"/>
        <v>2682</v>
      </c>
    </row>
    <row r="124" spans="1:7" x14ac:dyDescent="0.25">
      <c r="A124" s="55" t="s">
        <v>217</v>
      </c>
      <c r="B124" s="56">
        <v>42708</v>
      </c>
      <c r="C124" s="55" t="s">
        <v>106</v>
      </c>
      <c r="D124" s="55" t="s">
        <v>38</v>
      </c>
      <c r="E124" s="55">
        <v>68</v>
      </c>
      <c r="F124" s="55">
        <v>18</v>
      </c>
      <c r="G124" s="55">
        <f t="shared" si="1"/>
        <v>1224</v>
      </c>
    </row>
    <row r="125" spans="1:7" x14ac:dyDescent="0.25">
      <c r="A125" s="55" t="s">
        <v>2</v>
      </c>
      <c r="B125" s="56">
        <v>42709</v>
      </c>
      <c r="C125" s="55" t="s">
        <v>224</v>
      </c>
      <c r="D125" s="55" t="s">
        <v>37</v>
      </c>
      <c r="E125" s="55">
        <v>482</v>
      </c>
      <c r="F125" s="55">
        <v>12.5</v>
      </c>
      <c r="G125" s="55">
        <f t="shared" si="1"/>
        <v>6025</v>
      </c>
    </row>
    <row r="126" spans="1:7" x14ac:dyDescent="0.25">
      <c r="A126" s="55" t="s">
        <v>218</v>
      </c>
      <c r="B126" s="56">
        <v>42710</v>
      </c>
      <c r="C126" s="55" t="s">
        <v>216</v>
      </c>
      <c r="D126" s="55" t="s">
        <v>37</v>
      </c>
      <c r="E126" s="55">
        <v>31</v>
      </c>
      <c r="F126" s="55">
        <v>12.5</v>
      </c>
      <c r="G126" s="55">
        <f t="shared" si="1"/>
        <v>387.5</v>
      </c>
    </row>
    <row r="127" spans="1:7" x14ac:dyDescent="0.25">
      <c r="A127" s="55" t="s">
        <v>219</v>
      </c>
      <c r="B127" s="56">
        <v>42711</v>
      </c>
      <c r="C127" s="55" t="s">
        <v>225</v>
      </c>
      <c r="D127" s="55" t="s">
        <v>35</v>
      </c>
      <c r="E127" s="55">
        <v>260</v>
      </c>
      <c r="F127" s="55">
        <v>15</v>
      </c>
      <c r="G127" s="55">
        <f t="shared" si="1"/>
        <v>3900</v>
      </c>
    </row>
    <row r="128" spans="1:7" x14ac:dyDescent="0.25">
      <c r="A128" s="55" t="s">
        <v>220</v>
      </c>
      <c r="B128" s="56">
        <v>42712</v>
      </c>
      <c r="C128" s="55" t="s">
        <v>106</v>
      </c>
      <c r="D128" s="55" t="s">
        <v>38</v>
      </c>
      <c r="E128" s="55">
        <v>7</v>
      </c>
      <c r="F128" s="55">
        <v>18</v>
      </c>
      <c r="G128" s="55">
        <f t="shared" si="1"/>
        <v>126</v>
      </c>
    </row>
    <row r="129" spans="1:7" x14ac:dyDescent="0.25">
      <c r="A129" s="55" t="s">
        <v>221</v>
      </c>
      <c r="B129" s="56">
        <v>42713</v>
      </c>
      <c r="C129" s="55" t="s">
        <v>224</v>
      </c>
      <c r="D129" s="55" t="s">
        <v>37</v>
      </c>
      <c r="E129" s="55">
        <v>660</v>
      </c>
      <c r="F129" s="55">
        <v>12.5</v>
      </c>
      <c r="G129" s="55">
        <f t="shared" si="1"/>
        <v>8250</v>
      </c>
    </row>
    <row r="130" spans="1:7" x14ac:dyDescent="0.25">
      <c r="A130" s="55" t="s">
        <v>222</v>
      </c>
      <c r="B130" s="56">
        <v>42714</v>
      </c>
      <c r="C130" s="55" t="s">
        <v>216</v>
      </c>
      <c r="D130" s="55" t="s">
        <v>37</v>
      </c>
      <c r="E130" s="55">
        <v>682</v>
      </c>
      <c r="F130" s="55">
        <v>12.5</v>
      </c>
      <c r="G130" s="55">
        <f t="shared" si="1"/>
        <v>8525</v>
      </c>
    </row>
    <row r="131" spans="1:7" x14ac:dyDescent="0.25">
      <c r="A131" s="55" t="s">
        <v>223</v>
      </c>
      <c r="B131" s="56">
        <v>42715</v>
      </c>
      <c r="C131" s="55" t="s">
        <v>225</v>
      </c>
      <c r="D131" s="55" t="s">
        <v>37</v>
      </c>
      <c r="E131" s="55">
        <v>182</v>
      </c>
      <c r="F131" s="55">
        <v>12.5</v>
      </c>
      <c r="G131" s="55">
        <f t="shared" si="1"/>
        <v>2275</v>
      </c>
    </row>
    <row r="132" spans="1:7" x14ac:dyDescent="0.25">
      <c r="A132" s="55" t="s">
        <v>217</v>
      </c>
      <c r="B132" s="56">
        <v>42716</v>
      </c>
      <c r="C132" s="55" t="s">
        <v>106</v>
      </c>
      <c r="D132" s="55" t="s">
        <v>38</v>
      </c>
      <c r="E132" s="55">
        <v>938</v>
      </c>
      <c r="F132" s="55">
        <v>18</v>
      </c>
      <c r="G132" s="55">
        <f t="shared" ref="G132:G195" si="2">E132*F132</f>
        <v>16884</v>
      </c>
    </row>
    <row r="133" spans="1:7" x14ac:dyDescent="0.25">
      <c r="A133" s="55" t="s">
        <v>2</v>
      </c>
      <c r="B133" s="56">
        <v>42717</v>
      </c>
      <c r="C133" s="55" t="s">
        <v>224</v>
      </c>
      <c r="D133" s="55" t="s">
        <v>36</v>
      </c>
      <c r="E133" s="55">
        <v>637</v>
      </c>
      <c r="F133" s="55">
        <v>20</v>
      </c>
      <c r="G133" s="55">
        <f t="shared" si="2"/>
        <v>12740</v>
      </c>
    </row>
    <row r="134" spans="1:7" x14ac:dyDescent="0.25">
      <c r="A134" s="55" t="s">
        <v>218</v>
      </c>
      <c r="B134" s="56">
        <v>42718</v>
      </c>
      <c r="C134" s="55" t="s">
        <v>216</v>
      </c>
      <c r="D134" s="55" t="s">
        <v>36</v>
      </c>
      <c r="E134" s="55">
        <v>804</v>
      </c>
      <c r="F134" s="55">
        <v>20</v>
      </c>
      <c r="G134" s="55">
        <f t="shared" si="2"/>
        <v>16080</v>
      </c>
    </row>
    <row r="135" spans="1:7" x14ac:dyDescent="0.25">
      <c r="A135" s="55" t="s">
        <v>219</v>
      </c>
      <c r="B135" s="56">
        <v>42719</v>
      </c>
      <c r="C135" s="55" t="s">
        <v>225</v>
      </c>
      <c r="D135" s="55" t="s">
        <v>38</v>
      </c>
      <c r="E135" s="55">
        <v>852</v>
      </c>
      <c r="F135" s="55">
        <v>18</v>
      </c>
      <c r="G135" s="55">
        <f t="shared" si="2"/>
        <v>15336</v>
      </c>
    </row>
    <row r="136" spans="1:7" x14ac:dyDescent="0.25">
      <c r="A136" s="55" t="s">
        <v>220</v>
      </c>
      <c r="B136" s="56">
        <v>42720</v>
      </c>
      <c r="C136" s="55" t="s">
        <v>106</v>
      </c>
      <c r="D136" s="55" t="s">
        <v>35</v>
      </c>
      <c r="E136" s="55">
        <v>244</v>
      </c>
      <c r="F136" s="55">
        <v>15</v>
      </c>
      <c r="G136" s="55">
        <f t="shared" si="2"/>
        <v>3660</v>
      </c>
    </row>
    <row r="137" spans="1:7" x14ac:dyDescent="0.25">
      <c r="A137" s="55" t="s">
        <v>221</v>
      </c>
      <c r="B137" s="56">
        <v>42721</v>
      </c>
      <c r="C137" s="55" t="s">
        <v>224</v>
      </c>
      <c r="D137" s="55" t="s">
        <v>35</v>
      </c>
      <c r="E137" s="55">
        <v>207</v>
      </c>
      <c r="F137" s="55">
        <v>15</v>
      </c>
      <c r="G137" s="55">
        <f t="shared" si="2"/>
        <v>3105</v>
      </c>
    </row>
    <row r="138" spans="1:7" x14ac:dyDescent="0.25">
      <c r="A138" s="55" t="s">
        <v>222</v>
      </c>
      <c r="B138" s="56">
        <v>42722</v>
      </c>
      <c r="C138" s="55" t="s">
        <v>216</v>
      </c>
      <c r="D138" s="55" t="s">
        <v>35</v>
      </c>
      <c r="E138" s="55">
        <v>907</v>
      </c>
      <c r="F138" s="55">
        <v>15</v>
      </c>
      <c r="G138" s="55">
        <f t="shared" si="2"/>
        <v>13605</v>
      </c>
    </row>
    <row r="139" spans="1:7" x14ac:dyDescent="0.25">
      <c r="A139" s="55" t="s">
        <v>223</v>
      </c>
      <c r="B139" s="56">
        <v>42723</v>
      </c>
      <c r="C139" s="55" t="s">
        <v>225</v>
      </c>
      <c r="D139" s="55" t="s">
        <v>38</v>
      </c>
      <c r="E139" s="55">
        <v>488</v>
      </c>
      <c r="F139" s="55">
        <v>18</v>
      </c>
      <c r="G139" s="55">
        <f t="shared" si="2"/>
        <v>8784</v>
      </c>
    </row>
    <row r="140" spans="1:7" x14ac:dyDescent="0.25">
      <c r="A140" s="55" t="s">
        <v>217</v>
      </c>
      <c r="B140" s="56">
        <v>42724</v>
      </c>
      <c r="C140" s="55" t="s">
        <v>106</v>
      </c>
      <c r="D140" s="55" t="s">
        <v>37</v>
      </c>
      <c r="E140" s="55">
        <v>845</v>
      </c>
      <c r="F140" s="55">
        <v>12.5</v>
      </c>
      <c r="G140" s="55">
        <f t="shared" si="2"/>
        <v>10562.5</v>
      </c>
    </row>
    <row r="141" spans="1:7" x14ac:dyDescent="0.25">
      <c r="A141" s="55" t="s">
        <v>2</v>
      </c>
      <c r="B141" s="56">
        <v>42725</v>
      </c>
      <c r="C141" s="55" t="s">
        <v>224</v>
      </c>
      <c r="D141" s="55" t="s">
        <v>38</v>
      </c>
      <c r="E141" s="55">
        <v>419</v>
      </c>
      <c r="F141" s="55">
        <v>18</v>
      </c>
      <c r="G141" s="55">
        <f t="shared" si="2"/>
        <v>7542</v>
      </c>
    </row>
    <row r="142" spans="1:7" x14ac:dyDescent="0.25">
      <c r="A142" s="55" t="s">
        <v>218</v>
      </c>
      <c r="B142" s="56">
        <v>42726</v>
      </c>
      <c r="C142" s="55" t="s">
        <v>216</v>
      </c>
      <c r="D142" s="55" t="s">
        <v>38</v>
      </c>
      <c r="E142" s="55">
        <v>271</v>
      </c>
      <c r="F142" s="55">
        <v>18</v>
      </c>
      <c r="G142" s="55">
        <f t="shared" si="2"/>
        <v>4878</v>
      </c>
    </row>
    <row r="143" spans="1:7" x14ac:dyDescent="0.25">
      <c r="A143" s="55" t="s">
        <v>219</v>
      </c>
      <c r="B143" s="56">
        <v>42727</v>
      </c>
      <c r="C143" s="55" t="s">
        <v>225</v>
      </c>
      <c r="D143" s="55" t="s">
        <v>35</v>
      </c>
      <c r="E143" s="55">
        <v>322</v>
      </c>
      <c r="F143" s="55">
        <v>15</v>
      </c>
      <c r="G143" s="55">
        <f t="shared" si="2"/>
        <v>4830</v>
      </c>
    </row>
    <row r="144" spans="1:7" x14ac:dyDescent="0.25">
      <c r="A144" s="55" t="s">
        <v>220</v>
      </c>
      <c r="B144" s="56">
        <v>42728</v>
      </c>
      <c r="C144" s="55" t="s">
        <v>106</v>
      </c>
      <c r="D144" s="55" t="s">
        <v>35</v>
      </c>
      <c r="E144" s="55">
        <v>54</v>
      </c>
      <c r="F144" s="55">
        <v>15</v>
      </c>
      <c r="G144" s="55">
        <f t="shared" si="2"/>
        <v>810</v>
      </c>
    </row>
    <row r="145" spans="1:7" x14ac:dyDescent="0.25">
      <c r="A145" s="55" t="s">
        <v>221</v>
      </c>
      <c r="B145" s="56">
        <v>42729</v>
      </c>
      <c r="C145" s="55" t="s">
        <v>224</v>
      </c>
      <c r="D145" s="55" t="s">
        <v>35</v>
      </c>
      <c r="E145" s="55">
        <v>307</v>
      </c>
      <c r="F145" s="55">
        <v>15</v>
      </c>
      <c r="G145" s="55">
        <f t="shared" si="2"/>
        <v>4605</v>
      </c>
    </row>
    <row r="146" spans="1:7" x14ac:dyDescent="0.25">
      <c r="A146" s="55" t="s">
        <v>222</v>
      </c>
      <c r="B146" s="56">
        <v>42730</v>
      </c>
      <c r="C146" s="55" t="s">
        <v>216</v>
      </c>
      <c r="D146" s="55" t="s">
        <v>36</v>
      </c>
      <c r="E146" s="55">
        <v>955</v>
      </c>
      <c r="F146" s="55">
        <v>20</v>
      </c>
      <c r="G146" s="55">
        <f t="shared" si="2"/>
        <v>19100</v>
      </c>
    </row>
    <row r="147" spans="1:7" x14ac:dyDescent="0.25">
      <c r="A147" s="55" t="s">
        <v>223</v>
      </c>
      <c r="B147" s="56">
        <v>42731</v>
      </c>
      <c r="C147" s="55" t="s">
        <v>225</v>
      </c>
      <c r="D147" s="55" t="s">
        <v>35</v>
      </c>
      <c r="E147" s="55">
        <v>945</v>
      </c>
      <c r="F147" s="55">
        <v>15</v>
      </c>
      <c r="G147" s="55">
        <f t="shared" si="2"/>
        <v>14175</v>
      </c>
    </row>
    <row r="148" spans="1:7" x14ac:dyDescent="0.25">
      <c r="A148" s="55" t="s">
        <v>217</v>
      </c>
      <c r="B148" s="56">
        <v>42732</v>
      </c>
      <c r="C148" s="55" t="s">
        <v>106</v>
      </c>
      <c r="D148" s="55" t="s">
        <v>38</v>
      </c>
      <c r="E148" s="55">
        <v>954</v>
      </c>
      <c r="F148" s="55">
        <v>18</v>
      </c>
      <c r="G148" s="55">
        <f t="shared" si="2"/>
        <v>17172</v>
      </c>
    </row>
    <row r="149" spans="1:7" x14ac:dyDescent="0.25">
      <c r="A149" s="55" t="s">
        <v>2</v>
      </c>
      <c r="B149" s="56">
        <v>42733</v>
      </c>
      <c r="C149" s="55" t="s">
        <v>224</v>
      </c>
      <c r="D149" s="55" t="s">
        <v>38</v>
      </c>
      <c r="E149" s="55">
        <v>112</v>
      </c>
      <c r="F149" s="55">
        <v>18</v>
      </c>
      <c r="G149" s="55">
        <f t="shared" si="2"/>
        <v>2016</v>
      </c>
    </row>
    <row r="150" spans="1:7" x14ac:dyDescent="0.25">
      <c r="A150" s="55" t="s">
        <v>218</v>
      </c>
      <c r="B150" s="56">
        <v>42734</v>
      </c>
      <c r="C150" s="55" t="s">
        <v>216</v>
      </c>
      <c r="D150" s="55" t="s">
        <v>37</v>
      </c>
      <c r="E150" s="55">
        <v>856</v>
      </c>
      <c r="F150" s="55">
        <v>12.5</v>
      </c>
      <c r="G150" s="55">
        <f t="shared" si="2"/>
        <v>10700</v>
      </c>
    </row>
    <row r="151" spans="1:7" x14ac:dyDescent="0.25">
      <c r="A151" s="55" t="s">
        <v>219</v>
      </c>
      <c r="B151" s="56">
        <v>42735</v>
      </c>
      <c r="C151" s="55" t="s">
        <v>225</v>
      </c>
      <c r="D151" s="55" t="s">
        <v>37</v>
      </c>
      <c r="E151" s="55">
        <v>442</v>
      </c>
      <c r="F151" s="55">
        <v>12.5</v>
      </c>
      <c r="G151" s="55">
        <f t="shared" si="2"/>
        <v>5525</v>
      </c>
    </row>
    <row r="152" spans="1:7" x14ac:dyDescent="0.25">
      <c r="A152" s="55" t="s">
        <v>220</v>
      </c>
      <c r="B152" s="56">
        <v>42736</v>
      </c>
      <c r="C152" s="55" t="s">
        <v>106</v>
      </c>
      <c r="D152" s="55" t="s">
        <v>35</v>
      </c>
      <c r="E152" s="55">
        <v>347</v>
      </c>
      <c r="F152" s="55">
        <v>15</v>
      </c>
      <c r="G152" s="55">
        <f t="shared" si="2"/>
        <v>5205</v>
      </c>
    </row>
    <row r="153" spans="1:7" x14ac:dyDescent="0.25">
      <c r="A153" s="55" t="s">
        <v>221</v>
      </c>
      <c r="B153" s="56">
        <v>42737</v>
      </c>
      <c r="C153" s="55" t="s">
        <v>224</v>
      </c>
      <c r="D153" s="55" t="s">
        <v>37</v>
      </c>
      <c r="E153" s="55">
        <v>700</v>
      </c>
      <c r="F153" s="55">
        <v>12.5</v>
      </c>
      <c r="G153" s="55">
        <f t="shared" si="2"/>
        <v>8750</v>
      </c>
    </row>
    <row r="154" spans="1:7" x14ac:dyDescent="0.25">
      <c r="A154" s="55" t="s">
        <v>222</v>
      </c>
      <c r="B154" s="56">
        <v>42738</v>
      </c>
      <c r="C154" s="55" t="s">
        <v>216</v>
      </c>
      <c r="D154" s="55" t="s">
        <v>37</v>
      </c>
      <c r="E154" s="55">
        <v>325</v>
      </c>
      <c r="F154" s="55">
        <v>12.5</v>
      </c>
      <c r="G154" s="55">
        <f t="shared" si="2"/>
        <v>4062.5</v>
      </c>
    </row>
    <row r="155" spans="1:7" x14ac:dyDescent="0.25">
      <c r="A155" s="55" t="s">
        <v>223</v>
      </c>
      <c r="B155" s="56">
        <v>42739</v>
      </c>
      <c r="C155" s="55" t="s">
        <v>225</v>
      </c>
      <c r="D155" s="55" t="s">
        <v>36</v>
      </c>
      <c r="E155" s="55">
        <v>558</v>
      </c>
      <c r="F155" s="55">
        <v>20</v>
      </c>
      <c r="G155" s="55">
        <f t="shared" si="2"/>
        <v>11160</v>
      </c>
    </row>
    <row r="156" spans="1:7" x14ac:dyDescent="0.25">
      <c r="A156" s="55" t="s">
        <v>217</v>
      </c>
      <c r="B156" s="56">
        <v>42740</v>
      </c>
      <c r="C156" s="55" t="s">
        <v>106</v>
      </c>
      <c r="D156" s="55" t="s">
        <v>36</v>
      </c>
      <c r="E156" s="55">
        <v>240</v>
      </c>
      <c r="F156" s="55">
        <v>20</v>
      </c>
      <c r="G156" s="55">
        <f t="shared" si="2"/>
        <v>4800</v>
      </c>
    </row>
    <row r="157" spans="1:7" x14ac:dyDescent="0.25">
      <c r="A157" s="55" t="s">
        <v>2</v>
      </c>
      <c r="B157" s="56">
        <v>42741</v>
      </c>
      <c r="C157" s="55" t="s">
        <v>224</v>
      </c>
      <c r="D157" s="55" t="s">
        <v>37</v>
      </c>
      <c r="E157" s="55">
        <v>629</v>
      </c>
      <c r="F157" s="55">
        <v>12.5</v>
      </c>
      <c r="G157" s="55">
        <f t="shared" si="2"/>
        <v>7862.5</v>
      </c>
    </row>
    <row r="158" spans="1:7" x14ac:dyDescent="0.25">
      <c r="A158" s="55" t="s">
        <v>218</v>
      </c>
      <c r="B158" s="56">
        <v>42742</v>
      </c>
      <c r="C158" s="55" t="s">
        <v>216</v>
      </c>
      <c r="D158" s="55" t="s">
        <v>37</v>
      </c>
      <c r="E158" s="55">
        <v>258</v>
      </c>
      <c r="F158" s="55">
        <v>12.5</v>
      </c>
      <c r="G158" s="55">
        <f t="shared" si="2"/>
        <v>3225</v>
      </c>
    </row>
    <row r="159" spans="1:7" x14ac:dyDescent="0.25">
      <c r="A159" s="55" t="s">
        <v>219</v>
      </c>
      <c r="B159" s="56">
        <v>42743</v>
      </c>
      <c r="C159" s="55" t="s">
        <v>225</v>
      </c>
      <c r="D159" s="55" t="s">
        <v>37</v>
      </c>
      <c r="E159" s="55">
        <v>405</v>
      </c>
      <c r="F159" s="55">
        <v>12.5</v>
      </c>
      <c r="G159" s="55">
        <f t="shared" si="2"/>
        <v>5062.5</v>
      </c>
    </row>
    <row r="160" spans="1:7" x14ac:dyDescent="0.25">
      <c r="A160" s="55" t="s">
        <v>220</v>
      </c>
      <c r="B160" s="56">
        <v>42744</v>
      </c>
      <c r="C160" s="55" t="s">
        <v>106</v>
      </c>
      <c r="D160" s="55" t="s">
        <v>35</v>
      </c>
      <c r="E160" s="55">
        <v>259</v>
      </c>
      <c r="F160" s="55">
        <v>15</v>
      </c>
      <c r="G160" s="55">
        <f t="shared" si="2"/>
        <v>3885</v>
      </c>
    </row>
    <row r="161" spans="1:7" x14ac:dyDescent="0.25">
      <c r="A161" s="55" t="s">
        <v>221</v>
      </c>
      <c r="B161" s="56">
        <v>42745</v>
      </c>
      <c r="C161" s="55" t="s">
        <v>224</v>
      </c>
      <c r="D161" s="55" t="s">
        <v>37</v>
      </c>
      <c r="E161" s="55">
        <v>526</v>
      </c>
      <c r="F161" s="55">
        <v>12.5</v>
      </c>
      <c r="G161" s="55">
        <f t="shared" si="2"/>
        <v>6575</v>
      </c>
    </row>
    <row r="162" spans="1:7" x14ac:dyDescent="0.25">
      <c r="A162" s="55" t="s">
        <v>222</v>
      </c>
      <c r="B162" s="56">
        <v>42746</v>
      </c>
      <c r="C162" s="55" t="s">
        <v>216</v>
      </c>
      <c r="D162" s="55" t="s">
        <v>38</v>
      </c>
      <c r="E162" s="55">
        <v>839</v>
      </c>
      <c r="F162" s="55">
        <v>18</v>
      </c>
      <c r="G162" s="55">
        <f t="shared" si="2"/>
        <v>15102</v>
      </c>
    </row>
    <row r="163" spans="1:7" x14ac:dyDescent="0.25">
      <c r="A163" s="55" t="s">
        <v>223</v>
      </c>
      <c r="B163" s="56">
        <v>42747</v>
      </c>
      <c r="C163" s="55" t="s">
        <v>225</v>
      </c>
      <c r="D163" s="55" t="s">
        <v>36</v>
      </c>
      <c r="E163" s="55">
        <v>32</v>
      </c>
      <c r="F163" s="55">
        <v>20</v>
      </c>
      <c r="G163" s="55">
        <f t="shared" si="2"/>
        <v>640</v>
      </c>
    </row>
    <row r="164" spans="1:7" x14ac:dyDescent="0.25">
      <c r="A164" s="55" t="s">
        <v>217</v>
      </c>
      <c r="B164" s="56">
        <v>42748</v>
      </c>
      <c r="C164" s="55" t="s">
        <v>106</v>
      </c>
      <c r="D164" s="55" t="s">
        <v>35</v>
      </c>
      <c r="E164" s="55">
        <v>907</v>
      </c>
      <c r="F164" s="55">
        <v>15</v>
      </c>
      <c r="G164" s="55">
        <f t="shared" si="2"/>
        <v>13605</v>
      </c>
    </row>
    <row r="165" spans="1:7" x14ac:dyDescent="0.25">
      <c r="A165" s="55" t="s">
        <v>2</v>
      </c>
      <c r="B165" s="56">
        <v>42749</v>
      </c>
      <c r="C165" s="55" t="s">
        <v>224</v>
      </c>
      <c r="D165" s="55" t="s">
        <v>36</v>
      </c>
      <c r="E165" s="55">
        <v>529</v>
      </c>
      <c r="F165" s="55">
        <v>20</v>
      </c>
      <c r="G165" s="55">
        <f t="shared" si="2"/>
        <v>10580</v>
      </c>
    </row>
    <row r="166" spans="1:7" x14ac:dyDescent="0.25">
      <c r="A166" s="55" t="s">
        <v>218</v>
      </c>
      <c r="B166" s="56">
        <v>42750</v>
      </c>
      <c r="C166" s="55" t="s">
        <v>216</v>
      </c>
      <c r="D166" s="55" t="s">
        <v>38</v>
      </c>
      <c r="E166" s="55">
        <v>587</v>
      </c>
      <c r="F166" s="55">
        <v>18</v>
      </c>
      <c r="G166" s="55">
        <f t="shared" si="2"/>
        <v>10566</v>
      </c>
    </row>
    <row r="167" spans="1:7" x14ac:dyDescent="0.25">
      <c r="A167" s="55" t="s">
        <v>219</v>
      </c>
      <c r="B167" s="56">
        <v>42751</v>
      </c>
      <c r="C167" s="55" t="s">
        <v>225</v>
      </c>
      <c r="D167" s="55" t="s">
        <v>38</v>
      </c>
      <c r="E167" s="55">
        <v>686</v>
      </c>
      <c r="F167" s="55">
        <v>18</v>
      </c>
      <c r="G167" s="55">
        <f t="shared" si="2"/>
        <v>12348</v>
      </c>
    </row>
    <row r="168" spans="1:7" x14ac:dyDescent="0.25">
      <c r="A168" s="55" t="s">
        <v>220</v>
      </c>
      <c r="B168" s="56">
        <v>42752</v>
      </c>
      <c r="C168" s="55" t="s">
        <v>106</v>
      </c>
      <c r="D168" s="55" t="s">
        <v>38</v>
      </c>
      <c r="E168" s="55">
        <v>88</v>
      </c>
      <c r="F168" s="55">
        <v>18</v>
      </c>
      <c r="G168" s="55">
        <f t="shared" si="2"/>
        <v>1584</v>
      </c>
    </row>
    <row r="169" spans="1:7" x14ac:dyDescent="0.25">
      <c r="A169" s="55" t="s">
        <v>221</v>
      </c>
      <c r="B169" s="56">
        <v>42753</v>
      </c>
      <c r="C169" s="55" t="s">
        <v>224</v>
      </c>
      <c r="D169" s="55" t="s">
        <v>37</v>
      </c>
      <c r="E169" s="55">
        <v>896</v>
      </c>
      <c r="F169" s="55">
        <v>12.5</v>
      </c>
      <c r="G169" s="55">
        <f t="shared" si="2"/>
        <v>11200</v>
      </c>
    </row>
    <row r="170" spans="1:7" x14ac:dyDescent="0.25">
      <c r="A170" s="55" t="s">
        <v>222</v>
      </c>
      <c r="B170" s="56">
        <v>42754</v>
      </c>
      <c r="C170" s="55" t="s">
        <v>216</v>
      </c>
      <c r="D170" s="55" t="s">
        <v>35</v>
      </c>
      <c r="E170" s="55">
        <v>325</v>
      </c>
      <c r="F170" s="55">
        <v>15</v>
      </c>
      <c r="G170" s="55">
        <f t="shared" si="2"/>
        <v>4875</v>
      </c>
    </row>
    <row r="171" spans="1:7" x14ac:dyDescent="0.25">
      <c r="A171" s="55" t="s">
        <v>223</v>
      </c>
      <c r="B171" s="56">
        <v>42755</v>
      </c>
      <c r="C171" s="55" t="s">
        <v>225</v>
      </c>
      <c r="D171" s="55" t="s">
        <v>36</v>
      </c>
      <c r="E171" s="55">
        <v>391</v>
      </c>
      <c r="F171" s="55">
        <v>20</v>
      </c>
      <c r="G171" s="55">
        <f t="shared" si="2"/>
        <v>7820</v>
      </c>
    </row>
    <row r="172" spans="1:7" x14ac:dyDescent="0.25">
      <c r="A172" s="55" t="s">
        <v>217</v>
      </c>
      <c r="B172" s="56">
        <v>42756</v>
      </c>
      <c r="C172" s="55" t="s">
        <v>106</v>
      </c>
      <c r="D172" s="55" t="s">
        <v>38</v>
      </c>
      <c r="E172" s="55">
        <v>24</v>
      </c>
      <c r="F172" s="55">
        <v>18</v>
      </c>
      <c r="G172" s="55">
        <f t="shared" si="2"/>
        <v>432</v>
      </c>
    </row>
    <row r="173" spans="1:7" x14ac:dyDescent="0.25">
      <c r="A173" s="55" t="s">
        <v>2</v>
      </c>
      <c r="B173" s="56">
        <v>42757</v>
      </c>
      <c r="C173" s="55" t="s">
        <v>224</v>
      </c>
      <c r="D173" s="55" t="s">
        <v>36</v>
      </c>
      <c r="E173" s="55">
        <v>295</v>
      </c>
      <c r="F173" s="55">
        <v>20</v>
      </c>
      <c r="G173" s="55">
        <f t="shared" si="2"/>
        <v>5900</v>
      </c>
    </row>
    <row r="174" spans="1:7" x14ac:dyDescent="0.25">
      <c r="A174" s="55" t="s">
        <v>218</v>
      </c>
      <c r="B174" s="56">
        <v>42758</v>
      </c>
      <c r="C174" s="55" t="s">
        <v>216</v>
      </c>
      <c r="D174" s="55" t="s">
        <v>38</v>
      </c>
      <c r="E174" s="55">
        <v>871</v>
      </c>
      <c r="F174" s="55">
        <v>18</v>
      </c>
      <c r="G174" s="55">
        <f t="shared" si="2"/>
        <v>15678</v>
      </c>
    </row>
    <row r="175" spans="1:7" x14ac:dyDescent="0.25">
      <c r="A175" s="55" t="s">
        <v>219</v>
      </c>
      <c r="B175" s="56">
        <v>42759</v>
      </c>
      <c r="C175" s="55" t="s">
        <v>225</v>
      </c>
      <c r="D175" s="55" t="s">
        <v>38</v>
      </c>
      <c r="E175" s="55">
        <v>815</v>
      </c>
      <c r="F175" s="55">
        <v>18</v>
      </c>
      <c r="G175" s="55">
        <f t="shared" si="2"/>
        <v>14670</v>
      </c>
    </row>
    <row r="176" spans="1:7" x14ac:dyDescent="0.25">
      <c r="A176" s="55" t="s">
        <v>220</v>
      </c>
      <c r="B176" s="56">
        <v>42760</v>
      </c>
      <c r="C176" s="55" t="s">
        <v>106</v>
      </c>
      <c r="D176" s="55" t="s">
        <v>37</v>
      </c>
      <c r="E176" s="55">
        <v>97</v>
      </c>
      <c r="F176" s="55">
        <v>12.5</v>
      </c>
      <c r="G176" s="55">
        <f t="shared" si="2"/>
        <v>1212.5</v>
      </c>
    </row>
    <row r="177" spans="1:7" x14ac:dyDescent="0.25">
      <c r="A177" s="55" t="s">
        <v>221</v>
      </c>
      <c r="B177" s="56">
        <v>42761</v>
      </c>
      <c r="C177" s="55" t="s">
        <v>224</v>
      </c>
      <c r="D177" s="55" t="s">
        <v>38</v>
      </c>
      <c r="E177" s="55">
        <v>788</v>
      </c>
      <c r="F177" s="55">
        <v>18</v>
      </c>
      <c r="G177" s="55">
        <f t="shared" si="2"/>
        <v>14184</v>
      </c>
    </row>
    <row r="178" spans="1:7" x14ac:dyDescent="0.25">
      <c r="A178" s="55" t="s">
        <v>222</v>
      </c>
      <c r="B178" s="56">
        <v>42762</v>
      </c>
      <c r="C178" s="55" t="s">
        <v>216</v>
      </c>
      <c r="D178" s="55" t="s">
        <v>35</v>
      </c>
      <c r="E178" s="55">
        <v>963</v>
      </c>
      <c r="F178" s="55">
        <v>15</v>
      </c>
      <c r="G178" s="55">
        <f t="shared" si="2"/>
        <v>14445</v>
      </c>
    </row>
    <row r="179" spans="1:7" x14ac:dyDescent="0.25">
      <c r="A179" s="55" t="s">
        <v>223</v>
      </c>
      <c r="B179" s="56">
        <v>42763</v>
      </c>
      <c r="C179" s="55" t="s">
        <v>225</v>
      </c>
      <c r="D179" s="55" t="s">
        <v>35</v>
      </c>
      <c r="E179" s="55">
        <v>881</v>
      </c>
      <c r="F179" s="55">
        <v>15</v>
      </c>
      <c r="G179" s="55">
        <f t="shared" si="2"/>
        <v>13215</v>
      </c>
    </row>
    <row r="180" spans="1:7" x14ac:dyDescent="0.25">
      <c r="A180" s="55" t="s">
        <v>217</v>
      </c>
      <c r="B180" s="56">
        <v>42764</v>
      </c>
      <c r="C180" s="55" t="s">
        <v>106</v>
      </c>
      <c r="D180" s="55" t="s">
        <v>38</v>
      </c>
      <c r="E180" s="55">
        <v>640</v>
      </c>
      <c r="F180" s="55">
        <v>18</v>
      </c>
      <c r="G180" s="55">
        <f t="shared" si="2"/>
        <v>11520</v>
      </c>
    </row>
    <row r="181" spans="1:7" x14ac:dyDescent="0.25">
      <c r="A181" s="55" t="s">
        <v>2</v>
      </c>
      <c r="B181" s="56">
        <v>42765</v>
      </c>
      <c r="C181" s="55" t="s">
        <v>224</v>
      </c>
      <c r="D181" s="55" t="s">
        <v>35</v>
      </c>
      <c r="E181" s="55">
        <v>423</v>
      </c>
      <c r="F181" s="55">
        <v>15</v>
      </c>
      <c r="G181" s="55">
        <f t="shared" si="2"/>
        <v>6345</v>
      </c>
    </row>
    <row r="182" spans="1:7" x14ac:dyDescent="0.25">
      <c r="A182" s="55" t="s">
        <v>218</v>
      </c>
      <c r="B182" s="56">
        <v>42766</v>
      </c>
      <c r="C182" s="55" t="s">
        <v>216</v>
      </c>
      <c r="D182" s="55" t="s">
        <v>36</v>
      </c>
      <c r="E182" s="55">
        <v>744</v>
      </c>
      <c r="F182" s="55">
        <v>20</v>
      </c>
      <c r="G182" s="55">
        <f t="shared" si="2"/>
        <v>14880</v>
      </c>
    </row>
    <row r="183" spans="1:7" x14ac:dyDescent="0.25">
      <c r="A183" s="55" t="s">
        <v>219</v>
      </c>
      <c r="B183" s="56">
        <v>42767</v>
      </c>
      <c r="C183" s="55" t="s">
        <v>225</v>
      </c>
      <c r="D183" s="55" t="s">
        <v>38</v>
      </c>
      <c r="E183" s="55">
        <v>290</v>
      </c>
      <c r="F183" s="55">
        <v>18</v>
      </c>
      <c r="G183" s="55">
        <f t="shared" si="2"/>
        <v>5220</v>
      </c>
    </row>
    <row r="184" spans="1:7" x14ac:dyDescent="0.25">
      <c r="A184" s="55" t="s">
        <v>220</v>
      </c>
      <c r="B184" s="56">
        <v>42768</v>
      </c>
      <c r="C184" s="55" t="s">
        <v>106</v>
      </c>
      <c r="D184" s="55" t="s">
        <v>36</v>
      </c>
      <c r="E184" s="55">
        <v>129</v>
      </c>
      <c r="F184" s="55">
        <v>20</v>
      </c>
      <c r="G184" s="55">
        <f t="shared" si="2"/>
        <v>2580</v>
      </c>
    </row>
    <row r="185" spans="1:7" x14ac:dyDescent="0.25">
      <c r="A185" s="55" t="s">
        <v>221</v>
      </c>
      <c r="B185" s="56">
        <v>42769</v>
      </c>
      <c r="C185" s="55" t="s">
        <v>224</v>
      </c>
      <c r="D185" s="55" t="s">
        <v>37</v>
      </c>
      <c r="E185" s="55">
        <v>320</v>
      </c>
      <c r="F185" s="55">
        <v>12.5</v>
      </c>
      <c r="G185" s="55">
        <f t="shared" si="2"/>
        <v>4000</v>
      </c>
    </row>
    <row r="186" spans="1:7" x14ac:dyDescent="0.25">
      <c r="A186" s="55" t="s">
        <v>222</v>
      </c>
      <c r="B186" s="56">
        <v>42770</v>
      </c>
      <c r="C186" s="55" t="s">
        <v>216</v>
      </c>
      <c r="D186" s="55" t="s">
        <v>36</v>
      </c>
      <c r="E186" s="55">
        <v>588</v>
      </c>
      <c r="F186" s="55">
        <v>20</v>
      </c>
      <c r="G186" s="55">
        <f t="shared" si="2"/>
        <v>11760</v>
      </c>
    </row>
    <row r="187" spans="1:7" x14ac:dyDescent="0.25">
      <c r="A187" s="55" t="s">
        <v>223</v>
      </c>
      <c r="B187" s="56">
        <v>42771</v>
      </c>
      <c r="C187" s="55" t="s">
        <v>225</v>
      </c>
      <c r="D187" s="55" t="s">
        <v>36</v>
      </c>
      <c r="E187" s="55">
        <v>351</v>
      </c>
      <c r="F187" s="55">
        <v>20</v>
      </c>
      <c r="G187" s="55">
        <f t="shared" si="2"/>
        <v>7020</v>
      </c>
    </row>
    <row r="188" spans="1:7" x14ac:dyDescent="0.25">
      <c r="A188" s="55" t="s">
        <v>217</v>
      </c>
      <c r="B188" s="56">
        <v>42772</v>
      </c>
      <c r="C188" s="55" t="s">
        <v>106</v>
      </c>
      <c r="D188" s="55" t="s">
        <v>35</v>
      </c>
      <c r="E188" s="55">
        <v>575</v>
      </c>
      <c r="F188" s="55">
        <v>15</v>
      </c>
      <c r="G188" s="55">
        <f t="shared" si="2"/>
        <v>8625</v>
      </c>
    </row>
    <row r="189" spans="1:7" x14ac:dyDescent="0.25">
      <c r="A189" s="55" t="s">
        <v>2</v>
      </c>
      <c r="B189" s="56">
        <v>42773</v>
      </c>
      <c r="C189" s="55" t="s">
        <v>224</v>
      </c>
      <c r="D189" s="55" t="s">
        <v>35</v>
      </c>
      <c r="E189" s="55">
        <v>921</v>
      </c>
      <c r="F189" s="55">
        <v>15</v>
      </c>
      <c r="G189" s="55">
        <f t="shared" si="2"/>
        <v>13815</v>
      </c>
    </row>
    <row r="190" spans="1:7" x14ac:dyDescent="0.25">
      <c r="A190" s="55" t="s">
        <v>218</v>
      </c>
      <c r="B190" s="56">
        <v>42774</v>
      </c>
      <c r="C190" s="55" t="s">
        <v>216</v>
      </c>
      <c r="D190" s="55" t="s">
        <v>36</v>
      </c>
      <c r="E190" s="55">
        <v>230</v>
      </c>
      <c r="F190" s="55">
        <v>20</v>
      </c>
      <c r="G190" s="55">
        <f t="shared" si="2"/>
        <v>4600</v>
      </c>
    </row>
    <row r="191" spans="1:7" x14ac:dyDescent="0.25">
      <c r="A191" s="55" t="s">
        <v>219</v>
      </c>
      <c r="B191" s="56">
        <v>42775</v>
      </c>
      <c r="C191" s="55" t="s">
        <v>225</v>
      </c>
      <c r="D191" s="55" t="s">
        <v>36</v>
      </c>
      <c r="E191" s="55">
        <v>141</v>
      </c>
      <c r="F191" s="55">
        <v>20</v>
      </c>
      <c r="G191" s="55">
        <f t="shared" si="2"/>
        <v>2820</v>
      </c>
    </row>
    <row r="192" spans="1:7" x14ac:dyDescent="0.25">
      <c r="A192" s="55" t="s">
        <v>220</v>
      </c>
      <c r="B192" s="56">
        <v>42776</v>
      </c>
      <c r="C192" s="55" t="s">
        <v>106</v>
      </c>
      <c r="D192" s="55" t="s">
        <v>37</v>
      </c>
      <c r="E192" s="55">
        <v>163</v>
      </c>
      <c r="F192" s="55">
        <v>12.5</v>
      </c>
      <c r="G192" s="55">
        <f t="shared" si="2"/>
        <v>2037.5</v>
      </c>
    </row>
    <row r="193" spans="1:7" x14ac:dyDescent="0.25">
      <c r="A193" s="55" t="s">
        <v>221</v>
      </c>
      <c r="B193" s="56">
        <v>42777</v>
      </c>
      <c r="C193" s="55" t="s">
        <v>224</v>
      </c>
      <c r="D193" s="55" t="s">
        <v>38</v>
      </c>
      <c r="E193" s="55">
        <v>735</v>
      </c>
      <c r="F193" s="55">
        <v>18</v>
      </c>
      <c r="G193" s="55">
        <f t="shared" si="2"/>
        <v>13230</v>
      </c>
    </row>
    <row r="194" spans="1:7" x14ac:dyDescent="0.25">
      <c r="A194" s="55" t="s">
        <v>222</v>
      </c>
      <c r="B194" s="56">
        <v>42778</v>
      </c>
      <c r="C194" s="55" t="s">
        <v>216</v>
      </c>
      <c r="D194" s="55" t="s">
        <v>35</v>
      </c>
      <c r="E194" s="55">
        <v>119</v>
      </c>
      <c r="F194" s="55">
        <v>15</v>
      </c>
      <c r="G194" s="55">
        <f t="shared" si="2"/>
        <v>1785</v>
      </c>
    </row>
    <row r="195" spans="1:7" x14ac:dyDescent="0.25">
      <c r="A195" s="55" t="s">
        <v>223</v>
      </c>
      <c r="B195" s="56">
        <v>42779</v>
      </c>
      <c r="C195" s="55" t="s">
        <v>225</v>
      </c>
      <c r="D195" s="55" t="s">
        <v>35</v>
      </c>
      <c r="E195" s="55">
        <v>143</v>
      </c>
      <c r="F195" s="55">
        <v>15</v>
      </c>
      <c r="G195" s="55">
        <f t="shared" si="2"/>
        <v>2145</v>
      </c>
    </row>
    <row r="196" spans="1:7" x14ac:dyDescent="0.25">
      <c r="A196" s="55" t="s">
        <v>217</v>
      </c>
      <c r="B196" s="56">
        <v>42780</v>
      </c>
      <c r="C196" s="55" t="s">
        <v>106</v>
      </c>
      <c r="D196" s="55" t="s">
        <v>38</v>
      </c>
      <c r="E196" s="55">
        <v>938</v>
      </c>
      <c r="F196" s="55">
        <v>18</v>
      </c>
      <c r="G196" s="55">
        <f t="shared" ref="G196:G259" si="3">E196*F196</f>
        <v>16884</v>
      </c>
    </row>
    <row r="197" spans="1:7" x14ac:dyDescent="0.25">
      <c r="A197" s="55" t="s">
        <v>2</v>
      </c>
      <c r="B197" s="56">
        <v>42781</v>
      </c>
      <c r="C197" s="55" t="s">
        <v>224</v>
      </c>
      <c r="D197" s="55" t="s">
        <v>36</v>
      </c>
      <c r="E197" s="55">
        <v>731</v>
      </c>
      <c r="F197" s="55">
        <v>20</v>
      </c>
      <c r="G197" s="55">
        <f t="shared" si="3"/>
        <v>14620</v>
      </c>
    </row>
    <row r="198" spans="1:7" x14ac:dyDescent="0.25">
      <c r="A198" s="55" t="s">
        <v>218</v>
      </c>
      <c r="B198" s="56">
        <v>42782</v>
      </c>
      <c r="C198" s="55" t="s">
        <v>216</v>
      </c>
      <c r="D198" s="55" t="s">
        <v>38</v>
      </c>
      <c r="E198" s="55">
        <v>979</v>
      </c>
      <c r="F198" s="55">
        <v>18</v>
      </c>
      <c r="G198" s="55">
        <f t="shared" si="3"/>
        <v>17622</v>
      </c>
    </row>
    <row r="199" spans="1:7" x14ac:dyDescent="0.25">
      <c r="A199" s="55" t="s">
        <v>219</v>
      </c>
      <c r="B199" s="56">
        <v>42783</v>
      </c>
      <c r="C199" s="55" t="s">
        <v>225</v>
      </c>
      <c r="D199" s="55" t="s">
        <v>37</v>
      </c>
      <c r="E199" s="55">
        <v>681</v>
      </c>
      <c r="F199" s="55">
        <v>12.5</v>
      </c>
      <c r="G199" s="55">
        <f t="shared" si="3"/>
        <v>8512.5</v>
      </c>
    </row>
    <row r="200" spans="1:7" x14ac:dyDescent="0.25">
      <c r="A200" s="55" t="s">
        <v>220</v>
      </c>
      <c r="B200" s="56">
        <v>42784</v>
      </c>
      <c r="C200" s="55" t="s">
        <v>106</v>
      </c>
      <c r="D200" s="55" t="s">
        <v>36</v>
      </c>
      <c r="E200" s="55">
        <v>812</v>
      </c>
      <c r="F200" s="55">
        <v>20</v>
      </c>
      <c r="G200" s="55">
        <f t="shared" si="3"/>
        <v>16240</v>
      </c>
    </row>
    <row r="201" spans="1:7" x14ac:dyDescent="0.25">
      <c r="A201" s="55" t="s">
        <v>221</v>
      </c>
      <c r="B201" s="56">
        <v>42785</v>
      </c>
      <c r="C201" s="55" t="s">
        <v>224</v>
      </c>
      <c r="D201" s="55" t="s">
        <v>37</v>
      </c>
      <c r="E201" s="55">
        <v>546</v>
      </c>
      <c r="F201" s="55">
        <v>12.5</v>
      </c>
      <c r="G201" s="55">
        <f t="shared" si="3"/>
        <v>6825</v>
      </c>
    </row>
    <row r="202" spans="1:7" x14ac:dyDescent="0.25">
      <c r="A202" s="55" t="s">
        <v>222</v>
      </c>
      <c r="B202" s="56">
        <v>42786</v>
      </c>
      <c r="C202" s="55" t="s">
        <v>216</v>
      </c>
      <c r="D202" s="55" t="s">
        <v>35</v>
      </c>
      <c r="E202" s="55">
        <v>984</v>
      </c>
      <c r="F202" s="55">
        <v>15</v>
      </c>
      <c r="G202" s="55">
        <f t="shared" si="3"/>
        <v>14760</v>
      </c>
    </row>
    <row r="203" spans="1:7" x14ac:dyDescent="0.25">
      <c r="A203" s="55" t="s">
        <v>223</v>
      </c>
      <c r="B203" s="56">
        <v>42787</v>
      </c>
      <c r="C203" s="55" t="s">
        <v>225</v>
      </c>
      <c r="D203" s="55" t="s">
        <v>36</v>
      </c>
      <c r="E203" s="55">
        <v>815</v>
      </c>
      <c r="F203" s="55">
        <v>20</v>
      </c>
      <c r="G203" s="55">
        <f t="shared" si="3"/>
        <v>16300</v>
      </c>
    </row>
    <row r="204" spans="1:7" x14ac:dyDescent="0.25">
      <c r="A204" s="55" t="s">
        <v>217</v>
      </c>
      <c r="B204" s="56">
        <v>42788</v>
      </c>
      <c r="C204" s="55" t="s">
        <v>106</v>
      </c>
      <c r="D204" s="55" t="s">
        <v>36</v>
      </c>
      <c r="E204" s="55">
        <v>409</v>
      </c>
      <c r="F204" s="55">
        <v>20</v>
      </c>
      <c r="G204" s="55">
        <f t="shared" si="3"/>
        <v>8180</v>
      </c>
    </row>
    <row r="205" spans="1:7" x14ac:dyDescent="0.25">
      <c r="A205" s="55" t="s">
        <v>2</v>
      </c>
      <c r="B205" s="56">
        <v>42789</v>
      </c>
      <c r="C205" s="55" t="s">
        <v>224</v>
      </c>
      <c r="D205" s="55" t="s">
        <v>36</v>
      </c>
      <c r="E205" s="55">
        <v>256</v>
      </c>
      <c r="F205" s="55">
        <v>20</v>
      </c>
      <c r="G205" s="55">
        <f t="shared" si="3"/>
        <v>5120</v>
      </c>
    </row>
    <row r="206" spans="1:7" x14ac:dyDescent="0.25">
      <c r="A206" s="55" t="s">
        <v>218</v>
      </c>
      <c r="B206" s="56">
        <v>42790</v>
      </c>
      <c r="C206" s="55" t="s">
        <v>216</v>
      </c>
      <c r="D206" s="55" t="s">
        <v>38</v>
      </c>
      <c r="E206" s="55">
        <v>694</v>
      </c>
      <c r="F206" s="55">
        <v>18</v>
      </c>
      <c r="G206" s="55">
        <f t="shared" si="3"/>
        <v>12492</v>
      </c>
    </row>
    <row r="207" spans="1:7" x14ac:dyDescent="0.25">
      <c r="A207" s="55" t="s">
        <v>219</v>
      </c>
      <c r="B207" s="56">
        <v>42791</v>
      </c>
      <c r="C207" s="55" t="s">
        <v>225</v>
      </c>
      <c r="D207" s="55" t="s">
        <v>35</v>
      </c>
      <c r="E207" s="55">
        <v>37</v>
      </c>
      <c r="F207" s="55">
        <v>15</v>
      </c>
      <c r="G207" s="55">
        <f t="shared" si="3"/>
        <v>555</v>
      </c>
    </row>
    <row r="208" spans="1:7" x14ac:dyDescent="0.25">
      <c r="A208" s="55" t="s">
        <v>220</v>
      </c>
      <c r="B208" s="56">
        <v>42792</v>
      </c>
      <c r="C208" s="55" t="s">
        <v>106</v>
      </c>
      <c r="D208" s="55" t="s">
        <v>38</v>
      </c>
      <c r="E208" s="55">
        <v>347</v>
      </c>
      <c r="F208" s="55">
        <v>18</v>
      </c>
      <c r="G208" s="55">
        <f t="shared" si="3"/>
        <v>6246</v>
      </c>
    </row>
    <row r="209" spans="1:7" x14ac:dyDescent="0.25">
      <c r="A209" s="55" t="s">
        <v>221</v>
      </c>
      <c r="B209" s="56">
        <v>42793</v>
      </c>
      <c r="C209" s="55" t="s">
        <v>224</v>
      </c>
      <c r="D209" s="55" t="s">
        <v>37</v>
      </c>
      <c r="E209" s="55">
        <v>927</v>
      </c>
      <c r="F209" s="55">
        <v>12.5</v>
      </c>
      <c r="G209" s="55">
        <f t="shared" si="3"/>
        <v>11587.5</v>
      </c>
    </row>
    <row r="210" spans="1:7" x14ac:dyDescent="0.25">
      <c r="A210" s="55" t="s">
        <v>222</v>
      </c>
      <c r="B210" s="56">
        <v>42794</v>
      </c>
      <c r="C210" s="55" t="s">
        <v>216</v>
      </c>
      <c r="D210" s="55" t="s">
        <v>36</v>
      </c>
      <c r="E210" s="55">
        <v>955</v>
      </c>
      <c r="F210" s="55">
        <v>20</v>
      </c>
      <c r="G210" s="55">
        <f t="shared" si="3"/>
        <v>19100</v>
      </c>
    </row>
    <row r="211" spans="1:7" x14ac:dyDescent="0.25">
      <c r="A211" s="55" t="s">
        <v>223</v>
      </c>
      <c r="B211" s="56">
        <v>42795</v>
      </c>
      <c r="C211" s="55" t="s">
        <v>225</v>
      </c>
      <c r="D211" s="55" t="s">
        <v>37</v>
      </c>
      <c r="E211" s="55">
        <v>794</v>
      </c>
      <c r="F211" s="55">
        <v>12.5</v>
      </c>
      <c r="G211" s="55">
        <f t="shared" si="3"/>
        <v>9925</v>
      </c>
    </row>
    <row r="212" spans="1:7" x14ac:dyDescent="0.25">
      <c r="A212" s="55" t="s">
        <v>217</v>
      </c>
      <c r="B212" s="56">
        <v>42796</v>
      </c>
      <c r="C212" s="55" t="s">
        <v>106</v>
      </c>
      <c r="D212" s="55" t="s">
        <v>38</v>
      </c>
      <c r="E212" s="55">
        <v>488</v>
      </c>
      <c r="F212" s="55">
        <v>18</v>
      </c>
      <c r="G212" s="55">
        <f t="shared" si="3"/>
        <v>8784</v>
      </c>
    </row>
    <row r="213" spans="1:7" x14ac:dyDescent="0.25">
      <c r="A213" s="55" t="s">
        <v>2</v>
      </c>
      <c r="B213" s="56">
        <v>42797</v>
      </c>
      <c r="C213" s="55" t="s">
        <v>224</v>
      </c>
      <c r="D213" s="55" t="s">
        <v>36</v>
      </c>
      <c r="E213" s="55">
        <v>155</v>
      </c>
      <c r="F213" s="55">
        <v>20</v>
      </c>
      <c r="G213" s="55">
        <f t="shared" si="3"/>
        <v>3100</v>
      </c>
    </row>
    <row r="214" spans="1:7" x14ac:dyDescent="0.25">
      <c r="A214" s="55" t="s">
        <v>218</v>
      </c>
      <c r="B214" s="56">
        <v>42798</v>
      </c>
      <c r="C214" s="55" t="s">
        <v>216</v>
      </c>
      <c r="D214" s="55" t="s">
        <v>36</v>
      </c>
      <c r="E214" s="55">
        <v>693</v>
      </c>
      <c r="F214" s="55">
        <v>20</v>
      </c>
      <c r="G214" s="55">
        <f t="shared" si="3"/>
        <v>13860</v>
      </c>
    </row>
    <row r="215" spans="1:7" x14ac:dyDescent="0.25">
      <c r="A215" s="55" t="s">
        <v>219</v>
      </c>
      <c r="B215" s="56">
        <v>42799</v>
      </c>
      <c r="C215" s="55" t="s">
        <v>225</v>
      </c>
      <c r="D215" s="55" t="s">
        <v>37</v>
      </c>
      <c r="E215" s="55">
        <v>82</v>
      </c>
      <c r="F215" s="55">
        <v>12.5</v>
      </c>
      <c r="G215" s="55">
        <f t="shared" si="3"/>
        <v>1025</v>
      </c>
    </row>
    <row r="216" spans="1:7" x14ac:dyDescent="0.25">
      <c r="A216" s="55" t="s">
        <v>220</v>
      </c>
      <c r="B216" s="56">
        <v>42800</v>
      </c>
      <c r="C216" s="55" t="s">
        <v>106</v>
      </c>
      <c r="D216" s="55" t="s">
        <v>36</v>
      </c>
      <c r="E216" s="55">
        <v>994</v>
      </c>
      <c r="F216" s="55">
        <v>20</v>
      </c>
      <c r="G216" s="55">
        <f t="shared" si="3"/>
        <v>19880</v>
      </c>
    </row>
    <row r="217" spans="1:7" x14ac:dyDescent="0.25">
      <c r="A217" s="55" t="s">
        <v>221</v>
      </c>
      <c r="B217" s="56">
        <v>42801</v>
      </c>
      <c r="C217" s="55" t="s">
        <v>224</v>
      </c>
      <c r="D217" s="55" t="s">
        <v>37</v>
      </c>
      <c r="E217" s="55">
        <v>247</v>
      </c>
      <c r="F217" s="55">
        <v>12.5</v>
      </c>
      <c r="G217" s="55">
        <f t="shared" si="3"/>
        <v>3087.5</v>
      </c>
    </row>
    <row r="218" spans="1:7" x14ac:dyDescent="0.25">
      <c r="A218" s="55" t="s">
        <v>222</v>
      </c>
      <c r="B218" s="56">
        <v>42802</v>
      </c>
      <c r="C218" s="55" t="s">
        <v>216</v>
      </c>
      <c r="D218" s="55" t="s">
        <v>38</v>
      </c>
      <c r="E218" s="55">
        <v>782</v>
      </c>
      <c r="F218" s="55">
        <v>18</v>
      </c>
      <c r="G218" s="55">
        <f t="shared" si="3"/>
        <v>14076</v>
      </c>
    </row>
    <row r="219" spans="1:7" x14ac:dyDescent="0.25">
      <c r="A219" s="55" t="s">
        <v>223</v>
      </c>
      <c r="B219" s="56">
        <v>42803</v>
      </c>
      <c r="C219" s="55" t="s">
        <v>225</v>
      </c>
      <c r="D219" s="55" t="s">
        <v>38</v>
      </c>
      <c r="E219" s="55">
        <v>218</v>
      </c>
      <c r="F219" s="55">
        <v>18</v>
      </c>
      <c r="G219" s="55">
        <f t="shared" si="3"/>
        <v>3924</v>
      </c>
    </row>
    <row r="220" spans="1:7" x14ac:dyDescent="0.25">
      <c r="A220" s="55" t="s">
        <v>217</v>
      </c>
      <c r="B220" s="56">
        <v>42804</v>
      </c>
      <c r="C220" s="55" t="s">
        <v>106</v>
      </c>
      <c r="D220" s="55" t="s">
        <v>37</v>
      </c>
      <c r="E220" s="55">
        <v>520</v>
      </c>
      <c r="F220" s="55">
        <v>12.5</v>
      </c>
      <c r="G220" s="55">
        <f t="shared" si="3"/>
        <v>6500</v>
      </c>
    </row>
    <row r="221" spans="1:7" x14ac:dyDescent="0.25">
      <c r="A221" s="55" t="s">
        <v>2</v>
      </c>
      <c r="B221" s="56">
        <v>42805</v>
      </c>
      <c r="C221" s="55" t="s">
        <v>224</v>
      </c>
      <c r="D221" s="55" t="s">
        <v>38</v>
      </c>
      <c r="E221" s="55">
        <v>856</v>
      </c>
      <c r="F221" s="55">
        <v>18</v>
      </c>
      <c r="G221" s="55">
        <f t="shared" si="3"/>
        <v>15408</v>
      </c>
    </row>
    <row r="222" spans="1:7" x14ac:dyDescent="0.25">
      <c r="A222" s="55" t="s">
        <v>218</v>
      </c>
      <c r="B222" s="56">
        <v>42806</v>
      </c>
      <c r="C222" s="55" t="s">
        <v>216</v>
      </c>
      <c r="D222" s="55" t="s">
        <v>37</v>
      </c>
      <c r="E222" s="55">
        <v>247</v>
      </c>
      <c r="F222" s="55">
        <v>12.5</v>
      </c>
      <c r="G222" s="55">
        <f t="shared" si="3"/>
        <v>3087.5</v>
      </c>
    </row>
    <row r="223" spans="1:7" x14ac:dyDescent="0.25">
      <c r="A223" s="55" t="s">
        <v>219</v>
      </c>
      <c r="B223" s="56">
        <v>42807</v>
      </c>
      <c r="C223" s="55" t="s">
        <v>225</v>
      </c>
      <c r="D223" s="55" t="s">
        <v>36</v>
      </c>
      <c r="E223" s="55">
        <v>541</v>
      </c>
      <c r="F223" s="55">
        <v>20</v>
      </c>
      <c r="G223" s="55">
        <f t="shared" si="3"/>
        <v>10820</v>
      </c>
    </row>
    <row r="224" spans="1:7" x14ac:dyDescent="0.25">
      <c r="A224" s="55" t="s">
        <v>220</v>
      </c>
      <c r="B224" s="56">
        <v>42808</v>
      </c>
      <c r="C224" s="55" t="s">
        <v>106</v>
      </c>
      <c r="D224" s="55" t="s">
        <v>35</v>
      </c>
      <c r="E224" s="55">
        <v>291</v>
      </c>
      <c r="F224" s="55">
        <v>15</v>
      </c>
      <c r="G224" s="55">
        <f t="shared" si="3"/>
        <v>4365</v>
      </c>
    </row>
    <row r="225" spans="1:7" x14ac:dyDescent="0.25">
      <c r="A225" s="55" t="s">
        <v>221</v>
      </c>
      <c r="B225" s="56">
        <v>42809</v>
      </c>
      <c r="C225" s="55" t="s">
        <v>224</v>
      </c>
      <c r="D225" s="55" t="s">
        <v>38</v>
      </c>
      <c r="E225" s="55">
        <v>285</v>
      </c>
      <c r="F225" s="55">
        <v>18</v>
      </c>
      <c r="G225" s="55">
        <f t="shared" si="3"/>
        <v>5130</v>
      </c>
    </row>
    <row r="226" spans="1:7" x14ac:dyDescent="0.25">
      <c r="A226" s="55" t="s">
        <v>222</v>
      </c>
      <c r="B226" s="56">
        <v>42810</v>
      </c>
      <c r="C226" s="55" t="s">
        <v>216</v>
      </c>
      <c r="D226" s="55" t="s">
        <v>38</v>
      </c>
      <c r="E226" s="55">
        <v>191</v>
      </c>
      <c r="F226" s="55">
        <v>18</v>
      </c>
      <c r="G226" s="55">
        <f t="shared" si="3"/>
        <v>3438</v>
      </c>
    </row>
    <row r="227" spans="1:7" x14ac:dyDescent="0.25">
      <c r="A227" s="55" t="s">
        <v>223</v>
      </c>
      <c r="B227" s="56">
        <v>42811</v>
      </c>
      <c r="C227" s="55" t="s">
        <v>225</v>
      </c>
      <c r="D227" s="55" t="s">
        <v>37</v>
      </c>
      <c r="E227" s="55">
        <v>339</v>
      </c>
      <c r="F227" s="55">
        <v>12.5</v>
      </c>
      <c r="G227" s="55">
        <f t="shared" si="3"/>
        <v>4237.5</v>
      </c>
    </row>
    <row r="228" spans="1:7" x14ac:dyDescent="0.25">
      <c r="A228" s="55" t="s">
        <v>217</v>
      </c>
      <c r="B228" s="56">
        <v>42812</v>
      </c>
      <c r="C228" s="55" t="s">
        <v>106</v>
      </c>
      <c r="D228" s="55" t="s">
        <v>37</v>
      </c>
      <c r="E228" s="55">
        <v>10</v>
      </c>
      <c r="F228" s="55">
        <v>12.5</v>
      </c>
      <c r="G228" s="55">
        <f t="shared" si="3"/>
        <v>125</v>
      </c>
    </row>
    <row r="229" spans="1:7" x14ac:dyDescent="0.25">
      <c r="A229" s="55" t="s">
        <v>2</v>
      </c>
      <c r="B229" s="56">
        <v>42813</v>
      </c>
      <c r="C229" s="55" t="s">
        <v>224</v>
      </c>
      <c r="D229" s="55" t="s">
        <v>36</v>
      </c>
      <c r="E229" s="55">
        <v>943</v>
      </c>
      <c r="F229" s="55">
        <v>20</v>
      </c>
      <c r="G229" s="55">
        <f t="shared" si="3"/>
        <v>18860</v>
      </c>
    </row>
    <row r="230" spans="1:7" x14ac:dyDescent="0.25">
      <c r="A230" s="55" t="s">
        <v>218</v>
      </c>
      <c r="B230" s="56">
        <v>42814</v>
      </c>
      <c r="C230" s="55" t="s">
        <v>216</v>
      </c>
      <c r="D230" s="55" t="s">
        <v>35</v>
      </c>
      <c r="E230" s="55">
        <v>905</v>
      </c>
      <c r="F230" s="55">
        <v>15</v>
      </c>
      <c r="G230" s="55">
        <f t="shared" si="3"/>
        <v>13575</v>
      </c>
    </row>
    <row r="231" spans="1:7" x14ac:dyDescent="0.25">
      <c r="A231" s="55" t="s">
        <v>219</v>
      </c>
      <c r="B231" s="56">
        <v>42815</v>
      </c>
      <c r="C231" s="55" t="s">
        <v>225</v>
      </c>
      <c r="D231" s="55" t="s">
        <v>37</v>
      </c>
      <c r="E231" s="55">
        <v>843</v>
      </c>
      <c r="F231" s="55">
        <v>12.5</v>
      </c>
      <c r="G231" s="55">
        <f t="shared" si="3"/>
        <v>10537.5</v>
      </c>
    </row>
    <row r="232" spans="1:7" x14ac:dyDescent="0.25">
      <c r="A232" s="55" t="s">
        <v>220</v>
      </c>
      <c r="B232" s="56">
        <v>42816</v>
      </c>
      <c r="C232" s="55" t="s">
        <v>106</v>
      </c>
      <c r="D232" s="55" t="s">
        <v>35</v>
      </c>
      <c r="E232" s="55">
        <v>84</v>
      </c>
      <c r="F232" s="55">
        <v>15</v>
      </c>
      <c r="G232" s="55">
        <f t="shared" si="3"/>
        <v>1260</v>
      </c>
    </row>
    <row r="233" spans="1:7" x14ac:dyDescent="0.25">
      <c r="A233" s="55" t="s">
        <v>221</v>
      </c>
      <c r="B233" s="56">
        <v>42817</v>
      </c>
      <c r="C233" s="55" t="s">
        <v>224</v>
      </c>
      <c r="D233" s="55" t="s">
        <v>35</v>
      </c>
      <c r="E233" s="55">
        <v>314</v>
      </c>
      <c r="F233" s="55">
        <v>15</v>
      </c>
      <c r="G233" s="55">
        <f t="shared" si="3"/>
        <v>4710</v>
      </c>
    </row>
    <row r="234" spans="1:7" x14ac:dyDescent="0.25">
      <c r="A234" s="55" t="s">
        <v>222</v>
      </c>
      <c r="B234" s="56">
        <v>42818</v>
      </c>
      <c r="C234" s="55" t="s">
        <v>216</v>
      </c>
      <c r="D234" s="55" t="s">
        <v>36</v>
      </c>
      <c r="E234" s="55">
        <v>754</v>
      </c>
      <c r="F234" s="55">
        <v>20</v>
      </c>
      <c r="G234" s="55">
        <f t="shared" si="3"/>
        <v>15080</v>
      </c>
    </row>
    <row r="235" spans="1:7" x14ac:dyDescent="0.25">
      <c r="A235" s="55" t="s">
        <v>223</v>
      </c>
      <c r="B235" s="56">
        <v>42819</v>
      </c>
      <c r="C235" s="55" t="s">
        <v>225</v>
      </c>
      <c r="D235" s="55" t="s">
        <v>36</v>
      </c>
      <c r="E235" s="55">
        <v>414</v>
      </c>
      <c r="F235" s="55">
        <v>20</v>
      </c>
      <c r="G235" s="55">
        <f t="shared" si="3"/>
        <v>8280</v>
      </c>
    </row>
    <row r="236" spans="1:7" x14ac:dyDescent="0.25">
      <c r="A236" s="55" t="s">
        <v>217</v>
      </c>
      <c r="B236" s="56">
        <v>42820</v>
      </c>
      <c r="C236" s="55" t="s">
        <v>106</v>
      </c>
      <c r="D236" s="55" t="s">
        <v>35</v>
      </c>
      <c r="E236" s="55">
        <v>589</v>
      </c>
      <c r="F236" s="55">
        <v>15</v>
      </c>
      <c r="G236" s="55">
        <f t="shared" si="3"/>
        <v>8835</v>
      </c>
    </row>
    <row r="237" spans="1:7" x14ac:dyDescent="0.25">
      <c r="A237" s="55" t="s">
        <v>2</v>
      </c>
      <c r="B237" s="56">
        <v>42821</v>
      </c>
      <c r="C237" s="55" t="s">
        <v>224</v>
      </c>
      <c r="D237" s="55" t="s">
        <v>35</v>
      </c>
      <c r="E237" s="55">
        <v>224</v>
      </c>
      <c r="F237" s="55">
        <v>15</v>
      </c>
      <c r="G237" s="55">
        <f t="shared" si="3"/>
        <v>3360</v>
      </c>
    </row>
    <row r="238" spans="1:7" x14ac:dyDescent="0.25">
      <c r="A238" s="55" t="s">
        <v>218</v>
      </c>
      <c r="B238" s="56">
        <v>42822</v>
      </c>
      <c r="C238" s="55" t="s">
        <v>216</v>
      </c>
      <c r="D238" s="55" t="s">
        <v>35</v>
      </c>
      <c r="E238" s="55">
        <v>864</v>
      </c>
      <c r="F238" s="55">
        <v>15</v>
      </c>
      <c r="G238" s="55">
        <f t="shared" si="3"/>
        <v>12960</v>
      </c>
    </row>
    <row r="239" spans="1:7" x14ac:dyDescent="0.25">
      <c r="A239" s="55" t="s">
        <v>219</v>
      </c>
      <c r="B239" s="56">
        <v>42823</v>
      </c>
      <c r="C239" s="55" t="s">
        <v>225</v>
      </c>
      <c r="D239" s="55" t="s">
        <v>37</v>
      </c>
      <c r="E239" s="55">
        <v>43</v>
      </c>
      <c r="F239" s="55">
        <v>12.5</v>
      </c>
      <c r="G239" s="55">
        <f t="shared" si="3"/>
        <v>537.5</v>
      </c>
    </row>
    <row r="240" spans="1:7" x14ac:dyDescent="0.25">
      <c r="A240" s="55" t="s">
        <v>220</v>
      </c>
      <c r="B240" s="56">
        <v>42824</v>
      </c>
      <c r="C240" s="55" t="s">
        <v>106</v>
      </c>
      <c r="D240" s="55" t="s">
        <v>36</v>
      </c>
      <c r="E240" s="55">
        <v>62</v>
      </c>
      <c r="F240" s="55">
        <v>20</v>
      </c>
      <c r="G240" s="55">
        <f t="shared" si="3"/>
        <v>1240</v>
      </c>
    </row>
    <row r="241" spans="1:7" x14ac:dyDescent="0.25">
      <c r="A241" s="55" t="s">
        <v>221</v>
      </c>
      <c r="B241" s="56">
        <v>42825</v>
      </c>
      <c r="C241" s="55" t="s">
        <v>224</v>
      </c>
      <c r="D241" s="55" t="s">
        <v>36</v>
      </c>
      <c r="E241" s="55">
        <v>206</v>
      </c>
      <c r="F241" s="55">
        <v>20</v>
      </c>
      <c r="G241" s="55">
        <f t="shared" si="3"/>
        <v>4120</v>
      </c>
    </row>
    <row r="242" spans="1:7" x14ac:dyDescent="0.25">
      <c r="A242" s="55" t="s">
        <v>222</v>
      </c>
      <c r="B242" s="56">
        <v>42826</v>
      </c>
      <c r="C242" s="55" t="s">
        <v>216</v>
      </c>
      <c r="D242" s="55" t="s">
        <v>38</v>
      </c>
      <c r="E242" s="55">
        <v>139</v>
      </c>
      <c r="F242" s="55">
        <v>18</v>
      </c>
      <c r="G242" s="55">
        <f t="shared" si="3"/>
        <v>2502</v>
      </c>
    </row>
    <row r="243" spans="1:7" x14ac:dyDescent="0.25">
      <c r="A243" s="55" t="s">
        <v>223</v>
      </c>
      <c r="B243" s="56">
        <v>42827</v>
      </c>
      <c r="C243" s="55" t="s">
        <v>225</v>
      </c>
      <c r="D243" s="55" t="s">
        <v>35</v>
      </c>
      <c r="E243" s="55">
        <v>20</v>
      </c>
      <c r="F243" s="55">
        <v>15</v>
      </c>
      <c r="G243" s="55">
        <f t="shared" si="3"/>
        <v>300</v>
      </c>
    </row>
    <row r="244" spans="1:7" x14ac:dyDescent="0.25">
      <c r="A244" s="55" t="s">
        <v>217</v>
      </c>
      <c r="B244" s="56">
        <v>42828</v>
      </c>
      <c r="C244" s="55" t="s">
        <v>106</v>
      </c>
      <c r="D244" s="55" t="s">
        <v>37</v>
      </c>
      <c r="E244" s="55">
        <v>221</v>
      </c>
      <c r="F244" s="55">
        <v>12.5</v>
      </c>
      <c r="G244" s="55">
        <f t="shared" si="3"/>
        <v>2762.5</v>
      </c>
    </row>
    <row r="245" spans="1:7" x14ac:dyDescent="0.25">
      <c r="A245" s="55" t="s">
        <v>2</v>
      </c>
      <c r="B245" s="56">
        <v>42829</v>
      </c>
      <c r="C245" s="55" t="s">
        <v>224</v>
      </c>
      <c r="D245" s="55" t="s">
        <v>35</v>
      </c>
      <c r="E245" s="55">
        <v>610</v>
      </c>
      <c r="F245" s="55">
        <v>15</v>
      </c>
      <c r="G245" s="55">
        <f t="shared" si="3"/>
        <v>9150</v>
      </c>
    </row>
    <row r="246" spans="1:7" x14ac:dyDescent="0.25">
      <c r="A246" s="55" t="s">
        <v>218</v>
      </c>
      <c r="B246" s="56">
        <v>42830</v>
      </c>
      <c r="C246" s="55" t="s">
        <v>216</v>
      </c>
      <c r="D246" s="55" t="s">
        <v>35</v>
      </c>
      <c r="E246" s="55">
        <v>549</v>
      </c>
      <c r="F246" s="55">
        <v>15</v>
      </c>
      <c r="G246" s="55">
        <f t="shared" si="3"/>
        <v>8235</v>
      </c>
    </row>
    <row r="247" spans="1:7" x14ac:dyDescent="0.25">
      <c r="A247" s="55" t="s">
        <v>219</v>
      </c>
      <c r="B247" s="56">
        <v>42831</v>
      </c>
      <c r="C247" s="55" t="s">
        <v>225</v>
      </c>
      <c r="D247" s="55" t="s">
        <v>36</v>
      </c>
      <c r="E247" s="55">
        <v>35</v>
      </c>
      <c r="F247" s="55">
        <v>20</v>
      </c>
      <c r="G247" s="55">
        <f t="shared" si="3"/>
        <v>700</v>
      </c>
    </row>
    <row r="248" spans="1:7" x14ac:dyDescent="0.25">
      <c r="A248" s="55" t="s">
        <v>220</v>
      </c>
      <c r="B248" s="56">
        <v>42832</v>
      </c>
      <c r="C248" s="55" t="s">
        <v>106</v>
      </c>
      <c r="D248" s="55" t="s">
        <v>38</v>
      </c>
      <c r="E248" s="55">
        <v>166</v>
      </c>
      <c r="F248" s="55">
        <v>18</v>
      </c>
      <c r="G248" s="55">
        <f t="shared" si="3"/>
        <v>2988</v>
      </c>
    </row>
    <row r="249" spans="1:7" x14ac:dyDescent="0.25">
      <c r="A249" s="55" t="s">
        <v>221</v>
      </c>
      <c r="B249" s="56">
        <v>42833</v>
      </c>
      <c r="C249" s="55" t="s">
        <v>224</v>
      </c>
      <c r="D249" s="55" t="s">
        <v>36</v>
      </c>
      <c r="E249" s="55">
        <v>328</v>
      </c>
      <c r="F249" s="55">
        <v>20</v>
      </c>
      <c r="G249" s="55">
        <f t="shared" si="3"/>
        <v>6560</v>
      </c>
    </row>
    <row r="250" spans="1:7" x14ac:dyDescent="0.25">
      <c r="A250" s="55" t="s">
        <v>222</v>
      </c>
      <c r="B250" s="56">
        <v>42834</v>
      </c>
      <c r="C250" s="55" t="s">
        <v>216</v>
      </c>
      <c r="D250" s="55" t="s">
        <v>38</v>
      </c>
      <c r="E250" s="55">
        <v>42</v>
      </c>
      <c r="F250" s="55">
        <v>18</v>
      </c>
      <c r="G250" s="55">
        <f t="shared" si="3"/>
        <v>756</v>
      </c>
    </row>
    <row r="251" spans="1:7" x14ac:dyDescent="0.25">
      <c r="A251" s="55" t="s">
        <v>223</v>
      </c>
      <c r="B251" s="56">
        <v>42835</v>
      </c>
      <c r="C251" s="55" t="s">
        <v>225</v>
      </c>
      <c r="D251" s="55" t="s">
        <v>35</v>
      </c>
      <c r="E251" s="55">
        <v>581</v>
      </c>
      <c r="F251" s="55">
        <v>15</v>
      </c>
      <c r="G251" s="55">
        <f t="shared" si="3"/>
        <v>8715</v>
      </c>
    </row>
    <row r="252" spans="1:7" x14ac:dyDescent="0.25">
      <c r="A252" s="55" t="s">
        <v>217</v>
      </c>
      <c r="B252" s="56">
        <v>42836</v>
      </c>
      <c r="C252" s="55" t="s">
        <v>106</v>
      </c>
      <c r="D252" s="55" t="s">
        <v>35</v>
      </c>
      <c r="E252" s="55">
        <v>471</v>
      </c>
      <c r="F252" s="55">
        <v>15</v>
      </c>
      <c r="G252" s="55">
        <f t="shared" si="3"/>
        <v>7065</v>
      </c>
    </row>
    <row r="253" spans="1:7" x14ac:dyDescent="0.25">
      <c r="A253" s="55" t="s">
        <v>2</v>
      </c>
      <c r="B253" s="56">
        <v>42837</v>
      </c>
      <c r="C253" s="55" t="s">
        <v>224</v>
      </c>
      <c r="D253" s="55" t="s">
        <v>36</v>
      </c>
      <c r="E253" s="55">
        <v>27</v>
      </c>
      <c r="F253" s="55">
        <v>20</v>
      </c>
      <c r="G253" s="55">
        <f t="shared" si="3"/>
        <v>540</v>
      </c>
    </row>
    <row r="254" spans="1:7" x14ac:dyDescent="0.25">
      <c r="A254" s="55" t="s">
        <v>218</v>
      </c>
      <c r="B254" s="56">
        <v>42838</v>
      </c>
      <c r="C254" s="55" t="s">
        <v>216</v>
      </c>
      <c r="D254" s="55" t="s">
        <v>37</v>
      </c>
      <c r="E254" s="55">
        <v>458</v>
      </c>
      <c r="F254" s="55">
        <v>12.5</v>
      </c>
      <c r="G254" s="55">
        <f t="shared" si="3"/>
        <v>5725</v>
      </c>
    </row>
    <row r="255" spans="1:7" x14ac:dyDescent="0.25">
      <c r="A255" s="55" t="s">
        <v>219</v>
      </c>
      <c r="B255" s="56">
        <v>42839</v>
      </c>
      <c r="C255" s="55" t="s">
        <v>225</v>
      </c>
      <c r="D255" s="55" t="s">
        <v>36</v>
      </c>
      <c r="E255" s="55">
        <v>646</v>
      </c>
      <c r="F255" s="55">
        <v>20</v>
      </c>
      <c r="G255" s="55">
        <f t="shared" si="3"/>
        <v>12920</v>
      </c>
    </row>
    <row r="256" spans="1:7" x14ac:dyDescent="0.25">
      <c r="A256" s="55" t="s">
        <v>220</v>
      </c>
      <c r="B256" s="56">
        <v>42840</v>
      </c>
      <c r="C256" s="55" t="s">
        <v>106</v>
      </c>
      <c r="D256" s="55" t="s">
        <v>35</v>
      </c>
      <c r="E256" s="55">
        <v>864</v>
      </c>
      <c r="F256" s="55">
        <v>15</v>
      </c>
      <c r="G256" s="55">
        <f t="shared" si="3"/>
        <v>12960</v>
      </c>
    </row>
    <row r="257" spans="1:7" x14ac:dyDescent="0.25">
      <c r="A257" s="55" t="s">
        <v>221</v>
      </c>
      <c r="B257" s="56">
        <v>42841</v>
      </c>
      <c r="C257" s="55" t="s">
        <v>224</v>
      </c>
      <c r="D257" s="55" t="s">
        <v>38</v>
      </c>
      <c r="E257" s="55">
        <v>792</v>
      </c>
      <c r="F257" s="55">
        <v>18</v>
      </c>
      <c r="G257" s="55">
        <f t="shared" si="3"/>
        <v>14256</v>
      </c>
    </row>
    <row r="258" spans="1:7" x14ac:dyDescent="0.25">
      <c r="A258" s="55" t="s">
        <v>222</v>
      </c>
      <c r="B258" s="56">
        <v>42842</v>
      </c>
      <c r="C258" s="55" t="s">
        <v>216</v>
      </c>
      <c r="D258" s="55" t="s">
        <v>35</v>
      </c>
      <c r="E258" s="55">
        <v>355</v>
      </c>
      <c r="F258" s="55">
        <v>15</v>
      </c>
      <c r="G258" s="55">
        <f t="shared" si="3"/>
        <v>5325</v>
      </c>
    </row>
    <row r="259" spans="1:7" x14ac:dyDescent="0.25">
      <c r="A259" s="55" t="s">
        <v>223</v>
      </c>
      <c r="B259" s="56">
        <v>42843</v>
      </c>
      <c r="C259" s="55" t="s">
        <v>225</v>
      </c>
      <c r="D259" s="55" t="s">
        <v>37</v>
      </c>
      <c r="E259" s="55">
        <v>446</v>
      </c>
      <c r="F259" s="55">
        <v>12.5</v>
      </c>
      <c r="G259" s="55">
        <f t="shared" si="3"/>
        <v>5575</v>
      </c>
    </row>
    <row r="260" spans="1:7" x14ac:dyDescent="0.25">
      <c r="A260" s="55" t="s">
        <v>217</v>
      </c>
      <c r="B260" s="56">
        <v>42844</v>
      </c>
      <c r="C260" s="55" t="s">
        <v>106</v>
      </c>
      <c r="D260" s="55" t="s">
        <v>37</v>
      </c>
      <c r="E260" s="55">
        <v>137</v>
      </c>
      <c r="F260" s="55">
        <v>12.5</v>
      </c>
      <c r="G260" s="55">
        <f t="shared" ref="G260:G323" si="4">E260*F260</f>
        <v>1712.5</v>
      </c>
    </row>
    <row r="261" spans="1:7" x14ac:dyDescent="0.25">
      <c r="A261" s="55" t="s">
        <v>2</v>
      </c>
      <c r="B261" s="56">
        <v>42845</v>
      </c>
      <c r="C261" s="55" t="s">
        <v>224</v>
      </c>
      <c r="D261" s="55" t="s">
        <v>38</v>
      </c>
      <c r="E261" s="55">
        <v>798</v>
      </c>
      <c r="F261" s="55">
        <v>18</v>
      </c>
      <c r="G261" s="55">
        <f t="shared" si="4"/>
        <v>14364</v>
      </c>
    </row>
    <row r="262" spans="1:7" x14ac:dyDescent="0.25">
      <c r="A262" s="55" t="s">
        <v>218</v>
      </c>
      <c r="B262" s="56">
        <v>42846</v>
      </c>
      <c r="C262" s="55" t="s">
        <v>216</v>
      </c>
      <c r="D262" s="55" t="s">
        <v>36</v>
      </c>
      <c r="E262" s="55">
        <v>54</v>
      </c>
      <c r="F262" s="55">
        <v>20</v>
      </c>
      <c r="G262" s="55">
        <f t="shared" si="4"/>
        <v>1080</v>
      </c>
    </row>
    <row r="263" spans="1:7" x14ac:dyDescent="0.25">
      <c r="A263" s="55" t="s">
        <v>219</v>
      </c>
      <c r="B263" s="56">
        <v>42847</v>
      </c>
      <c r="C263" s="55" t="s">
        <v>225</v>
      </c>
      <c r="D263" s="55" t="s">
        <v>36</v>
      </c>
      <c r="E263" s="55">
        <v>489</v>
      </c>
      <c r="F263" s="55">
        <v>20</v>
      </c>
      <c r="G263" s="55">
        <f t="shared" si="4"/>
        <v>9780</v>
      </c>
    </row>
    <row r="264" spans="1:7" x14ac:dyDescent="0.25">
      <c r="A264" s="55" t="s">
        <v>220</v>
      </c>
      <c r="B264" s="56">
        <v>42848</v>
      </c>
      <c r="C264" s="55" t="s">
        <v>106</v>
      </c>
      <c r="D264" s="55" t="s">
        <v>36</v>
      </c>
      <c r="E264" s="55">
        <v>584</v>
      </c>
      <c r="F264" s="55">
        <v>20</v>
      </c>
      <c r="G264" s="55">
        <f t="shared" si="4"/>
        <v>11680</v>
      </c>
    </row>
    <row r="265" spans="1:7" x14ac:dyDescent="0.25">
      <c r="A265" s="55" t="s">
        <v>221</v>
      </c>
      <c r="B265" s="56">
        <v>42849</v>
      </c>
      <c r="C265" s="55" t="s">
        <v>224</v>
      </c>
      <c r="D265" s="55" t="s">
        <v>36</v>
      </c>
      <c r="E265" s="55">
        <v>664</v>
      </c>
      <c r="F265" s="55">
        <v>20</v>
      </c>
      <c r="G265" s="55">
        <f t="shared" si="4"/>
        <v>13280</v>
      </c>
    </row>
    <row r="266" spans="1:7" x14ac:dyDescent="0.25">
      <c r="A266" s="55" t="s">
        <v>222</v>
      </c>
      <c r="B266" s="56">
        <v>42850</v>
      </c>
      <c r="C266" s="55" t="s">
        <v>216</v>
      </c>
      <c r="D266" s="55" t="s">
        <v>38</v>
      </c>
      <c r="E266" s="55">
        <v>311</v>
      </c>
      <c r="F266" s="55">
        <v>18</v>
      </c>
      <c r="G266" s="55">
        <f t="shared" si="4"/>
        <v>5598</v>
      </c>
    </row>
    <row r="267" spans="1:7" x14ac:dyDescent="0.25">
      <c r="A267" s="55" t="s">
        <v>223</v>
      </c>
      <c r="B267" s="56">
        <v>42851</v>
      </c>
      <c r="C267" s="55" t="s">
        <v>225</v>
      </c>
      <c r="D267" s="55" t="s">
        <v>36</v>
      </c>
      <c r="E267" s="55">
        <v>56</v>
      </c>
      <c r="F267" s="55">
        <v>20</v>
      </c>
      <c r="G267" s="55">
        <f t="shared" si="4"/>
        <v>1120</v>
      </c>
    </row>
    <row r="268" spans="1:7" x14ac:dyDescent="0.25">
      <c r="A268" s="55" t="s">
        <v>217</v>
      </c>
      <c r="B268" s="56">
        <v>42852</v>
      </c>
      <c r="C268" s="55" t="s">
        <v>106</v>
      </c>
      <c r="D268" s="55" t="s">
        <v>37</v>
      </c>
      <c r="E268" s="55">
        <v>816</v>
      </c>
      <c r="F268" s="55">
        <v>12.5</v>
      </c>
      <c r="G268" s="55">
        <f t="shared" si="4"/>
        <v>10200</v>
      </c>
    </row>
    <row r="269" spans="1:7" x14ac:dyDescent="0.25">
      <c r="A269" s="55" t="s">
        <v>2</v>
      </c>
      <c r="B269" s="56">
        <v>42853</v>
      </c>
      <c r="C269" s="55" t="s">
        <v>224</v>
      </c>
      <c r="D269" s="55" t="s">
        <v>36</v>
      </c>
      <c r="E269" s="55">
        <v>644</v>
      </c>
      <c r="F269" s="55">
        <v>20</v>
      </c>
      <c r="G269" s="55">
        <f t="shared" si="4"/>
        <v>12880</v>
      </c>
    </row>
    <row r="270" spans="1:7" x14ac:dyDescent="0.25">
      <c r="A270" s="55" t="s">
        <v>218</v>
      </c>
      <c r="B270" s="56">
        <v>42854</v>
      </c>
      <c r="C270" s="55" t="s">
        <v>216</v>
      </c>
      <c r="D270" s="55" t="s">
        <v>35</v>
      </c>
      <c r="E270" s="55">
        <v>687</v>
      </c>
      <c r="F270" s="55">
        <v>15</v>
      </c>
      <c r="G270" s="55">
        <f t="shared" si="4"/>
        <v>10305</v>
      </c>
    </row>
    <row r="271" spans="1:7" x14ac:dyDescent="0.25">
      <c r="A271" s="55" t="s">
        <v>219</v>
      </c>
      <c r="B271" s="56">
        <v>42855</v>
      </c>
      <c r="C271" s="55" t="s">
        <v>225</v>
      </c>
      <c r="D271" s="55" t="s">
        <v>36</v>
      </c>
      <c r="E271" s="55">
        <v>623</v>
      </c>
      <c r="F271" s="55">
        <v>20</v>
      </c>
      <c r="G271" s="55">
        <f t="shared" si="4"/>
        <v>12460</v>
      </c>
    </row>
    <row r="272" spans="1:7" x14ac:dyDescent="0.25">
      <c r="A272" s="55" t="s">
        <v>220</v>
      </c>
      <c r="B272" s="56">
        <v>42856</v>
      </c>
      <c r="C272" s="55" t="s">
        <v>106</v>
      </c>
      <c r="D272" s="55" t="s">
        <v>35</v>
      </c>
      <c r="E272" s="55">
        <v>49</v>
      </c>
      <c r="F272" s="55">
        <v>15</v>
      </c>
      <c r="G272" s="55">
        <f t="shared" si="4"/>
        <v>735</v>
      </c>
    </row>
    <row r="273" spans="1:7" x14ac:dyDescent="0.25">
      <c r="A273" s="55" t="s">
        <v>221</v>
      </c>
      <c r="B273" s="56">
        <v>42857</v>
      </c>
      <c r="C273" s="55" t="s">
        <v>224</v>
      </c>
      <c r="D273" s="55" t="s">
        <v>36</v>
      </c>
      <c r="E273" s="55">
        <v>556</v>
      </c>
      <c r="F273" s="55">
        <v>20</v>
      </c>
      <c r="G273" s="55">
        <f t="shared" si="4"/>
        <v>11120</v>
      </c>
    </row>
    <row r="274" spans="1:7" x14ac:dyDescent="0.25">
      <c r="A274" s="55" t="s">
        <v>222</v>
      </c>
      <c r="B274" s="56">
        <v>42858</v>
      </c>
      <c r="C274" s="55" t="s">
        <v>216</v>
      </c>
      <c r="D274" s="55" t="s">
        <v>35</v>
      </c>
      <c r="E274" s="55">
        <v>122</v>
      </c>
      <c r="F274" s="55">
        <v>15</v>
      </c>
      <c r="G274" s="55">
        <f t="shared" si="4"/>
        <v>1830</v>
      </c>
    </row>
    <row r="275" spans="1:7" x14ac:dyDescent="0.25">
      <c r="A275" s="55" t="s">
        <v>223</v>
      </c>
      <c r="B275" s="56">
        <v>42859</v>
      </c>
      <c r="C275" s="55" t="s">
        <v>225</v>
      </c>
      <c r="D275" s="55" t="s">
        <v>38</v>
      </c>
      <c r="E275" s="55">
        <v>30</v>
      </c>
      <c r="F275" s="55">
        <v>18</v>
      </c>
      <c r="G275" s="55">
        <f t="shared" si="4"/>
        <v>540</v>
      </c>
    </row>
    <row r="276" spans="1:7" x14ac:dyDescent="0.25">
      <c r="A276" s="55" t="s">
        <v>217</v>
      </c>
      <c r="B276" s="56">
        <v>42860</v>
      </c>
      <c r="C276" s="55" t="s">
        <v>106</v>
      </c>
      <c r="D276" s="55" t="s">
        <v>35</v>
      </c>
      <c r="E276" s="55">
        <v>80</v>
      </c>
      <c r="F276" s="55">
        <v>15</v>
      </c>
      <c r="G276" s="55">
        <f t="shared" si="4"/>
        <v>1200</v>
      </c>
    </row>
    <row r="277" spans="1:7" x14ac:dyDescent="0.25">
      <c r="A277" s="55" t="s">
        <v>2</v>
      </c>
      <c r="B277" s="56">
        <v>42861</v>
      </c>
      <c r="C277" s="55" t="s">
        <v>224</v>
      </c>
      <c r="D277" s="55" t="s">
        <v>35</v>
      </c>
      <c r="E277" s="55">
        <v>699</v>
      </c>
      <c r="F277" s="55">
        <v>15</v>
      </c>
      <c r="G277" s="55">
        <f t="shared" si="4"/>
        <v>10485</v>
      </c>
    </row>
    <row r="278" spans="1:7" x14ac:dyDescent="0.25">
      <c r="A278" s="55" t="s">
        <v>218</v>
      </c>
      <c r="B278" s="56">
        <v>42862</v>
      </c>
      <c r="C278" s="55" t="s">
        <v>216</v>
      </c>
      <c r="D278" s="55" t="s">
        <v>38</v>
      </c>
      <c r="E278" s="55">
        <v>534</v>
      </c>
      <c r="F278" s="55">
        <v>18</v>
      </c>
      <c r="G278" s="55">
        <f t="shared" si="4"/>
        <v>9612</v>
      </c>
    </row>
    <row r="279" spans="1:7" x14ac:dyDescent="0.25">
      <c r="A279" s="55" t="s">
        <v>219</v>
      </c>
      <c r="B279" s="56">
        <v>42863</v>
      </c>
      <c r="C279" s="55" t="s">
        <v>225</v>
      </c>
      <c r="D279" s="55" t="s">
        <v>38</v>
      </c>
      <c r="E279" s="55">
        <v>959</v>
      </c>
      <c r="F279" s="55">
        <v>18</v>
      </c>
      <c r="G279" s="55">
        <f t="shared" si="4"/>
        <v>17262</v>
      </c>
    </row>
    <row r="280" spans="1:7" x14ac:dyDescent="0.25">
      <c r="A280" s="55" t="s">
        <v>220</v>
      </c>
      <c r="B280" s="56">
        <v>42864</v>
      </c>
      <c r="C280" s="55" t="s">
        <v>106</v>
      </c>
      <c r="D280" s="55" t="s">
        <v>35</v>
      </c>
      <c r="E280" s="55">
        <v>676</v>
      </c>
      <c r="F280" s="55">
        <v>15</v>
      </c>
      <c r="G280" s="55">
        <f t="shared" si="4"/>
        <v>10140</v>
      </c>
    </row>
    <row r="281" spans="1:7" x14ac:dyDescent="0.25">
      <c r="A281" s="55" t="s">
        <v>221</v>
      </c>
      <c r="B281" s="56">
        <v>42865</v>
      </c>
      <c r="C281" s="55" t="s">
        <v>224</v>
      </c>
      <c r="D281" s="55" t="s">
        <v>38</v>
      </c>
      <c r="E281" s="55">
        <v>444</v>
      </c>
      <c r="F281" s="55">
        <v>18</v>
      </c>
      <c r="G281" s="55">
        <f t="shared" si="4"/>
        <v>7992</v>
      </c>
    </row>
    <row r="282" spans="1:7" x14ac:dyDescent="0.25">
      <c r="A282" s="55" t="s">
        <v>222</v>
      </c>
      <c r="B282" s="56">
        <v>42866</v>
      </c>
      <c r="C282" s="55" t="s">
        <v>216</v>
      </c>
      <c r="D282" s="55" t="s">
        <v>38</v>
      </c>
      <c r="E282" s="55">
        <v>252</v>
      </c>
      <c r="F282" s="55">
        <v>18</v>
      </c>
      <c r="G282" s="55">
        <f t="shared" si="4"/>
        <v>4536</v>
      </c>
    </row>
    <row r="283" spans="1:7" x14ac:dyDescent="0.25">
      <c r="A283" s="55" t="s">
        <v>223</v>
      </c>
      <c r="B283" s="56">
        <v>42867</v>
      </c>
      <c r="C283" s="55" t="s">
        <v>225</v>
      </c>
      <c r="D283" s="55" t="s">
        <v>37</v>
      </c>
      <c r="E283" s="55">
        <v>140</v>
      </c>
      <c r="F283" s="55">
        <v>12.5</v>
      </c>
      <c r="G283" s="55">
        <f t="shared" si="4"/>
        <v>1750</v>
      </c>
    </row>
    <row r="284" spans="1:7" x14ac:dyDescent="0.25">
      <c r="A284" s="55" t="s">
        <v>217</v>
      </c>
      <c r="B284" s="56">
        <v>42868</v>
      </c>
      <c r="C284" s="55" t="s">
        <v>106</v>
      </c>
      <c r="D284" s="55" t="s">
        <v>35</v>
      </c>
      <c r="E284" s="55">
        <v>644</v>
      </c>
      <c r="F284" s="55">
        <v>15</v>
      </c>
      <c r="G284" s="55">
        <f t="shared" si="4"/>
        <v>9660</v>
      </c>
    </row>
    <row r="285" spans="1:7" x14ac:dyDescent="0.25">
      <c r="A285" s="55" t="s">
        <v>2</v>
      </c>
      <c r="B285" s="56">
        <v>42869</v>
      </c>
      <c r="C285" s="55" t="s">
        <v>224</v>
      </c>
      <c r="D285" s="55" t="s">
        <v>35</v>
      </c>
      <c r="E285" s="55">
        <v>548</v>
      </c>
      <c r="F285" s="55">
        <v>15</v>
      </c>
      <c r="G285" s="55">
        <f t="shared" si="4"/>
        <v>8220</v>
      </c>
    </row>
    <row r="286" spans="1:7" x14ac:dyDescent="0.25">
      <c r="A286" s="55" t="s">
        <v>218</v>
      </c>
      <c r="B286" s="56">
        <v>42870</v>
      </c>
      <c r="C286" s="55" t="s">
        <v>216</v>
      </c>
      <c r="D286" s="55" t="s">
        <v>36</v>
      </c>
      <c r="E286" s="55">
        <v>697</v>
      </c>
      <c r="F286" s="55">
        <v>20</v>
      </c>
      <c r="G286" s="55">
        <f t="shared" si="4"/>
        <v>13940</v>
      </c>
    </row>
    <row r="287" spans="1:7" x14ac:dyDescent="0.25">
      <c r="A287" s="55" t="s">
        <v>219</v>
      </c>
      <c r="B287" s="56">
        <v>42871</v>
      </c>
      <c r="C287" s="55" t="s">
        <v>225</v>
      </c>
      <c r="D287" s="55" t="s">
        <v>36</v>
      </c>
      <c r="E287" s="55">
        <v>309</v>
      </c>
      <c r="F287" s="55">
        <v>20</v>
      </c>
      <c r="G287" s="55">
        <f t="shared" si="4"/>
        <v>6180</v>
      </c>
    </row>
    <row r="288" spans="1:7" x14ac:dyDescent="0.25">
      <c r="A288" s="55" t="s">
        <v>220</v>
      </c>
      <c r="B288" s="56">
        <v>42872</v>
      </c>
      <c r="C288" s="55" t="s">
        <v>106</v>
      </c>
      <c r="D288" s="55" t="s">
        <v>36</v>
      </c>
      <c r="E288" s="55">
        <v>197</v>
      </c>
      <c r="F288" s="55">
        <v>20</v>
      </c>
      <c r="G288" s="55">
        <f t="shared" si="4"/>
        <v>3940</v>
      </c>
    </row>
    <row r="289" spans="1:7" x14ac:dyDescent="0.25">
      <c r="A289" s="55" t="s">
        <v>221</v>
      </c>
      <c r="B289" s="56">
        <v>42873</v>
      </c>
      <c r="C289" s="55" t="s">
        <v>224</v>
      </c>
      <c r="D289" s="55" t="s">
        <v>38</v>
      </c>
      <c r="E289" s="55">
        <v>520</v>
      </c>
      <c r="F289" s="55">
        <v>18</v>
      </c>
      <c r="G289" s="55">
        <f t="shared" si="4"/>
        <v>9360</v>
      </c>
    </row>
    <row r="290" spans="1:7" x14ac:dyDescent="0.25">
      <c r="A290" s="55" t="s">
        <v>222</v>
      </c>
      <c r="B290" s="56">
        <v>42874</v>
      </c>
      <c r="C290" s="55" t="s">
        <v>216</v>
      </c>
      <c r="D290" s="55" t="s">
        <v>38</v>
      </c>
      <c r="E290" s="55">
        <v>104</v>
      </c>
      <c r="F290" s="55">
        <v>18</v>
      </c>
      <c r="G290" s="55">
        <f t="shared" si="4"/>
        <v>1872</v>
      </c>
    </row>
    <row r="291" spans="1:7" x14ac:dyDescent="0.25">
      <c r="A291" s="55" t="s">
        <v>223</v>
      </c>
      <c r="B291" s="56">
        <v>42875</v>
      </c>
      <c r="C291" s="55" t="s">
        <v>225</v>
      </c>
      <c r="D291" s="55" t="s">
        <v>35</v>
      </c>
      <c r="E291" s="55">
        <v>493</v>
      </c>
      <c r="F291" s="55">
        <v>15</v>
      </c>
      <c r="G291" s="55">
        <f t="shared" si="4"/>
        <v>7395</v>
      </c>
    </row>
    <row r="292" spans="1:7" x14ac:dyDescent="0.25">
      <c r="A292" s="55" t="s">
        <v>217</v>
      </c>
      <c r="B292" s="56">
        <v>42876</v>
      </c>
      <c r="C292" s="55" t="s">
        <v>106</v>
      </c>
      <c r="D292" s="55" t="s">
        <v>36</v>
      </c>
      <c r="E292" s="55">
        <v>766</v>
      </c>
      <c r="F292" s="55">
        <v>20</v>
      </c>
      <c r="G292" s="55">
        <f t="shared" si="4"/>
        <v>15320</v>
      </c>
    </row>
    <row r="293" spans="1:7" x14ac:dyDescent="0.25">
      <c r="A293" s="55" t="s">
        <v>2</v>
      </c>
      <c r="B293" s="56">
        <v>42877</v>
      </c>
      <c r="C293" s="55" t="s">
        <v>224</v>
      </c>
      <c r="D293" s="55" t="s">
        <v>36</v>
      </c>
      <c r="E293" s="55">
        <v>580</v>
      </c>
      <c r="F293" s="55">
        <v>20</v>
      </c>
      <c r="G293" s="55">
        <f t="shared" si="4"/>
        <v>11600</v>
      </c>
    </row>
    <row r="294" spans="1:7" x14ac:dyDescent="0.25">
      <c r="A294" s="55" t="s">
        <v>218</v>
      </c>
      <c r="B294" s="56">
        <v>42878</v>
      </c>
      <c r="C294" s="55" t="s">
        <v>216</v>
      </c>
      <c r="D294" s="55" t="s">
        <v>37</v>
      </c>
      <c r="E294" s="55">
        <v>990</v>
      </c>
      <c r="F294" s="55">
        <v>12.5</v>
      </c>
      <c r="G294" s="55">
        <f t="shared" si="4"/>
        <v>12375</v>
      </c>
    </row>
    <row r="295" spans="1:7" x14ac:dyDescent="0.25">
      <c r="A295" s="55" t="s">
        <v>219</v>
      </c>
      <c r="B295" s="56">
        <v>42879</v>
      </c>
      <c r="C295" s="55" t="s">
        <v>225</v>
      </c>
      <c r="D295" s="55" t="s">
        <v>35</v>
      </c>
      <c r="E295" s="55">
        <v>536</v>
      </c>
      <c r="F295" s="55">
        <v>15</v>
      </c>
      <c r="G295" s="55">
        <f t="shared" si="4"/>
        <v>8040</v>
      </c>
    </row>
    <row r="296" spans="1:7" x14ac:dyDescent="0.25">
      <c r="A296" s="55" t="s">
        <v>220</v>
      </c>
      <c r="B296" s="56">
        <v>42880</v>
      </c>
      <c r="C296" s="55" t="s">
        <v>106</v>
      </c>
      <c r="D296" s="55" t="s">
        <v>38</v>
      </c>
      <c r="E296" s="55">
        <v>690</v>
      </c>
      <c r="F296" s="55">
        <v>18</v>
      </c>
      <c r="G296" s="55">
        <f t="shared" si="4"/>
        <v>12420</v>
      </c>
    </row>
    <row r="297" spans="1:7" x14ac:dyDescent="0.25">
      <c r="A297" s="55" t="s">
        <v>221</v>
      </c>
      <c r="B297" s="56">
        <v>42881</v>
      </c>
      <c r="C297" s="55" t="s">
        <v>224</v>
      </c>
      <c r="D297" s="55" t="s">
        <v>35</v>
      </c>
      <c r="E297" s="55">
        <v>790</v>
      </c>
      <c r="F297" s="55">
        <v>15</v>
      </c>
      <c r="G297" s="55">
        <f t="shared" si="4"/>
        <v>11850</v>
      </c>
    </row>
    <row r="298" spans="1:7" x14ac:dyDescent="0.25">
      <c r="A298" s="55" t="s">
        <v>222</v>
      </c>
      <c r="B298" s="56">
        <v>42882</v>
      </c>
      <c r="C298" s="55" t="s">
        <v>216</v>
      </c>
      <c r="D298" s="55" t="s">
        <v>36</v>
      </c>
      <c r="E298" s="55">
        <v>804</v>
      </c>
      <c r="F298" s="55">
        <v>20</v>
      </c>
      <c r="G298" s="55">
        <f t="shared" si="4"/>
        <v>16080</v>
      </c>
    </row>
    <row r="299" spans="1:7" x14ac:dyDescent="0.25">
      <c r="A299" s="55" t="s">
        <v>223</v>
      </c>
      <c r="B299" s="56">
        <v>42883</v>
      </c>
      <c r="C299" s="55" t="s">
        <v>225</v>
      </c>
      <c r="D299" s="55" t="s">
        <v>37</v>
      </c>
      <c r="E299" s="55">
        <v>219</v>
      </c>
      <c r="F299" s="55">
        <v>12.5</v>
      </c>
      <c r="G299" s="55">
        <f t="shared" si="4"/>
        <v>2737.5</v>
      </c>
    </row>
    <row r="300" spans="1:7" x14ac:dyDescent="0.25">
      <c r="A300" s="55" t="s">
        <v>217</v>
      </c>
      <c r="B300" s="56">
        <v>42884</v>
      </c>
      <c r="C300" s="55" t="s">
        <v>106</v>
      </c>
      <c r="D300" s="55" t="s">
        <v>36</v>
      </c>
      <c r="E300" s="55">
        <v>449</v>
      </c>
      <c r="F300" s="55">
        <v>20</v>
      </c>
      <c r="G300" s="55">
        <f t="shared" si="4"/>
        <v>8980</v>
      </c>
    </row>
    <row r="301" spans="1:7" x14ac:dyDescent="0.25">
      <c r="A301" s="55" t="s">
        <v>2</v>
      </c>
      <c r="B301" s="56">
        <v>42885</v>
      </c>
      <c r="C301" s="55" t="s">
        <v>224</v>
      </c>
      <c r="D301" s="55" t="s">
        <v>38</v>
      </c>
      <c r="E301" s="55">
        <v>865</v>
      </c>
      <c r="F301" s="55">
        <v>18</v>
      </c>
      <c r="G301" s="55">
        <f t="shared" si="4"/>
        <v>15570</v>
      </c>
    </row>
    <row r="302" spans="1:7" x14ac:dyDescent="0.25">
      <c r="A302" s="55" t="s">
        <v>218</v>
      </c>
      <c r="B302" s="56">
        <v>42886</v>
      </c>
      <c r="C302" s="55" t="s">
        <v>216</v>
      </c>
      <c r="D302" s="55" t="s">
        <v>35</v>
      </c>
      <c r="E302" s="55">
        <v>961</v>
      </c>
      <c r="F302" s="55">
        <v>15</v>
      </c>
      <c r="G302" s="55">
        <f t="shared" si="4"/>
        <v>14415</v>
      </c>
    </row>
    <row r="303" spans="1:7" x14ac:dyDescent="0.25">
      <c r="A303" s="55" t="s">
        <v>219</v>
      </c>
      <c r="B303" s="56">
        <v>42887</v>
      </c>
      <c r="C303" s="55" t="s">
        <v>225</v>
      </c>
      <c r="D303" s="55" t="s">
        <v>38</v>
      </c>
      <c r="E303" s="55">
        <v>821</v>
      </c>
      <c r="F303" s="55">
        <v>18</v>
      </c>
      <c r="G303" s="55">
        <f t="shared" si="4"/>
        <v>14778</v>
      </c>
    </row>
    <row r="304" spans="1:7" x14ac:dyDescent="0.25">
      <c r="A304" s="55" t="s">
        <v>220</v>
      </c>
      <c r="B304" s="56">
        <v>42888</v>
      </c>
      <c r="C304" s="55" t="s">
        <v>106</v>
      </c>
      <c r="D304" s="55" t="s">
        <v>35</v>
      </c>
      <c r="E304" s="55">
        <v>847</v>
      </c>
      <c r="F304" s="55">
        <v>15</v>
      </c>
      <c r="G304" s="55">
        <f t="shared" si="4"/>
        <v>12705</v>
      </c>
    </row>
    <row r="305" spans="1:7" x14ac:dyDescent="0.25">
      <c r="A305" s="55" t="s">
        <v>221</v>
      </c>
      <c r="B305" s="56">
        <v>42889</v>
      </c>
      <c r="C305" s="55" t="s">
        <v>224</v>
      </c>
      <c r="D305" s="55" t="s">
        <v>36</v>
      </c>
      <c r="E305" s="55">
        <v>78</v>
      </c>
      <c r="F305" s="55">
        <v>20</v>
      </c>
      <c r="G305" s="55">
        <f t="shared" si="4"/>
        <v>1560</v>
      </c>
    </row>
    <row r="306" spans="1:7" x14ac:dyDescent="0.25">
      <c r="A306" s="55" t="s">
        <v>222</v>
      </c>
      <c r="B306" s="56">
        <v>42890</v>
      </c>
      <c r="C306" s="55" t="s">
        <v>216</v>
      </c>
      <c r="D306" s="55" t="s">
        <v>36</v>
      </c>
      <c r="E306" s="55">
        <v>845</v>
      </c>
      <c r="F306" s="55">
        <v>20</v>
      </c>
      <c r="G306" s="55">
        <f t="shared" si="4"/>
        <v>16900</v>
      </c>
    </row>
    <row r="307" spans="1:7" x14ac:dyDescent="0.25">
      <c r="A307" s="55" t="s">
        <v>223</v>
      </c>
      <c r="B307" s="56">
        <v>42891</v>
      </c>
      <c r="C307" s="55" t="s">
        <v>225</v>
      </c>
      <c r="D307" s="55" t="s">
        <v>36</v>
      </c>
      <c r="E307" s="55">
        <v>898</v>
      </c>
      <c r="F307" s="55">
        <v>20</v>
      </c>
      <c r="G307" s="55">
        <f t="shared" si="4"/>
        <v>17960</v>
      </c>
    </row>
    <row r="308" spans="1:7" x14ac:dyDescent="0.25">
      <c r="A308" s="55" t="s">
        <v>217</v>
      </c>
      <c r="B308" s="56">
        <v>42892</v>
      </c>
      <c r="C308" s="55" t="s">
        <v>106</v>
      </c>
      <c r="D308" s="55" t="s">
        <v>37</v>
      </c>
      <c r="E308" s="55">
        <v>277</v>
      </c>
      <c r="F308" s="55">
        <v>12.5</v>
      </c>
      <c r="G308" s="55">
        <f t="shared" si="4"/>
        <v>3462.5</v>
      </c>
    </row>
    <row r="309" spans="1:7" x14ac:dyDescent="0.25">
      <c r="A309" s="55" t="s">
        <v>2</v>
      </c>
      <c r="B309" s="56">
        <v>42893</v>
      </c>
      <c r="C309" s="55" t="s">
        <v>224</v>
      </c>
      <c r="D309" s="55" t="s">
        <v>36</v>
      </c>
      <c r="E309" s="55">
        <v>326</v>
      </c>
      <c r="F309" s="55">
        <v>20</v>
      </c>
      <c r="G309" s="55">
        <f t="shared" si="4"/>
        <v>6520</v>
      </c>
    </row>
    <row r="310" spans="1:7" x14ac:dyDescent="0.25">
      <c r="A310" s="55" t="s">
        <v>218</v>
      </c>
      <c r="B310" s="56">
        <v>42894</v>
      </c>
      <c r="C310" s="55" t="s">
        <v>216</v>
      </c>
      <c r="D310" s="55" t="s">
        <v>37</v>
      </c>
      <c r="E310" s="55">
        <v>866</v>
      </c>
      <c r="F310" s="55">
        <v>12.5</v>
      </c>
      <c r="G310" s="55">
        <f t="shared" si="4"/>
        <v>10825</v>
      </c>
    </row>
    <row r="311" spans="1:7" x14ac:dyDescent="0.25">
      <c r="A311" s="55" t="s">
        <v>219</v>
      </c>
      <c r="B311" s="56">
        <v>42895</v>
      </c>
      <c r="C311" s="55" t="s">
        <v>225</v>
      </c>
      <c r="D311" s="55" t="s">
        <v>37</v>
      </c>
      <c r="E311" s="55">
        <v>60</v>
      </c>
      <c r="F311" s="55">
        <v>12.5</v>
      </c>
      <c r="G311" s="55">
        <f t="shared" si="4"/>
        <v>750</v>
      </c>
    </row>
    <row r="312" spans="1:7" x14ac:dyDescent="0.25">
      <c r="A312" s="55" t="s">
        <v>220</v>
      </c>
      <c r="B312" s="56">
        <v>42896</v>
      </c>
      <c r="C312" s="55" t="s">
        <v>106</v>
      </c>
      <c r="D312" s="55" t="s">
        <v>36</v>
      </c>
      <c r="E312" s="55">
        <v>467</v>
      </c>
      <c r="F312" s="55">
        <v>20</v>
      </c>
      <c r="G312" s="55">
        <f t="shared" si="4"/>
        <v>9340</v>
      </c>
    </row>
    <row r="313" spans="1:7" x14ac:dyDescent="0.25">
      <c r="A313" s="55" t="s">
        <v>221</v>
      </c>
      <c r="B313" s="56">
        <v>42897</v>
      </c>
      <c r="C313" s="55" t="s">
        <v>224</v>
      </c>
      <c r="D313" s="55" t="s">
        <v>36</v>
      </c>
      <c r="E313" s="55">
        <v>864</v>
      </c>
      <c r="F313" s="55">
        <v>20</v>
      </c>
      <c r="G313" s="55">
        <f t="shared" si="4"/>
        <v>17280</v>
      </c>
    </row>
    <row r="314" spans="1:7" x14ac:dyDescent="0.25">
      <c r="A314" s="55" t="s">
        <v>222</v>
      </c>
      <c r="B314" s="56">
        <v>42898</v>
      </c>
      <c r="C314" s="55" t="s">
        <v>216</v>
      </c>
      <c r="D314" s="55" t="s">
        <v>38</v>
      </c>
      <c r="E314" s="55">
        <v>771</v>
      </c>
      <c r="F314" s="55">
        <v>18</v>
      </c>
      <c r="G314" s="55">
        <f t="shared" si="4"/>
        <v>13878</v>
      </c>
    </row>
    <row r="315" spans="1:7" x14ac:dyDescent="0.25">
      <c r="A315" s="55" t="s">
        <v>223</v>
      </c>
      <c r="B315" s="56">
        <v>42899</v>
      </c>
      <c r="C315" s="55" t="s">
        <v>225</v>
      </c>
      <c r="D315" s="55" t="s">
        <v>37</v>
      </c>
      <c r="E315" s="55">
        <v>602</v>
      </c>
      <c r="F315" s="55">
        <v>12.5</v>
      </c>
      <c r="G315" s="55">
        <f t="shared" si="4"/>
        <v>7525</v>
      </c>
    </row>
    <row r="316" spans="1:7" x14ac:dyDescent="0.25">
      <c r="A316" s="55" t="s">
        <v>217</v>
      </c>
      <c r="B316" s="56">
        <v>42900</v>
      </c>
      <c r="C316" s="55" t="s">
        <v>106</v>
      </c>
      <c r="D316" s="55" t="s">
        <v>37</v>
      </c>
      <c r="E316" s="55">
        <v>295</v>
      </c>
      <c r="F316" s="55">
        <v>12.5</v>
      </c>
      <c r="G316" s="55">
        <f t="shared" si="4"/>
        <v>3687.5</v>
      </c>
    </row>
    <row r="317" spans="1:7" x14ac:dyDescent="0.25">
      <c r="A317" s="55" t="s">
        <v>2</v>
      </c>
      <c r="B317" s="56">
        <v>42901</v>
      </c>
      <c r="C317" s="55" t="s">
        <v>224</v>
      </c>
      <c r="D317" s="55" t="s">
        <v>36</v>
      </c>
      <c r="E317" s="55">
        <v>76</v>
      </c>
      <c r="F317" s="55">
        <v>20</v>
      </c>
      <c r="G317" s="55">
        <f t="shared" si="4"/>
        <v>1520</v>
      </c>
    </row>
    <row r="318" spans="1:7" x14ac:dyDescent="0.25">
      <c r="A318" s="55" t="s">
        <v>218</v>
      </c>
      <c r="B318" s="56">
        <v>42902</v>
      </c>
      <c r="C318" s="55" t="s">
        <v>216</v>
      </c>
      <c r="D318" s="55" t="s">
        <v>38</v>
      </c>
      <c r="E318" s="55">
        <v>229</v>
      </c>
      <c r="F318" s="55">
        <v>18</v>
      </c>
      <c r="G318" s="55">
        <f t="shared" si="4"/>
        <v>4122</v>
      </c>
    </row>
    <row r="319" spans="1:7" x14ac:dyDescent="0.25">
      <c r="A319" s="55" t="s">
        <v>219</v>
      </c>
      <c r="B319" s="56">
        <v>42903</v>
      </c>
      <c r="C319" s="55" t="s">
        <v>225</v>
      </c>
      <c r="D319" s="55" t="s">
        <v>37</v>
      </c>
      <c r="E319" s="55">
        <v>141</v>
      </c>
      <c r="F319" s="55">
        <v>12.5</v>
      </c>
      <c r="G319" s="55">
        <f t="shared" si="4"/>
        <v>1762.5</v>
      </c>
    </row>
    <row r="320" spans="1:7" x14ac:dyDescent="0.25">
      <c r="A320" s="55" t="s">
        <v>220</v>
      </c>
      <c r="B320" s="56">
        <v>42904</v>
      </c>
      <c r="C320" s="55" t="s">
        <v>106</v>
      </c>
      <c r="D320" s="55" t="s">
        <v>35</v>
      </c>
      <c r="E320" s="55">
        <v>693</v>
      </c>
      <c r="F320" s="55">
        <v>15</v>
      </c>
      <c r="G320" s="55">
        <f t="shared" si="4"/>
        <v>10395</v>
      </c>
    </row>
    <row r="321" spans="1:7" x14ac:dyDescent="0.25">
      <c r="A321" s="55" t="s">
        <v>221</v>
      </c>
      <c r="B321" s="56">
        <v>42905</v>
      </c>
      <c r="C321" s="55" t="s">
        <v>224</v>
      </c>
      <c r="D321" s="55" t="s">
        <v>36</v>
      </c>
      <c r="E321" s="55">
        <v>338</v>
      </c>
      <c r="F321" s="55">
        <v>20</v>
      </c>
      <c r="G321" s="55">
        <f t="shared" si="4"/>
        <v>6760</v>
      </c>
    </row>
    <row r="322" spans="1:7" x14ac:dyDescent="0.25">
      <c r="A322" s="55" t="s">
        <v>222</v>
      </c>
      <c r="B322" s="56">
        <v>42906</v>
      </c>
      <c r="C322" s="55" t="s">
        <v>216</v>
      </c>
      <c r="D322" s="55" t="s">
        <v>38</v>
      </c>
      <c r="E322" s="55">
        <v>636</v>
      </c>
      <c r="F322" s="55">
        <v>18</v>
      </c>
      <c r="G322" s="55">
        <f t="shared" si="4"/>
        <v>11448</v>
      </c>
    </row>
    <row r="323" spans="1:7" x14ac:dyDescent="0.25">
      <c r="A323" s="55" t="s">
        <v>223</v>
      </c>
      <c r="B323" s="56">
        <v>42907</v>
      </c>
      <c r="C323" s="55" t="s">
        <v>225</v>
      </c>
      <c r="D323" s="55" t="s">
        <v>37</v>
      </c>
      <c r="E323" s="55">
        <v>358</v>
      </c>
      <c r="F323" s="55">
        <v>12.5</v>
      </c>
      <c r="G323" s="55">
        <f t="shared" si="4"/>
        <v>4475</v>
      </c>
    </row>
    <row r="324" spans="1:7" x14ac:dyDescent="0.25">
      <c r="A324" s="55" t="s">
        <v>217</v>
      </c>
      <c r="B324" s="56">
        <v>42908</v>
      </c>
      <c r="C324" s="55" t="s">
        <v>106</v>
      </c>
      <c r="D324" s="55" t="s">
        <v>36</v>
      </c>
      <c r="E324" s="55">
        <v>144</v>
      </c>
      <c r="F324" s="55">
        <v>20</v>
      </c>
      <c r="G324" s="55">
        <f t="shared" ref="G324:G387" si="5">E324*F324</f>
        <v>2880</v>
      </c>
    </row>
    <row r="325" spans="1:7" x14ac:dyDescent="0.25">
      <c r="A325" s="55" t="s">
        <v>2</v>
      </c>
      <c r="B325" s="56">
        <v>42909</v>
      </c>
      <c r="C325" s="55" t="s">
        <v>224</v>
      </c>
      <c r="D325" s="55" t="s">
        <v>38</v>
      </c>
      <c r="E325" s="55">
        <v>331</v>
      </c>
      <c r="F325" s="55">
        <v>18</v>
      </c>
      <c r="G325" s="55">
        <f t="shared" si="5"/>
        <v>5958</v>
      </c>
    </row>
    <row r="326" spans="1:7" x14ac:dyDescent="0.25">
      <c r="A326" s="55" t="s">
        <v>218</v>
      </c>
      <c r="B326" s="56">
        <v>42910</v>
      </c>
      <c r="C326" s="55" t="s">
        <v>216</v>
      </c>
      <c r="D326" s="55" t="s">
        <v>36</v>
      </c>
      <c r="E326" s="55">
        <v>789</v>
      </c>
      <c r="F326" s="55">
        <v>20</v>
      </c>
      <c r="G326" s="55">
        <f t="shared" si="5"/>
        <v>15780</v>
      </c>
    </row>
    <row r="327" spans="1:7" x14ac:dyDescent="0.25">
      <c r="A327" s="55" t="s">
        <v>219</v>
      </c>
      <c r="B327" s="56">
        <v>42911</v>
      </c>
      <c r="C327" s="55" t="s">
        <v>225</v>
      </c>
      <c r="D327" s="55" t="s">
        <v>38</v>
      </c>
      <c r="E327" s="55">
        <v>645</v>
      </c>
      <c r="F327" s="55">
        <v>18</v>
      </c>
      <c r="G327" s="55">
        <f t="shared" si="5"/>
        <v>11610</v>
      </c>
    </row>
    <row r="328" spans="1:7" x14ac:dyDescent="0.25">
      <c r="A328" s="55" t="s">
        <v>220</v>
      </c>
      <c r="B328" s="56">
        <v>42912</v>
      </c>
      <c r="C328" s="55" t="s">
        <v>106</v>
      </c>
      <c r="D328" s="55" t="s">
        <v>38</v>
      </c>
      <c r="E328" s="55">
        <v>648</v>
      </c>
      <c r="F328" s="55">
        <v>18</v>
      </c>
      <c r="G328" s="55">
        <f t="shared" si="5"/>
        <v>11664</v>
      </c>
    </row>
    <row r="329" spans="1:7" x14ac:dyDescent="0.25">
      <c r="A329" s="55" t="s">
        <v>221</v>
      </c>
      <c r="B329" s="56">
        <v>42913</v>
      </c>
      <c r="C329" s="55" t="s">
        <v>224</v>
      </c>
      <c r="D329" s="55" t="s">
        <v>36</v>
      </c>
      <c r="E329" s="55">
        <v>471</v>
      </c>
      <c r="F329" s="55">
        <v>20</v>
      </c>
      <c r="G329" s="55">
        <f t="shared" si="5"/>
        <v>9420</v>
      </c>
    </row>
    <row r="330" spans="1:7" x14ac:dyDescent="0.25">
      <c r="A330" s="55" t="s">
        <v>222</v>
      </c>
      <c r="B330" s="56">
        <v>42914</v>
      </c>
      <c r="C330" s="55" t="s">
        <v>216</v>
      </c>
      <c r="D330" s="55" t="s">
        <v>36</v>
      </c>
      <c r="E330" s="55">
        <v>297</v>
      </c>
      <c r="F330" s="55">
        <v>20</v>
      </c>
      <c r="G330" s="55">
        <f t="shared" si="5"/>
        <v>5940</v>
      </c>
    </row>
    <row r="331" spans="1:7" x14ac:dyDescent="0.25">
      <c r="A331" s="55" t="s">
        <v>223</v>
      </c>
      <c r="B331" s="56">
        <v>42915</v>
      </c>
      <c r="C331" s="55" t="s">
        <v>225</v>
      </c>
      <c r="D331" s="55" t="s">
        <v>36</v>
      </c>
      <c r="E331" s="55">
        <v>901</v>
      </c>
      <c r="F331" s="55">
        <v>20</v>
      </c>
      <c r="G331" s="55">
        <f t="shared" si="5"/>
        <v>18020</v>
      </c>
    </row>
    <row r="332" spans="1:7" x14ac:dyDescent="0.25">
      <c r="A332" s="55" t="s">
        <v>217</v>
      </c>
      <c r="B332" s="56">
        <v>42916</v>
      </c>
      <c r="C332" s="55" t="s">
        <v>106</v>
      </c>
      <c r="D332" s="55" t="s">
        <v>35</v>
      </c>
      <c r="E332" s="55">
        <v>229</v>
      </c>
      <c r="F332" s="55">
        <v>15</v>
      </c>
      <c r="G332" s="55">
        <f t="shared" si="5"/>
        <v>3435</v>
      </c>
    </row>
    <row r="333" spans="1:7" x14ac:dyDescent="0.25">
      <c r="A333" s="55" t="s">
        <v>2</v>
      </c>
      <c r="B333" s="56">
        <v>42917</v>
      </c>
      <c r="C333" s="55" t="s">
        <v>224</v>
      </c>
      <c r="D333" s="55" t="s">
        <v>37</v>
      </c>
      <c r="E333" s="55">
        <v>293</v>
      </c>
      <c r="F333" s="55">
        <v>12.5</v>
      </c>
      <c r="G333" s="55">
        <f t="shared" si="5"/>
        <v>3662.5</v>
      </c>
    </row>
    <row r="334" spans="1:7" x14ac:dyDescent="0.25">
      <c r="A334" s="55" t="s">
        <v>218</v>
      </c>
      <c r="B334" s="56">
        <v>42918</v>
      </c>
      <c r="C334" s="55" t="s">
        <v>216</v>
      </c>
      <c r="D334" s="55" t="s">
        <v>35</v>
      </c>
      <c r="E334" s="55">
        <v>594</v>
      </c>
      <c r="F334" s="55">
        <v>15</v>
      </c>
      <c r="G334" s="55">
        <f t="shared" si="5"/>
        <v>8910</v>
      </c>
    </row>
    <row r="335" spans="1:7" x14ac:dyDescent="0.25">
      <c r="A335" s="55" t="s">
        <v>219</v>
      </c>
      <c r="B335" s="56">
        <v>42919</v>
      </c>
      <c r="C335" s="55" t="s">
        <v>225</v>
      </c>
      <c r="D335" s="55" t="s">
        <v>37</v>
      </c>
      <c r="E335" s="55">
        <v>217</v>
      </c>
      <c r="F335" s="55">
        <v>12.5</v>
      </c>
      <c r="G335" s="55">
        <f t="shared" si="5"/>
        <v>2712.5</v>
      </c>
    </row>
    <row r="336" spans="1:7" x14ac:dyDescent="0.25">
      <c r="A336" s="55" t="s">
        <v>220</v>
      </c>
      <c r="B336" s="56">
        <v>42920</v>
      </c>
      <c r="C336" s="55" t="s">
        <v>106</v>
      </c>
      <c r="D336" s="55" t="s">
        <v>36</v>
      </c>
      <c r="E336" s="55">
        <v>73</v>
      </c>
      <c r="F336" s="55">
        <v>20</v>
      </c>
      <c r="G336" s="55">
        <f t="shared" si="5"/>
        <v>1460</v>
      </c>
    </row>
    <row r="337" spans="1:7" x14ac:dyDescent="0.25">
      <c r="A337" s="55" t="s">
        <v>221</v>
      </c>
      <c r="B337" s="56">
        <v>42921</v>
      </c>
      <c r="C337" s="55" t="s">
        <v>224</v>
      </c>
      <c r="D337" s="55" t="s">
        <v>37</v>
      </c>
      <c r="E337" s="55">
        <v>697</v>
      </c>
      <c r="F337" s="55">
        <v>12.5</v>
      </c>
      <c r="G337" s="55">
        <f t="shared" si="5"/>
        <v>8712.5</v>
      </c>
    </row>
    <row r="338" spans="1:7" x14ac:dyDescent="0.25">
      <c r="A338" s="55" t="s">
        <v>222</v>
      </c>
      <c r="B338" s="56">
        <v>42922</v>
      </c>
      <c r="C338" s="55" t="s">
        <v>216</v>
      </c>
      <c r="D338" s="55" t="s">
        <v>37</v>
      </c>
      <c r="E338" s="55">
        <v>969</v>
      </c>
      <c r="F338" s="55">
        <v>12.5</v>
      </c>
      <c r="G338" s="55">
        <f t="shared" si="5"/>
        <v>12112.5</v>
      </c>
    </row>
    <row r="339" spans="1:7" x14ac:dyDescent="0.25">
      <c r="A339" s="55" t="s">
        <v>223</v>
      </c>
      <c r="B339" s="56">
        <v>42923</v>
      </c>
      <c r="C339" s="55" t="s">
        <v>225</v>
      </c>
      <c r="D339" s="55" t="s">
        <v>37</v>
      </c>
      <c r="E339" s="55">
        <v>443</v>
      </c>
      <c r="F339" s="55">
        <v>12.5</v>
      </c>
      <c r="G339" s="55">
        <f t="shared" si="5"/>
        <v>5537.5</v>
      </c>
    </row>
    <row r="340" spans="1:7" x14ac:dyDescent="0.25">
      <c r="A340" s="55" t="s">
        <v>217</v>
      </c>
      <c r="B340" s="56">
        <v>42924</v>
      </c>
      <c r="C340" s="55" t="s">
        <v>106</v>
      </c>
      <c r="D340" s="55" t="s">
        <v>37</v>
      </c>
      <c r="E340" s="55">
        <v>892</v>
      </c>
      <c r="F340" s="55">
        <v>12.5</v>
      </c>
      <c r="G340" s="55">
        <f t="shared" si="5"/>
        <v>11150</v>
      </c>
    </row>
    <row r="341" spans="1:7" x14ac:dyDescent="0.25">
      <c r="A341" s="55" t="s">
        <v>2</v>
      </c>
      <c r="B341" s="56">
        <v>42925</v>
      </c>
      <c r="C341" s="55" t="s">
        <v>224</v>
      </c>
      <c r="D341" s="55" t="s">
        <v>36</v>
      </c>
      <c r="E341" s="55">
        <v>625</v>
      </c>
      <c r="F341" s="55">
        <v>20</v>
      </c>
      <c r="G341" s="55">
        <f t="shared" si="5"/>
        <v>12500</v>
      </c>
    </row>
    <row r="342" spans="1:7" x14ac:dyDescent="0.25">
      <c r="A342" s="55" t="s">
        <v>218</v>
      </c>
      <c r="B342" s="56">
        <v>42926</v>
      </c>
      <c r="C342" s="55" t="s">
        <v>216</v>
      </c>
      <c r="D342" s="55" t="s">
        <v>37</v>
      </c>
      <c r="E342" s="55">
        <v>200</v>
      </c>
      <c r="F342" s="55">
        <v>12.5</v>
      </c>
      <c r="G342" s="55">
        <f t="shared" si="5"/>
        <v>2500</v>
      </c>
    </row>
    <row r="343" spans="1:7" x14ac:dyDescent="0.25">
      <c r="A343" s="55" t="s">
        <v>219</v>
      </c>
      <c r="B343" s="56">
        <v>42927</v>
      </c>
      <c r="C343" s="55" t="s">
        <v>225</v>
      </c>
      <c r="D343" s="55" t="s">
        <v>36</v>
      </c>
      <c r="E343" s="55">
        <v>725</v>
      </c>
      <c r="F343" s="55">
        <v>20</v>
      </c>
      <c r="G343" s="55">
        <f t="shared" si="5"/>
        <v>14500</v>
      </c>
    </row>
    <row r="344" spans="1:7" x14ac:dyDescent="0.25">
      <c r="A344" s="55" t="s">
        <v>220</v>
      </c>
      <c r="B344" s="56">
        <v>42928</v>
      </c>
      <c r="C344" s="55" t="s">
        <v>106</v>
      </c>
      <c r="D344" s="55" t="s">
        <v>36</v>
      </c>
      <c r="E344" s="55">
        <v>875</v>
      </c>
      <c r="F344" s="55">
        <v>20</v>
      </c>
      <c r="G344" s="55">
        <f t="shared" si="5"/>
        <v>17500</v>
      </c>
    </row>
    <row r="345" spans="1:7" x14ac:dyDescent="0.25">
      <c r="A345" s="55" t="s">
        <v>221</v>
      </c>
      <c r="B345" s="56">
        <v>42929</v>
      </c>
      <c r="C345" s="55" t="s">
        <v>224</v>
      </c>
      <c r="D345" s="55" t="s">
        <v>37</v>
      </c>
      <c r="E345" s="55">
        <v>896</v>
      </c>
      <c r="F345" s="55">
        <v>12.5</v>
      </c>
      <c r="G345" s="55">
        <f t="shared" si="5"/>
        <v>11200</v>
      </c>
    </row>
    <row r="346" spans="1:7" x14ac:dyDescent="0.25">
      <c r="A346" s="55" t="s">
        <v>222</v>
      </c>
      <c r="B346" s="56">
        <v>42930</v>
      </c>
      <c r="C346" s="55" t="s">
        <v>216</v>
      </c>
      <c r="D346" s="55" t="s">
        <v>35</v>
      </c>
      <c r="E346" s="55">
        <v>95</v>
      </c>
      <c r="F346" s="55">
        <v>15</v>
      </c>
      <c r="G346" s="55">
        <f t="shared" si="5"/>
        <v>1425</v>
      </c>
    </row>
    <row r="347" spans="1:7" x14ac:dyDescent="0.25">
      <c r="A347" s="55" t="s">
        <v>223</v>
      </c>
      <c r="B347" s="56">
        <v>42931</v>
      </c>
      <c r="C347" s="55" t="s">
        <v>225</v>
      </c>
      <c r="D347" s="55" t="s">
        <v>38</v>
      </c>
      <c r="E347" s="55">
        <v>885</v>
      </c>
      <c r="F347" s="55">
        <v>18</v>
      </c>
      <c r="G347" s="55">
        <f t="shared" si="5"/>
        <v>15930</v>
      </c>
    </row>
    <row r="348" spans="1:7" x14ac:dyDescent="0.25">
      <c r="A348" s="55" t="s">
        <v>217</v>
      </c>
      <c r="B348" s="56">
        <v>42932</v>
      </c>
      <c r="C348" s="55" t="s">
        <v>106</v>
      </c>
      <c r="D348" s="55" t="s">
        <v>37</v>
      </c>
      <c r="E348" s="55">
        <v>498</v>
      </c>
      <c r="F348" s="55">
        <v>12.5</v>
      </c>
      <c r="G348" s="55">
        <f t="shared" si="5"/>
        <v>6225</v>
      </c>
    </row>
    <row r="349" spans="1:7" x14ac:dyDescent="0.25">
      <c r="A349" s="55" t="s">
        <v>2</v>
      </c>
      <c r="B349" s="56">
        <v>42933</v>
      </c>
      <c r="C349" s="55" t="s">
        <v>224</v>
      </c>
      <c r="D349" s="55" t="s">
        <v>38</v>
      </c>
      <c r="E349" s="55">
        <v>444</v>
      </c>
      <c r="F349" s="55">
        <v>18</v>
      </c>
      <c r="G349" s="55">
        <f t="shared" si="5"/>
        <v>7992</v>
      </c>
    </row>
    <row r="350" spans="1:7" x14ac:dyDescent="0.25">
      <c r="A350" s="55" t="s">
        <v>218</v>
      </c>
      <c r="B350" s="56">
        <v>42934</v>
      </c>
      <c r="C350" s="55" t="s">
        <v>216</v>
      </c>
      <c r="D350" s="55" t="s">
        <v>36</v>
      </c>
      <c r="E350" s="55">
        <v>107</v>
      </c>
      <c r="F350" s="55">
        <v>20</v>
      </c>
      <c r="G350" s="55">
        <f t="shared" si="5"/>
        <v>2140</v>
      </c>
    </row>
    <row r="351" spans="1:7" x14ac:dyDescent="0.25">
      <c r="A351" s="55" t="s">
        <v>219</v>
      </c>
      <c r="B351" s="56">
        <v>42935</v>
      </c>
      <c r="C351" s="55" t="s">
        <v>225</v>
      </c>
      <c r="D351" s="55" t="s">
        <v>35</v>
      </c>
      <c r="E351" s="55">
        <v>674</v>
      </c>
      <c r="F351" s="55">
        <v>15</v>
      </c>
      <c r="G351" s="55">
        <f t="shared" si="5"/>
        <v>10110</v>
      </c>
    </row>
    <row r="352" spans="1:7" x14ac:dyDescent="0.25">
      <c r="A352" s="55" t="s">
        <v>220</v>
      </c>
      <c r="B352" s="56">
        <v>42936</v>
      </c>
      <c r="C352" s="55" t="s">
        <v>106</v>
      </c>
      <c r="D352" s="55" t="s">
        <v>36</v>
      </c>
      <c r="E352" s="55">
        <v>106</v>
      </c>
      <c r="F352" s="55">
        <v>20</v>
      </c>
      <c r="G352" s="55">
        <f t="shared" si="5"/>
        <v>2120</v>
      </c>
    </row>
    <row r="353" spans="1:7" x14ac:dyDescent="0.25">
      <c r="A353" s="55" t="s">
        <v>221</v>
      </c>
      <c r="B353" s="56">
        <v>42937</v>
      </c>
      <c r="C353" s="55" t="s">
        <v>224</v>
      </c>
      <c r="D353" s="55" t="s">
        <v>37</v>
      </c>
      <c r="E353" s="55">
        <v>481</v>
      </c>
      <c r="F353" s="55">
        <v>12.5</v>
      </c>
      <c r="G353" s="55">
        <f t="shared" si="5"/>
        <v>6012.5</v>
      </c>
    </row>
    <row r="354" spans="1:7" x14ac:dyDescent="0.25">
      <c r="A354" s="55" t="s">
        <v>222</v>
      </c>
      <c r="B354" s="56">
        <v>42938</v>
      </c>
      <c r="C354" s="55" t="s">
        <v>216</v>
      </c>
      <c r="D354" s="55" t="s">
        <v>38</v>
      </c>
      <c r="E354" s="55">
        <v>755</v>
      </c>
      <c r="F354" s="55">
        <v>18</v>
      </c>
      <c r="G354" s="55">
        <f t="shared" si="5"/>
        <v>13590</v>
      </c>
    </row>
    <row r="355" spans="1:7" x14ac:dyDescent="0.25">
      <c r="A355" s="55" t="s">
        <v>223</v>
      </c>
      <c r="B355" s="56">
        <v>42939</v>
      </c>
      <c r="C355" s="55" t="s">
        <v>225</v>
      </c>
      <c r="D355" s="55" t="s">
        <v>36</v>
      </c>
      <c r="E355" s="55">
        <v>744</v>
      </c>
      <c r="F355" s="55">
        <v>20</v>
      </c>
      <c r="G355" s="55">
        <f t="shared" si="5"/>
        <v>14880</v>
      </c>
    </row>
    <row r="356" spans="1:7" x14ac:dyDescent="0.25">
      <c r="A356" s="55" t="s">
        <v>217</v>
      </c>
      <c r="B356" s="56">
        <v>42940</v>
      </c>
      <c r="C356" s="55" t="s">
        <v>106</v>
      </c>
      <c r="D356" s="55" t="s">
        <v>36</v>
      </c>
      <c r="E356" s="55">
        <v>694</v>
      </c>
      <c r="F356" s="55">
        <v>20</v>
      </c>
      <c r="G356" s="55">
        <f t="shared" si="5"/>
        <v>13880</v>
      </c>
    </row>
    <row r="357" spans="1:7" x14ac:dyDescent="0.25">
      <c r="A357" s="55" t="s">
        <v>2</v>
      </c>
      <c r="B357" s="56">
        <v>42941</v>
      </c>
      <c r="C357" s="55" t="s">
        <v>224</v>
      </c>
      <c r="D357" s="55" t="s">
        <v>36</v>
      </c>
      <c r="E357" s="55">
        <v>7</v>
      </c>
      <c r="F357" s="55">
        <v>20</v>
      </c>
      <c r="G357" s="55">
        <f t="shared" si="5"/>
        <v>140</v>
      </c>
    </row>
    <row r="358" spans="1:7" x14ac:dyDescent="0.25">
      <c r="A358" s="55" t="s">
        <v>218</v>
      </c>
      <c r="B358" s="56">
        <v>42942</v>
      </c>
      <c r="C358" s="55" t="s">
        <v>216</v>
      </c>
      <c r="D358" s="55" t="s">
        <v>35</v>
      </c>
      <c r="E358" s="55">
        <v>12</v>
      </c>
      <c r="F358" s="55">
        <v>15</v>
      </c>
      <c r="G358" s="55">
        <f t="shared" si="5"/>
        <v>180</v>
      </c>
    </row>
    <row r="359" spans="1:7" x14ac:dyDescent="0.25">
      <c r="A359" s="55" t="s">
        <v>219</v>
      </c>
      <c r="B359" s="56">
        <v>42943</v>
      </c>
      <c r="C359" s="55" t="s">
        <v>225</v>
      </c>
      <c r="D359" s="55" t="s">
        <v>35</v>
      </c>
      <c r="E359" s="55">
        <v>577</v>
      </c>
      <c r="F359" s="55">
        <v>15</v>
      </c>
      <c r="G359" s="55">
        <f t="shared" si="5"/>
        <v>8655</v>
      </c>
    </row>
    <row r="360" spans="1:7" x14ac:dyDescent="0.25">
      <c r="A360" s="55" t="s">
        <v>220</v>
      </c>
      <c r="B360" s="56">
        <v>42944</v>
      </c>
      <c r="C360" s="55" t="s">
        <v>106</v>
      </c>
      <c r="D360" s="55" t="s">
        <v>37</v>
      </c>
      <c r="E360" s="55">
        <v>847</v>
      </c>
      <c r="F360" s="55">
        <v>12.5</v>
      </c>
      <c r="G360" s="55">
        <f t="shared" si="5"/>
        <v>10587.5</v>
      </c>
    </row>
    <row r="361" spans="1:7" x14ac:dyDescent="0.25">
      <c r="A361" s="55" t="s">
        <v>221</v>
      </c>
      <c r="B361" s="56">
        <v>42945</v>
      </c>
      <c r="C361" s="55" t="s">
        <v>224</v>
      </c>
      <c r="D361" s="55" t="s">
        <v>36</v>
      </c>
      <c r="E361" s="55">
        <v>264</v>
      </c>
      <c r="F361" s="55">
        <v>20</v>
      </c>
      <c r="G361" s="55">
        <f t="shared" si="5"/>
        <v>5280</v>
      </c>
    </row>
    <row r="362" spans="1:7" x14ac:dyDescent="0.25">
      <c r="A362" s="55" t="s">
        <v>222</v>
      </c>
      <c r="B362" s="56">
        <v>42946</v>
      </c>
      <c r="C362" s="55" t="s">
        <v>216</v>
      </c>
      <c r="D362" s="55" t="s">
        <v>35</v>
      </c>
      <c r="E362" s="55">
        <v>590</v>
      </c>
      <c r="F362" s="55">
        <v>15</v>
      </c>
      <c r="G362" s="55">
        <f t="shared" si="5"/>
        <v>8850</v>
      </c>
    </row>
    <row r="363" spans="1:7" x14ac:dyDescent="0.25">
      <c r="A363" s="55" t="s">
        <v>223</v>
      </c>
      <c r="B363" s="56">
        <v>42947</v>
      </c>
      <c r="C363" s="55" t="s">
        <v>225</v>
      </c>
      <c r="D363" s="55" t="s">
        <v>36</v>
      </c>
      <c r="E363" s="55">
        <v>41</v>
      </c>
      <c r="F363" s="55">
        <v>20</v>
      </c>
      <c r="G363" s="55">
        <f t="shared" si="5"/>
        <v>820</v>
      </c>
    </row>
    <row r="364" spans="1:7" x14ac:dyDescent="0.25">
      <c r="A364" s="55" t="s">
        <v>217</v>
      </c>
      <c r="B364" s="56">
        <v>42948</v>
      </c>
      <c r="C364" s="55" t="s">
        <v>106</v>
      </c>
      <c r="D364" s="55" t="s">
        <v>37</v>
      </c>
      <c r="E364" s="55">
        <v>76</v>
      </c>
      <c r="F364" s="55">
        <v>12.5</v>
      </c>
      <c r="G364" s="55">
        <f t="shared" si="5"/>
        <v>950</v>
      </c>
    </row>
    <row r="365" spans="1:7" x14ac:dyDescent="0.25">
      <c r="A365" s="55" t="s">
        <v>2</v>
      </c>
      <c r="B365" s="56">
        <v>42949</v>
      </c>
      <c r="C365" s="55" t="s">
        <v>224</v>
      </c>
      <c r="D365" s="55" t="s">
        <v>36</v>
      </c>
      <c r="E365" s="55">
        <v>825</v>
      </c>
      <c r="F365" s="55">
        <v>20</v>
      </c>
      <c r="G365" s="55">
        <f t="shared" si="5"/>
        <v>16500</v>
      </c>
    </row>
    <row r="366" spans="1:7" x14ac:dyDescent="0.25">
      <c r="A366" s="55" t="s">
        <v>218</v>
      </c>
      <c r="B366" s="56">
        <v>42950</v>
      </c>
      <c r="C366" s="55" t="s">
        <v>216</v>
      </c>
      <c r="D366" s="55" t="s">
        <v>37</v>
      </c>
      <c r="E366" s="55">
        <v>43</v>
      </c>
      <c r="F366" s="55">
        <v>12.5</v>
      </c>
      <c r="G366" s="55">
        <f t="shared" si="5"/>
        <v>537.5</v>
      </c>
    </row>
    <row r="367" spans="1:7" x14ac:dyDescent="0.25">
      <c r="A367" s="55" t="s">
        <v>219</v>
      </c>
      <c r="B367" s="56">
        <v>42951</v>
      </c>
      <c r="C367" s="55" t="s">
        <v>225</v>
      </c>
      <c r="D367" s="55" t="s">
        <v>38</v>
      </c>
      <c r="E367" s="55">
        <v>506</v>
      </c>
      <c r="F367" s="55">
        <v>18</v>
      </c>
      <c r="G367" s="55">
        <f t="shared" si="5"/>
        <v>9108</v>
      </c>
    </row>
    <row r="368" spans="1:7" x14ac:dyDescent="0.25">
      <c r="A368" s="55" t="s">
        <v>220</v>
      </c>
      <c r="B368" s="56">
        <v>42952</v>
      </c>
      <c r="C368" s="55" t="s">
        <v>106</v>
      </c>
      <c r="D368" s="55" t="s">
        <v>36</v>
      </c>
      <c r="E368" s="55">
        <v>310</v>
      </c>
      <c r="F368" s="55">
        <v>20</v>
      </c>
      <c r="G368" s="55">
        <f t="shared" si="5"/>
        <v>6200</v>
      </c>
    </row>
    <row r="369" spans="1:7" x14ac:dyDescent="0.25">
      <c r="A369" s="55" t="s">
        <v>221</v>
      </c>
      <c r="B369" s="56">
        <v>42953</v>
      </c>
      <c r="C369" s="55" t="s">
        <v>224</v>
      </c>
      <c r="D369" s="55" t="s">
        <v>35</v>
      </c>
      <c r="E369" s="55">
        <v>404</v>
      </c>
      <c r="F369" s="55">
        <v>15</v>
      </c>
      <c r="G369" s="55">
        <f t="shared" si="5"/>
        <v>6060</v>
      </c>
    </row>
    <row r="370" spans="1:7" x14ac:dyDescent="0.25">
      <c r="A370" s="55" t="s">
        <v>222</v>
      </c>
      <c r="B370" s="56">
        <v>42954</v>
      </c>
      <c r="C370" s="55" t="s">
        <v>216</v>
      </c>
      <c r="D370" s="55" t="s">
        <v>38</v>
      </c>
      <c r="E370" s="55">
        <v>535</v>
      </c>
      <c r="F370" s="55">
        <v>18</v>
      </c>
      <c r="G370" s="55">
        <f t="shared" si="5"/>
        <v>9630</v>
      </c>
    </row>
    <row r="371" spans="1:7" x14ac:dyDescent="0.25">
      <c r="A371" s="55" t="s">
        <v>223</v>
      </c>
      <c r="B371" s="56">
        <v>42955</v>
      </c>
      <c r="C371" s="55" t="s">
        <v>225</v>
      </c>
      <c r="D371" s="55" t="s">
        <v>35</v>
      </c>
      <c r="E371" s="55">
        <v>496</v>
      </c>
      <c r="F371" s="55">
        <v>15</v>
      </c>
      <c r="G371" s="55">
        <f t="shared" si="5"/>
        <v>7440</v>
      </c>
    </row>
    <row r="372" spans="1:7" x14ac:dyDescent="0.25">
      <c r="A372" s="55" t="s">
        <v>217</v>
      </c>
      <c r="B372" s="56">
        <v>42956</v>
      </c>
      <c r="C372" s="55" t="s">
        <v>106</v>
      </c>
      <c r="D372" s="55" t="s">
        <v>35</v>
      </c>
      <c r="E372" s="55">
        <v>676</v>
      </c>
      <c r="F372" s="55">
        <v>15</v>
      </c>
      <c r="G372" s="55">
        <f t="shared" si="5"/>
        <v>10140</v>
      </c>
    </row>
    <row r="373" spans="1:7" x14ac:dyDescent="0.25">
      <c r="A373" s="55" t="s">
        <v>2</v>
      </c>
      <c r="B373" s="56">
        <v>42957</v>
      </c>
      <c r="C373" s="55" t="s">
        <v>224</v>
      </c>
      <c r="D373" s="55" t="s">
        <v>37</v>
      </c>
      <c r="E373" s="55">
        <v>271</v>
      </c>
      <c r="F373" s="55">
        <v>12.5</v>
      </c>
      <c r="G373" s="55">
        <f t="shared" si="5"/>
        <v>3387.5</v>
      </c>
    </row>
    <row r="374" spans="1:7" x14ac:dyDescent="0.25">
      <c r="A374" s="55" t="s">
        <v>218</v>
      </c>
      <c r="B374" s="56">
        <v>42958</v>
      </c>
      <c r="C374" s="55" t="s">
        <v>216</v>
      </c>
      <c r="D374" s="55" t="s">
        <v>38</v>
      </c>
      <c r="E374" s="55">
        <v>91</v>
      </c>
      <c r="F374" s="55">
        <v>18</v>
      </c>
      <c r="G374" s="55">
        <f t="shared" si="5"/>
        <v>1638</v>
      </c>
    </row>
    <row r="375" spans="1:7" x14ac:dyDescent="0.25">
      <c r="A375" s="55" t="s">
        <v>219</v>
      </c>
      <c r="B375" s="56">
        <v>42959</v>
      </c>
      <c r="C375" s="55" t="s">
        <v>225</v>
      </c>
      <c r="D375" s="55" t="s">
        <v>38</v>
      </c>
      <c r="E375" s="55">
        <v>817</v>
      </c>
      <c r="F375" s="55">
        <v>18</v>
      </c>
      <c r="G375" s="55">
        <f t="shared" si="5"/>
        <v>14706</v>
      </c>
    </row>
    <row r="376" spans="1:7" x14ac:dyDescent="0.25">
      <c r="A376" s="55" t="s">
        <v>220</v>
      </c>
      <c r="B376" s="56">
        <v>42960</v>
      </c>
      <c r="C376" s="55" t="s">
        <v>106</v>
      </c>
      <c r="D376" s="55" t="s">
        <v>38</v>
      </c>
      <c r="E376" s="55">
        <v>292</v>
      </c>
      <c r="F376" s="55">
        <v>18</v>
      </c>
      <c r="G376" s="55">
        <f t="shared" si="5"/>
        <v>5256</v>
      </c>
    </row>
    <row r="377" spans="1:7" x14ac:dyDescent="0.25">
      <c r="A377" s="55" t="s">
        <v>221</v>
      </c>
      <c r="B377" s="56">
        <v>42961</v>
      </c>
      <c r="C377" s="55" t="s">
        <v>224</v>
      </c>
      <c r="D377" s="55" t="s">
        <v>37</v>
      </c>
      <c r="E377" s="55">
        <v>518</v>
      </c>
      <c r="F377" s="55">
        <v>12.5</v>
      </c>
      <c r="G377" s="55">
        <f t="shared" si="5"/>
        <v>6475</v>
      </c>
    </row>
    <row r="378" spans="1:7" x14ac:dyDescent="0.25">
      <c r="A378" s="55" t="s">
        <v>222</v>
      </c>
      <c r="B378" s="56">
        <v>42962</v>
      </c>
      <c r="C378" s="55" t="s">
        <v>216</v>
      </c>
      <c r="D378" s="55" t="s">
        <v>35</v>
      </c>
      <c r="E378" s="55">
        <v>104</v>
      </c>
      <c r="F378" s="55">
        <v>15</v>
      </c>
      <c r="G378" s="55">
        <f t="shared" si="5"/>
        <v>1560</v>
      </c>
    </row>
    <row r="379" spans="1:7" x14ac:dyDescent="0.25">
      <c r="A379" s="55" t="s">
        <v>223</v>
      </c>
      <c r="B379" s="56">
        <v>42963</v>
      </c>
      <c r="C379" s="55" t="s">
        <v>225</v>
      </c>
      <c r="D379" s="55" t="s">
        <v>38</v>
      </c>
      <c r="E379" s="55">
        <v>52</v>
      </c>
      <c r="F379" s="55">
        <v>18</v>
      </c>
      <c r="G379" s="55">
        <f t="shared" si="5"/>
        <v>936</v>
      </c>
    </row>
    <row r="380" spans="1:7" x14ac:dyDescent="0.25">
      <c r="A380" s="55" t="s">
        <v>217</v>
      </c>
      <c r="B380" s="56">
        <v>42964</v>
      </c>
      <c r="C380" s="55" t="s">
        <v>106</v>
      </c>
      <c r="D380" s="55" t="s">
        <v>36</v>
      </c>
      <c r="E380" s="55">
        <v>566</v>
      </c>
      <c r="F380" s="55">
        <v>20</v>
      </c>
      <c r="G380" s="55">
        <f t="shared" si="5"/>
        <v>11320</v>
      </c>
    </row>
    <row r="381" spans="1:7" x14ac:dyDescent="0.25">
      <c r="A381" s="55" t="s">
        <v>2</v>
      </c>
      <c r="B381" s="56">
        <v>42965</v>
      </c>
      <c r="C381" s="55" t="s">
        <v>224</v>
      </c>
      <c r="D381" s="55" t="s">
        <v>38</v>
      </c>
      <c r="E381" s="55">
        <v>706</v>
      </c>
      <c r="F381" s="55">
        <v>18</v>
      </c>
      <c r="G381" s="55">
        <f t="shared" si="5"/>
        <v>12708</v>
      </c>
    </row>
    <row r="382" spans="1:7" x14ac:dyDescent="0.25">
      <c r="A382" s="55" t="s">
        <v>218</v>
      </c>
      <c r="B382" s="56">
        <v>42966</v>
      </c>
      <c r="C382" s="55" t="s">
        <v>216</v>
      </c>
      <c r="D382" s="55" t="s">
        <v>35</v>
      </c>
      <c r="E382" s="55">
        <v>339</v>
      </c>
      <c r="F382" s="55">
        <v>15</v>
      </c>
      <c r="G382" s="55">
        <f t="shared" si="5"/>
        <v>5085</v>
      </c>
    </row>
    <row r="383" spans="1:7" x14ac:dyDescent="0.25">
      <c r="A383" s="55" t="s">
        <v>219</v>
      </c>
      <c r="B383" s="56">
        <v>42967</v>
      </c>
      <c r="C383" s="55" t="s">
        <v>225</v>
      </c>
      <c r="D383" s="55" t="s">
        <v>38</v>
      </c>
      <c r="E383" s="55">
        <v>847</v>
      </c>
      <c r="F383" s="55">
        <v>18</v>
      </c>
      <c r="G383" s="55">
        <f t="shared" si="5"/>
        <v>15246</v>
      </c>
    </row>
    <row r="384" spans="1:7" x14ac:dyDescent="0.25">
      <c r="A384" s="55" t="s">
        <v>220</v>
      </c>
      <c r="B384" s="56">
        <v>42968</v>
      </c>
      <c r="C384" s="55" t="s">
        <v>106</v>
      </c>
      <c r="D384" s="55" t="s">
        <v>35</v>
      </c>
      <c r="E384" s="55">
        <v>857</v>
      </c>
      <c r="F384" s="55">
        <v>15</v>
      </c>
      <c r="G384" s="55">
        <f t="shared" si="5"/>
        <v>12855</v>
      </c>
    </row>
    <row r="385" spans="1:7" x14ac:dyDescent="0.25">
      <c r="A385" s="55" t="s">
        <v>221</v>
      </c>
      <c r="B385" s="56">
        <v>42969</v>
      </c>
      <c r="C385" s="55" t="s">
        <v>224</v>
      </c>
      <c r="D385" s="55" t="s">
        <v>37</v>
      </c>
      <c r="E385" s="55">
        <v>340</v>
      </c>
      <c r="F385" s="55">
        <v>12.5</v>
      </c>
      <c r="G385" s="55">
        <f t="shared" si="5"/>
        <v>4250</v>
      </c>
    </row>
    <row r="386" spans="1:7" x14ac:dyDescent="0.25">
      <c r="A386" s="55" t="s">
        <v>222</v>
      </c>
      <c r="B386" s="56">
        <v>42970</v>
      </c>
      <c r="C386" s="55" t="s">
        <v>216</v>
      </c>
      <c r="D386" s="55" t="s">
        <v>36</v>
      </c>
      <c r="E386" s="55">
        <v>228</v>
      </c>
      <c r="F386" s="55">
        <v>20</v>
      </c>
      <c r="G386" s="55">
        <f t="shared" si="5"/>
        <v>4560</v>
      </c>
    </row>
    <row r="387" spans="1:7" x14ac:dyDescent="0.25">
      <c r="A387" s="55" t="s">
        <v>223</v>
      </c>
      <c r="B387" s="56">
        <v>42971</v>
      </c>
      <c r="C387" s="55" t="s">
        <v>225</v>
      </c>
      <c r="D387" s="55" t="s">
        <v>36</v>
      </c>
      <c r="E387" s="55">
        <v>137</v>
      </c>
      <c r="F387" s="55">
        <v>20</v>
      </c>
      <c r="G387" s="55">
        <f t="shared" si="5"/>
        <v>2740</v>
      </c>
    </row>
    <row r="388" spans="1:7" x14ac:dyDescent="0.25">
      <c r="A388" s="55" t="s">
        <v>217</v>
      </c>
      <c r="B388" s="56">
        <v>42972</v>
      </c>
      <c r="C388" s="55" t="s">
        <v>106</v>
      </c>
      <c r="D388" s="55" t="s">
        <v>38</v>
      </c>
      <c r="E388" s="55">
        <v>749</v>
      </c>
      <c r="F388" s="55">
        <v>18</v>
      </c>
      <c r="G388" s="55">
        <f t="shared" ref="G388:G431" si="6">E388*F388</f>
        <v>13482</v>
      </c>
    </row>
    <row r="389" spans="1:7" x14ac:dyDescent="0.25">
      <c r="A389" s="55" t="s">
        <v>2</v>
      </c>
      <c r="B389" s="56">
        <v>42973</v>
      </c>
      <c r="C389" s="55" t="s">
        <v>224</v>
      </c>
      <c r="D389" s="55" t="s">
        <v>35</v>
      </c>
      <c r="E389" s="55">
        <v>533</v>
      </c>
      <c r="F389" s="55">
        <v>15</v>
      </c>
      <c r="G389" s="55">
        <f t="shared" si="6"/>
        <v>7995</v>
      </c>
    </row>
    <row r="390" spans="1:7" x14ac:dyDescent="0.25">
      <c r="A390" s="55" t="s">
        <v>218</v>
      </c>
      <c r="B390" s="56">
        <v>42974</v>
      </c>
      <c r="C390" s="55" t="s">
        <v>216</v>
      </c>
      <c r="D390" s="55" t="s">
        <v>37</v>
      </c>
      <c r="E390" s="55">
        <v>642</v>
      </c>
      <c r="F390" s="55">
        <v>12.5</v>
      </c>
      <c r="G390" s="55">
        <f t="shared" si="6"/>
        <v>8025</v>
      </c>
    </row>
    <row r="391" spans="1:7" x14ac:dyDescent="0.25">
      <c r="A391" s="55" t="s">
        <v>219</v>
      </c>
      <c r="B391" s="56">
        <v>42975</v>
      </c>
      <c r="C391" s="55" t="s">
        <v>225</v>
      </c>
      <c r="D391" s="55" t="s">
        <v>36</v>
      </c>
      <c r="E391" s="55">
        <v>323</v>
      </c>
      <c r="F391" s="55">
        <v>20</v>
      </c>
      <c r="G391" s="55">
        <f t="shared" si="6"/>
        <v>6460</v>
      </c>
    </row>
    <row r="392" spans="1:7" x14ac:dyDescent="0.25">
      <c r="A392" s="55" t="s">
        <v>220</v>
      </c>
      <c r="B392" s="56">
        <v>42976</v>
      </c>
      <c r="C392" s="55" t="s">
        <v>106</v>
      </c>
      <c r="D392" s="55" t="s">
        <v>36</v>
      </c>
      <c r="E392" s="55">
        <v>693</v>
      </c>
      <c r="F392" s="55">
        <v>20</v>
      </c>
      <c r="G392" s="55">
        <f t="shared" si="6"/>
        <v>13860</v>
      </c>
    </row>
    <row r="393" spans="1:7" x14ac:dyDescent="0.25">
      <c r="A393" s="55" t="s">
        <v>221</v>
      </c>
      <c r="B393" s="56">
        <v>42977</v>
      </c>
      <c r="C393" s="55" t="s">
        <v>224</v>
      </c>
      <c r="D393" s="55" t="s">
        <v>36</v>
      </c>
      <c r="E393" s="55">
        <v>852</v>
      </c>
      <c r="F393" s="55">
        <v>20</v>
      </c>
      <c r="G393" s="55">
        <f t="shared" si="6"/>
        <v>17040</v>
      </c>
    </row>
    <row r="394" spans="1:7" x14ac:dyDescent="0.25">
      <c r="A394" s="55" t="s">
        <v>222</v>
      </c>
      <c r="B394" s="56">
        <v>42978</v>
      </c>
      <c r="C394" s="55" t="s">
        <v>216</v>
      </c>
      <c r="D394" s="55" t="s">
        <v>38</v>
      </c>
      <c r="E394" s="55">
        <v>136</v>
      </c>
      <c r="F394" s="55">
        <v>18</v>
      </c>
      <c r="G394" s="55">
        <f t="shared" si="6"/>
        <v>2448</v>
      </c>
    </row>
    <row r="395" spans="1:7" x14ac:dyDescent="0.25">
      <c r="A395" s="55" t="s">
        <v>223</v>
      </c>
      <c r="B395" s="56">
        <v>42979</v>
      </c>
      <c r="C395" s="55" t="s">
        <v>225</v>
      </c>
      <c r="D395" s="55" t="s">
        <v>37</v>
      </c>
      <c r="E395" s="55">
        <v>825</v>
      </c>
      <c r="F395" s="55">
        <v>12.5</v>
      </c>
      <c r="G395" s="55">
        <f t="shared" si="6"/>
        <v>10312.5</v>
      </c>
    </row>
    <row r="396" spans="1:7" x14ac:dyDescent="0.25">
      <c r="A396" s="55" t="s">
        <v>217</v>
      </c>
      <c r="B396" s="56">
        <v>42980</v>
      </c>
      <c r="C396" s="55" t="s">
        <v>106</v>
      </c>
      <c r="D396" s="55" t="s">
        <v>38</v>
      </c>
      <c r="E396" s="55">
        <v>653</v>
      </c>
      <c r="F396" s="55">
        <v>18</v>
      </c>
      <c r="G396" s="55">
        <f t="shared" si="6"/>
        <v>11754</v>
      </c>
    </row>
    <row r="397" spans="1:7" x14ac:dyDescent="0.25">
      <c r="A397" s="55" t="s">
        <v>2</v>
      </c>
      <c r="B397" s="56">
        <v>42981</v>
      </c>
      <c r="C397" s="55" t="s">
        <v>224</v>
      </c>
      <c r="D397" s="55" t="s">
        <v>36</v>
      </c>
      <c r="E397" s="55">
        <v>75</v>
      </c>
      <c r="F397" s="55">
        <v>20</v>
      </c>
      <c r="G397" s="55">
        <f t="shared" si="6"/>
        <v>1500</v>
      </c>
    </row>
    <row r="398" spans="1:7" x14ac:dyDescent="0.25">
      <c r="A398" s="55" t="s">
        <v>218</v>
      </c>
      <c r="B398" s="56">
        <v>42982</v>
      </c>
      <c r="C398" s="55" t="s">
        <v>216</v>
      </c>
      <c r="D398" s="55" t="s">
        <v>35</v>
      </c>
      <c r="E398" s="55">
        <v>41</v>
      </c>
      <c r="F398" s="55">
        <v>15</v>
      </c>
      <c r="G398" s="55">
        <f t="shared" si="6"/>
        <v>615</v>
      </c>
    </row>
    <row r="399" spans="1:7" x14ac:dyDescent="0.25">
      <c r="A399" s="55" t="s">
        <v>219</v>
      </c>
      <c r="B399" s="56">
        <v>42983</v>
      </c>
      <c r="C399" s="55" t="s">
        <v>225</v>
      </c>
      <c r="D399" s="55" t="s">
        <v>35</v>
      </c>
      <c r="E399" s="55">
        <v>286</v>
      </c>
      <c r="F399" s="55">
        <v>15</v>
      </c>
      <c r="G399" s="55">
        <f t="shared" si="6"/>
        <v>4290</v>
      </c>
    </row>
    <row r="400" spans="1:7" x14ac:dyDescent="0.25">
      <c r="A400" s="55" t="s">
        <v>220</v>
      </c>
      <c r="B400" s="56">
        <v>42984</v>
      </c>
      <c r="C400" s="55" t="s">
        <v>106</v>
      </c>
      <c r="D400" s="55" t="s">
        <v>37</v>
      </c>
      <c r="E400" s="55">
        <v>796</v>
      </c>
      <c r="F400" s="55">
        <v>12.5</v>
      </c>
      <c r="G400" s="55">
        <f t="shared" si="6"/>
        <v>9950</v>
      </c>
    </row>
    <row r="401" spans="1:7" x14ac:dyDescent="0.25">
      <c r="A401" s="55" t="s">
        <v>221</v>
      </c>
      <c r="B401" s="56">
        <v>42985</v>
      </c>
      <c r="C401" s="55" t="s">
        <v>224</v>
      </c>
      <c r="D401" s="55" t="s">
        <v>35</v>
      </c>
      <c r="E401" s="55">
        <v>60</v>
      </c>
      <c r="F401" s="55">
        <v>15</v>
      </c>
      <c r="G401" s="55">
        <f t="shared" si="6"/>
        <v>900</v>
      </c>
    </row>
    <row r="402" spans="1:7" x14ac:dyDescent="0.25">
      <c r="A402" s="55" t="s">
        <v>222</v>
      </c>
      <c r="B402" s="56">
        <v>42986</v>
      </c>
      <c r="C402" s="55" t="s">
        <v>216</v>
      </c>
      <c r="D402" s="55" t="s">
        <v>36</v>
      </c>
      <c r="E402" s="55">
        <v>991</v>
      </c>
      <c r="F402" s="55">
        <v>20</v>
      </c>
      <c r="G402" s="55">
        <f t="shared" si="6"/>
        <v>19820</v>
      </c>
    </row>
    <row r="403" spans="1:7" x14ac:dyDescent="0.25">
      <c r="A403" s="55" t="s">
        <v>223</v>
      </c>
      <c r="B403" s="56">
        <v>42987</v>
      </c>
      <c r="C403" s="55" t="s">
        <v>225</v>
      </c>
      <c r="D403" s="55" t="s">
        <v>35</v>
      </c>
      <c r="E403" s="55">
        <v>537</v>
      </c>
      <c r="F403" s="55">
        <v>15</v>
      </c>
      <c r="G403" s="55">
        <f t="shared" si="6"/>
        <v>8055</v>
      </c>
    </row>
    <row r="404" spans="1:7" x14ac:dyDescent="0.25">
      <c r="A404" s="55" t="s">
        <v>217</v>
      </c>
      <c r="B404" s="56">
        <v>42988</v>
      </c>
      <c r="C404" s="55" t="s">
        <v>106</v>
      </c>
      <c r="D404" s="55" t="s">
        <v>36</v>
      </c>
      <c r="E404" s="55">
        <v>936</v>
      </c>
      <c r="F404" s="55">
        <v>20</v>
      </c>
      <c r="G404" s="55">
        <f t="shared" si="6"/>
        <v>18720</v>
      </c>
    </row>
    <row r="405" spans="1:7" x14ac:dyDescent="0.25">
      <c r="A405" s="55" t="s">
        <v>2</v>
      </c>
      <c r="B405" s="56">
        <v>42989</v>
      </c>
      <c r="C405" s="55" t="s">
        <v>224</v>
      </c>
      <c r="D405" s="55" t="s">
        <v>35</v>
      </c>
      <c r="E405" s="55">
        <v>499</v>
      </c>
      <c r="F405" s="55">
        <v>15</v>
      </c>
      <c r="G405" s="55">
        <f t="shared" si="6"/>
        <v>7485</v>
      </c>
    </row>
    <row r="406" spans="1:7" x14ac:dyDescent="0.25">
      <c r="A406" s="55" t="s">
        <v>218</v>
      </c>
      <c r="B406" s="56">
        <v>42990</v>
      </c>
      <c r="C406" s="55" t="s">
        <v>216</v>
      </c>
      <c r="D406" s="55" t="s">
        <v>36</v>
      </c>
      <c r="E406" s="55">
        <v>437</v>
      </c>
      <c r="F406" s="55">
        <v>20</v>
      </c>
      <c r="G406" s="55">
        <f t="shared" si="6"/>
        <v>8740</v>
      </c>
    </row>
    <row r="407" spans="1:7" x14ac:dyDescent="0.25">
      <c r="A407" s="55" t="s">
        <v>219</v>
      </c>
      <c r="B407" s="56">
        <v>42991</v>
      </c>
      <c r="C407" s="55" t="s">
        <v>225</v>
      </c>
      <c r="D407" s="55" t="s">
        <v>35</v>
      </c>
      <c r="E407" s="55">
        <v>472</v>
      </c>
      <c r="F407" s="55">
        <v>15</v>
      </c>
      <c r="G407" s="55">
        <f t="shared" si="6"/>
        <v>7080</v>
      </c>
    </row>
    <row r="408" spans="1:7" x14ac:dyDescent="0.25">
      <c r="A408" s="55" t="s">
        <v>220</v>
      </c>
      <c r="B408" s="56">
        <v>42992</v>
      </c>
      <c r="C408" s="55" t="s">
        <v>106</v>
      </c>
      <c r="D408" s="55" t="s">
        <v>37</v>
      </c>
      <c r="E408" s="55">
        <v>168</v>
      </c>
      <c r="F408" s="55">
        <v>12.5</v>
      </c>
      <c r="G408" s="55">
        <f t="shared" si="6"/>
        <v>2100</v>
      </c>
    </row>
    <row r="409" spans="1:7" x14ac:dyDescent="0.25">
      <c r="A409" s="55" t="s">
        <v>221</v>
      </c>
      <c r="B409" s="56">
        <v>42993</v>
      </c>
      <c r="C409" s="55" t="s">
        <v>224</v>
      </c>
      <c r="D409" s="55" t="s">
        <v>35</v>
      </c>
      <c r="E409" s="55">
        <v>388</v>
      </c>
      <c r="F409" s="55">
        <v>15</v>
      </c>
      <c r="G409" s="55">
        <f t="shared" si="6"/>
        <v>5820</v>
      </c>
    </row>
    <row r="410" spans="1:7" x14ac:dyDescent="0.25">
      <c r="A410" s="55" t="s">
        <v>222</v>
      </c>
      <c r="B410" s="56">
        <v>42994</v>
      </c>
      <c r="C410" s="55" t="s">
        <v>216</v>
      </c>
      <c r="D410" s="55" t="s">
        <v>37</v>
      </c>
      <c r="E410" s="55">
        <v>654</v>
      </c>
      <c r="F410" s="55">
        <v>12.5</v>
      </c>
      <c r="G410" s="55">
        <f t="shared" si="6"/>
        <v>8175</v>
      </c>
    </row>
    <row r="411" spans="1:7" x14ac:dyDescent="0.25">
      <c r="A411" s="55" t="s">
        <v>223</v>
      </c>
      <c r="B411" s="56">
        <v>42995</v>
      </c>
      <c r="C411" s="55" t="s">
        <v>225</v>
      </c>
      <c r="D411" s="55" t="s">
        <v>38</v>
      </c>
      <c r="E411" s="55">
        <v>121</v>
      </c>
      <c r="F411" s="55">
        <v>18</v>
      </c>
      <c r="G411" s="55">
        <f t="shared" si="6"/>
        <v>2178</v>
      </c>
    </row>
    <row r="412" spans="1:7" x14ac:dyDescent="0.25">
      <c r="A412" s="55" t="s">
        <v>217</v>
      </c>
      <c r="B412" s="56">
        <v>42996</v>
      </c>
      <c r="C412" s="55" t="s">
        <v>106</v>
      </c>
      <c r="D412" s="55" t="s">
        <v>36</v>
      </c>
      <c r="E412" s="55">
        <v>549</v>
      </c>
      <c r="F412" s="55">
        <v>20</v>
      </c>
      <c r="G412" s="55">
        <f t="shared" si="6"/>
        <v>10980</v>
      </c>
    </row>
    <row r="413" spans="1:7" x14ac:dyDescent="0.25">
      <c r="A413" s="55" t="s">
        <v>2</v>
      </c>
      <c r="B413" s="56">
        <v>42997</v>
      </c>
      <c r="C413" s="55" t="s">
        <v>224</v>
      </c>
      <c r="D413" s="55" t="s">
        <v>38</v>
      </c>
      <c r="E413" s="55">
        <v>353</v>
      </c>
      <c r="F413" s="55">
        <v>18</v>
      </c>
      <c r="G413" s="55">
        <f t="shared" si="6"/>
        <v>6354</v>
      </c>
    </row>
    <row r="414" spans="1:7" x14ac:dyDescent="0.25">
      <c r="A414" s="55" t="s">
        <v>218</v>
      </c>
      <c r="B414" s="56">
        <v>42998</v>
      </c>
      <c r="C414" s="55" t="s">
        <v>216</v>
      </c>
      <c r="D414" s="55" t="s">
        <v>38</v>
      </c>
      <c r="E414" s="55">
        <v>62</v>
      </c>
      <c r="F414" s="55">
        <v>18</v>
      </c>
      <c r="G414" s="55">
        <f t="shared" si="6"/>
        <v>1116</v>
      </c>
    </row>
    <row r="415" spans="1:7" x14ac:dyDescent="0.25">
      <c r="A415" s="55" t="s">
        <v>219</v>
      </c>
      <c r="B415" s="56">
        <v>42999</v>
      </c>
      <c r="C415" s="55" t="s">
        <v>225</v>
      </c>
      <c r="D415" s="55" t="s">
        <v>36</v>
      </c>
      <c r="E415" s="55">
        <v>920</v>
      </c>
      <c r="F415" s="55">
        <v>20</v>
      </c>
      <c r="G415" s="55">
        <f t="shared" si="6"/>
        <v>18400</v>
      </c>
    </row>
    <row r="416" spans="1:7" x14ac:dyDescent="0.25">
      <c r="A416" s="55" t="s">
        <v>220</v>
      </c>
      <c r="B416" s="56">
        <v>43000</v>
      </c>
      <c r="C416" s="55" t="s">
        <v>106</v>
      </c>
      <c r="D416" s="55" t="s">
        <v>35</v>
      </c>
      <c r="E416" s="55">
        <v>302</v>
      </c>
      <c r="F416" s="55">
        <v>15</v>
      </c>
      <c r="G416" s="55">
        <f t="shared" si="6"/>
        <v>4530</v>
      </c>
    </row>
    <row r="417" spans="1:7" x14ac:dyDescent="0.25">
      <c r="A417" s="55" t="s">
        <v>221</v>
      </c>
      <c r="B417" s="56">
        <v>43001</v>
      </c>
      <c r="C417" s="55" t="s">
        <v>224</v>
      </c>
      <c r="D417" s="55" t="s">
        <v>38</v>
      </c>
      <c r="E417" s="55">
        <v>233</v>
      </c>
      <c r="F417" s="55">
        <v>18</v>
      </c>
      <c r="G417" s="55">
        <f t="shared" si="6"/>
        <v>4194</v>
      </c>
    </row>
    <row r="418" spans="1:7" x14ac:dyDescent="0.25">
      <c r="A418" s="55" t="s">
        <v>222</v>
      </c>
      <c r="B418" s="56">
        <v>43002</v>
      </c>
      <c r="C418" s="55" t="s">
        <v>216</v>
      </c>
      <c r="D418" s="55" t="s">
        <v>38</v>
      </c>
      <c r="E418" s="55">
        <v>618</v>
      </c>
      <c r="F418" s="55">
        <v>18</v>
      </c>
      <c r="G418" s="55">
        <f t="shared" si="6"/>
        <v>11124</v>
      </c>
    </row>
    <row r="419" spans="1:7" x14ac:dyDescent="0.25">
      <c r="A419" s="55" t="s">
        <v>223</v>
      </c>
      <c r="B419" s="56">
        <v>43003</v>
      </c>
      <c r="C419" s="55" t="s">
        <v>225</v>
      </c>
      <c r="D419" s="55" t="s">
        <v>37</v>
      </c>
      <c r="E419" s="55">
        <v>571</v>
      </c>
      <c r="F419" s="55">
        <v>12.5</v>
      </c>
      <c r="G419" s="55">
        <f t="shared" si="6"/>
        <v>7137.5</v>
      </c>
    </row>
    <row r="420" spans="1:7" x14ac:dyDescent="0.25">
      <c r="A420" s="55" t="s">
        <v>217</v>
      </c>
      <c r="B420" s="56">
        <v>43004</v>
      </c>
      <c r="C420" s="55" t="s">
        <v>106</v>
      </c>
      <c r="D420" s="55" t="s">
        <v>35</v>
      </c>
      <c r="E420" s="55">
        <v>964</v>
      </c>
      <c r="F420" s="55">
        <v>15</v>
      </c>
      <c r="G420" s="55">
        <f t="shared" si="6"/>
        <v>14460</v>
      </c>
    </row>
    <row r="421" spans="1:7" x14ac:dyDescent="0.25">
      <c r="A421" s="55" t="s">
        <v>2</v>
      </c>
      <c r="B421" s="56">
        <v>43005</v>
      </c>
      <c r="C421" s="55" t="s">
        <v>224</v>
      </c>
      <c r="D421" s="55" t="s">
        <v>37</v>
      </c>
      <c r="E421" s="55">
        <v>997</v>
      </c>
      <c r="F421" s="55">
        <v>12.5</v>
      </c>
      <c r="G421" s="55">
        <f t="shared" si="6"/>
        <v>12462.5</v>
      </c>
    </row>
    <row r="422" spans="1:7" x14ac:dyDescent="0.25">
      <c r="A422" s="55" t="s">
        <v>218</v>
      </c>
      <c r="B422" s="56">
        <v>43006</v>
      </c>
      <c r="C422" s="55" t="s">
        <v>216</v>
      </c>
      <c r="D422" s="55" t="s">
        <v>37</v>
      </c>
      <c r="E422" s="55">
        <v>266</v>
      </c>
      <c r="F422" s="55">
        <v>12.5</v>
      </c>
      <c r="G422" s="55">
        <f t="shared" si="6"/>
        <v>3325</v>
      </c>
    </row>
    <row r="423" spans="1:7" x14ac:dyDescent="0.25">
      <c r="A423" s="55" t="s">
        <v>219</v>
      </c>
      <c r="B423" s="56">
        <v>43007</v>
      </c>
      <c r="C423" s="55" t="s">
        <v>225</v>
      </c>
      <c r="D423" s="55" t="s">
        <v>35</v>
      </c>
      <c r="E423" s="55">
        <v>793</v>
      </c>
      <c r="F423" s="55">
        <v>15</v>
      </c>
      <c r="G423" s="55">
        <f t="shared" si="6"/>
        <v>11895</v>
      </c>
    </row>
    <row r="424" spans="1:7" x14ac:dyDescent="0.25">
      <c r="A424" s="55" t="s">
        <v>220</v>
      </c>
      <c r="B424" s="56">
        <v>43008</v>
      </c>
      <c r="C424" s="55" t="s">
        <v>106</v>
      </c>
      <c r="D424" s="55" t="s">
        <v>36</v>
      </c>
      <c r="E424" s="55">
        <v>649</v>
      </c>
      <c r="F424" s="55">
        <v>20</v>
      </c>
      <c r="G424" s="55">
        <f t="shared" si="6"/>
        <v>12980</v>
      </c>
    </row>
    <row r="425" spans="1:7" x14ac:dyDescent="0.25">
      <c r="A425" s="55" t="s">
        <v>221</v>
      </c>
      <c r="B425" s="56">
        <v>43009</v>
      </c>
      <c r="C425" s="55" t="s">
        <v>224</v>
      </c>
      <c r="D425" s="55" t="s">
        <v>35</v>
      </c>
      <c r="E425" s="55">
        <v>326</v>
      </c>
      <c r="F425" s="55">
        <v>15</v>
      </c>
      <c r="G425" s="55">
        <f t="shared" si="6"/>
        <v>4890</v>
      </c>
    </row>
    <row r="426" spans="1:7" x14ac:dyDescent="0.25">
      <c r="A426" s="55" t="s">
        <v>222</v>
      </c>
      <c r="B426" s="56">
        <v>43010</v>
      </c>
      <c r="C426" s="55" t="s">
        <v>216</v>
      </c>
      <c r="D426" s="55" t="s">
        <v>35</v>
      </c>
      <c r="E426" s="55">
        <v>389</v>
      </c>
      <c r="F426" s="55">
        <v>15</v>
      </c>
      <c r="G426" s="55">
        <f t="shared" si="6"/>
        <v>5835</v>
      </c>
    </row>
    <row r="427" spans="1:7" x14ac:dyDescent="0.25">
      <c r="A427" s="55" t="s">
        <v>223</v>
      </c>
      <c r="B427" s="56">
        <v>43011</v>
      </c>
      <c r="C427" s="55" t="s">
        <v>225</v>
      </c>
      <c r="D427" s="55" t="s">
        <v>35</v>
      </c>
      <c r="E427" s="55">
        <v>607</v>
      </c>
      <c r="F427" s="55">
        <v>15</v>
      </c>
      <c r="G427" s="55">
        <f t="shared" si="6"/>
        <v>9105</v>
      </c>
    </row>
    <row r="428" spans="1:7" x14ac:dyDescent="0.25">
      <c r="A428" s="55" t="s">
        <v>217</v>
      </c>
      <c r="B428" s="56">
        <v>43012</v>
      </c>
      <c r="C428" s="55" t="s">
        <v>106</v>
      </c>
      <c r="D428" s="55" t="s">
        <v>38</v>
      </c>
      <c r="E428" s="55">
        <v>791</v>
      </c>
      <c r="F428" s="55">
        <v>18</v>
      </c>
      <c r="G428" s="55">
        <f t="shared" si="6"/>
        <v>14238</v>
      </c>
    </row>
    <row r="429" spans="1:7" x14ac:dyDescent="0.25">
      <c r="A429" s="55" t="s">
        <v>2</v>
      </c>
      <c r="B429" s="56">
        <v>43013</v>
      </c>
      <c r="C429" s="55" t="s">
        <v>224</v>
      </c>
      <c r="D429" s="55" t="s">
        <v>36</v>
      </c>
      <c r="E429" s="55">
        <v>775</v>
      </c>
      <c r="F429" s="55">
        <v>20</v>
      </c>
      <c r="G429" s="55">
        <f t="shared" si="6"/>
        <v>15500</v>
      </c>
    </row>
    <row r="430" spans="1:7" x14ac:dyDescent="0.25">
      <c r="A430" s="55" t="s">
        <v>218</v>
      </c>
      <c r="B430" s="56">
        <v>43014</v>
      </c>
      <c r="C430" s="55" t="s">
        <v>216</v>
      </c>
      <c r="D430" s="55" t="s">
        <v>38</v>
      </c>
      <c r="E430" s="55">
        <v>938</v>
      </c>
      <c r="F430" s="55">
        <v>18</v>
      </c>
      <c r="G430" s="55">
        <f t="shared" si="6"/>
        <v>16884</v>
      </c>
    </row>
    <row r="431" spans="1:7" x14ac:dyDescent="0.25">
      <c r="A431" s="55" t="s">
        <v>219</v>
      </c>
      <c r="B431" s="56">
        <v>43015</v>
      </c>
      <c r="C431" s="55" t="s">
        <v>225</v>
      </c>
      <c r="D431" s="55" t="s">
        <v>37</v>
      </c>
      <c r="E431" s="55">
        <v>659</v>
      </c>
      <c r="F431" s="55">
        <v>12.5</v>
      </c>
      <c r="G431" s="55">
        <f t="shared" si="6"/>
        <v>8237.5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431"/>
  <sheetViews>
    <sheetView zoomScale="120" zoomScaleNormal="120" workbookViewId="0">
      <selection activeCell="K7" sqref="K7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9.5703125" bestFit="1" customWidth="1"/>
    <col min="5" max="5" width="12.28515625" bestFit="1" customWidth="1"/>
    <col min="6" max="6" width="8.28515625" bestFit="1" customWidth="1"/>
    <col min="7" max="7" width="9" bestFit="1" customWidth="1"/>
    <col min="11" max="11" width="9.85546875" bestFit="1" customWidth="1"/>
  </cols>
  <sheetData>
    <row r="1" spans="1:11" ht="15" customHeight="1" x14ac:dyDescent="0.25">
      <c r="C1" s="33" t="s">
        <v>197</v>
      </c>
    </row>
    <row r="2" spans="1:11" ht="15" customHeight="1" x14ac:dyDescent="0.25"/>
    <row r="3" spans="1:11" ht="15.75" thickBot="1" x14ac:dyDescent="0.3">
      <c r="A3" s="51" t="s">
        <v>29</v>
      </c>
      <c r="B3" s="52" t="s">
        <v>30</v>
      </c>
      <c r="C3" s="51" t="s">
        <v>31</v>
      </c>
      <c r="D3" s="51" t="s">
        <v>32</v>
      </c>
      <c r="E3" s="51" t="s">
        <v>226</v>
      </c>
      <c r="F3" s="53" t="s">
        <v>227</v>
      </c>
      <c r="G3" s="54" t="s">
        <v>34</v>
      </c>
      <c r="J3" s="13" t="s">
        <v>29</v>
      </c>
      <c r="K3" s="9" t="s">
        <v>34</v>
      </c>
    </row>
    <row r="4" spans="1:11" ht="15.75" thickTop="1" x14ac:dyDescent="0.25">
      <c r="A4" s="55" t="s">
        <v>217</v>
      </c>
      <c r="B4" s="56">
        <v>42588</v>
      </c>
      <c r="C4" s="55" t="s">
        <v>106</v>
      </c>
      <c r="D4" s="55" t="s">
        <v>35</v>
      </c>
      <c r="E4" s="55">
        <v>903</v>
      </c>
      <c r="F4" s="55">
        <v>15</v>
      </c>
      <c r="G4" s="55">
        <v>13545</v>
      </c>
      <c r="J4" s="11" t="s">
        <v>217</v>
      </c>
      <c r="K4" s="55">
        <f t="array" ref="K4">INDEX($G$4:$G$431,SMALL(IF($A$4:$A$431=J4,ROW($G$4:$G$431),""),COUNTIF($J$4:J4,J4))-3)</f>
        <v>13545</v>
      </c>
    </row>
    <row r="5" spans="1:11" x14ac:dyDescent="0.25">
      <c r="A5" s="55" t="s">
        <v>2</v>
      </c>
      <c r="B5" s="56">
        <v>42589</v>
      </c>
      <c r="C5" s="55" t="s">
        <v>224</v>
      </c>
      <c r="D5" s="55" t="s">
        <v>35</v>
      </c>
      <c r="E5" s="55">
        <v>331</v>
      </c>
      <c r="F5" s="55">
        <v>15</v>
      </c>
      <c r="G5" s="55">
        <v>4965</v>
      </c>
      <c r="J5" s="11" t="s">
        <v>217</v>
      </c>
      <c r="K5" s="55">
        <f t="array" ref="K5">INDEX($G$4:$G$431,SMALL(IF($A$4:$A$431=J5,ROW($G$4:$G$431),""),COUNTIF($J$4:J5,J5))-3)</f>
        <v>1980</v>
      </c>
    </row>
    <row r="6" spans="1:11" x14ac:dyDescent="0.25">
      <c r="A6" s="55" t="s">
        <v>218</v>
      </c>
      <c r="B6" s="56">
        <v>42590</v>
      </c>
      <c r="C6" s="55" t="s">
        <v>216</v>
      </c>
      <c r="D6" s="55" t="s">
        <v>36</v>
      </c>
      <c r="E6" s="55">
        <v>299</v>
      </c>
      <c r="F6" s="55">
        <v>20</v>
      </c>
      <c r="G6" s="55">
        <v>5980</v>
      </c>
      <c r="J6" s="11" t="s">
        <v>2</v>
      </c>
      <c r="K6" s="55">
        <f t="array" ref="K6">INDEX($G$4:$G$431,SMALL(IF($A$4:$A$431=J6,ROW($G$4:$G$431),""),COUNTIF($J$4:J6,J6))-3)</f>
        <v>4965</v>
      </c>
    </row>
    <row r="7" spans="1:11" x14ac:dyDescent="0.25">
      <c r="A7" s="55" t="s">
        <v>219</v>
      </c>
      <c r="B7" s="56">
        <v>42591</v>
      </c>
      <c r="C7" s="55" t="s">
        <v>225</v>
      </c>
      <c r="D7" s="55" t="s">
        <v>35</v>
      </c>
      <c r="E7" s="55">
        <v>612</v>
      </c>
      <c r="F7" s="55">
        <v>15</v>
      </c>
      <c r="G7" s="55">
        <v>9180</v>
      </c>
      <c r="J7" s="11" t="s">
        <v>217</v>
      </c>
      <c r="K7" s="55">
        <f t="array" ref="K7">INDEX($G$4:$G$431,SMALL(IF($A$4:$A$431=J7,ROW($G$4:$G$431),""),COUNTIF($J$4:J7,J7))-3)</f>
        <v>135</v>
      </c>
    </row>
    <row r="8" spans="1:11" x14ac:dyDescent="0.25">
      <c r="A8" s="55" t="s">
        <v>220</v>
      </c>
      <c r="B8" s="56">
        <v>42592</v>
      </c>
      <c r="C8" s="55" t="s">
        <v>106</v>
      </c>
      <c r="D8" s="55" t="s">
        <v>37</v>
      </c>
      <c r="E8" s="55">
        <v>907</v>
      </c>
      <c r="F8" s="55">
        <v>12.5</v>
      </c>
      <c r="G8" s="55">
        <v>11337.5</v>
      </c>
      <c r="J8" s="11" t="s">
        <v>219</v>
      </c>
      <c r="K8" s="55">
        <f t="array" ref="K8">INDEX($G$4:$G$431,SMALL(IF($A$4:$A$431=J8,ROW($G$4:$G$431),""),COUNTIF($J$4:J8,J8))-3)</f>
        <v>9180</v>
      </c>
    </row>
    <row r="9" spans="1:11" x14ac:dyDescent="0.25">
      <c r="A9" s="55" t="s">
        <v>221</v>
      </c>
      <c r="B9" s="56">
        <v>42593</v>
      </c>
      <c r="C9" s="55" t="s">
        <v>224</v>
      </c>
      <c r="D9" s="55" t="s">
        <v>38</v>
      </c>
      <c r="E9" s="55">
        <v>107</v>
      </c>
      <c r="F9" s="55">
        <v>18</v>
      </c>
      <c r="G9" s="55">
        <v>1926</v>
      </c>
      <c r="J9" s="11" t="s">
        <v>218</v>
      </c>
      <c r="K9" s="55">
        <f t="array" ref="K9">INDEX($G$4:$G$431,SMALL(IF($A$4:$A$431=J9,ROW($G$4:$G$431),""),COUNTIF($J$4:J9,J9))-3)</f>
        <v>5980</v>
      </c>
    </row>
    <row r="10" spans="1:11" x14ac:dyDescent="0.25">
      <c r="A10" s="55" t="s">
        <v>222</v>
      </c>
      <c r="B10" s="56">
        <v>42594</v>
      </c>
      <c r="C10" s="55" t="s">
        <v>216</v>
      </c>
      <c r="D10" s="55" t="s">
        <v>37</v>
      </c>
      <c r="E10" s="55">
        <v>770</v>
      </c>
      <c r="F10" s="55">
        <v>12.5</v>
      </c>
      <c r="G10" s="55">
        <v>9625</v>
      </c>
      <c r="J10" s="11" t="s">
        <v>219</v>
      </c>
      <c r="K10" s="55">
        <f t="array" ref="K10">INDEX($G$4:$G$431,SMALL(IF($A$4:$A$431=J10,ROW($G$4:$G$431),""),COUNTIF($J$4:J10,J10))-3)</f>
        <v>11232</v>
      </c>
    </row>
    <row r="11" spans="1:11" x14ac:dyDescent="0.25">
      <c r="A11" s="55" t="s">
        <v>223</v>
      </c>
      <c r="B11" s="56">
        <v>42595</v>
      </c>
      <c r="C11" s="55" t="s">
        <v>225</v>
      </c>
      <c r="D11" s="55" t="s">
        <v>37</v>
      </c>
      <c r="E11" s="55">
        <v>223</v>
      </c>
      <c r="F11" s="55">
        <v>12.5</v>
      </c>
      <c r="G11" s="55">
        <v>2787.5</v>
      </c>
      <c r="J11" s="11" t="s">
        <v>217</v>
      </c>
      <c r="K11" s="55">
        <f t="array" ref="K11">INDEX($G$4:$G$431,SMALL(IF($A$4:$A$431=J11,ROW($G$4:$G$431),""),COUNTIF($J$4:J11,J11))-3)</f>
        <v>11860</v>
      </c>
    </row>
    <row r="12" spans="1:11" x14ac:dyDescent="0.25">
      <c r="A12" s="55" t="s">
        <v>217</v>
      </c>
      <c r="B12" s="56">
        <v>42596</v>
      </c>
      <c r="C12" s="55" t="s">
        <v>106</v>
      </c>
      <c r="D12" s="55" t="s">
        <v>35</v>
      </c>
      <c r="E12" s="55">
        <v>132</v>
      </c>
      <c r="F12" s="55">
        <v>15</v>
      </c>
      <c r="G12" s="55">
        <v>1980</v>
      </c>
      <c r="J12" s="11" t="s">
        <v>2</v>
      </c>
      <c r="K12" s="55">
        <f t="array" ref="K12">INDEX($G$4:$G$431,SMALL(IF($A$4:$A$431=J12,ROW($G$4:$G$431),""),COUNTIF($J$4:J12,J12))-3)</f>
        <v>10035</v>
      </c>
    </row>
    <row r="13" spans="1:11" x14ac:dyDescent="0.25">
      <c r="A13" s="55" t="s">
        <v>2</v>
      </c>
      <c r="B13" s="56">
        <v>42597</v>
      </c>
      <c r="C13" s="55" t="s">
        <v>224</v>
      </c>
      <c r="D13" s="55" t="s">
        <v>35</v>
      </c>
      <c r="E13" s="55">
        <v>669</v>
      </c>
      <c r="F13" s="55">
        <v>15</v>
      </c>
      <c r="G13" s="55">
        <v>10035</v>
      </c>
      <c r="J13" s="11" t="s">
        <v>217</v>
      </c>
      <c r="K13" s="55">
        <f t="array" ref="K13">INDEX($G$4:$G$431,SMALL(IF($A$4:$A$431=J13,ROW($G$4:$G$431),""),COUNTIF($J$4:J13,J13))-3)</f>
        <v>3090</v>
      </c>
    </row>
    <row r="14" spans="1:11" x14ac:dyDescent="0.25">
      <c r="A14" s="55" t="s">
        <v>218</v>
      </c>
      <c r="B14" s="56">
        <v>42598</v>
      </c>
      <c r="C14" s="55" t="s">
        <v>216</v>
      </c>
      <c r="D14" s="55" t="s">
        <v>36</v>
      </c>
      <c r="E14" s="55">
        <v>881</v>
      </c>
      <c r="F14" s="55">
        <v>20</v>
      </c>
      <c r="G14" s="55">
        <v>17620</v>
      </c>
      <c r="J14" s="11" t="s">
        <v>217</v>
      </c>
      <c r="K14" s="55">
        <f t="array" ref="K14">INDEX($G$4:$G$431,SMALL(IF($A$4:$A$431=J14,ROW($G$4:$G$431),""),COUNTIF($J$4:J14,J14))-3)</f>
        <v>4875</v>
      </c>
    </row>
    <row r="15" spans="1:11" x14ac:dyDescent="0.25">
      <c r="A15" s="55" t="s">
        <v>219</v>
      </c>
      <c r="B15" s="56">
        <v>42599</v>
      </c>
      <c r="C15" s="55" t="s">
        <v>225</v>
      </c>
      <c r="D15" s="55" t="s">
        <v>38</v>
      </c>
      <c r="E15" s="55">
        <v>624</v>
      </c>
      <c r="F15" s="55">
        <v>18</v>
      </c>
      <c r="G15" s="55">
        <v>11232</v>
      </c>
      <c r="J15" s="11" t="s">
        <v>218</v>
      </c>
      <c r="K15" s="55">
        <f t="array" ref="K15">INDEX($G$4:$G$431,SMALL(IF($A$4:$A$431=J15,ROW($G$4:$G$431),""),COUNTIF($J$4:J15,J15))-3)</f>
        <v>17620</v>
      </c>
    </row>
    <row r="16" spans="1:11" x14ac:dyDescent="0.25">
      <c r="A16" s="55" t="s">
        <v>220</v>
      </c>
      <c r="B16" s="56">
        <v>42600</v>
      </c>
      <c r="C16" s="55" t="s">
        <v>106</v>
      </c>
      <c r="D16" s="55" t="s">
        <v>36</v>
      </c>
      <c r="E16" s="55">
        <v>193</v>
      </c>
      <c r="F16" s="55">
        <v>20</v>
      </c>
      <c r="G16" s="55">
        <v>3860</v>
      </c>
      <c r="J16" s="11" t="s">
        <v>217</v>
      </c>
      <c r="K16" s="55">
        <f t="array" ref="K16">INDEX($G$4:$G$431,SMALL(IF($A$4:$A$431=J16,ROW($G$4:$G$431),""),COUNTIF($J$4:J16,J16))-3)</f>
        <v>4187.5</v>
      </c>
    </row>
    <row r="17" spans="1:11" x14ac:dyDescent="0.25">
      <c r="A17" s="55" t="s">
        <v>221</v>
      </c>
      <c r="B17" s="56">
        <v>42601</v>
      </c>
      <c r="C17" s="55" t="s">
        <v>224</v>
      </c>
      <c r="D17" s="55" t="s">
        <v>36</v>
      </c>
      <c r="E17" s="55">
        <v>255</v>
      </c>
      <c r="F17" s="55">
        <v>20</v>
      </c>
      <c r="G17" s="55">
        <v>5100</v>
      </c>
      <c r="J17" s="11" t="s">
        <v>219</v>
      </c>
      <c r="K17" s="55">
        <f t="array" ref="K17">INDEX($G$4:$G$431,SMALL(IF($A$4:$A$431=J17,ROW($G$4:$G$431),""),COUNTIF($J$4:J17,J17))-3)</f>
        <v>14040</v>
      </c>
    </row>
    <row r="18" spans="1:11" x14ac:dyDescent="0.25">
      <c r="A18" s="55" t="s">
        <v>222</v>
      </c>
      <c r="B18" s="56">
        <v>42602</v>
      </c>
      <c r="C18" s="55" t="s">
        <v>216</v>
      </c>
      <c r="D18" s="55" t="s">
        <v>36</v>
      </c>
      <c r="E18" s="55">
        <v>6</v>
      </c>
      <c r="F18" s="55">
        <v>20</v>
      </c>
      <c r="G18" s="55">
        <v>120</v>
      </c>
      <c r="J18" s="11" t="s">
        <v>217</v>
      </c>
      <c r="K18" s="55">
        <f t="array" ref="K18">INDEX($G$4:$G$431,SMALL(IF($A$4:$A$431=J18,ROW($G$4:$G$431),""),COUNTIF($J$4:J18,J18))-3)</f>
        <v>10350</v>
      </c>
    </row>
    <row r="19" spans="1:11" x14ac:dyDescent="0.25">
      <c r="A19" s="55" t="s">
        <v>223</v>
      </c>
      <c r="B19" s="56">
        <v>42603</v>
      </c>
      <c r="C19" s="55" t="s">
        <v>225</v>
      </c>
      <c r="D19" s="55" t="s">
        <v>36</v>
      </c>
      <c r="E19" s="55">
        <v>311</v>
      </c>
      <c r="F19" s="55">
        <v>20</v>
      </c>
      <c r="G19" s="55">
        <v>6220</v>
      </c>
      <c r="J19" s="11" t="s">
        <v>218</v>
      </c>
      <c r="K19" s="55">
        <f t="array" ref="K19">INDEX($G$4:$G$431,SMALL(IF($A$4:$A$431=J19,ROW($G$4:$G$431),""),COUNTIF($J$4:J19,J19))-3)</f>
        <v>8820</v>
      </c>
    </row>
    <row r="20" spans="1:11" x14ac:dyDescent="0.25">
      <c r="A20" s="55" t="s">
        <v>217</v>
      </c>
      <c r="B20" s="56">
        <v>42604</v>
      </c>
      <c r="C20" s="55" t="s">
        <v>106</v>
      </c>
      <c r="D20" s="55" t="s">
        <v>35</v>
      </c>
      <c r="E20" s="55">
        <v>9</v>
      </c>
      <c r="F20" s="55">
        <v>15</v>
      </c>
      <c r="G20" s="55">
        <v>135</v>
      </c>
      <c r="J20" s="11" t="s">
        <v>217</v>
      </c>
      <c r="K20" s="55">
        <f t="array" ref="K20">INDEX($G$4:$G$431,SMALL(IF($A$4:$A$431=J20,ROW($G$4:$G$431),""),COUNTIF($J$4:J20,J20))-3)</f>
        <v>11574</v>
      </c>
    </row>
    <row r="21" spans="1:11" x14ac:dyDescent="0.25">
      <c r="A21" s="55" t="s">
        <v>2</v>
      </c>
      <c r="B21" s="56">
        <v>42605</v>
      </c>
      <c r="C21" s="55" t="s">
        <v>224</v>
      </c>
      <c r="D21" s="55" t="s">
        <v>37</v>
      </c>
      <c r="E21" s="55">
        <v>706</v>
      </c>
      <c r="F21" s="55">
        <v>12.5</v>
      </c>
      <c r="G21" s="55">
        <v>8825</v>
      </c>
      <c r="J21" s="11" t="s">
        <v>2</v>
      </c>
      <c r="K21" s="55">
        <f t="array" ref="K21">INDEX($G$4:$G$431,SMALL(IF($A$4:$A$431=J21,ROW($G$4:$G$431),""),COUNTIF($J$4:J21,J21))-3)</f>
        <v>8825</v>
      </c>
    </row>
    <row r="22" spans="1:11" x14ac:dyDescent="0.25">
      <c r="A22" s="55" t="s">
        <v>218</v>
      </c>
      <c r="B22" s="56">
        <v>42606</v>
      </c>
      <c r="C22" s="55" t="s">
        <v>216</v>
      </c>
      <c r="D22" s="55" t="s">
        <v>36</v>
      </c>
      <c r="E22" s="55">
        <v>441</v>
      </c>
      <c r="F22" s="55">
        <v>20</v>
      </c>
      <c r="G22" s="55">
        <v>8820</v>
      </c>
      <c r="J22" s="11" t="s">
        <v>217</v>
      </c>
      <c r="K22" s="55">
        <f t="array" ref="K22">INDEX($G$4:$G$431,SMALL(IF($A$4:$A$431=J22,ROW($G$4:$G$431),""),COUNTIF($J$4:J22,J22))-3)</f>
        <v>8512.5</v>
      </c>
    </row>
    <row r="23" spans="1:11" x14ac:dyDescent="0.25">
      <c r="A23" s="55" t="s">
        <v>219</v>
      </c>
      <c r="B23" s="56">
        <v>42607</v>
      </c>
      <c r="C23" s="55" t="s">
        <v>225</v>
      </c>
      <c r="D23" s="55" t="s">
        <v>35</v>
      </c>
      <c r="E23" s="55">
        <v>936</v>
      </c>
      <c r="F23" s="55">
        <v>15</v>
      </c>
      <c r="G23" s="55">
        <v>14040</v>
      </c>
      <c r="J23" s="11" t="s">
        <v>217</v>
      </c>
      <c r="K23" s="55">
        <f t="array" ref="K23">INDEX($G$4:$G$431,SMALL(IF($A$4:$A$431=J23,ROW($G$4:$G$431),""),COUNTIF($J$4:J23,J23))-3)</f>
        <v>5720</v>
      </c>
    </row>
    <row r="24" spans="1:11" x14ac:dyDescent="0.25">
      <c r="A24" s="55" t="s">
        <v>220</v>
      </c>
      <c r="B24" s="56">
        <v>42608</v>
      </c>
      <c r="C24" s="55" t="s">
        <v>106</v>
      </c>
      <c r="D24" s="55" t="s">
        <v>35</v>
      </c>
      <c r="E24" s="55">
        <v>901</v>
      </c>
      <c r="F24" s="55">
        <v>15</v>
      </c>
      <c r="G24" s="55">
        <v>13515</v>
      </c>
      <c r="J24" s="11" t="s">
        <v>217</v>
      </c>
      <c r="K24" s="55">
        <f t="array" ref="K24">INDEX($G$4:$G$431,SMALL(IF($A$4:$A$431=J24,ROW($G$4:$G$431),""),COUNTIF($J$4:J24,J24))-3)</f>
        <v>1674</v>
      </c>
    </row>
    <row r="25" spans="1:11" x14ac:dyDescent="0.25">
      <c r="A25" s="55" t="s">
        <v>221</v>
      </c>
      <c r="B25" s="56">
        <v>42609</v>
      </c>
      <c r="C25" s="55" t="s">
        <v>224</v>
      </c>
      <c r="D25" s="55" t="s">
        <v>35</v>
      </c>
      <c r="E25" s="55">
        <v>631</v>
      </c>
      <c r="F25" s="55">
        <v>15</v>
      </c>
      <c r="G25" s="55">
        <v>9465</v>
      </c>
      <c r="J25" s="11" t="s">
        <v>2</v>
      </c>
      <c r="K25" s="55">
        <f t="array" ref="K25">INDEX($G$4:$G$431,SMALL(IF($A$4:$A$431=J25,ROW($G$4:$G$431),""),COUNTIF($J$4:J25,J25))-3)</f>
        <v>12675</v>
      </c>
    </row>
    <row r="26" spans="1:11" x14ac:dyDescent="0.25">
      <c r="A26" s="55" t="s">
        <v>222</v>
      </c>
      <c r="B26" s="56">
        <v>42610</v>
      </c>
      <c r="C26" s="55" t="s">
        <v>216</v>
      </c>
      <c r="D26" s="55" t="s">
        <v>37</v>
      </c>
      <c r="E26" s="55">
        <v>181</v>
      </c>
      <c r="F26" s="55">
        <v>12.5</v>
      </c>
      <c r="G26" s="55">
        <v>2262.5</v>
      </c>
      <c r="J26" s="11" t="s">
        <v>217</v>
      </c>
      <c r="K26" s="55">
        <f t="array" ref="K26">INDEX($G$4:$G$431,SMALL(IF($A$4:$A$431=J26,ROW($G$4:$G$431),""),COUNTIF($J$4:J26,J26))-3)</f>
        <v>3725</v>
      </c>
    </row>
    <row r="27" spans="1:11" x14ac:dyDescent="0.25">
      <c r="A27" s="55" t="s">
        <v>223</v>
      </c>
      <c r="B27" s="56">
        <v>42611</v>
      </c>
      <c r="C27" s="55" t="s">
        <v>225</v>
      </c>
      <c r="D27" s="55" t="s">
        <v>38</v>
      </c>
      <c r="E27" s="55">
        <v>748</v>
      </c>
      <c r="F27" s="55">
        <v>18</v>
      </c>
      <c r="G27" s="55">
        <v>13464</v>
      </c>
      <c r="J27" s="11" t="s">
        <v>217</v>
      </c>
      <c r="K27" s="55">
        <f t="array" ref="K27">INDEX($G$4:$G$431,SMALL(IF($A$4:$A$431=J27,ROW($G$4:$G$431),""),COUNTIF($J$4:J27,J27))-3)</f>
        <v>11250</v>
      </c>
    </row>
    <row r="28" spans="1:11" x14ac:dyDescent="0.25">
      <c r="A28" s="55" t="s">
        <v>217</v>
      </c>
      <c r="B28" s="56">
        <v>42612</v>
      </c>
      <c r="C28" s="55" t="s">
        <v>106</v>
      </c>
      <c r="D28" s="55" t="s">
        <v>36</v>
      </c>
      <c r="E28" s="55">
        <v>593</v>
      </c>
      <c r="F28" s="55">
        <v>20</v>
      </c>
      <c r="G28" s="55">
        <v>11860</v>
      </c>
      <c r="J28" s="11" t="s">
        <v>217</v>
      </c>
      <c r="K28" s="55">
        <f t="array" ref="K28">INDEX($G$4:$G$431,SMALL(IF($A$4:$A$431=J28,ROW($G$4:$G$431),""),COUNTIF($J$4:J28,J28))-3)</f>
        <v>4140</v>
      </c>
    </row>
    <row r="29" spans="1:11" x14ac:dyDescent="0.25">
      <c r="A29" s="55" t="s">
        <v>2</v>
      </c>
      <c r="B29" s="56">
        <v>42613</v>
      </c>
      <c r="C29" s="55" t="s">
        <v>224</v>
      </c>
      <c r="D29" s="55" t="s">
        <v>35</v>
      </c>
      <c r="E29" s="55">
        <v>845</v>
      </c>
      <c r="F29" s="55">
        <v>15</v>
      </c>
      <c r="G29" s="55">
        <v>12675</v>
      </c>
      <c r="J29" s="11" t="s">
        <v>217</v>
      </c>
      <c r="K29" s="55">
        <f t="array" ref="K29">INDEX($G$4:$G$431,SMALL(IF($A$4:$A$431=J29,ROW($G$4:$G$431),""),COUNTIF($J$4:J29,J29))-3)</f>
        <v>1224</v>
      </c>
    </row>
    <row r="30" spans="1:11" x14ac:dyDescent="0.25">
      <c r="A30" s="55" t="s">
        <v>218</v>
      </c>
      <c r="B30" s="56">
        <v>42614</v>
      </c>
      <c r="C30" s="55" t="s">
        <v>216</v>
      </c>
      <c r="D30" s="55" t="s">
        <v>37</v>
      </c>
      <c r="E30" s="55">
        <v>742</v>
      </c>
      <c r="F30" s="55">
        <v>12.5</v>
      </c>
      <c r="G30" s="55">
        <v>9275</v>
      </c>
      <c r="J30" s="11" t="s">
        <v>217</v>
      </c>
      <c r="K30" s="55">
        <f t="array" ref="K30">INDEX($G$4:$G$431,SMALL(IF($A$4:$A$431=J30,ROW($G$4:$G$431),""),COUNTIF($J$4:J30,J30))-3)</f>
        <v>16884</v>
      </c>
    </row>
    <row r="31" spans="1:11" x14ac:dyDescent="0.25">
      <c r="A31" s="55" t="s">
        <v>219</v>
      </c>
      <c r="B31" s="56">
        <v>42615</v>
      </c>
      <c r="C31" s="55" t="s">
        <v>225</v>
      </c>
      <c r="D31" s="55" t="s">
        <v>36</v>
      </c>
      <c r="E31" s="55">
        <v>804</v>
      </c>
      <c r="F31" s="55">
        <v>20</v>
      </c>
      <c r="G31" s="55">
        <v>16080</v>
      </c>
      <c r="J31" s="11" t="s">
        <v>217</v>
      </c>
      <c r="K31" s="55">
        <f t="array" ref="K31">INDEX($G$4:$G$431,SMALL(IF($A$4:$A$431=J31,ROW($G$4:$G$431),""),COUNTIF($J$4:J31,J31))-3)</f>
        <v>10562.5</v>
      </c>
    </row>
    <row r="32" spans="1:11" x14ac:dyDescent="0.25">
      <c r="A32" s="55" t="s">
        <v>220</v>
      </c>
      <c r="B32" s="56">
        <v>42616</v>
      </c>
      <c r="C32" s="55" t="s">
        <v>106</v>
      </c>
      <c r="D32" s="55" t="s">
        <v>35</v>
      </c>
      <c r="E32" s="55">
        <v>863</v>
      </c>
      <c r="F32" s="55">
        <v>15</v>
      </c>
      <c r="G32" s="55">
        <v>12945</v>
      </c>
      <c r="J32" s="11" t="s">
        <v>217</v>
      </c>
      <c r="K32" s="55">
        <f t="array" ref="K32">INDEX($G$4:$G$431,SMALL(IF($A$4:$A$431=J32,ROW($G$4:$G$431),""),COUNTIF($J$4:J32,J32))-3)</f>
        <v>17172</v>
      </c>
    </row>
    <row r="33" spans="1:11" x14ac:dyDescent="0.25">
      <c r="A33" s="55" t="s">
        <v>221</v>
      </c>
      <c r="B33" s="56">
        <v>42617</v>
      </c>
      <c r="C33" s="55" t="s">
        <v>224</v>
      </c>
      <c r="D33" s="55" t="s">
        <v>37</v>
      </c>
      <c r="E33" s="55">
        <v>27</v>
      </c>
      <c r="F33" s="55">
        <v>12.5</v>
      </c>
      <c r="G33" s="55">
        <v>337.5</v>
      </c>
      <c r="J33" s="11" t="s">
        <v>217</v>
      </c>
      <c r="K33" s="55">
        <f t="array" ref="K33">INDEX($G$4:$G$431,SMALL(IF($A$4:$A$431=J33,ROW($G$4:$G$431),""),COUNTIF($J$4:J33,J33))-3)</f>
        <v>4800</v>
      </c>
    </row>
    <row r="34" spans="1:11" x14ac:dyDescent="0.25">
      <c r="A34" s="55" t="s">
        <v>222</v>
      </c>
      <c r="B34" s="56">
        <v>42618</v>
      </c>
      <c r="C34" s="55" t="s">
        <v>216</v>
      </c>
      <c r="D34" s="55" t="s">
        <v>38</v>
      </c>
      <c r="E34" s="55">
        <v>996</v>
      </c>
      <c r="F34" s="55">
        <v>18</v>
      </c>
      <c r="G34" s="55">
        <v>17928</v>
      </c>
      <c r="J34" s="11" t="s">
        <v>217</v>
      </c>
      <c r="K34" s="55">
        <f t="array" ref="K34">INDEX($G$4:$G$431,SMALL(IF($A$4:$A$431=J34,ROW($G$4:$G$431),""),COUNTIF($J$4:J34,J34))-3)</f>
        <v>13605</v>
      </c>
    </row>
    <row r="35" spans="1:11" x14ac:dyDescent="0.25">
      <c r="A35" s="55" t="s">
        <v>223</v>
      </c>
      <c r="B35" s="56">
        <v>42619</v>
      </c>
      <c r="C35" s="55" t="s">
        <v>225</v>
      </c>
      <c r="D35" s="55" t="s">
        <v>35</v>
      </c>
      <c r="E35" s="55">
        <v>217</v>
      </c>
      <c r="F35" s="55">
        <v>15</v>
      </c>
      <c r="G35" s="55">
        <v>3255</v>
      </c>
      <c r="J35" s="11" t="s">
        <v>217</v>
      </c>
      <c r="K35" s="55">
        <f t="array" ref="K35">INDEX($G$4:$G$431,SMALL(IF($A$4:$A$431=J35,ROW($G$4:$G$431),""),COUNTIF($J$4:J35,J35))-3)</f>
        <v>432</v>
      </c>
    </row>
    <row r="36" spans="1:11" x14ac:dyDescent="0.25">
      <c r="A36" s="55" t="s">
        <v>217</v>
      </c>
      <c r="B36" s="56">
        <v>42620</v>
      </c>
      <c r="C36" s="55" t="s">
        <v>106</v>
      </c>
      <c r="D36" s="55" t="s">
        <v>35</v>
      </c>
      <c r="E36" s="55">
        <v>206</v>
      </c>
      <c r="F36" s="55">
        <v>15</v>
      </c>
      <c r="G36" s="55">
        <v>3090</v>
      </c>
      <c r="J36" s="11" t="s">
        <v>217</v>
      </c>
      <c r="K36" s="55">
        <f t="array" ref="K36">INDEX($G$4:$G$431,SMALL(IF($A$4:$A$431=J36,ROW($G$4:$G$431),""),COUNTIF($J$4:J36,J36))-3)</f>
        <v>11520</v>
      </c>
    </row>
    <row r="37" spans="1:11" x14ac:dyDescent="0.25">
      <c r="A37" s="55" t="s">
        <v>2</v>
      </c>
      <c r="B37" s="56">
        <v>42621</v>
      </c>
      <c r="C37" s="55" t="s">
        <v>224</v>
      </c>
      <c r="D37" s="55" t="s">
        <v>36</v>
      </c>
      <c r="E37" s="55">
        <v>771</v>
      </c>
      <c r="F37" s="55">
        <v>20</v>
      </c>
      <c r="G37" s="55">
        <v>15420</v>
      </c>
      <c r="J37" s="11" t="s">
        <v>217</v>
      </c>
      <c r="K37" s="55">
        <f t="array" ref="K37">INDEX($G$4:$G$431,SMALL(IF($A$4:$A$431=J37,ROW($G$4:$G$431),""),COUNTIF($J$4:J37,J37))-3)</f>
        <v>8625</v>
      </c>
    </row>
    <row r="38" spans="1:11" x14ac:dyDescent="0.25">
      <c r="A38" s="55" t="s">
        <v>218</v>
      </c>
      <c r="B38" s="56">
        <v>42622</v>
      </c>
      <c r="C38" s="55" t="s">
        <v>216</v>
      </c>
      <c r="D38" s="55" t="s">
        <v>37</v>
      </c>
      <c r="E38" s="55">
        <v>274</v>
      </c>
      <c r="F38" s="55">
        <v>12.5</v>
      </c>
      <c r="G38" s="55">
        <v>3425</v>
      </c>
      <c r="J38" s="11" t="s">
        <v>217</v>
      </c>
      <c r="K38" s="55">
        <f t="array" ref="K38">INDEX($G$4:$G$431,SMALL(IF($A$4:$A$431=J38,ROW($G$4:$G$431),""),COUNTIF($J$4:J38,J38))-3)</f>
        <v>16884</v>
      </c>
    </row>
    <row r="39" spans="1:11" x14ac:dyDescent="0.25">
      <c r="A39" s="55" t="s">
        <v>219</v>
      </c>
      <c r="B39" s="56">
        <v>42623</v>
      </c>
      <c r="C39" s="55" t="s">
        <v>225</v>
      </c>
      <c r="D39" s="55" t="s">
        <v>35</v>
      </c>
      <c r="E39" s="55">
        <v>523</v>
      </c>
      <c r="F39" s="55">
        <v>15</v>
      </c>
      <c r="G39" s="55">
        <v>7845</v>
      </c>
      <c r="J39" s="11" t="s">
        <v>217</v>
      </c>
      <c r="K39" s="55">
        <f t="array" ref="K39">INDEX($G$4:$G$431,SMALL(IF($A$4:$A$431=J39,ROW($G$4:$G$431),""),COUNTIF($J$4:J39,J39))-3)</f>
        <v>8180</v>
      </c>
    </row>
    <row r="40" spans="1:11" x14ac:dyDescent="0.25">
      <c r="A40" s="55" t="s">
        <v>220</v>
      </c>
      <c r="B40" s="56">
        <v>42624</v>
      </c>
      <c r="C40" s="55" t="s">
        <v>106</v>
      </c>
      <c r="D40" s="55" t="s">
        <v>38</v>
      </c>
      <c r="E40" s="55">
        <v>934</v>
      </c>
      <c r="F40" s="55">
        <v>18</v>
      </c>
      <c r="G40" s="55">
        <v>16812</v>
      </c>
      <c r="J40" s="11" t="s">
        <v>217</v>
      </c>
      <c r="K40" s="55">
        <f t="array" ref="K40">INDEX($G$4:$G$431,SMALL(IF($A$4:$A$431=J40,ROW($G$4:$G$431),""),COUNTIF($J$4:J40,J40))-3)</f>
        <v>8784</v>
      </c>
    </row>
    <row r="41" spans="1:11" x14ac:dyDescent="0.25">
      <c r="A41" s="55" t="s">
        <v>221</v>
      </c>
      <c r="B41" s="56">
        <v>42625</v>
      </c>
      <c r="C41" s="55" t="s">
        <v>224</v>
      </c>
      <c r="D41" s="55" t="s">
        <v>38</v>
      </c>
      <c r="E41" s="55">
        <v>165</v>
      </c>
      <c r="F41" s="55">
        <v>18</v>
      </c>
      <c r="G41" s="55">
        <v>2970</v>
      </c>
      <c r="J41" s="11" t="s">
        <v>217</v>
      </c>
      <c r="K41" s="55">
        <f t="array" ref="K41">INDEX($G$4:$G$431,SMALL(IF($A$4:$A$431=J41,ROW($G$4:$G$431),""),COUNTIF($J$4:J41,J41))-3)</f>
        <v>6500</v>
      </c>
    </row>
    <row r="42" spans="1:11" x14ac:dyDescent="0.25">
      <c r="A42" s="55" t="s">
        <v>222</v>
      </c>
      <c r="B42" s="56">
        <v>42626</v>
      </c>
      <c r="C42" s="55" t="s">
        <v>216</v>
      </c>
      <c r="D42" s="55" t="s">
        <v>35</v>
      </c>
      <c r="E42" s="55">
        <v>272</v>
      </c>
      <c r="F42" s="55">
        <v>15</v>
      </c>
      <c r="G42" s="55">
        <v>4080</v>
      </c>
      <c r="J42" s="11" t="s">
        <v>217</v>
      </c>
      <c r="K42" s="55">
        <f t="array" ref="K42">INDEX($G$4:$G$431,SMALL(IF($A$4:$A$431=J42,ROW($G$4:$G$431),""),COUNTIF($J$4:J42,J42))-3)</f>
        <v>125</v>
      </c>
    </row>
    <row r="43" spans="1:11" x14ac:dyDescent="0.25">
      <c r="A43" s="55" t="s">
        <v>223</v>
      </c>
      <c r="B43" s="56">
        <v>42627</v>
      </c>
      <c r="C43" s="55" t="s">
        <v>225</v>
      </c>
      <c r="D43" s="55" t="s">
        <v>38</v>
      </c>
      <c r="E43" s="55">
        <v>92</v>
      </c>
      <c r="F43" s="55">
        <v>18</v>
      </c>
      <c r="G43" s="55">
        <v>1656</v>
      </c>
      <c r="J43" s="11" t="s">
        <v>217</v>
      </c>
      <c r="K43" s="55">
        <f t="array" ref="K43">INDEX($G$4:$G$431,SMALL(IF($A$4:$A$431=J43,ROW($G$4:$G$431),""),COUNTIF($J$4:J43,J43))-3)</f>
        <v>8835</v>
      </c>
    </row>
    <row r="44" spans="1:11" x14ac:dyDescent="0.25">
      <c r="A44" s="55" t="s">
        <v>217</v>
      </c>
      <c r="B44" s="56">
        <v>42628</v>
      </c>
      <c r="C44" s="55" t="s">
        <v>106</v>
      </c>
      <c r="D44" s="55" t="s">
        <v>37</v>
      </c>
      <c r="E44" s="55">
        <v>390</v>
      </c>
      <c r="F44" s="55">
        <v>12.5</v>
      </c>
      <c r="G44" s="55">
        <v>4875</v>
      </c>
      <c r="J44" s="11" t="s">
        <v>217</v>
      </c>
      <c r="K44" s="55">
        <f t="array" ref="K44">INDEX($G$4:$G$431,SMALL(IF($A$4:$A$431=J44,ROW($G$4:$G$431),""),COUNTIF($J$4:J44,J44))-3)</f>
        <v>2762.5</v>
      </c>
    </row>
    <row r="45" spans="1:11" x14ac:dyDescent="0.25">
      <c r="A45" s="55" t="s">
        <v>2</v>
      </c>
      <c r="B45" s="56">
        <v>42629</v>
      </c>
      <c r="C45" s="55" t="s">
        <v>224</v>
      </c>
      <c r="D45" s="55" t="s">
        <v>37</v>
      </c>
      <c r="E45" s="55">
        <v>32</v>
      </c>
      <c r="F45" s="55">
        <v>12.5</v>
      </c>
      <c r="G45" s="55">
        <v>400</v>
      </c>
      <c r="J45" s="11" t="s">
        <v>217</v>
      </c>
      <c r="K45" s="55">
        <f t="array" ref="K45">INDEX($G$4:$G$431,SMALL(IF($A$4:$A$431=J45,ROW($G$4:$G$431),""),COUNTIF($J$4:J45,J45))-3)</f>
        <v>7065</v>
      </c>
    </row>
    <row r="46" spans="1:11" x14ac:dyDescent="0.25">
      <c r="A46" s="55" t="s">
        <v>218</v>
      </c>
      <c r="B46" s="56">
        <v>42630</v>
      </c>
      <c r="C46" s="55" t="s">
        <v>216</v>
      </c>
      <c r="D46" s="55" t="s">
        <v>35</v>
      </c>
      <c r="E46" s="55">
        <v>473</v>
      </c>
      <c r="F46" s="55">
        <v>15</v>
      </c>
      <c r="G46" s="55">
        <v>7095</v>
      </c>
      <c r="J46" s="11" t="s">
        <v>217</v>
      </c>
      <c r="K46" s="55">
        <f t="array" ref="K46">INDEX($G$4:$G$431,SMALL(IF($A$4:$A$431=J46,ROW($G$4:$G$431),""),COUNTIF($J$4:J46,J46))-3)</f>
        <v>1712.5</v>
      </c>
    </row>
    <row r="47" spans="1:11" x14ac:dyDescent="0.25">
      <c r="A47" s="55" t="s">
        <v>219</v>
      </c>
      <c r="B47" s="56">
        <v>42631</v>
      </c>
      <c r="C47" s="55" t="s">
        <v>225</v>
      </c>
      <c r="D47" s="55" t="s">
        <v>37</v>
      </c>
      <c r="E47" s="55">
        <v>574</v>
      </c>
      <c r="F47" s="55">
        <v>12.5</v>
      </c>
      <c r="G47" s="55">
        <v>7175</v>
      </c>
      <c r="J47" s="11" t="s">
        <v>217</v>
      </c>
      <c r="K47" s="55">
        <f t="array" ref="K47">INDEX($G$4:$G$431,SMALL(IF($A$4:$A$431=J47,ROW($G$4:$G$431),""),COUNTIF($J$4:J47,J47))-3)</f>
        <v>10200</v>
      </c>
    </row>
    <row r="48" spans="1:11" x14ac:dyDescent="0.25">
      <c r="A48" s="55" t="s">
        <v>220</v>
      </c>
      <c r="B48" s="56">
        <v>42632</v>
      </c>
      <c r="C48" s="55" t="s">
        <v>106</v>
      </c>
      <c r="D48" s="55" t="s">
        <v>37</v>
      </c>
      <c r="E48" s="55">
        <v>295</v>
      </c>
      <c r="F48" s="55">
        <v>12.5</v>
      </c>
      <c r="G48" s="55">
        <v>3687.5</v>
      </c>
      <c r="J48" s="11" t="s">
        <v>217</v>
      </c>
      <c r="K48" s="55">
        <f t="array" ref="K48">INDEX($G$4:$G$431,SMALL(IF($A$4:$A$431=J48,ROW($G$4:$G$431),""),COUNTIF($J$4:J48,J48))-3)</f>
        <v>1200</v>
      </c>
    </row>
    <row r="49" spans="1:11" x14ac:dyDescent="0.25">
      <c r="A49" s="55" t="s">
        <v>221</v>
      </c>
      <c r="B49" s="56">
        <v>42633</v>
      </c>
      <c r="C49" s="55" t="s">
        <v>224</v>
      </c>
      <c r="D49" s="55" t="s">
        <v>38</v>
      </c>
      <c r="E49" s="55">
        <v>200</v>
      </c>
      <c r="F49" s="55">
        <v>18</v>
      </c>
      <c r="G49" s="55">
        <v>3600</v>
      </c>
      <c r="J49" s="11" t="s">
        <v>217</v>
      </c>
      <c r="K49" s="55">
        <f t="array" ref="K49">INDEX($G$4:$G$431,SMALL(IF($A$4:$A$431=J49,ROW($G$4:$G$431),""),COUNTIF($J$4:J49,J49))-3)</f>
        <v>9660</v>
      </c>
    </row>
    <row r="50" spans="1:11" x14ac:dyDescent="0.25">
      <c r="A50" s="55" t="s">
        <v>222</v>
      </c>
      <c r="B50" s="56">
        <v>42634</v>
      </c>
      <c r="C50" s="55" t="s">
        <v>216</v>
      </c>
      <c r="D50" s="55" t="s">
        <v>35</v>
      </c>
      <c r="E50" s="55">
        <v>769</v>
      </c>
      <c r="F50" s="55">
        <v>15</v>
      </c>
      <c r="G50" s="55">
        <v>11535</v>
      </c>
      <c r="J50" s="11" t="s">
        <v>217</v>
      </c>
      <c r="K50" s="55">
        <f t="array" ref="K50">INDEX($G$4:$G$431,SMALL(IF($A$4:$A$431=J50,ROW($G$4:$G$431),""),COUNTIF($J$4:J50,J50))-3)</f>
        <v>15320</v>
      </c>
    </row>
    <row r="51" spans="1:11" x14ac:dyDescent="0.25">
      <c r="A51" s="55" t="s">
        <v>223</v>
      </c>
      <c r="B51" s="56">
        <v>42635</v>
      </c>
      <c r="C51" s="55" t="s">
        <v>225</v>
      </c>
      <c r="D51" s="55" t="s">
        <v>36</v>
      </c>
      <c r="E51" s="55">
        <v>33</v>
      </c>
      <c r="F51" s="55">
        <v>20</v>
      </c>
      <c r="G51" s="55">
        <v>660</v>
      </c>
      <c r="J51" s="11" t="s">
        <v>217</v>
      </c>
      <c r="K51" s="55">
        <f t="array" ref="K51">INDEX($G$4:$G$431,SMALL(IF($A$4:$A$431=J51,ROW($G$4:$G$431),""),COUNTIF($J$4:J51,J51))-3)</f>
        <v>8980</v>
      </c>
    </row>
    <row r="52" spans="1:11" x14ac:dyDescent="0.25">
      <c r="A52" s="55" t="s">
        <v>217</v>
      </c>
      <c r="B52" s="56">
        <v>42636</v>
      </c>
      <c r="C52" s="55" t="s">
        <v>106</v>
      </c>
      <c r="D52" s="55" t="s">
        <v>37</v>
      </c>
      <c r="E52" s="55">
        <v>335</v>
      </c>
      <c r="F52" s="55">
        <v>12.5</v>
      </c>
      <c r="G52" s="55">
        <v>4187.5</v>
      </c>
      <c r="J52" s="11" t="s">
        <v>217</v>
      </c>
      <c r="K52" s="55">
        <f t="array" ref="K52">INDEX($G$4:$G$431,SMALL(IF($A$4:$A$431=J52,ROW($G$4:$G$431),""),COUNTIF($J$4:J52,J52))-3)</f>
        <v>3462.5</v>
      </c>
    </row>
    <row r="53" spans="1:11" x14ac:dyDescent="0.25">
      <c r="A53" s="55" t="s">
        <v>2</v>
      </c>
      <c r="B53" s="56">
        <v>42637</v>
      </c>
      <c r="C53" s="55" t="s">
        <v>224</v>
      </c>
      <c r="D53" s="55" t="s">
        <v>36</v>
      </c>
      <c r="E53" s="55">
        <v>694</v>
      </c>
      <c r="F53" s="55">
        <v>20</v>
      </c>
      <c r="G53" s="55">
        <v>13880</v>
      </c>
      <c r="J53" s="11" t="s">
        <v>217</v>
      </c>
      <c r="K53" s="55">
        <f t="array" ref="K53">INDEX($G$4:$G$431,SMALL(IF($A$4:$A$431=J53,ROW($G$4:$G$431),""),COUNTIF($J$4:J53,J53))-3)</f>
        <v>3687.5</v>
      </c>
    </row>
    <row r="54" spans="1:11" x14ac:dyDescent="0.25">
      <c r="A54" s="55" t="s">
        <v>218</v>
      </c>
      <c r="B54" s="56">
        <v>42638</v>
      </c>
      <c r="C54" s="55" t="s">
        <v>216</v>
      </c>
      <c r="D54" s="55" t="s">
        <v>35</v>
      </c>
      <c r="E54" s="55">
        <v>175</v>
      </c>
      <c r="F54" s="55">
        <v>15</v>
      </c>
      <c r="G54" s="55">
        <v>2625</v>
      </c>
      <c r="J54" s="11" t="s">
        <v>217</v>
      </c>
      <c r="K54" s="55">
        <f t="array" ref="K54">INDEX($G$4:$G$431,SMALL(IF($A$4:$A$431=J54,ROW($G$4:$G$431),""),COUNTIF($J$4:J54,J54))-3)</f>
        <v>2880</v>
      </c>
    </row>
    <row r="55" spans="1:11" x14ac:dyDescent="0.25">
      <c r="A55" s="55" t="s">
        <v>219</v>
      </c>
      <c r="B55" s="56">
        <v>42639</v>
      </c>
      <c r="C55" s="55" t="s">
        <v>225</v>
      </c>
      <c r="D55" s="55" t="s">
        <v>35</v>
      </c>
      <c r="E55" s="55">
        <v>589</v>
      </c>
      <c r="F55" s="55">
        <v>15</v>
      </c>
      <c r="G55" s="55">
        <v>8835</v>
      </c>
      <c r="J55" s="11" t="s">
        <v>217</v>
      </c>
      <c r="K55" s="55">
        <f t="array" ref="K55">INDEX($G$4:$G$431,SMALL(IF($A$4:$A$431=J55,ROW($G$4:$G$431),""),COUNTIF($J$4:J55,J55))-3)</f>
        <v>3435</v>
      </c>
    </row>
    <row r="56" spans="1:11" x14ac:dyDescent="0.25">
      <c r="A56" s="55" t="s">
        <v>220</v>
      </c>
      <c r="B56" s="56">
        <v>42640</v>
      </c>
      <c r="C56" s="55" t="s">
        <v>106</v>
      </c>
      <c r="D56" s="55" t="s">
        <v>35</v>
      </c>
      <c r="E56" s="55">
        <v>291</v>
      </c>
      <c r="F56" s="55">
        <v>15</v>
      </c>
      <c r="G56" s="55">
        <v>4365</v>
      </c>
      <c r="J56" s="11" t="s">
        <v>217</v>
      </c>
      <c r="K56" s="55">
        <f t="array" ref="K56">INDEX($G$4:$G$431,SMALL(IF($A$4:$A$431=J56,ROW($G$4:$G$431),""),COUNTIF($J$4:J56,J56))-3)</f>
        <v>11150</v>
      </c>
    </row>
    <row r="57" spans="1:11" x14ac:dyDescent="0.25">
      <c r="A57" s="55" t="s">
        <v>221</v>
      </c>
      <c r="B57" s="56">
        <v>42641</v>
      </c>
      <c r="C57" s="55" t="s">
        <v>224</v>
      </c>
      <c r="D57" s="55" t="s">
        <v>37</v>
      </c>
      <c r="E57" s="55">
        <v>899</v>
      </c>
      <c r="F57" s="55">
        <v>12.5</v>
      </c>
      <c r="G57" s="55">
        <v>11237.5</v>
      </c>
      <c r="J57" s="11" t="s">
        <v>217</v>
      </c>
      <c r="K57" s="55">
        <f t="array" ref="K57">INDEX($G$4:$G$431,SMALL(IF($A$4:$A$431=J57,ROW($G$4:$G$431),""),COUNTIF($J$4:J57,J57))-3)</f>
        <v>6225</v>
      </c>
    </row>
    <row r="58" spans="1:11" x14ac:dyDescent="0.25">
      <c r="A58" s="55" t="s">
        <v>222</v>
      </c>
      <c r="B58" s="56">
        <v>42642</v>
      </c>
      <c r="C58" s="55" t="s">
        <v>216</v>
      </c>
      <c r="D58" s="55" t="s">
        <v>37</v>
      </c>
      <c r="E58" s="55">
        <v>1</v>
      </c>
      <c r="F58" s="55">
        <v>12.5</v>
      </c>
      <c r="G58" s="55">
        <v>12.5</v>
      </c>
      <c r="J58" s="11" t="s">
        <v>217</v>
      </c>
      <c r="K58" s="55">
        <f t="array" ref="K58">INDEX($G$4:$G$431,SMALL(IF($A$4:$A$431=J58,ROW($G$4:$G$431),""),COUNTIF($J$4:J58,J58))-3)</f>
        <v>13880</v>
      </c>
    </row>
    <row r="59" spans="1:11" x14ac:dyDescent="0.25">
      <c r="A59" s="55" t="s">
        <v>223</v>
      </c>
      <c r="B59" s="56">
        <v>42643</v>
      </c>
      <c r="C59" s="55" t="s">
        <v>225</v>
      </c>
      <c r="D59" s="55" t="s">
        <v>35</v>
      </c>
      <c r="E59" s="55">
        <v>674</v>
      </c>
      <c r="F59" s="55">
        <v>15</v>
      </c>
      <c r="G59" s="55">
        <v>10110</v>
      </c>
      <c r="J59" s="11" t="s">
        <v>217</v>
      </c>
      <c r="K59" s="55">
        <f t="array" ref="K59">INDEX($G$4:$G$431,SMALL(IF($A$4:$A$431=J59,ROW($G$4:$G$431),""),COUNTIF($J$4:J59,J59))-3)</f>
        <v>950</v>
      </c>
    </row>
    <row r="60" spans="1:11" x14ac:dyDescent="0.25">
      <c r="A60" s="55" t="s">
        <v>217</v>
      </c>
      <c r="B60" s="56">
        <v>42644</v>
      </c>
      <c r="C60" s="55" t="s">
        <v>106</v>
      </c>
      <c r="D60" s="55" t="s">
        <v>38</v>
      </c>
      <c r="E60" s="55">
        <v>575</v>
      </c>
      <c r="F60" s="55">
        <v>18</v>
      </c>
      <c r="G60" s="55">
        <v>10350</v>
      </c>
      <c r="J60" s="11" t="s">
        <v>217</v>
      </c>
      <c r="K60" s="55">
        <f t="array" ref="K60">INDEX($G$4:$G$431,SMALL(IF($A$4:$A$431=J60,ROW($G$4:$G$431),""),COUNTIF($J$4:J60,J60))-3)</f>
        <v>10140</v>
      </c>
    </row>
    <row r="61" spans="1:11" x14ac:dyDescent="0.25">
      <c r="A61" s="55" t="s">
        <v>2</v>
      </c>
      <c r="B61" s="56">
        <v>42645</v>
      </c>
      <c r="C61" s="55" t="s">
        <v>224</v>
      </c>
      <c r="D61" s="55" t="s">
        <v>35</v>
      </c>
      <c r="E61" s="55">
        <v>396</v>
      </c>
      <c r="F61" s="55">
        <v>15</v>
      </c>
      <c r="G61" s="55">
        <v>5940</v>
      </c>
      <c r="J61" s="11" t="s">
        <v>218</v>
      </c>
      <c r="K61" s="55">
        <f t="array" ref="K61">INDEX($G$4:$G$431,SMALL(IF($A$4:$A$431=J61,ROW($G$4:$G$431),""),COUNTIF($J$4:J61,J61))-3)</f>
        <v>9275</v>
      </c>
    </row>
    <row r="62" spans="1:11" x14ac:dyDescent="0.25">
      <c r="A62" s="55" t="s">
        <v>218</v>
      </c>
      <c r="B62" s="56">
        <v>42646</v>
      </c>
      <c r="C62" s="55" t="s">
        <v>216</v>
      </c>
      <c r="D62" s="55" t="s">
        <v>37</v>
      </c>
      <c r="E62" s="55">
        <v>292</v>
      </c>
      <c r="F62" s="55">
        <v>12.5</v>
      </c>
      <c r="G62" s="55">
        <v>3650</v>
      </c>
      <c r="J62" s="11" t="s">
        <v>218</v>
      </c>
      <c r="K62" s="55">
        <f t="array" ref="K62">INDEX($G$4:$G$431,SMALL(IF($A$4:$A$431=J62,ROW($G$4:$G$431),""),COUNTIF($J$4:J62,J62))-3)</f>
        <v>3425</v>
      </c>
    </row>
    <row r="63" spans="1:11" x14ac:dyDescent="0.25">
      <c r="A63" s="55" t="s">
        <v>219</v>
      </c>
      <c r="B63" s="56">
        <v>42647</v>
      </c>
      <c r="C63" s="55" t="s">
        <v>225</v>
      </c>
      <c r="D63" s="55" t="s">
        <v>36</v>
      </c>
      <c r="E63" s="55">
        <v>99</v>
      </c>
      <c r="F63" s="55">
        <v>20</v>
      </c>
      <c r="G63" s="55">
        <v>1980</v>
      </c>
      <c r="J63" s="11" t="s">
        <v>218</v>
      </c>
      <c r="K63" s="55">
        <f t="array" ref="K63">INDEX($G$4:$G$431,SMALL(IF($A$4:$A$431=J63,ROW($G$4:$G$431),""),COUNTIF($J$4:J63,J63))-3)</f>
        <v>7095</v>
      </c>
    </row>
    <row r="64" spans="1:11" x14ac:dyDescent="0.25">
      <c r="A64" s="55" t="s">
        <v>220</v>
      </c>
      <c r="B64" s="56">
        <v>42648</v>
      </c>
      <c r="C64" s="55" t="s">
        <v>106</v>
      </c>
      <c r="D64" s="55" t="s">
        <v>38</v>
      </c>
      <c r="E64" s="55">
        <v>700</v>
      </c>
      <c r="F64" s="55">
        <v>18</v>
      </c>
      <c r="G64" s="55">
        <v>12600</v>
      </c>
      <c r="J64" s="11" t="s">
        <v>217</v>
      </c>
      <c r="K64" s="55">
        <f t="array" ref="K64">INDEX($G$4:$G$431,SMALL(IF($A$4:$A$431=J64,ROW($G$4:$G$431),""),COUNTIF($J$4:J64,J64))-3)</f>
        <v>11320</v>
      </c>
    </row>
    <row r="65" spans="1:11" x14ac:dyDescent="0.25">
      <c r="A65" s="55" t="s">
        <v>221</v>
      </c>
      <c r="B65" s="56">
        <v>42649</v>
      </c>
      <c r="C65" s="55" t="s">
        <v>224</v>
      </c>
      <c r="D65" s="55" t="s">
        <v>38</v>
      </c>
      <c r="E65" s="55">
        <v>710</v>
      </c>
      <c r="F65" s="55">
        <v>18</v>
      </c>
      <c r="G65" s="55">
        <v>12780</v>
      </c>
      <c r="J65" s="11" t="s">
        <v>217</v>
      </c>
      <c r="K65" s="55">
        <f t="array" ref="K65">INDEX($G$4:$G$431,SMALL(IF($A$4:$A$431=J65,ROW($G$4:$G$431),""),COUNTIF($J$4:J65,J65))-3)</f>
        <v>13482</v>
      </c>
    </row>
    <row r="66" spans="1:11" x14ac:dyDescent="0.25">
      <c r="A66" s="55" t="s">
        <v>222</v>
      </c>
      <c r="B66" s="56">
        <v>42650</v>
      </c>
      <c r="C66" s="55" t="s">
        <v>216</v>
      </c>
      <c r="D66" s="55" t="s">
        <v>38</v>
      </c>
      <c r="E66" s="55">
        <v>5</v>
      </c>
      <c r="F66" s="55">
        <v>18</v>
      </c>
      <c r="G66" s="55">
        <v>90</v>
      </c>
    </row>
    <row r="67" spans="1:11" x14ac:dyDescent="0.25">
      <c r="A67" s="55" t="s">
        <v>223</v>
      </c>
      <c r="B67" s="56">
        <v>42651</v>
      </c>
      <c r="C67" s="55" t="s">
        <v>225</v>
      </c>
      <c r="D67" s="55" t="s">
        <v>38</v>
      </c>
      <c r="E67" s="55">
        <v>695</v>
      </c>
      <c r="F67" s="55">
        <v>18</v>
      </c>
      <c r="G67" s="55">
        <v>12510</v>
      </c>
    </row>
    <row r="68" spans="1:11" x14ac:dyDescent="0.25">
      <c r="A68" s="55" t="s">
        <v>217</v>
      </c>
      <c r="B68" s="56">
        <v>42652</v>
      </c>
      <c r="C68" s="55" t="s">
        <v>106</v>
      </c>
      <c r="D68" s="55" t="s">
        <v>38</v>
      </c>
      <c r="E68" s="55">
        <v>643</v>
      </c>
      <c r="F68" s="55">
        <v>18</v>
      </c>
      <c r="G68" s="55">
        <v>11574</v>
      </c>
    </row>
    <row r="69" spans="1:11" x14ac:dyDescent="0.25">
      <c r="A69" s="55" t="s">
        <v>2</v>
      </c>
      <c r="B69" s="56">
        <v>42653</v>
      </c>
      <c r="C69" s="55" t="s">
        <v>224</v>
      </c>
      <c r="D69" s="55" t="s">
        <v>38</v>
      </c>
      <c r="E69" s="55">
        <v>434</v>
      </c>
      <c r="F69" s="55">
        <v>18</v>
      </c>
      <c r="G69" s="55">
        <v>7812</v>
      </c>
    </row>
    <row r="70" spans="1:11" x14ac:dyDescent="0.25">
      <c r="A70" s="55" t="s">
        <v>218</v>
      </c>
      <c r="B70" s="56">
        <v>42654</v>
      </c>
      <c r="C70" s="55" t="s">
        <v>216</v>
      </c>
      <c r="D70" s="55" t="s">
        <v>36</v>
      </c>
      <c r="E70" s="55">
        <v>153</v>
      </c>
      <c r="F70" s="55">
        <v>20</v>
      </c>
      <c r="G70" s="55">
        <v>3060</v>
      </c>
    </row>
    <row r="71" spans="1:11" x14ac:dyDescent="0.25">
      <c r="A71" s="55" t="s">
        <v>219</v>
      </c>
      <c r="B71" s="56">
        <v>42655</v>
      </c>
      <c r="C71" s="55" t="s">
        <v>225</v>
      </c>
      <c r="D71" s="55" t="s">
        <v>36</v>
      </c>
      <c r="E71" s="55">
        <v>222</v>
      </c>
      <c r="F71" s="55">
        <v>20</v>
      </c>
      <c r="G71" s="55">
        <v>4440</v>
      </c>
    </row>
    <row r="72" spans="1:11" x14ac:dyDescent="0.25">
      <c r="A72" s="55" t="s">
        <v>220</v>
      </c>
      <c r="B72" s="56">
        <v>42656</v>
      </c>
      <c r="C72" s="55" t="s">
        <v>106</v>
      </c>
      <c r="D72" s="55" t="s">
        <v>37</v>
      </c>
      <c r="E72" s="55">
        <v>188</v>
      </c>
      <c r="F72" s="55">
        <v>12.5</v>
      </c>
      <c r="G72" s="55">
        <v>2350</v>
      </c>
    </row>
    <row r="73" spans="1:11" x14ac:dyDescent="0.25">
      <c r="A73" s="55" t="s">
        <v>221</v>
      </c>
      <c r="B73" s="56">
        <v>42657</v>
      </c>
      <c r="C73" s="55" t="s">
        <v>224</v>
      </c>
      <c r="D73" s="55" t="s">
        <v>35</v>
      </c>
      <c r="E73" s="55">
        <v>703</v>
      </c>
      <c r="F73" s="55">
        <v>15</v>
      </c>
      <c r="G73" s="55">
        <v>10545</v>
      </c>
    </row>
    <row r="74" spans="1:11" x14ac:dyDescent="0.25">
      <c r="A74" s="55" t="s">
        <v>222</v>
      </c>
      <c r="B74" s="56">
        <v>42658</v>
      </c>
      <c r="C74" s="55" t="s">
        <v>216</v>
      </c>
      <c r="D74" s="55" t="s">
        <v>38</v>
      </c>
      <c r="E74" s="55">
        <v>30</v>
      </c>
      <c r="F74" s="55">
        <v>18</v>
      </c>
      <c r="G74" s="55">
        <v>540</v>
      </c>
    </row>
    <row r="75" spans="1:11" x14ac:dyDescent="0.25">
      <c r="A75" s="55" t="s">
        <v>223</v>
      </c>
      <c r="B75" s="56">
        <v>42659</v>
      </c>
      <c r="C75" s="55" t="s">
        <v>225</v>
      </c>
      <c r="D75" s="55" t="s">
        <v>35</v>
      </c>
      <c r="E75" s="55">
        <v>678</v>
      </c>
      <c r="F75" s="55">
        <v>15</v>
      </c>
      <c r="G75" s="55">
        <v>10170</v>
      </c>
    </row>
    <row r="76" spans="1:11" x14ac:dyDescent="0.25">
      <c r="A76" s="55" t="s">
        <v>217</v>
      </c>
      <c r="B76" s="56">
        <v>42660</v>
      </c>
      <c r="C76" s="55" t="s">
        <v>106</v>
      </c>
      <c r="D76" s="55" t="s">
        <v>37</v>
      </c>
      <c r="E76" s="55">
        <v>681</v>
      </c>
      <c r="F76" s="55">
        <v>12.5</v>
      </c>
      <c r="G76" s="55">
        <v>8512.5</v>
      </c>
    </row>
    <row r="77" spans="1:11" x14ac:dyDescent="0.25">
      <c r="A77" s="55" t="s">
        <v>2</v>
      </c>
      <c r="B77" s="56">
        <v>42661</v>
      </c>
      <c r="C77" s="55" t="s">
        <v>224</v>
      </c>
      <c r="D77" s="55" t="s">
        <v>36</v>
      </c>
      <c r="E77" s="55">
        <v>972</v>
      </c>
      <c r="F77" s="55">
        <v>20</v>
      </c>
      <c r="G77" s="55">
        <v>19440</v>
      </c>
    </row>
    <row r="78" spans="1:11" x14ac:dyDescent="0.25">
      <c r="A78" s="55" t="s">
        <v>218</v>
      </c>
      <c r="B78" s="56">
        <v>42662</v>
      </c>
      <c r="C78" s="55" t="s">
        <v>216</v>
      </c>
      <c r="D78" s="55" t="s">
        <v>35</v>
      </c>
      <c r="E78" s="55">
        <v>325</v>
      </c>
      <c r="F78" s="55">
        <v>15</v>
      </c>
      <c r="G78" s="55">
        <v>4875</v>
      </c>
    </row>
    <row r="79" spans="1:11" x14ac:dyDescent="0.25">
      <c r="A79" s="55" t="s">
        <v>219</v>
      </c>
      <c r="B79" s="56">
        <v>42663</v>
      </c>
      <c r="C79" s="55" t="s">
        <v>225</v>
      </c>
      <c r="D79" s="55" t="s">
        <v>38</v>
      </c>
      <c r="E79" s="55">
        <v>450</v>
      </c>
      <c r="F79" s="55">
        <v>18</v>
      </c>
      <c r="G79" s="55">
        <v>8100</v>
      </c>
    </row>
    <row r="80" spans="1:11" x14ac:dyDescent="0.25">
      <c r="A80" s="55" t="s">
        <v>220</v>
      </c>
      <c r="B80" s="56">
        <v>42664</v>
      </c>
      <c r="C80" s="55" t="s">
        <v>106</v>
      </c>
      <c r="D80" s="55" t="s">
        <v>35</v>
      </c>
      <c r="E80" s="55">
        <v>240</v>
      </c>
      <c r="F80" s="55">
        <v>15</v>
      </c>
      <c r="G80" s="55">
        <v>3600</v>
      </c>
    </row>
    <row r="81" spans="1:7" x14ac:dyDescent="0.25">
      <c r="A81" s="55" t="s">
        <v>221</v>
      </c>
      <c r="B81" s="56">
        <v>42665</v>
      </c>
      <c r="C81" s="55" t="s">
        <v>224</v>
      </c>
      <c r="D81" s="55" t="s">
        <v>38</v>
      </c>
      <c r="E81" s="55">
        <v>687</v>
      </c>
      <c r="F81" s="55">
        <v>18</v>
      </c>
      <c r="G81" s="55">
        <v>12366</v>
      </c>
    </row>
    <row r="82" spans="1:7" x14ac:dyDescent="0.25">
      <c r="A82" s="55" t="s">
        <v>222</v>
      </c>
      <c r="B82" s="56">
        <v>42666</v>
      </c>
      <c r="C82" s="55" t="s">
        <v>216</v>
      </c>
      <c r="D82" s="55" t="s">
        <v>37</v>
      </c>
      <c r="E82" s="55">
        <v>922</v>
      </c>
      <c r="F82" s="55">
        <v>12.5</v>
      </c>
      <c r="G82" s="55">
        <v>11525</v>
      </c>
    </row>
    <row r="83" spans="1:7" x14ac:dyDescent="0.25">
      <c r="A83" s="55" t="s">
        <v>223</v>
      </c>
      <c r="B83" s="56">
        <v>42667</v>
      </c>
      <c r="C83" s="55" t="s">
        <v>225</v>
      </c>
      <c r="D83" s="55" t="s">
        <v>36</v>
      </c>
      <c r="E83" s="55">
        <v>433</v>
      </c>
      <c r="F83" s="55">
        <v>20</v>
      </c>
      <c r="G83" s="55">
        <v>8660</v>
      </c>
    </row>
    <row r="84" spans="1:7" x14ac:dyDescent="0.25">
      <c r="A84" s="55" t="s">
        <v>217</v>
      </c>
      <c r="B84" s="56">
        <v>42668</v>
      </c>
      <c r="C84" s="55" t="s">
        <v>106</v>
      </c>
      <c r="D84" s="55" t="s">
        <v>36</v>
      </c>
      <c r="E84" s="55">
        <v>286</v>
      </c>
      <c r="F84" s="55">
        <v>20</v>
      </c>
      <c r="G84" s="55">
        <v>5720</v>
      </c>
    </row>
    <row r="85" spans="1:7" x14ac:dyDescent="0.25">
      <c r="A85" s="55" t="s">
        <v>2</v>
      </c>
      <c r="B85" s="56">
        <v>42669</v>
      </c>
      <c r="C85" s="55" t="s">
        <v>224</v>
      </c>
      <c r="D85" s="55" t="s">
        <v>36</v>
      </c>
      <c r="E85" s="55">
        <v>7</v>
      </c>
      <c r="F85" s="55">
        <v>20</v>
      </c>
      <c r="G85" s="55">
        <v>140</v>
      </c>
    </row>
    <row r="86" spans="1:7" x14ac:dyDescent="0.25">
      <c r="A86" s="55" t="s">
        <v>218</v>
      </c>
      <c r="B86" s="56">
        <v>42670</v>
      </c>
      <c r="C86" s="55" t="s">
        <v>216</v>
      </c>
      <c r="D86" s="55" t="s">
        <v>38</v>
      </c>
      <c r="E86" s="55">
        <v>322</v>
      </c>
      <c r="F86" s="55">
        <v>18</v>
      </c>
      <c r="G86" s="55">
        <v>5796</v>
      </c>
    </row>
    <row r="87" spans="1:7" x14ac:dyDescent="0.25">
      <c r="A87" s="55" t="s">
        <v>219</v>
      </c>
      <c r="B87" s="56">
        <v>42671</v>
      </c>
      <c r="C87" s="55" t="s">
        <v>225</v>
      </c>
      <c r="D87" s="55" t="s">
        <v>37</v>
      </c>
      <c r="E87" s="55">
        <v>204</v>
      </c>
      <c r="F87" s="55">
        <v>12.5</v>
      </c>
      <c r="G87" s="55">
        <v>2550</v>
      </c>
    </row>
    <row r="88" spans="1:7" x14ac:dyDescent="0.25">
      <c r="A88" s="55" t="s">
        <v>220</v>
      </c>
      <c r="B88" s="56">
        <v>42672</v>
      </c>
      <c r="C88" s="55" t="s">
        <v>106</v>
      </c>
      <c r="D88" s="55" t="s">
        <v>36</v>
      </c>
      <c r="E88" s="55">
        <v>803</v>
      </c>
      <c r="F88" s="55">
        <v>20</v>
      </c>
      <c r="G88" s="55">
        <v>16060</v>
      </c>
    </row>
    <row r="89" spans="1:7" x14ac:dyDescent="0.25">
      <c r="A89" s="55" t="s">
        <v>221</v>
      </c>
      <c r="B89" s="56">
        <v>42673</v>
      </c>
      <c r="C89" s="55" t="s">
        <v>224</v>
      </c>
      <c r="D89" s="55" t="s">
        <v>37</v>
      </c>
      <c r="E89" s="55">
        <v>617</v>
      </c>
      <c r="F89" s="55">
        <v>12.5</v>
      </c>
      <c r="G89" s="55">
        <v>7712.5</v>
      </c>
    </row>
    <row r="90" spans="1:7" x14ac:dyDescent="0.25">
      <c r="A90" s="55" t="s">
        <v>222</v>
      </c>
      <c r="B90" s="56">
        <v>42674</v>
      </c>
      <c r="C90" s="55" t="s">
        <v>216</v>
      </c>
      <c r="D90" s="55" t="s">
        <v>35</v>
      </c>
      <c r="E90" s="55">
        <v>806</v>
      </c>
      <c r="F90" s="55">
        <v>15</v>
      </c>
      <c r="G90" s="55">
        <v>12090</v>
      </c>
    </row>
    <row r="91" spans="1:7" x14ac:dyDescent="0.25">
      <c r="A91" s="55" t="s">
        <v>223</v>
      </c>
      <c r="B91" s="56">
        <v>42675</v>
      </c>
      <c r="C91" s="55" t="s">
        <v>225</v>
      </c>
      <c r="D91" s="55" t="s">
        <v>36</v>
      </c>
      <c r="E91" s="55">
        <v>643</v>
      </c>
      <c r="F91" s="55">
        <v>20</v>
      </c>
      <c r="G91" s="55">
        <v>12860</v>
      </c>
    </row>
    <row r="92" spans="1:7" x14ac:dyDescent="0.25">
      <c r="A92" s="55" t="s">
        <v>217</v>
      </c>
      <c r="B92" s="56">
        <v>42676</v>
      </c>
      <c r="C92" s="55" t="s">
        <v>106</v>
      </c>
      <c r="D92" s="55" t="s">
        <v>38</v>
      </c>
      <c r="E92" s="55">
        <v>93</v>
      </c>
      <c r="F92" s="55">
        <v>18</v>
      </c>
      <c r="G92" s="55">
        <v>1674</v>
      </c>
    </row>
    <row r="93" spans="1:7" x14ac:dyDescent="0.25">
      <c r="A93" s="55" t="s">
        <v>2</v>
      </c>
      <c r="B93" s="56">
        <v>42677</v>
      </c>
      <c r="C93" s="55" t="s">
        <v>224</v>
      </c>
      <c r="D93" s="55" t="s">
        <v>37</v>
      </c>
      <c r="E93" s="55">
        <v>429</v>
      </c>
      <c r="F93" s="55">
        <v>12.5</v>
      </c>
      <c r="G93" s="55">
        <v>5362.5</v>
      </c>
    </row>
    <row r="94" spans="1:7" x14ac:dyDescent="0.25">
      <c r="A94" s="55" t="s">
        <v>218</v>
      </c>
      <c r="B94" s="56">
        <v>42678</v>
      </c>
      <c r="C94" s="55" t="s">
        <v>216</v>
      </c>
      <c r="D94" s="55" t="s">
        <v>37</v>
      </c>
      <c r="E94" s="55">
        <v>973</v>
      </c>
      <c r="F94" s="55">
        <v>12.5</v>
      </c>
      <c r="G94" s="55">
        <v>12162.5</v>
      </c>
    </row>
    <row r="95" spans="1:7" x14ac:dyDescent="0.25">
      <c r="A95" s="55" t="s">
        <v>219</v>
      </c>
      <c r="B95" s="56">
        <v>42679</v>
      </c>
      <c r="C95" s="55" t="s">
        <v>225</v>
      </c>
      <c r="D95" s="55" t="s">
        <v>38</v>
      </c>
      <c r="E95" s="55">
        <v>950</v>
      </c>
      <c r="F95" s="55">
        <v>18</v>
      </c>
      <c r="G95" s="55">
        <v>17100</v>
      </c>
    </row>
    <row r="96" spans="1:7" x14ac:dyDescent="0.25">
      <c r="A96" s="55" t="s">
        <v>220</v>
      </c>
      <c r="B96" s="56">
        <v>42680</v>
      </c>
      <c r="C96" s="55" t="s">
        <v>106</v>
      </c>
      <c r="D96" s="55" t="s">
        <v>37</v>
      </c>
      <c r="E96" s="55">
        <v>263</v>
      </c>
      <c r="F96" s="55">
        <v>12.5</v>
      </c>
      <c r="G96" s="55">
        <v>3287.5</v>
      </c>
    </row>
    <row r="97" spans="1:7" x14ac:dyDescent="0.25">
      <c r="A97" s="55" t="s">
        <v>221</v>
      </c>
      <c r="B97" s="56">
        <v>42681</v>
      </c>
      <c r="C97" s="55" t="s">
        <v>224</v>
      </c>
      <c r="D97" s="55" t="s">
        <v>37</v>
      </c>
      <c r="E97" s="55">
        <v>555</v>
      </c>
      <c r="F97" s="55">
        <v>12.5</v>
      </c>
      <c r="G97" s="55">
        <v>6937.5</v>
      </c>
    </row>
    <row r="98" spans="1:7" x14ac:dyDescent="0.25">
      <c r="A98" s="55" t="s">
        <v>222</v>
      </c>
      <c r="B98" s="56">
        <v>42682</v>
      </c>
      <c r="C98" s="55" t="s">
        <v>216</v>
      </c>
      <c r="D98" s="55" t="s">
        <v>37</v>
      </c>
      <c r="E98" s="55">
        <v>363</v>
      </c>
      <c r="F98" s="55">
        <v>12.5</v>
      </c>
      <c r="G98" s="55">
        <v>4537.5</v>
      </c>
    </row>
    <row r="99" spans="1:7" x14ac:dyDescent="0.25">
      <c r="A99" s="55" t="s">
        <v>223</v>
      </c>
      <c r="B99" s="56">
        <v>42683</v>
      </c>
      <c r="C99" s="55" t="s">
        <v>225</v>
      </c>
      <c r="D99" s="55" t="s">
        <v>35</v>
      </c>
      <c r="E99" s="55">
        <v>563</v>
      </c>
      <c r="F99" s="55">
        <v>15</v>
      </c>
      <c r="G99" s="55">
        <v>8445</v>
      </c>
    </row>
    <row r="100" spans="1:7" x14ac:dyDescent="0.25">
      <c r="A100" s="55" t="s">
        <v>217</v>
      </c>
      <c r="B100" s="56">
        <v>42684</v>
      </c>
      <c r="C100" s="55" t="s">
        <v>106</v>
      </c>
      <c r="D100" s="55" t="s">
        <v>37</v>
      </c>
      <c r="E100" s="55">
        <v>298</v>
      </c>
      <c r="F100" s="55">
        <v>12.5</v>
      </c>
      <c r="G100" s="55">
        <v>3725</v>
      </c>
    </row>
    <row r="101" spans="1:7" x14ac:dyDescent="0.25">
      <c r="A101" s="55" t="s">
        <v>2</v>
      </c>
      <c r="B101" s="56">
        <v>42685</v>
      </c>
      <c r="C101" s="55" t="s">
        <v>224</v>
      </c>
      <c r="D101" s="55" t="s">
        <v>38</v>
      </c>
      <c r="E101" s="55">
        <v>117</v>
      </c>
      <c r="F101" s="55">
        <v>18</v>
      </c>
      <c r="G101" s="55">
        <v>2106</v>
      </c>
    </row>
    <row r="102" spans="1:7" x14ac:dyDescent="0.25">
      <c r="A102" s="55" t="s">
        <v>218</v>
      </c>
      <c r="B102" s="56">
        <v>42686</v>
      </c>
      <c r="C102" s="55" t="s">
        <v>216</v>
      </c>
      <c r="D102" s="55" t="s">
        <v>35</v>
      </c>
      <c r="E102" s="55">
        <v>88</v>
      </c>
      <c r="F102" s="55">
        <v>15</v>
      </c>
      <c r="G102" s="55">
        <v>1320</v>
      </c>
    </row>
    <row r="103" spans="1:7" x14ac:dyDescent="0.25">
      <c r="A103" s="55" t="s">
        <v>219</v>
      </c>
      <c r="B103" s="56">
        <v>42687</v>
      </c>
      <c r="C103" s="55" t="s">
        <v>225</v>
      </c>
      <c r="D103" s="55" t="s">
        <v>35</v>
      </c>
      <c r="E103" s="55">
        <v>794</v>
      </c>
      <c r="F103" s="55">
        <v>15</v>
      </c>
      <c r="G103" s="55">
        <v>11910</v>
      </c>
    </row>
    <row r="104" spans="1:7" x14ac:dyDescent="0.25">
      <c r="A104" s="55" t="s">
        <v>220</v>
      </c>
      <c r="B104" s="56">
        <v>42688</v>
      </c>
      <c r="C104" s="55" t="s">
        <v>106</v>
      </c>
      <c r="D104" s="55" t="s">
        <v>36</v>
      </c>
      <c r="E104" s="55">
        <v>932</v>
      </c>
      <c r="F104" s="55">
        <v>20</v>
      </c>
      <c r="G104" s="55">
        <v>18640</v>
      </c>
    </row>
    <row r="105" spans="1:7" x14ac:dyDescent="0.25">
      <c r="A105" s="55" t="s">
        <v>221</v>
      </c>
      <c r="B105" s="56">
        <v>42689</v>
      </c>
      <c r="C105" s="55" t="s">
        <v>224</v>
      </c>
      <c r="D105" s="55" t="s">
        <v>36</v>
      </c>
      <c r="E105" s="55">
        <v>229</v>
      </c>
      <c r="F105" s="55">
        <v>20</v>
      </c>
      <c r="G105" s="55">
        <v>4580</v>
      </c>
    </row>
    <row r="106" spans="1:7" x14ac:dyDescent="0.25">
      <c r="A106" s="55" t="s">
        <v>222</v>
      </c>
      <c r="B106" s="56">
        <v>42690</v>
      </c>
      <c r="C106" s="55" t="s">
        <v>216</v>
      </c>
      <c r="D106" s="55" t="s">
        <v>37</v>
      </c>
      <c r="E106" s="55">
        <v>914</v>
      </c>
      <c r="F106" s="55">
        <v>12.5</v>
      </c>
      <c r="G106" s="55">
        <v>11425</v>
      </c>
    </row>
    <row r="107" spans="1:7" x14ac:dyDescent="0.25">
      <c r="A107" s="55" t="s">
        <v>223</v>
      </c>
      <c r="B107" s="56">
        <v>42691</v>
      </c>
      <c r="C107" s="55" t="s">
        <v>225</v>
      </c>
      <c r="D107" s="55" t="s">
        <v>35</v>
      </c>
      <c r="E107" s="55">
        <v>466</v>
      </c>
      <c r="F107" s="55">
        <v>15</v>
      </c>
      <c r="G107" s="55">
        <v>6990</v>
      </c>
    </row>
    <row r="108" spans="1:7" x14ac:dyDescent="0.25">
      <c r="A108" s="55" t="s">
        <v>217</v>
      </c>
      <c r="B108" s="56">
        <v>42692</v>
      </c>
      <c r="C108" s="55" t="s">
        <v>106</v>
      </c>
      <c r="D108" s="55" t="s">
        <v>38</v>
      </c>
      <c r="E108" s="55">
        <v>625</v>
      </c>
      <c r="F108" s="55">
        <v>18</v>
      </c>
      <c r="G108" s="55">
        <v>11250</v>
      </c>
    </row>
    <row r="109" spans="1:7" x14ac:dyDescent="0.25">
      <c r="A109" s="55" t="s">
        <v>2</v>
      </c>
      <c r="B109" s="56">
        <v>42693</v>
      </c>
      <c r="C109" s="55" t="s">
        <v>224</v>
      </c>
      <c r="D109" s="55" t="s">
        <v>35</v>
      </c>
      <c r="E109" s="55">
        <v>72</v>
      </c>
      <c r="F109" s="55">
        <v>15</v>
      </c>
      <c r="G109" s="55">
        <v>1080</v>
      </c>
    </row>
    <row r="110" spans="1:7" x14ac:dyDescent="0.25">
      <c r="A110" s="55" t="s">
        <v>218</v>
      </c>
      <c r="B110" s="56">
        <v>42694</v>
      </c>
      <c r="C110" s="55" t="s">
        <v>216</v>
      </c>
      <c r="D110" s="55" t="s">
        <v>38</v>
      </c>
      <c r="E110" s="55">
        <v>760</v>
      </c>
      <c r="F110" s="55">
        <v>18</v>
      </c>
      <c r="G110" s="55">
        <v>13680</v>
      </c>
    </row>
    <row r="111" spans="1:7" x14ac:dyDescent="0.25">
      <c r="A111" s="55" t="s">
        <v>219</v>
      </c>
      <c r="B111" s="56">
        <v>42695</v>
      </c>
      <c r="C111" s="55" t="s">
        <v>225</v>
      </c>
      <c r="D111" s="55" t="s">
        <v>36</v>
      </c>
      <c r="E111" s="55">
        <v>389</v>
      </c>
      <c r="F111" s="55">
        <v>20</v>
      </c>
      <c r="G111" s="55">
        <v>7780</v>
      </c>
    </row>
    <row r="112" spans="1:7" x14ac:dyDescent="0.25">
      <c r="A112" s="55" t="s">
        <v>220</v>
      </c>
      <c r="B112" s="56">
        <v>42696</v>
      </c>
      <c r="C112" s="55" t="s">
        <v>106</v>
      </c>
      <c r="D112" s="55" t="s">
        <v>37</v>
      </c>
      <c r="E112" s="55">
        <v>470</v>
      </c>
      <c r="F112" s="55">
        <v>12.5</v>
      </c>
      <c r="G112" s="55">
        <v>5875</v>
      </c>
    </row>
    <row r="113" spans="1:7" x14ac:dyDescent="0.25">
      <c r="A113" s="55" t="s">
        <v>221</v>
      </c>
      <c r="B113" s="56">
        <v>42697</v>
      </c>
      <c r="C113" s="55" t="s">
        <v>224</v>
      </c>
      <c r="D113" s="55" t="s">
        <v>35</v>
      </c>
      <c r="E113" s="55">
        <v>523</v>
      </c>
      <c r="F113" s="55">
        <v>15</v>
      </c>
      <c r="G113" s="55">
        <v>7845</v>
      </c>
    </row>
    <row r="114" spans="1:7" x14ac:dyDescent="0.25">
      <c r="A114" s="55" t="s">
        <v>222</v>
      </c>
      <c r="B114" s="56">
        <v>42698</v>
      </c>
      <c r="C114" s="55" t="s">
        <v>216</v>
      </c>
      <c r="D114" s="55" t="s">
        <v>37</v>
      </c>
      <c r="E114" s="55">
        <v>695</v>
      </c>
      <c r="F114" s="55">
        <v>12.5</v>
      </c>
      <c r="G114" s="55">
        <v>8687.5</v>
      </c>
    </row>
    <row r="115" spans="1:7" x14ac:dyDescent="0.25">
      <c r="A115" s="55" t="s">
        <v>223</v>
      </c>
      <c r="B115" s="56">
        <v>42699</v>
      </c>
      <c r="C115" s="55" t="s">
        <v>225</v>
      </c>
      <c r="D115" s="55" t="s">
        <v>36</v>
      </c>
      <c r="E115" s="55">
        <v>843</v>
      </c>
      <c r="F115" s="55">
        <v>20</v>
      </c>
      <c r="G115" s="55">
        <v>16860</v>
      </c>
    </row>
    <row r="116" spans="1:7" x14ac:dyDescent="0.25">
      <c r="A116" s="55" t="s">
        <v>217</v>
      </c>
      <c r="B116" s="56">
        <v>42700</v>
      </c>
      <c r="C116" s="55" t="s">
        <v>106</v>
      </c>
      <c r="D116" s="55" t="s">
        <v>38</v>
      </c>
      <c r="E116" s="55">
        <v>230</v>
      </c>
      <c r="F116" s="55">
        <v>18</v>
      </c>
      <c r="G116" s="55">
        <v>4140</v>
      </c>
    </row>
    <row r="117" spans="1:7" x14ac:dyDescent="0.25">
      <c r="A117" s="55" t="s">
        <v>2</v>
      </c>
      <c r="B117" s="56">
        <v>42701</v>
      </c>
      <c r="C117" s="55" t="s">
        <v>224</v>
      </c>
      <c r="D117" s="55" t="s">
        <v>36</v>
      </c>
      <c r="E117" s="55">
        <v>559</v>
      </c>
      <c r="F117" s="55">
        <v>20</v>
      </c>
      <c r="G117" s="55">
        <v>11180</v>
      </c>
    </row>
    <row r="118" spans="1:7" x14ac:dyDescent="0.25">
      <c r="A118" s="55" t="s">
        <v>218</v>
      </c>
      <c r="B118" s="56">
        <v>42702</v>
      </c>
      <c r="C118" s="55" t="s">
        <v>216</v>
      </c>
      <c r="D118" s="55" t="s">
        <v>35</v>
      </c>
      <c r="E118" s="55">
        <v>277</v>
      </c>
      <c r="F118" s="55">
        <v>15</v>
      </c>
      <c r="G118" s="55">
        <v>4155</v>
      </c>
    </row>
    <row r="119" spans="1:7" x14ac:dyDescent="0.25">
      <c r="A119" s="55" t="s">
        <v>219</v>
      </c>
      <c r="B119" s="56">
        <v>42703</v>
      </c>
      <c r="C119" s="55" t="s">
        <v>225</v>
      </c>
      <c r="D119" s="55" t="s">
        <v>36</v>
      </c>
      <c r="E119" s="55">
        <v>776</v>
      </c>
      <c r="F119" s="55">
        <v>20</v>
      </c>
      <c r="G119" s="55">
        <v>15520</v>
      </c>
    </row>
    <row r="120" spans="1:7" x14ac:dyDescent="0.25">
      <c r="A120" s="55" t="s">
        <v>220</v>
      </c>
      <c r="B120" s="56">
        <v>42704</v>
      </c>
      <c r="C120" s="55" t="s">
        <v>106</v>
      </c>
      <c r="D120" s="55" t="s">
        <v>38</v>
      </c>
      <c r="E120" s="55">
        <v>599</v>
      </c>
      <c r="F120" s="55">
        <v>18</v>
      </c>
      <c r="G120" s="55">
        <v>10782</v>
      </c>
    </row>
    <row r="121" spans="1:7" x14ac:dyDescent="0.25">
      <c r="A121" s="55" t="s">
        <v>221</v>
      </c>
      <c r="B121" s="56">
        <v>42705</v>
      </c>
      <c r="C121" s="55" t="s">
        <v>224</v>
      </c>
      <c r="D121" s="55" t="s">
        <v>35</v>
      </c>
      <c r="E121" s="55">
        <v>850</v>
      </c>
      <c r="F121" s="55">
        <v>15</v>
      </c>
      <c r="G121" s="55">
        <v>12750</v>
      </c>
    </row>
    <row r="122" spans="1:7" x14ac:dyDescent="0.25">
      <c r="A122" s="55" t="s">
        <v>222</v>
      </c>
      <c r="B122" s="56">
        <v>42706</v>
      </c>
      <c r="C122" s="55" t="s">
        <v>216</v>
      </c>
      <c r="D122" s="55" t="s">
        <v>35</v>
      </c>
      <c r="E122" s="55">
        <v>448</v>
      </c>
      <c r="F122" s="55">
        <v>15</v>
      </c>
      <c r="G122" s="55">
        <v>6720</v>
      </c>
    </row>
    <row r="123" spans="1:7" x14ac:dyDescent="0.25">
      <c r="A123" s="55" t="s">
        <v>223</v>
      </c>
      <c r="B123" s="56">
        <v>42707</v>
      </c>
      <c r="C123" s="55" t="s">
        <v>225</v>
      </c>
      <c r="D123" s="55" t="s">
        <v>38</v>
      </c>
      <c r="E123" s="55">
        <v>149</v>
      </c>
      <c r="F123" s="55">
        <v>18</v>
      </c>
      <c r="G123" s="55">
        <v>2682</v>
      </c>
    </row>
    <row r="124" spans="1:7" x14ac:dyDescent="0.25">
      <c r="A124" s="55" t="s">
        <v>217</v>
      </c>
      <c r="B124" s="56">
        <v>42708</v>
      </c>
      <c r="C124" s="55" t="s">
        <v>106</v>
      </c>
      <c r="D124" s="55" t="s">
        <v>38</v>
      </c>
      <c r="E124" s="55">
        <v>68</v>
      </c>
      <c r="F124" s="55">
        <v>18</v>
      </c>
      <c r="G124" s="55">
        <v>1224</v>
      </c>
    </row>
    <row r="125" spans="1:7" x14ac:dyDescent="0.25">
      <c r="A125" s="55" t="s">
        <v>2</v>
      </c>
      <c r="B125" s="56">
        <v>42709</v>
      </c>
      <c r="C125" s="55" t="s">
        <v>224</v>
      </c>
      <c r="D125" s="55" t="s">
        <v>37</v>
      </c>
      <c r="E125" s="55">
        <v>482</v>
      </c>
      <c r="F125" s="55">
        <v>12.5</v>
      </c>
      <c r="G125" s="55">
        <v>6025</v>
      </c>
    </row>
    <row r="126" spans="1:7" x14ac:dyDescent="0.25">
      <c r="A126" s="55" t="s">
        <v>218</v>
      </c>
      <c r="B126" s="56">
        <v>42710</v>
      </c>
      <c r="C126" s="55" t="s">
        <v>216</v>
      </c>
      <c r="D126" s="55" t="s">
        <v>37</v>
      </c>
      <c r="E126" s="55">
        <v>31</v>
      </c>
      <c r="F126" s="55">
        <v>12.5</v>
      </c>
      <c r="G126" s="55">
        <v>387.5</v>
      </c>
    </row>
    <row r="127" spans="1:7" x14ac:dyDescent="0.25">
      <c r="A127" s="55" t="s">
        <v>219</v>
      </c>
      <c r="B127" s="56">
        <v>42711</v>
      </c>
      <c r="C127" s="55" t="s">
        <v>225</v>
      </c>
      <c r="D127" s="55" t="s">
        <v>35</v>
      </c>
      <c r="E127" s="55">
        <v>260</v>
      </c>
      <c r="F127" s="55">
        <v>15</v>
      </c>
      <c r="G127" s="55">
        <v>3900</v>
      </c>
    </row>
    <row r="128" spans="1:7" x14ac:dyDescent="0.25">
      <c r="A128" s="55" t="s">
        <v>220</v>
      </c>
      <c r="B128" s="56">
        <v>42712</v>
      </c>
      <c r="C128" s="55" t="s">
        <v>106</v>
      </c>
      <c r="D128" s="55" t="s">
        <v>38</v>
      </c>
      <c r="E128" s="55">
        <v>7</v>
      </c>
      <c r="F128" s="55">
        <v>18</v>
      </c>
      <c r="G128" s="55">
        <v>126</v>
      </c>
    </row>
    <row r="129" spans="1:7" x14ac:dyDescent="0.25">
      <c r="A129" s="55" t="s">
        <v>221</v>
      </c>
      <c r="B129" s="56">
        <v>42713</v>
      </c>
      <c r="C129" s="55" t="s">
        <v>224</v>
      </c>
      <c r="D129" s="55" t="s">
        <v>37</v>
      </c>
      <c r="E129" s="55">
        <v>660</v>
      </c>
      <c r="F129" s="55">
        <v>12.5</v>
      </c>
      <c r="G129" s="55">
        <v>8250</v>
      </c>
    </row>
    <row r="130" spans="1:7" x14ac:dyDescent="0.25">
      <c r="A130" s="55" t="s">
        <v>222</v>
      </c>
      <c r="B130" s="56">
        <v>42714</v>
      </c>
      <c r="C130" s="55" t="s">
        <v>216</v>
      </c>
      <c r="D130" s="55" t="s">
        <v>37</v>
      </c>
      <c r="E130" s="55">
        <v>682</v>
      </c>
      <c r="F130" s="55">
        <v>12.5</v>
      </c>
      <c r="G130" s="55">
        <v>8525</v>
      </c>
    </row>
    <row r="131" spans="1:7" x14ac:dyDescent="0.25">
      <c r="A131" s="55" t="s">
        <v>223</v>
      </c>
      <c r="B131" s="56">
        <v>42715</v>
      </c>
      <c r="C131" s="55" t="s">
        <v>225</v>
      </c>
      <c r="D131" s="55" t="s">
        <v>37</v>
      </c>
      <c r="E131" s="55">
        <v>182</v>
      </c>
      <c r="F131" s="55">
        <v>12.5</v>
      </c>
      <c r="G131" s="55">
        <v>2275</v>
      </c>
    </row>
    <row r="132" spans="1:7" x14ac:dyDescent="0.25">
      <c r="A132" s="55" t="s">
        <v>217</v>
      </c>
      <c r="B132" s="56">
        <v>42716</v>
      </c>
      <c r="C132" s="55" t="s">
        <v>106</v>
      </c>
      <c r="D132" s="55" t="s">
        <v>38</v>
      </c>
      <c r="E132" s="55">
        <v>938</v>
      </c>
      <c r="F132" s="55">
        <v>18</v>
      </c>
      <c r="G132" s="55">
        <v>16884</v>
      </c>
    </row>
    <row r="133" spans="1:7" x14ac:dyDescent="0.25">
      <c r="A133" s="55" t="s">
        <v>2</v>
      </c>
      <c r="B133" s="56">
        <v>42717</v>
      </c>
      <c r="C133" s="55" t="s">
        <v>224</v>
      </c>
      <c r="D133" s="55" t="s">
        <v>36</v>
      </c>
      <c r="E133" s="55">
        <v>637</v>
      </c>
      <c r="F133" s="55">
        <v>20</v>
      </c>
      <c r="G133" s="55">
        <v>12740</v>
      </c>
    </row>
    <row r="134" spans="1:7" x14ac:dyDescent="0.25">
      <c r="A134" s="55" t="s">
        <v>218</v>
      </c>
      <c r="B134" s="56">
        <v>42718</v>
      </c>
      <c r="C134" s="55" t="s">
        <v>216</v>
      </c>
      <c r="D134" s="55" t="s">
        <v>36</v>
      </c>
      <c r="E134" s="55">
        <v>804</v>
      </c>
      <c r="F134" s="55">
        <v>20</v>
      </c>
      <c r="G134" s="55">
        <v>16080</v>
      </c>
    </row>
    <row r="135" spans="1:7" x14ac:dyDescent="0.25">
      <c r="A135" s="55" t="s">
        <v>219</v>
      </c>
      <c r="B135" s="56">
        <v>42719</v>
      </c>
      <c r="C135" s="55" t="s">
        <v>225</v>
      </c>
      <c r="D135" s="55" t="s">
        <v>38</v>
      </c>
      <c r="E135" s="55">
        <v>852</v>
      </c>
      <c r="F135" s="55">
        <v>18</v>
      </c>
      <c r="G135" s="55">
        <v>15336</v>
      </c>
    </row>
    <row r="136" spans="1:7" x14ac:dyDescent="0.25">
      <c r="A136" s="55" t="s">
        <v>220</v>
      </c>
      <c r="B136" s="56">
        <v>42720</v>
      </c>
      <c r="C136" s="55" t="s">
        <v>106</v>
      </c>
      <c r="D136" s="55" t="s">
        <v>35</v>
      </c>
      <c r="E136" s="55">
        <v>244</v>
      </c>
      <c r="F136" s="55">
        <v>15</v>
      </c>
      <c r="G136" s="55">
        <v>3660</v>
      </c>
    </row>
    <row r="137" spans="1:7" x14ac:dyDescent="0.25">
      <c r="A137" s="55" t="s">
        <v>221</v>
      </c>
      <c r="B137" s="56">
        <v>42721</v>
      </c>
      <c r="C137" s="55" t="s">
        <v>224</v>
      </c>
      <c r="D137" s="55" t="s">
        <v>35</v>
      </c>
      <c r="E137" s="55">
        <v>207</v>
      </c>
      <c r="F137" s="55">
        <v>15</v>
      </c>
      <c r="G137" s="55">
        <v>3105</v>
      </c>
    </row>
    <row r="138" spans="1:7" x14ac:dyDescent="0.25">
      <c r="A138" s="55" t="s">
        <v>222</v>
      </c>
      <c r="B138" s="56">
        <v>42722</v>
      </c>
      <c r="C138" s="55" t="s">
        <v>216</v>
      </c>
      <c r="D138" s="55" t="s">
        <v>35</v>
      </c>
      <c r="E138" s="55">
        <v>907</v>
      </c>
      <c r="F138" s="55">
        <v>15</v>
      </c>
      <c r="G138" s="55">
        <v>13605</v>
      </c>
    </row>
    <row r="139" spans="1:7" x14ac:dyDescent="0.25">
      <c r="A139" s="55" t="s">
        <v>223</v>
      </c>
      <c r="B139" s="56">
        <v>42723</v>
      </c>
      <c r="C139" s="55" t="s">
        <v>225</v>
      </c>
      <c r="D139" s="55" t="s">
        <v>38</v>
      </c>
      <c r="E139" s="55">
        <v>488</v>
      </c>
      <c r="F139" s="55">
        <v>18</v>
      </c>
      <c r="G139" s="55">
        <v>8784</v>
      </c>
    </row>
    <row r="140" spans="1:7" x14ac:dyDescent="0.25">
      <c r="A140" s="55" t="s">
        <v>217</v>
      </c>
      <c r="B140" s="56">
        <v>42724</v>
      </c>
      <c r="C140" s="55" t="s">
        <v>106</v>
      </c>
      <c r="D140" s="55" t="s">
        <v>37</v>
      </c>
      <c r="E140" s="55">
        <v>845</v>
      </c>
      <c r="F140" s="55">
        <v>12.5</v>
      </c>
      <c r="G140" s="55">
        <v>10562.5</v>
      </c>
    </row>
    <row r="141" spans="1:7" x14ac:dyDescent="0.25">
      <c r="A141" s="55" t="s">
        <v>2</v>
      </c>
      <c r="B141" s="56">
        <v>42725</v>
      </c>
      <c r="C141" s="55" t="s">
        <v>224</v>
      </c>
      <c r="D141" s="55" t="s">
        <v>38</v>
      </c>
      <c r="E141" s="55">
        <v>419</v>
      </c>
      <c r="F141" s="55">
        <v>18</v>
      </c>
      <c r="G141" s="55">
        <v>7542</v>
      </c>
    </row>
    <row r="142" spans="1:7" x14ac:dyDescent="0.25">
      <c r="A142" s="55" t="s">
        <v>218</v>
      </c>
      <c r="B142" s="56">
        <v>42726</v>
      </c>
      <c r="C142" s="55" t="s">
        <v>216</v>
      </c>
      <c r="D142" s="55" t="s">
        <v>38</v>
      </c>
      <c r="E142" s="55">
        <v>271</v>
      </c>
      <c r="F142" s="55">
        <v>18</v>
      </c>
      <c r="G142" s="55">
        <v>4878</v>
      </c>
    </row>
    <row r="143" spans="1:7" x14ac:dyDescent="0.25">
      <c r="A143" s="55" t="s">
        <v>219</v>
      </c>
      <c r="B143" s="56">
        <v>42727</v>
      </c>
      <c r="C143" s="55" t="s">
        <v>225</v>
      </c>
      <c r="D143" s="55" t="s">
        <v>35</v>
      </c>
      <c r="E143" s="55">
        <v>322</v>
      </c>
      <c r="F143" s="55">
        <v>15</v>
      </c>
      <c r="G143" s="55">
        <v>4830</v>
      </c>
    </row>
    <row r="144" spans="1:7" x14ac:dyDescent="0.25">
      <c r="A144" s="55" t="s">
        <v>220</v>
      </c>
      <c r="B144" s="56">
        <v>42728</v>
      </c>
      <c r="C144" s="55" t="s">
        <v>106</v>
      </c>
      <c r="D144" s="55" t="s">
        <v>35</v>
      </c>
      <c r="E144" s="55">
        <v>54</v>
      </c>
      <c r="F144" s="55">
        <v>15</v>
      </c>
      <c r="G144" s="55">
        <v>810</v>
      </c>
    </row>
    <row r="145" spans="1:7" x14ac:dyDescent="0.25">
      <c r="A145" s="55" t="s">
        <v>221</v>
      </c>
      <c r="B145" s="56">
        <v>42729</v>
      </c>
      <c r="C145" s="55" t="s">
        <v>224</v>
      </c>
      <c r="D145" s="55" t="s">
        <v>35</v>
      </c>
      <c r="E145" s="55">
        <v>307</v>
      </c>
      <c r="F145" s="55">
        <v>15</v>
      </c>
      <c r="G145" s="55">
        <v>4605</v>
      </c>
    </row>
    <row r="146" spans="1:7" x14ac:dyDescent="0.25">
      <c r="A146" s="55" t="s">
        <v>222</v>
      </c>
      <c r="B146" s="56">
        <v>42730</v>
      </c>
      <c r="C146" s="55" t="s">
        <v>216</v>
      </c>
      <c r="D146" s="55" t="s">
        <v>36</v>
      </c>
      <c r="E146" s="55">
        <v>955</v>
      </c>
      <c r="F146" s="55">
        <v>20</v>
      </c>
      <c r="G146" s="55">
        <v>19100</v>
      </c>
    </row>
    <row r="147" spans="1:7" x14ac:dyDescent="0.25">
      <c r="A147" s="55" t="s">
        <v>223</v>
      </c>
      <c r="B147" s="56">
        <v>42731</v>
      </c>
      <c r="C147" s="55" t="s">
        <v>225</v>
      </c>
      <c r="D147" s="55" t="s">
        <v>35</v>
      </c>
      <c r="E147" s="55">
        <v>945</v>
      </c>
      <c r="F147" s="55">
        <v>15</v>
      </c>
      <c r="G147" s="55">
        <v>14175</v>
      </c>
    </row>
    <row r="148" spans="1:7" x14ac:dyDescent="0.25">
      <c r="A148" s="55" t="s">
        <v>217</v>
      </c>
      <c r="B148" s="56">
        <v>42732</v>
      </c>
      <c r="C148" s="55" t="s">
        <v>106</v>
      </c>
      <c r="D148" s="55" t="s">
        <v>38</v>
      </c>
      <c r="E148" s="55">
        <v>954</v>
      </c>
      <c r="F148" s="55">
        <v>18</v>
      </c>
      <c r="G148" s="55">
        <v>17172</v>
      </c>
    </row>
    <row r="149" spans="1:7" x14ac:dyDescent="0.25">
      <c r="A149" s="55" t="s">
        <v>2</v>
      </c>
      <c r="B149" s="56">
        <v>42733</v>
      </c>
      <c r="C149" s="55" t="s">
        <v>224</v>
      </c>
      <c r="D149" s="55" t="s">
        <v>38</v>
      </c>
      <c r="E149" s="55">
        <v>112</v>
      </c>
      <c r="F149" s="55">
        <v>18</v>
      </c>
      <c r="G149" s="55">
        <v>2016</v>
      </c>
    </row>
    <row r="150" spans="1:7" x14ac:dyDescent="0.25">
      <c r="A150" s="55" t="s">
        <v>218</v>
      </c>
      <c r="B150" s="56">
        <v>42734</v>
      </c>
      <c r="C150" s="55" t="s">
        <v>216</v>
      </c>
      <c r="D150" s="55" t="s">
        <v>37</v>
      </c>
      <c r="E150" s="55">
        <v>856</v>
      </c>
      <c r="F150" s="55">
        <v>12.5</v>
      </c>
      <c r="G150" s="55">
        <v>10700</v>
      </c>
    </row>
    <row r="151" spans="1:7" x14ac:dyDescent="0.25">
      <c r="A151" s="55" t="s">
        <v>219</v>
      </c>
      <c r="B151" s="56">
        <v>42735</v>
      </c>
      <c r="C151" s="55" t="s">
        <v>225</v>
      </c>
      <c r="D151" s="55" t="s">
        <v>37</v>
      </c>
      <c r="E151" s="55">
        <v>442</v>
      </c>
      <c r="F151" s="55">
        <v>12.5</v>
      </c>
      <c r="G151" s="55">
        <v>5525</v>
      </c>
    </row>
    <row r="152" spans="1:7" x14ac:dyDescent="0.25">
      <c r="A152" s="55" t="s">
        <v>220</v>
      </c>
      <c r="B152" s="56">
        <v>42736</v>
      </c>
      <c r="C152" s="55" t="s">
        <v>106</v>
      </c>
      <c r="D152" s="55" t="s">
        <v>35</v>
      </c>
      <c r="E152" s="55">
        <v>347</v>
      </c>
      <c r="F152" s="55">
        <v>15</v>
      </c>
      <c r="G152" s="55">
        <v>5205</v>
      </c>
    </row>
    <row r="153" spans="1:7" x14ac:dyDescent="0.25">
      <c r="A153" s="55" t="s">
        <v>221</v>
      </c>
      <c r="B153" s="56">
        <v>42737</v>
      </c>
      <c r="C153" s="55" t="s">
        <v>224</v>
      </c>
      <c r="D153" s="55" t="s">
        <v>37</v>
      </c>
      <c r="E153" s="55">
        <v>700</v>
      </c>
      <c r="F153" s="55">
        <v>12.5</v>
      </c>
      <c r="G153" s="55">
        <v>8750</v>
      </c>
    </row>
    <row r="154" spans="1:7" x14ac:dyDescent="0.25">
      <c r="A154" s="55" t="s">
        <v>222</v>
      </c>
      <c r="B154" s="56">
        <v>42738</v>
      </c>
      <c r="C154" s="55" t="s">
        <v>216</v>
      </c>
      <c r="D154" s="55" t="s">
        <v>37</v>
      </c>
      <c r="E154" s="55">
        <v>325</v>
      </c>
      <c r="F154" s="55">
        <v>12.5</v>
      </c>
      <c r="G154" s="55">
        <v>4062.5</v>
      </c>
    </row>
    <row r="155" spans="1:7" x14ac:dyDescent="0.25">
      <c r="A155" s="55" t="s">
        <v>223</v>
      </c>
      <c r="B155" s="56">
        <v>42739</v>
      </c>
      <c r="C155" s="55" t="s">
        <v>225</v>
      </c>
      <c r="D155" s="55" t="s">
        <v>36</v>
      </c>
      <c r="E155" s="55">
        <v>558</v>
      </c>
      <c r="F155" s="55">
        <v>20</v>
      </c>
      <c r="G155" s="55">
        <v>11160</v>
      </c>
    </row>
    <row r="156" spans="1:7" x14ac:dyDescent="0.25">
      <c r="A156" s="55" t="s">
        <v>217</v>
      </c>
      <c r="B156" s="56">
        <v>42740</v>
      </c>
      <c r="C156" s="55" t="s">
        <v>106</v>
      </c>
      <c r="D156" s="55" t="s">
        <v>36</v>
      </c>
      <c r="E156" s="55">
        <v>240</v>
      </c>
      <c r="F156" s="55">
        <v>20</v>
      </c>
      <c r="G156" s="55">
        <v>4800</v>
      </c>
    </row>
    <row r="157" spans="1:7" x14ac:dyDescent="0.25">
      <c r="A157" s="55" t="s">
        <v>2</v>
      </c>
      <c r="B157" s="56">
        <v>42741</v>
      </c>
      <c r="C157" s="55" t="s">
        <v>224</v>
      </c>
      <c r="D157" s="55" t="s">
        <v>37</v>
      </c>
      <c r="E157" s="55">
        <v>629</v>
      </c>
      <c r="F157" s="55">
        <v>12.5</v>
      </c>
      <c r="G157" s="55">
        <v>7862.5</v>
      </c>
    </row>
    <row r="158" spans="1:7" x14ac:dyDescent="0.25">
      <c r="A158" s="55" t="s">
        <v>218</v>
      </c>
      <c r="B158" s="56">
        <v>42742</v>
      </c>
      <c r="C158" s="55" t="s">
        <v>216</v>
      </c>
      <c r="D158" s="55" t="s">
        <v>37</v>
      </c>
      <c r="E158" s="55">
        <v>258</v>
      </c>
      <c r="F158" s="55">
        <v>12.5</v>
      </c>
      <c r="G158" s="55">
        <v>3225</v>
      </c>
    </row>
    <row r="159" spans="1:7" x14ac:dyDescent="0.25">
      <c r="A159" s="55" t="s">
        <v>219</v>
      </c>
      <c r="B159" s="56">
        <v>42743</v>
      </c>
      <c r="C159" s="55" t="s">
        <v>225</v>
      </c>
      <c r="D159" s="55" t="s">
        <v>37</v>
      </c>
      <c r="E159" s="55">
        <v>405</v>
      </c>
      <c r="F159" s="55">
        <v>12.5</v>
      </c>
      <c r="G159" s="55">
        <v>5062.5</v>
      </c>
    </row>
    <row r="160" spans="1:7" x14ac:dyDescent="0.25">
      <c r="A160" s="55" t="s">
        <v>220</v>
      </c>
      <c r="B160" s="56">
        <v>42744</v>
      </c>
      <c r="C160" s="55" t="s">
        <v>106</v>
      </c>
      <c r="D160" s="55" t="s">
        <v>35</v>
      </c>
      <c r="E160" s="55">
        <v>259</v>
      </c>
      <c r="F160" s="55">
        <v>15</v>
      </c>
      <c r="G160" s="55">
        <v>3885</v>
      </c>
    </row>
    <row r="161" spans="1:7" x14ac:dyDescent="0.25">
      <c r="A161" s="55" t="s">
        <v>221</v>
      </c>
      <c r="B161" s="56">
        <v>42745</v>
      </c>
      <c r="C161" s="55" t="s">
        <v>224</v>
      </c>
      <c r="D161" s="55" t="s">
        <v>37</v>
      </c>
      <c r="E161" s="55">
        <v>526</v>
      </c>
      <c r="F161" s="55">
        <v>12.5</v>
      </c>
      <c r="G161" s="55">
        <v>6575</v>
      </c>
    </row>
    <row r="162" spans="1:7" x14ac:dyDescent="0.25">
      <c r="A162" s="55" t="s">
        <v>222</v>
      </c>
      <c r="B162" s="56">
        <v>42746</v>
      </c>
      <c r="C162" s="55" t="s">
        <v>216</v>
      </c>
      <c r="D162" s="55" t="s">
        <v>38</v>
      </c>
      <c r="E162" s="55">
        <v>839</v>
      </c>
      <c r="F162" s="55">
        <v>18</v>
      </c>
      <c r="G162" s="55">
        <v>15102</v>
      </c>
    </row>
    <row r="163" spans="1:7" x14ac:dyDescent="0.25">
      <c r="A163" s="55" t="s">
        <v>223</v>
      </c>
      <c r="B163" s="56">
        <v>42747</v>
      </c>
      <c r="C163" s="55" t="s">
        <v>225</v>
      </c>
      <c r="D163" s="55" t="s">
        <v>36</v>
      </c>
      <c r="E163" s="55">
        <v>32</v>
      </c>
      <c r="F163" s="55">
        <v>20</v>
      </c>
      <c r="G163" s="55">
        <v>640</v>
      </c>
    </row>
    <row r="164" spans="1:7" x14ac:dyDescent="0.25">
      <c r="A164" s="55" t="s">
        <v>217</v>
      </c>
      <c r="B164" s="56">
        <v>42748</v>
      </c>
      <c r="C164" s="55" t="s">
        <v>106</v>
      </c>
      <c r="D164" s="55" t="s">
        <v>35</v>
      </c>
      <c r="E164" s="55">
        <v>907</v>
      </c>
      <c r="F164" s="55">
        <v>15</v>
      </c>
      <c r="G164" s="55">
        <v>13605</v>
      </c>
    </row>
    <row r="165" spans="1:7" x14ac:dyDescent="0.25">
      <c r="A165" s="55" t="s">
        <v>2</v>
      </c>
      <c r="B165" s="56">
        <v>42749</v>
      </c>
      <c r="C165" s="55" t="s">
        <v>224</v>
      </c>
      <c r="D165" s="55" t="s">
        <v>36</v>
      </c>
      <c r="E165" s="55">
        <v>529</v>
      </c>
      <c r="F165" s="55">
        <v>20</v>
      </c>
      <c r="G165" s="55">
        <v>10580</v>
      </c>
    </row>
    <row r="166" spans="1:7" x14ac:dyDescent="0.25">
      <c r="A166" s="55" t="s">
        <v>218</v>
      </c>
      <c r="B166" s="56">
        <v>42750</v>
      </c>
      <c r="C166" s="55" t="s">
        <v>216</v>
      </c>
      <c r="D166" s="55" t="s">
        <v>38</v>
      </c>
      <c r="E166" s="55">
        <v>587</v>
      </c>
      <c r="F166" s="55">
        <v>18</v>
      </c>
      <c r="G166" s="55">
        <v>10566</v>
      </c>
    </row>
    <row r="167" spans="1:7" x14ac:dyDescent="0.25">
      <c r="A167" s="55" t="s">
        <v>219</v>
      </c>
      <c r="B167" s="56">
        <v>42751</v>
      </c>
      <c r="C167" s="55" t="s">
        <v>225</v>
      </c>
      <c r="D167" s="55" t="s">
        <v>38</v>
      </c>
      <c r="E167" s="55">
        <v>686</v>
      </c>
      <c r="F167" s="55">
        <v>18</v>
      </c>
      <c r="G167" s="55">
        <v>12348</v>
      </c>
    </row>
    <row r="168" spans="1:7" x14ac:dyDescent="0.25">
      <c r="A168" s="55" t="s">
        <v>220</v>
      </c>
      <c r="B168" s="56">
        <v>42752</v>
      </c>
      <c r="C168" s="55" t="s">
        <v>106</v>
      </c>
      <c r="D168" s="55" t="s">
        <v>38</v>
      </c>
      <c r="E168" s="55">
        <v>88</v>
      </c>
      <c r="F168" s="55">
        <v>18</v>
      </c>
      <c r="G168" s="55">
        <v>1584</v>
      </c>
    </row>
    <row r="169" spans="1:7" x14ac:dyDescent="0.25">
      <c r="A169" s="55" t="s">
        <v>221</v>
      </c>
      <c r="B169" s="56">
        <v>42753</v>
      </c>
      <c r="C169" s="55" t="s">
        <v>224</v>
      </c>
      <c r="D169" s="55" t="s">
        <v>37</v>
      </c>
      <c r="E169" s="55">
        <v>896</v>
      </c>
      <c r="F169" s="55">
        <v>12.5</v>
      </c>
      <c r="G169" s="55">
        <v>11200</v>
      </c>
    </row>
    <row r="170" spans="1:7" x14ac:dyDescent="0.25">
      <c r="A170" s="55" t="s">
        <v>222</v>
      </c>
      <c r="B170" s="56">
        <v>42754</v>
      </c>
      <c r="C170" s="55" t="s">
        <v>216</v>
      </c>
      <c r="D170" s="55" t="s">
        <v>35</v>
      </c>
      <c r="E170" s="55">
        <v>325</v>
      </c>
      <c r="F170" s="55">
        <v>15</v>
      </c>
      <c r="G170" s="55">
        <v>4875</v>
      </c>
    </row>
    <row r="171" spans="1:7" x14ac:dyDescent="0.25">
      <c r="A171" s="55" t="s">
        <v>223</v>
      </c>
      <c r="B171" s="56">
        <v>42755</v>
      </c>
      <c r="C171" s="55" t="s">
        <v>225</v>
      </c>
      <c r="D171" s="55" t="s">
        <v>36</v>
      </c>
      <c r="E171" s="55">
        <v>391</v>
      </c>
      <c r="F171" s="55">
        <v>20</v>
      </c>
      <c r="G171" s="55">
        <v>7820</v>
      </c>
    </row>
    <row r="172" spans="1:7" x14ac:dyDescent="0.25">
      <c r="A172" s="55" t="s">
        <v>217</v>
      </c>
      <c r="B172" s="56">
        <v>42756</v>
      </c>
      <c r="C172" s="55" t="s">
        <v>106</v>
      </c>
      <c r="D172" s="55" t="s">
        <v>38</v>
      </c>
      <c r="E172" s="55">
        <v>24</v>
      </c>
      <c r="F172" s="55">
        <v>18</v>
      </c>
      <c r="G172" s="55">
        <v>432</v>
      </c>
    </row>
    <row r="173" spans="1:7" x14ac:dyDescent="0.25">
      <c r="A173" s="55" t="s">
        <v>2</v>
      </c>
      <c r="B173" s="56">
        <v>42757</v>
      </c>
      <c r="C173" s="55" t="s">
        <v>224</v>
      </c>
      <c r="D173" s="55" t="s">
        <v>36</v>
      </c>
      <c r="E173" s="55">
        <v>295</v>
      </c>
      <c r="F173" s="55">
        <v>20</v>
      </c>
      <c r="G173" s="55">
        <v>5900</v>
      </c>
    </row>
    <row r="174" spans="1:7" x14ac:dyDescent="0.25">
      <c r="A174" s="55" t="s">
        <v>218</v>
      </c>
      <c r="B174" s="56">
        <v>42758</v>
      </c>
      <c r="C174" s="55" t="s">
        <v>216</v>
      </c>
      <c r="D174" s="55" t="s">
        <v>38</v>
      </c>
      <c r="E174" s="55">
        <v>871</v>
      </c>
      <c r="F174" s="55">
        <v>18</v>
      </c>
      <c r="G174" s="55">
        <v>15678</v>
      </c>
    </row>
    <row r="175" spans="1:7" x14ac:dyDescent="0.25">
      <c r="A175" s="55" t="s">
        <v>219</v>
      </c>
      <c r="B175" s="56">
        <v>42759</v>
      </c>
      <c r="C175" s="55" t="s">
        <v>225</v>
      </c>
      <c r="D175" s="55" t="s">
        <v>38</v>
      </c>
      <c r="E175" s="55">
        <v>815</v>
      </c>
      <c r="F175" s="55">
        <v>18</v>
      </c>
      <c r="G175" s="55">
        <v>14670</v>
      </c>
    </row>
    <row r="176" spans="1:7" x14ac:dyDescent="0.25">
      <c r="A176" s="55" t="s">
        <v>220</v>
      </c>
      <c r="B176" s="56">
        <v>42760</v>
      </c>
      <c r="C176" s="55" t="s">
        <v>106</v>
      </c>
      <c r="D176" s="55" t="s">
        <v>37</v>
      </c>
      <c r="E176" s="55">
        <v>97</v>
      </c>
      <c r="F176" s="55">
        <v>12.5</v>
      </c>
      <c r="G176" s="55">
        <v>1212.5</v>
      </c>
    </row>
    <row r="177" spans="1:7" x14ac:dyDescent="0.25">
      <c r="A177" s="55" t="s">
        <v>221</v>
      </c>
      <c r="B177" s="56">
        <v>42761</v>
      </c>
      <c r="C177" s="55" t="s">
        <v>224</v>
      </c>
      <c r="D177" s="55" t="s">
        <v>38</v>
      </c>
      <c r="E177" s="55">
        <v>788</v>
      </c>
      <c r="F177" s="55">
        <v>18</v>
      </c>
      <c r="G177" s="55">
        <v>14184</v>
      </c>
    </row>
    <row r="178" spans="1:7" x14ac:dyDescent="0.25">
      <c r="A178" s="55" t="s">
        <v>222</v>
      </c>
      <c r="B178" s="56">
        <v>42762</v>
      </c>
      <c r="C178" s="55" t="s">
        <v>216</v>
      </c>
      <c r="D178" s="55" t="s">
        <v>35</v>
      </c>
      <c r="E178" s="55">
        <v>963</v>
      </c>
      <c r="F178" s="55">
        <v>15</v>
      </c>
      <c r="G178" s="55">
        <v>14445</v>
      </c>
    </row>
    <row r="179" spans="1:7" x14ac:dyDescent="0.25">
      <c r="A179" s="55" t="s">
        <v>223</v>
      </c>
      <c r="B179" s="56">
        <v>42763</v>
      </c>
      <c r="C179" s="55" t="s">
        <v>225</v>
      </c>
      <c r="D179" s="55" t="s">
        <v>35</v>
      </c>
      <c r="E179" s="55">
        <v>881</v>
      </c>
      <c r="F179" s="55">
        <v>15</v>
      </c>
      <c r="G179" s="55">
        <v>13215</v>
      </c>
    </row>
    <row r="180" spans="1:7" x14ac:dyDescent="0.25">
      <c r="A180" s="55" t="s">
        <v>217</v>
      </c>
      <c r="B180" s="56">
        <v>42764</v>
      </c>
      <c r="C180" s="55" t="s">
        <v>106</v>
      </c>
      <c r="D180" s="55" t="s">
        <v>38</v>
      </c>
      <c r="E180" s="55">
        <v>640</v>
      </c>
      <c r="F180" s="55">
        <v>18</v>
      </c>
      <c r="G180" s="55">
        <v>11520</v>
      </c>
    </row>
    <row r="181" spans="1:7" x14ac:dyDescent="0.25">
      <c r="A181" s="55" t="s">
        <v>2</v>
      </c>
      <c r="B181" s="56">
        <v>42765</v>
      </c>
      <c r="C181" s="55" t="s">
        <v>224</v>
      </c>
      <c r="D181" s="55" t="s">
        <v>35</v>
      </c>
      <c r="E181" s="55">
        <v>423</v>
      </c>
      <c r="F181" s="55">
        <v>15</v>
      </c>
      <c r="G181" s="55">
        <v>6345</v>
      </c>
    </row>
    <row r="182" spans="1:7" x14ac:dyDescent="0.25">
      <c r="A182" s="55" t="s">
        <v>218</v>
      </c>
      <c r="B182" s="56">
        <v>42766</v>
      </c>
      <c r="C182" s="55" t="s">
        <v>216</v>
      </c>
      <c r="D182" s="55" t="s">
        <v>36</v>
      </c>
      <c r="E182" s="55">
        <v>744</v>
      </c>
      <c r="F182" s="55">
        <v>20</v>
      </c>
      <c r="G182" s="55">
        <v>14880</v>
      </c>
    </row>
    <row r="183" spans="1:7" x14ac:dyDescent="0.25">
      <c r="A183" s="55" t="s">
        <v>219</v>
      </c>
      <c r="B183" s="56">
        <v>42767</v>
      </c>
      <c r="C183" s="55" t="s">
        <v>225</v>
      </c>
      <c r="D183" s="55" t="s">
        <v>38</v>
      </c>
      <c r="E183" s="55">
        <v>290</v>
      </c>
      <c r="F183" s="55">
        <v>18</v>
      </c>
      <c r="G183" s="55">
        <v>5220</v>
      </c>
    </row>
    <row r="184" spans="1:7" x14ac:dyDescent="0.25">
      <c r="A184" s="55" t="s">
        <v>220</v>
      </c>
      <c r="B184" s="56">
        <v>42768</v>
      </c>
      <c r="C184" s="55" t="s">
        <v>106</v>
      </c>
      <c r="D184" s="55" t="s">
        <v>36</v>
      </c>
      <c r="E184" s="55">
        <v>129</v>
      </c>
      <c r="F184" s="55">
        <v>20</v>
      </c>
      <c r="G184" s="55">
        <v>2580</v>
      </c>
    </row>
    <row r="185" spans="1:7" x14ac:dyDescent="0.25">
      <c r="A185" s="55" t="s">
        <v>221</v>
      </c>
      <c r="B185" s="56">
        <v>42769</v>
      </c>
      <c r="C185" s="55" t="s">
        <v>224</v>
      </c>
      <c r="D185" s="55" t="s">
        <v>37</v>
      </c>
      <c r="E185" s="55">
        <v>320</v>
      </c>
      <c r="F185" s="55">
        <v>12.5</v>
      </c>
      <c r="G185" s="55">
        <v>4000</v>
      </c>
    </row>
    <row r="186" spans="1:7" x14ac:dyDescent="0.25">
      <c r="A186" s="55" t="s">
        <v>222</v>
      </c>
      <c r="B186" s="56">
        <v>42770</v>
      </c>
      <c r="C186" s="55" t="s">
        <v>216</v>
      </c>
      <c r="D186" s="55" t="s">
        <v>36</v>
      </c>
      <c r="E186" s="55">
        <v>588</v>
      </c>
      <c r="F186" s="55">
        <v>20</v>
      </c>
      <c r="G186" s="55">
        <v>11760</v>
      </c>
    </row>
    <row r="187" spans="1:7" x14ac:dyDescent="0.25">
      <c r="A187" s="55" t="s">
        <v>223</v>
      </c>
      <c r="B187" s="56">
        <v>42771</v>
      </c>
      <c r="C187" s="55" t="s">
        <v>225</v>
      </c>
      <c r="D187" s="55" t="s">
        <v>36</v>
      </c>
      <c r="E187" s="55">
        <v>351</v>
      </c>
      <c r="F187" s="55">
        <v>20</v>
      </c>
      <c r="G187" s="55">
        <v>7020</v>
      </c>
    </row>
    <row r="188" spans="1:7" x14ac:dyDescent="0.25">
      <c r="A188" s="55" t="s">
        <v>217</v>
      </c>
      <c r="B188" s="56">
        <v>42772</v>
      </c>
      <c r="C188" s="55" t="s">
        <v>106</v>
      </c>
      <c r="D188" s="55" t="s">
        <v>35</v>
      </c>
      <c r="E188" s="55">
        <v>575</v>
      </c>
      <c r="F188" s="55">
        <v>15</v>
      </c>
      <c r="G188" s="55">
        <v>8625</v>
      </c>
    </row>
    <row r="189" spans="1:7" x14ac:dyDescent="0.25">
      <c r="A189" s="55" t="s">
        <v>2</v>
      </c>
      <c r="B189" s="56">
        <v>42773</v>
      </c>
      <c r="C189" s="55" t="s">
        <v>224</v>
      </c>
      <c r="D189" s="55" t="s">
        <v>35</v>
      </c>
      <c r="E189" s="55">
        <v>921</v>
      </c>
      <c r="F189" s="55">
        <v>15</v>
      </c>
      <c r="G189" s="55">
        <v>13815</v>
      </c>
    </row>
    <row r="190" spans="1:7" x14ac:dyDescent="0.25">
      <c r="A190" s="55" t="s">
        <v>218</v>
      </c>
      <c r="B190" s="56">
        <v>42774</v>
      </c>
      <c r="C190" s="55" t="s">
        <v>216</v>
      </c>
      <c r="D190" s="55" t="s">
        <v>36</v>
      </c>
      <c r="E190" s="55">
        <v>230</v>
      </c>
      <c r="F190" s="55">
        <v>20</v>
      </c>
      <c r="G190" s="55">
        <v>4600</v>
      </c>
    </row>
    <row r="191" spans="1:7" x14ac:dyDescent="0.25">
      <c r="A191" s="55" t="s">
        <v>219</v>
      </c>
      <c r="B191" s="56">
        <v>42775</v>
      </c>
      <c r="C191" s="55" t="s">
        <v>225</v>
      </c>
      <c r="D191" s="55" t="s">
        <v>36</v>
      </c>
      <c r="E191" s="55">
        <v>141</v>
      </c>
      <c r="F191" s="55">
        <v>20</v>
      </c>
      <c r="G191" s="55">
        <v>2820</v>
      </c>
    </row>
    <row r="192" spans="1:7" x14ac:dyDescent="0.25">
      <c r="A192" s="55" t="s">
        <v>220</v>
      </c>
      <c r="B192" s="56">
        <v>42776</v>
      </c>
      <c r="C192" s="55" t="s">
        <v>106</v>
      </c>
      <c r="D192" s="55" t="s">
        <v>37</v>
      </c>
      <c r="E192" s="55">
        <v>163</v>
      </c>
      <c r="F192" s="55">
        <v>12.5</v>
      </c>
      <c r="G192" s="55">
        <v>2037.5</v>
      </c>
    </row>
    <row r="193" spans="1:7" x14ac:dyDescent="0.25">
      <c r="A193" s="55" t="s">
        <v>221</v>
      </c>
      <c r="B193" s="56">
        <v>42777</v>
      </c>
      <c r="C193" s="55" t="s">
        <v>224</v>
      </c>
      <c r="D193" s="55" t="s">
        <v>38</v>
      </c>
      <c r="E193" s="55">
        <v>735</v>
      </c>
      <c r="F193" s="55">
        <v>18</v>
      </c>
      <c r="G193" s="55">
        <v>13230</v>
      </c>
    </row>
    <row r="194" spans="1:7" x14ac:dyDescent="0.25">
      <c r="A194" s="55" t="s">
        <v>222</v>
      </c>
      <c r="B194" s="56">
        <v>42778</v>
      </c>
      <c r="C194" s="55" t="s">
        <v>216</v>
      </c>
      <c r="D194" s="55" t="s">
        <v>35</v>
      </c>
      <c r="E194" s="55">
        <v>119</v>
      </c>
      <c r="F194" s="55">
        <v>15</v>
      </c>
      <c r="G194" s="55">
        <v>1785</v>
      </c>
    </row>
    <row r="195" spans="1:7" x14ac:dyDescent="0.25">
      <c r="A195" s="55" t="s">
        <v>223</v>
      </c>
      <c r="B195" s="56">
        <v>42779</v>
      </c>
      <c r="C195" s="55" t="s">
        <v>225</v>
      </c>
      <c r="D195" s="55" t="s">
        <v>35</v>
      </c>
      <c r="E195" s="55">
        <v>143</v>
      </c>
      <c r="F195" s="55">
        <v>15</v>
      </c>
      <c r="G195" s="55">
        <v>2145</v>
      </c>
    </row>
    <row r="196" spans="1:7" x14ac:dyDescent="0.25">
      <c r="A196" s="55" t="s">
        <v>217</v>
      </c>
      <c r="B196" s="56">
        <v>42780</v>
      </c>
      <c r="C196" s="55" t="s">
        <v>106</v>
      </c>
      <c r="D196" s="55" t="s">
        <v>38</v>
      </c>
      <c r="E196" s="55">
        <v>938</v>
      </c>
      <c r="F196" s="55">
        <v>18</v>
      </c>
      <c r="G196" s="55">
        <v>16884</v>
      </c>
    </row>
    <row r="197" spans="1:7" x14ac:dyDescent="0.25">
      <c r="A197" s="55" t="s">
        <v>2</v>
      </c>
      <c r="B197" s="56">
        <v>42781</v>
      </c>
      <c r="C197" s="55" t="s">
        <v>224</v>
      </c>
      <c r="D197" s="55" t="s">
        <v>36</v>
      </c>
      <c r="E197" s="55">
        <v>731</v>
      </c>
      <c r="F197" s="55">
        <v>20</v>
      </c>
      <c r="G197" s="55">
        <v>14620</v>
      </c>
    </row>
    <row r="198" spans="1:7" x14ac:dyDescent="0.25">
      <c r="A198" s="55" t="s">
        <v>218</v>
      </c>
      <c r="B198" s="56">
        <v>42782</v>
      </c>
      <c r="C198" s="55" t="s">
        <v>216</v>
      </c>
      <c r="D198" s="55" t="s">
        <v>38</v>
      </c>
      <c r="E198" s="55">
        <v>979</v>
      </c>
      <c r="F198" s="55">
        <v>18</v>
      </c>
      <c r="G198" s="55">
        <v>17622</v>
      </c>
    </row>
    <row r="199" spans="1:7" x14ac:dyDescent="0.25">
      <c r="A199" s="55" t="s">
        <v>219</v>
      </c>
      <c r="B199" s="56">
        <v>42783</v>
      </c>
      <c r="C199" s="55" t="s">
        <v>225</v>
      </c>
      <c r="D199" s="55" t="s">
        <v>37</v>
      </c>
      <c r="E199" s="55">
        <v>681</v>
      </c>
      <c r="F199" s="55">
        <v>12.5</v>
      </c>
      <c r="G199" s="55">
        <v>8512.5</v>
      </c>
    </row>
    <row r="200" spans="1:7" x14ac:dyDescent="0.25">
      <c r="A200" s="55" t="s">
        <v>220</v>
      </c>
      <c r="B200" s="56">
        <v>42784</v>
      </c>
      <c r="C200" s="55" t="s">
        <v>106</v>
      </c>
      <c r="D200" s="55" t="s">
        <v>36</v>
      </c>
      <c r="E200" s="55">
        <v>812</v>
      </c>
      <c r="F200" s="55">
        <v>20</v>
      </c>
      <c r="G200" s="55">
        <v>16240</v>
      </c>
    </row>
    <row r="201" spans="1:7" x14ac:dyDescent="0.25">
      <c r="A201" s="55" t="s">
        <v>221</v>
      </c>
      <c r="B201" s="56">
        <v>42785</v>
      </c>
      <c r="C201" s="55" t="s">
        <v>224</v>
      </c>
      <c r="D201" s="55" t="s">
        <v>37</v>
      </c>
      <c r="E201" s="55">
        <v>546</v>
      </c>
      <c r="F201" s="55">
        <v>12.5</v>
      </c>
      <c r="G201" s="55">
        <v>6825</v>
      </c>
    </row>
    <row r="202" spans="1:7" x14ac:dyDescent="0.25">
      <c r="A202" s="55" t="s">
        <v>222</v>
      </c>
      <c r="B202" s="56">
        <v>42786</v>
      </c>
      <c r="C202" s="55" t="s">
        <v>216</v>
      </c>
      <c r="D202" s="55" t="s">
        <v>35</v>
      </c>
      <c r="E202" s="55">
        <v>984</v>
      </c>
      <c r="F202" s="55">
        <v>15</v>
      </c>
      <c r="G202" s="55">
        <v>14760</v>
      </c>
    </row>
    <row r="203" spans="1:7" x14ac:dyDescent="0.25">
      <c r="A203" s="55" t="s">
        <v>223</v>
      </c>
      <c r="B203" s="56">
        <v>42787</v>
      </c>
      <c r="C203" s="55" t="s">
        <v>225</v>
      </c>
      <c r="D203" s="55" t="s">
        <v>36</v>
      </c>
      <c r="E203" s="55">
        <v>815</v>
      </c>
      <c r="F203" s="55">
        <v>20</v>
      </c>
      <c r="G203" s="55">
        <v>16300</v>
      </c>
    </row>
    <row r="204" spans="1:7" x14ac:dyDescent="0.25">
      <c r="A204" s="55" t="s">
        <v>217</v>
      </c>
      <c r="B204" s="56">
        <v>42788</v>
      </c>
      <c r="C204" s="55" t="s">
        <v>106</v>
      </c>
      <c r="D204" s="55" t="s">
        <v>36</v>
      </c>
      <c r="E204" s="55">
        <v>409</v>
      </c>
      <c r="F204" s="55">
        <v>20</v>
      </c>
      <c r="G204" s="55">
        <v>8180</v>
      </c>
    </row>
    <row r="205" spans="1:7" x14ac:dyDescent="0.25">
      <c r="A205" s="55" t="s">
        <v>2</v>
      </c>
      <c r="B205" s="56">
        <v>42789</v>
      </c>
      <c r="C205" s="55" t="s">
        <v>224</v>
      </c>
      <c r="D205" s="55" t="s">
        <v>36</v>
      </c>
      <c r="E205" s="55">
        <v>256</v>
      </c>
      <c r="F205" s="55">
        <v>20</v>
      </c>
      <c r="G205" s="55">
        <v>5120</v>
      </c>
    </row>
    <row r="206" spans="1:7" x14ac:dyDescent="0.25">
      <c r="A206" s="55" t="s">
        <v>218</v>
      </c>
      <c r="B206" s="56">
        <v>42790</v>
      </c>
      <c r="C206" s="55" t="s">
        <v>216</v>
      </c>
      <c r="D206" s="55" t="s">
        <v>38</v>
      </c>
      <c r="E206" s="55">
        <v>694</v>
      </c>
      <c r="F206" s="55">
        <v>18</v>
      </c>
      <c r="G206" s="55">
        <v>12492</v>
      </c>
    </row>
    <row r="207" spans="1:7" x14ac:dyDescent="0.25">
      <c r="A207" s="55" t="s">
        <v>219</v>
      </c>
      <c r="B207" s="56">
        <v>42791</v>
      </c>
      <c r="C207" s="55" t="s">
        <v>225</v>
      </c>
      <c r="D207" s="55" t="s">
        <v>35</v>
      </c>
      <c r="E207" s="55">
        <v>37</v>
      </c>
      <c r="F207" s="55">
        <v>15</v>
      </c>
      <c r="G207" s="55">
        <v>555</v>
      </c>
    </row>
    <row r="208" spans="1:7" x14ac:dyDescent="0.25">
      <c r="A208" s="55" t="s">
        <v>220</v>
      </c>
      <c r="B208" s="56">
        <v>42792</v>
      </c>
      <c r="C208" s="55" t="s">
        <v>106</v>
      </c>
      <c r="D208" s="55" t="s">
        <v>38</v>
      </c>
      <c r="E208" s="55">
        <v>347</v>
      </c>
      <c r="F208" s="55">
        <v>18</v>
      </c>
      <c r="G208" s="55">
        <v>6246</v>
      </c>
    </row>
    <row r="209" spans="1:7" x14ac:dyDescent="0.25">
      <c r="A209" s="55" t="s">
        <v>221</v>
      </c>
      <c r="B209" s="56">
        <v>42793</v>
      </c>
      <c r="C209" s="55" t="s">
        <v>224</v>
      </c>
      <c r="D209" s="55" t="s">
        <v>37</v>
      </c>
      <c r="E209" s="55">
        <v>927</v>
      </c>
      <c r="F209" s="55">
        <v>12.5</v>
      </c>
      <c r="G209" s="55">
        <v>11587.5</v>
      </c>
    </row>
    <row r="210" spans="1:7" x14ac:dyDescent="0.25">
      <c r="A210" s="55" t="s">
        <v>222</v>
      </c>
      <c r="B210" s="56">
        <v>42794</v>
      </c>
      <c r="C210" s="55" t="s">
        <v>216</v>
      </c>
      <c r="D210" s="55" t="s">
        <v>36</v>
      </c>
      <c r="E210" s="55">
        <v>955</v>
      </c>
      <c r="F210" s="55">
        <v>20</v>
      </c>
      <c r="G210" s="55">
        <v>19100</v>
      </c>
    </row>
    <row r="211" spans="1:7" x14ac:dyDescent="0.25">
      <c r="A211" s="55" t="s">
        <v>223</v>
      </c>
      <c r="B211" s="56">
        <v>42795</v>
      </c>
      <c r="C211" s="55" t="s">
        <v>225</v>
      </c>
      <c r="D211" s="55" t="s">
        <v>37</v>
      </c>
      <c r="E211" s="55">
        <v>794</v>
      </c>
      <c r="F211" s="55">
        <v>12.5</v>
      </c>
      <c r="G211" s="55">
        <v>9925</v>
      </c>
    </row>
    <row r="212" spans="1:7" x14ac:dyDescent="0.25">
      <c r="A212" s="55" t="s">
        <v>217</v>
      </c>
      <c r="B212" s="56">
        <v>42796</v>
      </c>
      <c r="C212" s="55" t="s">
        <v>106</v>
      </c>
      <c r="D212" s="55" t="s">
        <v>38</v>
      </c>
      <c r="E212" s="55">
        <v>488</v>
      </c>
      <c r="F212" s="55">
        <v>18</v>
      </c>
      <c r="G212" s="55">
        <v>8784</v>
      </c>
    </row>
    <row r="213" spans="1:7" x14ac:dyDescent="0.25">
      <c r="A213" s="55" t="s">
        <v>2</v>
      </c>
      <c r="B213" s="56">
        <v>42797</v>
      </c>
      <c r="C213" s="55" t="s">
        <v>224</v>
      </c>
      <c r="D213" s="55" t="s">
        <v>36</v>
      </c>
      <c r="E213" s="55">
        <v>155</v>
      </c>
      <c r="F213" s="55">
        <v>20</v>
      </c>
      <c r="G213" s="55">
        <v>3100</v>
      </c>
    </row>
    <row r="214" spans="1:7" x14ac:dyDescent="0.25">
      <c r="A214" s="55" t="s">
        <v>218</v>
      </c>
      <c r="B214" s="56">
        <v>42798</v>
      </c>
      <c r="C214" s="55" t="s">
        <v>216</v>
      </c>
      <c r="D214" s="55" t="s">
        <v>36</v>
      </c>
      <c r="E214" s="55">
        <v>693</v>
      </c>
      <c r="F214" s="55">
        <v>20</v>
      </c>
      <c r="G214" s="55">
        <v>13860</v>
      </c>
    </row>
    <row r="215" spans="1:7" x14ac:dyDescent="0.25">
      <c r="A215" s="55" t="s">
        <v>219</v>
      </c>
      <c r="B215" s="56">
        <v>42799</v>
      </c>
      <c r="C215" s="55" t="s">
        <v>225</v>
      </c>
      <c r="D215" s="55" t="s">
        <v>37</v>
      </c>
      <c r="E215" s="55">
        <v>82</v>
      </c>
      <c r="F215" s="55">
        <v>12.5</v>
      </c>
      <c r="G215" s="55">
        <v>1025</v>
      </c>
    </row>
    <row r="216" spans="1:7" x14ac:dyDescent="0.25">
      <c r="A216" s="55" t="s">
        <v>220</v>
      </c>
      <c r="B216" s="56">
        <v>42800</v>
      </c>
      <c r="C216" s="55" t="s">
        <v>106</v>
      </c>
      <c r="D216" s="55" t="s">
        <v>36</v>
      </c>
      <c r="E216" s="55">
        <v>994</v>
      </c>
      <c r="F216" s="55">
        <v>20</v>
      </c>
      <c r="G216" s="55">
        <v>19880</v>
      </c>
    </row>
    <row r="217" spans="1:7" x14ac:dyDescent="0.25">
      <c r="A217" s="55" t="s">
        <v>221</v>
      </c>
      <c r="B217" s="56">
        <v>42801</v>
      </c>
      <c r="C217" s="55" t="s">
        <v>224</v>
      </c>
      <c r="D217" s="55" t="s">
        <v>37</v>
      </c>
      <c r="E217" s="55">
        <v>247</v>
      </c>
      <c r="F217" s="55">
        <v>12.5</v>
      </c>
      <c r="G217" s="55">
        <v>3087.5</v>
      </c>
    </row>
    <row r="218" spans="1:7" x14ac:dyDescent="0.25">
      <c r="A218" s="55" t="s">
        <v>222</v>
      </c>
      <c r="B218" s="56">
        <v>42802</v>
      </c>
      <c r="C218" s="55" t="s">
        <v>216</v>
      </c>
      <c r="D218" s="55" t="s">
        <v>38</v>
      </c>
      <c r="E218" s="55">
        <v>782</v>
      </c>
      <c r="F218" s="55">
        <v>18</v>
      </c>
      <c r="G218" s="55">
        <v>14076</v>
      </c>
    </row>
    <row r="219" spans="1:7" x14ac:dyDescent="0.25">
      <c r="A219" s="55" t="s">
        <v>223</v>
      </c>
      <c r="B219" s="56">
        <v>42803</v>
      </c>
      <c r="C219" s="55" t="s">
        <v>225</v>
      </c>
      <c r="D219" s="55" t="s">
        <v>38</v>
      </c>
      <c r="E219" s="55">
        <v>218</v>
      </c>
      <c r="F219" s="55">
        <v>18</v>
      </c>
      <c r="G219" s="55">
        <v>3924</v>
      </c>
    </row>
    <row r="220" spans="1:7" x14ac:dyDescent="0.25">
      <c r="A220" s="55" t="s">
        <v>217</v>
      </c>
      <c r="B220" s="56">
        <v>42804</v>
      </c>
      <c r="C220" s="55" t="s">
        <v>106</v>
      </c>
      <c r="D220" s="55" t="s">
        <v>37</v>
      </c>
      <c r="E220" s="55">
        <v>520</v>
      </c>
      <c r="F220" s="55">
        <v>12.5</v>
      </c>
      <c r="G220" s="55">
        <v>6500</v>
      </c>
    </row>
    <row r="221" spans="1:7" x14ac:dyDescent="0.25">
      <c r="A221" s="55" t="s">
        <v>2</v>
      </c>
      <c r="B221" s="56">
        <v>42805</v>
      </c>
      <c r="C221" s="55" t="s">
        <v>224</v>
      </c>
      <c r="D221" s="55" t="s">
        <v>38</v>
      </c>
      <c r="E221" s="55">
        <v>856</v>
      </c>
      <c r="F221" s="55">
        <v>18</v>
      </c>
      <c r="G221" s="55">
        <v>15408</v>
      </c>
    </row>
    <row r="222" spans="1:7" x14ac:dyDescent="0.25">
      <c r="A222" s="55" t="s">
        <v>218</v>
      </c>
      <c r="B222" s="56">
        <v>42806</v>
      </c>
      <c r="C222" s="55" t="s">
        <v>216</v>
      </c>
      <c r="D222" s="55" t="s">
        <v>37</v>
      </c>
      <c r="E222" s="55">
        <v>247</v>
      </c>
      <c r="F222" s="55">
        <v>12.5</v>
      </c>
      <c r="G222" s="55">
        <v>3087.5</v>
      </c>
    </row>
    <row r="223" spans="1:7" x14ac:dyDescent="0.25">
      <c r="A223" s="55" t="s">
        <v>219</v>
      </c>
      <c r="B223" s="56">
        <v>42807</v>
      </c>
      <c r="C223" s="55" t="s">
        <v>225</v>
      </c>
      <c r="D223" s="55" t="s">
        <v>36</v>
      </c>
      <c r="E223" s="55">
        <v>541</v>
      </c>
      <c r="F223" s="55">
        <v>20</v>
      </c>
      <c r="G223" s="55">
        <v>10820</v>
      </c>
    </row>
    <row r="224" spans="1:7" x14ac:dyDescent="0.25">
      <c r="A224" s="55" t="s">
        <v>220</v>
      </c>
      <c r="B224" s="56">
        <v>42808</v>
      </c>
      <c r="C224" s="55" t="s">
        <v>106</v>
      </c>
      <c r="D224" s="55" t="s">
        <v>35</v>
      </c>
      <c r="E224" s="55">
        <v>291</v>
      </c>
      <c r="F224" s="55">
        <v>15</v>
      </c>
      <c r="G224" s="55">
        <v>4365</v>
      </c>
    </row>
    <row r="225" spans="1:7" x14ac:dyDescent="0.25">
      <c r="A225" s="55" t="s">
        <v>221</v>
      </c>
      <c r="B225" s="56">
        <v>42809</v>
      </c>
      <c r="C225" s="55" t="s">
        <v>224</v>
      </c>
      <c r="D225" s="55" t="s">
        <v>38</v>
      </c>
      <c r="E225" s="55">
        <v>285</v>
      </c>
      <c r="F225" s="55">
        <v>18</v>
      </c>
      <c r="G225" s="55">
        <v>5130</v>
      </c>
    </row>
    <row r="226" spans="1:7" x14ac:dyDescent="0.25">
      <c r="A226" s="55" t="s">
        <v>222</v>
      </c>
      <c r="B226" s="56">
        <v>42810</v>
      </c>
      <c r="C226" s="55" t="s">
        <v>216</v>
      </c>
      <c r="D226" s="55" t="s">
        <v>38</v>
      </c>
      <c r="E226" s="55">
        <v>191</v>
      </c>
      <c r="F226" s="55">
        <v>18</v>
      </c>
      <c r="G226" s="55">
        <v>3438</v>
      </c>
    </row>
    <row r="227" spans="1:7" x14ac:dyDescent="0.25">
      <c r="A227" s="55" t="s">
        <v>223</v>
      </c>
      <c r="B227" s="56">
        <v>42811</v>
      </c>
      <c r="C227" s="55" t="s">
        <v>225</v>
      </c>
      <c r="D227" s="55" t="s">
        <v>37</v>
      </c>
      <c r="E227" s="55">
        <v>339</v>
      </c>
      <c r="F227" s="55">
        <v>12.5</v>
      </c>
      <c r="G227" s="55">
        <v>4237.5</v>
      </c>
    </row>
    <row r="228" spans="1:7" x14ac:dyDescent="0.25">
      <c r="A228" s="55" t="s">
        <v>217</v>
      </c>
      <c r="B228" s="56">
        <v>42812</v>
      </c>
      <c r="C228" s="55" t="s">
        <v>106</v>
      </c>
      <c r="D228" s="55" t="s">
        <v>37</v>
      </c>
      <c r="E228" s="55">
        <v>10</v>
      </c>
      <c r="F228" s="55">
        <v>12.5</v>
      </c>
      <c r="G228" s="55">
        <v>125</v>
      </c>
    </row>
    <row r="229" spans="1:7" x14ac:dyDescent="0.25">
      <c r="A229" s="55" t="s">
        <v>2</v>
      </c>
      <c r="B229" s="56">
        <v>42813</v>
      </c>
      <c r="C229" s="55" t="s">
        <v>224</v>
      </c>
      <c r="D229" s="55" t="s">
        <v>36</v>
      </c>
      <c r="E229" s="55">
        <v>943</v>
      </c>
      <c r="F229" s="55">
        <v>20</v>
      </c>
      <c r="G229" s="55">
        <v>18860</v>
      </c>
    </row>
    <row r="230" spans="1:7" x14ac:dyDescent="0.25">
      <c r="A230" s="55" t="s">
        <v>218</v>
      </c>
      <c r="B230" s="56">
        <v>42814</v>
      </c>
      <c r="C230" s="55" t="s">
        <v>216</v>
      </c>
      <c r="D230" s="55" t="s">
        <v>35</v>
      </c>
      <c r="E230" s="55">
        <v>905</v>
      </c>
      <c r="F230" s="55">
        <v>15</v>
      </c>
      <c r="G230" s="55">
        <v>13575</v>
      </c>
    </row>
    <row r="231" spans="1:7" x14ac:dyDescent="0.25">
      <c r="A231" s="55" t="s">
        <v>219</v>
      </c>
      <c r="B231" s="56">
        <v>42815</v>
      </c>
      <c r="C231" s="55" t="s">
        <v>225</v>
      </c>
      <c r="D231" s="55" t="s">
        <v>37</v>
      </c>
      <c r="E231" s="55">
        <v>843</v>
      </c>
      <c r="F231" s="55">
        <v>12.5</v>
      </c>
      <c r="G231" s="55">
        <v>10537.5</v>
      </c>
    </row>
    <row r="232" spans="1:7" x14ac:dyDescent="0.25">
      <c r="A232" s="55" t="s">
        <v>220</v>
      </c>
      <c r="B232" s="56">
        <v>42816</v>
      </c>
      <c r="C232" s="55" t="s">
        <v>106</v>
      </c>
      <c r="D232" s="55" t="s">
        <v>35</v>
      </c>
      <c r="E232" s="55">
        <v>84</v>
      </c>
      <c r="F232" s="55">
        <v>15</v>
      </c>
      <c r="G232" s="55">
        <v>1260</v>
      </c>
    </row>
    <row r="233" spans="1:7" x14ac:dyDescent="0.25">
      <c r="A233" s="55" t="s">
        <v>221</v>
      </c>
      <c r="B233" s="56">
        <v>42817</v>
      </c>
      <c r="C233" s="55" t="s">
        <v>224</v>
      </c>
      <c r="D233" s="55" t="s">
        <v>35</v>
      </c>
      <c r="E233" s="55">
        <v>314</v>
      </c>
      <c r="F233" s="55">
        <v>15</v>
      </c>
      <c r="G233" s="55">
        <v>4710</v>
      </c>
    </row>
    <row r="234" spans="1:7" x14ac:dyDescent="0.25">
      <c r="A234" s="55" t="s">
        <v>222</v>
      </c>
      <c r="B234" s="56">
        <v>42818</v>
      </c>
      <c r="C234" s="55" t="s">
        <v>216</v>
      </c>
      <c r="D234" s="55" t="s">
        <v>36</v>
      </c>
      <c r="E234" s="55">
        <v>754</v>
      </c>
      <c r="F234" s="55">
        <v>20</v>
      </c>
      <c r="G234" s="55">
        <v>15080</v>
      </c>
    </row>
    <row r="235" spans="1:7" x14ac:dyDescent="0.25">
      <c r="A235" s="55" t="s">
        <v>223</v>
      </c>
      <c r="B235" s="56">
        <v>42819</v>
      </c>
      <c r="C235" s="55" t="s">
        <v>225</v>
      </c>
      <c r="D235" s="55" t="s">
        <v>36</v>
      </c>
      <c r="E235" s="55">
        <v>414</v>
      </c>
      <c r="F235" s="55">
        <v>20</v>
      </c>
      <c r="G235" s="55">
        <v>8280</v>
      </c>
    </row>
    <row r="236" spans="1:7" x14ac:dyDescent="0.25">
      <c r="A236" s="55" t="s">
        <v>217</v>
      </c>
      <c r="B236" s="56">
        <v>42820</v>
      </c>
      <c r="C236" s="55" t="s">
        <v>106</v>
      </c>
      <c r="D236" s="55" t="s">
        <v>35</v>
      </c>
      <c r="E236" s="55">
        <v>589</v>
      </c>
      <c r="F236" s="55">
        <v>15</v>
      </c>
      <c r="G236" s="55">
        <v>8835</v>
      </c>
    </row>
    <row r="237" spans="1:7" x14ac:dyDescent="0.25">
      <c r="A237" s="55" t="s">
        <v>2</v>
      </c>
      <c r="B237" s="56">
        <v>42821</v>
      </c>
      <c r="C237" s="55" t="s">
        <v>224</v>
      </c>
      <c r="D237" s="55" t="s">
        <v>35</v>
      </c>
      <c r="E237" s="55">
        <v>224</v>
      </c>
      <c r="F237" s="55">
        <v>15</v>
      </c>
      <c r="G237" s="55">
        <v>3360</v>
      </c>
    </row>
    <row r="238" spans="1:7" x14ac:dyDescent="0.25">
      <c r="A238" s="55" t="s">
        <v>218</v>
      </c>
      <c r="B238" s="56">
        <v>42822</v>
      </c>
      <c r="C238" s="55" t="s">
        <v>216</v>
      </c>
      <c r="D238" s="55" t="s">
        <v>35</v>
      </c>
      <c r="E238" s="55">
        <v>864</v>
      </c>
      <c r="F238" s="55">
        <v>15</v>
      </c>
      <c r="G238" s="55">
        <v>12960</v>
      </c>
    </row>
    <row r="239" spans="1:7" x14ac:dyDescent="0.25">
      <c r="A239" s="55" t="s">
        <v>219</v>
      </c>
      <c r="B239" s="56">
        <v>42823</v>
      </c>
      <c r="C239" s="55" t="s">
        <v>225</v>
      </c>
      <c r="D239" s="55" t="s">
        <v>37</v>
      </c>
      <c r="E239" s="55">
        <v>43</v>
      </c>
      <c r="F239" s="55">
        <v>12.5</v>
      </c>
      <c r="G239" s="55">
        <v>537.5</v>
      </c>
    </row>
    <row r="240" spans="1:7" x14ac:dyDescent="0.25">
      <c r="A240" s="55" t="s">
        <v>220</v>
      </c>
      <c r="B240" s="56">
        <v>42824</v>
      </c>
      <c r="C240" s="55" t="s">
        <v>106</v>
      </c>
      <c r="D240" s="55" t="s">
        <v>36</v>
      </c>
      <c r="E240" s="55">
        <v>62</v>
      </c>
      <c r="F240" s="55">
        <v>20</v>
      </c>
      <c r="G240" s="55">
        <v>1240</v>
      </c>
    </row>
    <row r="241" spans="1:7" x14ac:dyDescent="0.25">
      <c r="A241" s="55" t="s">
        <v>221</v>
      </c>
      <c r="B241" s="56">
        <v>42825</v>
      </c>
      <c r="C241" s="55" t="s">
        <v>224</v>
      </c>
      <c r="D241" s="55" t="s">
        <v>36</v>
      </c>
      <c r="E241" s="55">
        <v>206</v>
      </c>
      <c r="F241" s="55">
        <v>20</v>
      </c>
      <c r="G241" s="55">
        <v>4120</v>
      </c>
    </row>
    <row r="242" spans="1:7" x14ac:dyDescent="0.25">
      <c r="A242" s="55" t="s">
        <v>222</v>
      </c>
      <c r="B242" s="56">
        <v>42826</v>
      </c>
      <c r="C242" s="55" t="s">
        <v>216</v>
      </c>
      <c r="D242" s="55" t="s">
        <v>38</v>
      </c>
      <c r="E242" s="55">
        <v>139</v>
      </c>
      <c r="F242" s="55">
        <v>18</v>
      </c>
      <c r="G242" s="55">
        <v>2502</v>
      </c>
    </row>
    <row r="243" spans="1:7" x14ac:dyDescent="0.25">
      <c r="A243" s="55" t="s">
        <v>223</v>
      </c>
      <c r="B243" s="56">
        <v>42827</v>
      </c>
      <c r="C243" s="55" t="s">
        <v>225</v>
      </c>
      <c r="D243" s="55" t="s">
        <v>35</v>
      </c>
      <c r="E243" s="55">
        <v>20</v>
      </c>
      <c r="F243" s="55">
        <v>15</v>
      </c>
      <c r="G243" s="55">
        <v>300</v>
      </c>
    </row>
    <row r="244" spans="1:7" x14ac:dyDescent="0.25">
      <c r="A244" s="55" t="s">
        <v>217</v>
      </c>
      <c r="B244" s="56">
        <v>42828</v>
      </c>
      <c r="C244" s="55" t="s">
        <v>106</v>
      </c>
      <c r="D244" s="55" t="s">
        <v>37</v>
      </c>
      <c r="E244" s="55">
        <v>221</v>
      </c>
      <c r="F244" s="55">
        <v>12.5</v>
      </c>
      <c r="G244" s="55">
        <v>2762.5</v>
      </c>
    </row>
    <row r="245" spans="1:7" x14ac:dyDescent="0.25">
      <c r="A245" s="55" t="s">
        <v>2</v>
      </c>
      <c r="B245" s="56">
        <v>42829</v>
      </c>
      <c r="C245" s="55" t="s">
        <v>224</v>
      </c>
      <c r="D245" s="55" t="s">
        <v>35</v>
      </c>
      <c r="E245" s="55">
        <v>610</v>
      </c>
      <c r="F245" s="55">
        <v>15</v>
      </c>
      <c r="G245" s="55">
        <v>9150</v>
      </c>
    </row>
    <row r="246" spans="1:7" x14ac:dyDescent="0.25">
      <c r="A246" s="55" t="s">
        <v>218</v>
      </c>
      <c r="B246" s="56">
        <v>42830</v>
      </c>
      <c r="C246" s="55" t="s">
        <v>216</v>
      </c>
      <c r="D246" s="55" t="s">
        <v>35</v>
      </c>
      <c r="E246" s="55">
        <v>549</v>
      </c>
      <c r="F246" s="55">
        <v>15</v>
      </c>
      <c r="G246" s="55">
        <v>8235</v>
      </c>
    </row>
    <row r="247" spans="1:7" x14ac:dyDescent="0.25">
      <c r="A247" s="55" t="s">
        <v>219</v>
      </c>
      <c r="B247" s="56">
        <v>42831</v>
      </c>
      <c r="C247" s="55" t="s">
        <v>225</v>
      </c>
      <c r="D247" s="55" t="s">
        <v>36</v>
      </c>
      <c r="E247" s="55">
        <v>35</v>
      </c>
      <c r="F247" s="55">
        <v>20</v>
      </c>
      <c r="G247" s="55">
        <v>700</v>
      </c>
    </row>
    <row r="248" spans="1:7" x14ac:dyDescent="0.25">
      <c r="A248" s="55" t="s">
        <v>220</v>
      </c>
      <c r="B248" s="56">
        <v>42832</v>
      </c>
      <c r="C248" s="55" t="s">
        <v>106</v>
      </c>
      <c r="D248" s="55" t="s">
        <v>38</v>
      </c>
      <c r="E248" s="55">
        <v>166</v>
      </c>
      <c r="F248" s="55">
        <v>18</v>
      </c>
      <c r="G248" s="55">
        <v>2988</v>
      </c>
    </row>
    <row r="249" spans="1:7" x14ac:dyDescent="0.25">
      <c r="A249" s="55" t="s">
        <v>221</v>
      </c>
      <c r="B249" s="56">
        <v>42833</v>
      </c>
      <c r="C249" s="55" t="s">
        <v>224</v>
      </c>
      <c r="D249" s="55" t="s">
        <v>36</v>
      </c>
      <c r="E249" s="55">
        <v>328</v>
      </c>
      <c r="F249" s="55">
        <v>20</v>
      </c>
      <c r="G249" s="55">
        <v>6560</v>
      </c>
    </row>
    <row r="250" spans="1:7" x14ac:dyDescent="0.25">
      <c r="A250" s="55" t="s">
        <v>222</v>
      </c>
      <c r="B250" s="56">
        <v>42834</v>
      </c>
      <c r="C250" s="55" t="s">
        <v>216</v>
      </c>
      <c r="D250" s="55" t="s">
        <v>38</v>
      </c>
      <c r="E250" s="55">
        <v>42</v>
      </c>
      <c r="F250" s="55">
        <v>18</v>
      </c>
      <c r="G250" s="55">
        <v>756</v>
      </c>
    </row>
    <row r="251" spans="1:7" x14ac:dyDescent="0.25">
      <c r="A251" s="55" t="s">
        <v>223</v>
      </c>
      <c r="B251" s="56">
        <v>42835</v>
      </c>
      <c r="C251" s="55" t="s">
        <v>225</v>
      </c>
      <c r="D251" s="55" t="s">
        <v>35</v>
      </c>
      <c r="E251" s="55">
        <v>581</v>
      </c>
      <c r="F251" s="55">
        <v>15</v>
      </c>
      <c r="G251" s="55">
        <v>8715</v>
      </c>
    </row>
    <row r="252" spans="1:7" x14ac:dyDescent="0.25">
      <c r="A252" s="55" t="s">
        <v>217</v>
      </c>
      <c r="B252" s="56">
        <v>42836</v>
      </c>
      <c r="C252" s="55" t="s">
        <v>106</v>
      </c>
      <c r="D252" s="55" t="s">
        <v>35</v>
      </c>
      <c r="E252" s="55">
        <v>471</v>
      </c>
      <c r="F252" s="55">
        <v>15</v>
      </c>
      <c r="G252" s="55">
        <v>7065</v>
      </c>
    </row>
    <row r="253" spans="1:7" x14ac:dyDescent="0.25">
      <c r="A253" s="55" t="s">
        <v>2</v>
      </c>
      <c r="B253" s="56">
        <v>42837</v>
      </c>
      <c r="C253" s="55" t="s">
        <v>224</v>
      </c>
      <c r="D253" s="55" t="s">
        <v>36</v>
      </c>
      <c r="E253" s="55">
        <v>27</v>
      </c>
      <c r="F253" s="55">
        <v>20</v>
      </c>
      <c r="G253" s="55">
        <v>540</v>
      </c>
    </row>
    <row r="254" spans="1:7" x14ac:dyDescent="0.25">
      <c r="A254" s="55" t="s">
        <v>218</v>
      </c>
      <c r="B254" s="56">
        <v>42838</v>
      </c>
      <c r="C254" s="55" t="s">
        <v>216</v>
      </c>
      <c r="D254" s="55" t="s">
        <v>37</v>
      </c>
      <c r="E254" s="55">
        <v>458</v>
      </c>
      <c r="F254" s="55">
        <v>12.5</v>
      </c>
      <c r="G254" s="55">
        <v>5725</v>
      </c>
    </row>
    <row r="255" spans="1:7" x14ac:dyDescent="0.25">
      <c r="A255" s="55" t="s">
        <v>219</v>
      </c>
      <c r="B255" s="56">
        <v>42839</v>
      </c>
      <c r="C255" s="55" t="s">
        <v>225</v>
      </c>
      <c r="D255" s="55" t="s">
        <v>36</v>
      </c>
      <c r="E255" s="55">
        <v>646</v>
      </c>
      <c r="F255" s="55">
        <v>20</v>
      </c>
      <c r="G255" s="55">
        <v>12920</v>
      </c>
    </row>
    <row r="256" spans="1:7" x14ac:dyDescent="0.25">
      <c r="A256" s="55" t="s">
        <v>220</v>
      </c>
      <c r="B256" s="56">
        <v>42840</v>
      </c>
      <c r="C256" s="55" t="s">
        <v>106</v>
      </c>
      <c r="D256" s="55" t="s">
        <v>35</v>
      </c>
      <c r="E256" s="55">
        <v>864</v>
      </c>
      <c r="F256" s="55">
        <v>15</v>
      </c>
      <c r="G256" s="55">
        <v>12960</v>
      </c>
    </row>
    <row r="257" spans="1:7" x14ac:dyDescent="0.25">
      <c r="A257" s="55" t="s">
        <v>221</v>
      </c>
      <c r="B257" s="56">
        <v>42841</v>
      </c>
      <c r="C257" s="55" t="s">
        <v>224</v>
      </c>
      <c r="D257" s="55" t="s">
        <v>38</v>
      </c>
      <c r="E257" s="55">
        <v>792</v>
      </c>
      <c r="F257" s="55">
        <v>18</v>
      </c>
      <c r="G257" s="55">
        <v>14256</v>
      </c>
    </row>
    <row r="258" spans="1:7" x14ac:dyDescent="0.25">
      <c r="A258" s="55" t="s">
        <v>222</v>
      </c>
      <c r="B258" s="56">
        <v>42842</v>
      </c>
      <c r="C258" s="55" t="s">
        <v>216</v>
      </c>
      <c r="D258" s="55" t="s">
        <v>35</v>
      </c>
      <c r="E258" s="55">
        <v>355</v>
      </c>
      <c r="F258" s="55">
        <v>15</v>
      </c>
      <c r="G258" s="55">
        <v>5325</v>
      </c>
    </row>
    <row r="259" spans="1:7" x14ac:dyDescent="0.25">
      <c r="A259" s="55" t="s">
        <v>223</v>
      </c>
      <c r="B259" s="56">
        <v>42843</v>
      </c>
      <c r="C259" s="55" t="s">
        <v>225</v>
      </c>
      <c r="D259" s="55" t="s">
        <v>37</v>
      </c>
      <c r="E259" s="55">
        <v>446</v>
      </c>
      <c r="F259" s="55">
        <v>12.5</v>
      </c>
      <c r="G259" s="55">
        <v>5575</v>
      </c>
    </row>
    <row r="260" spans="1:7" x14ac:dyDescent="0.25">
      <c r="A260" s="55" t="s">
        <v>217</v>
      </c>
      <c r="B260" s="56">
        <v>42844</v>
      </c>
      <c r="C260" s="55" t="s">
        <v>106</v>
      </c>
      <c r="D260" s="55" t="s">
        <v>37</v>
      </c>
      <c r="E260" s="55">
        <v>137</v>
      </c>
      <c r="F260" s="55">
        <v>12.5</v>
      </c>
      <c r="G260" s="55">
        <v>1712.5</v>
      </c>
    </row>
    <row r="261" spans="1:7" x14ac:dyDescent="0.25">
      <c r="A261" s="55" t="s">
        <v>2</v>
      </c>
      <c r="B261" s="56">
        <v>42845</v>
      </c>
      <c r="C261" s="55" t="s">
        <v>224</v>
      </c>
      <c r="D261" s="55" t="s">
        <v>38</v>
      </c>
      <c r="E261" s="55">
        <v>798</v>
      </c>
      <c r="F261" s="55">
        <v>18</v>
      </c>
      <c r="G261" s="55">
        <v>14364</v>
      </c>
    </row>
    <row r="262" spans="1:7" x14ac:dyDescent="0.25">
      <c r="A262" s="55" t="s">
        <v>218</v>
      </c>
      <c r="B262" s="56">
        <v>42846</v>
      </c>
      <c r="C262" s="55" t="s">
        <v>216</v>
      </c>
      <c r="D262" s="55" t="s">
        <v>36</v>
      </c>
      <c r="E262" s="55">
        <v>54</v>
      </c>
      <c r="F262" s="55">
        <v>20</v>
      </c>
      <c r="G262" s="55">
        <v>1080</v>
      </c>
    </row>
    <row r="263" spans="1:7" x14ac:dyDescent="0.25">
      <c r="A263" s="55" t="s">
        <v>219</v>
      </c>
      <c r="B263" s="56">
        <v>42847</v>
      </c>
      <c r="C263" s="55" t="s">
        <v>225</v>
      </c>
      <c r="D263" s="55" t="s">
        <v>36</v>
      </c>
      <c r="E263" s="55">
        <v>489</v>
      </c>
      <c r="F263" s="55">
        <v>20</v>
      </c>
      <c r="G263" s="55">
        <v>9780</v>
      </c>
    </row>
    <row r="264" spans="1:7" x14ac:dyDescent="0.25">
      <c r="A264" s="55" t="s">
        <v>220</v>
      </c>
      <c r="B264" s="56">
        <v>42848</v>
      </c>
      <c r="C264" s="55" t="s">
        <v>106</v>
      </c>
      <c r="D264" s="55" t="s">
        <v>36</v>
      </c>
      <c r="E264" s="55">
        <v>584</v>
      </c>
      <c r="F264" s="55">
        <v>20</v>
      </c>
      <c r="G264" s="55">
        <v>11680</v>
      </c>
    </row>
    <row r="265" spans="1:7" x14ac:dyDescent="0.25">
      <c r="A265" s="55" t="s">
        <v>221</v>
      </c>
      <c r="B265" s="56">
        <v>42849</v>
      </c>
      <c r="C265" s="55" t="s">
        <v>224</v>
      </c>
      <c r="D265" s="55" t="s">
        <v>36</v>
      </c>
      <c r="E265" s="55">
        <v>664</v>
      </c>
      <c r="F265" s="55">
        <v>20</v>
      </c>
      <c r="G265" s="55">
        <v>13280</v>
      </c>
    </row>
    <row r="266" spans="1:7" x14ac:dyDescent="0.25">
      <c r="A266" s="55" t="s">
        <v>222</v>
      </c>
      <c r="B266" s="56">
        <v>42850</v>
      </c>
      <c r="C266" s="55" t="s">
        <v>216</v>
      </c>
      <c r="D266" s="55" t="s">
        <v>38</v>
      </c>
      <c r="E266" s="55">
        <v>311</v>
      </c>
      <c r="F266" s="55">
        <v>18</v>
      </c>
      <c r="G266" s="55">
        <v>5598</v>
      </c>
    </row>
    <row r="267" spans="1:7" x14ac:dyDescent="0.25">
      <c r="A267" s="55" t="s">
        <v>223</v>
      </c>
      <c r="B267" s="56">
        <v>42851</v>
      </c>
      <c r="C267" s="55" t="s">
        <v>225</v>
      </c>
      <c r="D267" s="55" t="s">
        <v>36</v>
      </c>
      <c r="E267" s="55">
        <v>56</v>
      </c>
      <c r="F267" s="55">
        <v>20</v>
      </c>
      <c r="G267" s="55">
        <v>1120</v>
      </c>
    </row>
    <row r="268" spans="1:7" x14ac:dyDescent="0.25">
      <c r="A268" s="55" t="s">
        <v>217</v>
      </c>
      <c r="B268" s="56">
        <v>42852</v>
      </c>
      <c r="C268" s="55" t="s">
        <v>106</v>
      </c>
      <c r="D268" s="55" t="s">
        <v>37</v>
      </c>
      <c r="E268" s="55">
        <v>816</v>
      </c>
      <c r="F268" s="55">
        <v>12.5</v>
      </c>
      <c r="G268" s="55">
        <v>10200</v>
      </c>
    </row>
    <row r="269" spans="1:7" x14ac:dyDescent="0.25">
      <c r="A269" s="55" t="s">
        <v>2</v>
      </c>
      <c r="B269" s="56">
        <v>42853</v>
      </c>
      <c r="C269" s="55" t="s">
        <v>224</v>
      </c>
      <c r="D269" s="55" t="s">
        <v>36</v>
      </c>
      <c r="E269" s="55">
        <v>644</v>
      </c>
      <c r="F269" s="55">
        <v>20</v>
      </c>
      <c r="G269" s="55">
        <v>12880</v>
      </c>
    </row>
    <row r="270" spans="1:7" x14ac:dyDescent="0.25">
      <c r="A270" s="55" t="s">
        <v>218</v>
      </c>
      <c r="B270" s="56">
        <v>42854</v>
      </c>
      <c r="C270" s="55" t="s">
        <v>216</v>
      </c>
      <c r="D270" s="55" t="s">
        <v>35</v>
      </c>
      <c r="E270" s="55">
        <v>687</v>
      </c>
      <c r="F270" s="55">
        <v>15</v>
      </c>
      <c r="G270" s="55">
        <v>10305</v>
      </c>
    </row>
    <row r="271" spans="1:7" x14ac:dyDescent="0.25">
      <c r="A271" s="55" t="s">
        <v>219</v>
      </c>
      <c r="B271" s="56">
        <v>42855</v>
      </c>
      <c r="C271" s="55" t="s">
        <v>225</v>
      </c>
      <c r="D271" s="55" t="s">
        <v>36</v>
      </c>
      <c r="E271" s="55">
        <v>623</v>
      </c>
      <c r="F271" s="55">
        <v>20</v>
      </c>
      <c r="G271" s="55">
        <v>12460</v>
      </c>
    </row>
    <row r="272" spans="1:7" x14ac:dyDescent="0.25">
      <c r="A272" s="55" t="s">
        <v>220</v>
      </c>
      <c r="B272" s="56">
        <v>42856</v>
      </c>
      <c r="C272" s="55" t="s">
        <v>106</v>
      </c>
      <c r="D272" s="55" t="s">
        <v>35</v>
      </c>
      <c r="E272" s="55">
        <v>49</v>
      </c>
      <c r="F272" s="55">
        <v>15</v>
      </c>
      <c r="G272" s="55">
        <v>735</v>
      </c>
    </row>
    <row r="273" spans="1:7" x14ac:dyDescent="0.25">
      <c r="A273" s="55" t="s">
        <v>221</v>
      </c>
      <c r="B273" s="56">
        <v>42857</v>
      </c>
      <c r="C273" s="55" t="s">
        <v>224</v>
      </c>
      <c r="D273" s="55" t="s">
        <v>36</v>
      </c>
      <c r="E273" s="55">
        <v>556</v>
      </c>
      <c r="F273" s="55">
        <v>20</v>
      </c>
      <c r="G273" s="55">
        <v>11120</v>
      </c>
    </row>
    <row r="274" spans="1:7" x14ac:dyDescent="0.25">
      <c r="A274" s="55" t="s">
        <v>222</v>
      </c>
      <c r="B274" s="56">
        <v>42858</v>
      </c>
      <c r="C274" s="55" t="s">
        <v>216</v>
      </c>
      <c r="D274" s="55" t="s">
        <v>35</v>
      </c>
      <c r="E274" s="55">
        <v>122</v>
      </c>
      <c r="F274" s="55">
        <v>15</v>
      </c>
      <c r="G274" s="55">
        <v>1830</v>
      </c>
    </row>
    <row r="275" spans="1:7" x14ac:dyDescent="0.25">
      <c r="A275" s="55" t="s">
        <v>223</v>
      </c>
      <c r="B275" s="56">
        <v>42859</v>
      </c>
      <c r="C275" s="55" t="s">
        <v>225</v>
      </c>
      <c r="D275" s="55" t="s">
        <v>38</v>
      </c>
      <c r="E275" s="55">
        <v>30</v>
      </c>
      <c r="F275" s="55">
        <v>18</v>
      </c>
      <c r="G275" s="55">
        <v>540</v>
      </c>
    </row>
    <row r="276" spans="1:7" x14ac:dyDescent="0.25">
      <c r="A276" s="55" t="s">
        <v>217</v>
      </c>
      <c r="B276" s="56">
        <v>42860</v>
      </c>
      <c r="C276" s="55" t="s">
        <v>106</v>
      </c>
      <c r="D276" s="55" t="s">
        <v>35</v>
      </c>
      <c r="E276" s="55">
        <v>80</v>
      </c>
      <c r="F276" s="55">
        <v>15</v>
      </c>
      <c r="G276" s="55">
        <v>1200</v>
      </c>
    </row>
    <row r="277" spans="1:7" x14ac:dyDescent="0.25">
      <c r="A277" s="55" t="s">
        <v>2</v>
      </c>
      <c r="B277" s="56">
        <v>42861</v>
      </c>
      <c r="C277" s="55" t="s">
        <v>224</v>
      </c>
      <c r="D277" s="55" t="s">
        <v>35</v>
      </c>
      <c r="E277" s="55">
        <v>699</v>
      </c>
      <c r="F277" s="55">
        <v>15</v>
      </c>
      <c r="G277" s="55">
        <v>10485</v>
      </c>
    </row>
    <row r="278" spans="1:7" x14ac:dyDescent="0.25">
      <c r="A278" s="55" t="s">
        <v>218</v>
      </c>
      <c r="B278" s="56">
        <v>42862</v>
      </c>
      <c r="C278" s="55" t="s">
        <v>216</v>
      </c>
      <c r="D278" s="55" t="s">
        <v>38</v>
      </c>
      <c r="E278" s="55">
        <v>534</v>
      </c>
      <c r="F278" s="55">
        <v>18</v>
      </c>
      <c r="G278" s="55">
        <v>9612</v>
      </c>
    </row>
    <row r="279" spans="1:7" x14ac:dyDescent="0.25">
      <c r="A279" s="55" t="s">
        <v>219</v>
      </c>
      <c r="B279" s="56">
        <v>42863</v>
      </c>
      <c r="C279" s="55" t="s">
        <v>225</v>
      </c>
      <c r="D279" s="55" t="s">
        <v>38</v>
      </c>
      <c r="E279" s="55">
        <v>959</v>
      </c>
      <c r="F279" s="55">
        <v>18</v>
      </c>
      <c r="G279" s="55">
        <v>17262</v>
      </c>
    </row>
    <row r="280" spans="1:7" x14ac:dyDescent="0.25">
      <c r="A280" s="55" t="s">
        <v>220</v>
      </c>
      <c r="B280" s="56">
        <v>42864</v>
      </c>
      <c r="C280" s="55" t="s">
        <v>106</v>
      </c>
      <c r="D280" s="55" t="s">
        <v>35</v>
      </c>
      <c r="E280" s="55">
        <v>676</v>
      </c>
      <c r="F280" s="55">
        <v>15</v>
      </c>
      <c r="G280" s="55">
        <v>10140</v>
      </c>
    </row>
    <row r="281" spans="1:7" x14ac:dyDescent="0.25">
      <c r="A281" s="55" t="s">
        <v>221</v>
      </c>
      <c r="B281" s="56">
        <v>42865</v>
      </c>
      <c r="C281" s="55" t="s">
        <v>224</v>
      </c>
      <c r="D281" s="55" t="s">
        <v>38</v>
      </c>
      <c r="E281" s="55">
        <v>444</v>
      </c>
      <c r="F281" s="55">
        <v>18</v>
      </c>
      <c r="G281" s="55">
        <v>7992</v>
      </c>
    </row>
    <row r="282" spans="1:7" x14ac:dyDescent="0.25">
      <c r="A282" s="55" t="s">
        <v>222</v>
      </c>
      <c r="B282" s="56">
        <v>42866</v>
      </c>
      <c r="C282" s="55" t="s">
        <v>216</v>
      </c>
      <c r="D282" s="55" t="s">
        <v>38</v>
      </c>
      <c r="E282" s="55">
        <v>252</v>
      </c>
      <c r="F282" s="55">
        <v>18</v>
      </c>
      <c r="G282" s="55">
        <v>4536</v>
      </c>
    </row>
    <row r="283" spans="1:7" x14ac:dyDescent="0.25">
      <c r="A283" s="55" t="s">
        <v>223</v>
      </c>
      <c r="B283" s="56">
        <v>42867</v>
      </c>
      <c r="C283" s="55" t="s">
        <v>225</v>
      </c>
      <c r="D283" s="55" t="s">
        <v>37</v>
      </c>
      <c r="E283" s="55">
        <v>140</v>
      </c>
      <c r="F283" s="55">
        <v>12.5</v>
      </c>
      <c r="G283" s="55">
        <v>1750</v>
      </c>
    </row>
    <row r="284" spans="1:7" x14ac:dyDescent="0.25">
      <c r="A284" s="55" t="s">
        <v>217</v>
      </c>
      <c r="B284" s="56">
        <v>42868</v>
      </c>
      <c r="C284" s="55" t="s">
        <v>106</v>
      </c>
      <c r="D284" s="55" t="s">
        <v>35</v>
      </c>
      <c r="E284" s="55">
        <v>644</v>
      </c>
      <c r="F284" s="55">
        <v>15</v>
      </c>
      <c r="G284" s="55">
        <v>9660</v>
      </c>
    </row>
    <row r="285" spans="1:7" x14ac:dyDescent="0.25">
      <c r="A285" s="55" t="s">
        <v>2</v>
      </c>
      <c r="B285" s="56">
        <v>42869</v>
      </c>
      <c r="C285" s="55" t="s">
        <v>224</v>
      </c>
      <c r="D285" s="55" t="s">
        <v>35</v>
      </c>
      <c r="E285" s="55">
        <v>548</v>
      </c>
      <c r="F285" s="55">
        <v>15</v>
      </c>
      <c r="G285" s="55">
        <v>8220</v>
      </c>
    </row>
    <row r="286" spans="1:7" x14ac:dyDescent="0.25">
      <c r="A286" s="55" t="s">
        <v>218</v>
      </c>
      <c r="B286" s="56">
        <v>42870</v>
      </c>
      <c r="C286" s="55" t="s">
        <v>216</v>
      </c>
      <c r="D286" s="55" t="s">
        <v>36</v>
      </c>
      <c r="E286" s="55">
        <v>697</v>
      </c>
      <c r="F286" s="55">
        <v>20</v>
      </c>
      <c r="G286" s="55">
        <v>13940</v>
      </c>
    </row>
    <row r="287" spans="1:7" x14ac:dyDescent="0.25">
      <c r="A287" s="55" t="s">
        <v>219</v>
      </c>
      <c r="B287" s="56">
        <v>42871</v>
      </c>
      <c r="C287" s="55" t="s">
        <v>225</v>
      </c>
      <c r="D287" s="55" t="s">
        <v>36</v>
      </c>
      <c r="E287" s="55">
        <v>309</v>
      </c>
      <c r="F287" s="55">
        <v>20</v>
      </c>
      <c r="G287" s="55">
        <v>6180</v>
      </c>
    </row>
    <row r="288" spans="1:7" x14ac:dyDescent="0.25">
      <c r="A288" s="55" t="s">
        <v>220</v>
      </c>
      <c r="B288" s="56">
        <v>42872</v>
      </c>
      <c r="C288" s="55" t="s">
        <v>106</v>
      </c>
      <c r="D288" s="55" t="s">
        <v>36</v>
      </c>
      <c r="E288" s="55">
        <v>197</v>
      </c>
      <c r="F288" s="55">
        <v>20</v>
      </c>
      <c r="G288" s="55">
        <v>3940</v>
      </c>
    </row>
    <row r="289" spans="1:7" x14ac:dyDescent="0.25">
      <c r="A289" s="55" t="s">
        <v>221</v>
      </c>
      <c r="B289" s="56">
        <v>42873</v>
      </c>
      <c r="C289" s="55" t="s">
        <v>224</v>
      </c>
      <c r="D289" s="55" t="s">
        <v>38</v>
      </c>
      <c r="E289" s="55">
        <v>520</v>
      </c>
      <c r="F289" s="55">
        <v>18</v>
      </c>
      <c r="G289" s="55">
        <v>9360</v>
      </c>
    </row>
    <row r="290" spans="1:7" x14ac:dyDescent="0.25">
      <c r="A290" s="55" t="s">
        <v>222</v>
      </c>
      <c r="B290" s="56">
        <v>42874</v>
      </c>
      <c r="C290" s="55" t="s">
        <v>216</v>
      </c>
      <c r="D290" s="55" t="s">
        <v>38</v>
      </c>
      <c r="E290" s="55">
        <v>104</v>
      </c>
      <c r="F290" s="55">
        <v>18</v>
      </c>
      <c r="G290" s="55">
        <v>1872</v>
      </c>
    </row>
    <row r="291" spans="1:7" x14ac:dyDescent="0.25">
      <c r="A291" s="55" t="s">
        <v>223</v>
      </c>
      <c r="B291" s="56">
        <v>42875</v>
      </c>
      <c r="C291" s="55" t="s">
        <v>225</v>
      </c>
      <c r="D291" s="55" t="s">
        <v>35</v>
      </c>
      <c r="E291" s="55">
        <v>493</v>
      </c>
      <c r="F291" s="55">
        <v>15</v>
      </c>
      <c r="G291" s="55">
        <v>7395</v>
      </c>
    </row>
    <row r="292" spans="1:7" x14ac:dyDescent="0.25">
      <c r="A292" s="55" t="s">
        <v>217</v>
      </c>
      <c r="B292" s="56">
        <v>42876</v>
      </c>
      <c r="C292" s="55" t="s">
        <v>106</v>
      </c>
      <c r="D292" s="55" t="s">
        <v>36</v>
      </c>
      <c r="E292" s="55">
        <v>766</v>
      </c>
      <c r="F292" s="55">
        <v>20</v>
      </c>
      <c r="G292" s="55">
        <v>15320</v>
      </c>
    </row>
    <row r="293" spans="1:7" x14ac:dyDescent="0.25">
      <c r="A293" s="55" t="s">
        <v>2</v>
      </c>
      <c r="B293" s="56">
        <v>42877</v>
      </c>
      <c r="C293" s="55" t="s">
        <v>224</v>
      </c>
      <c r="D293" s="55" t="s">
        <v>36</v>
      </c>
      <c r="E293" s="55">
        <v>580</v>
      </c>
      <c r="F293" s="55">
        <v>20</v>
      </c>
      <c r="G293" s="55">
        <v>11600</v>
      </c>
    </row>
    <row r="294" spans="1:7" x14ac:dyDescent="0.25">
      <c r="A294" s="55" t="s">
        <v>218</v>
      </c>
      <c r="B294" s="56">
        <v>42878</v>
      </c>
      <c r="C294" s="55" t="s">
        <v>216</v>
      </c>
      <c r="D294" s="55" t="s">
        <v>37</v>
      </c>
      <c r="E294" s="55">
        <v>990</v>
      </c>
      <c r="F294" s="55">
        <v>12.5</v>
      </c>
      <c r="G294" s="55">
        <v>12375</v>
      </c>
    </row>
    <row r="295" spans="1:7" x14ac:dyDescent="0.25">
      <c r="A295" s="55" t="s">
        <v>219</v>
      </c>
      <c r="B295" s="56">
        <v>42879</v>
      </c>
      <c r="C295" s="55" t="s">
        <v>225</v>
      </c>
      <c r="D295" s="55" t="s">
        <v>35</v>
      </c>
      <c r="E295" s="55">
        <v>536</v>
      </c>
      <c r="F295" s="55">
        <v>15</v>
      </c>
      <c r="G295" s="55">
        <v>8040</v>
      </c>
    </row>
    <row r="296" spans="1:7" x14ac:dyDescent="0.25">
      <c r="A296" s="55" t="s">
        <v>220</v>
      </c>
      <c r="B296" s="56">
        <v>42880</v>
      </c>
      <c r="C296" s="55" t="s">
        <v>106</v>
      </c>
      <c r="D296" s="55" t="s">
        <v>38</v>
      </c>
      <c r="E296" s="55">
        <v>690</v>
      </c>
      <c r="F296" s="55">
        <v>18</v>
      </c>
      <c r="G296" s="55">
        <v>12420</v>
      </c>
    </row>
    <row r="297" spans="1:7" x14ac:dyDescent="0.25">
      <c r="A297" s="55" t="s">
        <v>221</v>
      </c>
      <c r="B297" s="56">
        <v>42881</v>
      </c>
      <c r="C297" s="55" t="s">
        <v>224</v>
      </c>
      <c r="D297" s="55" t="s">
        <v>35</v>
      </c>
      <c r="E297" s="55">
        <v>790</v>
      </c>
      <c r="F297" s="55">
        <v>15</v>
      </c>
      <c r="G297" s="55">
        <v>11850</v>
      </c>
    </row>
    <row r="298" spans="1:7" x14ac:dyDescent="0.25">
      <c r="A298" s="55" t="s">
        <v>222</v>
      </c>
      <c r="B298" s="56">
        <v>42882</v>
      </c>
      <c r="C298" s="55" t="s">
        <v>216</v>
      </c>
      <c r="D298" s="55" t="s">
        <v>36</v>
      </c>
      <c r="E298" s="55">
        <v>804</v>
      </c>
      <c r="F298" s="55">
        <v>20</v>
      </c>
      <c r="G298" s="55">
        <v>16080</v>
      </c>
    </row>
    <row r="299" spans="1:7" x14ac:dyDescent="0.25">
      <c r="A299" s="55" t="s">
        <v>223</v>
      </c>
      <c r="B299" s="56">
        <v>42883</v>
      </c>
      <c r="C299" s="55" t="s">
        <v>225</v>
      </c>
      <c r="D299" s="55" t="s">
        <v>37</v>
      </c>
      <c r="E299" s="55">
        <v>219</v>
      </c>
      <c r="F299" s="55">
        <v>12.5</v>
      </c>
      <c r="G299" s="55">
        <v>2737.5</v>
      </c>
    </row>
    <row r="300" spans="1:7" x14ac:dyDescent="0.25">
      <c r="A300" s="55" t="s">
        <v>217</v>
      </c>
      <c r="B300" s="56">
        <v>42884</v>
      </c>
      <c r="C300" s="55" t="s">
        <v>106</v>
      </c>
      <c r="D300" s="55" t="s">
        <v>36</v>
      </c>
      <c r="E300" s="55">
        <v>449</v>
      </c>
      <c r="F300" s="55">
        <v>20</v>
      </c>
      <c r="G300" s="55">
        <v>8980</v>
      </c>
    </row>
    <row r="301" spans="1:7" x14ac:dyDescent="0.25">
      <c r="A301" s="55" t="s">
        <v>2</v>
      </c>
      <c r="B301" s="56">
        <v>42885</v>
      </c>
      <c r="C301" s="55" t="s">
        <v>224</v>
      </c>
      <c r="D301" s="55" t="s">
        <v>38</v>
      </c>
      <c r="E301" s="55">
        <v>865</v>
      </c>
      <c r="F301" s="55">
        <v>18</v>
      </c>
      <c r="G301" s="55">
        <v>15570</v>
      </c>
    </row>
    <row r="302" spans="1:7" x14ac:dyDescent="0.25">
      <c r="A302" s="55" t="s">
        <v>218</v>
      </c>
      <c r="B302" s="56">
        <v>42886</v>
      </c>
      <c r="C302" s="55" t="s">
        <v>216</v>
      </c>
      <c r="D302" s="55" t="s">
        <v>35</v>
      </c>
      <c r="E302" s="55">
        <v>961</v>
      </c>
      <c r="F302" s="55">
        <v>15</v>
      </c>
      <c r="G302" s="55">
        <v>14415</v>
      </c>
    </row>
    <row r="303" spans="1:7" x14ac:dyDescent="0.25">
      <c r="A303" s="55" t="s">
        <v>219</v>
      </c>
      <c r="B303" s="56">
        <v>42887</v>
      </c>
      <c r="C303" s="55" t="s">
        <v>225</v>
      </c>
      <c r="D303" s="55" t="s">
        <v>38</v>
      </c>
      <c r="E303" s="55">
        <v>821</v>
      </c>
      <c r="F303" s="55">
        <v>18</v>
      </c>
      <c r="G303" s="55">
        <v>14778</v>
      </c>
    </row>
    <row r="304" spans="1:7" x14ac:dyDescent="0.25">
      <c r="A304" s="55" t="s">
        <v>220</v>
      </c>
      <c r="B304" s="56">
        <v>42888</v>
      </c>
      <c r="C304" s="55" t="s">
        <v>106</v>
      </c>
      <c r="D304" s="55" t="s">
        <v>35</v>
      </c>
      <c r="E304" s="55">
        <v>847</v>
      </c>
      <c r="F304" s="55">
        <v>15</v>
      </c>
      <c r="G304" s="55">
        <v>12705</v>
      </c>
    </row>
    <row r="305" spans="1:7" x14ac:dyDescent="0.25">
      <c r="A305" s="55" t="s">
        <v>221</v>
      </c>
      <c r="B305" s="56">
        <v>42889</v>
      </c>
      <c r="C305" s="55" t="s">
        <v>224</v>
      </c>
      <c r="D305" s="55" t="s">
        <v>36</v>
      </c>
      <c r="E305" s="55">
        <v>78</v>
      </c>
      <c r="F305" s="55">
        <v>20</v>
      </c>
      <c r="G305" s="55">
        <v>1560</v>
      </c>
    </row>
    <row r="306" spans="1:7" x14ac:dyDescent="0.25">
      <c r="A306" s="55" t="s">
        <v>222</v>
      </c>
      <c r="B306" s="56">
        <v>42890</v>
      </c>
      <c r="C306" s="55" t="s">
        <v>216</v>
      </c>
      <c r="D306" s="55" t="s">
        <v>36</v>
      </c>
      <c r="E306" s="55">
        <v>845</v>
      </c>
      <c r="F306" s="55">
        <v>20</v>
      </c>
      <c r="G306" s="55">
        <v>16900</v>
      </c>
    </row>
    <row r="307" spans="1:7" x14ac:dyDescent="0.25">
      <c r="A307" s="55" t="s">
        <v>223</v>
      </c>
      <c r="B307" s="56">
        <v>42891</v>
      </c>
      <c r="C307" s="55" t="s">
        <v>225</v>
      </c>
      <c r="D307" s="55" t="s">
        <v>36</v>
      </c>
      <c r="E307" s="55">
        <v>898</v>
      </c>
      <c r="F307" s="55">
        <v>20</v>
      </c>
      <c r="G307" s="55">
        <v>17960</v>
      </c>
    </row>
    <row r="308" spans="1:7" x14ac:dyDescent="0.25">
      <c r="A308" s="55" t="s">
        <v>217</v>
      </c>
      <c r="B308" s="56">
        <v>42892</v>
      </c>
      <c r="C308" s="55" t="s">
        <v>106</v>
      </c>
      <c r="D308" s="55" t="s">
        <v>37</v>
      </c>
      <c r="E308" s="55">
        <v>277</v>
      </c>
      <c r="F308" s="55">
        <v>12.5</v>
      </c>
      <c r="G308" s="55">
        <v>3462.5</v>
      </c>
    </row>
    <row r="309" spans="1:7" x14ac:dyDescent="0.25">
      <c r="A309" s="55" t="s">
        <v>2</v>
      </c>
      <c r="B309" s="56">
        <v>42893</v>
      </c>
      <c r="C309" s="55" t="s">
        <v>224</v>
      </c>
      <c r="D309" s="55" t="s">
        <v>36</v>
      </c>
      <c r="E309" s="55">
        <v>326</v>
      </c>
      <c r="F309" s="55">
        <v>20</v>
      </c>
      <c r="G309" s="55">
        <v>6520</v>
      </c>
    </row>
    <row r="310" spans="1:7" x14ac:dyDescent="0.25">
      <c r="A310" s="55" t="s">
        <v>218</v>
      </c>
      <c r="B310" s="56">
        <v>42894</v>
      </c>
      <c r="C310" s="55" t="s">
        <v>216</v>
      </c>
      <c r="D310" s="55" t="s">
        <v>37</v>
      </c>
      <c r="E310" s="55">
        <v>866</v>
      </c>
      <c r="F310" s="55">
        <v>12.5</v>
      </c>
      <c r="G310" s="55">
        <v>10825</v>
      </c>
    </row>
    <row r="311" spans="1:7" x14ac:dyDescent="0.25">
      <c r="A311" s="55" t="s">
        <v>219</v>
      </c>
      <c r="B311" s="56">
        <v>42895</v>
      </c>
      <c r="C311" s="55" t="s">
        <v>225</v>
      </c>
      <c r="D311" s="55" t="s">
        <v>37</v>
      </c>
      <c r="E311" s="55">
        <v>60</v>
      </c>
      <c r="F311" s="55">
        <v>12.5</v>
      </c>
      <c r="G311" s="55">
        <v>750</v>
      </c>
    </row>
    <row r="312" spans="1:7" x14ac:dyDescent="0.25">
      <c r="A312" s="55" t="s">
        <v>220</v>
      </c>
      <c r="B312" s="56">
        <v>42896</v>
      </c>
      <c r="C312" s="55" t="s">
        <v>106</v>
      </c>
      <c r="D312" s="55" t="s">
        <v>36</v>
      </c>
      <c r="E312" s="55">
        <v>467</v>
      </c>
      <c r="F312" s="55">
        <v>20</v>
      </c>
      <c r="G312" s="55">
        <v>9340</v>
      </c>
    </row>
    <row r="313" spans="1:7" x14ac:dyDescent="0.25">
      <c r="A313" s="55" t="s">
        <v>221</v>
      </c>
      <c r="B313" s="56">
        <v>42897</v>
      </c>
      <c r="C313" s="55" t="s">
        <v>224</v>
      </c>
      <c r="D313" s="55" t="s">
        <v>36</v>
      </c>
      <c r="E313" s="55">
        <v>864</v>
      </c>
      <c r="F313" s="55">
        <v>20</v>
      </c>
      <c r="G313" s="55">
        <v>17280</v>
      </c>
    </row>
    <row r="314" spans="1:7" x14ac:dyDescent="0.25">
      <c r="A314" s="55" t="s">
        <v>222</v>
      </c>
      <c r="B314" s="56">
        <v>42898</v>
      </c>
      <c r="C314" s="55" t="s">
        <v>216</v>
      </c>
      <c r="D314" s="55" t="s">
        <v>38</v>
      </c>
      <c r="E314" s="55">
        <v>771</v>
      </c>
      <c r="F314" s="55">
        <v>18</v>
      </c>
      <c r="G314" s="55">
        <v>13878</v>
      </c>
    </row>
    <row r="315" spans="1:7" x14ac:dyDescent="0.25">
      <c r="A315" s="55" t="s">
        <v>223</v>
      </c>
      <c r="B315" s="56">
        <v>42899</v>
      </c>
      <c r="C315" s="55" t="s">
        <v>225</v>
      </c>
      <c r="D315" s="55" t="s">
        <v>37</v>
      </c>
      <c r="E315" s="55">
        <v>602</v>
      </c>
      <c r="F315" s="55">
        <v>12.5</v>
      </c>
      <c r="G315" s="55">
        <v>7525</v>
      </c>
    </row>
    <row r="316" spans="1:7" x14ac:dyDescent="0.25">
      <c r="A316" s="55" t="s">
        <v>217</v>
      </c>
      <c r="B316" s="56">
        <v>42900</v>
      </c>
      <c r="C316" s="55" t="s">
        <v>106</v>
      </c>
      <c r="D316" s="55" t="s">
        <v>37</v>
      </c>
      <c r="E316" s="55">
        <v>295</v>
      </c>
      <c r="F316" s="55">
        <v>12.5</v>
      </c>
      <c r="G316" s="55">
        <v>3687.5</v>
      </c>
    </row>
    <row r="317" spans="1:7" x14ac:dyDescent="0.25">
      <c r="A317" s="55" t="s">
        <v>2</v>
      </c>
      <c r="B317" s="56">
        <v>42901</v>
      </c>
      <c r="C317" s="55" t="s">
        <v>224</v>
      </c>
      <c r="D317" s="55" t="s">
        <v>36</v>
      </c>
      <c r="E317" s="55">
        <v>76</v>
      </c>
      <c r="F317" s="55">
        <v>20</v>
      </c>
      <c r="G317" s="55">
        <v>1520</v>
      </c>
    </row>
    <row r="318" spans="1:7" x14ac:dyDescent="0.25">
      <c r="A318" s="55" t="s">
        <v>218</v>
      </c>
      <c r="B318" s="56">
        <v>42902</v>
      </c>
      <c r="C318" s="55" t="s">
        <v>216</v>
      </c>
      <c r="D318" s="55" t="s">
        <v>38</v>
      </c>
      <c r="E318" s="55">
        <v>229</v>
      </c>
      <c r="F318" s="55">
        <v>18</v>
      </c>
      <c r="G318" s="55">
        <v>4122</v>
      </c>
    </row>
    <row r="319" spans="1:7" x14ac:dyDescent="0.25">
      <c r="A319" s="55" t="s">
        <v>219</v>
      </c>
      <c r="B319" s="56">
        <v>42903</v>
      </c>
      <c r="C319" s="55" t="s">
        <v>225</v>
      </c>
      <c r="D319" s="55" t="s">
        <v>37</v>
      </c>
      <c r="E319" s="55">
        <v>141</v>
      </c>
      <c r="F319" s="55">
        <v>12.5</v>
      </c>
      <c r="G319" s="55">
        <v>1762.5</v>
      </c>
    </row>
    <row r="320" spans="1:7" x14ac:dyDescent="0.25">
      <c r="A320" s="55" t="s">
        <v>220</v>
      </c>
      <c r="B320" s="56">
        <v>42904</v>
      </c>
      <c r="C320" s="55" t="s">
        <v>106</v>
      </c>
      <c r="D320" s="55" t="s">
        <v>35</v>
      </c>
      <c r="E320" s="55">
        <v>693</v>
      </c>
      <c r="F320" s="55">
        <v>15</v>
      </c>
      <c r="G320" s="55">
        <v>10395</v>
      </c>
    </row>
    <row r="321" spans="1:7" x14ac:dyDescent="0.25">
      <c r="A321" s="55" t="s">
        <v>221</v>
      </c>
      <c r="B321" s="56">
        <v>42905</v>
      </c>
      <c r="C321" s="55" t="s">
        <v>224</v>
      </c>
      <c r="D321" s="55" t="s">
        <v>36</v>
      </c>
      <c r="E321" s="55">
        <v>338</v>
      </c>
      <c r="F321" s="55">
        <v>20</v>
      </c>
      <c r="G321" s="55">
        <v>6760</v>
      </c>
    </row>
    <row r="322" spans="1:7" x14ac:dyDescent="0.25">
      <c r="A322" s="55" t="s">
        <v>222</v>
      </c>
      <c r="B322" s="56">
        <v>42906</v>
      </c>
      <c r="C322" s="55" t="s">
        <v>216</v>
      </c>
      <c r="D322" s="55" t="s">
        <v>38</v>
      </c>
      <c r="E322" s="55">
        <v>636</v>
      </c>
      <c r="F322" s="55">
        <v>18</v>
      </c>
      <c r="G322" s="55">
        <v>11448</v>
      </c>
    </row>
    <row r="323" spans="1:7" x14ac:dyDescent="0.25">
      <c r="A323" s="55" t="s">
        <v>223</v>
      </c>
      <c r="B323" s="56">
        <v>42907</v>
      </c>
      <c r="C323" s="55" t="s">
        <v>225</v>
      </c>
      <c r="D323" s="55" t="s">
        <v>37</v>
      </c>
      <c r="E323" s="55">
        <v>358</v>
      </c>
      <c r="F323" s="55">
        <v>12.5</v>
      </c>
      <c r="G323" s="55">
        <v>4475</v>
      </c>
    </row>
    <row r="324" spans="1:7" x14ac:dyDescent="0.25">
      <c r="A324" s="55" t="s">
        <v>217</v>
      </c>
      <c r="B324" s="56">
        <v>42908</v>
      </c>
      <c r="C324" s="55" t="s">
        <v>106</v>
      </c>
      <c r="D324" s="55" t="s">
        <v>36</v>
      </c>
      <c r="E324" s="55">
        <v>144</v>
      </c>
      <c r="F324" s="55">
        <v>20</v>
      </c>
      <c r="G324" s="55">
        <v>2880</v>
      </c>
    </row>
    <row r="325" spans="1:7" x14ac:dyDescent="0.25">
      <c r="A325" s="55" t="s">
        <v>2</v>
      </c>
      <c r="B325" s="56">
        <v>42909</v>
      </c>
      <c r="C325" s="55" t="s">
        <v>224</v>
      </c>
      <c r="D325" s="55" t="s">
        <v>38</v>
      </c>
      <c r="E325" s="55">
        <v>331</v>
      </c>
      <c r="F325" s="55">
        <v>18</v>
      </c>
      <c r="G325" s="55">
        <v>5958</v>
      </c>
    </row>
    <row r="326" spans="1:7" x14ac:dyDescent="0.25">
      <c r="A326" s="55" t="s">
        <v>218</v>
      </c>
      <c r="B326" s="56">
        <v>42910</v>
      </c>
      <c r="C326" s="55" t="s">
        <v>216</v>
      </c>
      <c r="D326" s="55" t="s">
        <v>36</v>
      </c>
      <c r="E326" s="55">
        <v>789</v>
      </c>
      <c r="F326" s="55">
        <v>20</v>
      </c>
      <c r="G326" s="55">
        <v>15780</v>
      </c>
    </row>
    <row r="327" spans="1:7" x14ac:dyDescent="0.25">
      <c r="A327" s="55" t="s">
        <v>219</v>
      </c>
      <c r="B327" s="56">
        <v>42911</v>
      </c>
      <c r="C327" s="55" t="s">
        <v>225</v>
      </c>
      <c r="D327" s="55" t="s">
        <v>38</v>
      </c>
      <c r="E327" s="55">
        <v>645</v>
      </c>
      <c r="F327" s="55">
        <v>18</v>
      </c>
      <c r="G327" s="55">
        <v>11610</v>
      </c>
    </row>
    <row r="328" spans="1:7" x14ac:dyDescent="0.25">
      <c r="A328" s="55" t="s">
        <v>220</v>
      </c>
      <c r="B328" s="56">
        <v>42912</v>
      </c>
      <c r="C328" s="55" t="s">
        <v>106</v>
      </c>
      <c r="D328" s="55" t="s">
        <v>38</v>
      </c>
      <c r="E328" s="55">
        <v>648</v>
      </c>
      <c r="F328" s="55">
        <v>18</v>
      </c>
      <c r="G328" s="55">
        <v>11664</v>
      </c>
    </row>
    <row r="329" spans="1:7" x14ac:dyDescent="0.25">
      <c r="A329" s="55" t="s">
        <v>221</v>
      </c>
      <c r="B329" s="56">
        <v>42913</v>
      </c>
      <c r="C329" s="55" t="s">
        <v>224</v>
      </c>
      <c r="D329" s="55" t="s">
        <v>36</v>
      </c>
      <c r="E329" s="55">
        <v>471</v>
      </c>
      <c r="F329" s="55">
        <v>20</v>
      </c>
      <c r="G329" s="55">
        <v>9420</v>
      </c>
    </row>
    <row r="330" spans="1:7" x14ac:dyDescent="0.25">
      <c r="A330" s="55" t="s">
        <v>222</v>
      </c>
      <c r="B330" s="56">
        <v>42914</v>
      </c>
      <c r="C330" s="55" t="s">
        <v>216</v>
      </c>
      <c r="D330" s="55" t="s">
        <v>36</v>
      </c>
      <c r="E330" s="55">
        <v>297</v>
      </c>
      <c r="F330" s="55">
        <v>20</v>
      </c>
      <c r="G330" s="55">
        <v>5940</v>
      </c>
    </row>
    <row r="331" spans="1:7" x14ac:dyDescent="0.25">
      <c r="A331" s="55" t="s">
        <v>223</v>
      </c>
      <c r="B331" s="56">
        <v>42915</v>
      </c>
      <c r="C331" s="55" t="s">
        <v>225</v>
      </c>
      <c r="D331" s="55" t="s">
        <v>36</v>
      </c>
      <c r="E331" s="55">
        <v>901</v>
      </c>
      <c r="F331" s="55">
        <v>20</v>
      </c>
      <c r="G331" s="55">
        <v>18020</v>
      </c>
    </row>
    <row r="332" spans="1:7" x14ac:dyDescent="0.25">
      <c r="A332" s="55" t="s">
        <v>217</v>
      </c>
      <c r="B332" s="56">
        <v>42916</v>
      </c>
      <c r="C332" s="55" t="s">
        <v>106</v>
      </c>
      <c r="D332" s="55" t="s">
        <v>35</v>
      </c>
      <c r="E332" s="55">
        <v>229</v>
      </c>
      <c r="F332" s="55">
        <v>15</v>
      </c>
      <c r="G332" s="55">
        <v>3435</v>
      </c>
    </row>
    <row r="333" spans="1:7" x14ac:dyDescent="0.25">
      <c r="A333" s="55" t="s">
        <v>2</v>
      </c>
      <c r="B333" s="56">
        <v>42917</v>
      </c>
      <c r="C333" s="55" t="s">
        <v>224</v>
      </c>
      <c r="D333" s="55" t="s">
        <v>37</v>
      </c>
      <c r="E333" s="55">
        <v>293</v>
      </c>
      <c r="F333" s="55">
        <v>12.5</v>
      </c>
      <c r="G333" s="55">
        <v>3662.5</v>
      </c>
    </row>
    <row r="334" spans="1:7" x14ac:dyDescent="0.25">
      <c r="A334" s="55" t="s">
        <v>218</v>
      </c>
      <c r="B334" s="56">
        <v>42918</v>
      </c>
      <c r="C334" s="55" t="s">
        <v>216</v>
      </c>
      <c r="D334" s="55" t="s">
        <v>35</v>
      </c>
      <c r="E334" s="55">
        <v>594</v>
      </c>
      <c r="F334" s="55">
        <v>15</v>
      </c>
      <c r="G334" s="55">
        <v>8910</v>
      </c>
    </row>
    <row r="335" spans="1:7" x14ac:dyDescent="0.25">
      <c r="A335" s="55" t="s">
        <v>219</v>
      </c>
      <c r="B335" s="56">
        <v>42919</v>
      </c>
      <c r="C335" s="55" t="s">
        <v>225</v>
      </c>
      <c r="D335" s="55" t="s">
        <v>37</v>
      </c>
      <c r="E335" s="55">
        <v>217</v>
      </c>
      <c r="F335" s="55">
        <v>12.5</v>
      </c>
      <c r="G335" s="55">
        <v>2712.5</v>
      </c>
    </row>
    <row r="336" spans="1:7" x14ac:dyDescent="0.25">
      <c r="A336" s="55" t="s">
        <v>220</v>
      </c>
      <c r="B336" s="56">
        <v>42920</v>
      </c>
      <c r="C336" s="55" t="s">
        <v>106</v>
      </c>
      <c r="D336" s="55" t="s">
        <v>36</v>
      </c>
      <c r="E336" s="55">
        <v>73</v>
      </c>
      <c r="F336" s="55">
        <v>20</v>
      </c>
      <c r="G336" s="55">
        <v>1460</v>
      </c>
    </row>
    <row r="337" spans="1:7" x14ac:dyDescent="0.25">
      <c r="A337" s="55" t="s">
        <v>221</v>
      </c>
      <c r="B337" s="56">
        <v>42921</v>
      </c>
      <c r="C337" s="55" t="s">
        <v>224</v>
      </c>
      <c r="D337" s="55" t="s">
        <v>37</v>
      </c>
      <c r="E337" s="55">
        <v>697</v>
      </c>
      <c r="F337" s="55">
        <v>12.5</v>
      </c>
      <c r="G337" s="55">
        <v>8712.5</v>
      </c>
    </row>
    <row r="338" spans="1:7" x14ac:dyDescent="0.25">
      <c r="A338" s="55" t="s">
        <v>222</v>
      </c>
      <c r="B338" s="56">
        <v>42922</v>
      </c>
      <c r="C338" s="55" t="s">
        <v>216</v>
      </c>
      <c r="D338" s="55" t="s">
        <v>37</v>
      </c>
      <c r="E338" s="55">
        <v>969</v>
      </c>
      <c r="F338" s="55">
        <v>12.5</v>
      </c>
      <c r="G338" s="55">
        <v>12112.5</v>
      </c>
    </row>
    <row r="339" spans="1:7" x14ac:dyDescent="0.25">
      <c r="A339" s="55" t="s">
        <v>223</v>
      </c>
      <c r="B339" s="56">
        <v>42923</v>
      </c>
      <c r="C339" s="55" t="s">
        <v>225</v>
      </c>
      <c r="D339" s="55" t="s">
        <v>37</v>
      </c>
      <c r="E339" s="55">
        <v>443</v>
      </c>
      <c r="F339" s="55">
        <v>12.5</v>
      </c>
      <c r="G339" s="55">
        <v>5537.5</v>
      </c>
    </row>
    <row r="340" spans="1:7" x14ac:dyDescent="0.25">
      <c r="A340" s="55" t="s">
        <v>217</v>
      </c>
      <c r="B340" s="56">
        <v>42924</v>
      </c>
      <c r="C340" s="55" t="s">
        <v>106</v>
      </c>
      <c r="D340" s="55" t="s">
        <v>37</v>
      </c>
      <c r="E340" s="55">
        <v>892</v>
      </c>
      <c r="F340" s="55">
        <v>12.5</v>
      </c>
      <c r="G340" s="55">
        <v>11150</v>
      </c>
    </row>
    <row r="341" spans="1:7" x14ac:dyDescent="0.25">
      <c r="A341" s="55" t="s">
        <v>2</v>
      </c>
      <c r="B341" s="56">
        <v>42925</v>
      </c>
      <c r="C341" s="55" t="s">
        <v>224</v>
      </c>
      <c r="D341" s="55" t="s">
        <v>36</v>
      </c>
      <c r="E341" s="55">
        <v>625</v>
      </c>
      <c r="F341" s="55">
        <v>20</v>
      </c>
      <c r="G341" s="55">
        <v>12500</v>
      </c>
    </row>
    <row r="342" spans="1:7" x14ac:dyDescent="0.25">
      <c r="A342" s="55" t="s">
        <v>218</v>
      </c>
      <c r="B342" s="56">
        <v>42926</v>
      </c>
      <c r="C342" s="55" t="s">
        <v>216</v>
      </c>
      <c r="D342" s="55" t="s">
        <v>37</v>
      </c>
      <c r="E342" s="55">
        <v>200</v>
      </c>
      <c r="F342" s="55">
        <v>12.5</v>
      </c>
      <c r="G342" s="55">
        <v>2500</v>
      </c>
    </row>
    <row r="343" spans="1:7" x14ac:dyDescent="0.25">
      <c r="A343" s="55" t="s">
        <v>219</v>
      </c>
      <c r="B343" s="56">
        <v>42927</v>
      </c>
      <c r="C343" s="55" t="s">
        <v>225</v>
      </c>
      <c r="D343" s="55" t="s">
        <v>36</v>
      </c>
      <c r="E343" s="55">
        <v>725</v>
      </c>
      <c r="F343" s="55">
        <v>20</v>
      </c>
      <c r="G343" s="55">
        <v>14500</v>
      </c>
    </row>
    <row r="344" spans="1:7" x14ac:dyDescent="0.25">
      <c r="A344" s="55" t="s">
        <v>220</v>
      </c>
      <c r="B344" s="56">
        <v>42928</v>
      </c>
      <c r="C344" s="55" t="s">
        <v>106</v>
      </c>
      <c r="D344" s="55" t="s">
        <v>36</v>
      </c>
      <c r="E344" s="55">
        <v>875</v>
      </c>
      <c r="F344" s="55">
        <v>20</v>
      </c>
      <c r="G344" s="55">
        <v>17500</v>
      </c>
    </row>
    <row r="345" spans="1:7" x14ac:dyDescent="0.25">
      <c r="A345" s="55" t="s">
        <v>221</v>
      </c>
      <c r="B345" s="56">
        <v>42929</v>
      </c>
      <c r="C345" s="55" t="s">
        <v>224</v>
      </c>
      <c r="D345" s="55" t="s">
        <v>37</v>
      </c>
      <c r="E345" s="55">
        <v>896</v>
      </c>
      <c r="F345" s="55">
        <v>12.5</v>
      </c>
      <c r="G345" s="55">
        <v>11200</v>
      </c>
    </row>
    <row r="346" spans="1:7" x14ac:dyDescent="0.25">
      <c r="A346" s="55" t="s">
        <v>222</v>
      </c>
      <c r="B346" s="56">
        <v>42930</v>
      </c>
      <c r="C346" s="55" t="s">
        <v>216</v>
      </c>
      <c r="D346" s="55" t="s">
        <v>35</v>
      </c>
      <c r="E346" s="55">
        <v>95</v>
      </c>
      <c r="F346" s="55">
        <v>15</v>
      </c>
      <c r="G346" s="55">
        <v>1425</v>
      </c>
    </row>
    <row r="347" spans="1:7" x14ac:dyDescent="0.25">
      <c r="A347" s="55" t="s">
        <v>223</v>
      </c>
      <c r="B347" s="56">
        <v>42931</v>
      </c>
      <c r="C347" s="55" t="s">
        <v>225</v>
      </c>
      <c r="D347" s="55" t="s">
        <v>38</v>
      </c>
      <c r="E347" s="55">
        <v>885</v>
      </c>
      <c r="F347" s="55">
        <v>18</v>
      </c>
      <c r="G347" s="55">
        <v>15930</v>
      </c>
    </row>
    <row r="348" spans="1:7" x14ac:dyDescent="0.25">
      <c r="A348" s="55" t="s">
        <v>217</v>
      </c>
      <c r="B348" s="56">
        <v>42932</v>
      </c>
      <c r="C348" s="55" t="s">
        <v>106</v>
      </c>
      <c r="D348" s="55" t="s">
        <v>37</v>
      </c>
      <c r="E348" s="55">
        <v>498</v>
      </c>
      <c r="F348" s="55">
        <v>12.5</v>
      </c>
      <c r="G348" s="55">
        <v>6225</v>
      </c>
    </row>
    <row r="349" spans="1:7" x14ac:dyDescent="0.25">
      <c r="A349" s="55" t="s">
        <v>2</v>
      </c>
      <c r="B349" s="56">
        <v>42933</v>
      </c>
      <c r="C349" s="55" t="s">
        <v>224</v>
      </c>
      <c r="D349" s="55" t="s">
        <v>38</v>
      </c>
      <c r="E349" s="55">
        <v>444</v>
      </c>
      <c r="F349" s="55">
        <v>18</v>
      </c>
      <c r="G349" s="55">
        <v>7992</v>
      </c>
    </row>
    <row r="350" spans="1:7" x14ac:dyDescent="0.25">
      <c r="A350" s="55" t="s">
        <v>218</v>
      </c>
      <c r="B350" s="56">
        <v>42934</v>
      </c>
      <c r="C350" s="55" t="s">
        <v>216</v>
      </c>
      <c r="D350" s="55" t="s">
        <v>36</v>
      </c>
      <c r="E350" s="55">
        <v>107</v>
      </c>
      <c r="F350" s="55">
        <v>20</v>
      </c>
      <c r="G350" s="55">
        <v>2140</v>
      </c>
    </row>
    <row r="351" spans="1:7" x14ac:dyDescent="0.25">
      <c r="A351" s="55" t="s">
        <v>219</v>
      </c>
      <c r="B351" s="56">
        <v>42935</v>
      </c>
      <c r="C351" s="55" t="s">
        <v>225</v>
      </c>
      <c r="D351" s="55" t="s">
        <v>35</v>
      </c>
      <c r="E351" s="55">
        <v>674</v>
      </c>
      <c r="F351" s="55">
        <v>15</v>
      </c>
      <c r="G351" s="55">
        <v>10110</v>
      </c>
    </row>
    <row r="352" spans="1:7" x14ac:dyDescent="0.25">
      <c r="A352" s="55" t="s">
        <v>220</v>
      </c>
      <c r="B352" s="56">
        <v>42936</v>
      </c>
      <c r="C352" s="55" t="s">
        <v>106</v>
      </c>
      <c r="D352" s="55" t="s">
        <v>36</v>
      </c>
      <c r="E352" s="55">
        <v>106</v>
      </c>
      <c r="F352" s="55">
        <v>20</v>
      </c>
      <c r="G352" s="55">
        <v>2120</v>
      </c>
    </row>
    <row r="353" spans="1:7" x14ac:dyDescent="0.25">
      <c r="A353" s="55" t="s">
        <v>221</v>
      </c>
      <c r="B353" s="56">
        <v>42937</v>
      </c>
      <c r="C353" s="55" t="s">
        <v>224</v>
      </c>
      <c r="D353" s="55" t="s">
        <v>37</v>
      </c>
      <c r="E353" s="55">
        <v>481</v>
      </c>
      <c r="F353" s="55">
        <v>12.5</v>
      </c>
      <c r="G353" s="55">
        <v>6012.5</v>
      </c>
    </row>
    <row r="354" spans="1:7" x14ac:dyDescent="0.25">
      <c r="A354" s="55" t="s">
        <v>222</v>
      </c>
      <c r="B354" s="56">
        <v>42938</v>
      </c>
      <c r="C354" s="55" t="s">
        <v>216</v>
      </c>
      <c r="D354" s="55" t="s">
        <v>38</v>
      </c>
      <c r="E354" s="55">
        <v>755</v>
      </c>
      <c r="F354" s="55">
        <v>18</v>
      </c>
      <c r="G354" s="55">
        <v>13590</v>
      </c>
    </row>
    <row r="355" spans="1:7" x14ac:dyDescent="0.25">
      <c r="A355" s="55" t="s">
        <v>223</v>
      </c>
      <c r="B355" s="56">
        <v>42939</v>
      </c>
      <c r="C355" s="55" t="s">
        <v>225</v>
      </c>
      <c r="D355" s="55" t="s">
        <v>36</v>
      </c>
      <c r="E355" s="55">
        <v>744</v>
      </c>
      <c r="F355" s="55">
        <v>20</v>
      </c>
      <c r="G355" s="55">
        <v>14880</v>
      </c>
    </row>
    <row r="356" spans="1:7" x14ac:dyDescent="0.25">
      <c r="A356" s="55" t="s">
        <v>217</v>
      </c>
      <c r="B356" s="56">
        <v>42940</v>
      </c>
      <c r="C356" s="55" t="s">
        <v>106</v>
      </c>
      <c r="D356" s="55" t="s">
        <v>36</v>
      </c>
      <c r="E356" s="55">
        <v>694</v>
      </c>
      <c r="F356" s="55">
        <v>20</v>
      </c>
      <c r="G356" s="55">
        <v>13880</v>
      </c>
    </row>
    <row r="357" spans="1:7" x14ac:dyDescent="0.25">
      <c r="A357" s="55" t="s">
        <v>2</v>
      </c>
      <c r="B357" s="56">
        <v>42941</v>
      </c>
      <c r="C357" s="55" t="s">
        <v>224</v>
      </c>
      <c r="D357" s="55" t="s">
        <v>36</v>
      </c>
      <c r="E357" s="55">
        <v>7</v>
      </c>
      <c r="F357" s="55">
        <v>20</v>
      </c>
      <c r="G357" s="55">
        <v>140</v>
      </c>
    </row>
    <row r="358" spans="1:7" x14ac:dyDescent="0.25">
      <c r="A358" s="55" t="s">
        <v>218</v>
      </c>
      <c r="B358" s="56">
        <v>42942</v>
      </c>
      <c r="C358" s="55" t="s">
        <v>216</v>
      </c>
      <c r="D358" s="55" t="s">
        <v>35</v>
      </c>
      <c r="E358" s="55">
        <v>12</v>
      </c>
      <c r="F358" s="55">
        <v>15</v>
      </c>
      <c r="G358" s="55">
        <v>180</v>
      </c>
    </row>
    <row r="359" spans="1:7" x14ac:dyDescent="0.25">
      <c r="A359" s="55" t="s">
        <v>219</v>
      </c>
      <c r="B359" s="56">
        <v>42943</v>
      </c>
      <c r="C359" s="55" t="s">
        <v>225</v>
      </c>
      <c r="D359" s="55" t="s">
        <v>35</v>
      </c>
      <c r="E359" s="55">
        <v>577</v>
      </c>
      <c r="F359" s="55">
        <v>15</v>
      </c>
      <c r="G359" s="55">
        <v>8655</v>
      </c>
    </row>
    <row r="360" spans="1:7" x14ac:dyDescent="0.25">
      <c r="A360" s="55" t="s">
        <v>220</v>
      </c>
      <c r="B360" s="56">
        <v>42944</v>
      </c>
      <c r="C360" s="55" t="s">
        <v>106</v>
      </c>
      <c r="D360" s="55" t="s">
        <v>37</v>
      </c>
      <c r="E360" s="55">
        <v>847</v>
      </c>
      <c r="F360" s="55">
        <v>12.5</v>
      </c>
      <c r="G360" s="55">
        <v>10587.5</v>
      </c>
    </row>
    <row r="361" spans="1:7" x14ac:dyDescent="0.25">
      <c r="A361" s="55" t="s">
        <v>221</v>
      </c>
      <c r="B361" s="56">
        <v>42945</v>
      </c>
      <c r="C361" s="55" t="s">
        <v>224</v>
      </c>
      <c r="D361" s="55" t="s">
        <v>36</v>
      </c>
      <c r="E361" s="55">
        <v>264</v>
      </c>
      <c r="F361" s="55">
        <v>20</v>
      </c>
      <c r="G361" s="55">
        <v>5280</v>
      </c>
    </row>
    <row r="362" spans="1:7" x14ac:dyDescent="0.25">
      <c r="A362" s="55" t="s">
        <v>222</v>
      </c>
      <c r="B362" s="56">
        <v>42946</v>
      </c>
      <c r="C362" s="55" t="s">
        <v>216</v>
      </c>
      <c r="D362" s="55" t="s">
        <v>35</v>
      </c>
      <c r="E362" s="55">
        <v>590</v>
      </c>
      <c r="F362" s="55">
        <v>15</v>
      </c>
      <c r="G362" s="55">
        <v>8850</v>
      </c>
    </row>
    <row r="363" spans="1:7" x14ac:dyDescent="0.25">
      <c r="A363" s="55" t="s">
        <v>223</v>
      </c>
      <c r="B363" s="56">
        <v>42947</v>
      </c>
      <c r="C363" s="55" t="s">
        <v>225</v>
      </c>
      <c r="D363" s="55" t="s">
        <v>36</v>
      </c>
      <c r="E363" s="55">
        <v>41</v>
      </c>
      <c r="F363" s="55">
        <v>20</v>
      </c>
      <c r="G363" s="55">
        <v>820</v>
      </c>
    </row>
    <row r="364" spans="1:7" x14ac:dyDescent="0.25">
      <c r="A364" s="55" t="s">
        <v>217</v>
      </c>
      <c r="B364" s="56">
        <v>42948</v>
      </c>
      <c r="C364" s="55" t="s">
        <v>106</v>
      </c>
      <c r="D364" s="55" t="s">
        <v>37</v>
      </c>
      <c r="E364" s="55">
        <v>76</v>
      </c>
      <c r="F364" s="55">
        <v>12.5</v>
      </c>
      <c r="G364" s="55">
        <v>950</v>
      </c>
    </row>
    <row r="365" spans="1:7" x14ac:dyDescent="0.25">
      <c r="A365" s="55" t="s">
        <v>2</v>
      </c>
      <c r="B365" s="56">
        <v>42949</v>
      </c>
      <c r="C365" s="55" t="s">
        <v>224</v>
      </c>
      <c r="D365" s="55" t="s">
        <v>36</v>
      </c>
      <c r="E365" s="55">
        <v>825</v>
      </c>
      <c r="F365" s="55">
        <v>20</v>
      </c>
      <c r="G365" s="55">
        <v>16500</v>
      </c>
    </row>
    <row r="366" spans="1:7" x14ac:dyDescent="0.25">
      <c r="A366" s="55" t="s">
        <v>218</v>
      </c>
      <c r="B366" s="56">
        <v>42950</v>
      </c>
      <c r="C366" s="55" t="s">
        <v>216</v>
      </c>
      <c r="D366" s="55" t="s">
        <v>37</v>
      </c>
      <c r="E366" s="55">
        <v>43</v>
      </c>
      <c r="F366" s="55">
        <v>12.5</v>
      </c>
      <c r="G366" s="55">
        <v>537.5</v>
      </c>
    </row>
    <row r="367" spans="1:7" x14ac:dyDescent="0.25">
      <c r="A367" s="55" t="s">
        <v>219</v>
      </c>
      <c r="B367" s="56">
        <v>42951</v>
      </c>
      <c r="C367" s="55" t="s">
        <v>225</v>
      </c>
      <c r="D367" s="55" t="s">
        <v>38</v>
      </c>
      <c r="E367" s="55">
        <v>506</v>
      </c>
      <c r="F367" s="55">
        <v>18</v>
      </c>
      <c r="G367" s="55">
        <v>9108</v>
      </c>
    </row>
    <row r="368" spans="1:7" x14ac:dyDescent="0.25">
      <c r="A368" s="55" t="s">
        <v>220</v>
      </c>
      <c r="B368" s="56">
        <v>42952</v>
      </c>
      <c r="C368" s="55" t="s">
        <v>106</v>
      </c>
      <c r="D368" s="55" t="s">
        <v>36</v>
      </c>
      <c r="E368" s="55">
        <v>310</v>
      </c>
      <c r="F368" s="55">
        <v>20</v>
      </c>
      <c r="G368" s="55">
        <v>6200</v>
      </c>
    </row>
    <row r="369" spans="1:7" x14ac:dyDescent="0.25">
      <c r="A369" s="55" t="s">
        <v>221</v>
      </c>
      <c r="B369" s="56">
        <v>42953</v>
      </c>
      <c r="C369" s="55" t="s">
        <v>224</v>
      </c>
      <c r="D369" s="55" t="s">
        <v>35</v>
      </c>
      <c r="E369" s="55">
        <v>404</v>
      </c>
      <c r="F369" s="55">
        <v>15</v>
      </c>
      <c r="G369" s="55">
        <v>6060</v>
      </c>
    </row>
    <row r="370" spans="1:7" x14ac:dyDescent="0.25">
      <c r="A370" s="55" t="s">
        <v>222</v>
      </c>
      <c r="B370" s="56">
        <v>42954</v>
      </c>
      <c r="C370" s="55" t="s">
        <v>216</v>
      </c>
      <c r="D370" s="55" t="s">
        <v>38</v>
      </c>
      <c r="E370" s="55">
        <v>535</v>
      </c>
      <c r="F370" s="55">
        <v>18</v>
      </c>
      <c r="G370" s="55">
        <v>9630</v>
      </c>
    </row>
    <row r="371" spans="1:7" x14ac:dyDescent="0.25">
      <c r="A371" s="55" t="s">
        <v>223</v>
      </c>
      <c r="B371" s="56">
        <v>42955</v>
      </c>
      <c r="C371" s="55" t="s">
        <v>225</v>
      </c>
      <c r="D371" s="55" t="s">
        <v>35</v>
      </c>
      <c r="E371" s="55">
        <v>496</v>
      </c>
      <c r="F371" s="55">
        <v>15</v>
      </c>
      <c r="G371" s="55">
        <v>7440</v>
      </c>
    </row>
    <row r="372" spans="1:7" x14ac:dyDescent="0.25">
      <c r="A372" s="55" t="s">
        <v>217</v>
      </c>
      <c r="B372" s="56">
        <v>42956</v>
      </c>
      <c r="C372" s="55" t="s">
        <v>106</v>
      </c>
      <c r="D372" s="55" t="s">
        <v>35</v>
      </c>
      <c r="E372" s="55">
        <v>676</v>
      </c>
      <c r="F372" s="55">
        <v>15</v>
      </c>
      <c r="G372" s="55">
        <v>10140</v>
      </c>
    </row>
    <row r="373" spans="1:7" x14ac:dyDescent="0.25">
      <c r="A373" s="55" t="s">
        <v>2</v>
      </c>
      <c r="B373" s="56">
        <v>42957</v>
      </c>
      <c r="C373" s="55" t="s">
        <v>224</v>
      </c>
      <c r="D373" s="55" t="s">
        <v>37</v>
      </c>
      <c r="E373" s="55">
        <v>271</v>
      </c>
      <c r="F373" s="55">
        <v>12.5</v>
      </c>
      <c r="G373" s="55">
        <v>3387.5</v>
      </c>
    </row>
    <row r="374" spans="1:7" x14ac:dyDescent="0.25">
      <c r="A374" s="55" t="s">
        <v>218</v>
      </c>
      <c r="B374" s="56">
        <v>42958</v>
      </c>
      <c r="C374" s="55" t="s">
        <v>216</v>
      </c>
      <c r="D374" s="55" t="s">
        <v>38</v>
      </c>
      <c r="E374" s="55">
        <v>91</v>
      </c>
      <c r="F374" s="55">
        <v>18</v>
      </c>
      <c r="G374" s="55">
        <v>1638</v>
      </c>
    </row>
    <row r="375" spans="1:7" x14ac:dyDescent="0.25">
      <c r="A375" s="55" t="s">
        <v>219</v>
      </c>
      <c r="B375" s="56">
        <v>42959</v>
      </c>
      <c r="C375" s="55" t="s">
        <v>225</v>
      </c>
      <c r="D375" s="55" t="s">
        <v>38</v>
      </c>
      <c r="E375" s="55">
        <v>817</v>
      </c>
      <c r="F375" s="55">
        <v>18</v>
      </c>
      <c r="G375" s="55">
        <v>14706</v>
      </c>
    </row>
    <row r="376" spans="1:7" x14ac:dyDescent="0.25">
      <c r="A376" s="55" t="s">
        <v>220</v>
      </c>
      <c r="B376" s="56">
        <v>42960</v>
      </c>
      <c r="C376" s="55" t="s">
        <v>106</v>
      </c>
      <c r="D376" s="55" t="s">
        <v>38</v>
      </c>
      <c r="E376" s="55">
        <v>292</v>
      </c>
      <c r="F376" s="55">
        <v>18</v>
      </c>
      <c r="G376" s="55">
        <v>5256</v>
      </c>
    </row>
    <row r="377" spans="1:7" x14ac:dyDescent="0.25">
      <c r="A377" s="55" t="s">
        <v>221</v>
      </c>
      <c r="B377" s="56">
        <v>42961</v>
      </c>
      <c r="C377" s="55" t="s">
        <v>224</v>
      </c>
      <c r="D377" s="55" t="s">
        <v>37</v>
      </c>
      <c r="E377" s="55">
        <v>518</v>
      </c>
      <c r="F377" s="55">
        <v>12.5</v>
      </c>
      <c r="G377" s="55">
        <v>6475</v>
      </c>
    </row>
    <row r="378" spans="1:7" x14ac:dyDescent="0.25">
      <c r="A378" s="55" t="s">
        <v>222</v>
      </c>
      <c r="B378" s="56">
        <v>42962</v>
      </c>
      <c r="C378" s="55" t="s">
        <v>216</v>
      </c>
      <c r="D378" s="55" t="s">
        <v>35</v>
      </c>
      <c r="E378" s="55">
        <v>104</v>
      </c>
      <c r="F378" s="55">
        <v>15</v>
      </c>
      <c r="G378" s="55">
        <v>1560</v>
      </c>
    </row>
    <row r="379" spans="1:7" x14ac:dyDescent="0.25">
      <c r="A379" s="55" t="s">
        <v>223</v>
      </c>
      <c r="B379" s="56">
        <v>42963</v>
      </c>
      <c r="C379" s="55" t="s">
        <v>225</v>
      </c>
      <c r="D379" s="55" t="s">
        <v>38</v>
      </c>
      <c r="E379" s="55">
        <v>52</v>
      </c>
      <c r="F379" s="55">
        <v>18</v>
      </c>
      <c r="G379" s="55">
        <v>936</v>
      </c>
    </row>
    <row r="380" spans="1:7" x14ac:dyDescent="0.25">
      <c r="A380" s="55" t="s">
        <v>217</v>
      </c>
      <c r="B380" s="56">
        <v>42964</v>
      </c>
      <c r="C380" s="55" t="s">
        <v>106</v>
      </c>
      <c r="D380" s="55" t="s">
        <v>36</v>
      </c>
      <c r="E380" s="55">
        <v>566</v>
      </c>
      <c r="F380" s="55">
        <v>20</v>
      </c>
      <c r="G380" s="55">
        <v>11320</v>
      </c>
    </row>
    <row r="381" spans="1:7" x14ac:dyDescent="0.25">
      <c r="A381" s="55" t="s">
        <v>2</v>
      </c>
      <c r="B381" s="56">
        <v>42965</v>
      </c>
      <c r="C381" s="55" t="s">
        <v>224</v>
      </c>
      <c r="D381" s="55" t="s">
        <v>38</v>
      </c>
      <c r="E381" s="55">
        <v>706</v>
      </c>
      <c r="F381" s="55">
        <v>18</v>
      </c>
      <c r="G381" s="55">
        <v>12708</v>
      </c>
    </row>
    <row r="382" spans="1:7" x14ac:dyDescent="0.25">
      <c r="A382" s="55" t="s">
        <v>218</v>
      </c>
      <c r="B382" s="56">
        <v>42966</v>
      </c>
      <c r="C382" s="55" t="s">
        <v>216</v>
      </c>
      <c r="D382" s="55" t="s">
        <v>35</v>
      </c>
      <c r="E382" s="55">
        <v>339</v>
      </c>
      <c r="F382" s="55">
        <v>15</v>
      </c>
      <c r="G382" s="55">
        <v>5085</v>
      </c>
    </row>
    <row r="383" spans="1:7" x14ac:dyDescent="0.25">
      <c r="A383" s="55" t="s">
        <v>219</v>
      </c>
      <c r="B383" s="56">
        <v>42967</v>
      </c>
      <c r="C383" s="55" t="s">
        <v>225</v>
      </c>
      <c r="D383" s="55" t="s">
        <v>38</v>
      </c>
      <c r="E383" s="55">
        <v>847</v>
      </c>
      <c r="F383" s="55">
        <v>18</v>
      </c>
      <c r="G383" s="55">
        <v>15246</v>
      </c>
    </row>
    <row r="384" spans="1:7" x14ac:dyDescent="0.25">
      <c r="A384" s="55" t="s">
        <v>220</v>
      </c>
      <c r="B384" s="56">
        <v>42968</v>
      </c>
      <c r="C384" s="55" t="s">
        <v>106</v>
      </c>
      <c r="D384" s="55" t="s">
        <v>35</v>
      </c>
      <c r="E384" s="55">
        <v>857</v>
      </c>
      <c r="F384" s="55">
        <v>15</v>
      </c>
      <c r="G384" s="55">
        <v>12855</v>
      </c>
    </row>
    <row r="385" spans="1:7" x14ac:dyDescent="0.25">
      <c r="A385" s="55" t="s">
        <v>221</v>
      </c>
      <c r="B385" s="56">
        <v>42969</v>
      </c>
      <c r="C385" s="55" t="s">
        <v>224</v>
      </c>
      <c r="D385" s="55" t="s">
        <v>37</v>
      </c>
      <c r="E385" s="55">
        <v>340</v>
      </c>
      <c r="F385" s="55">
        <v>12.5</v>
      </c>
      <c r="G385" s="55">
        <v>4250</v>
      </c>
    </row>
    <row r="386" spans="1:7" x14ac:dyDescent="0.25">
      <c r="A386" s="55" t="s">
        <v>222</v>
      </c>
      <c r="B386" s="56">
        <v>42970</v>
      </c>
      <c r="C386" s="55" t="s">
        <v>216</v>
      </c>
      <c r="D386" s="55" t="s">
        <v>36</v>
      </c>
      <c r="E386" s="55">
        <v>228</v>
      </c>
      <c r="F386" s="55">
        <v>20</v>
      </c>
      <c r="G386" s="55">
        <v>4560</v>
      </c>
    </row>
    <row r="387" spans="1:7" x14ac:dyDescent="0.25">
      <c r="A387" s="55" t="s">
        <v>223</v>
      </c>
      <c r="B387" s="56">
        <v>42971</v>
      </c>
      <c r="C387" s="55" t="s">
        <v>225</v>
      </c>
      <c r="D387" s="55" t="s">
        <v>36</v>
      </c>
      <c r="E387" s="55">
        <v>137</v>
      </c>
      <c r="F387" s="55">
        <v>20</v>
      </c>
      <c r="G387" s="55">
        <v>2740</v>
      </c>
    </row>
    <row r="388" spans="1:7" x14ac:dyDescent="0.25">
      <c r="A388" s="55" t="s">
        <v>217</v>
      </c>
      <c r="B388" s="56">
        <v>42972</v>
      </c>
      <c r="C388" s="55" t="s">
        <v>106</v>
      </c>
      <c r="D388" s="55" t="s">
        <v>38</v>
      </c>
      <c r="E388" s="55">
        <v>749</v>
      </c>
      <c r="F388" s="55">
        <v>18</v>
      </c>
      <c r="G388" s="55">
        <v>13482</v>
      </c>
    </row>
    <row r="389" spans="1:7" x14ac:dyDescent="0.25">
      <c r="A389" s="55" t="s">
        <v>2</v>
      </c>
      <c r="B389" s="56">
        <v>42973</v>
      </c>
      <c r="C389" s="55" t="s">
        <v>224</v>
      </c>
      <c r="D389" s="55" t="s">
        <v>35</v>
      </c>
      <c r="E389" s="55">
        <v>533</v>
      </c>
      <c r="F389" s="55">
        <v>15</v>
      </c>
      <c r="G389" s="55">
        <v>7995</v>
      </c>
    </row>
    <row r="390" spans="1:7" x14ac:dyDescent="0.25">
      <c r="A390" s="55" t="s">
        <v>218</v>
      </c>
      <c r="B390" s="56">
        <v>42974</v>
      </c>
      <c r="C390" s="55" t="s">
        <v>216</v>
      </c>
      <c r="D390" s="55" t="s">
        <v>37</v>
      </c>
      <c r="E390" s="55">
        <v>642</v>
      </c>
      <c r="F390" s="55">
        <v>12.5</v>
      </c>
      <c r="G390" s="55">
        <v>8025</v>
      </c>
    </row>
    <row r="391" spans="1:7" x14ac:dyDescent="0.25">
      <c r="A391" s="55" t="s">
        <v>219</v>
      </c>
      <c r="B391" s="56">
        <v>42975</v>
      </c>
      <c r="C391" s="55" t="s">
        <v>225</v>
      </c>
      <c r="D391" s="55" t="s">
        <v>36</v>
      </c>
      <c r="E391" s="55">
        <v>323</v>
      </c>
      <c r="F391" s="55">
        <v>20</v>
      </c>
      <c r="G391" s="55">
        <v>6460</v>
      </c>
    </row>
    <row r="392" spans="1:7" x14ac:dyDescent="0.25">
      <c r="A392" s="55" t="s">
        <v>220</v>
      </c>
      <c r="B392" s="56">
        <v>42976</v>
      </c>
      <c r="C392" s="55" t="s">
        <v>106</v>
      </c>
      <c r="D392" s="55" t="s">
        <v>36</v>
      </c>
      <c r="E392" s="55">
        <v>693</v>
      </c>
      <c r="F392" s="55">
        <v>20</v>
      </c>
      <c r="G392" s="55">
        <v>13860</v>
      </c>
    </row>
    <row r="393" spans="1:7" x14ac:dyDescent="0.25">
      <c r="A393" s="55" t="s">
        <v>221</v>
      </c>
      <c r="B393" s="56">
        <v>42977</v>
      </c>
      <c r="C393" s="55" t="s">
        <v>224</v>
      </c>
      <c r="D393" s="55" t="s">
        <v>36</v>
      </c>
      <c r="E393" s="55">
        <v>852</v>
      </c>
      <c r="F393" s="55">
        <v>20</v>
      </c>
      <c r="G393" s="55">
        <v>17040</v>
      </c>
    </row>
    <row r="394" spans="1:7" x14ac:dyDescent="0.25">
      <c r="A394" s="55" t="s">
        <v>222</v>
      </c>
      <c r="B394" s="56">
        <v>42978</v>
      </c>
      <c r="C394" s="55" t="s">
        <v>216</v>
      </c>
      <c r="D394" s="55" t="s">
        <v>38</v>
      </c>
      <c r="E394" s="55">
        <v>136</v>
      </c>
      <c r="F394" s="55">
        <v>18</v>
      </c>
      <c r="G394" s="55">
        <v>2448</v>
      </c>
    </row>
    <row r="395" spans="1:7" x14ac:dyDescent="0.25">
      <c r="A395" s="55" t="s">
        <v>223</v>
      </c>
      <c r="B395" s="56">
        <v>42979</v>
      </c>
      <c r="C395" s="55" t="s">
        <v>225</v>
      </c>
      <c r="D395" s="55" t="s">
        <v>37</v>
      </c>
      <c r="E395" s="55">
        <v>825</v>
      </c>
      <c r="F395" s="55">
        <v>12.5</v>
      </c>
      <c r="G395" s="55">
        <v>10312.5</v>
      </c>
    </row>
    <row r="396" spans="1:7" x14ac:dyDescent="0.25">
      <c r="A396" s="55" t="s">
        <v>217</v>
      </c>
      <c r="B396" s="56">
        <v>42980</v>
      </c>
      <c r="C396" s="55" t="s">
        <v>106</v>
      </c>
      <c r="D396" s="55" t="s">
        <v>38</v>
      </c>
      <c r="E396" s="55">
        <v>653</v>
      </c>
      <c r="F396" s="55">
        <v>18</v>
      </c>
      <c r="G396" s="55">
        <v>11754</v>
      </c>
    </row>
    <row r="397" spans="1:7" x14ac:dyDescent="0.25">
      <c r="A397" s="55" t="s">
        <v>2</v>
      </c>
      <c r="B397" s="56">
        <v>42981</v>
      </c>
      <c r="C397" s="55" t="s">
        <v>224</v>
      </c>
      <c r="D397" s="55" t="s">
        <v>36</v>
      </c>
      <c r="E397" s="55">
        <v>75</v>
      </c>
      <c r="F397" s="55">
        <v>20</v>
      </c>
      <c r="G397" s="55">
        <v>1500</v>
      </c>
    </row>
    <row r="398" spans="1:7" x14ac:dyDescent="0.25">
      <c r="A398" s="55" t="s">
        <v>218</v>
      </c>
      <c r="B398" s="56">
        <v>42982</v>
      </c>
      <c r="C398" s="55" t="s">
        <v>216</v>
      </c>
      <c r="D398" s="55" t="s">
        <v>35</v>
      </c>
      <c r="E398" s="55">
        <v>41</v>
      </c>
      <c r="F398" s="55">
        <v>15</v>
      </c>
      <c r="G398" s="55">
        <v>615</v>
      </c>
    </row>
    <row r="399" spans="1:7" x14ac:dyDescent="0.25">
      <c r="A399" s="55" t="s">
        <v>219</v>
      </c>
      <c r="B399" s="56">
        <v>42983</v>
      </c>
      <c r="C399" s="55" t="s">
        <v>225</v>
      </c>
      <c r="D399" s="55" t="s">
        <v>35</v>
      </c>
      <c r="E399" s="55">
        <v>286</v>
      </c>
      <c r="F399" s="55">
        <v>15</v>
      </c>
      <c r="G399" s="55">
        <v>4290</v>
      </c>
    </row>
    <row r="400" spans="1:7" x14ac:dyDescent="0.25">
      <c r="A400" s="55" t="s">
        <v>220</v>
      </c>
      <c r="B400" s="56">
        <v>42984</v>
      </c>
      <c r="C400" s="55" t="s">
        <v>106</v>
      </c>
      <c r="D400" s="55" t="s">
        <v>37</v>
      </c>
      <c r="E400" s="55">
        <v>796</v>
      </c>
      <c r="F400" s="55">
        <v>12.5</v>
      </c>
      <c r="G400" s="55">
        <v>9950</v>
      </c>
    </row>
    <row r="401" spans="1:7" x14ac:dyDescent="0.25">
      <c r="A401" s="55" t="s">
        <v>221</v>
      </c>
      <c r="B401" s="56">
        <v>42985</v>
      </c>
      <c r="C401" s="55" t="s">
        <v>224</v>
      </c>
      <c r="D401" s="55" t="s">
        <v>35</v>
      </c>
      <c r="E401" s="55">
        <v>60</v>
      </c>
      <c r="F401" s="55">
        <v>15</v>
      </c>
      <c r="G401" s="55">
        <v>900</v>
      </c>
    </row>
    <row r="402" spans="1:7" x14ac:dyDescent="0.25">
      <c r="A402" s="55" t="s">
        <v>222</v>
      </c>
      <c r="B402" s="56">
        <v>42986</v>
      </c>
      <c r="C402" s="55" t="s">
        <v>216</v>
      </c>
      <c r="D402" s="55" t="s">
        <v>36</v>
      </c>
      <c r="E402" s="55">
        <v>991</v>
      </c>
      <c r="F402" s="55">
        <v>20</v>
      </c>
      <c r="G402" s="55">
        <v>19820</v>
      </c>
    </row>
    <row r="403" spans="1:7" x14ac:dyDescent="0.25">
      <c r="A403" s="55" t="s">
        <v>223</v>
      </c>
      <c r="B403" s="56">
        <v>42987</v>
      </c>
      <c r="C403" s="55" t="s">
        <v>225</v>
      </c>
      <c r="D403" s="55" t="s">
        <v>35</v>
      </c>
      <c r="E403" s="55">
        <v>537</v>
      </c>
      <c r="F403" s="55">
        <v>15</v>
      </c>
      <c r="G403" s="55">
        <v>8055</v>
      </c>
    </row>
    <row r="404" spans="1:7" x14ac:dyDescent="0.25">
      <c r="A404" s="55" t="s">
        <v>217</v>
      </c>
      <c r="B404" s="56">
        <v>42988</v>
      </c>
      <c r="C404" s="55" t="s">
        <v>106</v>
      </c>
      <c r="D404" s="55" t="s">
        <v>36</v>
      </c>
      <c r="E404" s="55">
        <v>936</v>
      </c>
      <c r="F404" s="55">
        <v>20</v>
      </c>
      <c r="G404" s="55">
        <v>18720</v>
      </c>
    </row>
    <row r="405" spans="1:7" x14ac:dyDescent="0.25">
      <c r="A405" s="55" t="s">
        <v>2</v>
      </c>
      <c r="B405" s="56">
        <v>42989</v>
      </c>
      <c r="C405" s="55" t="s">
        <v>224</v>
      </c>
      <c r="D405" s="55" t="s">
        <v>35</v>
      </c>
      <c r="E405" s="55">
        <v>499</v>
      </c>
      <c r="F405" s="55">
        <v>15</v>
      </c>
      <c r="G405" s="55">
        <v>7485</v>
      </c>
    </row>
    <row r="406" spans="1:7" x14ac:dyDescent="0.25">
      <c r="A406" s="55" t="s">
        <v>218</v>
      </c>
      <c r="B406" s="56">
        <v>42990</v>
      </c>
      <c r="C406" s="55" t="s">
        <v>216</v>
      </c>
      <c r="D406" s="55" t="s">
        <v>36</v>
      </c>
      <c r="E406" s="55">
        <v>437</v>
      </c>
      <c r="F406" s="55">
        <v>20</v>
      </c>
      <c r="G406" s="55">
        <v>8740</v>
      </c>
    </row>
    <row r="407" spans="1:7" x14ac:dyDescent="0.25">
      <c r="A407" s="55" t="s">
        <v>219</v>
      </c>
      <c r="B407" s="56">
        <v>42991</v>
      </c>
      <c r="C407" s="55" t="s">
        <v>225</v>
      </c>
      <c r="D407" s="55" t="s">
        <v>35</v>
      </c>
      <c r="E407" s="55">
        <v>472</v>
      </c>
      <c r="F407" s="55">
        <v>15</v>
      </c>
      <c r="G407" s="55">
        <v>7080</v>
      </c>
    </row>
    <row r="408" spans="1:7" x14ac:dyDescent="0.25">
      <c r="A408" s="55" t="s">
        <v>220</v>
      </c>
      <c r="B408" s="56">
        <v>42992</v>
      </c>
      <c r="C408" s="55" t="s">
        <v>106</v>
      </c>
      <c r="D408" s="55" t="s">
        <v>37</v>
      </c>
      <c r="E408" s="55">
        <v>168</v>
      </c>
      <c r="F408" s="55">
        <v>12.5</v>
      </c>
      <c r="G408" s="55">
        <v>2100</v>
      </c>
    </row>
    <row r="409" spans="1:7" x14ac:dyDescent="0.25">
      <c r="A409" s="55" t="s">
        <v>221</v>
      </c>
      <c r="B409" s="56">
        <v>42993</v>
      </c>
      <c r="C409" s="55" t="s">
        <v>224</v>
      </c>
      <c r="D409" s="55" t="s">
        <v>35</v>
      </c>
      <c r="E409" s="55">
        <v>388</v>
      </c>
      <c r="F409" s="55">
        <v>15</v>
      </c>
      <c r="G409" s="55">
        <v>5820</v>
      </c>
    </row>
    <row r="410" spans="1:7" x14ac:dyDescent="0.25">
      <c r="A410" s="55" t="s">
        <v>222</v>
      </c>
      <c r="B410" s="56">
        <v>42994</v>
      </c>
      <c r="C410" s="55" t="s">
        <v>216</v>
      </c>
      <c r="D410" s="55" t="s">
        <v>37</v>
      </c>
      <c r="E410" s="55">
        <v>654</v>
      </c>
      <c r="F410" s="55">
        <v>12.5</v>
      </c>
      <c r="G410" s="55">
        <v>8175</v>
      </c>
    </row>
    <row r="411" spans="1:7" x14ac:dyDescent="0.25">
      <c r="A411" s="55" t="s">
        <v>223</v>
      </c>
      <c r="B411" s="56">
        <v>42995</v>
      </c>
      <c r="C411" s="55" t="s">
        <v>225</v>
      </c>
      <c r="D411" s="55" t="s">
        <v>38</v>
      </c>
      <c r="E411" s="55">
        <v>121</v>
      </c>
      <c r="F411" s="55">
        <v>18</v>
      </c>
      <c r="G411" s="55">
        <v>2178</v>
      </c>
    </row>
    <row r="412" spans="1:7" x14ac:dyDescent="0.25">
      <c r="A412" s="55" t="s">
        <v>217</v>
      </c>
      <c r="B412" s="56">
        <v>42996</v>
      </c>
      <c r="C412" s="55" t="s">
        <v>106</v>
      </c>
      <c r="D412" s="55" t="s">
        <v>36</v>
      </c>
      <c r="E412" s="55">
        <v>549</v>
      </c>
      <c r="F412" s="55">
        <v>20</v>
      </c>
      <c r="G412" s="55">
        <v>10980</v>
      </c>
    </row>
    <row r="413" spans="1:7" x14ac:dyDescent="0.25">
      <c r="A413" s="55" t="s">
        <v>2</v>
      </c>
      <c r="B413" s="56">
        <v>42997</v>
      </c>
      <c r="C413" s="55" t="s">
        <v>224</v>
      </c>
      <c r="D413" s="55" t="s">
        <v>38</v>
      </c>
      <c r="E413" s="55">
        <v>353</v>
      </c>
      <c r="F413" s="55">
        <v>18</v>
      </c>
      <c r="G413" s="55">
        <v>6354</v>
      </c>
    </row>
    <row r="414" spans="1:7" x14ac:dyDescent="0.25">
      <c r="A414" s="55" t="s">
        <v>218</v>
      </c>
      <c r="B414" s="56">
        <v>42998</v>
      </c>
      <c r="C414" s="55" t="s">
        <v>216</v>
      </c>
      <c r="D414" s="55" t="s">
        <v>38</v>
      </c>
      <c r="E414" s="55">
        <v>62</v>
      </c>
      <c r="F414" s="55">
        <v>18</v>
      </c>
      <c r="G414" s="55">
        <v>1116</v>
      </c>
    </row>
    <row r="415" spans="1:7" x14ac:dyDescent="0.25">
      <c r="A415" s="55" t="s">
        <v>219</v>
      </c>
      <c r="B415" s="56">
        <v>42999</v>
      </c>
      <c r="C415" s="55" t="s">
        <v>225</v>
      </c>
      <c r="D415" s="55" t="s">
        <v>36</v>
      </c>
      <c r="E415" s="55">
        <v>920</v>
      </c>
      <c r="F415" s="55">
        <v>20</v>
      </c>
      <c r="G415" s="55">
        <v>18400</v>
      </c>
    </row>
    <row r="416" spans="1:7" x14ac:dyDescent="0.25">
      <c r="A416" s="55" t="s">
        <v>220</v>
      </c>
      <c r="B416" s="56">
        <v>43000</v>
      </c>
      <c r="C416" s="55" t="s">
        <v>106</v>
      </c>
      <c r="D416" s="55" t="s">
        <v>35</v>
      </c>
      <c r="E416" s="55">
        <v>302</v>
      </c>
      <c r="F416" s="55">
        <v>15</v>
      </c>
      <c r="G416" s="55">
        <v>4530</v>
      </c>
    </row>
    <row r="417" spans="1:7" x14ac:dyDescent="0.25">
      <c r="A417" s="55" t="s">
        <v>221</v>
      </c>
      <c r="B417" s="56">
        <v>43001</v>
      </c>
      <c r="C417" s="55" t="s">
        <v>224</v>
      </c>
      <c r="D417" s="55" t="s">
        <v>38</v>
      </c>
      <c r="E417" s="55">
        <v>233</v>
      </c>
      <c r="F417" s="55">
        <v>18</v>
      </c>
      <c r="G417" s="55">
        <v>4194</v>
      </c>
    </row>
    <row r="418" spans="1:7" x14ac:dyDescent="0.25">
      <c r="A418" s="55" t="s">
        <v>222</v>
      </c>
      <c r="B418" s="56">
        <v>43002</v>
      </c>
      <c r="C418" s="55" t="s">
        <v>216</v>
      </c>
      <c r="D418" s="55" t="s">
        <v>38</v>
      </c>
      <c r="E418" s="55">
        <v>618</v>
      </c>
      <c r="F418" s="55">
        <v>18</v>
      </c>
      <c r="G418" s="55">
        <v>11124</v>
      </c>
    </row>
    <row r="419" spans="1:7" x14ac:dyDescent="0.25">
      <c r="A419" s="55" t="s">
        <v>223</v>
      </c>
      <c r="B419" s="56">
        <v>43003</v>
      </c>
      <c r="C419" s="55" t="s">
        <v>225</v>
      </c>
      <c r="D419" s="55" t="s">
        <v>37</v>
      </c>
      <c r="E419" s="55">
        <v>571</v>
      </c>
      <c r="F419" s="55">
        <v>12.5</v>
      </c>
      <c r="G419" s="55">
        <v>7137.5</v>
      </c>
    </row>
    <row r="420" spans="1:7" x14ac:dyDescent="0.25">
      <c r="A420" s="55" t="s">
        <v>217</v>
      </c>
      <c r="B420" s="56">
        <v>43004</v>
      </c>
      <c r="C420" s="55" t="s">
        <v>106</v>
      </c>
      <c r="D420" s="55" t="s">
        <v>35</v>
      </c>
      <c r="E420" s="55">
        <v>964</v>
      </c>
      <c r="F420" s="55">
        <v>15</v>
      </c>
      <c r="G420" s="55">
        <v>14460</v>
      </c>
    </row>
    <row r="421" spans="1:7" x14ac:dyDescent="0.25">
      <c r="A421" s="55" t="s">
        <v>2</v>
      </c>
      <c r="B421" s="56">
        <v>43005</v>
      </c>
      <c r="C421" s="55" t="s">
        <v>224</v>
      </c>
      <c r="D421" s="55" t="s">
        <v>37</v>
      </c>
      <c r="E421" s="55">
        <v>997</v>
      </c>
      <c r="F421" s="55">
        <v>12.5</v>
      </c>
      <c r="G421" s="55">
        <v>12462.5</v>
      </c>
    </row>
    <row r="422" spans="1:7" x14ac:dyDescent="0.25">
      <c r="A422" s="55" t="s">
        <v>218</v>
      </c>
      <c r="B422" s="56">
        <v>43006</v>
      </c>
      <c r="C422" s="55" t="s">
        <v>216</v>
      </c>
      <c r="D422" s="55" t="s">
        <v>37</v>
      </c>
      <c r="E422" s="55">
        <v>266</v>
      </c>
      <c r="F422" s="55">
        <v>12.5</v>
      </c>
      <c r="G422" s="55">
        <v>3325</v>
      </c>
    </row>
    <row r="423" spans="1:7" x14ac:dyDescent="0.25">
      <c r="A423" s="55" t="s">
        <v>219</v>
      </c>
      <c r="B423" s="56">
        <v>43007</v>
      </c>
      <c r="C423" s="55" t="s">
        <v>225</v>
      </c>
      <c r="D423" s="55" t="s">
        <v>35</v>
      </c>
      <c r="E423" s="55">
        <v>793</v>
      </c>
      <c r="F423" s="55">
        <v>15</v>
      </c>
      <c r="G423" s="55">
        <v>11895</v>
      </c>
    </row>
    <row r="424" spans="1:7" x14ac:dyDescent="0.25">
      <c r="A424" s="55" t="s">
        <v>220</v>
      </c>
      <c r="B424" s="56">
        <v>43008</v>
      </c>
      <c r="C424" s="55" t="s">
        <v>106</v>
      </c>
      <c r="D424" s="55" t="s">
        <v>36</v>
      </c>
      <c r="E424" s="55">
        <v>649</v>
      </c>
      <c r="F424" s="55">
        <v>20</v>
      </c>
      <c r="G424" s="55">
        <v>12980</v>
      </c>
    </row>
    <row r="425" spans="1:7" x14ac:dyDescent="0.25">
      <c r="A425" s="55" t="s">
        <v>221</v>
      </c>
      <c r="B425" s="56">
        <v>43009</v>
      </c>
      <c r="C425" s="55" t="s">
        <v>224</v>
      </c>
      <c r="D425" s="55" t="s">
        <v>35</v>
      </c>
      <c r="E425" s="55">
        <v>326</v>
      </c>
      <c r="F425" s="55">
        <v>15</v>
      </c>
      <c r="G425" s="55">
        <v>4890</v>
      </c>
    </row>
    <row r="426" spans="1:7" x14ac:dyDescent="0.25">
      <c r="A426" s="55" t="s">
        <v>222</v>
      </c>
      <c r="B426" s="56">
        <v>43010</v>
      </c>
      <c r="C426" s="55" t="s">
        <v>216</v>
      </c>
      <c r="D426" s="55" t="s">
        <v>35</v>
      </c>
      <c r="E426" s="55">
        <v>389</v>
      </c>
      <c r="F426" s="55">
        <v>15</v>
      </c>
      <c r="G426" s="55">
        <v>5835</v>
      </c>
    </row>
    <row r="427" spans="1:7" x14ac:dyDescent="0.25">
      <c r="A427" s="55" t="s">
        <v>223</v>
      </c>
      <c r="B427" s="56">
        <v>43011</v>
      </c>
      <c r="C427" s="55" t="s">
        <v>225</v>
      </c>
      <c r="D427" s="55" t="s">
        <v>35</v>
      </c>
      <c r="E427" s="55">
        <v>607</v>
      </c>
      <c r="F427" s="55">
        <v>15</v>
      </c>
      <c r="G427" s="55">
        <v>9105</v>
      </c>
    </row>
    <row r="428" spans="1:7" x14ac:dyDescent="0.25">
      <c r="A428" s="55" t="s">
        <v>217</v>
      </c>
      <c r="B428" s="56">
        <v>43012</v>
      </c>
      <c r="C428" s="55" t="s">
        <v>106</v>
      </c>
      <c r="D428" s="55" t="s">
        <v>38</v>
      </c>
      <c r="E428" s="55">
        <v>791</v>
      </c>
      <c r="F428" s="55">
        <v>18</v>
      </c>
      <c r="G428" s="55">
        <v>14238</v>
      </c>
    </row>
    <row r="429" spans="1:7" x14ac:dyDescent="0.25">
      <c r="A429" s="55" t="s">
        <v>2</v>
      </c>
      <c r="B429" s="56">
        <v>43013</v>
      </c>
      <c r="C429" s="55" t="s">
        <v>224</v>
      </c>
      <c r="D429" s="55" t="s">
        <v>36</v>
      </c>
      <c r="E429" s="55">
        <v>775</v>
      </c>
      <c r="F429" s="55">
        <v>20</v>
      </c>
      <c r="G429" s="55">
        <v>15500</v>
      </c>
    </row>
    <row r="430" spans="1:7" x14ac:dyDescent="0.25">
      <c r="A430" s="55" t="s">
        <v>218</v>
      </c>
      <c r="B430" s="56">
        <v>43014</v>
      </c>
      <c r="C430" s="55" t="s">
        <v>216</v>
      </c>
      <c r="D430" s="55" t="s">
        <v>38</v>
      </c>
      <c r="E430" s="55">
        <v>938</v>
      </c>
      <c r="F430" s="55">
        <v>18</v>
      </c>
      <c r="G430" s="55">
        <v>16884</v>
      </c>
    </row>
    <row r="431" spans="1:7" x14ac:dyDescent="0.25">
      <c r="A431" s="55" t="s">
        <v>219</v>
      </c>
      <c r="B431" s="56">
        <v>43015</v>
      </c>
      <c r="C431" s="55" t="s">
        <v>225</v>
      </c>
      <c r="D431" s="55" t="s">
        <v>37</v>
      </c>
      <c r="E431" s="55">
        <v>659</v>
      </c>
      <c r="F431" s="55">
        <v>12.5</v>
      </c>
      <c r="G431" s="55">
        <v>8237.5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31"/>
  <sheetViews>
    <sheetView zoomScale="160" zoomScaleNormal="160" workbookViewId="0">
      <selection activeCell="B4" sqref="B4:B12"/>
    </sheetView>
  </sheetViews>
  <sheetFormatPr defaultRowHeight="15" x14ac:dyDescent="0.25"/>
  <cols>
    <col min="1" max="1" width="11.42578125" bestFit="1" customWidth="1"/>
    <col min="3" max="3" width="12.28515625" bestFit="1" customWidth="1"/>
  </cols>
  <sheetData>
    <row r="1" spans="1:5" x14ac:dyDescent="0.25">
      <c r="B1" s="33" t="s">
        <v>198</v>
      </c>
    </row>
    <row r="2" spans="1:5" x14ac:dyDescent="0.25">
      <c r="C2" t="s">
        <v>206</v>
      </c>
      <c r="D2" t="s">
        <v>206</v>
      </c>
      <c r="E2" t="s">
        <v>206</v>
      </c>
    </row>
    <row r="3" spans="1:5" ht="15.75" thickBot="1" x14ac:dyDescent="0.3">
      <c r="A3" s="51" t="s">
        <v>29</v>
      </c>
      <c r="B3" s="3" t="s">
        <v>32</v>
      </c>
      <c r="C3" s="3" t="s">
        <v>33</v>
      </c>
      <c r="D3" s="3" t="s">
        <v>28</v>
      </c>
      <c r="E3" s="4" t="s">
        <v>34</v>
      </c>
    </row>
    <row r="4" spans="1:5" ht="15.75" thickTop="1" x14ac:dyDescent="0.25">
      <c r="A4" s="55" t="s">
        <v>217</v>
      </c>
      <c r="B4" s="5" t="str">
        <f t="array" ref="B4">INDEX(Index7!$D$4:$D$431,SMALL(IF(Index7!$A$4:$A$431=Index8!$A4,ROW(Index7!$D$4:$D$431),""),COUNTIF(Index8!$A$4:A4,Index8!A4))-3)</f>
        <v>Oranges</v>
      </c>
      <c r="C4" s="5"/>
      <c r="D4" s="5"/>
      <c r="E4" s="5"/>
    </row>
    <row r="5" spans="1:5" x14ac:dyDescent="0.25">
      <c r="A5" s="55" t="s">
        <v>2</v>
      </c>
      <c r="B5" s="5" t="str">
        <f t="array" ref="B5">INDEX(Index7!$D$4:$D$431,SMALL(IF(Index7!$A$4:$A$431=Index8!$A5,ROW(Index7!$D$4:$D$431),""),COUNTIF(Index8!$A$4:A5,Index8!A5))-3)</f>
        <v>Oranges</v>
      </c>
      <c r="C5" s="5"/>
      <c r="D5" s="5"/>
      <c r="E5" s="5"/>
    </row>
    <row r="6" spans="1:5" x14ac:dyDescent="0.25">
      <c r="A6" s="55" t="s">
        <v>218</v>
      </c>
      <c r="B6" s="5" t="str">
        <f t="array" ref="B6">INDEX(Index7!$D$4:$D$431,SMALL(IF(Index7!$A$4:$A$431=Index8!$A6,ROW(Index7!$D$4:$D$431),""),COUNTIF(Index8!$A$4:A6,Index8!A6))-3)</f>
        <v>Mangoes</v>
      </c>
      <c r="C6" s="5"/>
      <c r="D6" s="5"/>
      <c r="E6" s="5"/>
    </row>
    <row r="7" spans="1:5" x14ac:dyDescent="0.25">
      <c r="A7" s="55" t="s">
        <v>219</v>
      </c>
      <c r="B7" s="5" t="str">
        <f t="array" ref="B7">INDEX(Index7!$D$4:$D$431,SMALL(IF(Index7!$A$4:$A$431=Index8!$A7,ROW(Index7!$D$4:$D$431),""),COUNTIF(Index8!$A$4:A7,Index8!A7))-3)</f>
        <v>Oranges</v>
      </c>
      <c r="C7" s="5"/>
      <c r="D7" s="5"/>
      <c r="E7" s="5"/>
    </row>
    <row r="8" spans="1:5" x14ac:dyDescent="0.25">
      <c r="A8" s="55" t="s">
        <v>220</v>
      </c>
      <c r="B8" s="5" t="str">
        <f t="array" ref="B8">INDEX(Index7!$D$4:$D$431,SMALL(IF(Index7!$A$4:$A$431=Index8!$A8,ROW(Index7!$D$4:$D$431),""),COUNTIF(Index8!$A$4:A8,Index8!A8))-3)</f>
        <v>Apples</v>
      </c>
      <c r="C8" s="5"/>
      <c r="D8" s="5"/>
      <c r="E8" s="5"/>
    </row>
    <row r="9" spans="1:5" x14ac:dyDescent="0.25">
      <c r="A9" s="55" t="s">
        <v>221</v>
      </c>
      <c r="B9" s="5" t="str">
        <f t="array" ref="B9">INDEX(Index7!$D$4:$D$431,SMALL(IF(Index7!$A$4:$A$431=Index8!$A9,ROW(Index7!$D$4:$D$431),""),COUNTIF(Index8!$A$4:A9,Index8!A9))-3)</f>
        <v>Pears</v>
      </c>
      <c r="C9" s="5"/>
      <c r="D9" s="5"/>
      <c r="E9" s="5"/>
    </row>
    <row r="10" spans="1:5" x14ac:dyDescent="0.25">
      <c r="A10" s="55" t="s">
        <v>222</v>
      </c>
      <c r="B10" s="5" t="str">
        <f t="array" ref="B10">INDEX(Index7!$D$4:$D$431,SMALL(IF(Index7!$A$4:$A$431=Index8!$A10,ROW(Index7!$D$4:$D$431),""),COUNTIF(Index8!$A$4:A10,Index8!A10))-3)</f>
        <v>Apples</v>
      </c>
      <c r="C10" s="5"/>
      <c r="D10" s="5"/>
      <c r="E10" s="5"/>
    </row>
    <row r="11" spans="1:5" x14ac:dyDescent="0.25">
      <c r="A11" s="55" t="s">
        <v>223</v>
      </c>
      <c r="B11" s="5" t="str">
        <f t="array" ref="B11">INDEX(Index7!$D$4:$D$431,SMALL(IF(Index7!$A$4:$A$431=Index8!$A11,ROW(Index7!$D$4:$D$431),""),COUNTIF(Index8!$A$4:A11,Index8!A11))-3)</f>
        <v>Apples</v>
      </c>
      <c r="C11" s="5"/>
      <c r="D11" s="5"/>
      <c r="E11" s="5"/>
    </row>
    <row r="12" spans="1:5" x14ac:dyDescent="0.25">
      <c r="A12" s="55" t="s">
        <v>217</v>
      </c>
      <c r="B12" s="5" t="str">
        <f t="array" ref="B12">INDEX(Index7!$D$4:$D$431,SMALL(IF(Index7!$A$4:$A$431=Index8!$A12,ROW(Index7!$D$4:$D$431),""),COUNTIF(Index8!$A$4:A12,Index8!A12))-3)</f>
        <v>Oranges</v>
      </c>
      <c r="C12" s="5"/>
      <c r="D12" s="5"/>
      <c r="E12" s="5"/>
    </row>
    <row r="13" spans="1:5" x14ac:dyDescent="0.25">
      <c r="A13" s="55" t="s">
        <v>2</v>
      </c>
      <c r="B13" s="5" t="str">
        <f t="array" ref="B13">INDEX(Index7!$D$4:$D$431,SMALL(IF(Index7!$A$4:$A$431=Index8!$A13,ROW(Index7!$D$4:$D$431),""),COUNTIF(Index8!$A$4:A13,Index8!A13))-3)</f>
        <v>Oranges</v>
      </c>
      <c r="C13" s="5"/>
      <c r="D13" s="5"/>
      <c r="E13" s="5"/>
    </row>
    <row r="14" spans="1:5" x14ac:dyDescent="0.25">
      <c r="A14" s="55" t="s">
        <v>218</v>
      </c>
      <c r="B14" s="5" t="str">
        <f t="array" ref="B14">INDEX(Index7!$D$4:$D$431,SMALL(IF(Index7!$A$4:$A$431=Index8!$A14,ROW(Index7!$D$4:$D$431),""),COUNTIF(Index8!$A$4:A14,Index8!A14))-3)</f>
        <v>Mangoes</v>
      </c>
      <c r="C14" s="5"/>
      <c r="D14" s="5"/>
      <c r="E14" s="5"/>
    </row>
    <row r="15" spans="1:5" x14ac:dyDescent="0.25">
      <c r="A15" s="55" t="s">
        <v>219</v>
      </c>
      <c r="B15" s="5" t="str">
        <f t="array" ref="B15">INDEX(Index7!$D$4:$D$431,SMALL(IF(Index7!$A$4:$A$431=Index8!$A15,ROW(Index7!$D$4:$D$431),""),COUNTIF(Index8!$A$4:A15,Index8!A15))-3)</f>
        <v>Pears</v>
      </c>
      <c r="C15" s="5"/>
      <c r="D15" s="5"/>
      <c r="E15" s="5"/>
    </row>
    <row r="16" spans="1:5" x14ac:dyDescent="0.25">
      <c r="A16" s="55" t="s">
        <v>220</v>
      </c>
      <c r="B16" s="5" t="str">
        <f t="array" ref="B16">INDEX(Index7!$D$4:$D$431,SMALL(IF(Index7!$A$4:$A$431=Index8!$A16,ROW(Index7!$D$4:$D$431),""),COUNTIF(Index8!$A$4:A16,Index8!A16))-3)</f>
        <v>Mangoes</v>
      </c>
      <c r="C16" s="5"/>
      <c r="D16" s="5"/>
      <c r="E16" s="5"/>
    </row>
    <row r="17" spans="1:5" x14ac:dyDescent="0.25">
      <c r="A17" s="55" t="s">
        <v>221</v>
      </c>
      <c r="B17" s="5" t="str">
        <f t="array" ref="B17">INDEX(Index7!$D$4:$D$431,SMALL(IF(Index7!$A$4:$A$431=Index8!$A17,ROW(Index7!$D$4:$D$431),""),COUNTIF(Index8!$A$4:A17,Index8!A17))-3)</f>
        <v>Mangoes</v>
      </c>
      <c r="C17" s="5"/>
      <c r="D17" s="5"/>
      <c r="E17" s="5"/>
    </row>
    <row r="18" spans="1:5" x14ac:dyDescent="0.25">
      <c r="A18" s="55" t="s">
        <v>222</v>
      </c>
      <c r="B18" s="5" t="str">
        <f t="array" ref="B18">INDEX(Index7!$D$4:$D$431,SMALL(IF(Index7!$A$4:$A$431=Index8!$A18,ROW(Index7!$D$4:$D$431),""),COUNTIF(Index8!$A$4:A18,Index8!A18))-3)</f>
        <v>Mangoes</v>
      </c>
      <c r="C18" s="5"/>
      <c r="D18" s="5"/>
      <c r="E18" s="5"/>
    </row>
    <row r="19" spans="1:5" x14ac:dyDescent="0.25">
      <c r="A19" s="55" t="s">
        <v>223</v>
      </c>
      <c r="B19" s="5" t="str">
        <f t="array" ref="B19">INDEX(Index7!$D$4:$D$431,SMALL(IF(Index7!$A$4:$A$431=Index8!$A19,ROW(Index7!$D$4:$D$431),""),COUNTIF(Index8!$A$4:A19,Index8!A19))-3)</f>
        <v>Mangoes</v>
      </c>
      <c r="C19" s="5"/>
      <c r="D19" s="5"/>
      <c r="E19" s="5"/>
    </row>
    <row r="20" spans="1:5" x14ac:dyDescent="0.25">
      <c r="A20" s="55" t="s">
        <v>217</v>
      </c>
      <c r="B20" s="5" t="str">
        <f t="array" ref="B20">INDEX(Index7!$D$4:$D$431,SMALL(IF(Index7!$A$4:$A$431=Index8!$A20,ROW(Index7!$D$4:$D$431),""),COUNTIF(Index8!$A$4:A20,Index8!A20))-3)</f>
        <v>Oranges</v>
      </c>
      <c r="C20" s="5"/>
      <c r="D20" s="5"/>
      <c r="E20" s="5"/>
    </row>
    <row r="21" spans="1:5" x14ac:dyDescent="0.25">
      <c r="A21" s="55" t="s">
        <v>2</v>
      </c>
      <c r="B21" s="5" t="str">
        <f t="array" ref="B21">INDEX(Index7!$D$4:$D$431,SMALL(IF(Index7!$A$4:$A$431=Index8!$A21,ROW(Index7!$D$4:$D$431),""),COUNTIF(Index8!$A$4:A21,Index8!A21))-3)</f>
        <v>Apples</v>
      </c>
      <c r="C21" s="5"/>
      <c r="D21" s="5"/>
      <c r="E21" s="5"/>
    </row>
    <row r="22" spans="1:5" x14ac:dyDescent="0.25">
      <c r="A22" s="55" t="s">
        <v>218</v>
      </c>
      <c r="B22" s="5" t="str">
        <f t="array" ref="B22">INDEX(Index7!$D$4:$D$431,SMALL(IF(Index7!$A$4:$A$431=Index8!$A22,ROW(Index7!$D$4:$D$431),""),COUNTIF(Index8!$A$4:A22,Index8!A22))-3)</f>
        <v>Mangoes</v>
      </c>
      <c r="C22" s="5"/>
      <c r="D22" s="5"/>
      <c r="E22" s="5"/>
    </row>
    <row r="23" spans="1:5" x14ac:dyDescent="0.25">
      <c r="A23" s="55" t="s">
        <v>219</v>
      </c>
      <c r="B23" s="5" t="str">
        <f t="array" ref="B23">INDEX(Index7!$D$4:$D$431,SMALL(IF(Index7!$A$4:$A$431=Index8!$A23,ROW(Index7!$D$4:$D$431),""),COUNTIF(Index8!$A$4:A23,Index8!A23))-3)</f>
        <v>Oranges</v>
      </c>
      <c r="C23" s="5"/>
      <c r="D23" s="5"/>
      <c r="E23" s="5"/>
    </row>
    <row r="24" spans="1:5" x14ac:dyDescent="0.25">
      <c r="A24" s="55" t="s">
        <v>220</v>
      </c>
      <c r="B24" s="5" t="str">
        <f t="array" ref="B24">INDEX(Index7!$D$4:$D$431,SMALL(IF(Index7!$A$4:$A$431=Index8!$A24,ROW(Index7!$D$4:$D$431),""),COUNTIF(Index8!$A$4:A24,Index8!A24))-3)</f>
        <v>Oranges</v>
      </c>
      <c r="C24" s="5"/>
      <c r="D24" s="5"/>
      <c r="E24" s="5"/>
    </row>
    <row r="25" spans="1:5" x14ac:dyDescent="0.25">
      <c r="A25" s="55" t="s">
        <v>221</v>
      </c>
      <c r="B25" s="5" t="str">
        <f t="array" ref="B25">INDEX(Index7!$D$4:$D$431,SMALL(IF(Index7!$A$4:$A$431=Index8!$A25,ROW(Index7!$D$4:$D$431),""),COUNTIF(Index8!$A$4:A25,Index8!A25))-3)</f>
        <v>Oranges</v>
      </c>
      <c r="C25" s="5"/>
      <c r="D25" s="5"/>
      <c r="E25" s="5"/>
    </row>
    <row r="26" spans="1:5" x14ac:dyDescent="0.25">
      <c r="A26" s="55" t="s">
        <v>222</v>
      </c>
      <c r="B26" s="5" t="str">
        <f t="array" ref="B26">INDEX(Index7!$D$4:$D$431,SMALL(IF(Index7!$A$4:$A$431=Index8!$A26,ROW(Index7!$D$4:$D$431),""),COUNTIF(Index8!$A$4:A26,Index8!A26))-3)</f>
        <v>Apples</v>
      </c>
      <c r="C26" s="5"/>
      <c r="D26" s="5"/>
      <c r="E26" s="5"/>
    </row>
    <row r="27" spans="1:5" x14ac:dyDescent="0.25">
      <c r="A27" s="55" t="s">
        <v>223</v>
      </c>
      <c r="B27" s="5" t="str">
        <f t="array" ref="B27">INDEX(Index7!$D$4:$D$431,SMALL(IF(Index7!$A$4:$A$431=Index8!$A27,ROW(Index7!$D$4:$D$431),""),COUNTIF(Index8!$A$4:A27,Index8!A27))-3)</f>
        <v>Pears</v>
      </c>
      <c r="C27" s="5"/>
      <c r="D27" s="5"/>
      <c r="E27" s="5"/>
    </row>
    <row r="28" spans="1:5" x14ac:dyDescent="0.25">
      <c r="A28" s="55" t="s">
        <v>217</v>
      </c>
      <c r="B28" s="5" t="str">
        <f t="array" ref="B28">INDEX(Index7!$D$4:$D$431,SMALL(IF(Index7!$A$4:$A$431=Index8!$A28,ROW(Index7!$D$4:$D$431),""),COUNTIF(Index8!$A$4:A28,Index8!A28))-3)</f>
        <v>Mangoes</v>
      </c>
      <c r="C28" s="5"/>
      <c r="D28" s="5"/>
      <c r="E28" s="5"/>
    </row>
    <row r="29" spans="1:5" x14ac:dyDescent="0.25">
      <c r="A29" s="55" t="s">
        <v>2</v>
      </c>
      <c r="B29" s="5" t="str">
        <f t="array" ref="B29">INDEX(Index7!$D$4:$D$431,SMALL(IF(Index7!$A$4:$A$431=Index8!$A29,ROW(Index7!$D$4:$D$431),""),COUNTIF(Index8!$A$4:A29,Index8!A29))-3)</f>
        <v>Oranges</v>
      </c>
      <c r="C29" s="5"/>
      <c r="D29" s="5"/>
      <c r="E29" s="5"/>
    </row>
    <row r="30" spans="1:5" x14ac:dyDescent="0.25">
      <c r="A30" s="55" t="s">
        <v>218</v>
      </c>
      <c r="B30" s="5" t="str">
        <f t="array" ref="B30">INDEX(Index7!$D$4:$D$431,SMALL(IF(Index7!$A$4:$A$431=Index8!$A30,ROW(Index7!$D$4:$D$431),""),COUNTIF(Index8!$A$4:A30,Index8!A30))-3)</f>
        <v>Apples</v>
      </c>
      <c r="C30" s="5"/>
      <c r="D30" s="5"/>
      <c r="E30" s="5"/>
    </row>
    <row r="31" spans="1:5" x14ac:dyDescent="0.25">
      <c r="A31" s="55" t="s">
        <v>219</v>
      </c>
      <c r="B31" s="5" t="str">
        <f t="array" ref="B31">INDEX(Index7!$D$4:$D$431,SMALL(IF(Index7!$A$4:$A$431=Index8!$A31,ROW(Index7!$D$4:$D$431),""),COUNTIF(Index8!$A$4:A31,Index8!A31))-3)</f>
        <v>Mangoes</v>
      </c>
      <c r="C31" s="5"/>
      <c r="D31" s="5"/>
      <c r="E31" s="5"/>
    </row>
    <row r="32" spans="1:5" x14ac:dyDescent="0.25">
      <c r="A32" s="55" t="s">
        <v>220</v>
      </c>
      <c r="B32" s="5" t="str">
        <f t="array" ref="B32">INDEX(Index7!$D$4:$D$431,SMALL(IF(Index7!$A$4:$A$431=Index8!$A32,ROW(Index7!$D$4:$D$431),""),COUNTIF(Index8!$A$4:A32,Index8!A32))-3)</f>
        <v>Oranges</v>
      </c>
      <c r="C32" s="5"/>
      <c r="D32" s="5"/>
      <c r="E32" s="5"/>
    </row>
    <row r="33" spans="1:5" x14ac:dyDescent="0.25">
      <c r="A33" s="55" t="s">
        <v>221</v>
      </c>
      <c r="B33" s="5" t="str">
        <f t="array" ref="B33">INDEX(Index7!$D$4:$D$431,SMALL(IF(Index7!$A$4:$A$431=Index8!$A33,ROW(Index7!$D$4:$D$431),""),COUNTIF(Index8!$A$4:A33,Index8!A33))-3)</f>
        <v>Apples</v>
      </c>
      <c r="C33" s="5"/>
      <c r="D33" s="5"/>
      <c r="E33" s="5"/>
    </row>
    <row r="34" spans="1:5" x14ac:dyDescent="0.25">
      <c r="A34" s="55" t="s">
        <v>222</v>
      </c>
      <c r="B34" s="5" t="str">
        <f t="array" ref="B34">INDEX(Index7!$D$4:$D$431,SMALL(IF(Index7!$A$4:$A$431=Index8!$A34,ROW(Index7!$D$4:$D$431),""),COUNTIF(Index8!$A$4:A34,Index8!A34))-3)</f>
        <v>Pears</v>
      </c>
      <c r="C34" s="5"/>
      <c r="D34" s="5"/>
      <c r="E34" s="5"/>
    </row>
    <row r="35" spans="1:5" x14ac:dyDescent="0.25">
      <c r="A35" s="55" t="s">
        <v>223</v>
      </c>
      <c r="B35" s="5" t="str">
        <f t="array" ref="B35">INDEX(Index7!$D$4:$D$431,SMALL(IF(Index7!$A$4:$A$431=Index8!$A35,ROW(Index7!$D$4:$D$431),""),COUNTIF(Index8!$A$4:A35,Index8!A35))-3)</f>
        <v>Oranges</v>
      </c>
      <c r="C35" s="5"/>
      <c r="D35" s="5"/>
      <c r="E35" s="5"/>
    </row>
    <row r="36" spans="1:5" x14ac:dyDescent="0.25">
      <c r="A36" s="55" t="s">
        <v>217</v>
      </c>
      <c r="B36" s="5" t="str">
        <f t="array" ref="B36">INDEX(Index7!$D$4:$D$431,SMALL(IF(Index7!$A$4:$A$431=Index8!$A36,ROW(Index7!$D$4:$D$431),""),COUNTIF(Index8!$A$4:A36,Index8!A36))-3)</f>
        <v>Oranges</v>
      </c>
      <c r="C36" s="5"/>
      <c r="D36" s="5"/>
      <c r="E36" s="5"/>
    </row>
    <row r="37" spans="1:5" x14ac:dyDescent="0.25">
      <c r="A37" s="55" t="s">
        <v>2</v>
      </c>
      <c r="B37" s="5" t="str">
        <f t="array" ref="B37">INDEX(Index7!$D$4:$D$431,SMALL(IF(Index7!$A$4:$A$431=Index8!$A37,ROW(Index7!$D$4:$D$431),""),COUNTIF(Index8!$A$4:A37,Index8!A37))-3)</f>
        <v>Mangoes</v>
      </c>
      <c r="C37" s="5"/>
      <c r="D37" s="5"/>
      <c r="E37" s="5"/>
    </row>
    <row r="38" spans="1:5" x14ac:dyDescent="0.25">
      <c r="A38" s="55" t="s">
        <v>218</v>
      </c>
      <c r="B38" s="5" t="str">
        <f t="array" ref="B38">INDEX(Index7!$D$4:$D$431,SMALL(IF(Index7!$A$4:$A$431=Index8!$A38,ROW(Index7!$D$4:$D$431),""),COUNTIF(Index8!$A$4:A38,Index8!A38))-3)</f>
        <v>Apples</v>
      </c>
      <c r="C38" s="5"/>
      <c r="D38" s="5"/>
      <c r="E38" s="5"/>
    </row>
    <row r="39" spans="1:5" x14ac:dyDescent="0.25">
      <c r="A39" s="55" t="s">
        <v>219</v>
      </c>
      <c r="B39" s="5" t="str">
        <f t="array" ref="B39">INDEX(Index7!$D$4:$D$431,SMALL(IF(Index7!$A$4:$A$431=Index8!$A39,ROW(Index7!$D$4:$D$431),""),COUNTIF(Index8!$A$4:A39,Index8!A39))-3)</f>
        <v>Oranges</v>
      </c>
      <c r="C39" s="5"/>
      <c r="D39" s="5"/>
      <c r="E39" s="5"/>
    </row>
    <row r="40" spans="1:5" x14ac:dyDescent="0.25">
      <c r="A40" s="55" t="s">
        <v>220</v>
      </c>
      <c r="B40" s="5" t="str">
        <f t="array" ref="B40">INDEX(Index7!$D$4:$D$431,SMALL(IF(Index7!$A$4:$A$431=Index8!$A40,ROW(Index7!$D$4:$D$431),""),COUNTIF(Index8!$A$4:A40,Index8!A40))-3)</f>
        <v>Pears</v>
      </c>
      <c r="C40" s="5"/>
      <c r="D40" s="5"/>
      <c r="E40" s="5"/>
    </row>
    <row r="41" spans="1:5" x14ac:dyDescent="0.25">
      <c r="A41" s="55" t="s">
        <v>221</v>
      </c>
      <c r="B41" s="5" t="str">
        <f t="array" ref="B41">INDEX(Index7!$D$4:$D$431,SMALL(IF(Index7!$A$4:$A$431=Index8!$A41,ROW(Index7!$D$4:$D$431),""),COUNTIF(Index8!$A$4:A41,Index8!A41))-3)</f>
        <v>Pears</v>
      </c>
      <c r="C41" s="5"/>
      <c r="D41" s="5"/>
      <c r="E41" s="5"/>
    </row>
    <row r="42" spans="1:5" x14ac:dyDescent="0.25">
      <c r="A42" s="55" t="s">
        <v>222</v>
      </c>
      <c r="B42" s="5" t="str">
        <f t="array" ref="B42">INDEX(Index7!$D$4:$D$431,SMALL(IF(Index7!$A$4:$A$431=Index8!$A42,ROW(Index7!$D$4:$D$431),""),COUNTIF(Index8!$A$4:A42,Index8!A42))-3)</f>
        <v>Oranges</v>
      </c>
      <c r="C42" s="5"/>
      <c r="D42" s="5"/>
      <c r="E42" s="5"/>
    </row>
    <row r="43" spans="1:5" x14ac:dyDescent="0.25">
      <c r="A43" s="55" t="s">
        <v>223</v>
      </c>
      <c r="B43" s="5" t="str">
        <f t="array" ref="B43">INDEX(Index7!$D$4:$D$431,SMALL(IF(Index7!$A$4:$A$431=Index8!$A43,ROW(Index7!$D$4:$D$431),""),COUNTIF(Index8!$A$4:A43,Index8!A43))-3)</f>
        <v>Pears</v>
      </c>
      <c r="C43" s="5"/>
      <c r="D43" s="5"/>
      <c r="E43" s="5"/>
    </row>
    <row r="44" spans="1:5" x14ac:dyDescent="0.25">
      <c r="A44" s="55" t="s">
        <v>217</v>
      </c>
      <c r="B44" s="5" t="str">
        <f t="array" ref="B44">INDEX(Index7!$D$4:$D$431,SMALL(IF(Index7!$A$4:$A$431=Index8!$A44,ROW(Index7!$D$4:$D$431),""),COUNTIF(Index8!$A$4:A44,Index8!A44))-3)</f>
        <v>Apples</v>
      </c>
      <c r="C44" s="5"/>
      <c r="D44" s="5"/>
      <c r="E44" s="5"/>
    </row>
    <row r="45" spans="1:5" x14ac:dyDescent="0.25">
      <c r="A45" s="55" t="s">
        <v>2</v>
      </c>
      <c r="B45" s="5" t="str">
        <f t="array" ref="B45">INDEX(Index7!$D$4:$D$431,SMALL(IF(Index7!$A$4:$A$431=Index8!$A45,ROW(Index7!$D$4:$D$431),""),COUNTIF(Index8!$A$4:A45,Index8!A45))-3)</f>
        <v>Apples</v>
      </c>
      <c r="C45" s="5"/>
      <c r="D45" s="5"/>
      <c r="E45" s="5"/>
    </row>
    <row r="46" spans="1:5" x14ac:dyDescent="0.25">
      <c r="A46" s="55" t="s">
        <v>218</v>
      </c>
      <c r="B46" s="5" t="str">
        <f t="array" ref="B46">INDEX(Index7!$D$4:$D$431,SMALL(IF(Index7!$A$4:$A$431=Index8!$A46,ROW(Index7!$D$4:$D$431),""),COUNTIF(Index8!$A$4:A46,Index8!A46))-3)</f>
        <v>Oranges</v>
      </c>
      <c r="C46" s="5"/>
      <c r="D46" s="5"/>
      <c r="E46" s="5"/>
    </row>
    <row r="47" spans="1:5" x14ac:dyDescent="0.25">
      <c r="A47" s="55" t="s">
        <v>219</v>
      </c>
      <c r="B47" s="5" t="str">
        <f t="array" ref="B47">INDEX(Index7!$D$4:$D$431,SMALL(IF(Index7!$A$4:$A$431=Index8!$A47,ROW(Index7!$D$4:$D$431),""),COUNTIF(Index8!$A$4:A47,Index8!A47))-3)</f>
        <v>Apples</v>
      </c>
      <c r="C47" s="5"/>
      <c r="D47" s="5"/>
      <c r="E47" s="5"/>
    </row>
    <row r="48" spans="1:5" x14ac:dyDescent="0.25">
      <c r="A48" s="55" t="s">
        <v>220</v>
      </c>
      <c r="B48" s="5" t="str">
        <f t="array" ref="B48">INDEX(Index7!$D$4:$D$431,SMALL(IF(Index7!$A$4:$A$431=Index8!$A48,ROW(Index7!$D$4:$D$431),""),COUNTIF(Index8!$A$4:A48,Index8!A48))-3)</f>
        <v>Apples</v>
      </c>
      <c r="C48" s="5"/>
      <c r="D48" s="5"/>
      <c r="E48" s="5"/>
    </row>
    <row r="49" spans="1:5" x14ac:dyDescent="0.25">
      <c r="A49" s="55" t="s">
        <v>221</v>
      </c>
      <c r="B49" s="5" t="str">
        <f t="array" ref="B49">INDEX(Index7!$D$4:$D$431,SMALL(IF(Index7!$A$4:$A$431=Index8!$A49,ROW(Index7!$D$4:$D$431),""),COUNTIF(Index8!$A$4:A49,Index8!A49))-3)</f>
        <v>Pears</v>
      </c>
      <c r="C49" s="5"/>
      <c r="D49" s="5"/>
      <c r="E49" s="5"/>
    </row>
    <row r="50" spans="1:5" x14ac:dyDescent="0.25">
      <c r="A50" s="55" t="s">
        <v>222</v>
      </c>
      <c r="B50" s="5" t="str">
        <f t="array" ref="B50">INDEX(Index7!$D$4:$D$431,SMALL(IF(Index7!$A$4:$A$431=Index8!$A50,ROW(Index7!$D$4:$D$431),""),COUNTIF(Index8!$A$4:A50,Index8!A50))-3)</f>
        <v>Oranges</v>
      </c>
      <c r="C50" s="5"/>
      <c r="D50" s="5"/>
      <c r="E50" s="5"/>
    </row>
    <row r="51" spans="1:5" x14ac:dyDescent="0.25">
      <c r="A51" s="55" t="s">
        <v>223</v>
      </c>
      <c r="B51" s="5" t="str">
        <f t="array" ref="B51">INDEX(Index7!$D$4:$D$431,SMALL(IF(Index7!$A$4:$A$431=Index8!$A51,ROW(Index7!$D$4:$D$431),""),COUNTIF(Index8!$A$4:A51,Index8!A51))-3)</f>
        <v>Mangoes</v>
      </c>
      <c r="C51" s="5"/>
      <c r="D51" s="5"/>
      <c r="E51" s="5"/>
    </row>
    <row r="52" spans="1:5" x14ac:dyDescent="0.25">
      <c r="A52" s="55" t="s">
        <v>217</v>
      </c>
      <c r="B52" s="5" t="str">
        <f t="array" ref="B52">INDEX(Index7!$D$4:$D$431,SMALL(IF(Index7!$A$4:$A$431=Index8!$A52,ROW(Index7!$D$4:$D$431),""),COUNTIF(Index8!$A$4:A52,Index8!A52))-3)</f>
        <v>Apples</v>
      </c>
      <c r="C52" s="5"/>
      <c r="D52" s="5"/>
      <c r="E52" s="5"/>
    </row>
    <row r="53" spans="1:5" x14ac:dyDescent="0.25">
      <c r="A53" s="55" t="s">
        <v>2</v>
      </c>
      <c r="B53" s="5" t="str">
        <f t="array" ref="B53">INDEX(Index7!$D$4:$D$431,SMALL(IF(Index7!$A$4:$A$431=Index8!$A53,ROW(Index7!$D$4:$D$431),""),COUNTIF(Index8!$A$4:A53,Index8!A53))-3)</f>
        <v>Mangoes</v>
      </c>
      <c r="C53" s="5"/>
      <c r="D53" s="5"/>
      <c r="E53" s="5"/>
    </row>
    <row r="54" spans="1:5" x14ac:dyDescent="0.25">
      <c r="A54" s="55" t="s">
        <v>218</v>
      </c>
      <c r="B54" s="5" t="str">
        <f t="array" ref="B54">INDEX(Index7!$D$4:$D$431,SMALL(IF(Index7!$A$4:$A$431=Index8!$A54,ROW(Index7!$D$4:$D$431),""),COUNTIF(Index8!$A$4:A54,Index8!A54))-3)</f>
        <v>Oranges</v>
      </c>
      <c r="C54" s="5"/>
      <c r="D54" s="5"/>
      <c r="E54" s="5"/>
    </row>
    <row r="55" spans="1:5" x14ac:dyDescent="0.25">
      <c r="A55" s="55" t="s">
        <v>219</v>
      </c>
      <c r="B55" s="5" t="str">
        <f t="array" ref="B55">INDEX(Index7!$D$4:$D$431,SMALL(IF(Index7!$A$4:$A$431=Index8!$A55,ROW(Index7!$D$4:$D$431),""),COUNTIF(Index8!$A$4:A55,Index8!A55))-3)</f>
        <v>Oranges</v>
      </c>
      <c r="C55" s="5"/>
      <c r="D55" s="5"/>
      <c r="E55" s="5"/>
    </row>
    <row r="56" spans="1:5" x14ac:dyDescent="0.25">
      <c r="A56" s="55" t="s">
        <v>220</v>
      </c>
      <c r="B56" s="5" t="str">
        <f t="array" ref="B56">INDEX(Index7!$D$4:$D$431,SMALL(IF(Index7!$A$4:$A$431=Index8!$A56,ROW(Index7!$D$4:$D$431),""),COUNTIF(Index8!$A$4:A56,Index8!A56))-3)</f>
        <v>Oranges</v>
      </c>
      <c r="C56" s="5"/>
      <c r="D56" s="5"/>
      <c r="E56" s="5"/>
    </row>
    <row r="57" spans="1:5" x14ac:dyDescent="0.25">
      <c r="A57" s="55" t="s">
        <v>221</v>
      </c>
      <c r="B57" s="5" t="str">
        <f t="array" ref="B57">INDEX(Index7!$D$4:$D$431,SMALL(IF(Index7!$A$4:$A$431=Index8!$A57,ROW(Index7!$D$4:$D$431),""),COUNTIF(Index8!$A$4:A57,Index8!A57))-3)</f>
        <v>Apples</v>
      </c>
      <c r="C57" s="5"/>
      <c r="D57" s="5"/>
      <c r="E57" s="5"/>
    </row>
    <row r="58" spans="1:5" x14ac:dyDescent="0.25">
      <c r="A58" s="55" t="s">
        <v>222</v>
      </c>
      <c r="B58" s="5" t="str">
        <f t="array" ref="B58">INDEX(Index7!$D$4:$D$431,SMALL(IF(Index7!$A$4:$A$431=Index8!$A58,ROW(Index7!$D$4:$D$431),""),COUNTIF(Index8!$A$4:A58,Index8!A58))-3)</f>
        <v>Apples</v>
      </c>
      <c r="C58" s="5"/>
      <c r="D58" s="5"/>
      <c r="E58" s="5"/>
    </row>
    <row r="59" spans="1:5" x14ac:dyDescent="0.25">
      <c r="A59" s="55" t="s">
        <v>223</v>
      </c>
      <c r="B59" s="5" t="str">
        <f t="array" ref="B59">INDEX(Index7!$D$4:$D$431,SMALL(IF(Index7!$A$4:$A$431=Index8!$A59,ROW(Index7!$D$4:$D$431),""),COUNTIF(Index8!$A$4:A59,Index8!A59))-3)</f>
        <v>Oranges</v>
      </c>
      <c r="C59" s="5"/>
      <c r="D59" s="5"/>
      <c r="E59" s="5"/>
    </row>
    <row r="60" spans="1:5" x14ac:dyDescent="0.25">
      <c r="A60" s="55" t="s">
        <v>217</v>
      </c>
      <c r="B60" s="5" t="str">
        <f t="array" ref="B60">INDEX(Index7!$D$4:$D$431,SMALL(IF(Index7!$A$4:$A$431=Index8!$A60,ROW(Index7!$D$4:$D$431),""),COUNTIF(Index8!$A$4:A60,Index8!A60))-3)</f>
        <v>Pears</v>
      </c>
      <c r="C60" s="5"/>
      <c r="D60" s="5"/>
      <c r="E60" s="5"/>
    </row>
    <row r="61" spans="1:5" x14ac:dyDescent="0.25">
      <c r="A61" s="55" t="s">
        <v>2</v>
      </c>
      <c r="B61" s="5" t="str">
        <f t="array" ref="B61">INDEX(Index7!$D$4:$D$431,SMALL(IF(Index7!$A$4:$A$431=Index8!$A61,ROW(Index7!$D$4:$D$431),""),COUNTIF(Index8!$A$4:A61,Index8!A61))-3)</f>
        <v>Oranges</v>
      </c>
      <c r="C61" s="5"/>
      <c r="D61" s="5"/>
      <c r="E61" s="5"/>
    </row>
    <row r="62" spans="1:5" x14ac:dyDescent="0.25">
      <c r="A62" s="55" t="s">
        <v>218</v>
      </c>
      <c r="B62" s="5" t="str">
        <f t="array" ref="B62">INDEX(Index7!$D$4:$D$431,SMALL(IF(Index7!$A$4:$A$431=Index8!$A62,ROW(Index7!$D$4:$D$431),""),COUNTIF(Index8!$A$4:A62,Index8!A62))-3)</f>
        <v>Apples</v>
      </c>
      <c r="C62" s="5"/>
      <c r="D62" s="5"/>
      <c r="E62" s="5"/>
    </row>
    <row r="63" spans="1:5" x14ac:dyDescent="0.25">
      <c r="A63" s="55" t="s">
        <v>219</v>
      </c>
      <c r="B63" s="5" t="str">
        <f t="array" ref="B63">INDEX(Index7!$D$4:$D$431,SMALL(IF(Index7!$A$4:$A$431=Index8!$A63,ROW(Index7!$D$4:$D$431),""),COUNTIF(Index8!$A$4:A63,Index8!A63))-3)</f>
        <v>Mangoes</v>
      </c>
      <c r="C63" s="5"/>
      <c r="D63" s="5"/>
      <c r="E63" s="5"/>
    </row>
    <row r="64" spans="1:5" x14ac:dyDescent="0.25">
      <c r="A64" s="55" t="s">
        <v>220</v>
      </c>
      <c r="B64" s="5" t="str">
        <f t="array" ref="B64">INDEX(Index7!$D$4:$D$431,SMALL(IF(Index7!$A$4:$A$431=Index8!$A64,ROW(Index7!$D$4:$D$431),""),COUNTIF(Index8!$A$4:A64,Index8!A64))-3)</f>
        <v>Pears</v>
      </c>
      <c r="C64" s="5"/>
      <c r="D64" s="5"/>
      <c r="E64" s="5"/>
    </row>
    <row r="65" spans="1:5" x14ac:dyDescent="0.25">
      <c r="A65" s="55" t="s">
        <v>221</v>
      </c>
      <c r="B65" s="5" t="str">
        <f t="array" ref="B65">INDEX(Index7!$D$4:$D$431,SMALL(IF(Index7!$A$4:$A$431=Index8!$A65,ROW(Index7!$D$4:$D$431),""),COUNTIF(Index8!$A$4:A65,Index8!A65))-3)</f>
        <v>Pears</v>
      </c>
      <c r="C65" s="5"/>
      <c r="D65" s="5"/>
      <c r="E65" s="5"/>
    </row>
    <row r="66" spans="1:5" x14ac:dyDescent="0.25">
      <c r="A66" s="55" t="s">
        <v>222</v>
      </c>
      <c r="B66" s="5" t="str">
        <f t="array" ref="B66">INDEX(Index7!$D$4:$D$431,SMALL(IF(Index7!$A$4:$A$431=Index8!$A66,ROW(Index7!$D$4:$D$431),""),COUNTIF(Index8!$A$4:A66,Index8!A66))-3)</f>
        <v>Pears</v>
      </c>
      <c r="C66" s="5"/>
      <c r="D66" s="5"/>
      <c r="E66" s="5"/>
    </row>
    <row r="67" spans="1:5" x14ac:dyDescent="0.25">
      <c r="A67" s="55" t="s">
        <v>223</v>
      </c>
      <c r="B67" s="5" t="str">
        <f t="array" ref="B67">INDEX(Index7!$D$4:$D$431,SMALL(IF(Index7!$A$4:$A$431=Index8!$A67,ROW(Index7!$D$4:$D$431),""),COUNTIF(Index8!$A$4:A67,Index8!A67))-3)</f>
        <v>Pears</v>
      </c>
      <c r="C67" s="5"/>
      <c r="D67" s="5"/>
      <c r="E67" s="5"/>
    </row>
    <row r="68" spans="1:5" x14ac:dyDescent="0.25">
      <c r="A68" s="55" t="s">
        <v>217</v>
      </c>
      <c r="B68" s="5" t="str">
        <f t="array" ref="B68">INDEX(Index7!$D$4:$D$431,SMALL(IF(Index7!$A$4:$A$431=Index8!$A68,ROW(Index7!$D$4:$D$431),""),COUNTIF(Index8!$A$4:A68,Index8!A68))-3)</f>
        <v>Pears</v>
      </c>
      <c r="C68" s="5"/>
      <c r="D68" s="5"/>
      <c r="E68" s="5"/>
    </row>
    <row r="69" spans="1:5" x14ac:dyDescent="0.25">
      <c r="A69" s="55" t="s">
        <v>2</v>
      </c>
      <c r="B69" s="5" t="str">
        <f t="array" ref="B69">INDEX(Index7!$D$4:$D$431,SMALL(IF(Index7!$A$4:$A$431=Index8!$A69,ROW(Index7!$D$4:$D$431),""),COUNTIF(Index8!$A$4:A69,Index8!A69))-3)</f>
        <v>Pears</v>
      </c>
      <c r="C69" s="5"/>
      <c r="D69" s="5"/>
      <c r="E69" s="5"/>
    </row>
    <row r="70" spans="1:5" x14ac:dyDescent="0.25">
      <c r="A70" s="55" t="s">
        <v>218</v>
      </c>
      <c r="B70" s="5" t="str">
        <f t="array" ref="B70">INDEX(Index7!$D$4:$D$431,SMALL(IF(Index7!$A$4:$A$431=Index8!$A70,ROW(Index7!$D$4:$D$431),""),COUNTIF(Index8!$A$4:A70,Index8!A70))-3)</f>
        <v>Mangoes</v>
      </c>
      <c r="C70" s="5"/>
      <c r="D70" s="5"/>
      <c r="E70" s="5"/>
    </row>
    <row r="71" spans="1:5" x14ac:dyDescent="0.25">
      <c r="A71" s="55" t="s">
        <v>219</v>
      </c>
      <c r="B71" s="5" t="str">
        <f t="array" ref="B71">INDEX(Index7!$D$4:$D$431,SMALL(IF(Index7!$A$4:$A$431=Index8!$A71,ROW(Index7!$D$4:$D$431),""),COUNTIF(Index8!$A$4:A71,Index8!A71))-3)</f>
        <v>Mangoes</v>
      </c>
      <c r="C71" s="5"/>
      <c r="D71" s="5"/>
      <c r="E71" s="5"/>
    </row>
    <row r="72" spans="1:5" x14ac:dyDescent="0.25">
      <c r="A72" s="55" t="s">
        <v>220</v>
      </c>
      <c r="B72" s="5" t="str">
        <f t="array" ref="B72">INDEX(Index7!$D$4:$D$431,SMALL(IF(Index7!$A$4:$A$431=Index8!$A72,ROW(Index7!$D$4:$D$431),""),COUNTIF(Index8!$A$4:A72,Index8!A72))-3)</f>
        <v>Apples</v>
      </c>
      <c r="C72" s="5"/>
      <c r="D72" s="5"/>
      <c r="E72" s="5"/>
    </row>
    <row r="73" spans="1:5" x14ac:dyDescent="0.25">
      <c r="A73" s="55" t="s">
        <v>221</v>
      </c>
      <c r="B73" s="5" t="str">
        <f t="array" ref="B73">INDEX(Index7!$D$4:$D$431,SMALL(IF(Index7!$A$4:$A$431=Index8!$A73,ROW(Index7!$D$4:$D$431),""),COUNTIF(Index8!$A$4:A73,Index8!A73))-3)</f>
        <v>Oranges</v>
      </c>
      <c r="C73" s="5"/>
      <c r="D73" s="5"/>
      <c r="E73" s="5"/>
    </row>
    <row r="74" spans="1:5" x14ac:dyDescent="0.25">
      <c r="A74" s="55" t="s">
        <v>222</v>
      </c>
      <c r="B74" s="5" t="str">
        <f t="array" ref="B74">INDEX(Index7!$D$4:$D$431,SMALL(IF(Index7!$A$4:$A$431=Index8!$A74,ROW(Index7!$D$4:$D$431),""),COUNTIF(Index8!$A$4:A74,Index8!A74))-3)</f>
        <v>Pears</v>
      </c>
      <c r="C74" s="5"/>
      <c r="D74" s="5"/>
      <c r="E74" s="5"/>
    </row>
    <row r="75" spans="1:5" x14ac:dyDescent="0.25">
      <c r="A75" s="55" t="s">
        <v>223</v>
      </c>
      <c r="B75" s="5" t="str">
        <f t="array" ref="B75">INDEX(Index7!$D$4:$D$431,SMALL(IF(Index7!$A$4:$A$431=Index8!$A75,ROW(Index7!$D$4:$D$431),""),COUNTIF(Index8!$A$4:A75,Index8!A75))-3)</f>
        <v>Oranges</v>
      </c>
      <c r="C75" s="5"/>
      <c r="D75" s="5"/>
      <c r="E75" s="5"/>
    </row>
    <row r="76" spans="1:5" x14ac:dyDescent="0.25">
      <c r="A76" s="55" t="s">
        <v>217</v>
      </c>
      <c r="B76" s="5" t="str">
        <f t="array" ref="B76">INDEX(Index7!$D$4:$D$431,SMALL(IF(Index7!$A$4:$A$431=Index8!$A76,ROW(Index7!$D$4:$D$431),""),COUNTIF(Index8!$A$4:A76,Index8!A76))-3)</f>
        <v>Apples</v>
      </c>
      <c r="C76" s="5"/>
      <c r="D76" s="5"/>
      <c r="E76" s="5"/>
    </row>
    <row r="77" spans="1:5" x14ac:dyDescent="0.25">
      <c r="A77" s="55" t="s">
        <v>2</v>
      </c>
      <c r="B77" s="5" t="str">
        <f t="array" ref="B77">INDEX(Index7!$D$4:$D$431,SMALL(IF(Index7!$A$4:$A$431=Index8!$A77,ROW(Index7!$D$4:$D$431),""),COUNTIF(Index8!$A$4:A77,Index8!A77))-3)</f>
        <v>Mangoes</v>
      </c>
      <c r="C77" s="5"/>
      <c r="D77" s="5"/>
      <c r="E77" s="5"/>
    </row>
    <row r="78" spans="1:5" x14ac:dyDescent="0.25">
      <c r="A78" s="55" t="s">
        <v>218</v>
      </c>
      <c r="B78" s="5" t="str">
        <f t="array" ref="B78">INDEX(Index7!$D$4:$D$431,SMALL(IF(Index7!$A$4:$A$431=Index8!$A78,ROW(Index7!$D$4:$D$431),""),COUNTIF(Index8!$A$4:A78,Index8!A78))-3)</f>
        <v>Oranges</v>
      </c>
      <c r="C78" s="5"/>
      <c r="D78" s="5"/>
      <c r="E78" s="5"/>
    </row>
    <row r="79" spans="1:5" x14ac:dyDescent="0.25">
      <c r="A79" s="55" t="s">
        <v>219</v>
      </c>
      <c r="B79" s="5" t="str">
        <f t="array" ref="B79">INDEX(Index7!$D$4:$D$431,SMALL(IF(Index7!$A$4:$A$431=Index8!$A79,ROW(Index7!$D$4:$D$431),""),COUNTIF(Index8!$A$4:A79,Index8!A79))-3)</f>
        <v>Pears</v>
      </c>
      <c r="C79" s="5"/>
      <c r="D79" s="5"/>
      <c r="E79" s="5"/>
    </row>
    <row r="80" spans="1:5" x14ac:dyDescent="0.25">
      <c r="A80" s="55" t="s">
        <v>220</v>
      </c>
      <c r="B80" s="5" t="str">
        <f t="array" ref="B80">INDEX(Index7!$D$4:$D$431,SMALL(IF(Index7!$A$4:$A$431=Index8!$A80,ROW(Index7!$D$4:$D$431),""),COUNTIF(Index8!$A$4:A80,Index8!A80))-3)</f>
        <v>Oranges</v>
      </c>
      <c r="C80" s="5"/>
      <c r="D80" s="5"/>
      <c r="E80" s="5"/>
    </row>
    <row r="81" spans="1:5" x14ac:dyDescent="0.25">
      <c r="A81" s="55" t="s">
        <v>221</v>
      </c>
      <c r="B81" s="5" t="str">
        <f t="array" ref="B81">INDEX(Index7!$D$4:$D$431,SMALL(IF(Index7!$A$4:$A$431=Index8!$A81,ROW(Index7!$D$4:$D$431),""),COUNTIF(Index8!$A$4:A81,Index8!A81))-3)</f>
        <v>Pears</v>
      </c>
      <c r="C81" s="5"/>
      <c r="D81" s="5"/>
      <c r="E81" s="5"/>
    </row>
    <row r="82" spans="1:5" x14ac:dyDescent="0.25">
      <c r="A82" s="55" t="s">
        <v>222</v>
      </c>
      <c r="B82" s="5" t="str">
        <f t="array" ref="B82">INDEX(Index7!$D$4:$D$431,SMALL(IF(Index7!$A$4:$A$431=Index8!$A82,ROW(Index7!$D$4:$D$431),""),COUNTIF(Index8!$A$4:A82,Index8!A82))-3)</f>
        <v>Apples</v>
      </c>
      <c r="C82" s="5"/>
      <c r="D82" s="5"/>
      <c r="E82" s="5"/>
    </row>
    <row r="83" spans="1:5" x14ac:dyDescent="0.25">
      <c r="A83" s="55" t="s">
        <v>223</v>
      </c>
      <c r="B83" s="5" t="str">
        <f t="array" ref="B83">INDEX(Index7!$D$4:$D$431,SMALL(IF(Index7!$A$4:$A$431=Index8!$A83,ROW(Index7!$D$4:$D$431),""),COUNTIF(Index8!$A$4:A83,Index8!A83))-3)</f>
        <v>Mangoes</v>
      </c>
      <c r="C83" s="5"/>
      <c r="D83" s="5"/>
      <c r="E83" s="5"/>
    </row>
    <row r="84" spans="1:5" x14ac:dyDescent="0.25">
      <c r="A84" s="55" t="s">
        <v>217</v>
      </c>
      <c r="B84" s="5" t="str">
        <f t="array" ref="B84">INDEX(Index7!$D$4:$D$431,SMALL(IF(Index7!$A$4:$A$431=Index8!$A84,ROW(Index7!$D$4:$D$431),""),COUNTIF(Index8!$A$4:A84,Index8!A84))-3)</f>
        <v>Mangoes</v>
      </c>
      <c r="C84" s="5"/>
      <c r="D84" s="5"/>
      <c r="E84" s="5"/>
    </row>
    <row r="85" spans="1:5" x14ac:dyDescent="0.25">
      <c r="A85" s="55" t="s">
        <v>2</v>
      </c>
      <c r="B85" s="5" t="str">
        <f t="array" ref="B85">INDEX(Index7!$D$4:$D$431,SMALL(IF(Index7!$A$4:$A$431=Index8!$A85,ROW(Index7!$D$4:$D$431),""),COUNTIF(Index8!$A$4:A85,Index8!A85))-3)</f>
        <v>Mangoes</v>
      </c>
      <c r="C85" s="5"/>
      <c r="D85" s="5"/>
      <c r="E85" s="5"/>
    </row>
    <row r="86" spans="1:5" x14ac:dyDescent="0.25">
      <c r="A86" s="55" t="s">
        <v>218</v>
      </c>
      <c r="B86" s="5" t="str">
        <f t="array" ref="B86">INDEX(Index7!$D$4:$D$431,SMALL(IF(Index7!$A$4:$A$431=Index8!$A86,ROW(Index7!$D$4:$D$431),""),COUNTIF(Index8!$A$4:A86,Index8!A86))-3)</f>
        <v>Pears</v>
      </c>
      <c r="C86" s="5"/>
      <c r="D86" s="5"/>
      <c r="E86" s="5"/>
    </row>
    <row r="87" spans="1:5" x14ac:dyDescent="0.25">
      <c r="A87" s="55" t="s">
        <v>219</v>
      </c>
      <c r="B87" s="5" t="str">
        <f t="array" ref="B87">INDEX(Index7!$D$4:$D$431,SMALL(IF(Index7!$A$4:$A$431=Index8!$A87,ROW(Index7!$D$4:$D$431),""),COUNTIF(Index8!$A$4:A87,Index8!A87))-3)</f>
        <v>Apples</v>
      </c>
      <c r="C87" s="5"/>
      <c r="D87" s="5"/>
      <c r="E87" s="5"/>
    </row>
    <row r="88" spans="1:5" x14ac:dyDescent="0.25">
      <c r="A88" s="55" t="s">
        <v>220</v>
      </c>
      <c r="B88" s="5" t="str">
        <f t="array" ref="B88">INDEX(Index7!$D$4:$D$431,SMALL(IF(Index7!$A$4:$A$431=Index8!$A88,ROW(Index7!$D$4:$D$431),""),COUNTIF(Index8!$A$4:A88,Index8!A88))-3)</f>
        <v>Mangoes</v>
      </c>
      <c r="C88" s="5"/>
      <c r="D88" s="5"/>
      <c r="E88" s="5"/>
    </row>
    <row r="89" spans="1:5" x14ac:dyDescent="0.25">
      <c r="A89" s="55" t="s">
        <v>221</v>
      </c>
      <c r="B89" s="5" t="str">
        <f t="array" ref="B89">INDEX(Index7!$D$4:$D$431,SMALL(IF(Index7!$A$4:$A$431=Index8!$A89,ROW(Index7!$D$4:$D$431),""),COUNTIF(Index8!$A$4:A89,Index8!A89))-3)</f>
        <v>Apples</v>
      </c>
      <c r="C89" s="5"/>
      <c r="D89" s="5"/>
      <c r="E89" s="5"/>
    </row>
    <row r="90" spans="1:5" x14ac:dyDescent="0.25">
      <c r="A90" s="55" t="s">
        <v>222</v>
      </c>
      <c r="B90" s="5" t="str">
        <f t="array" ref="B90">INDEX(Index7!$D$4:$D$431,SMALL(IF(Index7!$A$4:$A$431=Index8!$A90,ROW(Index7!$D$4:$D$431),""),COUNTIF(Index8!$A$4:A90,Index8!A90))-3)</f>
        <v>Oranges</v>
      </c>
      <c r="C90" s="5"/>
      <c r="D90" s="5"/>
      <c r="E90" s="5"/>
    </row>
    <row r="91" spans="1:5" x14ac:dyDescent="0.25">
      <c r="A91" s="55" t="s">
        <v>223</v>
      </c>
      <c r="B91" s="5" t="str">
        <f t="array" ref="B91">INDEX(Index7!$D$4:$D$431,SMALL(IF(Index7!$A$4:$A$431=Index8!$A91,ROW(Index7!$D$4:$D$431),""),COUNTIF(Index8!$A$4:A91,Index8!A91))-3)</f>
        <v>Mangoes</v>
      </c>
      <c r="C91" s="5"/>
      <c r="D91" s="5"/>
      <c r="E91" s="5"/>
    </row>
    <row r="92" spans="1:5" x14ac:dyDescent="0.25">
      <c r="A92" s="55" t="s">
        <v>217</v>
      </c>
      <c r="B92" s="5" t="str">
        <f t="array" ref="B92">INDEX(Index7!$D$4:$D$431,SMALL(IF(Index7!$A$4:$A$431=Index8!$A92,ROW(Index7!$D$4:$D$431),""),COUNTIF(Index8!$A$4:A92,Index8!A92))-3)</f>
        <v>Pears</v>
      </c>
      <c r="C92" s="5"/>
      <c r="D92" s="5"/>
      <c r="E92" s="5"/>
    </row>
    <row r="93" spans="1:5" x14ac:dyDescent="0.25">
      <c r="A93" s="55" t="s">
        <v>2</v>
      </c>
      <c r="B93" s="5" t="str">
        <f t="array" ref="B93">INDEX(Index7!$D$4:$D$431,SMALL(IF(Index7!$A$4:$A$431=Index8!$A93,ROW(Index7!$D$4:$D$431),""),COUNTIF(Index8!$A$4:A93,Index8!A93))-3)</f>
        <v>Apples</v>
      </c>
      <c r="C93" s="5"/>
      <c r="D93" s="5"/>
      <c r="E93" s="5"/>
    </row>
    <row r="94" spans="1:5" x14ac:dyDescent="0.25">
      <c r="A94" s="55" t="s">
        <v>218</v>
      </c>
      <c r="B94" s="5" t="str">
        <f t="array" ref="B94">INDEX(Index7!$D$4:$D$431,SMALL(IF(Index7!$A$4:$A$431=Index8!$A94,ROW(Index7!$D$4:$D$431),""),COUNTIF(Index8!$A$4:A94,Index8!A94))-3)</f>
        <v>Apples</v>
      </c>
      <c r="C94" s="5"/>
      <c r="D94" s="5"/>
      <c r="E94" s="5"/>
    </row>
    <row r="95" spans="1:5" x14ac:dyDescent="0.25">
      <c r="A95" s="55" t="s">
        <v>219</v>
      </c>
      <c r="B95" s="5" t="str">
        <f t="array" ref="B95">INDEX(Index7!$D$4:$D$431,SMALL(IF(Index7!$A$4:$A$431=Index8!$A95,ROW(Index7!$D$4:$D$431),""),COUNTIF(Index8!$A$4:A95,Index8!A95))-3)</f>
        <v>Pears</v>
      </c>
      <c r="C95" s="5"/>
      <c r="D95" s="5"/>
      <c r="E95" s="5"/>
    </row>
    <row r="96" spans="1:5" x14ac:dyDescent="0.25">
      <c r="A96" s="55" t="s">
        <v>220</v>
      </c>
      <c r="B96" s="5" t="str">
        <f t="array" ref="B96">INDEX(Index7!$D$4:$D$431,SMALL(IF(Index7!$A$4:$A$431=Index8!$A96,ROW(Index7!$D$4:$D$431),""),COUNTIF(Index8!$A$4:A96,Index8!A96))-3)</f>
        <v>Apples</v>
      </c>
      <c r="C96" s="5"/>
      <c r="D96" s="5"/>
      <c r="E96" s="5"/>
    </row>
    <row r="97" spans="1:5" x14ac:dyDescent="0.25">
      <c r="A97" s="55" t="s">
        <v>221</v>
      </c>
      <c r="B97" s="5" t="str">
        <f t="array" ref="B97">INDEX(Index7!$D$4:$D$431,SMALL(IF(Index7!$A$4:$A$431=Index8!$A97,ROW(Index7!$D$4:$D$431),""),COUNTIF(Index8!$A$4:A97,Index8!A97))-3)</f>
        <v>Apples</v>
      </c>
      <c r="C97" s="5"/>
      <c r="D97" s="5"/>
      <c r="E97" s="5"/>
    </row>
    <row r="98" spans="1:5" x14ac:dyDescent="0.25">
      <c r="A98" s="55" t="s">
        <v>222</v>
      </c>
      <c r="B98" s="5" t="str">
        <f t="array" ref="B98">INDEX(Index7!$D$4:$D$431,SMALL(IF(Index7!$A$4:$A$431=Index8!$A98,ROW(Index7!$D$4:$D$431),""),COUNTIF(Index8!$A$4:A98,Index8!A98))-3)</f>
        <v>Apples</v>
      </c>
      <c r="C98" s="5"/>
      <c r="D98" s="5"/>
      <c r="E98" s="5"/>
    </row>
    <row r="99" spans="1:5" x14ac:dyDescent="0.25">
      <c r="A99" s="55" t="s">
        <v>223</v>
      </c>
      <c r="B99" s="5" t="str">
        <f t="array" ref="B99">INDEX(Index7!$D$4:$D$431,SMALL(IF(Index7!$A$4:$A$431=Index8!$A99,ROW(Index7!$D$4:$D$431),""),COUNTIF(Index8!$A$4:A99,Index8!A99))-3)</f>
        <v>Oranges</v>
      </c>
      <c r="C99" s="5"/>
      <c r="D99" s="5"/>
      <c r="E99" s="5"/>
    </row>
    <row r="100" spans="1:5" x14ac:dyDescent="0.25">
      <c r="A100" s="55" t="s">
        <v>217</v>
      </c>
      <c r="B100" s="5" t="str">
        <f t="array" ref="B100">INDEX(Index7!$D$4:$D$431,SMALL(IF(Index7!$A$4:$A$431=Index8!$A100,ROW(Index7!$D$4:$D$431),""),COUNTIF(Index8!$A$4:A100,Index8!A100))-3)</f>
        <v>Apples</v>
      </c>
      <c r="C100" s="5"/>
      <c r="D100" s="5"/>
      <c r="E100" s="5"/>
    </row>
    <row r="101" spans="1:5" x14ac:dyDescent="0.25">
      <c r="A101" s="55" t="s">
        <v>2</v>
      </c>
      <c r="B101" s="5" t="str">
        <f t="array" ref="B101">INDEX(Index7!$D$4:$D$431,SMALL(IF(Index7!$A$4:$A$431=Index8!$A101,ROW(Index7!$D$4:$D$431),""),COUNTIF(Index8!$A$4:A101,Index8!A101))-3)</f>
        <v>Pears</v>
      </c>
      <c r="C101" s="5"/>
      <c r="D101" s="5"/>
      <c r="E101" s="5"/>
    </row>
    <row r="102" spans="1:5" x14ac:dyDescent="0.25">
      <c r="A102" s="55" t="s">
        <v>218</v>
      </c>
      <c r="B102" s="5" t="str">
        <f t="array" ref="B102">INDEX(Index7!$D$4:$D$431,SMALL(IF(Index7!$A$4:$A$431=Index8!$A102,ROW(Index7!$D$4:$D$431),""),COUNTIF(Index8!$A$4:A102,Index8!A102))-3)</f>
        <v>Oranges</v>
      </c>
      <c r="C102" s="5"/>
      <c r="D102" s="5"/>
      <c r="E102" s="5"/>
    </row>
    <row r="103" spans="1:5" x14ac:dyDescent="0.25">
      <c r="A103" s="55" t="s">
        <v>219</v>
      </c>
      <c r="B103" s="5" t="str">
        <f t="array" ref="B103">INDEX(Index7!$D$4:$D$431,SMALL(IF(Index7!$A$4:$A$431=Index8!$A103,ROW(Index7!$D$4:$D$431),""),COUNTIF(Index8!$A$4:A103,Index8!A103))-3)</f>
        <v>Oranges</v>
      </c>
      <c r="C103" s="5"/>
      <c r="D103" s="5"/>
      <c r="E103" s="5"/>
    </row>
    <row r="104" spans="1:5" x14ac:dyDescent="0.25">
      <c r="A104" s="55" t="s">
        <v>220</v>
      </c>
      <c r="B104" s="5" t="str">
        <f t="array" ref="B104">INDEX(Index7!$D$4:$D$431,SMALL(IF(Index7!$A$4:$A$431=Index8!$A104,ROW(Index7!$D$4:$D$431),""),COUNTIF(Index8!$A$4:A104,Index8!A104))-3)</f>
        <v>Mangoes</v>
      </c>
      <c r="C104" s="5"/>
      <c r="D104" s="5"/>
      <c r="E104" s="5"/>
    </row>
    <row r="105" spans="1:5" x14ac:dyDescent="0.25">
      <c r="A105" s="55" t="s">
        <v>221</v>
      </c>
      <c r="B105" s="5" t="str">
        <f t="array" ref="B105">INDEX(Index7!$D$4:$D$431,SMALL(IF(Index7!$A$4:$A$431=Index8!$A105,ROW(Index7!$D$4:$D$431),""),COUNTIF(Index8!$A$4:A105,Index8!A105))-3)</f>
        <v>Mangoes</v>
      </c>
      <c r="C105" s="5"/>
      <c r="D105" s="5"/>
      <c r="E105" s="5"/>
    </row>
    <row r="106" spans="1:5" x14ac:dyDescent="0.25">
      <c r="A106" s="55" t="s">
        <v>222</v>
      </c>
      <c r="B106" s="5" t="str">
        <f t="array" ref="B106">INDEX(Index7!$D$4:$D$431,SMALL(IF(Index7!$A$4:$A$431=Index8!$A106,ROW(Index7!$D$4:$D$431),""),COUNTIF(Index8!$A$4:A106,Index8!A106))-3)</f>
        <v>Apples</v>
      </c>
      <c r="C106" s="5"/>
      <c r="D106" s="5"/>
      <c r="E106" s="5"/>
    </row>
    <row r="107" spans="1:5" x14ac:dyDescent="0.25">
      <c r="A107" s="55" t="s">
        <v>223</v>
      </c>
      <c r="B107" s="5" t="str">
        <f t="array" ref="B107">INDEX(Index7!$D$4:$D$431,SMALL(IF(Index7!$A$4:$A$431=Index8!$A107,ROW(Index7!$D$4:$D$431),""),COUNTIF(Index8!$A$4:A107,Index8!A107))-3)</f>
        <v>Oranges</v>
      </c>
      <c r="C107" s="5"/>
      <c r="D107" s="5"/>
      <c r="E107" s="5"/>
    </row>
    <row r="108" spans="1:5" x14ac:dyDescent="0.25">
      <c r="A108" s="55" t="s">
        <v>217</v>
      </c>
      <c r="B108" s="5" t="str">
        <f t="array" ref="B108">INDEX(Index7!$D$4:$D$431,SMALL(IF(Index7!$A$4:$A$431=Index8!$A108,ROW(Index7!$D$4:$D$431),""),COUNTIF(Index8!$A$4:A108,Index8!A108))-3)</f>
        <v>Pears</v>
      </c>
      <c r="C108" s="5"/>
      <c r="D108" s="5"/>
      <c r="E108" s="5"/>
    </row>
    <row r="109" spans="1:5" x14ac:dyDescent="0.25">
      <c r="A109" s="55" t="s">
        <v>2</v>
      </c>
      <c r="B109" s="5" t="str">
        <f t="array" ref="B109">INDEX(Index7!$D$4:$D$431,SMALL(IF(Index7!$A$4:$A$431=Index8!$A109,ROW(Index7!$D$4:$D$431),""),COUNTIF(Index8!$A$4:A109,Index8!A109))-3)</f>
        <v>Oranges</v>
      </c>
      <c r="C109" s="5"/>
      <c r="D109" s="5"/>
      <c r="E109" s="5"/>
    </row>
    <row r="110" spans="1:5" x14ac:dyDescent="0.25">
      <c r="A110" s="55" t="s">
        <v>218</v>
      </c>
      <c r="B110" s="5" t="str">
        <f t="array" ref="B110">INDEX(Index7!$D$4:$D$431,SMALL(IF(Index7!$A$4:$A$431=Index8!$A110,ROW(Index7!$D$4:$D$431),""),COUNTIF(Index8!$A$4:A110,Index8!A110))-3)</f>
        <v>Pears</v>
      </c>
      <c r="C110" s="5"/>
      <c r="D110" s="5"/>
      <c r="E110" s="5"/>
    </row>
    <row r="111" spans="1:5" x14ac:dyDescent="0.25">
      <c r="A111" s="55" t="s">
        <v>219</v>
      </c>
      <c r="B111" s="5" t="str">
        <f t="array" ref="B111">INDEX(Index7!$D$4:$D$431,SMALL(IF(Index7!$A$4:$A$431=Index8!$A111,ROW(Index7!$D$4:$D$431),""),COUNTIF(Index8!$A$4:A111,Index8!A111))-3)</f>
        <v>Mangoes</v>
      </c>
      <c r="C111" s="5"/>
      <c r="D111" s="5"/>
      <c r="E111" s="5"/>
    </row>
    <row r="112" spans="1:5" x14ac:dyDescent="0.25">
      <c r="A112" s="55" t="s">
        <v>220</v>
      </c>
      <c r="B112" s="5" t="str">
        <f t="array" ref="B112">INDEX(Index7!$D$4:$D$431,SMALL(IF(Index7!$A$4:$A$431=Index8!$A112,ROW(Index7!$D$4:$D$431),""),COUNTIF(Index8!$A$4:A112,Index8!A112))-3)</f>
        <v>Apples</v>
      </c>
      <c r="C112" s="5"/>
      <c r="D112" s="5"/>
      <c r="E112" s="5"/>
    </row>
    <row r="113" spans="1:5" x14ac:dyDescent="0.25">
      <c r="A113" s="55" t="s">
        <v>221</v>
      </c>
      <c r="B113" s="5" t="str">
        <f t="array" ref="B113">INDEX(Index7!$D$4:$D$431,SMALL(IF(Index7!$A$4:$A$431=Index8!$A113,ROW(Index7!$D$4:$D$431),""),COUNTIF(Index8!$A$4:A113,Index8!A113))-3)</f>
        <v>Oranges</v>
      </c>
      <c r="C113" s="5"/>
      <c r="D113" s="5"/>
      <c r="E113" s="5"/>
    </row>
    <row r="114" spans="1:5" x14ac:dyDescent="0.25">
      <c r="A114" s="55" t="s">
        <v>222</v>
      </c>
      <c r="B114" s="5" t="str">
        <f t="array" ref="B114">INDEX(Index7!$D$4:$D$431,SMALL(IF(Index7!$A$4:$A$431=Index8!$A114,ROW(Index7!$D$4:$D$431),""),COUNTIF(Index8!$A$4:A114,Index8!A114))-3)</f>
        <v>Apples</v>
      </c>
      <c r="C114" s="5"/>
      <c r="D114" s="5"/>
      <c r="E114" s="5"/>
    </row>
    <row r="115" spans="1:5" x14ac:dyDescent="0.25">
      <c r="A115" s="55" t="s">
        <v>223</v>
      </c>
      <c r="B115" s="5" t="str">
        <f t="array" ref="B115">INDEX(Index7!$D$4:$D$431,SMALL(IF(Index7!$A$4:$A$431=Index8!$A115,ROW(Index7!$D$4:$D$431),""),COUNTIF(Index8!$A$4:A115,Index8!A115))-3)</f>
        <v>Mangoes</v>
      </c>
      <c r="C115" s="5"/>
      <c r="D115" s="5"/>
      <c r="E115" s="5"/>
    </row>
    <row r="116" spans="1:5" x14ac:dyDescent="0.25">
      <c r="A116" s="55" t="s">
        <v>217</v>
      </c>
      <c r="B116" s="5" t="str">
        <f t="array" ref="B116">INDEX(Index7!$D$4:$D$431,SMALL(IF(Index7!$A$4:$A$431=Index8!$A116,ROW(Index7!$D$4:$D$431),""),COUNTIF(Index8!$A$4:A116,Index8!A116))-3)</f>
        <v>Pears</v>
      </c>
      <c r="C116" s="5"/>
      <c r="D116" s="5"/>
      <c r="E116" s="5"/>
    </row>
    <row r="117" spans="1:5" x14ac:dyDescent="0.25">
      <c r="A117" s="55" t="s">
        <v>2</v>
      </c>
      <c r="B117" s="5" t="str">
        <f t="array" ref="B117">INDEX(Index7!$D$4:$D$431,SMALL(IF(Index7!$A$4:$A$431=Index8!$A117,ROW(Index7!$D$4:$D$431),""),COUNTIF(Index8!$A$4:A117,Index8!A117))-3)</f>
        <v>Mangoes</v>
      </c>
      <c r="C117" s="5"/>
      <c r="D117" s="5"/>
      <c r="E117" s="5"/>
    </row>
    <row r="118" spans="1:5" x14ac:dyDescent="0.25">
      <c r="A118" s="55" t="s">
        <v>218</v>
      </c>
      <c r="B118" s="5" t="str">
        <f t="array" ref="B118">INDEX(Index7!$D$4:$D$431,SMALL(IF(Index7!$A$4:$A$431=Index8!$A118,ROW(Index7!$D$4:$D$431),""),COUNTIF(Index8!$A$4:A118,Index8!A118))-3)</f>
        <v>Oranges</v>
      </c>
      <c r="C118" s="5"/>
      <c r="D118" s="5"/>
      <c r="E118" s="5"/>
    </row>
    <row r="119" spans="1:5" x14ac:dyDescent="0.25">
      <c r="A119" s="55" t="s">
        <v>219</v>
      </c>
      <c r="B119" s="5" t="str">
        <f t="array" ref="B119">INDEX(Index7!$D$4:$D$431,SMALL(IF(Index7!$A$4:$A$431=Index8!$A119,ROW(Index7!$D$4:$D$431),""),COUNTIF(Index8!$A$4:A119,Index8!A119))-3)</f>
        <v>Mangoes</v>
      </c>
      <c r="C119" s="5"/>
      <c r="D119" s="5"/>
      <c r="E119" s="5"/>
    </row>
    <row r="120" spans="1:5" x14ac:dyDescent="0.25">
      <c r="A120" s="55" t="s">
        <v>220</v>
      </c>
      <c r="B120" s="5" t="str">
        <f t="array" ref="B120">INDEX(Index7!$D$4:$D$431,SMALL(IF(Index7!$A$4:$A$431=Index8!$A120,ROW(Index7!$D$4:$D$431),""),COUNTIF(Index8!$A$4:A120,Index8!A120))-3)</f>
        <v>Pears</v>
      </c>
      <c r="C120" s="5"/>
      <c r="D120" s="5"/>
      <c r="E120" s="5"/>
    </row>
    <row r="121" spans="1:5" x14ac:dyDescent="0.25">
      <c r="A121" s="55" t="s">
        <v>221</v>
      </c>
      <c r="B121" s="5" t="str">
        <f t="array" ref="B121">INDEX(Index7!$D$4:$D$431,SMALL(IF(Index7!$A$4:$A$431=Index8!$A121,ROW(Index7!$D$4:$D$431),""),COUNTIF(Index8!$A$4:A121,Index8!A121))-3)</f>
        <v>Oranges</v>
      </c>
      <c r="C121" s="5"/>
      <c r="D121" s="5"/>
      <c r="E121" s="5"/>
    </row>
    <row r="122" spans="1:5" x14ac:dyDescent="0.25">
      <c r="A122" s="55" t="s">
        <v>222</v>
      </c>
      <c r="B122" s="5" t="str">
        <f t="array" ref="B122">INDEX(Index7!$D$4:$D$431,SMALL(IF(Index7!$A$4:$A$431=Index8!$A122,ROW(Index7!$D$4:$D$431),""),COUNTIF(Index8!$A$4:A122,Index8!A122))-3)</f>
        <v>Oranges</v>
      </c>
      <c r="C122" s="5"/>
      <c r="D122" s="5"/>
      <c r="E122" s="5"/>
    </row>
    <row r="123" spans="1:5" x14ac:dyDescent="0.25">
      <c r="A123" s="55" t="s">
        <v>223</v>
      </c>
      <c r="B123" s="5" t="str">
        <f t="array" ref="B123">INDEX(Index7!$D$4:$D$431,SMALL(IF(Index7!$A$4:$A$431=Index8!$A123,ROW(Index7!$D$4:$D$431),""),COUNTIF(Index8!$A$4:A123,Index8!A123))-3)</f>
        <v>Pears</v>
      </c>
      <c r="C123" s="5"/>
      <c r="D123" s="5"/>
      <c r="E123" s="5"/>
    </row>
    <row r="124" spans="1:5" x14ac:dyDescent="0.25">
      <c r="A124" s="55" t="s">
        <v>217</v>
      </c>
      <c r="B124" s="5" t="str">
        <f t="array" ref="B124">INDEX(Index7!$D$4:$D$431,SMALL(IF(Index7!$A$4:$A$431=Index8!$A124,ROW(Index7!$D$4:$D$431),""),COUNTIF(Index8!$A$4:A124,Index8!A124))-3)</f>
        <v>Pears</v>
      </c>
      <c r="C124" s="5"/>
      <c r="D124" s="5"/>
      <c r="E124" s="5"/>
    </row>
    <row r="125" spans="1:5" x14ac:dyDescent="0.25">
      <c r="A125" s="55" t="s">
        <v>2</v>
      </c>
      <c r="B125" s="5" t="str">
        <f t="array" ref="B125">INDEX(Index7!$D$4:$D$431,SMALL(IF(Index7!$A$4:$A$431=Index8!$A125,ROW(Index7!$D$4:$D$431),""),COUNTIF(Index8!$A$4:A125,Index8!A125))-3)</f>
        <v>Apples</v>
      </c>
      <c r="C125" s="5"/>
      <c r="D125" s="5"/>
      <c r="E125" s="5"/>
    </row>
    <row r="126" spans="1:5" x14ac:dyDescent="0.25">
      <c r="A126" s="55" t="s">
        <v>218</v>
      </c>
      <c r="B126" s="5" t="str">
        <f t="array" ref="B126">INDEX(Index7!$D$4:$D$431,SMALL(IF(Index7!$A$4:$A$431=Index8!$A126,ROW(Index7!$D$4:$D$431),""),COUNTIF(Index8!$A$4:A126,Index8!A126))-3)</f>
        <v>Apples</v>
      </c>
      <c r="C126" s="5"/>
      <c r="D126" s="5"/>
      <c r="E126" s="5"/>
    </row>
    <row r="127" spans="1:5" x14ac:dyDescent="0.25">
      <c r="A127" s="55" t="s">
        <v>219</v>
      </c>
      <c r="B127" s="5" t="str">
        <f t="array" ref="B127">INDEX(Index7!$D$4:$D$431,SMALL(IF(Index7!$A$4:$A$431=Index8!$A127,ROW(Index7!$D$4:$D$431),""),COUNTIF(Index8!$A$4:A127,Index8!A127))-3)</f>
        <v>Oranges</v>
      </c>
      <c r="C127" s="5"/>
      <c r="D127" s="5"/>
      <c r="E127" s="5"/>
    </row>
    <row r="128" spans="1:5" x14ac:dyDescent="0.25">
      <c r="A128" s="55" t="s">
        <v>220</v>
      </c>
      <c r="B128" s="5" t="str">
        <f t="array" ref="B128">INDEX(Index7!$D$4:$D$431,SMALL(IF(Index7!$A$4:$A$431=Index8!$A128,ROW(Index7!$D$4:$D$431),""),COUNTIF(Index8!$A$4:A128,Index8!A128))-3)</f>
        <v>Pears</v>
      </c>
      <c r="C128" s="5"/>
      <c r="D128" s="5"/>
      <c r="E128" s="5"/>
    </row>
    <row r="129" spans="1:5" x14ac:dyDescent="0.25">
      <c r="A129" s="55" t="s">
        <v>221</v>
      </c>
      <c r="B129" s="5" t="str">
        <f t="array" ref="B129">INDEX(Index7!$D$4:$D$431,SMALL(IF(Index7!$A$4:$A$431=Index8!$A129,ROW(Index7!$D$4:$D$431),""),COUNTIF(Index8!$A$4:A129,Index8!A129))-3)</f>
        <v>Apples</v>
      </c>
      <c r="C129" s="5"/>
      <c r="D129" s="5"/>
      <c r="E129" s="5"/>
    </row>
    <row r="130" spans="1:5" x14ac:dyDescent="0.25">
      <c r="A130" s="55" t="s">
        <v>222</v>
      </c>
      <c r="B130" s="5" t="str">
        <f t="array" ref="B130">INDEX(Index7!$D$4:$D$431,SMALL(IF(Index7!$A$4:$A$431=Index8!$A130,ROW(Index7!$D$4:$D$431),""),COUNTIF(Index8!$A$4:A130,Index8!A130))-3)</f>
        <v>Apples</v>
      </c>
      <c r="C130" s="5"/>
      <c r="D130" s="5"/>
      <c r="E130" s="5"/>
    </row>
    <row r="131" spans="1:5" x14ac:dyDescent="0.25">
      <c r="A131" s="55" t="s">
        <v>223</v>
      </c>
      <c r="B131" s="5" t="str">
        <f t="array" ref="B131">INDEX(Index7!$D$4:$D$431,SMALL(IF(Index7!$A$4:$A$431=Index8!$A131,ROW(Index7!$D$4:$D$431),""),COUNTIF(Index8!$A$4:A131,Index8!A131))-3)</f>
        <v>Apples</v>
      </c>
      <c r="C131" s="5"/>
      <c r="D131" s="5"/>
      <c r="E131" s="5"/>
    </row>
    <row r="132" spans="1:5" x14ac:dyDescent="0.25">
      <c r="A132" s="55" t="s">
        <v>217</v>
      </c>
      <c r="B132" s="5" t="str">
        <f t="array" ref="B132">INDEX(Index7!$D$4:$D$431,SMALL(IF(Index7!$A$4:$A$431=Index8!$A132,ROW(Index7!$D$4:$D$431),""),COUNTIF(Index8!$A$4:A132,Index8!A132))-3)</f>
        <v>Pears</v>
      </c>
      <c r="C132" s="5"/>
      <c r="D132" s="5"/>
      <c r="E132" s="5"/>
    </row>
    <row r="133" spans="1:5" x14ac:dyDescent="0.25">
      <c r="A133" s="55" t="s">
        <v>2</v>
      </c>
      <c r="B133" s="5" t="str">
        <f t="array" ref="B133">INDEX(Index7!$D$4:$D$431,SMALL(IF(Index7!$A$4:$A$431=Index8!$A133,ROW(Index7!$D$4:$D$431),""),COUNTIF(Index8!$A$4:A133,Index8!A133))-3)</f>
        <v>Mangoes</v>
      </c>
      <c r="C133" s="5"/>
      <c r="D133" s="5"/>
      <c r="E133" s="5"/>
    </row>
    <row r="134" spans="1:5" x14ac:dyDescent="0.25">
      <c r="A134" s="55" t="s">
        <v>218</v>
      </c>
      <c r="B134" s="5" t="str">
        <f t="array" ref="B134">INDEX(Index7!$D$4:$D$431,SMALL(IF(Index7!$A$4:$A$431=Index8!$A134,ROW(Index7!$D$4:$D$431),""),COUNTIF(Index8!$A$4:A134,Index8!A134))-3)</f>
        <v>Mangoes</v>
      </c>
      <c r="C134" s="5"/>
      <c r="D134" s="5"/>
      <c r="E134" s="5"/>
    </row>
    <row r="135" spans="1:5" x14ac:dyDescent="0.25">
      <c r="A135" s="55" t="s">
        <v>219</v>
      </c>
      <c r="B135" s="5" t="str">
        <f t="array" ref="B135">INDEX(Index7!$D$4:$D$431,SMALL(IF(Index7!$A$4:$A$431=Index8!$A135,ROW(Index7!$D$4:$D$431),""),COUNTIF(Index8!$A$4:A135,Index8!A135))-3)</f>
        <v>Pears</v>
      </c>
      <c r="C135" s="5"/>
      <c r="D135" s="5"/>
      <c r="E135" s="5"/>
    </row>
    <row r="136" spans="1:5" x14ac:dyDescent="0.25">
      <c r="A136" s="55" t="s">
        <v>220</v>
      </c>
      <c r="B136" s="5" t="str">
        <f t="array" ref="B136">INDEX(Index7!$D$4:$D$431,SMALL(IF(Index7!$A$4:$A$431=Index8!$A136,ROW(Index7!$D$4:$D$431),""),COUNTIF(Index8!$A$4:A136,Index8!A136))-3)</f>
        <v>Oranges</v>
      </c>
      <c r="C136" s="5"/>
      <c r="D136" s="5"/>
      <c r="E136" s="5"/>
    </row>
    <row r="137" spans="1:5" x14ac:dyDescent="0.25">
      <c r="A137" s="55" t="s">
        <v>221</v>
      </c>
      <c r="B137" s="5" t="str">
        <f t="array" ref="B137">INDEX(Index7!$D$4:$D$431,SMALL(IF(Index7!$A$4:$A$431=Index8!$A137,ROW(Index7!$D$4:$D$431),""),COUNTIF(Index8!$A$4:A137,Index8!A137))-3)</f>
        <v>Oranges</v>
      </c>
      <c r="C137" s="5"/>
      <c r="D137" s="5"/>
      <c r="E137" s="5"/>
    </row>
    <row r="138" spans="1:5" x14ac:dyDescent="0.25">
      <c r="A138" s="55" t="s">
        <v>222</v>
      </c>
      <c r="B138" s="5" t="str">
        <f t="array" ref="B138">INDEX(Index7!$D$4:$D$431,SMALL(IF(Index7!$A$4:$A$431=Index8!$A138,ROW(Index7!$D$4:$D$431),""),COUNTIF(Index8!$A$4:A138,Index8!A138))-3)</f>
        <v>Oranges</v>
      </c>
      <c r="C138" s="5"/>
      <c r="D138" s="5"/>
      <c r="E138" s="5"/>
    </row>
    <row r="139" spans="1:5" x14ac:dyDescent="0.25">
      <c r="A139" s="55" t="s">
        <v>223</v>
      </c>
      <c r="B139" s="5" t="str">
        <f t="array" ref="B139">INDEX(Index7!$D$4:$D$431,SMALL(IF(Index7!$A$4:$A$431=Index8!$A139,ROW(Index7!$D$4:$D$431),""),COUNTIF(Index8!$A$4:A139,Index8!A139))-3)</f>
        <v>Pears</v>
      </c>
      <c r="C139" s="5"/>
      <c r="D139" s="5"/>
      <c r="E139" s="5"/>
    </row>
    <row r="140" spans="1:5" x14ac:dyDescent="0.25">
      <c r="A140" s="55" t="s">
        <v>217</v>
      </c>
      <c r="B140" s="5" t="str">
        <f t="array" ref="B140">INDEX(Index7!$D$4:$D$431,SMALL(IF(Index7!$A$4:$A$431=Index8!$A140,ROW(Index7!$D$4:$D$431),""),COUNTIF(Index8!$A$4:A140,Index8!A140))-3)</f>
        <v>Apples</v>
      </c>
      <c r="C140" s="5"/>
      <c r="D140" s="5"/>
      <c r="E140" s="5"/>
    </row>
    <row r="141" spans="1:5" x14ac:dyDescent="0.25">
      <c r="A141" s="55" t="s">
        <v>2</v>
      </c>
      <c r="B141" s="5" t="str">
        <f t="array" ref="B141">INDEX(Index7!$D$4:$D$431,SMALL(IF(Index7!$A$4:$A$431=Index8!$A141,ROW(Index7!$D$4:$D$431),""),COUNTIF(Index8!$A$4:A141,Index8!A141))-3)</f>
        <v>Pears</v>
      </c>
      <c r="C141" s="5"/>
      <c r="D141" s="5"/>
      <c r="E141" s="5"/>
    </row>
    <row r="142" spans="1:5" x14ac:dyDescent="0.25">
      <c r="A142" s="55" t="s">
        <v>218</v>
      </c>
      <c r="B142" s="5" t="str">
        <f t="array" ref="B142">INDEX(Index7!$D$4:$D$431,SMALL(IF(Index7!$A$4:$A$431=Index8!$A142,ROW(Index7!$D$4:$D$431),""),COUNTIF(Index8!$A$4:A142,Index8!A142))-3)</f>
        <v>Pears</v>
      </c>
      <c r="C142" s="5"/>
      <c r="D142" s="5"/>
      <c r="E142" s="5"/>
    </row>
    <row r="143" spans="1:5" x14ac:dyDescent="0.25">
      <c r="A143" s="55" t="s">
        <v>219</v>
      </c>
      <c r="B143" s="5" t="str">
        <f t="array" ref="B143">INDEX(Index7!$D$4:$D$431,SMALL(IF(Index7!$A$4:$A$431=Index8!$A143,ROW(Index7!$D$4:$D$431),""),COUNTIF(Index8!$A$4:A143,Index8!A143))-3)</f>
        <v>Oranges</v>
      </c>
      <c r="C143" s="5"/>
      <c r="D143" s="5"/>
      <c r="E143" s="5"/>
    </row>
    <row r="144" spans="1:5" x14ac:dyDescent="0.25">
      <c r="A144" s="55" t="s">
        <v>220</v>
      </c>
      <c r="B144" s="5" t="str">
        <f t="array" ref="B144">INDEX(Index7!$D$4:$D$431,SMALL(IF(Index7!$A$4:$A$431=Index8!$A144,ROW(Index7!$D$4:$D$431),""),COUNTIF(Index8!$A$4:A144,Index8!A144))-3)</f>
        <v>Oranges</v>
      </c>
      <c r="C144" s="5"/>
      <c r="D144" s="5"/>
      <c r="E144" s="5"/>
    </row>
    <row r="145" spans="1:5" x14ac:dyDescent="0.25">
      <c r="A145" s="55" t="s">
        <v>221</v>
      </c>
      <c r="B145" s="5" t="str">
        <f t="array" ref="B145">INDEX(Index7!$D$4:$D$431,SMALL(IF(Index7!$A$4:$A$431=Index8!$A145,ROW(Index7!$D$4:$D$431),""),COUNTIF(Index8!$A$4:A145,Index8!A145))-3)</f>
        <v>Oranges</v>
      </c>
      <c r="C145" s="5"/>
      <c r="D145" s="5"/>
      <c r="E145" s="5"/>
    </row>
    <row r="146" spans="1:5" x14ac:dyDescent="0.25">
      <c r="A146" s="55" t="s">
        <v>222</v>
      </c>
      <c r="B146" s="5" t="str">
        <f t="array" ref="B146">INDEX(Index7!$D$4:$D$431,SMALL(IF(Index7!$A$4:$A$431=Index8!$A146,ROW(Index7!$D$4:$D$431),""),COUNTIF(Index8!$A$4:A146,Index8!A146))-3)</f>
        <v>Mangoes</v>
      </c>
      <c r="C146" s="5"/>
      <c r="D146" s="5"/>
      <c r="E146" s="5"/>
    </row>
    <row r="147" spans="1:5" x14ac:dyDescent="0.25">
      <c r="A147" s="55" t="s">
        <v>223</v>
      </c>
      <c r="B147" s="5" t="str">
        <f t="array" ref="B147">INDEX(Index7!$D$4:$D$431,SMALL(IF(Index7!$A$4:$A$431=Index8!$A147,ROW(Index7!$D$4:$D$431),""),COUNTIF(Index8!$A$4:A147,Index8!A147))-3)</f>
        <v>Oranges</v>
      </c>
      <c r="C147" s="5"/>
      <c r="D147" s="5"/>
      <c r="E147" s="5"/>
    </row>
    <row r="148" spans="1:5" x14ac:dyDescent="0.25">
      <c r="A148" s="55" t="s">
        <v>217</v>
      </c>
      <c r="B148" s="5" t="str">
        <f t="array" ref="B148">INDEX(Index7!$D$4:$D$431,SMALL(IF(Index7!$A$4:$A$431=Index8!$A148,ROW(Index7!$D$4:$D$431),""),COUNTIF(Index8!$A$4:A148,Index8!A148))-3)</f>
        <v>Pears</v>
      </c>
      <c r="C148" s="5"/>
      <c r="D148" s="5"/>
      <c r="E148" s="5"/>
    </row>
    <row r="149" spans="1:5" x14ac:dyDescent="0.25">
      <c r="A149" s="55" t="s">
        <v>2</v>
      </c>
      <c r="B149" s="5" t="str">
        <f t="array" ref="B149">INDEX(Index7!$D$4:$D$431,SMALL(IF(Index7!$A$4:$A$431=Index8!$A149,ROW(Index7!$D$4:$D$431),""),COUNTIF(Index8!$A$4:A149,Index8!A149))-3)</f>
        <v>Pears</v>
      </c>
      <c r="C149" s="5"/>
      <c r="D149" s="5"/>
      <c r="E149" s="5"/>
    </row>
    <row r="150" spans="1:5" x14ac:dyDescent="0.25">
      <c r="A150" s="55" t="s">
        <v>218</v>
      </c>
      <c r="B150" s="5" t="str">
        <f t="array" ref="B150">INDEX(Index7!$D$4:$D$431,SMALL(IF(Index7!$A$4:$A$431=Index8!$A150,ROW(Index7!$D$4:$D$431),""),COUNTIF(Index8!$A$4:A150,Index8!A150))-3)</f>
        <v>Apples</v>
      </c>
      <c r="C150" s="5"/>
      <c r="D150" s="5"/>
      <c r="E150" s="5"/>
    </row>
    <row r="151" spans="1:5" x14ac:dyDescent="0.25">
      <c r="A151" s="55" t="s">
        <v>219</v>
      </c>
      <c r="B151" s="5" t="str">
        <f t="array" ref="B151">INDEX(Index7!$D$4:$D$431,SMALL(IF(Index7!$A$4:$A$431=Index8!$A151,ROW(Index7!$D$4:$D$431),""),COUNTIF(Index8!$A$4:A151,Index8!A151))-3)</f>
        <v>Apples</v>
      </c>
      <c r="C151" s="5"/>
      <c r="D151" s="5"/>
      <c r="E151" s="5"/>
    </row>
    <row r="152" spans="1:5" x14ac:dyDescent="0.25">
      <c r="A152" s="55" t="s">
        <v>220</v>
      </c>
      <c r="B152" s="5" t="str">
        <f t="array" ref="B152">INDEX(Index7!$D$4:$D$431,SMALL(IF(Index7!$A$4:$A$431=Index8!$A152,ROW(Index7!$D$4:$D$431),""),COUNTIF(Index8!$A$4:A152,Index8!A152))-3)</f>
        <v>Oranges</v>
      </c>
      <c r="C152" s="5"/>
      <c r="D152" s="5"/>
      <c r="E152" s="5"/>
    </row>
    <row r="153" spans="1:5" x14ac:dyDescent="0.25">
      <c r="A153" s="55" t="s">
        <v>221</v>
      </c>
      <c r="B153" s="5" t="str">
        <f t="array" ref="B153">INDEX(Index7!$D$4:$D$431,SMALL(IF(Index7!$A$4:$A$431=Index8!$A153,ROW(Index7!$D$4:$D$431),""),COUNTIF(Index8!$A$4:A153,Index8!A153))-3)</f>
        <v>Apples</v>
      </c>
      <c r="C153" s="5"/>
      <c r="D153" s="5"/>
      <c r="E153" s="5"/>
    </row>
    <row r="154" spans="1:5" x14ac:dyDescent="0.25">
      <c r="A154" s="55" t="s">
        <v>222</v>
      </c>
      <c r="B154" s="5" t="str">
        <f t="array" ref="B154">INDEX(Index7!$D$4:$D$431,SMALL(IF(Index7!$A$4:$A$431=Index8!$A154,ROW(Index7!$D$4:$D$431),""),COUNTIF(Index8!$A$4:A154,Index8!A154))-3)</f>
        <v>Apples</v>
      </c>
      <c r="C154" s="5"/>
      <c r="D154" s="5"/>
      <c r="E154" s="5"/>
    </row>
    <row r="155" spans="1:5" x14ac:dyDescent="0.25">
      <c r="A155" s="55" t="s">
        <v>223</v>
      </c>
      <c r="B155" s="5" t="str">
        <f t="array" ref="B155">INDEX(Index7!$D$4:$D$431,SMALL(IF(Index7!$A$4:$A$431=Index8!$A155,ROW(Index7!$D$4:$D$431),""),COUNTIF(Index8!$A$4:A155,Index8!A155))-3)</f>
        <v>Mangoes</v>
      </c>
      <c r="C155" s="5"/>
      <c r="D155" s="5"/>
      <c r="E155" s="5"/>
    </row>
    <row r="156" spans="1:5" x14ac:dyDescent="0.25">
      <c r="A156" s="55" t="s">
        <v>217</v>
      </c>
      <c r="B156" s="5" t="str">
        <f t="array" ref="B156">INDEX(Index7!$D$4:$D$431,SMALL(IF(Index7!$A$4:$A$431=Index8!$A156,ROW(Index7!$D$4:$D$431),""),COUNTIF(Index8!$A$4:A156,Index8!A156))-3)</f>
        <v>Mangoes</v>
      </c>
      <c r="C156" s="5"/>
      <c r="D156" s="5"/>
      <c r="E156" s="5"/>
    </row>
    <row r="157" spans="1:5" x14ac:dyDescent="0.25">
      <c r="A157" s="55" t="s">
        <v>2</v>
      </c>
      <c r="B157" s="5" t="str">
        <f t="array" ref="B157">INDEX(Index7!$D$4:$D$431,SMALL(IF(Index7!$A$4:$A$431=Index8!$A157,ROW(Index7!$D$4:$D$431),""),COUNTIF(Index8!$A$4:A157,Index8!A157))-3)</f>
        <v>Apples</v>
      </c>
      <c r="C157" s="5"/>
      <c r="D157" s="5"/>
      <c r="E157" s="5"/>
    </row>
    <row r="158" spans="1:5" x14ac:dyDescent="0.25">
      <c r="A158" s="55" t="s">
        <v>218</v>
      </c>
      <c r="B158" s="5" t="str">
        <f t="array" ref="B158">INDEX(Index7!$D$4:$D$431,SMALL(IF(Index7!$A$4:$A$431=Index8!$A158,ROW(Index7!$D$4:$D$431),""),COUNTIF(Index8!$A$4:A158,Index8!A158))-3)</f>
        <v>Apples</v>
      </c>
      <c r="C158" s="5"/>
      <c r="D158" s="5"/>
      <c r="E158" s="5"/>
    </row>
    <row r="159" spans="1:5" x14ac:dyDescent="0.25">
      <c r="A159" s="55" t="s">
        <v>219</v>
      </c>
      <c r="B159" s="5" t="str">
        <f t="array" ref="B159">INDEX(Index7!$D$4:$D$431,SMALL(IF(Index7!$A$4:$A$431=Index8!$A159,ROW(Index7!$D$4:$D$431),""),COUNTIF(Index8!$A$4:A159,Index8!A159))-3)</f>
        <v>Apples</v>
      </c>
      <c r="C159" s="5"/>
      <c r="D159" s="5"/>
      <c r="E159" s="5"/>
    </row>
    <row r="160" spans="1:5" x14ac:dyDescent="0.25">
      <c r="A160" s="55" t="s">
        <v>220</v>
      </c>
      <c r="B160" s="5" t="str">
        <f t="array" ref="B160">INDEX(Index7!$D$4:$D$431,SMALL(IF(Index7!$A$4:$A$431=Index8!$A160,ROW(Index7!$D$4:$D$431),""),COUNTIF(Index8!$A$4:A160,Index8!A160))-3)</f>
        <v>Oranges</v>
      </c>
      <c r="C160" s="5"/>
      <c r="D160" s="5"/>
      <c r="E160" s="5"/>
    </row>
    <row r="161" spans="1:5" x14ac:dyDescent="0.25">
      <c r="A161" s="55" t="s">
        <v>221</v>
      </c>
      <c r="B161" s="5" t="str">
        <f t="array" ref="B161">INDEX(Index7!$D$4:$D$431,SMALL(IF(Index7!$A$4:$A$431=Index8!$A161,ROW(Index7!$D$4:$D$431),""),COUNTIF(Index8!$A$4:A161,Index8!A161))-3)</f>
        <v>Apples</v>
      </c>
      <c r="C161" s="5"/>
      <c r="D161" s="5"/>
      <c r="E161" s="5"/>
    </row>
    <row r="162" spans="1:5" x14ac:dyDescent="0.25">
      <c r="A162" s="55" t="s">
        <v>222</v>
      </c>
      <c r="B162" s="5" t="str">
        <f t="array" ref="B162">INDEX(Index7!$D$4:$D$431,SMALL(IF(Index7!$A$4:$A$431=Index8!$A162,ROW(Index7!$D$4:$D$431),""),COUNTIF(Index8!$A$4:A162,Index8!A162))-3)</f>
        <v>Pears</v>
      </c>
      <c r="C162" s="5"/>
      <c r="D162" s="5"/>
      <c r="E162" s="5"/>
    </row>
    <row r="163" spans="1:5" x14ac:dyDescent="0.25">
      <c r="A163" s="55" t="s">
        <v>223</v>
      </c>
      <c r="B163" s="5" t="str">
        <f t="array" ref="B163">INDEX(Index7!$D$4:$D$431,SMALL(IF(Index7!$A$4:$A$431=Index8!$A163,ROW(Index7!$D$4:$D$431),""),COUNTIF(Index8!$A$4:A163,Index8!A163))-3)</f>
        <v>Mangoes</v>
      </c>
      <c r="C163" s="5"/>
      <c r="D163" s="5"/>
      <c r="E163" s="5"/>
    </row>
    <row r="164" spans="1:5" x14ac:dyDescent="0.25">
      <c r="A164" s="55" t="s">
        <v>217</v>
      </c>
      <c r="B164" s="5" t="str">
        <f t="array" ref="B164">INDEX(Index7!$D$4:$D$431,SMALL(IF(Index7!$A$4:$A$431=Index8!$A164,ROW(Index7!$D$4:$D$431),""),COUNTIF(Index8!$A$4:A164,Index8!A164))-3)</f>
        <v>Oranges</v>
      </c>
      <c r="C164" s="5"/>
      <c r="D164" s="5"/>
      <c r="E164" s="5"/>
    </row>
    <row r="165" spans="1:5" x14ac:dyDescent="0.25">
      <c r="A165" s="55" t="s">
        <v>2</v>
      </c>
      <c r="B165" s="5" t="str">
        <f t="array" ref="B165">INDEX(Index7!$D$4:$D$431,SMALL(IF(Index7!$A$4:$A$431=Index8!$A165,ROW(Index7!$D$4:$D$431),""),COUNTIF(Index8!$A$4:A165,Index8!A165))-3)</f>
        <v>Mangoes</v>
      </c>
      <c r="C165" s="5"/>
      <c r="D165" s="5"/>
      <c r="E165" s="5"/>
    </row>
    <row r="166" spans="1:5" x14ac:dyDescent="0.25">
      <c r="A166" s="55" t="s">
        <v>218</v>
      </c>
      <c r="B166" s="5" t="str">
        <f t="array" ref="B166">INDEX(Index7!$D$4:$D$431,SMALL(IF(Index7!$A$4:$A$431=Index8!$A166,ROW(Index7!$D$4:$D$431),""),COUNTIF(Index8!$A$4:A166,Index8!A166))-3)</f>
        <v>Pears</v>
      </c>
      <c r="C166" s="5"/>
      <c r="D166" s="5"/>
      <c r="E166" s="5"/>
    </row>
    <row r="167" spans="1:5" x14ac:dyDescent="0.25">
      <c r="A167" s="55" t="s">
        <v>219</v>
      </c>
      <c r="B167" s="5" t="str">
        <f t="array" ref="B167">INDEX(Index7!$D$4:$D$431,SMALL(IF(Index7!$A$4:$A$431=Index8!$A167,ROW(Index7!$D$4:$D$431),""),COUNTIF(Index8!$A$4:A167,Index8!A167))-3)</f>
        <v>Pears</v>
      </c>
      <c r="C167" s="5"/>
      <c r="D167" s="5"/>
      <c r="E167" s="5"/>
    </row>
    <row r="168" spans="1:5" x14ac:dyDescent="0.25">
      <c r="A168" s="55" t="s">
        <v>220</v>
      </c>
      <c r="B168" s="5" t="str">
        <f t="array" ref="B168">INDEX(Index7!$D$4:$D$431,SMALL(IF(Index7!$A$4:$A$431=Index8!$A168,ROW(Index7!$D$4:$D$431),""),COUNTIF(Index8!$A$4:A168,Index8!A168))-3)</f>
        <v>Pears</v>
      </c>
      <c r="C168" s="5"/>
      <c r="D168" s="5"/>
      <c r="E168" s="5"/>
    </row>
    <row r="169" spans="1:5" x14ac:dyDescent="0.25">
      <c r="A169" s="55" t="s">
        <v>221</v>
      </c>
      <c r="B169" s="5" t="str">
        <f t="array" ref="B169">INDEX(Index7!$D$4:$D$431,SMALL(IF(Index7!$A$4:$A$431=Index8!$A169,ROW(Index7!$D$4:$D$431),""),COUNTIF(Index8!$A$4:A169,Index8!A169))-3)</f>
        <v>Apples</v>
      </c>
      <c r="C169" s="5"/>
      <c r="D169" s="5"/>
      <c r="E169" s="5"/>
    </row>
    <row r="170" spans="1:5" x14ac:dyDescent="0.25">
      <c r="A170" s="55" t="s">
        <v>222</v>
      </c>
      <c r="B170" s="5" t="str">
        <f t="array" ref="B170">INDEX(Index7!$D$4:$D$431,SMALL(IF(Index7!$A$4:$A$431=Index8!$A170,ROW(Index7!$D$4:$D$431),""),COUNTIF(Index8!$A$4:A170,Index8!A170))-3)</f>
        <v>Oranges</v>
      </c>
      <c r="C170" s="5"/>
      <c r="D170" s="5"/>
      <c r="E170" s="5"/>
    </row>
    <row r="171" spans="1:5" x14ac:dyDescent="0.25">
      <c r="A171" s="55" t="s">
        <v>223</v>
      </c>
      <c r="B171" s="5" t="str">
        <f t="array" ref="B171">INDEX(Index7!$D$4:$D$431,SMALL(IF(Index7!$A$4:$A$431=Index8!$A171,ROW(Index7!$D$4:$D$431),""),COUNTIF(Index8!$A$4:A171,Index8!A171))-3)</f>
        <v>Mangoes</v>
      </c>
      <c r="C171" s="5"/>
      <c r="D171" s="5"/>
      <c r="E171" s="5"/>
    </row>
    <row r="172" spans="1:5" x14ac:dyDescent="0.25">
      <c r="A172" s="55" t="s">
        <v>217</v>
      </c>
      <c r="B172" s="5" t="str">
        <f t="array" ref="B172">INDEX(Index7!$D$4:$D$431,SMALL(IF(Index7!$A$4:$A$431=Index8!$A172,ROW(Index7!$D$4:$D$431),""),COUNTIF(Index8!$A$4:A172,Index8!A172))-3)</f>
        <v>Pears</v>
      </c>
      <c r="C172" s="5"/>
      <c r="D172" s="5"/>
      <c r="E172" s="5"/>
    </row>
    <row r="173" spans="1:5" x14ac:dyDescent="0.25">
      <c r="A173" s="55" t="s">
        <v>2</v>
      </c>
      <c r="B173" s="5" t="str">
        <f t="array" ref="B173">INDEX(Index7!$D$4:$D$431,SMALL(IF(Index7!$A$4:$A$431=Index8!$A173,ROW(Index7!$D$4:$D$431),""),COUNTIF(Index8!$A$4:A173,Index8!A173))-3)</f>
        <v>Mangoes</v>
      </c>
      <c r="C173" s="5"/>
      <c r="D173" s="5"/>
      <c r="E173" s="5"/>
    </row>
    <row r="174" spans="1:5" x14ac:dyDescent="0.25">
      <c r="A174" s="55" t="s">
        <v>218</v>
      </c>
      <c r="B174" s="5" t="str">
        <f t="array" ref="B174">INDEX(Index7!$D$4:$D$431,SMALL(IF(Index7!$A$4:$A$431=Index8!$A174,ROW(Index7!$D$4:$D$431),""),COUNTIF(Index8!$A$4:A174,Index8!A174))-3)</f>
        <v>Pears</v>
      </c>
      <c r="C174" s="5"/>
      <c r="D174" s="5"/>
      <c r="E174" s="5"/>
    </row>
    <row r="175" spans="1:5" x14ac:dyDescent="0.25">
      <c r="A175" s="55" t="s">
        <v>219</v>
      </c>
      <c r="B175" s="5" t="str">
        <f t="array" ref="B175">INDEX(Index7!$D$4:$D$431,SMALL(IF(Index7!$A$4:$A$431=Index8!$A175,ROW(Index7!$D$4:$D$431),""),COUNTIF(Index8!$A$4:A175,Index8!A175))-3)</f>
        <v>Pears</v>
      </c>
      <c r="C175" s="5"/>
      <c r="D175" s="5"/>
      <c r="E175" s="5"/>
    </row>
    <row r="176" spans="1:5" x14ac:dyDescent="0.25">
      <c r="A176" s="55" t="s">
        <v>220</v>
      </c>
      <c r="B176" s="5" t="str">
        <f t="array" ref="B176">INDEX(Index7!$D$4:$D$431,SMALL(IF(Index7!$A$4:$A$431=Index8!$A176,ROW(Index7!$D$4:$D$431),""),COUNTIF(Index8!$A$4:A176,Index8!A176))-3)</f>
        <v>Apples</v>
      </c>
      <c r="C176" s="5"/>
      <c r="D176" s="5"/>
      <c r="E176" s="5"/>
    </row>
    <row r="177" spans="1:5" x14ac:dyDescent="0.25">
      <c r="A177" s="55" t="s">
        <v>221</v>
      </c>
      <c r="B177" s="5" t="str">
        <f t="array" ref="B177">INDEX(Index7!$D$4:$D$431,SMALL(IF(Index7!$A$4:$A$431=Index8!$A177,ROW(Index7!$D$4:$D$431),""),COUNTIF(Index8!$A$4:A177,Index8!A177))-3)</f>
        <v>Pears</v>
      </c>
      <c r="C177" s="5"/>
      <c r="D177" s="5"/>
      <c r="E177" s="5"/>
    </row>
    <row r="178" spans="1:5" x14ac:dyDescent="0.25">
      <c r="A178" s="55" t="s">
        <v>222</v>
      </c>
      <c r="B178" s="5" t="str">
        <f t="array" ref="B178">INDEX(Index7!$D$4:$D$431,SMALL(IF(Index7!$A$4:$A$431=Index8!$A178,ROW(Index7!$D$4:$D$431),""),COUNTIF(Index8!$A$4:A178,Index8!A178))-3)</f>
        <v>Oranges</v>
      </c>
      <c r="C178" s="5"/>
      <c r="D178" s="5"/>
      <c r="E178" s="5"/>
    </row>
    <row r="179" spans="1:5" x14ac:dyDescent="0.25">
      <c r="A179" s="55" t="s">
        <v>223</v>
      </c>
      <c r="B179" s="5" t="str">
        <f t="array" ref="B179">INDEX(Index7!$D$4:$D$431,SMALL(IF(Index7!$A$4:$A$431=Index8!$A179,ROW(Index7!$D$4:$D$431),""),COUNTIF(Index8!$A$4:A179,Index8!A179))-3)</f>
        <v>Oranges</v>
      </c>
      <c r="C179" s="5"/>
      <c r="D179" s="5"/>
      <c r="E179" s="5"/>
    </row>
    <row r="180" spans="1:5" x14ac:dyDescent="0.25">
      <c r="A180" s="55" t="s">
        <v>217</v>
      </c>
      <c r="B180" s="5" t="str">
        <f t="array" ref="B180">INDEX(Index7!$D$4:$D$431,SMALL(IF(Index7!$A$4:$A$431=Index8!$A180,ROW(Index7!$D$4:$D$431),""),COUNTIF(Index8!$A$4:A180,Index8!A180))-3)</f>
        <v>Pears</v>
      </c>
      <c r="C180" s="5"/>
      <c r="D180" s="5"/>
      <c r="E180" s="5"/>
    </row>
    <row r="181" spans="1:5" x14ac:dyDescent="0.25">
      <c r="A181" s="55" t="s">
        <v>2</v>
      </c>
      <c r="B181" s="5" t="str">
        <f t="array" ref="B181">INDEX(Index7!$D$4:$D$431,SMALL(IF(Index7!$A$4:$A$431=Index8!$A181,ROW(Index7!$D$4:$D$431),""),COUNTIF(Index8!$A$4:A181,Index8!A181))-3)</f>
        <v>Oranges</v>
      </c>
      <c r="C181" s="5"/>
      <c r="D181" s="5"/>
      <c r="E181" s="5"/>
    </row>
    <row r="182" spans="1:5" x14ac:dyDescent="0.25">
      <c r="A182" s="55" t="s">
        <v>218</v>
      </c>
      <c r="B182" s="5" t="str">
        <f t="array" ref="B182">INDEX(Index7!$D$4:$D$431,SMALL(IF(Index7!$A$4:$A$431=Index8!$A182,ROW(Index7!$D$4:$D$431),""),COUNTIF(Index8!$A$4:A182,Index8!A182))-3)</f>
        <v>Mangoes</v>
      </c>
      <c r="C182" s="5"/>
      <c r="D182" s="5"/>
      <c r="E182" s="5"/>
    </row>
    <row r="183" spans="1:5" x14ac:dyDescent="0.25">
      <c r="A183" s="55" t="s">
        <v>219</v>
      </c>
      <c r="B183" s="5" t="str">
        <f t="array" ref="B183">INDEX(Index7!$D$4:$D$431,SMALL(IF(Index7!$A$4:$A$431=Index8!$A183,ROW(Index7!$D$4:$D$431),""),COUNTIF(Index8!$A$4:A183,Index8!A183))-3)</f>
        <v>Pears</v>
      </c>
      <c r="C183" s="5"/>
      <c r="D183" s="5"/>
      <c r="E183" s="5"/>
    </row>
    <row r="184" spans="1:5" x14ac:dyDescent="0.25">
      <c r="A184" s="55" t="s">
        <v>220</v>
      </c>
      <c r="B184" s="5" t="str">
        <f t="array" ref="B184">INDEX(Index7!$D$4:$D$431,SMALL(IF(Index7!$A$4:$A$431=Index8!$A184,ROW(Index7!$D$4:$D$431),""),COUNTIF(Index8!$A$4:A184,Index8!A184))-3)</f>
        <v>Mangoes</v>
      </c>
      <c r="C184" s="5"/>
      <c r="D184" s="5"/>
      <c r="E184" s="5"/>
    </row>
    <row r="185" spans="1:5" x14ac:dyDescent="0.25">
      <c r="A185" s="55" t="s">
        <v>221</v>
      </c>
      <c r="B185" s="5" t="str">
        <f t="array" ref="B185">INDEX(Index7!$D$4:$D$431,SMALL(IF(Index7!$A$4:$A$431=Index8!$A185,ROW(Index7!$D$4:$D$431),""),COUNTIF(Index8!$A$4:A185,Index8!A185))-3)</f>
        <v>Apples</v>
      </c>
      <c r="C185" s="5"/>
      <c r="D185" s="5"/>
      <c r="E185" s="5"/>
    </row>
    <row r="186" spans="1:5" x14ac:dyDescent="0.25">
      <c r="A186" s="55" t="s">
        <v>222</v>
      </c>
      <c r="B186" s="5" t="str">
        <f t="array" ref="B186">INDEX(Index7!$D$4:$D$431,SMALL(IF(Index7!$A$4:$A$431=Index8!$A186,ROW(Index7!$D$4:$D$431),""),COUNTIF(Index8!$A$4:A186,Index8!A186))-3)</f>
        <v>Mangoes</v>
      </c>
      <c r="C186" s="5"/>
      <c r="D186" s="5"/>
      <c r="E186" s="5"/>
    </row>
    <row r="187" spans="1:5" x14ac:dyDescent="0.25">
      <c r="A187" s="55" t="s">
        <v>223</v>
      </c>
      <c r="B187" s="5" t="str">
        <f t="array" ref="B187">INDEX(Index7!$D$4:$D$431,SMALL(IF(Index7!$A$4:$A$431=Index8!$A187,ROW(Index7!$D$4:$D$431),""),COUNTIF(Index8!$A$4:A187,Index8!A187))-3)</f>
        <v>Mangoes</v>
      </c>
      <c r="C187" s="5"/>
      <c r="D187" s="5"/>
      <c r="E187" s="5"/>
    </row>
    <row r="188" spans="1:5" x14ac:dyDescent="0.25">
      <c r="A188" s="55" t="s">
        <v>217</v>
      </c>
      <c r="B188" s="5" t="str">
        <f t="array" ref="B188">INDEX(Index7!$D$4:$D$431,SMALL(IF(Index7!$A$4:$A$431=Index8!$A188,ROW(Index7!$D$4:$D$431),""),COUNTIF(Index8!$A$4:A188,Index8!A188))-3)</f>
        <v>Oranges</v>
      </c>
      <c r="C188" s="5"/>
      <c r="D188" s="5"/>
      <c r="E188" s="5"/>
    </row>
    <row r="189" spans="1:5" x14ac:dyDescent="0.25">
      <c r="A189" s="55" t="s">
        <v>2</v>
      </c>
      <c r="B189" s="5" t="str">
        <f t="array" ref="B189">INDEX(Index7!$D$4:$D$431,SMALL(IF(Index7!$A$4:$A$431=Index8!$A189,ROW(Index7!$D$4:$D$431),""),COUNTIF(Index8!$A$4:A189,Index8!A189))-3)</f>
        <v>Oranges</v>
      </c>
      <c r="C189" s="5"/>
      <c r="D189" s="5"/>
      <c r="E189" s="5"/>
    </row>
    <row r="190" spans="1:5" x14ac:dyDescent="0.25">
      <c r="A190" s="55" t="s">
        <v>218</v>
      </c>
      <c r="B190" s="5" t="str">
        <f t="array" ref="B190">INDEX(Index7!$D$4:$D$431,SMALL(IF(Index7!$A$4:$A$431=Index8!$A190,ROW(Index7!$D$4:$D$431),""),COUNTIF(Index8!$A$4:A190,Index8!A190))-3)</f>
        <v>Mangoes</v>
      </c>
      <c r="C190" s="5"/>
      <c r="D190" s="5"/>
      <c r="E190" s="5"/>
    </row>
    <row r="191" spans="1:5" x14ac:dyDescent="0.25">
      <c r="A191" s="55" t="s">
        <v>219</v>
      </c>
      <c r="B191" s="5" t="str">
        <f t="array" ref="B191">INDEX(Index7!$D$4:$D$431,SMALL(IF(Index7!$A$4:$A$431=Index8!$A191,ROW(Index7!$D$4:$D$431),""),COUNTIF(Index8!$A$4:A191,Index8!A191))-3)</f>
        <v>Mangoes</v>
      </c>
      <c r="C191" s="5"/>
      <c r="D191" s="5"/>
      <c r="E191" s="5"/>
    </row>
    <row r="192" spans="1:5" x14ac:dyDescent="0.25">
      <c r="A192" s="55" t="s">
        <v>220</v>
      </c>
      <c r="B192" s="5" t="str">
        <f t="array" ref="B192">INDEX(Index7!$D$4:$D$431,SMALL(IF(Index7!$A$4:$A$431=Index8!$A192,ROW(Index7!$D$4:$D$431),""),COUNTIF(Index8!$A$4:A192,Index8!A192))-3)</f>
        <v>Apples</v>
      </c>
      <c r="C192" s="5"/>
      <c r="D192" s="5"/>
      <c r="E192" s="5"/>
    </row>
    <row r="193" spans="1:5" x14ac:dyDescent="0.25">
      <c r="A193" s="55" t="s">
        <v>221</v>
      </c>
      <c r="B193" s="5" t="str">
        <f t="array" ref="B193">INDEX(Index7!$D$4:$D$431,SMALL(IF(Index7!$A$4:$A$431=Index8!$A193,ROW(Index7!$D$4:$D$431),""),COUNTIF(Index8!$A$4:A193,Index8!A193))-3)</f>
        <v>Pears</v>
      </c>
      <c r="C193" s="5"/>
      <c r="D193" s="5"/>
      <c r="E193" s="5"/>
    </row>
    <row r="194" spans="1:5" x14ac:dyDescent="0.25">
      <c r="A194" s="55" t="s">
        <v>222</v>
      </c>
      <c r="B194" s="5" t="str">
        <f t="array" ref="B194">INDEX(Index7!$D$4:$D$431,SMALL(IF(Index7!$A$4:$A$431=Index8!$A194,ROW(Index7!$D$4:$D$431),""),COUNTIF(Index8!$A$4:A194,Index8!A194))-3)</f>
        <v>Oranges</v>
      </c>
      <c r="C194" s="5"/>
      <c r="D194" s="5"/>
      <c r="E194" s="5"/>
    </row>
    <row r="195" spans="1:5" x14ac:dyDescent="0.25">
      <c r="A195" s="55" t="s">
        <v>223</v>
      </c>
      <c r="B195" s="5" t="str">
        <f t="array" ref="B195">INDEX(Index7!$D$4:$D$431,SMALL(IF(Index7!$A$4:$A$431=Index8!$A195,ROW(Index7!$D$4:$D$431),""),COUNTIF(Index8!$A$4:A195,Index8!A195))-3)</f>
        <v>Oranges</v>
      </c>
      <c r="C195" s="5"/>
      <c r="D195" s="5"/>
      <c r="E195" s="5"/>
    </row>
    <row r="196" spans="1:5" x14ac:dyDescent="0.25">
      <c r="A196" s="55" t="s">
        <v>217</v>
      </c>
      <c r="B196" s="5" t="str">
        <f t="array" ref="B196">INDEX(Index7!$D$4:$D$431,SMALL(IF(Index7!$A$4:$A$431=Index8!$A196,ROW(Index7!$D$4:$D$431),""),COUNTIF(Index8!$A$4:A196,Index8!A196))-3)</f>
        <v>Pears</v>
      </c>
      <c r="C196" s="5"/>
      <c r="D196" s="5"/>
      <c r="E196" s="5"/>
    </row>
    <row r="197" spans="1:5" x14ac:dyDescent="0.25">
      <c r="A197" s="55" t="s">
        <v>2</v>
      </c>
      <c r="B197" s="5" t="str">
        <f t="array" ref="B197">INDEX(Index7!$D$4:$D$431,SMALL(IF(Index7!$A$4:$A$431=Index8!$A197,ROW(Index7!$D$4:$D$431),""),COUNTIF(Index8!$A$4:A197,Index8!A197))-3)</f>
        <v>Mangoes</v>
      </c>
      <c r="C197" s="5"/>
      <c r="D197" s="5"/>
      <c r="E197" s="5"/>
    </row>
    <row r="198" spans="1:5" x14ac:dyDescent="0.25">
      <c r="A198" s="55" t="s">
        <v>218</v>
      </c>
      <c r="B198" s="5" t="str">
        <f t="array" ref="B198">INDEX(Index7!$D$4:$D$431,SMALL(IF(Index7!$A$4:$A$431=Index8!$A198,ROW(Index7!$D$4:$D$431),""),COUNTIF(Index8!$A$4:A198,Index8!A198))-3)</f>
        <v>Pears</v>
      </c>
      <c r="C198" s="5"/>
      <c r="D198" s="5"/>
      <c r="E198" s="5"/>
    </row>
    <row r="199" spans="1:5" x14ac:dyDescent="0.25">
      <c r="A199" s="55" t="s">
        <v>219</v>
      </c>
      <c r="B199" s="5" t="str">
        <f t="array" ref="B199">INDEX(Index7!$D$4:$D$431,SMALL(IF(Index7!$A$4:$A$431=Index8!$A199,ROW(Index7!$D$4:$D$431),""),COUNTIF(Index8!$A$4:A199,Index8!A199))-3)</f>
        <v>Apples</v>
      </c>
      <c r="C199" s="5"/>
      <c r="D199" s="5"/>
      <c r="E199" s="5"/>
    </row>
    <row r="200" spans="1:5" x14ac:dyDescent="0.25">
      <c r="A200" s="55" t="s">
        <v>220</v>
      </c>
      <c r="B200" s="5" t="str">
        <f t="array" ref="B200">INDEX(Index7!$D$4:$D$431,SMALL(IF(Index7!$A$4:$A$431=Index8!$A200,ROW(Index7!$D$4:$D$431),""),COUNTIF(Index8!$A$4:A200,Index8!A200))-3)</f>
        <v>Mangoes</v>
      </c>
      <c r="C200" s="5"/>
      <c r="D200" s="5"/>
      <c r="E200" s="5"/>
    </row>
    <row r="201" spans="1:5" x14ac:dyDescent="0.25">
      <c r="A201" s="55" t="s">
        <v>221</v>
      </c>
      <c r="B201" s="5" t="str">
        <f t="array" ref="B201">INDEX(Index7!$D$4:$D$431,SMALL(IF(Index7!$A$4:$A$431=Index8!$A201,ROW(Index7!$D$4:$D$431),""),COUNTIF(Index8!$A$4:A201,Index8!A201))-3)</f>
        <v>Apples</v>
      </c>
      <c r="C201" s="5"/>
      <c r="D201" s="5"/>
      <c r="E201" s="5"/>
    </row>
    <row r="202" spans="1:5" x14ac:dyDescent="0.25">
      <c r="A202" s="55" t="s">
        <v>222</v>
      </c>
      <c r="B202" s="5" t="str">
        <f t="array" ref="B202">INDEX(Index7!$D$4:$D$431,SMALL(IF(Index7!$A$4:$A$431=Index8!$A202,ROW(Index7!$D$4:$D$431),""),COUNTIF(Index8!$A$4:A202,Index8!A202))-3)</f>
        <v>Oranges</v>
      </c>
      <c r="C202" s="5"/>
      <c r="D202" s="5"/>
      <c r="E202" s="5"/>
    </row>
    <row r="203" spans="1:5" x14ac:dyDescent="0.25">
      <c r="A203" s="55" t="s">
        <v>223</v>
      </c>
      <c r="B203" s="5" t="str">
        <f t="array" ref="B203">INDEX(Index7!$D$4:$D$431,SMALL(IF(Index7!$A$4:$A$431=Index8!$A203,ROW(Index7!$D$4:$D$431),""),COUNTIF(Index8!$A$4:A203,Index8!A203))-3)</f>
        <v>Mangoes</v>
      </c>
      <c r="C203" s="5"/>
      <c r="D203" s="5"/>
      <c r="E203" s="5"/>
    </row>
    <row r="204" spans="1:5" x14ac:dyDescent="0.25">
      <c r="A204" s="55" t="s">
        <v>217</v>
      </c>
      <c r="B204" s="5" t="str">
        <f t="array" ref="B204">INDEX(Index7!$D$4:$D$431,SMALL(IF(Index7!$A$4:$A$431=Index8!$A204,ROW(Index7!$D$4:$D$431),""),COUNTIF(Index8!$A$4:A204,Index8!A204))-3)</f>
        <v>Mangoes</v>
      </c>
      <c r="C204" s="5"/>
      <c r="D204" s="5"/>
      <c r="E204" s="5"/>
    </row>
    <row r="205" spans="1:5" x14ac:dyDescent="0.25">
      <c r="A205" s="55" t="s">
        <v>2</v>
      </c>
      <c r="B205" s="5" t="str">
        <f t="array" ref="B205">INDEX(Index7!$D$4:$D$431,SMALL(IF(Index7!$A$4:$A$431=Index8!$A205,ROW(Index7!$D$4:$D$431),""),COUNTIF(Index8!$A$4:A205,Index8!A205))-3)</f>
        <v>Mangoes</v>
      </c>
      <c r="C205" s="5"/>
      <c r="D205" s="5"/>
      <c r="E205" s="5"/>
    </row>
    <row r="206" spans="1:5" x14ac:dyDescent="0.25">
      <c r="A206" s="55" t="s">
        <v>218</v>
      </c>
      <c r="B206" s="5" t="str">
        <f t="array" ref="B206">INDEX(Index7!$D$4:$D$431,SMALL(IF(Index7!$A$4:$A$431=Index8!$A206,ROW(Index7!$D$4:$D$431),""),COUNTIF(Index8!$A$4:A206,Index8!A206))-3)</f>
        <v>Pears</v>
      </c>
      <c r="C206" s="5"/>
      <c r="D206" s="5"/>
      <c r="E206" s="5"/>
    </row>
    <row r="207" spans="1:5" x14ac:dyDescent="0.25">
      <c r="A207" s="55" t="s">
        <v>219</v>
      </c>
      <c r="B207" s="5" t="str">
        <f t="array" ref="B207">INDEX(Index7!$D$4:$D$431,SMALL(IF(Index7!$A$4:$A$431=Index8!$A207,ROW(Index7!$D$4:$D$431),""),COUNTIF(Index8!$A$4:A207,Index8!A207))-3)</f>
        <v>Oranges</v>
      </c>
      <c r="C207" s="5"/>
      <c r="D207" s="5"/>
      <c r="E207" s="5"/>
    </row>
    <row r="208" spans="1:5" x14ac:dyDescent="0.25">
      <c r="A208" s="55" t="s">
        <v>220</v>
      </c>
      <c r="B208" s="5" t="str">
        <f t="array" ref="B208">INDEX(Index7!$D$4:$D$431,SMALL(IF(Index7!$A$4:$A$431=Index8!$A208,ROW(Index7!$D$4:$D$431),""),COUNTIF(Index8!$A$4:A208,Index8!A208))-3)</f>
        <v>Pears</v>
      </c>
      <c r="C208" s="5"/>
      <c r="D208" s="5"/>
      <c r="E208" s="5"/>
    </row>
    <row r="209" spans="1:5" x14ac:dyDescent="0.25">
      <c r="A209" s="55" t="s">
        <v>221</v>
      </c>
      <c r="B209" s="5" t="str">
        <f t="array" ref="B209">INDEX(Index7!$D$4:$D$431,SMALL(IF(Index7!$A$4:$A$431=Index8!$A209,ROW(Index7!$D$4:$D$431),""),COUNTIF(Index8!$A$4:A209,Index8!A209))-3)</f>
        <v>Apples</v>
      </c>
      <c r="C209" s="5"/>
      <c r="D209" s="5"/>
      <c r="E209" s="5"/>
    </row>
    <row r="210" spans="1:5" x14ac:dyDescent="0.25">
      <c r="A210" s="55" t="s">
        <v>222</v>
      </c>
      <c r="B210" s="5" t="str">
        <f t="array" ref="B210">INDEX(Index7!$D$4:$D$431,SMALL(IF(Index7!$A$4:$A$431=Index8!$A210,ROW(Index7!$D$4:$D$431),""),COUNTIF(Index8!$A$4:A210,Index8!A210))-3)</f>
        <v>Mangoes</v>
      </c>
      <c r="C210" s="5"/>
      <c r="D210" s="5"/>
      <c r="E210" s="5"/>
    </row>
    <row r="211" spans="1:5" x14ac:dyDescent="0.25">
      <c r="A211" s="55" t="s">
        <v>223</v>
      </c>
      <c r="B211" s="5" t="str">
        <f t="array" ref="B211">INDEX(Index7!$D$4:$D$431,SMALL(IF(Index7!$A$4:$A$431=Index8!$A211,ROW(Index7!$D$4:$D$431),""),COUNTIF(Index8!$A$4:A211,Index8!A211))-3)</f>
        <v>Apples</v>
      </c>
      <c r="C211" s="5"/>
      <c r="D211" s="5"/>
      <c r="E211" s="5"/>
    </row>
    <row r="212" spans="1:5" x14ac:dyDescent="0.25">
      <c r="A212" s="55" t="s">
        <v>217</v>
      </c>
      <c r="B212" s="5" t="str">
        <f t="array" ref="B212">INDEX(Index7!$D$4:$D$431,SMALL(IF(Index7!$A$4:$A$431=Index8!$A212,ROW(Index7!$D$4:$D$431),""),COUNTIF(Index8!$A$4:A212,Index8!A212))-3)</f>
        <v>Pears</v>
      </c>
      <c r="C212" s="5"/>
      <c r="D212" s="5"/>
      <c r="E212" s="5"/>
    </row>
    <row r="213" spans="1:5" x14ac:dyDescent="0.25">
      <c r="A213" s="55" t="s">
        <v>2</v>
      </c>
      <c r="B213" s="5" t="str">
        <f t="array" ref="B213">INDEX(Index7!$D$4:$D$431,SMALL(IF(Index7!$A$4:$A$431=Index8!$A213,ROW(Index7!$D$4:$D$431),""),COUNTIF(Index8!$A$4:A213,Index8!A213))-3)</f>
        <v>Mangoes</v>
      </c>
      <c r="C213" s="5"/>
      <c r="D213" s="5"/>
      <c r="E213" s="5"/>
    </row>
    <row r="214" spans="1:5" x14ac:dyDescent="0.25">
      <c r="A214" s="55" t="s">
        <v>218</v>
      </c>
      <c r="B214" s="5" t="str">
        <f t="array" ref="B214">INDEX(Index7!$D$4:$D$431,SMALL(IF(Index7!$A$4:$A$431=Index8!$A214,ROW(Index7!$D$4:$D$431),""),COUNTIF(Index8!$A$4:A214,Index8!A214))-3)</f>
        <v>Mangoes</v>
      </c>
      <c r="C214" s="5"/>
      <c r="D214" s="5"/>
      <c r="E214" s="5"/>
    </row>
    <row r="215" spans="1:5" x14ac:dyDescent="0.25">
      <c r="A215" s="55" t="s">
        <v>219</v>
      </c>
      <c r="B215" s="5" t="str">
        <f t="array" ref="B215">INDEX(Index7!$D$4:$D$431,SMALL(IF(Index7!$A$4:$A$431=Index8!$A215,ROW(Index7!$D$4:$D$431),""),COUNTIF(Index8!$A$4:A215,Index8!A215))-3)</f>
        <v>Apples</v>
      </c>
      <c r="C215" s="5"/>
      <c r="D215" s="5"/>
      <c r="E215" s="5"/>
    </row>
    <row r="216" spans="1:5" x14ac:dyDescent="0.25">
      <c r="A216" s="55" t="s">
        <v>220</v>
      </c>
      <c r="B216" s="5" t="str">
        <f t="array" ref="B216">INDEX(Index7!$D$4:$D$431,SMALL(IF(Index7!$A$4:$A$431=Index8!$A216,ROW(Index7!$D$4:$D$431),""),COUNTIF(Index8!$A$4:A216,Index8!A216))-3)</f>
        <v>Mangoes</v>
      </c>
      <c r="C216" s="5"/>
      <c r="D216" s="5"/>
      <c r="E216" s="5"/>
    </row>
    <row r="217" spans="1:5" x14ac:dyDescent="0.25">
      <c r="A217" s="55" t="s">
        <v>221</v>
      </c>
      <c r="B217" s="5" t="str">
        <f t="array" ref="B217">INDEX(Index7!$D$4:$D$431,SMALL(IF(Index7!$A$4:$A$431=Index8!$A217,ROW(Index7!$D$4:$D$431),""),COUNTIF(Index8!$A$4:A217,Index8!A217))-3)</f>
        <v>Apples</v>
      </c>
      <c r="C217" s="5"/>
      <c r="D217" s="5"/>
      <c r="E217" s="5"/>
    </row>
    <row r="218" spans="1:5" x14ac:dyDescent="0.25">
      <c r="A218" s="55" t="s">
        <v>222</v>
      </c>
      <c r="B218" s="5" t="str">
        <f t="array" ref="B218">INDEX(Index7!$D$4:$D$431,SMALL(IF(Index7!$A$4:$A$431=Index8!$A218,ROW(Index7!$D$4:$D$431),""),COUNTIF(Index8!$A$4:A218,Index8!A218))-3)</f>
        <v>Pears</v>
      </c>
      <c r="C218" s="5"/>
      <c r="D218" s="5"/>
      <c r="E218" s="5"/>
    </row>
    <row r="219" spans="1:5" x14ac:dyDescent="0.25">
      <c r="A219" s="55" t="s">
        <v>223</v>
      </c>
      <c r="B219" s="5" t="str">
        <f t="array" ref="B219">INDEX(Index7!$D$4:$D$431,SMALL(IF(Index7!$A$4:$A$431=Index8!$A219,ROW(Index7!$D$4:$D$431),""),COUNTIF(Index8!$A$4:A219,Index8!A219))-3)</f>
        <v>Pears</v>
      </c>
      <c r="C219" s="5"/>
      <c r="D219" s="5"/>
      <c r="E219" s="5"/>
    </row>
    <row r="220" spans="1:5" x14ac:dyDescent="0.25">
      <c r="A220" s="55" t="s">
        <v>217</v>
      </c>
      <c r="B220" s="5" t="str">
        <f t="array" ref="B220">INDEX(Index7!$D$4:$D$431,SMALL(IF(Index7!$A$4:$A$431=Index8!$A220,ROW(Index7!$D$4:$D$431),""),COUNTIF(Index8!$A$4:A220,Index8!A220))-3)</f>
        <v>Apples</v>
      </c>
      <c r="C220" s="5"/>
      <c r="D220" s="5"/>
      <c r="E220" s="5"/>
    </row>
    <row r="221" spans="1:5" x14ac:dyDescent="0.25">
      <c r="A221" s="55" t="s">
        <v>2</v>
      </c>
      <c r="B221" s="5" t="str">
        <f t="array" ref="B221">INDEX(Index7!$D$4:$D$431,SMALL(IF(Index7!$A$4:$A$431=Index8!$A221,ROW(Index7!$D$4:$D$431),""),COUNTIF(Index8!$A$4:A221,Index8!A221))-3)</f>
        <v>Pears</v>
      </c>
      <c r="C221" s="5"/>
      <c r="D221" s="5"/>
      <c r="E221" s="5"/>
    </row>
    <row r="222" spans="1:5" x14ac:dyDescent="0.25">
      <c r="A222" s="55" t="s">
        <v>218</v>
      </c>
      <c r="B222" s="5" t="str">
        <f t="array" ref="B222">INDEX(Index7!$D$4:$D$431,SMALL(IF(Index7!$A$4:$A$431=Index8!$A222,ROW(Index7!$D$4:$D$431),""),COUNTIF(Index8!$A$4:A222,Index8!A222))-3)</f>
        <v>Apples</v>
      </c>
      <c r="C222" s="5"/>
      <c r="D222" s="5"/>
      <c r="E222" s="5"/>
    </row>
    <row r="223" spans="1:5" x14ac:dyDescent="0.25">
      <c r="A223" s="55" t="s">
        <v>219</v>
      </c>
      <c r="B223" s="5" t="str">
        <f t="array" ref="B223">INDEX(Index7!$D$4:$D$431,SMALL(IF(Index7!$A$4:$A$431=Index8!$A223,ROW(Index7!$D$4:$D$431),""),COUNTIF(Index8!$A$4:A223,Index8!A223))-3)</f>
        <v>Mangoes</v>
      </c>
      <c r="C223" s="5"/>
      <c r="D223" s="5"/>
      <c r="E223" s="5"/>
    </row>
    <row r="224" spans="1:5" x14ac:dyDescent="0.25">
      <c r="A224" s="55" t="s">
        <v>220</v>
      </c>
      <c r="B224" s="5" t="str">
        <f t="array" ref="B224">INDEX(Index7!$D$4:$D$431,SMALL(IF(Index7!$A$4:$A$431=Index8!$A224,ROW(Index7!$D$4:$D$431),""),COUNTIF(Index8!$A$4:A224,Index8!A224))-3)</f>
        <v>Oranges</v>
      </c>
      <c r="C224" s="5"/>
      <c r="D224" s="5"/>
      <c r="E224" s="5"/>
    </row>
    <row r="225" spans="1:5" x14ac:dyDescent="0.25">
      <c r="A225" s="55" t="s">
        <v>221</v>
      </c>
      <c r="B225" s="5" t="str">
        <f t="array" ref="B225">INDEX(Index7!$D$4:$D$431,SMALL(IF(Index7!$A$4:$A$431=Index8!$A225,ROW(Index7!$D$4:$D$431),""),COUNTIF(Index8!$A$4:A225,Index8!A225))-3)</f>
        <v>Pears</v>
      </c>
      <c r="C225" s="5"/>
      <c r="D225" s="5"/>
      <c r="E225" s="5"/>
    </row>
    <row r="226" spans="1:5" x14ac:dyDescent="0.25">
      <c r="A226" s="55" t="s">
        <v>222</v>
      </c>
      <c r="B226" s="5" t="str">
        <f t="array" ref="B226">INDEX(Index7!$D$4:$D$431,SMALL(IF(Index7!$A$4:$A$431=Index8!$A226,ROW(Index7!$D$4:$D$431),""),COUNTIF(Index8!$A$4:A226,Index8!A226))-3)</f>
        <v>Pears</v>
      </c>
      <c r="C226" s="5"/>
      <c r="D226" s="5"/>
      <c r="E226" s="5"/>
    </row>
    <row r="227" spans="1:5" x14ac:dyDescent="0.25">
      <c r="A227" s="55" t="s">
        <v>223</v>
      </c>
      <c r="B227" s="5" t="str">
        <f t="array" ref="B227">INDEX(Index7!$D$4:$D$431,SMALL(IF(Index7!$A$4:$A$431=Index8!$A227,ROW(Index7!$D$4:$D$431),""),COUNTIF(Index8!$A$4:A227,Index8!A227))-3)</f>
        <v>Apples</v>
      </c>
      <c r="C227" s="5"/>
      <c r="D227" s="5"/>
      <c r="E227" s="5"/>
    </row>
    <row r="228" spans="1:5" x14ac:dyDescent="0.25">
      <c r="A228" s="55" t="s">
        <v>217</v>
      </c>
      <c r="B228" s="5" t="str">
        <f t="array" ref="B228">INDEX(Index7!$D$4:$D$431,SMALL(IF(Index7!$A$4:$A$431=Index8!$A228,ROW(Index7!$D$4:$D$431),""),COUNTIF(Index8!$A$4:A228,Index8!A228))-3)</f>
        <v>Apples</v>
      </c>
      <c r="C228" s="5"/>
      <c r="D228" s="5"/>
      <c r="E228" s="5"/>
    </row>
    <row r="229" spans="1:5" x14ac:dyDescent="0.25">
      <c r="A229" s="55" t="s">
        <v>2</v>
      </c>
      <c r="B229" s="5" t="str">
        <f t="array" ref="B229">INDEX(Index7!$D$4:$D$431,SMALL(IF(Index7!$A$4:$A$431=Index8!$A229,ROW(Index7!$D$4:$D$431),""),COUNTIF(Index8!$A$4:A229,Index8!A229))-3)</f>
        <v>Mangoes</v>
      </c>
      <c r="C229" s="5"/>
      <c r="D229" s="5"/>
      <c r="E229" s="5"/>
    </row>
    <row r="230" spans="1:5" x14ac:dyDescent="0.25">
      <c r="A230" s="55" t="s">
        <v>218</v>
      </c>
      <c r="B230" s="5" t="str">
        <f t="array" ref="B230">INDEX(Index7!$D$4:$D$431,SMALL(IF(Index7!$A$4:$A$431=Index8!$A230,ROW(Index7!$D$4:$D$431),""),COUNTIF(Index8!$A$4:A230,Index8!A230))-3)</f>
        <v>Oranges</v>
      </c>
      <c r="C230" s="5"/>
      <c r="D230" s="5"/>
      <c r="E230" s="5"/>
    </row>
    <row r="231" spans="1:5" x14ac:dyDescent="0.25">
      <c r="A231" s="55" t="s">
        <v>219</v>
      </c>
      <c r="B231" s="5" t="str">
        <f t="array" ref="B231">INDEX(Index7!$D$4:$D$431,SMALL(IF(Index7!$A$4:$A$431=Index8!$A231,ROW(Index7!$D$4:$D$431),""),COUNTIF(Index8!$A$4:A231,Index8!A231))-3)</f>
        <v>Apples</v>
      </c>
      <c r="C231" s="5"/>
      <c r="D231" s="5"/>
      <c r="E231" s="5"/>
    </row>
    <row r="232" spans="1:5" x14ac:dyDescent="0.25">
      <c r="A232" s="55" t="s">
        <v>220</v>
      </c>
      <c r="B232" s="5" t="str">
        <f t="array" ref="B232">INDEX(Index7!$D$4:$D$431,SMALL(IF(Index7!$A$4:$A$431=Index8!$A232,ROW(Index7!$D$4:$D$431),""),COUNTIF(Index8!$A$4:A232,Index8!A232))-3)</f>
        <v>Oranges</v>
      </c>
      <c r="C232" s="5"/>
      <c r="D232" s="5"/>
      <c r="E232" s="5"/>
    </row>
    <row r="233" spans="1:5" x14ac:dyDescent="0.25">
      <c r="A233" s="55" t="s">
        <v>221</v>
      </c>
      <c r="B233" s="5" t="str">
        <f t="array" ref="B233">INDEX(Index7!$D$4:$D$431,SMALL(IF(Index7!$A$4:$A$431=Index8!$A233,ROW(Index7!$D$4:$D$431),""),COUNTIF(Index8!$A$4:A233,Index8!A233))-3)</f>
        <v>Oranges</v>
      </c>
      <c r="C233" s="5"/>
      <c r="D233" s="5"/>
      <c r="E233" s="5"/>
    </row>
    <row r="234" spans="1:5" x14ac:dyDescent="0.25">
      <c r="A234" s="55" t="s">
        <v>222</v>
      </c>
      <c r="B234" s="5" t="str">
        <f t="array" ref="B234">INDEX(Index7!$D$4:$D$431,SMALL(IF(Index7!$A$4:$A$431=Index8!$A234,ROW(Index7!$D$4:$D$431),""),COUNTIF(Index8!$A$4:A234,Index8!A234))-3)</f>
        <v>Mangoes</v>
      </c>
      <c r="C234" s="5"/>
      <c r="D234" s="5"/>
      <c r="E234" s="5"/>
    </row>
    <row r="235" spans="1:5" x14ac:dyDescent="0.25">
      <c r="A235" s="55" t="s">
        <v>223</v>
      </c>
      <c r="B235" s="5" t="str">
        <f t="array" ref="B235">INDEX(Index7!$D$4:$D$431,SMALL(IF(Index7!$A$4:$A$431=Index8!$A235,ROW(Index7!$D$4:$D$431),""),COUNTIF(Index8!$A$4:A235,Index8!A235))-3)</f>
        <v>Mangoes</v>
      </c>
      <c r="C235" s="5"/>
      <c r="D235" s="5"/>
      <c r="E235" s="5"/>
    </row>
    <row r="236" spans="1:5" x14ac:dyDescent="0.25">
      <c r="A236" s="55" t="s">
        <v>217</v>
      </c>
      <c r="B236" s="5" t="str">
        <f t="array" ref="B236">INDEX(Index7!$D$4:$D$431,SMALL(IF(Index7!$A$4:$A$431=Index8!$A236,ROW(Index7!$D$4:$D$431),""),COUNTIF(Index8!$A$4:A236,Index8!A236))-3)</f>
        <v>Oranges</v>
      </c>
      <c r="C236" s="5"/>
      <c r="D236" s="5"/>
      <c r="E236" s="5"/>
    </row>
    <row r="237" spans="1:5" x14ac:dyDescent="0.25">
      <c r="A237" s="55" t="s">
        <v>2</v>
      </c>
      <c r="B237" s="5" t="str">
        <f t="array" ref="B237">INDEX(Index7!$D$4:$D$431,SMALL(IF(Index7!$A$4:$A$431=Index8!$A237,ROW(Index7!$D$4:$D$431),""),COUNTIF(Index8!$A$4:A237,Index8!A237))-3)</f>
        <v>Oranges</v>
      </c>
      <c r="C237" s="5"/>
      <c r="D237" s="5"/>
      <c r="E237" s="5"/>
    </row>
    <row r="238" spans="1:5" x14ac:dyDescent="0.25">
      <c r="A238" s="55" t="s">
        <v>218</v>
      </c>
      <c r="B238" s="5" t="str">
        <f t="array" ref="B238">INDEX(Index7!$D$4:$D$431,SMALL(IF(Index7!$A$4:$A$431=Index8!$A238,ROW(Index7!$D$4:$D$431),""),COUNTIF(Index8!$A$4:A238,Index8!A238))-3)</f>
        <v>Oranges</v>
      </c>
      <c r="C238" s="5"/>
      <c r="D238" s="5"/>
      <c r="E238" s="5"/>
    </row>
    <row r="239" spans="1:5" x14ac:dyDescent="0.25">
      <c r="A239" s="55" t="s">
        <v>219</v>
      </c>
      <c r="B239" s="5" t="str">
        <f t="array" ref="B239">INDEX(Index7!$D$4:$D$431,SMALL(IF(Index7!$A$4:$A$431=Index8!$A239,ROW(Index7!$D$4:$D$431),""),COUNTIF(Index8!$A$4:A239,Index8!A239))-3)</f>
        <v>Apples</v>
      </c>
      <c r="C239" s="5"/>
      <c r="D239" s="5"/>
      <c r="E239" s="5"/>
    </row>
    <row r="240" spans="1:5" x14ac:dyDescent="0.25">
      <c r="A240" s="55" t="s">
        <v>220</v>
      </c>
      <c r="B240" s="5" t="str">
        <f t="array" ref="B240">INDEX(Index7!$D$4:$D$431,SMALL(IF(Index7!$A$4:$A$431=Index8!$A240,ROW(Index7!$D$4:$D$431),""),COUNTIF(Index8!$A$4:A240,Index8!A240))-3)</f>
        <v>Mangoes</v>
      </c>
      <c r="C240" s="5"/>
      <c r="D240" s="5"/>
      <c r="E240" s="5"/>
    </row>
    <row r="241" spans="1:5" x14ac:dyDescent="0.25">
      <c r="A241" s="55" t="s">
        <v>221</v>
      </c>
      <c r="B241" s="5" t="str">
        <f t="array" ref="B241">INDEX(Index7!$D$4:$D$431,SMALL(IF(Index7!$A$4:$A$431=Index8!$A241,ROW(Index7!$D$4:$D$431),""),COUNTIF(Index8!$A$4:A241,Index8!A241))-3)</f>
        <v>Mangoes</v>
      </c>
      <c r="C241" s="5"/>
      <c r="D241" s="5"/>
      <c r="E241" s="5"/>
    </row>
    <row r="242" spans="1:5" x14ac:dyDescent="0.25">
      <c r="A242" s="55" t="s">
        <v>222</v>
      </c>
      <c r="B242" s="5" t="str">
        <f t="array" ref="B242">INDEX(Index7!$D$4:$D$431,SMALL(IF(Index7!$A$4:$A$431=Index8!$A242,ROW(Index7!$D$4:$D$431),""),COUNTIF(Index8!$A$4:A242,Index8!A242))-3)</f>
        <v>Pears</v>
      </c>
      <c r="C242" s="5"/>
      <c r="D242" s="5"/>
      <c r="E242" s="5"/>
    </row>
    <row r="243" spans="1:5" x14ac:dyDescent="0.25">
      <c r="A243" s="55" t="s">
        <v>223</v>
      </c>
      <c r="B243" s="5" t="str">
        <f t="array" ref="B243">INDEX(Index7!$D$4:$D$431,SMALL(IF(Index7!$A$4:$A$431=Index8!$A243,ROW(Index7!$D$4:$D$431),""),COUNTIF(Index8!$A$4:A243,Index8!A243))-3)</f>
        <v>Oranges</v>
      </c>
      <c r="C243" s="5"/>
      <c r="D243" s="5"/>
      <c r="E243" s="5"/>
    </row>
    <row r="244" spans="1:5" x14ac:dyDescent="0.25">
      <c r="A244" s="55" t="s">
        <v>217</v>
      </c>
      <c r="B244" s="5" t="str">
        <f t="array" ref="B244">INDEX(Index7!$D$4:$D$431,SMALL(IF(Index7!$A$4:$A$431=Index8!$A244,ROW(Index7!$D$4:$D$431),""),COUNTIF(Index8!$A$4:A244,Index8!A244))-3)</f>
        <v>Apples</v>
      </c>
      <c r="C244" s="5"/>
      <c r="D244" s="5"/>
      <c r="E244" s="5"/>
    </row>
    <row r="245" spans="1:5" x14ac:dyDescent="0.25">
      <c r="A245" s="55" t="s">
        <v>2</v>
      </c>
      <c r="B245" s="5" t="str">
        <f t="array" ref="B245">INDEX(Index7!$D$4:$D$431,SMALL(IF(Index7!$A$4:$A$431=Index8!$A245,ROW(Index7!$D$4:$D$431),""),COUNTIF(Index8!$A$4:A245,Index8!A245))-3)</f>
        <v>Oranges</v>
      </c>
      <c r="C245" s="5"/>
      <c r="D245" s="5"/>
      <c r="E245" s="5"/>
    </row>
    <row r="246" spans="1:5" x14ac:dyDescent="0.25">
      <c r="A246" s="55" t="s">
        <v>218</v>
      </c>
      <c r="B246" s="5" t="str">
        <f t="array" ref="B246">INDEX(Index7!$D$4:$D$431,SMALL(IF(Index7!$A$4:$A$431=Index8!$A246,ROW(Index7!$D$4:$D$431),""),COUNTIF(Index8!$A$4:A246,Index8!A246))-3)</f>
        <v>Oranges</v>
      </c>
      <c r="C246" s="5"/>
      <c r="D246" s="5"/>
      <c r="E246" s="5"/>
    </row>
    <row r="247" spans="1:5" x14ac:dyDescent="0.25">
      <c r="A247" s="55" t="s">
        <v>219</v>
      </c>
      <c r="B247" s="5" t="str">
        <f t="array" ref="B247">INDEX(Index7!$D$4:$D$431,SMALL(IF(Index7!$A$4:$A$431=Index8!$A247,ROW(Index7!$D$4:$D$431),""),COUNTIF(Index8!$A$4:A247,Index8!A247))-3)</f>
        <v>Mangoes</v>
      </c>
      <c r="C247" s="5"/>
      <c r="D247" s="5"/>
      <c r="E247" s="5"/>
    </row>
    <row r="248" spans="1:5" x14ac:dyDescent="0.25">
      <c r="A248" s="55" t="s">
        <v>220</v>
      </c>
      <c r="B248" s="5" t="str">
        <f t="array" ref="B248">INDEX(Index7!$D$4:$D$431,SMALL(IF(Index7!$A$4:$A$431=Index8!$A248,ROW(Index7!$D$4:$D$431),""),COUNTIF(Index8!$A$4:A248,Index8!A248))-3)</f>
        <v>Pears</v>
      </c>
      <c r="C248" s="5"/>
      <c r="D248" s="5"/>
      <c r="E248" s="5"/>
    </row>
    <row r="249" spans="1:5" x14ac:dyDescent="0.25">
      <c r="A249" s="55" t="s">
        <v>221</v>
      </c>
      <c r="B249" s="5" t="str">
        <f t="array" ref="B249">INDEX(Index7!$D$4:$D$431,SMALL(IF(Index7!$A$4:$A$431=Index8!$A249,ROW(Index7!$D$4:$D$431),""),COUNTIF(Index8!$A$4:A249,Index8!A249))-3)</f>
        <v>Mangoes</v>
      </c>
      <c r="C249" s="5"/>
      <c r="D249" s="5"/>
      <c r="E249" s="5"/>
    </row>
    <row r="250" spans="1:5" x14ac:dyDescent="0.25">
      <c r="A250" s="55" t="s">
        <v>222</v>
      </c>
      <c r="B250" s="5" t="str">
        <f t="array" ref="B250">INDEX(Index7!$D$4:$D$431,SMALL(IF(Index7!$A$4:$A$431=Index8!$A250,ROW(Index7!$D$4:$D$431),""),COUNTIF(Index8!$A$4:A250,Index8!A250))-3)</f>
        <v>Pears</v>
      </c>
      <c r="C250" s="5"/>
      <c r="D250" s="5"/>
      <c r="E250" s="5"/>
    </row>
    <row r="251" spans="1:5" x14ac:dyDescent="0.25">
      <c r="A251" s="55" t="s">
        <v>223</v>
      </c>
      <c r="B251" s="5" t="str">
        <f t="array" ref="B251">INDEX(Index7!$D$4:$D$431,SMALL(IF(Index7!$A$4:$A$431=Index8!$A251,ROW(Index7!$D$4:$D$431),""),COUNTIF(Index8!$A$4:A251,Index8!A251))-3)</f>
        <v>Oranges</v>
      </c>
      <c r="C251" s="5"/>
      <c r="D251" s="5"/>
      <c r="E251" s="5"/>
    </row>
    <row r="252" spans="1:5" x14ac:dyDescent="0.25">
      <c r="A252" s="55" t="s">
        <v>217</v>
      </c>
      <c r="B252" s="5" t="str">
        <f t="array" ref="B252">INDEX(Index7!$D$4:$D$431,SMALL(IF(Index7!$A$4:$A$431=Index8!$A252,ROW(Index7!$D$4:$D$431),""),COUNTIF(Index8!$A$4:A252,Index8!A252))-3)</f>
        <v>Oranges</v>
      </c>
      <c r="C252" s="5"/>
      <c r="D252" s="5"/>
      <c r="E252" s="5"/>
    </row>
    <row r="253" spans="1:5" x14ac:dyDescent="0.25">
      <c r="A253" s="55" t="s">
        <v>2</v>
      </c>
      <c r="B253" s="5" t="str">
        <f t="array" ref="B253">INDEX(Index7!$D$4:$D$431,SMALL(IF(Index7!$A$4:$A$431=Index8!$A253,ROW(Index7!$D$4:$D$431),""),COUNTIF(Index8!$A$4:A253,Index8!A253))-3)</f>
        <v>Mangoes</v>
      </c>
      <c r="C253" s="5"/>
      <c r="D253" s="5"/>
      <c r="E253" s="5"/>
    </row>
    <row r="254" spans="1:5" x14ac:dyDescent="0.25">
      <c r="A254" s="55" t="s">
        <v>218</v>
      </c>
      <c r="B254" s="5" t="str">
        <f t="array" ref="B254">INDEX(Index7!$D$4:$D$431,SMALL(IF(Index7!$A$4:$A$431=Index8!$A254,ROW(Index7!$D$4:$D$431),""),COUNTIF(Index8!$A$4:A254,Index8!A254))-3)</f>
        <v>Apples</v>
      </c>
      <c r="C254" s="5"/>
      <c r="D254" s="5"/>
      <c r="E254" s="5"/>
    </row>
    <row r="255" spans="1:5" x14ac:dyDescent="0.25">
      <c r="A255" s="55" t="s">
        <v>219</v>
      </c>
      <c r="B255" s="5" t="str">
        <f t="array" ref="B255">INDEX(Index7!$D$4:$D$431,SMALL(IF(Index7!$A$4:$A$431=Index8!$A255,ROW(Index7!$D$4:$D$431),""),COUNTIF(Index8!$A$4:A255,Index8!A255))-3)</f>
        <v>Mangoes</v>
      </c>
      <c r="C255" s="5"/>
      <c r="D255" s="5"/>
      <c r="E255" s="5"/>
    </row>
    <row r="256" spans="1:5" x14ac:dyDescent="0.25">
      <c r="A256" s="55" t="s">
        <v>220</v>
      </c>
      <c r="B256" s="5" t="str">
        <f t="array" ref="B256">INDEX(Index7!$D$4:$D$431,SMALL(IF(Index7!$A$4:$A$431=Index8!$A256,ROW(Index7!$D$4:$D$431),""),COUNTIF(Index8!$A$4:A256,Index8!A256))-3)</f>
        <v>Oranges</v>
      </c>
      <c r="C256" s="5"/>
      <c r="D256" s="5"/>
      <c r="E256" s="5"/>
    </row>
    <row r="257" spans="1:5" x14ac:dyDescent="0.25">
      <c r="A257" s="55" t="s">
        <v>221</v>
      </c>
      <c r="B257" s="5" t="str">
        <f t="array" ref="B257">INDEX(Index7!$D$4:$D$431,SMALL(IF(Index7!$A$4:$A$431=Index8!$A257,ROW(Index7!$D$4:$D$431),""),COUNTIF(Index8!$A$4:A257,Index8!A257))-3)</f>
        <v>Pears</v>
      </c>
      <c r="C257" s="5"/>
      <c r="D257" s="5"/>
      <c r="E257" s="5"/>
    </row>
    <row r="258" spans="1:5" x14ac:dyDescent="0.25">
      <c r="A258" s="55" t="s">
        <v>222</v>
      </c>
      <c r="B258" s="5" t="str">
        <f t="array" ref="B258">INDEX(Index7!$D$4:$D$431,SMALL(IF(Index7!$A$4:$A$431=Index8!$A258,ROW(Index7!$D$4:$D$431),""),COUNTIF(Index8!$A$4:A258,Index8!A258))-3)</f>
        <v>Oranges</v>
      </c>
      <c r="C258" s="5"/>
      <c r="D258" s="5"/>
      <c r="E258" s="5"/>
    </row>
    <row r="259" spans="1:5" x14ac:dyDescent="0.25">
      <c r="A259" s="55" t="s">
        <v>223</v>
      </c>
      <c r="B259" s="5" t="str">
        <f t="array" ref="B259">INDEX(Index7!$D$4:$D$431,SMALL(IF(Index7!$A$4:$A$431=Index8!$A259,ROW(Index7!$D$4:$D$431),""),COUNTIF(Index8!$A$4:A259,Index8!A259))-3)</f>
        <v>Apples</v>
      </c>
      <c r="C259" s="5"/>
      <c r="D259" s="5"/>
      <c r="E259" s="5"/>
    </row>
    <row r="260" spans="1:5" x14ac:dyDescent="0.25">
      <c r="A260" s="55" t="s">
        <v>217</v>
      </c>
      <c r="B260" s="5" t="str">
        <f t="array" ref="B260">INDEX(Index7!$D$4:$D$431,SMALL(IF(Index7!$A$4:$A$431=Index8!$A260,ROW(Index7!$D$4:$D$431),""),COUNTIF(Index8!$A$4:A260,Index8!A260))-3)</f>
        <v>Apples</v>
      </c>
      <c r="C260" s="5"/>
      <c r="D260" s="5"/>
      <c r="E260" s="5"/>
    </row>
    <row r="261" spans="1:5" x14ac:dyDescent="0.25">
      <c r="A261" s="55" t="s">
        <v>2</v>
      </c>
      <c r="B261" s="5" t="str">
        <f t="array" ref="B261">INDEX(Index7!$D$4:$D$431,SMALL(IF(Index7!$A$4:$A$431=Index8!$A261,ROW(Index7!$D$4:$D$431),""),COUNTIF(Index8!$A$4:A261,Index8!A261))-3)</f>
        <v>Pears</v>
      </c>
      <c r="C261" s="5"/>
      <c r="D261" s="5"/>
      <c r="E261" s="5"/>
    </row>
    <row r="262" spans="1:5" x14ac:dyDescent="0.25">
      <c r="A262" s="55" t="s">
        <v>218</v>
      </c>
      <c r="B262" s="5" t="str">
        <f t="array" ref="B262">INDEX(Index7!$D$4:$D$431,SMALL(IF(Index7!$A$4:$A$431=Index8!$A262,ROW(Index7!$D$4:$D$431),""),COUNTIF(Index8!$A$4:A262,Index8!A262))-3)</f>
        <v>Mangoes</v>
      </c>
      <c r="C262" s="5"/>
      <c r="D262" s="5"/>
      <c r="E262" s="5"/>
    </row>
    <row r="263" spans="1:5" x14ac:dyDescent="0.25">
      <c r="A263" s="55" t="s">
        <v>219</v>
      </c>
      <c r="B263" s="5" t="str">
        <f t="array" ref="B263">INDEX(Index7!$D$4:$D$431,SMALL(IF(Index7!$A$4:$A$431=Index8!$A263,ROW(Index7!$D$4:$D$431),""),COUNTIF(Index8!$A$4:A263,Index8!A263))-3)</f>
        <v>Mangoes</v>
      </c>
      <c r="C263" s="5"/>
      <c r="D263" s="5"/>
      <c r="E263" s="5"/>
    </row>
    <row r="264" spans="1:5" x14ac:dyDescent="0.25">
      <c r="A264" s="55" t="s">
        <v>220</v>
      </c>
      <c r="B264" s="5" t="str">
        <f t="array" ref="B264">INDEX(Index7!$D$4:$D$431,SMALL(IF(Index7!$A$4:$A$431=Index8!$A264,ROW(Index7!$D$4:$D$431),""),COUNTIF(Index8!$A$4:A264,Index8!A264))-3)</f>
        <v>Mangoes</v>
      </c>
      <c r="C264" s="5"/>
      <c r="D264" s="5"/>
      <c r="E264" s="5"/>
    </row>
    <row r="265" spans="1:5" x14ac:dyDescent="0.25">
      <c r="A265" s="55" t="s">
        <v>221</v>
      </c>
      <c r="B265" s="5" t="str">
        <f t="array" ref="B265">INDEX(Index7!$D$4:$D$431,SMALL(IF(Index7!$A$4:$A$431=Index8!$A265,ROW(Index7!$D$4:$D$431),""),COUNTIF(Index8!$A$4:A265,Index8!A265))-3)</f>
        <v>Mangoes</v>
      </c>
      <c r="C265" s="5"/>
      <c r="D265" s="5"/>
      <c r="E265" s="5"/>
    </row>
    <row r="266" spans="1:5" x14ac:dyDescent="0.25">
      <c r="A266" s="55" t="s">
        <v>222</v>
      </c>
      <c r="B266" s="5" t="str">
        <f t="array" ref="B266">INDEX(Index7!$D$4:$D$431,SMALL(IF(Index7!$A$4:$A$431=Index8!$A266,ROW(Index7!$D$4:$D$431),""),COUNTIF(Index8!$A$4:A266,Index8!A266))-3)</f>
        <v>Pears</v>
      </c>
      <c r="C266" s="5"/>
      <c r="D266" s="5"/>
      <c r="E266" s="5"/>
    </row>
    <row r="267" spans="1:5" x14ac:dyDescent="0.25">
      <c r="A267" s="55" t="s">
        <v>223</v>
      </c>
      <c r="B267" s="5" t="str">
        <f t="array" ref="B267">INDEX(Index7!$D$4:$D$431,SMALL(IF(Index7!$A$4:$A$431=Index8!$A267,ROW(Index7!$D$4:$D$431),""),COUNTIF(Index8!$A$4:A267,Index8!A267))-3)</f>
        <v>Mangoes</v>
      </c>
      <c r="C267" s="5"/>
      <c r="D267" s="5"/>
      <c r="E267" s="5"/>
    </row>
    <row r="268" spans="1:5" x14ac:dyDescent="0.25">
      <c r="A268" s="55" t="s">
        <v>217</v>
      </c>
      <c r="B268" s="5" t="str">
        <f t="array" ref="B268">INDEX(Index7!$D$4:$D$431,SMALL(IF(Index7!$A$4:$A$431=Index8!$A268,ROW(Index7!$D$4:$D$431),""),COUNTIF(Index8!$A$4:A268,Index8!A268))-3)</f>
        <v>Apples</v>
      </c>
      <c r="C268" s="5"/>
      <c r="D268" s="5"/>
      <c r="E268" s="5"/>
    </row>
    <row r="269" spans="1:5" x14ac:dyDescent="0.25">
      <c r="A269" s="55" t="s">
        <v>2</v>
      </c>
      <c r="B269" s="5" t="str">
        <f t="array" ref="B269">INDEX(Index7!$D$4:$D$431,SMALL(IF(Index7!$A$4:$A$431=Index8!$A269,ROW(Index7!$D$4:$D$431),""),COUNTIF(Index8!$A$4:A269,Index8!A269))-3)</f>
        <v>Mangoes</v>
      </c>
      <c r="C269" s="5"/>
      <c r="D269" s="5"/>
      <c r="E269" s="5"/>
    </row>
    <row r="270" spans="1:5" x14ac:dyDescent="0.25">
      <c r="A270" s="55" t="s">
        <v>218</v>
      </c>
      <c r="B270" s="5" t="str">
        <f t="array" ref="B270">INDEX(Index7!$D$4:$D$431,SMALL(IF(Index7!$A$4:$A$431=Index8!$A270,ROW(Index7!$D$4:$D$431),""),COUNTIF(Index8!$A$4:A270,Index8!A270))-3)</f>
        <v>Oranges</v>
      </c>
      <c r="C270" s="5"/>
      <c r="D270" s="5"/>
      <c r="E270" s="5"/>
    </row>
    <row r="271" spans="1:5" x14ac:dyDescent="0.25">
      <c r="A271" s="55" t="s">
        <v>219</v>
      </c>
      <c r="B271" s="5" t="str">
        <f t="array" ref="B271">INDEX(Index7!$D$4:$D$431,SMALL(IF(Index7!$A$4:$A$431=Index8!$A271,ROW(Index7!$D$4:$D$431),""),COUNTIF(Index8!$A$4:A271,Index8!A271))-3)</f>
        <v>Mangoes</v>
      </c>
      <c r="C271" s="5"/>
      <c r="D271" s="5"/>
      <c r="E271" s="5"/>
    </row>
    <row r="272" spans="1:5" x14ac:dyDescent="0.25">
      <c r="A272" s="55" t="s">
        <v>220</v>
      </c>
      <c r="B272" s="5" t="str">
        <f t="array" ref="B272">INDEX(Index7!$D$4:$D$431,SMALL(IF(Index7!$A$4:$A$431=Index8!$A272,ROW(Index7!$D$4:$D$431),""),COUNTIF(Index8!$A$4:A272,Index8!A272))-3)</f>
        <v>Oranges</v>
      </c>
      <c r="C272" s="5"/>
      <c r="D272" s="5"/>
      <c r="E272" s="5"/>
    </row>
    <row r="273" spans="1:5" x14ac:dyDescent="0.25">
      <c r="A273" s="55" t="s">
        <v>221</v>
      </c>
      <c r="B273" s="5" t="str">
        <f t="array" ref="B273">INDEX(Index7!$D$4:$D$431,SMALL(IF(Index7!$A$4:$A$431=Index8!$A273,ROW(Index7!$D$4:$D$431),""),COUNTIF(Index8!$A$4:A273,Index8!A273))-3)</f>
        <v>Mangoes</v>
      </c>
      <c r="C273" s="5"/>
      <c r="D273" s="5"/>
      <c r="E273" s="5"/>
    </row>
    <row r="274" spans="1:5" x14ac:dyDescent="0.25">
      <c r="A274" s="55" t="s">
        <v>222</v>
      </c>
      <c r="B274" s="5" t="str">
        <f t="array" ref="B274">INDEX(Index7!$D$4:$D$431,SMALL(IF(Index7!$A$4:$A$431=Index8!$A274,ROW(Index7!$D$4:$D$431),""),COUNTIF(Index8!$A$4:A274,Index8!A274))-3)</f>
        <v>Oranges</v>
      </c>
      <c r="C274" s="5"/>
      <c r="D274" s="5"/>
      <c r="E274" s="5"/>
    </row>
    <row r="275" spans="1:5" x14ac:dyDescent="0.25">
      <c r="A275" s="55" t="s">
        <v>223</v>
      </c>
      <c r="B275" s="5" t="str">
        <f t="array" ref="B275">INDEX(Index7!$D$4:$D$431,SMALL(IF(Index7!$A$4:$A$431=Index8!$A275,ROW(Index7!$D$4:$D$431),""),COUNTIF(Index8!$A$4:A275,Index8!A275))-3)</f>
        <v>Pears</v>
      </c>
      <c r="C275" s="5"/>
      <c r="D275" s="5"/>
      <c r="E275" s="5"/>
    </row>
    <row r="276" spans="1:5" x14ac:dyDescent="0.25">
      <c r="A276" s="55" t="s">
        <v>217</v>
      </c>
      <c r="B276" s="5" t="str">
        <f t="array" ref="B276">INDEX(Index7!$D$4:$D$431,SMALL(IF(Index7!$A$4:$A$431=Index8!$A276,ROW(Index7!$D$4:$D$431),""),COUNTIF(Index8!$A$4:A276,Index8!A276))-3)</f>
        <v>Oranges</v>
      </c>
      <c r="C276" s="5"/>
      <c r="D276" s="5"/>
      <c r="E276" s="5"/>
    </row>
    <row r="277" spans="1:5" x14ac:dyDescent="0.25">
      <c r="A277" s="55" t="s">
        <v>2</v>
      </c>
      <c r="B277" s="5" t="str">
        <f t="array" ref="B277">INDEX(Index7!$D$4:$D$431,SMALL(IF(Index7!$A$4:$A$431=Index8!$A277,ROW(Index7!$D$4:$D$431),""),COUNTIF(Index8!$A$4:A277,Index8!A277))-3)</f>
        <v>Oranges</v>
      </c>
      <c r="C277" s="5"/>
      <c r="D277" s="5"/>
      <c r="E277" s="5"/>
    </row>
    <row r="278" spans="1:5" x14ac:dyDescent="0.25">
      <c r="A278" s="55" t="s">
        <v>218</v>
      </c>
      <c r="B278" s="5" t="str">
        <f t="array" ref="B278">INDEX(Index7!$D$4:$D$431,SMALL(IF(Index7!$A$4:$A$431=Index8!$A278,ROW(Index7!$D$4:$D$431),""),COUNTIF(Index8!$A$4:A278,Index8!A278))-3)</f>
        <v>Pears</v>
      </c>
      <c r="C278" s="5"/>
      <c r="D278" s="5"/>
      <c r="E278" s="5"/>
    </row>
    <row r="279" spans="1:5" x14ac:dyDescent="0.25">
      <c r="A279" s="55" t="s">
        <v>219</v>
      </c>
      <c r="B279" s="5" t="str">
        <f t="array" ref="B279">INDEX(Index7!$D$4:$D$431,SMALL(IF(Index7!$A$4:$A$431=Index8!$A279,ROW(Index7!$D$4:$D$431),""),COUNTIF(Index8!$A$4:A279,Index8!A279))-3)</f>
        <v>Pears</v>
      </c>
      <c r="C279" s="5"/>
      <c r="D279" s="5"/>
      <c r="E279" s="5"/>
    </row>
    <row r="280" spans="1:5" x14ac:dyDescent="0.25">
      <c r="A280" s="55" t="s">
        <v>220</v>
      </c>
      <c r="B280" s="5" t="str">
        <f t="array" ref="B280">INDEX(Index7!$D$4:$D$431,SMALL(IF(Index7!$A$4:$A$431=Index8!$A280,ROW(Index7!$D$4:$D$431),""),COUNTIF(Index8!$A$4:A280,Index8!A280))-3)</f>
        <v>Oranges</v>
      </c>
      <c r="C280" s="5"/>
      <c r="D280" s="5"/>
      <c r="E280" s="5"/>
    </row>
    <row r="281" spans="1:5" x14ac:dyDescent="0.25">
      <c r="A281" s="55" t="s">
        <v>221</v>
      </c>
      <c r="B281" s="5" t="str">
        <f t="array" ref="B281">INDEX(Index7!$D$4:$D$431,SMALL(IF(Index7!$A$4:$A$431=Index8!$A281,ROW(Index7!$D$4:$D$431),""),COUNTIF(Index8!$A$4:A281,Index8!A281))-3)</f>
        <v>Pears</v>
      </c>
      <c r="C281" s="5"/>
      <c r="D281" s="5"/>
      <c r="E281" s="5"/>
    </row>
    <row r="282" spans="1:5" x14ac:dyDescent="0.25">
      <c r="A282" s="55" t="s">
        <v>222</v>
      </c>
      <c r="B282" s="5" t="str">
        <f t="array" ref="B282">INDEX(Index7!$D$4:$D$431,SMALL(IF(Index7!$A$4:$A$431=Index8!$A282,ROW(Index7!$D$4:$D$431),""),COUNTIF(Index8!$A$4:A282,Index8!A282))-3)</f>
        <v>Pears</v>
      </c>
      <c r="C282" s="5"/>
      <c r="D282" s="5"/>
      <c r="E282" s="5"/>
    </row>
    <row r="283" spans="1:5" x14ac:dyDescent="0.25">
      <c r="A283" s="55" t="s">
        <v>223</v>
      </c>
      <c r="B283" s="5" t="str">
        <f t="array" ref="B283">INDEX(Index7!$D$4:$D$431,SMALL(IF(Index7!$A$4:$A$431=Index8!$A283,ROW(Index7!$D$4:$D$431),""),COUNTIF(Index8!$A$4:A283,Index8!A283))-3)</f>
        <v>Apples</v>
      </c>
      <c r="C283" s="5"/>
      <c r="D283" s="5"/>
      <c r="E283" s="5"/>
    </row>
    <row r="284" spans="1:5" x14ac:dyDescent="0.25">
      <c r="A284" s="55" t="s">
        <v>217</v>
      </c>
      <c r="B284" s="5" t="str">
        <f t="array" ref="B284">INDEX(Index7!$D$4:$D$431,SMALL(IF(Index7!$A$4:$A$431=Index8!$A284,ROW(Index7!$D$4:$D$431),""),COUNTIF(Index8!$A$4:A284,Index8!A284))-3)</f>
        <v>Oranges</v>
      </c>
      <c r="C284" s="5"/>
      <c r="D284" s="5"/>
      <c r="E284" s="5"/>
    </row>
    <row r="285" spans="1:5" x14ac:dyDescent="0.25">
      <c r="A285" s="55" t="s">
        <v>2</v>
      </c>
      <c r="B285" s="5" t="str">
        <f t="array" ref="B285">INDEX(Index7!$D$4:$D$431,SMALL(IF(Index7!$A$4:$A$431=Index8!$A285,ROW(Index7!$D$4:$D$431),""),COUNTIF(Index8!$A$4:A285,Index8!A285))-3)</f>
        <v>Oranges</v>
      </c>
      <c r="C285" s="5"/>
      <c r="D285" s="5"/>
      <c r="E285" s="5"/>
    </row>
    <row r="286" spans="1:5" x14ac:dyDescent="0.25">
      <c r="A286" s="55" t="s">
        <v>218</v>
      </c>
      <c r="B286" s="5" t="str">
        <f t="array" ref="B286">INDEX(Index7!$D$4:$D$431,SMALL(IF(Index7!$A$4:$A$431=Index8!$A286,ROW(Index7!$D$4:$D$431),""),COUNTIF(Index8!$A$4:A286,Index8!A286))-3)</f>
        <v>Mangoes</v>
      </c>
      <c r="C286" s="5"/>
      <c r="D286" s="5"/>
      <c r="E286" s="5"/>
    </row>
    <row r="287" spans="1:5" x14ac:dyDescent="0.25">
      <c r="A287" s="55" t="s">
        <v>219</v>
      </c>
      <c r="B287" s="5" t="str">
        <f t="array" ref="B287">INDEX(Index7!$D$4:$D$431,SMALL(IF(Index7!$A$4:$A$431=Index8!$A287,ROW(Index7!$D$4:$D$431),""),COUNTIF(Index8!$A$4:A287,Index8!A287))-3)</f>
        <v>Mangoes</v>
      </c>
      <c r="C287" s="5"/>
      <c r="D287" s="5"/>
      <c r="E287" s="5"/>
    </row>
    <row r="288" spans="1:5" x14ac:dyDescent="0.25">
      <c r="A288" s="55" t="s">
        <v>220</v>
      </c>
      <c r="B288" s="5" t="str">
        <f t="array" ref="B288">INDEX(Index7!$D$4:$D$431,SMALL(IF(Index7!$A$4:$A$431=Index8!$A288,ROW(Index7!$D$4:$D$431),""),COUNTIF(Index8!$A$4:A288,Index8!A288))-3)</f>
        <v>Mangoes</v>
      </c>
      <c r="C288" s="5"/>
      <c r="D288" s="5"/>
      <c r="E288" s="5"/>
    </row>
    <row r="289" spans="1:5" x14ac:dyDescent="0.25">
      <c r="A289" s="55" t="s">
        <v>221</v>
      </c>
      <c r="B289" s="5" t="str">
        <f t="array" ref="B289">INDEX(Index7!$D$4:$D$431,SMALL(IF(Index7!$A$4:$A$431=Index8!$A289,ROW(Index7!$D$4:$D$431),""),COUNTIF(Index8!$A$4:A289,Index8!A289))-3)</f>
        <v>Pears</v>
      </c>
      <c r="C289" s="5"/>
      <c r="D289" s="5"/>
      <c r="E289" s="5"/>
    </row>
    <row r="290" spans="1:5" x14ac:dyDescent="0.25">
      <c r="A290" s="55" t="s">
        <v>222</v>
      </c>
      <c r="B290" s="5" t="str">
        <f t="array" ref="B290">INDEX(Index7!$D$4:$D$431,SMALL(IF(Index7!$A$4:$A$431=Index8!$A290,ROW(Index7!$D$4:$D$431),""),COUNTIF(Index8!$A$4:A290,Index8!A290))-3)</f>
        <v>Pears</v>
      </c>
      <c r="C290" s="5"/>
      <c r="D290" s="5"/>
      <c r="E290" s="5"/>
    </row>
    <row r="291" spans="1:5" x14ac:dyDescent="0.25">
      <c r="A291" s="55" t="s">
        <v>223</v>
      </c>
      <c r="B291" s="5" t="str">
        <f t="array" ref="B291">INDEX(Index7!$D$4:$D$431,SMALL(IF(Index7!$A$4:$A$431=Index8!$A291,ROW(Index7!$D$4:$D$431),""),COUNTIF(Index8!$A$4:A291,Index8!A291))-3)</f>
        <v>Oranges</v>
      </c>
      <c r="C291" s="5"/>
      <c r="D291" s="5"/>
      <c r="E291" s="5"/>
    </row>
    <row r="292" spans="1:5" x14ac:dyDescent="0.25">
      <c r="A292" s="55" t="s">
        <v>217</v>
      </c>
      <c r="B292" s="5" t="str">
        <f t="array" ref="B292">INDEX(Index7!$D$4:$D$431,SMALL(IF(Index7!$A$4:$A$431=Index8!$A292,ROW(Index7!$D$4:$D$431),""),COUNTIF(Index8!$A$4:A292,Index8!A292))-3)</f>
        <v>Mangoes</v>
      </c>
      <c r="C292" s="5"/>
      <c r="D292" s="5"/>
      <c r="E292" s="5"/>
    </row>
    <row r="293" spans="1:5" x14ac:dyDescent="0.25">
      <c r="A293" s="55" t="s">
        <v>2</v>
      </c>
      <c r="B293" s="5" t="str">
        <f t="array" ref="B293">INDEX(Index7!$D$4:$D$431,SMALL(IF(Index7!$A$4:$A$431=Index8!$A293,ROW(Index7!$D$4:$D$431),""),COUNTIF(Index8!$A$4:A293,Index8!A293))-3)</f>
        <v>Mangoes</v>
      </c>
      <c r="C293" s="5"/>
      <c r="D293" s="5"/>
      <c r="E293" s="5"/>
    </row>
    <row r="294" spans="1:5" x14ac:dyDescent="0.25">
      <c r="A294" s="55" t="s">
        <v>218</v>
      </c>
      <c r="B294" s="5" t="str">
        <f t="array" ref="B294">INDEX(Index7!$D$4:$D$431,SMALL(IF(Index7!$A$4:$A$431=Index8!$A294,ROW(Index7!$D$4:$D$431),""),COUNTIF(Index8!$A$4:A294,Index8!A294))-3)</f>
        <v>Apples</v>
      </c>
      <c r="C294" s="5"/>
      <c r="D294" s="5"/>
      <c r="E294" s="5"/>
    </row>
    <row r="295" spans="1:5" x14ac:dyDescent="0.25">
      <c r="A295" s="55" t="s">
        <v>219</v>
      </c>
      <c r="B295" s="5" t="str">
        <f t="array" ref="B295">INDEX(Index7!$D$4:$D$431,SMALL(IF(Index7!$A$4:$A$431=Index8!$A295,ROW(Index7!$D$4:$D$431),""),COUNTIF(Index8!$A$4:A295,Index8!A295))-3)</f>
        <v>Oranges</v>
      </c>
      <c r="C295" s="5"/>
      <c r="D295" s="5"/>
      <c r="E295" s="5"/>
    </row>
    <row r="296" spans="1:5" x14ac:dyDescent="0.25">
      <c r="A296" s="55" t="s">
        <v>220</v>
      </c>
      <c r="B296" s="5" t="str">
        <f t="array" ref="B296">INDEX(Index7!$D$4:$D$431,SMALL(IF(Index7!$A$4:$A$431=Index8!$A296,ROW(Index7!$D$4:$D$431),""),COUNTIF(Index8!$A$4:A296,Index8!A296))-3)</f>
        <v>Pears</v>
      </c>
      <c r="C296" s="5"/>
      <c r="D296" s="5"/>
      <c r="E296" s="5"/>
    </row>
    <row r="297" spans="1:5" x14ac:dyDescent="0.25">
      <c r="A297" s="55" t="s">
        <v>221</v>
      </c>
      <c r="B297" s="5" t="str">
        <f t="array" ref="B297">INDEX(Index7!$D$4:$D$431,SMALL(IF(Index7!$A$4:$A$431=Index8!$A297,ROW(Index7!$D$4:$D$431),""),COUNTIF(Index8!$A$4:A297,Index8!A297))-3)</f>
        <v>Oranges</v>
      </c>
      <c r="C297" s="5"/>
      <c r="D297" s="5"/>
      <c r="E297" s="5"/>
    </row>
    <row r="298" spans="1:5" x14ac:dyDescent="0.25">
      <c r="A298" s="55" t="s">
        <v>222</v>
      </c>
      <c r="B298" s="5" t="str">
        <f t="array" ref="B298">INDEX(Index7!$D$4:$D$431,SMALL(IF(Index7!$A$4:$A$431=Index8!$A298,ROW(Index7!$D$4:$D$431),""),COUNTIF(Index8!$A$4:A298,Index8!A298))-3)</f>
        <v>Mangoes</v>
      </c>
      <c r="C298" s="5"/>
      <c r="D298" s="5"/>
      <c r="E298" s="5"/>
    </row>
    <row r="299" spans="1:5" x14ac:dyDescent="0.25">
      <c r="A299" s="55" t="s">
        <v>223</v>
      </c>
      <c r="B299" s="5" t="str">
        <f t="array" ref="B299">INDEX(Index7!$D$4:$D$431,SMALL(IF(Index7!$A$4:$A$431=Index8!$A299,ROW(Index7!$D$4:$D$431),""),COUNTIF(Index8!$A$4:A299,Index8!A299))-3)</f>
        <v>Apples</v>
      </c>
      <c r="C299" s="5"/>
      <c r="D299" s="5"/>
      <c r="E299" s="5"/>
    </row>
    <row r="300" spans="1:5" x14ac:dyDescent="0.25">
      <c r="A300" s="55" t="s">
        <v>217</v>
      </c>
      <c r="B300" s="5" t="str">
        <f t="array" ref="B300">INDEX(Index7!$D$4:$D$431,SMALL(IF(Index7!$A$4:$A$431=Index8!$A300,ROW(Index7!$D$4:$D$431),""),COUNTIF(Index8!$A$4:A300,Index8!A300))-3)</f>
        <v>Mangoes</v>
      </c>
      <c r="C300" s="5"/>
      <c r="D300" s="5"/>
      <c r="E300" s="5"/>
    </row>
    <row r="301" spans="1:5" x14ac:dyDescent="0.25">
      <c r="A301" s="55" t="s">
        <v>2</v>
      </c>
      <c r="B301" s="5" t="str">
        <f t="array" ref="B301">INDEX(Index7!$D$4:$D$431,SMALL(IF(Index7!$A$4:$A$431=Index8!$A301,ROW(Index7!$D$4:$D$431),""),COUNTIF(Index8!$A$4:A301,Index8!A301))-3)</f>
        <v>Pears</v>
      </c>
      <c r="C301" s="5"/>
      <c r="D301" s="5"/>
      <c r="E301" s="5"/>
    </row>
    <row r="302" spans="1:5" x14ac:dyDescent="0.25">
      <c r="A302" s="55" t="s">
        <v>218</v>
      </c>
      <c r="B302" s="5" t="str">
        <f t="array" ref="B302">INDEX(Index7!$D$4:$D$431,SMALL(IF(Index7!$A$4:$A$431=Index8!$A302,ROW(Index7!$D$4:$D$431),""),COUNTIF(Index8!$A$4:A302,Index8!A302))-3)</f>
        <v>Oranges</v>
      </c>
      <c r="C302" s="5"/>
      <c r="D302" s="5"/>
      <c r="E302" s="5"/>
    </row>
    <row r="303" spans="1:5" x14ac:dyDescent="0.25">
      <c r="A303" s="55" t="s">
        <v>219</v>
      </c>
      <c r="B303" s="5" t="str">
        <f t="array" ref="B303">INDEX(Index7!$D$4:$D$431,SMALL(IF(Index7!$A$4:$A$431=Index8!$A303,ROW(Index7!$D$4:$D$431),""),COUNTIF(Index8!$A$4:A303,Index8!A303))-3)</f>
        <v>Pears</v>
      </c>
      <c r="C303" s="5"/>
      <c r="D303" s="5"/>
      <c r="E303" s="5"/>
    </row>
    <row r="304" spans="1:5" x14ac:dyDescent="0.25">
      <c r="A304" s="55" t="s">
        <v>220</v>
      </c>
      <c r="B304" s="5" t="str">
        <f t="array" ref="B304">INDEX(Index7!$D$4:$D$431,SMALL(IF(Index7!$A$4:$A$431=Index8!$A304,ROW(Index7!$D$4:$D$431),""),COUNTIF(Index8!$A$4:A304,Index8!A304))-3)</f>
        <v>Oranges</v>
      </c>
      <c r="C304" s="5"/>
      <c r="D304" s="5"/>
      <c r="E304" s="5"/>
    </row>
    <row r="305" spans="1:5" x14ac:dyDescent="0.25">
      <c r="A305" s="55" t="s">
        <v>221</v>
      </c>
      <c r="B305" s="5" t="str">
        <f t="array" ref="B305">INDEX(Index7!$D$4:$D$431,SMALL(IF(Index7!$A$4:$A$431=Index8!$A305,ROW(Index7!$D$4:$D$431),""),COUNTIF(Index8!$A$4:A305,Index8!A305))-3)</f>
        <v>Mangoes</v>
      </c>
      <c r="C305" s="5"/>
      <c r="D305" s="5"/>
      <c r="E305" s="5"/>
    </row>
    <row r="306" spans="1:5" x14ac:dyDescent="0.25">
      <c r="A306" s="55" t="s">
        <v>222</v>
      </c>
      <c r="B306" s="5" t="str">
        <f t="array" ref="B306">INDEX(Index7!$D$4:$D$431,SMALL(IF(Index7!$A$4:$A$431=Index8!$A306,ROW(Index7!$D$4:$D$431),""),COUNTIF(Index8!$A$4:A306,Index8!A306))-3)</f>
        <v>Mangoes</v>
      </c>
      <c r="C306" s="5"/>
      <c r="D306" s="5"/>
      <c r="E306" s="5"/>
    </row>
    <row r="307" spans="1:5" x14ac:dyDescent="0.25">
      <c r="A307" s="55" t="s">
        <v>223</v>
      </c>
      <c r="B307" s="5" t="str">
        <f t="array" ref="B307">INDEX(Index7!$D$4:$D$431,SMALL(IF(Index7!$A$4:$A$431=Index8!$A307,ROW(Index7!$D$4:$D$431),""),COUNTIF(Index8!$A$4:A307,Index8!A307))-3)</f>
        <v>Mangoes</v>
      </c>
      <c r="C307" s="5"/>
      <c r="D307" s="5"/>
      <c r="E307" s="5"/>
    </row>
    <row r="308" spans="1:5" x14ac:dyDescent="0.25">
      <c r="A308" s="55" t="s">
        <v>217</v>
      </c>
      <c r="B308" s="5" t="str">
        <f t="array" ref="B308">INDEX(Index7!$D$4:$D$431,SMALL(IF(Index7!$A$4:$A$431=Index8!$A308,ROW(Index7!$D$4:$D$431),""),COUNTIF(Index8!$A$4:A308,Index8!A308))-3)</f>
        <v>Apples</v>
      </c>
      <c r="C308" s="5"/>
      <c r="D308" s="5"/>
      <c r="E308" s="5"/>
    </row>
    <row r="309" spans="1:5" x14ac:dyDescent="0.25">
      <c r="A309" s="55" t="s">
        <v>2</v>
      </c>
      <c r="B309" s="5" t="str">
        <f t="array" ref="B309">INDEX(Index7!$D$4:$D$431,SMALL(IF(Index7!$A$4:$A$431=Index8!$A309,ROW(Index7!$D$4:$D$431),""),COUNTIF(Index8!$A$4:A309,Index8!A309))-3)</f>
        <v>Mangoes</v>
      </c>
      <c r="C309" s="5"/>
      <c r="D309" s="5"/>
      <c r="E309" s="5"/>
    </row>
    <row r="310" spans="1:5" x14ac:dyDescent="0.25">
      <c r="A310" s="55" t="s">
        <v>218</v>
      </c>
      <c r="B310" s="5" t="str">
        <f t="array" ref="B310">INDEX(Index7!$D$4:$D$431,SMALL(IF(Index7!$A$4:$A$431=Index8!$A310,ROW(Index7!$D$4:$D$431),""),COUNTIF(Index8!$A$4:A310,Index8!A310))-3)</f>
        <v>Apples</v>
      </c>
      <c r="C310" s="5"/>
      <c r="D310" s="5"/>
      <c r="E310" s="5"/>
    </row>
    <row r="311" spans="1:5" x14ac:dyDescent="0.25">
      <c r="A311" s="55" t="s">
        <v>219</v>
      </c>
      <c r="B311" s="5" t="str">
        <f t="array" ref="B311">INDEX(Index7!$D$4:$D$431,SMALL(IF(Index7!$A$4:$A$431=Index8!$A311,ROW(Index7!$D$4:$D$431),""),COUNTIF(Index8!$A$4:A311,Index8!A311))-3)</f>
        <v>Apples</v>
      </c>
      <c r="C311" s="5"/>
      <c r="D311" s="5"/>
      <c r="E311" s="5"/>
    </row>
    <row r="312" spans="1:5" x14ac:dyDescent="0.25">
      <c r="A312" s="55" t="s">
        <v>220</v>
      </c>
      <c r="B312" s="5" t="str">
        <f t="array" ref="B312">INDEX(Index7!$D$4:$D$431,SMALL(IF(Index7!$A$4:$A$431=Index8!$A312,ROW(Index7!$D$4:$D$431),""),COUNTIF(Index8!$A$4:A312,Index8!A312))-3)</f>
        <v>Mangoes</v>
      </c>
      <c r="C312" s="5"/>
      <c r="D312" s="5"/>
      <c r="E312" s="5"/>
    </row>
    <row r="313" spans="1:5" x14ac:dyDescent="0.25">
      <c r="A313" s="55" t="s">
        <v>221</v>
      </c>
      <c r="B313" s="5" t="str">
        <f t="array" ref="B313">INDEX(Index7!$D$4:$D$431,SMALL(IF(Index7!$A$4:$A$431=Index8!$A313,ROW(Index7!$D$4:$D$431),""),COUNTIF(Index8!$A$4:A313,Index8!A313))-3)</f>
        <v>Mangoes</v>
      </c>
      <c r="C313" s="5"/>
      <c r="D313" s="5"/>
      <c r="E313" s="5"/>
    </row>
    <row r="314" spans="1:5" x14ac:dyDescent="0.25">
      <c r="A314" s="55" t="s">
        <v>222</v>
      </c>
      <c r="B314" s="5" t="str">
        <f t="array" ref="B314">INDEX(Index7!$D$4:$D$431,SMALL(IF(Index7!$A$4:$A$431=Index8!$A314,ROW(Index7!$D$4:$D$431),""),COUNTIF(Index8!$A$4:A314,Index8!A314))-3)</f>
        <v>Pears</v>
      </c>
      <c r="C314" s="5"/>
      <c r="D314" s="5"/>
      <c r="E314" s="5"/>
    </row>
    <row r="315" spans="1:5" x14ac:dyDescent="0.25">
      <c r="A315" s="55" t="s">
        <v>223</v>
      </c>
      <c r="B315" s="5" t="str">
        <f t="array" ref="B315">INDEX(Index7!$D$4:$D$431,SMALL(IF(Index7!$A$4:$A$431=Index8!$A315,ROW(Index7!$D$4:$D$431),""),COUNTIF(Index8!$A$4:A315,Index8!A315))-3)</f>
        <v>Apples</v>
      </c>
      <c r="C315" s="5"/>
      <c r="D315" s="5"/>
      <c r="E315" s="5"/>
    </row>
    <row r="316" spans="1:5" x14ac:dyDescent="0.25">
      <c r="A316" s="55" t="s">
        <v>217</v>
      </c>
      <c r="B316" s="5" t="str">
        <f t="array" ref="B316">INDEX(Index7!$D$4:$D$431,SMALL(IF(Index7!$A$4:$A$431=Index8!$A316,ROW(Index7!$D$4:$D$431),""),COUNTIF(Index8!$A$4:A316,Index8!A316))-3)</f>
        <v>Apples</v>
      </c>
      <c r="C316" s="5"/>
      <c r="D316" s="5"/>
      <c r="E316" s="5"/>
    </row>
    <row r="317" spans="1:5" x14ac:dyDescent="0.25">
      <c r="A317" s="55" t="s">
        <v>2</v>
      </c>
      <c r="B317" s="5" t="str">
        <f t="array" ref="B317">INDEX(Index7!$D$4:$D$431,SMALL(IF(Index7!$A$4:$A$431=Index8!$A317,ROW(Index7!$D$4:$D$431),""),COUNTIF(Index8!$A$4:A317,Index8!A317))-3)</f>
        <v>Mangoes</v>
      </c>
      <c r="C317" s="5"/>
      <c r="D317" s="5"/>
      <c r="E317" s="5"/>
    </row>
    <row r="318" spans="1:5" x14ac:dyDescent="0.25">
      <c r="A318" s="55" t="s">
        <v>218</v>
      </c>
      <c r="B318" s="5" t="str">
        <f t="array" ref="B318">INDEX(Index7!$D$4:$D$431,SMALL(IF(Index7!$A$4:$A$431=Index8!$A318,ROW(Index7!$D$4:$D$431),""),COUNTIF(Index8!$A$4:A318,Index8!A318))-3)</f>
        <v>Pears</v>
      </c>
      <c r="C318" s="5"/>
      <c r="D318" s="5"/>
      <c r="E318" s="5"/>
    </row>
    <row r="319" spans="1:5" x14ac:dyDescent="0.25">
      <c r="A319" s="55" t="s">
        <v>219</v>
      </c>
      <c r="B319" s="5" t="str">
        <f t="array" ref="B319">INDEX(Index7!$D$4:$D$431,SMALL(IF(Index7!$A$4:$A$431=Index8!$A319,ROW(Index7!$D$4:$D$431),""),COUNTIF(Index8!$A$4:A319,Index8!A319))-3)</f>
        <v>Apples</v>
      </c>
      <c r="C319" s="5"/>
      <c r="D319" s="5"/>
      <c r="E319" s="5"/>
    </row>
    <row r="320" spans="1:5" x14ac:dyDescent="0.25">
      <c r="A320" s="55" t="s">
        <v>220</v>
      </c>
      <c r="B320" s="5" t="str">
        <f t="array" ref="B320">INDEX(Index7!$D$4:$D$431,SMALL(IF(Index7!$A$4:$A$431=Index8!$A320,ROW(Index7!$D$4:$D$431),""),COUNTIF(Index8!$A$4:A320,Index8!A320))-3)</f>
        <v>Oranges</v>
      </c>
      <c r="C320" s="5"/>
      <c r="D320" s="5"/>
      <c r="E320" s="5"/>
    </row>
    <row r="321" spans="1:5" x14ac:dyDescent="0.25">
      <c r="A321" s="55" t="s">
        <v>221</v>
      </c>
      <c r="B321" s="5" t="str">
        <f t="array" ref="B321">INDEX(Index7!$D$4:$D$431,SMALL(IF(Index7!$A$4:$A$431=Index8!$A321,ROW(Index7!$D$4:$D$431),""),COUNTIF(Index8!$A$4:A321,Index8!A321))-3)</f>
        <v>Mangoes</v>
      </c>
      <c r="C321" s="5"/>
      <c r="D321" s="5"/>
      <c r="E321" s="5"/>
    </row>
    <row r="322" spans="1:5" x14ac:dyDescent="0.25">
      <c r="A322" s="55" t="s">
        <v>222</v>
      </c>
      <c r="B322" s="5" t="str">
        <f t="array" ref="B322">INDEX(Index7!$D$4:$D$431,SMALL(IF(Index7!$A$4:$A$431=Index8!$A322,ROW(Index7!$D$4:$D$431),""),COUNTIF(Index8!$A$4:A322,Index8!A322))-3)</f>
        <v>Pears</v>
      </c>
      <c r="C322" s="5"/>
      <c r="D322" s="5"/>
      <c r="E322" s="5"/>
    </row>
    <row r="323" spans="1:5" x14ac:dyDescent="0.25">
      <c r="A323" s="55" t="s">
        <v>223</v>
      </c>
      <c r="B323" s="5" t="str">
        <f t="array" ref="B323">INDEX(Index7!$D$4:$D$431,SMALL(IF(Index7!$A$4:$A$431=Index8!$A323,ROW(Index7!$D$4:$D$431),""),COUNTIF(Index8!$A$4:A323,Index8!A323))-3)</f>
        <v>Apples</v>
      </c>
      <c r="C323" s="5"/>
      <c r="D323" s="5"/>
      <c r="E323" s="5"/>
    </row>
    <row r="324" spans="1:5" x14ac:dyDescent="0.25">
      <c r="A324" s="55" t="s">
        <v>217</v>
      </c>
      <c r="B324" s="5" t="str">
        <f t="array" ref="B324">INDEX(Index7!$D$4:$D$431,SMALL(IF(Index7!$A$4:$A$431=Index8!$A324,ROW(Index7!$D$4:$D$431),""),COUNTIF(Index8!$A$4:A324,Index8!A324))-3)</f>
        <v>Mangoes</v>
      </c>
      <c r="C324" s="5"/>
      <c r="D324" s="5"/>
      <c r="E324" s="5"/>
    </row>
    <row r="325" spans="1:5" x14ac:dyDescent="0.25">
      <c r="A325" s="55" t="s">
        <v>2</v>
      </c>
      <c r="B325" s="5" t="str">
        <f t="array" ref="B325">INDEX(Index7!$D$4:$D$431,SMALL(IF(Index7!$A$4:$A$431=Index8!$A325,ROW(Index7!$D$4:$D$431),""),COUNTIF(Index8!$A$4:A325,Index8!A325))-3)</f>
        <v>Pears</v>
      </c>
      <c r="C325" s="5"/>
      <c r="D325" s="5"/>
      <c r="E325" s="5"/>
    </row>
    <row r="326" spans="1:5" x14ac:dyDescent="0.25">
      <c r="A326" s="55" t="s">
        <v>218</v>
      </c>
      <c r="B326" s="5" t="str">
        <f t="array" ref="B326">INDEX(Index7!$D$4:$D$431,SMALL(IF(Index7!$A$4:$A$431=Index8!$A326,ROW(Index7!$D$4:$D$431),""),COUNTIF(Index8!$A$4:A326,Index8!A326))-3)</f>
        <v>Mangoes</v>
      </c>
      <c r="C326" s="5"/>
      <c r="D326" s="5"/>
      <c r="E326" s="5"/>
    </row>
    <row r="327" spans="1:5" x14ac:dyDescent="0.25">
      <c r="A327" s="55" t="s">
        <v>219</v>
      </c>
      <c r="B327" s="5" t="str">
        <f t="array" ref="B327">INDEX(Index7!$D$4:$D$431,SMALL(IF(Index7!$A$4:$A$431=Index8!$A327,ROW(Index7!$D$4:$D$431),""),COUNTIF(Index8!$A$4:A327,Index8!A327))-3)</f>
        <v>Pears</v>
      </c>
      <c r="C327" s="5"/>
      <c r="D327" s="5"/>
      <c r="E327" s="5"/>
    </row>
    <row r="328" spans="1:5" x14ac:dyDescent="0.25">
      <c r="A328" s="55" t="s">
        <v>220</v>
      </c>
      <c r="B328" s="5" t="str">
        <f t="array" ref="B328">INDEX(Index7!$D$4:$D$431,SMALL(IF(Index7!$A$4:$A$431=Index8!$A328,ROW(Index7!$D$4:$D$431),""),COUNTIF(Index8!$A$4:A328,Index8!A328))-3)</f>
        <v>Pears</v>
      </c>
      <c r="C328" s="5"/>
      <c r="D328" s="5"/>
      <c r="E328" s="5"/>
    </row>
    <row r="329" spans="1:5" x14ac:dyDescent="0.25">
      <c r="A329" s="55" t="s">
        <v>221</v>
      </c>
      <c r="B329" s="5" t="str">
        <f t="array" ref="B329">INDEX(Index7!$D$4:$D$431,SMALL(IF(Index7!$A$4:$A$431=Index8!$A329,ROW(Index7!$D$4:$D$431),""),COUNTIF(Index8!$A$4:A329,Index8!A329))-3)</f>
        <v>Mangoes</v>
      </c>
      <c r="C329" s="5"/>
      <c r="D329" s="5"/>
      <c r="E329" s="5"/>
    </row>
    <row r="330" spans="1:5" x14ac:dyDescent="0.25">
      <c r="A330" s="55" t="s">
        <v>222</v>
      </c>
      <c r="B330" s="5" t="str">
        <f t="array" ref="B330">INDEX(Index7!$D$4:$D$431,SMALL(IF(Index7!$A$4:$A$431=Index8!$A330,ROW(Index7!$D$4:$D$431),""),COUNTIF(Index8!$A$4:A330,Index8!A330))-3)</f>
        <v>Mangoes</v>
      </c>
      <c r="C330" s="5"/>
      <c r="D330" s="5"/>
      <c r="E330" s="5"/>
    </row>
    <row r="331" spans="1:5" x14ac:dyDescent="0.25">
      <c r="A331" s="55" t="s">
        <v>223</v>
      </c>
      <c r="B331" s="5" t="str">
        <f t="array" ref="B331">INDEX(Index7!$D$4:$D$431,SMALL(IF(Index7!$A$4:$A$431=Index8!$A331,ROW(Index7!$D$4:$D$431),""),COUNTIF(Index8!$A$4:A331,Index8!A331))-3)</f>
        <v>Mangoes</v>
      </c>
      <c r="C331" s="5"/>
      <c r="D331" s="5"/>
      <c r="E331" s="5"/>
    </row>
    <row r="332" spans="1:5" x14ac:dyDescent="0.25">
      <c r="A332" s="55" t="s">
        <v>217</v>
      </c>
      <c r="B332" s="5" t="str">
        <f t="array" ref="B332">INDEX(Index7!$D$4:$D$431,SMALL(IF(Index7!$A$4:$A$431=Index8!$A332,ROW(Index7!$D$4:$D$431),""),COUNTIF(Index8!$A$4:A332,Index8!A332))-3)</f>
        <v>Oranges</v>
      </c>
      <c r="C332" s="5"/>
      <c r="D332" s="5"/>
      <c r="E332" s="5"/>
    </row>
    <row r="333" spans="1:5" x14ac:dyDescent="0.25">
      <c r="A333" s="55" t="s">
        <v>2</v>
      </c>
      <c r="B333" s="5" t="str">
        <f t="array" ref="B333">INDEX(Index7!$D$4:$D$431,SMALL(IF(Index7!$A$4:$A$431=Index8!$A333,ROW(Index7!$D$4:$D$431),""),COUNTIF(Index8!$A$4:A333,Index8!A333))-3)</f>
        <v>Apples</v>
      </c>
      <c r="C333" s="5"/>
      <c r="D333" s="5"/>
      <c r="E333" s="5"/>
    </row>
    <row r="334" spans="1:5" x14ac:dyDescent="0.25">
      <c r="A334" s="55" t="s">
        <v>218</v>
      </c>
      <c r="B334" s="5" t="str">
        <f t="array" ref="B334">INDEX(Index7!$D$4:$D$431,SMALL(IF(Index7!$A$4:$A$431=Index8!$A334,ROW(Index7!$D$4:$D$431),""),COUNTIF(Index8!$A$4:A334,Index8!A334))-3)</f>
        <v>Oranges</v>
      </c>
      <c r="C334" s="5"/>
      <c r="D334" s="5"/>
      <c r="E334" s="5"/>
    </row>
    <row r="335" spans="1:5" x14ac:dyDescent="0.25">
      <c r="A335" s="55" t="s">
        <v>219</v>
      </c>
      <c r="B335" s="5" t="str">
        <f t="array" ref="B335">INDEX(Index7!$D$4:$D$431,SMALL(IF(Index7!$A$4:$A$431=Index8!$A335,ROW(Index7!$D$4:$D$431),""),COUNTIF(Index8!$A$4:A335,Index8!A335))-3)</f>
        <v>Apples</v>
      </c>
      <c r="C335" s="5"/>
      <c r="D335" s="5"/>
      <c r="E335" s="5"/>
    </row>
    <row r="336" spans="1:5" x14ac:dyDescent="0.25">
      <c r="A336" s="55" t="s">
        <v>220</v>
      </c>
      <c r="B336" s="5" t="str">
        <f t="array" ref="B336">INDEX(Index7!$D$4:$D$431,SMALL(IF(Index7!$A$4:$A$431=Index8!$A336,ROW(Index7!$D$4:$D$431),""),COUNTIF(Index8!$A$4:A336,Index8!A336))-3)</f>
        <v>Mangoes</v>
      </c>
      <c r="C336" s="5"/>
      <c r="D336" s="5"/>
      <c r="E336" s="5"/>
    </row>
    <row r="337" spans="1:5" x14ac:dyDescent="0.25">
      <c r="A337" s="55" t="s">
        <v>221</v>
      </c>
      <c r="B337" s="5" t="str">
        <f t="array" ref="B337">INDEX(Index7!$D$4:$D$431,SMALL(IF(Index7!$A$4:$A$431=Index8!$A337,ROW(Index7!$D$4:$D$431),""),COUNTIF(Index8!$A$4:A337,Index8!A337))-3)</f>
        <v>Apples</v>
      </c>
      <c r="C337" s="5"/>
      <c r="D337" s="5"/>
      <c r="E337" s="5"/>
    </row>
    <row r="338" spans="1:5" x14ac:dyDescent="0.25">
      <c r="A338" s="55" t="s">
        <v>222</v>
      </c>
      <c r="B338" s="5" t="str">
        <f t="array" ref="B338">INDEX(Index7!$D$4:$D$431,SMALL(IF(Index7!$A$4:$A$431=Index8!$A338,ROW(Index7!$D$4:$D$431),""),COUNTIF(Index8!$A$4:A338,Index8!A338))-3)</f>
        <v>Apples</v>
      </c>
      <c r="C338" s="5"/>
      <c r="D338" s="5"/>
      <c r="E338" s="5"/>
    </row>
    <row r="339" spans="1:5" x14ac:dyDescent="0.25">
      <c r="A339" s="55" t="s">
        <v>223</v>
      </c>
      <c r="B339" s="5" t="str">
        <f t="array" ref="B339">INDEX(Index7!$D$4:$D$431,SMALL(IF(Index7!$A$4:$A$431=Index8!$A339,ROW(Index7!$D$4:$D$431),""),COUNTIF(Index8!$A$4:A339,Index8!A339))-3)</f>
        <v>Apples</v>
      </c>
      <c r="C339" s="5"/>
      <c r="D339" s="5"/>
      <c r="E339" s="5"/>
    </row>
    <row r="340" spans="1:5" x14ac:dyDescent="0.25">
      <c r="A340" s="55" t="s">
        <v>217</v>
      </c>
      <c r="B340" s="5" t="str">
        <f t="array" ref="B340">INDEX(Index7!$D$4:$D$431,SMALL(IF(Index7!$A$4:$A$431=Index8!$A340,ROW(Index7!$D$4:$D$431),""),COUNTIF(Index8!$A$4:A340,Index8!A340))-3)</f>
        <v>Apples</v>
      </c>
      <c r="C340" s="5"/>
      <c r="D340" s="5"/>
      <c r="E340" s="5"/>
    </row>
    <row r="341" spans="1:5" x14ac:dyDescent="0.25">
      <c r="A341" s="55" t="s">
        <v>2</v>
      </c>
      <c r="B341" s="5" t="str">
        <f t="array" ref="B341">INDEX(Index7!$D$4:$D$431,SMALL(IF(Index7!$A$4:$A$431=Index8!$A341,ROW(Index7!$D$4:$D$431),""),COUNTIF(Index8!$A$4:A341,Index8!A341))-3)</f>
        <v>Mangoes</v>
      </c>
      <c r="C341" s="5"/>
      <c r="D341" s="5"/>
      <c r="E341" s="5"/>
    </row>
    <row r="342" spans="1:5" x14ac:dyDescent="0.25">
      <c r="A342" s="55" t="s">
        <v>218</v>
      </c>
      <c r="B342" s="5" t="str">
        <f t="array" ref="B342">INDEX(Index7!$D$4:$D$431,SMALL(IF(Index7!$A$4:$A$431=Index8!$A342,ROW(Index7!$D$4:$D$431),""),COUNTIF(Index8!$A$4:A342,Index8!A342))-3)</f>
        <v>Apples</v>
      </c>
      <c r="C342" s="5"/>
      <c r="D342" s="5"/>
      <c r="E342" s="5"/>
    </row>
    <row r="343" spans="1:5" x14ac:dyDescent="0.25">
      <c r="A343" s="55" t="s">
        <v>219</v>
      </c>
      <c r="B343" s="5" t="str">
        <f t="array" ref="B343">INDEX(Index7!$D$4:$D$431,SMALL(IF(Index7!$A$4:$A$431=Index8!$A343,ROW(Index7!$D$4:$D$431),""),COUNTIF(Index8!$A$4:A343,Index8!A343))-3)</f>
        <v>Mangoes</v>
      </c>
      <c r="C343" s="5"/>
      <c r="D343" s="5"/>
      <c r="E343" s="5"/>
    </row>
    <row r="344" spans="1:5" x14ac:dyDescent="0.25">
      <c r="A344" s="55" t="s">
        <v>220</v>
      </c>
      <c r="B344" s="5" t="str">
        <f t="array" ref="B344">INDEX(Index7!$D$4:$D$431,SMALL(IF(Index7!$A$4:$A$431=Index8!$A344,ROW(Index7!$D$4:$D$431),""),COUNTIF(Index8!$A$4:A344,Index8!A344))-3)</f>
        <v>Mangoes</v>
      </c>
      <c r="C344" s="5"/>
      <c r="D344" s="5"/>
      <c r="E344" s="5"/>
    </row>
    <row r="345" spans="1:5" x14ac:dyDescent="0.25">
      <c r="A345" s="55" t="s">
        <v>221</v>
      </c>
      <c r="B345" s="5" t="str">
        <f t="array" ref="B345">INDEX(Index7!$D$4:$D$431,SMALL(IF(Index7!$A$4:$A$431=Index8!$A345,ROW(Index7!$D$4:$D$431),""),COUNTIF(Index8!$A$4:A345,Index8!A345))-3)</f>
        <v>Apples</v>
      </c>
      <c r="C345" s="5"/>
      <c r="D345" s="5"/>
      <c r="E345" s="5"/>
    </row>
    <row r="346" spans="1:5" x14ac:dyDescent="0.25">
      <c r="A346" s="55" t="s">
        <v>222</v>
      </c>
      <c r="B346" s="5" t="str">
        <f t="array" ref="B346">INDEX(Index7!$D$4:$D$431,SMALL(IF(Index7!$A$4:$A$431=Index8!$A346,ROW(Index7!$D$4:$D$431),""),COUNTIF(Index8!$A$4:A346,Index8!A346))-3)</f>
        <v>Oranges</v>
      </c>
      <c r="C346" s="5"/>
      <c r="D346" s="5"/>
      <c r="E346" s="5"/>
    </row>
    <row r="347" spans="1:5" x14ac:dyDescent="0.25">
      <c r="A347" s="55" t="s">
        <v>223</v>
      </c>
      <c r="B347" s="5" t="str">
        <f t="array" ref="B347">INDEX(Index7!$D$4:$D$431,SMALL(IF(Index7!$A$4:$A$431=Index8!$A347,ROW(Index7!$D$4:$D$431),""),COUNTIF(Index8!$A$4:A347,Index8!A347))-3)</f>
        <v>Pears</v>
      </c>
      <c r="C347" s="5"/>
      <c r="D347" s="5"/>
      <c r="E347" s="5"/>
    </row>
    <row r="348" spans="1:5" x14ac:dyDescent="0.25">
      <c r="A348" s="55" t="s">
        <v>217</v>
      </c>
      <c r="B348" s="5" t="str">
        <f t="array" ref="B348">INDEX(Index7!$D$4:$D$431,SMALL(IF(Index7!$A$4:$A$431=Index8!$A348,ROW(Index7!$D$4:$D$431),""),COUNTIF(Index8!$A$4:A348,Index8!A348))-3)</f>
        <v>Apples</v>
      </c>
      <c r="C348" s="5"/>
      <c r="D348" s="5"/>
      <c r="E348" s="5"/>
    </row>
    <row r="349" spans="1:5" x14ac:dyDescent="0.25">
      <c r="A349" s="55" t="s">
        <v>2</v>
      </c>
      <c r="B349" s="5" t="str">
        <f t="array" ref="B349">INDEX(Index7!$D$4:$D$431,SMALL(IF(Index7!$A$4:$A$431=Index8!$A349,ROW(Index7!$D$4:$D$431),""),COUNTIF(Index8!$A$4:A349,Index8!A349))-3)</f>
        <v>Pears</v>
      </c>
      <c r="C349" s="5"/>
      <c r="D349" s="5"/>
      <c r="E349" s="5"/>
    </row>
    <row r="350" spans="1:5" x14ac:dyDescent="0.25">
      <c r="A350" s="55" t="s">
        <v>218</v>
      </c>
      <c r="B350" s="5" t="str">
        <f t="array" ref="B350">INDEX(Index7!$D$4:$D$431,SMALL(IF(Index7!$A$4:$A$431=Index8!$A350,ROW(Index7!$D$4:$D$431),""),COUNTIF(Index8!$A$4:A350,Index8!A350))-3)</f>
        <v>Mangoes</v>
      </c>
      <c r="C350" s="5"/>
      <c r="D350" s="5"/>
      <c r="E350" s="5"/>
    </row>
    <row r="351" spans="1:5" x14ac:dyDescent="0.25">
      <c r="A351" s="55" t="s">
        <v>219</v>
      </c>
      <c r="B351" s="5" t="str">
        <f t="array" ref="B351">INDEX(Index7!$D$4:$D$431,SMALL(IF(Index7!$A$4:$A$431=Index8!$A351,ROW(Index7!$D$4:$D$431),""),COUNTIF(Index8!$A$4:A351,Index8!A351))-3)</f>
        <v>Oranges</v>
      </c>
      <c r="C351" s="5"/>
      <c r="D351" s="5"/>
      <c r="E351" s="5"/>
    </row>
    <row r="352" spans="1:5" x14ac:dyDescent="0.25">
      <c r="A352" s="55" t="s">
        <v>220</v>
      </c>
      <c r="B352" s="5" t="str">
        <f t="array" ref="B352">INDEX(Index7!$D$4:$D$431,SMALL(IF(Index7!$A$4:$A$431=Index8!$A352,ROW(Index7!$D$4:$D$431),""),COUNTIF(Index8!$A$4:A352,Index8!A352))-3)</f>
        <v>Mangoes</v>
      </c>
      <c r="C352" s="5"/>
      <c r="D352" s="5"/>
      <c r="E352" s="5"/>
    </row>
    <row r="353" spans="1:5" x14ac:dyDescent="0.25">
      <c r="A353" s="55" t="s">
        <v>221</v>
      </c>
      <c r="B353" s="5" t="str">
        <f t="array" ref="B353">INDEX(Index7!$D$4:$D$431,SMALL(IF(Index7!$A$4:$A$431=Index8!$A353,ROW(Index7!$D$4:$D$431),""),COUNTIF(Index8!$A$4:A353,Index8!A353))-3)</f>
        <v>Apples</v>
      </c>
      <c r="C353" s="5"/>
      <c r="D353" s="5"/>
      <c r="E353" s="5"/>
    </row>
    <row r="354" spans="1:5" x14ac:dyDescent="0.25">
      <c r="A354" s="55" t="s">
        <v>222</v>
      </c>
      <c r="B354" s="5" t="str">
        <f t="array" ref="B354">INDEX(Index7!$D$4:$D$431,SMALL(IF(Index7!$A$4:$A$431=Index8!$A354,ROW(Index7!$D$4:$D$431),""),COUNTIF(Index8!$A$4:A354,Index8!A354))-3)</f>
        <v>Pears</v>
      </c>
      <c r="C354" s="5"/>
      <c r="D354" s="5"/>
      <c r="E354" s="5"/>
    </row>
    <row r="355" spans="1:5" x14ac:dyDescent="0.25">
      <c r="A355" s="55" t="s">
        <v>223</v>
      </c>
      <c r="B355" s="5" t="str">
        <f t="array" ref="B355">INDEX(Index7!$D$4:$D$431,SMALL(IF(Index7!$A$4:$A$431=Index8!$A355,ROW(Index7!$D$4:$D$431),""),COUNTIF(Index8!$A$4:A355,Index8!A355))-3)</f>
        <v>Mangoes</v>
      </c>
      <c r="C355" s="5"/>
      <c r="D355" s="5"/>
      <c r="E355" s="5"/>
    </row>
    <row r="356" spans="1:5" x14ac:dyDescent="0.25">
      <c r="A356" s="55" t="s">
        <v>217</v>
      </c>
      <c r="B356" s="5" t="str">
        <f t="array" ref="B356">INDEX(Index7!$D$4:$D$431,SMALL(IF(Index7!$A$4:$A$431=Index8!$A356,ROW(Index7!$D$4:$D$431),""),COUNTIF(Index8!$A$4:A356,Index8!A356))-3)</f>
        <v>Mangoes</v>
      </c>
      <c r="C356" s="5"/>
      <c r="D356" s="5"/>
      <c r="E356" s="5"/>
    </row>
    <row r="357" spans="1:5" x14ac:dyDescent="0.25">
      <c r="A357" s="55" t="s">
        <v>2</v>
      </c>
      <c r="B357" s="5" t="str">
        <f t="array" ref="B357">INDEX(Index7!$D$4:$D$431,SMALL(IF(Index7!$A$4:$A$431=Index8!$A357,ROW(Index7!$D$4:$D$431),""),COUNTIF(Index8!$A$4:A357,Index8!A357))-3)</f>
        <v>Mangoes</v>
      </c>
      <c r="C357" s="5"/>
      <c r="D357" s="5"/>
      <c r="E357" s="5"/>
    </row>
    <row r="358" spans="1:5" x14ac:dyDescent="0.25">
      <c r="A358" s="55" t="s">
        <v>218</v>
      </c>
      <c r="B358" s="5" t="str">
        <f t="array" ref="B358">INDEX(Index7!$D$4:$D$431,SMALL(IF(Index7!$A$4:$A$431=Index8!$A358,ROW(Index7!$D$4:$D$431),""),COUNTIF(Index8!$A$4:A358,Index8!A358))-3)</f>
        <v>Oranges</v>
      </c>
      <c r="C358" s="5"/>
      <c r="D358" s="5"/>
      <c r="E358" s="5"/>
    </row>
    <row r="359" spans="1:5" x14ac:dyDescent="0.25">
      <c r="A359" s="55" t="s">
        <v>219</v>
      </c>
      <c r="B359" s="5" t="str">
        <f t="array" ref="B359">INDEX(Index7!$D$4:$D$431,SMALL(IF(Index7!$A$4:$A$431=Index8!$A359,ROW(Index7!$D$4:$D$431),""),COUNTIF(Index8!$A$4:A359,Index8!A359))-3)</f>
        <v>Oranges</v>
      </c>
      <c r="C359" s="5"/>
      <c r="D359" s="5"/>
      <c r="E359" s="5"/>
    </row>
    <row r="360" spans="1:5" x14ac:dyDescent="0.25">
      <c r="A360" s="55" t="s">
        <v>220</v>
      </c>
      <c r="B360" s="5" t="str">
        <f t="array" ref="B360">INDEX(Index7!$D$4:$D$431,SMALL(IF(Index7!$A$4:$A$431=Index8!$A360,ROW(Index7!$D$4:$D$431),""),COUNTIF(Index8!$A$4:A360,Index8!A360))-3)</f>
        <v>Apples</v>
      </c>
      <c r="C360" s="5"/>
      <c r="D360" s="5"/>
      <c r="E360" s="5"/>
    </row>
    <row r="361" spans="1:5" x14ac:dyDescent="0.25">
      <c r="A361" s="55" t="s">
        <v>221</v>
      </c>
      <c r="B361" s="5" t="str">
        <f t="array" ref="B361">INDEX(Index7!$D$4:$D$431,SMALL(IF(Index7!$A$4:$A$431=Index8!$A361,ROW(Index7!$D$4:$D$431),""),COUNTIF(Index8!$A$4:A361,Index8!A361))-3)</f>
        <v>Mangoes</v>
      </c>
      <c r="C361" s="5"/>
      <c r="D361" s="5"/>
      <c r="E361" s="5"/>
    </row>
    <row r="362" spans="1:5" x14ac:dyDescent="0.25">
      <c r="A362" s="55" t="s">
        <v>222</v>
      </c>
      <c r="B362" s="5" t="str">
        <f t="array" ref="B362">INDEX(Index7!$D$4:$D$431,SMALL(IF(Index7!$A$4:$A$431=Index8!$A362,ROW(Index7!$D$4:$D$431),""),COUNTIF(Index8!$A$4:A362,Index8!A362))-3)</f>
        <v>Oranges</v>
      </c>
      <c r="C362" s="5"/>
      <c r="D362" s="5"/>
      <c r="E362" s="5"/>
    </row>
    <row r="363" spans="1:5" x14ac:dyDescent="0.25">
      <c r="A363" s="55" t="s">
        <v>223</v>
      </c>
      <c r="B363" s="5" t="str">
        <f t="array" ref="B363">INDEX(Index7!$D$4:$D$431,SMALL(IF(Index7!$A$4:$A$431=Index8!$A363,ROW(Index7!$D$4:$D$431),""),COUNTIF(Index8!$A$4:A363,Index8!A363))-3)</f>
        <v>Mangoes</v>
      </c>
      <c r="C363" s="5"/>
      <c r="D363" s="5"/>
      <c r="E363" s="5"/>
    </row>
    <row r="364" spans="1:5" x14ac:dyDescent="0.25">
      <c r="A364" s="55" t="s">
        <v>217</v>
      </c>
      <c r="B364" s="5" t="str">
        <f t="array" ref="B364">INDEX(Index7!$D$4:$D$431,SMALL(IF(Index7!$A$4:$A$431=Index8!$A364,ROW(Index7!$D$4:$D$431),""),COUNTIF(Index8!$A$4:A364,Index8!A364))-3)</f>
        <v>Apples</v>
      </c>
      <c r="C364" s="5"/>
      <c r="D364" s="5"/>
      <c r="E364" s="5"/>
    </row>
    <row r="365" spans="1:5" x14ac:dyDescent="0.25">
      <c r="A365" s="55" t="s">
        <v>2</v>
      </c>
      <c r="B365" s="5" t="str">
        <f t="array" ref="B365">INDEX(Index7!$D$4:$D$431,SMALL(IF(Index7!$A$4:$A$431=Index8!$A365,ROW(Index7!$D$4:$D$431),""),COUNTIF(Index8!$A$4:A365,Index8!A365))-3)</f>
        <v>Mangoes</v>
      </c>
      <c r="C365" s="5"/>
      <c r="D365" s="5"/>
      <c r="E365" s="5"/>
    </row>
    <row r="366" spans="1:5" x14ac:dyDescent="0.25">
      <c r="A366" s="55" t="s">
        <v>218</v>
      </c>
      <c r="B366" s="5" t="str">
        <f t="array" ref="B366">INDEX(Index7!$D$4:$D$431,SMALL(IF(Index7!$A$4:$A$431=Index8!$A366,ROW(Index7!$D$4:$D$431),""),COUNTIF(Index8!$A$4:A366,Index8!A366))-3)</f>
        <v>Apples</v>
      </c>
      <c r="C366" s="5"/>
      <c r="D366" s="5"/>
      <c r="E366" s="5"/>
    </row>
    <row r="367" spans="1:5" x14ac:dyDescent="0.25">
      <c r="A367" s="55" t="s">
        <v>219</v>
      </c>
      <c r="B367" s="5" t="str">
        <f t="array" ref="B367">INDEX(Index7!$D$4:$D$431,SMALL(IF(Index7!$A$4:$A$431=Index8!$A367,ROW(Index7!$D$4:$D$431),""),COUNTIF(Index8!$A$4:A367,Index8!A367))-3)</f>
        <v>Pears</v>
      </c>
      <c r="C367" s="5"/>
      <c r="D367" s="5"/>
      <c r="E367" s="5"/>
    </row>
    <row r="368" spans="1:5" x14ac:dyDescent="0.25">
      <c r="A368" s="55" t="s">
        <v>220</v>
      </c>
      <c r="B368" s="5" t="str">
        <f t="array" ref="B368">INDEX(Index7!$D$4:$D$431,SMALL(IF(Index7!$A$4:$A$431=Index8!$A368,ROW(Index7!$D$4:$D$431),""),COUNTIF(Index8!$A$4:A368,Index8!A368))-3)</f>
        <v>Mangoes</v>
      </c>
      <c r="C368" s="5"/>
      <c r="D368" s="5"/>
      <c r="E368" s="5"/>
    </row>
    <row r="369" spans="1:5" x14ac:dyDescent="0.25">
      <c r="A369" s="55" t="s">
        <v>221</v>
      </c>
      <c r="B369" s="5" t="str">
        <f t="array" ref="B369">INDEX(Index7!$D$4:$D$431,SMALL(IF(Index7!$A$4:$A$431=Index8!$A369,ROW(Index7!$D$4:$D$431),""),COUNTIF(Index8!$A$4:A369,Index8!A369))-3)</f>
        <v>Oranges</v>
      </c>
      <c r="C369" s="5"/>
      <c r="D369" s="5"/>
      <c r="E369" s="5"/>
    </row>
    <row r="370" spans="1:5" x14ac:dyDescent="0.25">
      <c r="A370" s="55" t="s">
        <v>222</v>
      </c>
      <c r="B370" s="5" t="str">
        <f t="array" ref="B370">INDEX(Index7!$D$4:$D$431,SMALL(IF(Index7!$A$4:$A$431=Index8!$A370,ROW(Index7!$D$4:$D$431),""),COUNTIF(Index8!$A$4:A370,Index8!A370))-3)</f>
        <v>Pears</v>
      </c>
      <c r="C370" s="5"/>
      <c r="D370" s="5"/>
      <c r="E370" s="5"/>
    </row>
    <row r="371" spans="1:5" x14ac:dyDescent="0.25">
      <c r="A371" s="55" t="s">
        <v>223</v>
      </c>
      <c r="B371" s="5" t="str">
        <f t="array" ref="B371">INDEX(Index7!$D$4:$D$431,SMALL(IF(Index7!$A$4:$A$431=Index8!$A371,ROW(Index7!$D$4:$D$431),""),COUNTIF(Index8!$A$4:A371,Index8!A371))-3)</f>
        <v>Oranges</v>
      </c>
      <c r="C371" s="5"/>
      <c r="D371" s="5"/>
      <c r="E371" s="5"/>
    </row>
    <row r="372" spans="1:5" x14ac:dyDescent="0.25">
      <c r="A372" s="55" t="s">
        <v>217</v>
      </c>
      <c r="B372" s="5" t="str">
        <f t="array" ref="B372">INDEX(Index7!$D$4:$D$431,SMALL(IF(Index7!$A$4:$A$431=Index8!$A372,ROW(Index7!$D$4:$D$431),""),COUNTIF(Index8!$A$4:A372,Index8!A372))-3)</f>
        <v>Oranges</v>
      </c>
      <c r="C372" s="5"/>
      <c r="D372" s="5"/>
      <c r="E372" s="5"/>
    </row>
    <row r="373" spans="1:5" x14ac:dyDescent="0.25">
      <c r="A373" s="55" t="s">
        <v>2</v>
      </c>
      <c r="B373" s="5" t="str">
        <f t="array" ref="B373">INDEX(Index7!$D$4:$D$431,SMALL(IF(Index7!$A$4:$A$431=Index8!$A373,ROW(Index7!$D$4:$D$431),""),COUNTIF(Index8!$A$4:A373,Index8!A373))-3)</f>
        <v>Apples</v>
      </c>
      <c r="C373" s="5"/>
      <c r="D373" s="5"/>
      <c r="E373" s="5"/>
    </row>
    <row r="374" spans="1:5" x14ac:dyDescent="0.25">
      <c r="A374" s="55" t="s">
        <v>218</v>
      </c>
      <c r="B374" s="5" t="str">
        <f t="array" ref="B374">INDEX(Index7!$D$4:$D$431,SMALL(IF(Index7!$A$4:$A$431=Index8!$A374,ROW(Index7!$D$4:$D$431),""),COUNTIF(Index8!$A$4:A374,Index8!A374))-3)</f>
        <v>Pears</v>
      </c>
      <c r="C374" s="5"/>
      <c r="D374" s="5"/>
      <c r="E374" s="5"/>
    </row>
    <row r="375" spans="1:5" x14ac:dyDescent="0.25">
      <c r="A375" s="55" t="s">
        <v>219</v>
      </c>
      <c r="B375" s="5" t="str">
        <f t="array" ref="B375">INDEX(Index7!$D$4:$D$431,SMALL(IF(Index7!$A$4:$A$431=Index8!$A375,ROW(Index7!$D$4:$D$431),""),COUNTIF(Index8!$A$4:A375,Index8!A375))-3)</f>
        <v>Pears</v>
      </c>
      <c r="C375" s="5"/>
      <c r="D375" s="5"/>
      <c r="E375" s="5"/>
    </row>
    <row r="376" spans="1:5" x14ac:dyDescent="0.25">
      <c r="A376" s="55" t="s">
        <v>220</v>
      </c>
      <c r="B376" s="5" t="str">
        <f t="array" ref="B376">INDEX(Index7!$D$4:$D$431,SMALL(IF(Index7!$A$4:$A$431=Index8!$A376,ROW(Index7!$D$4:$D$431),""),COUNTIF(Index8!$A$4:A376,Index8!A376))-3)</f>
        <v>Pears</v>
      </c>
      <c r="C376" s="5"/>
      <c r="D376" s="5"/>
      <c r="E376" s="5"/>
    </row>
    <row r="377" spans="1:5" x14ac:dyDescent="0.25">
      <c r="A377" s="55" t="s">
        <v>221</v>
      </c>
      <c r="B377" s="5" t="str">
        <f t="array" ref="B377">INDEX(Index7!$D$4:$D$431,SMALL(IF(Index7!$A$4:$A$431=Index8!$A377,ROW(Index7!$D$4:$D$431),""),COUNTIF(Index8!$A$4:A377,Index8!A377))-3)</f>
        <v>Apples</v>
      </c>
      <c r="C377" s="5"/>
      <c r="D377" s="5"/>
      <c r="E377" s="5"/>
    </row>
    <row r="378" spans="1:5" x14ac:dyDescent="0.25">
      <c r="A378" s="55" t="s">
        <v>222</v>
      </c>
      <c r="B378" s="5" t="str">
        <f t="array" ref="B378">INDEX(Index7!$D$4:$D$431,SMALL(IF(Index7!$A$4:$A$431=Index8!$A378,ROW(Index7!$D$4:$D$431),""),COUNTIF(Index8!$A$4:A378,Index8!A378))-3)</f>
        <v>Oranges</v>
      </c>
      <c r="C378" s="5"/>
      <c r="D378" s="5"/>
      <c r="E378" s="5"/>
    </row>
    <row r="379" spans="1:5" x14ac:dyDescent="0.25">
      <c r="A379" s="55" t="s">
        <v>223</v>
      </c>
      <c r="B379" s="5" t="str">
        <f t="array" ref="B379">INDEX(Index7!$D$4:$D$431,SMALL(IF(Index7!$A$4:$A$431=Index8!$A379,ROW(Index7!$D$4:$D$431),""),COUNTIF(Index8!$A$4:A379,Index8!A379))-3)</f>
        <v>Pears</v>
      </c>
      <c r="C379" s="5"/>
      <c r="D379" s="5"/>
      <c r="E379" s="5"/>
    </row>
    <row r="380" spans="1:5" x14ac:dyDescent="0.25">
      <c r="A380" s="55" t="s">
        <v>217</v>
      </c>
      <c r="B380" s="5" t="str">
        <f t="array" ref="B380">INDEX(Index7!$D$4:$D$431,SMALL(IF(Index7!$A$4:$A$431=Index8!$A380,ROW(Index7!$D$4:$D$431),""),COUNTIF(Index8!$A$4:A380,Index8!A380))-3)</f>
        <v>Mangoes</v>
      </c>
      <c r="C380" s="5"/>
      <c r="D380" s="5"/>
      <c r="E380" s="5"/>
    </row>
    <row r="381" spans="1:5" x14ac:dyDescent="0.25">
      <c r="A381" s="55" t="s">
        <v>2</v>
      </c>
      <c r="B381" s="5" t="str">
        <f t="array" ref="B381">INDEX(Index7!$D$4:$D$431,SMALL(IF(Index7!$A$4:$A$431=Index8!$A381,ROW(Index7!$D$4:$D$431),""),COUNTIF(Index8!$A$4:A381,Index8!A381))-3)</f>
        <v>Pears</v>
      </c>
      <c r="C381" s="5"/>
      <c r="D381" s="5"/>
      <c r="E381" s="5"/>
    </row>
    <row r="382" spans="1:5" x14ac:dyDescent="0.25">
      <c r="A382" s="55" t="s">
        <v>218</v>
      </c>
      <c r="B382" s="5" t="str">
        <f t="array" ref="B382">INDEX(Index7!$D$4:$D$431,SMALL(IF(Index7!$A$4:$A$431=Index8!$A382,ROW(Index7!$D$4:$D$431),""),COUNTIF(Index8!$A$4:A382,Index8!A382))-3)</f>
        <v>Oranges</v>
      </c>
      <c r="C382" s="5"/>
      <c r="D382" s="5"/>
      <c r="E382" s="5"/>
    </row>
    <row r="383" spans="1:5" x14ac:dyDescent="0.25">
      <c r="A383" s="55" t="s">
        <v>219</v>
      </c>
      <c r="B383" s="5" t="str">
        <f t="array" ref="B383">INDEX(Index7!$D$4:$D$431,SMALL(IF(Index7!$A$4:$A$431=Index8!$A383,ROW(Index7!$D$4:$D$431),""),COUNTIF(Index8!$A$4:A383,Index8!A383))-3)</f>
        <v>Pears</v>
      </c>
      <c r="C383" s="5"/>
      <c r="D383" s="5"/>
      <c r="E383" s="5"/>
    </row>
    <row r="384" spans="1:5" x14ac:dyDescent="0.25">
      <c r="A384" s="55" t="s">
        <v>220</v>
      </c>
      <c r="B384" s="5" t="str">
        <f t="array" ref="B384">INDEX(Index7!$D$4:$D$431,SMALL(IF(Index7!$A$4:$A$431=Index8!$A384,ROW(Index7!$D$4:$D$431),""),COUNTIF(Index8!$A$4:A384,Index8!A384))-3)</f>
        <v>Oranges</v>
      </c>
      <c r="C384" s="5"/>
      <c r="D384" s="5"/>
      <c r="E384" s="5"/>
    </row>
    <row r="385" spans="1:5" x14ac:dyDescent="0.25">
      <c r="A385" s="55" t="s">
        <v>221</v>
      </c>
      <c r="B385" s="5" t="str">
        <f t="array" ref="B385">INDEX(Index7!$D$4:$D$431,SMALL(IF(Index7!$A$4:$A$431=Index8!$A385,ROW(Index7!$D$4:$D$431),""),COUNTIF(Index8!$A$4:A385,Index8!A385))-3)</f>
        <v>Apples</v>
      </c>
      <c r="C385" s="5"/>
      <c r="D385" s="5"/>
      <c r="E385" s="5"/>
    </row>
    <row r="386" spans="1:5" x14ac:dyDescent="0.25">
      <c r="A386" s="55" t="s">
        <v>222</v>
      </c>
      <c r="B386" s="5" t="str">
        <f t="array" ref="B386">INDEX(Index7!$D$4:$D$431,SMALL(IF(Index7!$A$4:$A$431=Index8!$A386,ROW(Index7!$D$4:$D$431),""),COUNTIF(Index8!$A$4:A386,Index8!A386))-3)</f>
        <v>Mangoes</v>
      </c>
      <c r="C386" s="5"/>
      <c r="D386" s="5"/>
      <c r="E386" s="5"/>
    </row>
    <row r="387" spans="1:5" x14ac:dyDescent="0.25">
      <c r="A387" s="55" t="s">
        <v>223</v>
      </c>
      <c r="B387" s="5" t="str">
        <f t="array" ref="B387">INDEX(Index7!$D$4:$D$431,SMALL(IF(Index7!$A$4:$A$431=Index8!$A387,ROW(Index7!$D$4:$D$431),""),COUNTIF(Index8!$A$4:A387,Index8!A387))-3)</f>
        <v>Mangoes</v>
      </c>
      <c r="C387" s="5"/>
      <c r="D387" s="5"/>
      <c r="E387" s="5"/>
    </row>
    <row r="388" spans="1:5" x14ac:dyDescent="0.25">
      <c r="A388" s="55" t="s">
        <v>217</v>
      </c>
      <c r="B388" s="5" t="str">
        <f t="array" ref="B388">INDEX(Index7!$D$4:$D$431,SMALL(IF(Index7!$A$4:$A$431=Index8!$A388,ROW(Index7!$D$4:$D$431),""),COUNTIF(Index8!$A$4:A388,Index8!A388))-3)</f>
        <v>Pears</v>
      </c>
      <c r="C388" s="5"/>
      <c r="D388" s="5"/>
      <c r="E388" s="5"/>
    </row>
    <row r="389" spans="1:5" x14ac:dyDescent="0.25">
      <c r="A389" s="55" t="s">
        <v>2</v>
      </c>
      <c r="B389" s="5" t="str">
        <f t="array" ref="B389">INDEX(Index7!$D$4:$D$431,SMALL(IF(Index7!$A$4:$A$431=Index8!$A389,ROW(Index7!$D$4:$D$431),""),COUNTIF(Index8!$A$4:A389,Index8!A389))-3)</f>
        <v>Oranges</v>
      </c>
      <c r="C389" s="5"/>
      <c r="D389" s="5"/>
      <c r="E389" s="5"/>
    </row>
    <row r="390" spans="1:5" x14ac:dyDescent="0.25">
      <c r="A390" s="55" t="s">
        <v>218</v>
      </c>
      <c r="B390" s="5" t="str">
        <f t="array" ref="B390">INDEX(Index7!$D$4:$D$431,SMALL(IF(Index7!$A$4:$A$431=Index8!$A390,ROW(Index7!$D$4:$D$431),""),COUNTIF(Index8!$A$4:A390,Index8!A390))-3)</f>
        <v>Apples</v>
      </c>
      <c r="C390" s="5"/>
      <c r="D390" s="5"/>
      <c r="E390" s="5"/>
    </row>
    <row r="391" spans="1:5" x14ac:dyDescent="0.25">
      <c r="A391" s="55" t="s">
        <v>219</v>
      </c>
      <c r="B391" s="5" t="str">
        <f t="array" ref="B391">INDEX(Index7!$D$4:$D$431,SMALL(IF(Index7!$A$4:$A$431=Index8!$A391,ROW(Index7!$D$4:$D$431),""),COUNTIF(Index8!$A$4:A391,Index8!A391))-3)</f>
        <v>Mangoes</v>
      </c>
      <c r="C391" s="5"/>
      <c r="D391" s="5"/>
      <c r="E391" s="5"/>
    </row>
    <row r="392" spans="1:5" x14ac:dyDescent="0.25">
      <c r="A392" s="55" t="s">
        <v>220</v>
      </c>
      <c r="B392" s="5" t="str">
        <f t="array" ref="B392">INDEX(Index7!$D$4:$D$431,SMALL(IF(Index7!$A$4:$A$431=Index8!$A392,ROW(Index7!$D$4:$D$431),""),COUNTIF(Index8!$A$4:A392,Index8!A392))-3)</f>
        <v>Mangoes</v>
      </c>
      <c r="C392" s="5"/>
      <c r="D392" s="5"/>
      <c r="E392" s="5"/>
    </row>
    <row r="393" spans="1:5" x14ac:dyDescent="0.25">
      <c r="A393" s="55" t="s">
        <v>221</v>
      </c>
      <c r="B393" s="5" t="str">
        <f t="array" ref="B393">INDEX(Index7!$D$4:$D$431,SMALL(IF(Index7!$A$4:$A$431=Index8!$A393,ROW(Index7!$D$4:$D$431),""),COUNTIF(Index8!$A$4:A393,Index8!A393))-3)</f>
        <v>Mangoes</v>
      </c>
      <c r="C393" s="5"/>
      <c r="D393" s="5"/>
      <c r="E393" s="5"/>
    </row>
    <row r="394" spans="1:5" x14ac:dyDescent="0.25">
      <c r="A394" s="55" t="s">
        <v>222</v>
      </c>
      <c r="B394" s="5" t="str">
        <f t="array" ref="B394">INDEX(Index7!$D$4:$D$431,SMALL(IF(Index7!$A$4:$A$431=Index8!$A394,ROW(Index7!$D$4:$D$431),""),COUNTIF(Index8!$A$4:A394,Index8!A394))-3)</f>
        <v>Pears</v>
      </c>
      <c r="C394" s="5"/>
      <c r="D394" s="5"/>
      <c r="E394" s="5"/>
    </row>
    <row r="395" spans="1:5" x14ac:dyDescent="0.25">
      <c r="A395" s="55" t="s">
        <v>223</v>
      </c>
      <c r="B395" s="5" t="str">
        <f t="array" ref="B395">INDEX(Index7!$D$4:$D$431,SMALL(IF(Index7!$A$4:$A$431=Index8!$A395,ROW(Index7!$D$4:$D$431),""),COUNTIF(Index8!$A$4:A395,Index8!A395))-3)</f>
        <v>Apples</v>
      </c>
      <c r="C395" s="5"/>
      <c r="D395" s="5"/>
      <c r="E395" s="5"/>
    </row>
    <row r="396" spans="1:5" x14ac:dyDescent="0.25">
      <c r="A396" s="55" t="s">
        <v>217</v>
      </c>
      <c r="B396" s="5" t="str">
        <f t="array" ref="B396">INDEX(Index7!$D$4:$D$431,SMALL(IF(Index7!$A$4:$A$431=Index8!$A396,ROW(Index7!$D$4:$D$431),""),COUNTIF(Index8!$A$4:A396,Index8!A396))-3)</f>
        <v>Pears</v>
      </c>
      <c r="C396" s="5"/>
      <c r="D396" s="5"/>
      <c r="E396" s="5"/>
    </row>
    <row r="397" spans="1:5" x14ac:dyDescent="0.25">
      <c r="A397" s="55" t="s">
        <v>2</v>
      </c>
      <c r="B397" s="5" t="str">
        <f t="array" ref="B397">INDEX(Index7!$D$4:$D$431,SMALL(IF(Index7!$A$4:$A$431=Index8!$A397,ROW(Index7!$D$4:$D$431),""),COUNTIF(Index8!$A$4:A397,Index8!A397))-3)</f>
        <v>Mangoes</v>
      </c>
      <c r="C397" s="5"/>
      <c r="D397" s="5"/>
      <c r="E397" s="5"/>
    </row>
    <row r="398" spans="1:5" x14ac:dyDescent="0.25">
      <c r="A398" s="55" t="s">
        <v>218</v>
      </c>
      <c r="B398" s="5" t="str">
        <f t="array" ref="B398">INDEX(Index7!$D$4:$D$431,SMALL(IF(Index7!$A$4:$A$431=Index8!$A398,ROW(Index7!$D$4:$D$431),""),COUNTIF(Index8!$A$4:A398,Index8!A398))-3)</f>
        <v>Oranges</v>
      </c>
      <c r="C398" s="5"/>
      <c r="D398" s="5"/>
      <c r="E398" s="5"/>
    </row>
    <row r="399" spans="1:5" x14ac:dyDescent="0.25">
      <c r="A399" s="55" t="s">
        <v>219</v>
      </c>
      <c r="B399" s="5" t="str">
        <f t="array" ref="B399">INDEX(Index7!$D$4:$D$431,SMALL(IF(Index7!$A$4:$A$431=Index8!$A399,ROW(Index7!$D$4:$D$431),""),COUNTIF(Index8!$A$4:A399,Index8!A399))-3)</f>
        <v>Oranges</v>
      </c>
      <c r="C399" s="5"/>
      <c r="D399" s="5"/>
      <c r="E399" s="5"/>
    </row>
    <row r="400" spans="1:5" x14ac:dyDescent="0.25">
      <c r="A400" s="55" t="s">
        <v>220</v>
      </c>
      <c r="B400" s="5" t="str">
        <f t="array" ref="B400">INDEX(Index7!$D$4:$D$431,SMALL(IF(Index7!$A$4:$A$431=Index8!$A400,ROW(Index7!$D$4:$D$431),""),COUNTIF(Index8!$A$4:A400,Index8!A400))-3)</f>
        <v>Apples</v>
      </c>
      <c r="C400" s="5"/>
      <c r="D400" s="5"/>
      <c r="E400" s="5"/>
    </row>
    <row r="401" spans="1:5" x14ac:dyDescent="0.25">
      <c r="A401" s="55" t="s">
        <v>221</v>
      </c>
      <c r="B401" s="5" t="str">
        <f t="array" ref="B401">INDEX(Index7!$D$4:$D$431,SMALL(IF(Index7!$A$4:$A$431=Index8!$A401,ROW(Index7!$D$4:$D$431),""),COUNTIF(Index8!$A$4:A401,Index8!A401))-3)</f>
        <v>Oranges</v>
      </c>
      <c r="C401" s="5"/>
      <c r="D401" s="5"/>
      <c r="E401" s="5"/>
    </row>
    <row r="402" spans="1:5" x14ac:dyDescent="0.25">
      <c r="A402" s="55" t="s">
        <v>222</v>
      </c>
      <c r="B402" s="5" t="str">
        <f t="array" ref="B402">INDEX(Index7!$D$4:$D$431,SMALL(IF(Index7!$A$4:$A$431=Index8!$A402,ROW(Index7!$D$4:$D$431),""),COUNTIF(Index8!$A$4:A402,Index8!A402))-3)</f>
        <v>Mangoes</v>
      </c>
      <c r="C402" s="5"/>
      <c r="D402" s="5"/>
      <c r="E402" s="5"/>
    </row>
    <row r="403" spans="1:5" x14ac:dyDescent="0.25">
      <c r="A403" s="55" t="s">
        <v>223</v>
      </c>
      <c r="B403" s="5" t="str">
        <f t="array" ref="B403">INDEX(Index7!$D$4:$D$431,SMALL(IF(Index7!$A$4:$A$431=Index8!$A403,ROW(Index7!$D$4:$D$431),""),COUNTIF(Index8!$A$4:A403,Index8!A403))-3)</f>
        <v>Oranges</v>
      </c>
      <c r="C403" s="5"/>
      <c r="D403" s="5"/>
      <c r="E403" s="5"/>
    </row>
    <row r="404" spans="1:5" x14ac:dyDescent="0.25">
      <c r="A404" s="55" t="s">
        <v>217</v>
      </c>
      <c r="B404" s="5" t="str">
        <f t="array" ref="B404">INDEX(Index7!$D$4:$D$431,SMALL(IF(Index7!$A$4:$A$431=Index8!$A404,ROW(Index7!$D$4:$D$431),""),COUNTIF(Index8!$A$4:A404,Index8!A404))-3)</f>
        <v>Mangoes</v>
      </c>
      <c r="C404" s="5"/>
      <c r="D404" s="5"/>
      <c r="E404" s="5"/>
    </row>
    <row r="405" spans="1:5" x14ac:dyDescent="0.25">
      <c r="A405" s="55" t="s">
        <v>2</v>
      </c>
      <c r="B405" s="5" t="str">
        <f t="array" ref="B405">INDEX(Index7!$D$4:$D$431,SMALL(IF(Index7!$A$4:$A$431=Index8!$A405,ROW(Index7!$D$4:$D$431),""),COUNTIF(Index8!$A$4:A405,Index8!A405))-3)</f>
        <v>Oranges</v>
      </c>
      <c r="C405" s="5"/>
      <c r="D405" s="5"/>
      <c r="E405" s="5"/>
    </row>
    <row r="406" spans="1:5" x14ac:dyDescent="0.25">
      <c r="A406" s="55" t="s">
        <v>218</v>
      </c>
      <c r="B406" s="5" t="str">
        <f t="array" ref="B406">INDEX(Index7!$D$4:$D$431,SMALL(IF(Index7!$A$4:$A$431=Index8!$A406,ROW(Index7!$D$4:$D$431),""),COUNTIF(Index8!$A$4:A406,Index8!A406))-3)</f>
        <v>Mangoes</v>
      </c>
      <c r="C406" s="5"/>
      <c r="D406" s="5"/>
      <c r="E406" s="5"/>
    </row>
    <row r="407" spans="1:5" x14ac:dyDescent="0.25">
      <c r="A407" s="55" t="s">
        <v>219</v>
      </c>
      <c r="B407" s="5" t="str">
        <f t="array" ref="B407">INDEX(Index7!$D$4:$D$431,SMALL(IF(Index7!$A$4:$A$431=Index8!$A407,ROW(Index7!$D$4:$D$431),""),COUNTIF(Index8!$A$4:A407,Index8!A407))-3)</f>
        <v>Oranges</v>
      </c>
      <c r="C407" s="5"/>
      <c r="D407" s="5"/>
      <c r="E407" s="5"/>
    </row>
    <row r="408" spans="1:5" x14ac:dyDescent="0.25">
      <c r="A408" s="55" t="s">
        <v>220</v>
      </c>
      <c r="B408" s="5" t="str">
        <f t="array" ref="B408">INDEX(Index7!$D$4:$D$431,SMALL(IF(Index7!$A$4:$A$431=Index8!$A408,ROW(Index7!$D$4:$D$431),""),COUNTIF(Index8!$A$4:A408,Index8!A408))-3)</f>
        <v>Apples</v>
      </c>
      <c r="C408" s="5"/>
      <c r="D408" s="5"/>
      <c r="E408" s="5"/>
    </row>
    <row r="409" spans="1:5" x14ac:dyDescent="0.25">
      <c r="A409" s="55" t="s">
        <v>221</v>
      </c>
      <c r="B409" s="5" t="str">
        <f t="array" ref="B409">INDEX(Index7!$D$4:$D$431,SMALL(IF(Index7!$A$4:$A$431=Index8!$A409,ROW(Index7!$D$4:$D$431),""),COUNTIF(Index8!$A$4:A409,Index8!A409))-3)</f>
        <v>Oranges</v>
      </c>
      <c r="C409" s="5"/>
      <c r="D409" s="5"/>
      <c r="E409" s="5"/>
    </row>
    <row r="410" spans="1:5" x14ac:dyDescent="0.25">
      <c r="A410" s="55" t="s">
        <v>222</v>
      </c>
      <c r="B410" s="5" t="str">
        <f t="array" ref="B410">INDEX(Index7!$D$4:$D$431,SMALL(IF(Index7!$A$4:$A$431=Index8!$A410,ROW(Index7!$D$4:$D$431),""),COUNTIF(Index8!$A$4:A410,Index8!A410))-3)</f>
        <v>Apples</v>
      </c>
      <c r="C410" s="5"/>
      <c r="D410" s="5"/>
      <c r="E410" s="5"/>
    </row>
    <row r="411" spans="1:5" x14ac:dyDescent="0.25">
      <c r="A411" s="55" t="s">
        <v>223</v>
      </c>
      <c r="B411" s="5" t="str">
        <f t="array" ref="B411">INDEX(Index7!$D$4:$D$431,SMALL(IF(Index7!$A$4:$A$431=Index8!$A411,ROW(Index7!$D$4:$D$431),""),COUNTIF(Index8!$A$4:A411,Index8!A411))-3)</f>
        <v>Pears</v>
      </c>
      <c r="C411" s="5"/>
      <c r="D411" s="5"/>
      <c r="E411" s="5"/>
    </row>
    <row r="412" spans="1:5" x14ac:dyDescent="0.25">
      <c r="A412" s="55" t="s">
        <v>217</v>
      </c>
      <c r="B412" s="5" t="str">
        <f t="array" ref="B412">INDEX(Index7!$D$4:$D$431,SMALL(IF(Index7!$A$4:$A$431=Index8!$A412,ROW(Index7!$D$4:$D$431),""),COUNTIF(Index8!$A$4:A412,Index8!A412))-3)</f>
        <v>Mangoes</v>
      </c>
      <c r="C412" s="5"/>
      <c r="D412" s="5"/>
      <c r="E412" s="5"/>
    </row>
    <row r="413" spans="1:5" x14ac:dyDescent="0.25">
      <c r="A413" s="55" t="s">
        <v>2</v>
      </c>
      <c r="B413" s="5" t="str">
        <f t="array" ref="B413">INDEX(Index7!$D$4:$D$431,SMALL(IF(Index7!$A$4:$A$431=Index8!$A413,ROW(Index7!$D$4:$D$431),""),COUNTIF(Index8!$A$4:A413,Index8!A413))-3)</f>
        <v>Pears</v>
      </c>
      <c r="C413" s="5"/>
      <c r="D413" s="5"/>
      <c r="E413" s="5"/>
    </row>
    <row r="414" spans="1:5" x14ac:dyDescent="0.25">
      <c r="A414" s="55" t="s">
        <v>218</v>
      </c>
      <c r="B414" s="5" t="str">
        <f t="array" ref="B414">INDEX(Index7!$D$4:$D$431,SMALL(IF(Index7!$A$4:$A$431=Index8!$A414,ROW(Index7!$D$4:$D$431),""),COUNTIF(Index8!$A$4:A414,Index8!A414))-3)</f>
        <v>Pears</v>
      </c>
      <c r="C414" s="5"/>
      <c r="D414" s="5"/>
      <c r="E414" s="5"/>
    </row>
    <row r="415" spans="1:5" x14ac:dyDescent="0.25">
      <c r="A415" s="55" t="s">
        <v>219</v>
      </c>
      <c r="B415" s="5" t="str">
        <f t="array" ref="B415">INDEX(Index7!$D$4:$D$431,SMALL(IF(Index7!$A$4:$A$431=Index8!$A415,ROW(Index7!$D$4:$D$431),""),COUNTIF(Index8!$A$4:A415,Index8!A415))-3)</f>
        <v>Mangoes</v>
      </c>
      <c r="C415" s="5"/>
      <c r="D415" s="5"/>
      <c r="E415" s="5"/>
    </row>
    <row r="416" spans="1:5" x14ac:dyDescent="0.25">
      <c r="A416" s="55" t="s">
        <v>220</v>
      </c>
      <c r="B416" s="5" t="str">
        <f t="array" ref="B416">INDEX(Index7!$D$4:$D$431,SMALL(IF(Index7!$A$4:$A$431=Index8!$A416,ROW(Index7!$D$4:$D$431),""),COUNTIF(Index8!$A$4:A416,Index8!A416))-3)</f>
        <v>Oranges</v>
      </c>
      <c r="C416" s="5"/>
      <c r="D416" s="5"/>
      <c r="E416" s="5"/>
    </row>
    <row r="417" spans="1:5" x14ac:dyDescent="0.25">
      <c r="A417" s="55" t="s">
        <v>221</v>
      </c>
      <c r="B417" s="5" t="str">
        <f t="array" ref="B417">INDEX(Index7!$D$4:$D$431,SMALL(IF(Index7!$A$4:$A$431=Index8!$A417,ROW(Index7!$D$4:$D$431),""),COUNTIF(Index8!$A$4:A417,Index8!A417))-3)</f>
        <v>Pears</v>
      </c>
      <c r="C417" s="5"/>
      <c r="D417" s="5"/>
      <c r="E417" s="5"/>
    </row>
    <row r="418" spans="1:5" x14ac:dyDescent="0.25">
      <c r="A418" s="55" t="s">
        <v>222</v>
      </c>
      <c r="B418" s="5" t="str">
        <f t="array" ref="B418">INDEX(Index7!$D$4:$D$431,SMALL(IF(Index7!$A$4:$A$431=Index8!$A418,ROW(Index7!$D$4:$D$431),""),COUNTIF(Index8!$A$4:A418,Index8!A418))-3)</f>
        <v>Pears</v>
      </c>
      <c r="C418" s="5"/>
      <c r="D418" s="5"/>
      <c r="E418" s="5"/>
    </row>
    <row r="419" spans="1:5" x14ac:dyDescent="0.25">
      <c r="A419" s="55" t="s">
        <v>223</v>
      </c>
      <c r="B419" s="5" t="str">
        <f t="array" ref="B419">INDEX(Index7!$D$4:$D$431,SMALL(IF(Index7!$A$4:$A$431=Index8!$A419,ROW(Index7!$D$4:$D$431),""),COUNTIF(Index8!$A$4:A419,Index8!A419))-3)</f>
        <v>Apples</v>
      </c>
      <c r="C419" s="5"/>
      <c r="D419" s="5"/>
      <c r="E419" s="5"/>
    </row>
    <row r="420" spans="1:5" x14ac:dyDescent="0.25">
      <c r="A420" s="55" t="s">
        <v>217</v>
      </c>
      <c r="B420" s="5" t="str">
        <f t="array" ref="B420">INDEX(Index7!$D$4:$D$431,SMALL(IF(Index7!$A$4:$A$431=Index8!$A420,ROW(Index7!$D$4:$D$431),""),COUNTIF(Index8!$A$4:A420,Index8!A420))-3)</f>
        <v>Oranges</v>
      </c>
      <c r="C420" s="5"/>
      <c r="D420" s="5"/>
      <c r="E420" s="5"/>
    </row>
    <row r="421" spans="1:5" x14ac:dyDescent="0.25">
      <c r="A421" s="55" t="s">
        <v>2</v>
      </c>
      <c r="B421" s="5" t="str">
        <f t="array" ref="B421">INDEX(Index7!$D$4:$D$431,SMALL(IF(Index7!$A$4:$A$431=Index8!$A421,ROW(Index7!$D$4:$D$431),""),COUNTIF(Index8!$A$4:A421,Index8!A421))-3)</f>
        <v>Apples</v>
      </c>
      <c r="C421" s="5"/>
      <c r="D421" s="5"/>
      <c r="E421" s="5"/>
    </row>
    <row r="422" spans="1:5" x14ac:dyDescent="0.25">
      <c r="A422" s="55" t="s">
        <v>218</v>
      </c>
      <c r="B422" s="5" t="str">
        <f t="array" ref="B422">INDEX(Index7!$D$4:$D$431,SMALL(IF(Index7!$A$4:$A$431=Index8!$A422,ROW(Index7!$D$4:$D$431),""),COUNTIF(Index8!$A$4:A422,Index8!A422))-3)</f>
        <v>Apples</v>
      </c>
      <c r="C422" s="5"/>
      <c r="D422" s="5"/>
      <c r="E422" s="5"/>
    </row>
    <row r="423" spans="1:5" x14ac:dyDescent="0.25">
      <c r="A423" s="55" t="s">
        <v>219</v>
      </c>
      <c r="B423" s="5" t="str">
        <f t="array" ref="B423">INDEX(Index7!$D$4:$D$431,SMALL(IF(Index7!$A$4:$A$431=Index8!$A423,ROW(Index7!$D$4:$D$431),""),COUNTIF(Index8!$A$4:A423,Index8!A423))-3)</f>
        <v>Oranges</v>
      </c>
      <c r="C423" s="5"/>
      <c r="D423" s="5"/>
      <c r="E423" s="5"/>
    </row>
    <row r="424" spans="1:5" x14ac:dyDescent="0.25">
      <c r="A424" s="55" t="s">
        <v>220</v>
      </c>
      <c r="B424" s="5" t="str">
        <f t="array" ref="B424">INDEX(Index7!$D$4:$D$431,SMALL(IF(Index7!$A$4:$A$431=Index8!$A424,ROW(Index7!$D$4:$D$431),""),COUNTIF(Index8!$A$4:A424,Index8!A424))-3)</f>
        <v>Mangoes</v>
      </c>
      <c r="C424" s="5"/>
      <c r="D424" s="5"/>
      <c r="E424" s="5"/>
    </row>
    <row r="425" spans="1:5" x14ac:dyDescent="0.25">
      <c r="A425" s="55" t="s">
        <v>221</v>
      </c>
      <c r="B425" s="5" t="str">
        <f t="array" ref="B425">INDEX(Index7!$D$4:$D$431,SMALL(IF(Index7!$A$4:$A$431=Index8!$A425,ROW(Index7!$D$4:$D$431),""),COUNTIF(Index8!$A$4:A425,Index8!A425))-3)</f>
        <v>Oranges</v>
      </c>
      <c r="C425" s="5"/>
      <c r="D425" s="5"/>
      <c r="E425" s="5"/>
    </row>
    <row r="426" spans="1:5" x14ac:dyDescent="0.25">
      <c r="A426" s="55" t="s">
        <v>222</v>
      </c>
      <c r="B426" s="5" t="str">
        <f t="array" ref="B426">INDEX(Index7!$D$4:$D$431,SMALL(IF(Index7!$A$4:$A$431=Index8!$A426,ROW(Index7!$D$4:$D$431),""),COUNTIF(Index8!$A$4:A426,Index8!A426))-3)</f>
        <v>Oranges</v>
      </c>
      <c r="C426" s="5"/>
      <c r="D426" s="5"/>
      <c r="E426" s="5"/>
    </row>
    <row r="427" spans="1:5" x14ac:dyDescent="0.25">
      <c r="A427" s="55" t="s">
        <v>223</v>
      </c>
      <c r="B427" s="5" t="str">
        <f t="array" ref="B427">INDEX(Index7!$D$4:$D$431,SMALL(IF(Index7!$A$4:$A$431=Index8!$A427,ROW(Index7!$D$4:$D$431),""),COUNTIF(Index8!$A$4:A427,Index8!A427))-3)</f>
        <v>Oranges</v>
      </c>
      <c r="C427" s="5"/>
      <c r="D427" s="5"/>
      <c r="E427" s="5"/>
    </row>
    <row r="428" spans="1:5" x14ac:dyDescent="0.25">
      <c r="A428" s="55" t="s">
        <v>217</v>
      </c>
      <c r="B428" s="5" t="str">
        <f t="array" ref="B428">INDEX(Index7!$D$4:$D$431,SMALL(IF(Index7!$A$4:$A$431=Index8!$A428,ROW(Index7!$D$4:$D$431),""),COUNTIF(Index8!$A$4:A428,Index8!A428))-3)</f>
        <v>Pears</v>
      </c>
      <c r="C428" s="5"/>
      <c r="D428" s="5"/>
      <c r="E428" s="5"/>
    </row>
    <row r="429" spans="1:5" x14ac:dyDescent="0.25">
      <c r="A429" s="55" t="s">
        <v>2</v>
      </c>
      <c r="B429" s="5" t="str">
        <f t="array" ref="B429">INDEX(Index7!$D$4:$D$431,SMALL(IF(Index7!$A$4:$A$431=Index8!$A429,ROW(Index7!$D$4:$D$431),""),COUNTIF(Index8!$A$4:A429,Index8!A429))-3)</f>
        <v>Mangoes</v>
      </c>
      <c r="C429" s="5"/>
      <c r="D429" s="5"/>
      <c r="E429" s="5"/>
    </row>
    <row r="430" spans="1:5" x14ac:dyDescent="0.25">
      <c r="A430" s="55" t="s">
        <v>218</v>
      </c>
      <c r="B430" s="5" t="str">
        <f t="array" ref="B430">INDEX(Index7!$D$4:$D$431,SMALL(IF(Index7!$A$4:$A$431=Index8!$A430,ROW(Index7!$D$4:$D$431),""),COUNTIF(Index8!$A$4:A430,Index8!A430))-3)</f>
        <v>Pears</v>
      </c>
      <c r="C430" s="5"/>
      <c r="D430" s="5"/>
      <c r="E430" s="5"/>
    </row>
    <row r="431" spans="1:5" x14ac:dyDescent="0.25">
      <c r="A431" s="55" t="s">
        <v>219</v>
      </c>
      <c r="B431" s="5" t="str">
        <f t="array" ref="B431">INDEX(Index7!$D$4:$D$431,SMALL(IF(Index7!$A$4:$A$431=Index8!$A431,ROW(Index7!$D$4:$D$431),""),COUNTIF(Index8!$A$4:A431,Index8!A431))-3)</f>
        <v>Apples</v>
      </c>
      <c r="C431" s="5"/>
      <c r="D431" s="5"/>
      <c r="E43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31"/>
  <sheetViews>
    <sheetView zoomScale="130" zoomScaleNormal="130" workbookViewId="0">
      <selection activeCell="L13" sqref="L13"/>
    </sheetView>
  </sheetViews>
  <sheetFormatPr defaultRowHeight="15" x14ac:dyDescent="0.25"/>
  <cols>
    <col min="1" max="1" width="11.28515625" bestFit="1" customWidth="1"/>
    <col min="9" max="9" width="11.28515625" bestFit="1" customWidth="1"/>
  </cols>
  <sheetData>
    <row r="1" spans="1:10" ht="15" customHeight="1" x14ac:dyDescent="0.25">
      <c r="B1" s="33" t="s">
        <v>199</v>
      </c>
    </row>
    <row r="2" spans="1:10" ht="18.75" customHeight="1" x14ac:dyDescent="0.25">
      <c r="I2" s="74" t="s">
        <v>29</v>
      </c>
    </row>
    <row r="3" spans="1:10" ht="15.75" thickBot="1" x14ac:dyDescent="0.3">
      <c r="A3" s="4" t="s">
        <v>29</v>
      </c>
      <c r="I3" s="75" t="s">
        <v>217</v>
      </c>
      <c r="J3" t="str">
        <f t="array" ref="J3">INDEX($A$3:$A$431,MATCH(0,COUNTIF($J$2:J2,$A$3:$A$431),0))</f>
        <v>State</v>
      </c>
    </row>
    <row r="4" spans="1:10" ht="15.75" thickTop="1" x14ac:dyDescent="0.25">
      <c r="A4" s="6" t="s">
        <v>217</v>
      </c>
      <c r="I4" s="76" t="s">
        <v>2</v>
      </c>
      <c r="J4" t="str">
        <f t="array" ref="J4">INDEX($A$3:$A$431,MATCH(0,COUNTIF($J$2:J3,$A$3:$A$431),0))</f>
        <v>Bihar</v>
      </c>
    </row>
    <row r="5" spans="1:10" x14ac:dyDescent="0.25">
      <c r="A5" s="7" t="s">
        <v>2</v>
      </c>
      <c r="I5" s="8" t="s">
        <v>218</v>
      </c>
      <c r="J5" t="str">
        <f t="array" ref="J5">INDEX($A$3:$A$431,MATCH(0,COUNTIF($J$2:J4,$A$3:$A$431),0))</f>
        <v>Raj</v>
      </c>
    </row>
    <row r="6" spans="1:10" x14ac:dyDescent="0.25">
      <c r="A6" s="8" t="s">
        <v>218</v>
      </c>
      <c r="I6" s="7" t="s">
        <v>219</v>
      </c>
      <c r="J6" t="str">
        <f t="array" ref="J6">INDEX($A$3:$A$431,MATCH(0,COUNTIF($J$2:J5,$A$3:$A$431),0))</f>
        <v>Assam</v>
      </c>
    </row>
    <row r="7" spans="1:10" x14ac:dyDescent="0.25">
      <c r="A7" s="7" t="s">
        <v>219</v>
      </c>
      <c r="I7" s="8" t="s">
        <v>220</v>
      </c>
      <c r="J7" t="str">
        <f t="array" ref="J7">INDEX($A$3:$A$431,MATCH(0,COUNTIF($J$2:J6,$A$3:$A$431),0))</f>
        <v>MP</v>
      </c>
    </row>
    <row r="8" spans="1:10" x14ac:dyDescent="0.25">
      <c r="A8" s="8" t="s">
        <v>220</v>
      </c>
      <c r="I8" s="8" t="s">
        <v>221</v>
      </c>
      <c r="J8" t="str">
        <f t="array" ref="J8">INDEX($A$3:$A$431,MATCH(0,COUNTIF($J$2:J7,$A$3:$A$431),0))</f>
        <v>Maharashtra</v>
      </c>
    </row>
    <row r="9" spans="1:10" x14ac:dyDescent="0.25">
      <c r="A9" s="8" t="s">
        <v>221</v>
      </c>
      <c r="I9" s="8" t="s">
        <v>222</v>
      </c>
      <c r="J9" t="str">
        <f t="array" ref="J9">INDEX($A$3:$A$431,MATCH(0,COUNTIF($J$2:J8,$A$3:$A$431),0))</f>
        <v>Odisha</v>
      </c>
    </row>
    <row r="10" spans="1:10" x14ac:dyDescent="0.25">
      <c r="A10" s="8" t="s">
        <v>222</v>
      </c>
      <c r="I10" s="7" t="s">
        <v>223</v>
      </c>
      <c r="J10" t="str">
        <f t="array" ref="J10">INDEX($A$3:$A$431,MATCH(0,COUNTIF($J$2:J9,$A$3:$A$431),0))</f>
        <v>WB</v>
      </c>
    </row>
    <row r="11" spans="1:10" x14ac:dyDescent="0.25">
      <c r="A11" s="7" t="s">
        <v>223</v>
      </c>
      <c r="J11" t="str">
        <f t="array" ref="J11">INDEX($A$3:$A$431,MATCH(0,COUNTIF($J$2:J10,$A$3:$A$431),0))</f>
        <v>UP</v>
      </c>
    </row>
    <row r="12" spans="1:10" x14ac:dyDescent="0.25">
      <c r="A12" s="8" t="s">
        <v>217</v>
      </c>
    </row>
    <row r="13" spans="1:10" x14ac:dyDescent="0.25">
      <c r="A13" s="8" t="s">
        <v>2</v>
      </c>
    </row>
    <row r="14" spans="1:10" x14ac:dyDescent="0.25">
      <c r="A14" s="8" t="s">
        <v>218</v>
      </c>
    </row>
    <row r="15" spans="1:10" x14ac:dyDescent="0.25">
      <c r="A15" s="7" t="s">
        <v>219</v>
      </c>
    </row>
    <row r="16" spans="1:10" x14ac:dyDescent="0.25">
      <c r="A16" s="8" t="s">
        <v>220</v>
      </c>
    </row>
    <row r="17" spans="1:1" x14ac:dyDescent="0.25">
      <c r="A17" s="7" t="s">
        <v>221</v>
      </c>
    </row>
    <row r="18" spans="1:1" x14ac:dyDescent="0.25">
      <c r="A18" s="8" t="s">
        <v>222</v>
      </c>
    </row>
    <row r="19" spans="1:1" x14ac:dyDescent="0.25">
      <c r="A19" s="7" t="s">
        <v>223</v>
      </c>
    </row>
    <row r="20" spans="1:1" x14ac:dyDescent="0.25">
      <c r="A20" s="8" t="s">
        <v>217</v>
      </c>
    </row>
    <row r="21" spans="1:1" x14ac:dyDescent="0.25">
      <c r="A21" s="7" t="s">
        <v>2</v>
      </c>
    </row>
    <row r="22" spans="1:1" x14ac:dyDescent="0.25">
      <c r="A22" s="8" t="s">
        <v>218</v>
      </c>
    </row>
    <row r="23" spans="1:1" x14ac:dyDescent="0.25">
      <c r="A23" s="7" t="s">
        <v>219</v>
      </c>
    </row>
    <row r="24" spans="1:1" x14ac:dyDescent="0.25">
      <c r="A24" s="8" t="s">
        <v>220</v>
      </c>
    </row>
    <row r="25" spans="1:1" x14ac:dyDescent="0.25">
      <c r="A25" s="7" t="s">
        <v>221</v>
      </c>
    </row>
    <row r="26" spans="1:1" x14ac:dyDescent="0.25">
      <c r="A26" s="8" t="s">
        <v>222</v>
      </c>
    </row>
    <row r="27" spans="1:1" x14ac:dyDescent="0.25">
      <c r="A27" s="7" t="s">
        <v>223</v>
      </c>
    </row>
    <row r="28" spans="1:1" x14ac:dyDescent="0.25">
      <c r="A28" s="8" t="s">
        <v>217</v>
      </c>
    </row>
    <row r="29" spans="1:1" x14ac:dyDescent="0.25">
      <c r="A29" s="7" t="s">
        <v>2</v>
      </c>
    </row>
    <row r="30" spans="1:1" x14ac:dyDescent="0.25">
      <c r="A30" s="8" t="s">
        <v>218</v>
      </c>
    </row>
    <row r="31" spans="1:1" x14ac:dyDescent="0.25">
      <c r="A31" s="7" t="s">
        <v>219</v>
      </c>
    </row>
    <row r="32" spans="1:1" x14ac:dyDescent="0.25">
      <c r="A32" s="8" t="s">
        <v>220</v>
      </c>
    </row>
    <row r="33" spans="1:1" x14ac:dyDescent="0.25">
      <c r="A33" s="7" t="s">
        <v>221</v>
      </c>
    </row>
    <row r="34" spans="1:1" x14ac:dyDescent="0.25">
      <c r="A34" s="8" t="s">
        <v>222</v>
      </c>
    </row>
    <row r="35" spans="1:1" x14ac:dyDescent="0.25">
      <c r="A35" s="7" t="s">
        <v>223</v>
      </c>
    </row>
    <row r="36" spans="1:1" x14ac:dyDescent="0.25">
      <c r="A36" s="8" t="s">
        <v>217</v>
      </c>
    </row>
    <row r="37" spans="1:1" x14ac:dyDescent="0.25">
      <c r="A37" s="7" t="s">
        <v>2</v>
      </c>
    </row>
    <row r="38" spans="1:1" x14ac:dyDescent="0.25">
      <c r="A38" s="8" t="s">
        <v>218</v>
      </c>
    </row>
    <row r="39" spans="1:1" x14ac:dyDescent="0.25">
      <c r="A39" s="7" t="s">
        <v>219</v>
      </c>
    </row>
    <row r="40" spans="1:1" x14ac:dyDescent="0.25">
      <c r="A40" s="8" t="s">
        <v>220</v>
      </c>
    </row>
    <row r="41" spans="1:1" x14ac:dyDescent="0.25">
      <c r="A41" s="7" t="s">
        <v>221</v>
      </c>
    </row>
    <row r="42" spans="1:1" x14ac:dyDescent="0.25">
      <c r="A42" s="8" t="s">
        <v>222</v>
      </c>
    </row>
    <row r="43" spans="1:1" x14ac:dyDescent="0.25">
      <c r="A43" s="7" t="s">
        <v>223</v>
      </c>
    </row>
    <row r="44" spans="1:1" x14ac:dyDescent="0.25">
      <c r="A44" s="8" t="s">
        <v>217</v>
      </c>
    </row>
    <row r="45" spans="1:1" x14ac:dyDescent="0.25">
      <c r="A45" s="7" t="s">
        <v>2</v>
      </c>
    </row>
    <row r="46" spans="1:1" x14ac:dyDescent="0.25">
      <c r="A46" s="8" t="s">
        <v>218</v>
      </c>
    </row>
    <row r="47" spans="1:1" x14ac:dyDescent="0.25">
      <c r="A47" s="7" t="s">
        <v>219</v>
      </c>
    </row>
    <row r="48" spans="1:1" x14ac:dyDescent="0.25">
      <c r="A48" s="8" t="s">
        <v>220</v>
      </c>
    </row>
    <row r="49" spans="1:1" x14ac:dyDescent="0.25">
      <c r="A49" s="7" t="s">
        <v>221</v>
      </c>
    </row>
    <row r="50" spans="1:1" x14ac:dyDescent="0.25">
      <c r="A50" s="8" t="s">
        <v>222</v>
      </c>
    </row>
    <row r="51" spans="1:1" x14ac:dyDescent="0.25">
      <c r="A51" s="7" t="s">
        <v>223</v>
      </c>
    </row>
    <row r="52" spans="1:1" x14ac:dyDescent="0.25">
      <c r="A52" s="8" t="s">
        <v>217</v>
      </c>
    </row>
    <row r="53" spans="1:1" x14ac:dyDescent="0.25">
      <c r="A53" s="7" t="s">
        <v>2</v>
      </c>
    </row>
    <row r="54" spans="1:1" x14ac:dyDescent="0.25">
      <c r="A54" s="8" t="s">
        <v>218</v>
      </c>
    </row>
    <row r="55" spans="1:1" x14ac:dyDescent="0.25">
      <c r="A55" s="7" t="s">
        <v>219</v>
      </c>
    </row>
    <row r="56" spans="1:1" x14ac:dyDescent="0.25">
      <c r="A56" s="8" t="s">
        <v>220</v>
      </c>
    </row>
    <row r="57" spans="1:1" x14ac:dyDescent="0.25">
      <c r="A57" s="7" t="s">
        <v>221</v>
      </c>
    </row>
    <row r="58" spans="1:1" x14ac:dyDescent="0.25">
      <c r="A58" s="8" t="s">
        <v>222</v>
      </c>
    </row>
    <row r="59" spans="1:1" x14ac:dyDescent="0.25">
      <c r="A59" s="7" t="s">
        <v>223</v>
      </c>
    </row>
    <row r="60" spans="1:1" x14ac:dyDescent="0.25">
      <c r="A60" s="8" t="s">
        <v>217</v>
      </c>
    </row>
    <row r="61" spans="1:1" x14ac:dyDescent="0.25">
      <c r="A61" s="7" t="s">
        <v>2</v>
      </c>
    </row>
    <row r="62" spans="1:1" x14ac:dyDescent="0.25">
      <c r="A62" s="8" t="s">
        <v>218</v>
      </c>
    </row>
    <row r="63" spans="1:1" x14ac:dyDescent="0.25">
      <c r="A63" s="7" t="s">
        <v>219</v>
      </c>
    </row>
    <row r="64" spans="1:1" x14ac:dyDescent="0.25">
      <c r="A64" s="8" t="s">
        <v>220</v>
      </c>
    </row>
    <row r="65" spans="1:1" x14ac:dyDescent="0.25">
      <c r="A65" s="7" t="s">
        <v>221</v>
      </c>
    </row>
    <row r="66" spans="1:1" x14ac:dyDescent="0.25">
      <c r="A66" s="8" t="s">
        <v>222</v>
      </c>
    </row>
    <row r="67" spans="1:1" x14ac:dyDescent="0.25">
      <c r="A67" s="7" t="s">
        <v>223</v>
      </c>
    </row>
    <row r="68" spans="1:1" x14ac:dyDescent="0.25">
      <c r="A68" s="8" t="s">
        <v>217</v>
      </c>
    </row>
    <row r="69" spans="1:1" x14ac:dyDescent="0.25">
      <c r="A69" s="7" t="s">
        <v>2</v>
      </c>
    </row>
    <row r="70" spans="1:1" x14ac:dyDescent="0.25">
      <c r="A70" s="8" t="s">
        <v>218</v>
      </c>
    </row>
    <row r="71" spans="1:1" x14ac:dyDescent="0.25">
      <c r="A71" s="7" t="s">
        <v>219</v>
      </c>
    </row>
    <row r="72" spans="1:1" x14ac:dyDescent="0.25">
      <c r="A72" s="8" t="s">
        <v>220</v>
      </c>
    </row>
    <row r="73" spans="1:1" x14ac:dyDescent="0.25">
      <c r="A73" s="7" t="s">
        <v>221</v>
      </c>
    </row>
    <row r="74" spans="1:1" x14ac:dyDescent="0.25">
      <c r="A74" s="8" t="s">
        <v>222</v>
      </c>
    </row>
    <row r="75" spans="1:1" x14ac:dyDescent="0.25">
      <c r="A75" s="7" t="s">
        <v>223</v>
      </c>
    </row>
    <row r="76" spans="1:1" x14ac:dyDescent="0.25">
      <c r="A76" s="8" t="s">
        <v>217</v>
      </c>
    </row>
    <row r="77" spans="1:1" x14ac:dyDescent="0.25">
      <c r="A77" s="7" t="s">
        <v>2</v>
      </c>
    </row>
    <row r="78" spans="1:1" x14ac:dyDescent="0.25">
      <c r="A78" s="8" t="s">
        <v>218</v>
      </c>
    </row>
    <row r="79" spans="1:1" x14ac:dyDescent="0.25">
      <c r="A79" s="7" t="s">
        <v>219</v>
      </c>
    </row>
    <row r="80" spans="1:1" x14ac:dyDescent="0.25">
      <c r="A80" s="8" t="s">
        <v>220</v>
      </c>
    </row>
    <row r="81" spans="1:1" x14ac:dyDescent="0.25">
      <c r="A81" s="7" t="s">
        <v>221</v>
      </c>
    </row>
    <row r="82" spans="1:1" x14ac:dyDescent="0.25">
      <c r="A82" s="8" t="s">
        <v>222</v>
      </c>
    </row>
    <row r="83" spans="1:1" x14ac:dyDescent="0.25">
      <c r="A83" s="7" t="s">
        <v>223</v>
      </c>
    </row>
    <row r="84" spans="1:1" x14ac:dyDescent="0.25">
      <c r="A84" s="8" t="s">
        <v>217</v>
      </c>
    </row>
    <row r="85" spans="1:1" x14ac:dyDescent="0.25">
      <c r="A85" s="7" t="s">
        <v>2</v>
      </c>
    </row>
    <row r="86" spans="1:1" x14ac:dyDescent="0.25">
      <c r="A86" s="8" t="s">
        <v>218</v>
      </c>
    </row>
    <row r="87" spans="1:1" x14ac:dyDescent="0.25">
      <c r="A87" s="7" t="s">
        <v>219</v>
      </c>
    </row>
    <row r="88" spans="1:1" x14ac:dyDescent="0.25">
      <c r="A88" s="8" t="s">
        <v>220</v>
      </c>
    </row>
    <row r="89" spans="1:1" x14ac:dyDescent="0.25">
      <c r="A89" s="7" t="s">
        <v>221</v>
      </c>
    </row>
    <row r="90" spans="1:1" x14ac:dyDescent="0.25">
      <c r="A90" s="8" t="s">
        <v>222</v>
      </c>
    </row>
    <row r="91" spans="1:1" x14ac:dyDescent="0.25">
      <c r="A91" s="7" t="s">
        <v>223</v>
      </c>
    </row>
    <row r="92" spans="1:1" x14ac:dyDescent="0.25">
      <c r="A92" s="8" t="s">
        <v>217</v>
      </c>
    </row>
    <row r="93" spans="1:1" x14ac:dyDescent="0.25">
      <c r="A93" s="7" t="s">
        <v>2</v>
      </c>
    </row>
    <row r="94" spans="1:1" x14ac:dyDescent="0.25">
      <c r="A94" s="8" t="s">
        <v>218</v>
      </c>
    </row>
    <row r="95" spans="1:1" x14ac:dyDescent="0.25">
      <c r="A95" s="7" t="s">
        <v>219</v>
      </c>
    </row>
    <row r="96" spans="1:1" x14ac:dyDescent="0.25">
      <c r="A96" s="8" t="s">
        <v>220</v>
      </c>
    </row>
    <row r="97" spans="1:1" x14ac:dyDescent="0.25">
      <c r="A97" s="7" t="s">
        <v>221</v>
      </c>
    </row>
    <row r="98" spans="1:1" x14ac:dyDescent="0.25">
      <c r="A98" s="8" t="s">
        <v>222</v>
      </c>
    </row>
    <row r="99" spans="1:1" x14ac:dyDescent="0.25">
      <c r="A99" s="7" t="s">
        <v>223</v>
      </c>
    </row>
    <row r="100" spans="1:1" x14ac:dyDescent="0.25">
      <c r="A100" s="8" t="s">
        <v>217</v>
      </c>
    </row>
    <row r="101" spans="1:1" x14ac:dyDescent="0.25">
      <c r="A101" s="7" t="s">
        <v>2</v>
      </c>
    </row>
    <row r="102" spans="1:1" x14ac:dyDescent="0.25">
      <c r="A102" s="8" t="s">
        <v>218</v>
      </c>
    </row>
    <row r="103" spans="1:1" x14ac:dyDescent="0.25">
      <c r="A103" s="7" t="s">
        <v>219</v>
      </c>
    </row>
    <row r="104" spans="1:1" x14ac:dyDescent="0.25">
      <c r="A104" s="8" t="s">
        <v>220</v>
      </c>
    </row>
    <row r="105" spans="1:1" x14ac:dyDescent="0.25">
      <c r="A105" s="7" t="s">
        <v>221</v>
      </c>
    </row>
    <row r="106" spans="1:1" x14ac:dyDescent="0.25">
      <c r="A106" s="8" t="s">
        <v>222</v>
      </c>
    </row>
    <row r="107" spans="1:1" x14ac:dyDescent="0.25">
      <c r="A107" s="7" t="s">
        <v>223</v>
      </c>
    </row>
    <row r="108" spans="1:1" x14ac:dyDescent="0.25">
      <c r="A108" s="8" t="s">
        <v>217</v>
      </c>
    </row>
    <row r="109" spans="1:1" x14ac:dyDescent="0.25">
      <c r="A109" s="7" t="s">
        <v>2</v>
      </c>
    </row>
    <row r="110" spans="1:1" x14ac:dyDescent="0.25">
      <c r="A110" s="8" t="s">
        <v>218</v>
      </c>
    </row>
    <row r="111" spans="1:1" x14ac:dyDescent="0.25">
      <c r="A111" s="7" t="s">
        <v>219</v>
      </c>
    </row>
    <row r="112" spans="1:1" x14ac:dyDescent="0.25">
      <c r="A112" s="8" t="s">
        <v>220</v>
      </c>
    </row>
    <row r="113" spans="1:1" x14ac:dyDescent="0.25">
      <c r="A113" s="7" t="s">
        <v>221</v>
      </c>
    </row>
    <row r="114" spans="1:1" x14ac:dyDescent="0.25">
      <c r="A114" s="8" t="s">
        <v>222</v>
      </c>
    </row>
    <row r="115" spans="1:1" x14ac:dyDescent="0.25">
      <c r="A115" s="7" t="s">
        <v>223</v>
      </c>
    </row>
    <row r="116" spans="1:1" x14ac:dyDescent="0.25">
      <c r="A116" s="8" t="s">
        <v>217</v>
      </c>
    </row>
    <row r="117" spans="1:1" x14ac:dyDescent="0.25">
      <c r="A117" s="7" t="s">
        <v>2</v>
      </c>
    </row>
    <row r="118" spans="1:1" x14ac:dyDescent="0.25">
      <c r="A118" s="8" t="s">
        <v>218</v>
      </c>
    </row>
    <row r="119" spans="1:1" x14ac:dyDescent="0.25">
      <c r="A119" s="7" t="s">
        <v>219</v>
      </c>
    </row>
    <row r="120" spans="1:1" x14ac:dyDescent="0.25">
      <c r="A120" s="8" t="s">
        <v>220</v>
      </c>
    </row>
    <row r="121" spans="1:1" x14ac:dyDescent="0.25">
      <c r="A121" s="7" t="s">
        <v>221</v>
      </c>
    </row>
    <row r="122" spans="1:1" x14ac:dyDescent="0.25">
      <c r="A122" s="8" t="s">
        <v>222</v>
      </c>
    </row>
    <row r="123" spans="1:1" x14ac:dyDescent="0.25">
      <c r="A123" s="7" t="s">
        <v>223</v>
      </c>
    </row>
    <row r="124" spans="1:1" x14ac:dyDescent="0.25">
      <c r="A124" s="8" t="s">
        <v>217</v>
      </c>
    </row>
    <row r="125" spans="1:1" x14ac:dyDescent="0.25">
      <c r="A125" s="7" t="s">
        <v>2</v>
      </c>
    </row>
    <row r="126" spans="1:1" x14ac:dyDescent="0.25">
      <c r="A126" s="8" t="s">
        <v>218</v>
      </c>
    </row>
    <row r="127" spans="1:1" x14ac:dyDescent="0.25">
      <c r="A127" s="7" t="s">
        <v>219</v>
      </c>
    </row>
    <row r="128" spans="1:1" x14ac:dyDescent="0.25">
      <c r="A128" s="8" t="s">
        <v>220</v>
      </c>
    </row>
    <row r="129" spans="1:1" x14ac:dyDescent="0.25">
      <c r="A129" s="7" t="s">
        <v>221</v>
      </c>
    </row>
    <row r="130" spans="1:1" x14ac:dyDescent="0.25">
      <c r="A130" s="8" t="s">
        <v>222</v>
      </c>
    </row>
    <row r="131" spans="1:1" x14ac:dyDescent="0.25">
      <c r="A131" s="7" t="s">
        <v>223</v>
      </c>
    </row>
    <row r="132" spans="1:1" x14ac:dyDescent="0.25">
      <c r="A132" s="8" t="s">
        <v>217</v>
      </c>
    </row>
    <row r="133" spans="1:1" x14ac:dyDescent="0.25">
      <c r="A133" s="7" t="s">
        <v>2</v>
      </c>
    </row>
    <row r="134" spans="1:1" x14ac:dyDescent="0.25">
      <c r="A134" s="8" t="s">
        <v>218</v>
      </c>
    </row>
    <row r="135" spans="1:1" x14ac:dyDescent="0.25">
      <c r="A135" s="7" t="s">
        <v>219</v>
      </c>
    </row>
    <row r="136" spans="1:1" x14ac:dyDescent="0.25">
      <c r="A136" s="8" t="s">
        <v>220</v>
      </c>
    </row>
    <row r="137" spans="1:1" x14ac:dyDescent="0.25">
      <c r="A137" s="7" t="s">
        <v>221</v>
      </c>
    </row>
    <row r="138" spans="1:1" x14ac:dyDescent="0.25">
      <c r="A138" s="8" t="s">
        <v>222</v>
      </c>
    </row>
    <row r="139" spans="1:1" x14ac:dyDescent="0.25">
      <c r="A139" s="7" t="s">
        <v>223</v>
      </c>
    </row>
    <row r="140" spans="1:1" x14ac:dyDescent="0.25">
      <c r="A140" s="8" t="s">
        <v>217</v>
      </c>
    </row>
    <row r="141" spans="1:1" x14ac:dyDescent="0.25">
      <c r="A141" s="7" t="s">
        <v>2</v>
      </c>
    </row>
    <row r="142" spans="1:1" x14ac:dyDescent="0.25">
      <c r="A142" s="8" t="s">
        <v>218</v>
      </c>
    </row>
    <row r="143" spans="1:1" x14ac:dyDescent="0.25">
      <c r="A143" s="7" t="s">
        <v>219</v>
      </c>
    </row>
    <row r="144" spans="1:1" x14ac:dyDescent="0.25">
      <c r="A144" s="8" t="s">
        <v>220</v>
      </c>
    </row>
    <row r="145" spans="1:1" x14ac:dyDescent="0.25">
      <c r="A145" s="7" t="s">
        <v>221</v>
      </c>
    </row>
    <row r="146" spans="1:1" x14ac:dyDescent="0.25">
      <c r="A146" s="8" t="s">
        <v>222</v>
      </c>
    </row>
    <row r="147" spans="1:1" x14ac:dyDescent="0.25">
      <c r="A147" s="7" t="s">
        <v>223</v>
      </c>
    </row>
    <row r="148" spans="1:1" x14ac:dyDescent="0.25">
      <c r="A148" s="8" t="s">
        <v>217</v>
      </c>
    </row>
    <row r="149" spans="1:1" x14ac:dyDescent="0.25">
      <c r="A149" s="7" t="s">
        <v>2</v>
      </c>
    </row>
    <row r="150" spans="1:1" x14ac:dyDescent="0.25">
      <c r="A150" s="8" t="s">
        <v>218</v>
      </c>
    </row>
    <row r="151" spans="1:1" x14ac:dyDescent="0.25">
      <c r="A151" s="7" t="s">
        <v>219</v>
      </c>
    </row>
    <row r="152" spans="1:1" x14ac:dyDescent="0.25">
      <c r="A152" s="8" t="s">
        <v>220</v>
      </c>
    </row>
    <row r="153" spans="1:1" x14ac:dyDescent="0.25">
      <c r="A153" s="7" t="s">
        <v>221</v>
      </c>
    </row>
    <row r="154" spans="1:1" x14ac:dyDescent="0.25">
      <c r="A154" s="8" t="s">
        <v>222</v>
      </c>
    </row>
    <row r="155" spans="1:1" x14ac:dyDescent="0.25">
      <c r="A155" s="7" t="s">
        <v>223</v>
      </c>
    </row>
    <row r="156" spans="1:1" x14ac:dyDescent="0.25">
      <c r="A156" s="8" t="s">
        <v>217</v>
      </c>
    </row>
    <row r="157" spans="1:1" x14ac:dyDescent="0.25">
      <c r="A157" s="7" t="s">
        <v>2</v>
      </c>
    </row>
    <row r="158" spans="1:1" x14ac:dyDescent="0.25">
      <c r="A158" s="8" t="s">
        <v>218</v>
      </c>
    </row>
    <row r="159" spans="1:1" x14ac:dyDescent="0.25">
      <c r="A159" s="7" t="s">
        <v>219</v>
      </c>
    </row>
    <row r="160" spans="1:1" x14ac:dyDescent="0.25">
      <c r="A160" s="8" t="s">
        <v>220</v>
      </c>
    </row>
    <row r="161" spans="1:1" x14ac:dyDescent="0.25">
      <c r="A161" s="7" t="s">
        <v>221</v>
      </c>
    </row>
    <row r="162" spans="1:1" x14ac:dyDescent="0.25">
      <c r="A162" s="8" t="s">
        <v>222</v>
      </c>
    </row>
    <row r="163" spans="1:1" x14ac:dyDescent="0.25">
      <c r="A163" s="7" t="s">
        <v>223</v>
      </c>
    </row>
    <row r="164" spans="1:1" x14ac:dyDescent="0.25">
      <c r="A164" s="8" t="s">
        <v>217</v>
      </c>
    </row>
    <row r="165" spans="1:1" x14ac:dyDescent="0.25">
      <c r="A165" s="7" t="s">
        <v>2</v>
      </c>
    </row>
    <row r="166" spans="1:1" x14ac:dyDescent="0.25">
      <c r="A166" s="8" t="s">
        <v>218</v>
      </c>
    </row>
    <row r="167" spans="1:1" x14ac:dyDescent="0.25">
      <c r="A167" s="7" t="s">
        <v>219</v>
      </c>
    </row>
    <row r="168" spans="1:1" x14ac:dyDescent="0.25">
      <c r="A168" s="8" t="s">
        <v>220</v>
      </c>
    </row>
    <row r="169" spans="1:1" x14ac:dyDescent="0.25">
      <c r="A169" s="7" t="s">
        <v>221</v>
      </c>
    </row>
    <row r="170" spans="1:1" x14ac:dyDescent="0.25">
      <c r="A170" s="8" t="s">
        <v>222</v>
      </c>
    </row>
    <row r="171" spans="1:1" x14ac:dyDescent="0.25">
      <c r="A171" s="7" t="s">
        <v>223</v>
      </c>
    </row>
    <row r="172" spans="1:1" x14ac:dyDescent="0.25">
      <c r="A172" s="8" t="s">
        <v>217</v>
      </c>
    </row>
    <row r="173" spans="1:1" x14ac:dyDescent="0.25">
      <c r="A173" s="7" t="s">
        <v>2</v>
      </c>
    </row>
    <row r="174" spans="1:1" x14ac:dyDescent="0.25">
      <c r="A174" s="8" t="s">
        <v>218</v>
      </c>
    </row>
    <row r="175" spans="1:1" x14ac:dyDescent="0.25">
      <c r="A175" s="7" t="s">
        <v>219</v>
      </c>
    </row>
    <row r="176" spans="1:1" x14ac:dyDescent="0.25">
      <c r="A176" s="8" t="s">
        <v>220</v>
      </c>
    </row>
    <row r="177" spans="1:1" x14ac:dyDescent="0.25">
      <c r="A177" s="7" t="s">
        <v>221</v>
      </c>
    </row>
    <row r="178" spans="1:1" x14ac:dyDescent="0.25">
      <c r="A178" s="8" t="s">
        <v>222</v>
      </c>
    </row>
    <row r="179" spans="1:1" x14ac:dyDescent="0.25">
      <c r="A179" s="7" t="s">
        <v>223</v>
      </c>
    </row>
    <row r="180" spans="1:1" x14ac:dyDescent="0.25">
      <c r="A180" s="8" t="s">
        <v>217</v>
      </c>
    </row>
    <row r="181" spans="1:1" x14ac:dyDescent="0.25">
      <c r="A181" s="7" t="s">
        <v>2</v>
      </c>
    </row>
    <row r="182" spans="1:1" x14ac:dyDescent="0.25">
      <c r="A182" s="8" t="s">
        <v>218</v>
      </c>
    </row>
    <row r="183" spans="1:1" x14ac:dyDescent="0.25">
      <c r="A183" s="7" t="s">
        <v>219</v>
      </c>
    </row>
    <row r="184" spans="1:1" x14ac:dyDescent="0.25">
      <c r="A184" s="8" t="s">
        <v>220</v>
      </c>
    </row>
    <row r="185" spans="1:1" x14ac:dyDescent="0.25">
      <c r="A185" s="7" t="s">
        <v>221</v>
      </c>
    </row>
    <row r="186" spans="1:1" x14ac:dyDescent="0.25">
      <c r="A186" s="8" t="s">
        <v>222</v>
      </c>
    </row>
    <row r="187" spans="1:1" x14ac:dyDescent="0.25">
      <c r="A187" s="7" t="s">
        <v>223</v>
      </c>
    </row>
    <row r="188" spans="1:1" x14ac:dyDescent="0.25">
      <c r="A188" s="8" t="s">
        <v>217</v>
      </c>
    </row>
    <row r="189" spans="1:1" x14ac:dyDescent="0.25">
      <c r="A189" s="7" t="s">
        <v>2</v>
      </c>
    </row>
    <row r="190" spans="1:1" x14ac:dyDescent="0.25">
      <c r="A190" s="8" t="s">
        <v>218</v>
      </c>
    </row>
    <row r="191" spans="1:1" x14ac:dyDescent="0.25">
      <c r="A191" s="7" t="s">
        <v>219</v>
      </c>
    </row>
    <row r="192" spans="1:1" x14ac:dyDescent="0.25">
      <c r="A192" s="8" t="s">
        <v>220</v>
      </c>
    </row>
    <row r="193" spans="1:1" x14ac:dyDescent="0.25">
      <c r="A193" s="7" t="s">
        <v>221</v>
      </c>
    </row>
    <row r="194" spans="1:1" x14ac:dyDescent="0.25">
      <c r="A194" s="8" t="s">
        <v>222</v>
      </c>
    </row>
    <row r="195" spans="1:1" x14ac:dyDescent="0.25">
      <c r="A195" s="7" t="s">
        <v>223</v>
      </c>
    </row>
    <row r="196" spans="1:1" x14ac:dyDescent="0.25">
      <c r="A196" s="8" t="s">
        <v>217</v>
      </c>
    </row>
    <row r="197" spans="1:1" x14ac:dyDescent="0.25">
      <c r="A197" s="7" t="s">
        <v>2</v>
      </c>
    </row>
    <row r="198" spans="1:1" x14ac:dyDescent="0.25">
      <c r="A198" s="8" t="s">
        <v>218</v>
      </c>
    </row>
    <row r="199" spans="1:1" x14ac:dyDescent="0.25">
      <c r="A199" s="7" t="s">
        <v>219</v>
      </c>
    </row>
    <row r="200" spans="1:1" x14ac:dyDescent="0.25">
      <c r="A200" s="8" t="s">
        <v>220</v>
      </c>
    </row>
    <row r="201" spans="1:1" x14ac:dyDescent="0.25">
      <c r="A201" s="7" t="s">
        <v>221</v>
      </c>
    </row>
    <row r="202" spans="1:1" x14ac:dyDescent="0.25">
      <c r="A202" s="8" t="s">
        <v>222</v>
      </c>
    </row>
    <row r="203" spans="1:1" x14ac:dyDescent="0.25">
      <c r="A203" s="7" t="s">
        <v>223</v>
      </c>
    </row>
    <row r="204" spans="1:1" x14ac:dyDescent="0.25">
      <c r="A204" s="8" t="s">
        <v>217</v>
      </c>
    </row>
    <row r="205" spans="1:1" x14ac:dyDescent="0.25">
      <c r="A205" s="7" t="s">
        <v>2</v>
      </c>
    </row>
    <row r="206" spans="1:1" x14ac:dyDescent="0.25">
      <c r="A206" s="8" t="s">
        <v>218</v>
      </c>
    </row>
    <row r="207" spans="1:1" x14ac:dyDescent="0.25">
      <c r="A207" s="7" t="s">
        <v>219</v>
      </c>
    </row>
    <row r="208" spans="1:1" x14ac:dyDescent="0.25">
      <c r="A208" s="8" t="s">
        <v>220</v>
      </c>
    </row>
    <row r="209" spans="1:1" x14ac:dyDescent="0.25">
      <c r="A209" s="7" t="s">
        <v>221</v>
      </c>
    </row>
    <row r="210" spans="1:1" x14ac:dyDescent="0.25">
      <c r="A210" s="8" t="s">
        <v>222</v>
      </c>
    </row>
    <row r="211" spans="1:1" x14ac:dyDescent="0.25">
      <c r="A211" s="7" t="s">
        <v>223</v>
      </c>
    </row>
    <row r="212" spans="1:1" x14ac:dyDescent="0.25">
      <c r="A212" s="8" t="s">
        <v>217</v>
      </c>
    </row>
    <row r="213" spans="1:1" x14ac:dyDescent="0.25">
      <c r="A213" s="7" t="s">
        <v>2</v>
      </c>
    </row>
    <row r="214" spans="1:1" x14ac:dyDescent="0.25">
      <c r="A214" s="8" t="s">
        <v>218</v>
      </c>
    </row>
    <row r="215" spans="1:1" x14ac:dyDescent="0.25">
      <c r="A215" s="7" t="s">
        <v>219</v>
      </c>
    </row>
    <row r="216" spans="1:1" x14ac:dyDescent="0.25">
      <c r="A216" s="8" t="s">
        <v>220</v>
      </c>
    </row>
    <row r="217" spans="1:1" x14ac:dyDescent="0.25">
      <c r="A217" s="7" t="s">
        <v>221</v>
      </c>
    </row>
    <row r="218" spans="1:1" x14ac:dyDescent="0.25">
      <c r="A218" s="8" t="s">
        <v>222</v>
      </c>
    </row>
    <row r="219" spans="1:1" x14ac:dyDescent="0.25">
      <c r="A219" s="7" t="s">
        <v>223</v>
      </c>
    </row>
    <row r="220" spans="1:1" x14ac:dyDescent="0.25">
      <c r="A220" s="8" t="s">
        <v>217</v>
      </c>
    </row>
    <row r="221" spans="1:1" x14ac:dyDescent="0.25">
      <c r="A221" s="7" t="s">
        <v>2</v>
      </c>
    </row>
    <row r="222" spans="1:1" x14ac:dyDescent="0.25">
      <c r="A222" s="8" t="s">
        <v>218</v>
      </c>
    </row>
    <row r="223" spans="1:1" x14ac:dyDescent="0.25">
      <c r="A223" s="7" t="s">
        <v>219</v>
      </c>
    </row>
    <row r="224" spans="1:1" x14ac:dyDescent="0.25">
      <c r="A224" s="8" t="s">
        <v>220</v>
      </c>
    </row>
    <row r="225" spans="1:1" x14ac:dyDescent="0.25">
      <c r="A225" s="7" t="s">
        <v>221</v>
      </c>
    </row>
    <row r="226" spans="1:1" x14ac:dyDescent="0.25">
      <c r="A226" s="8" t="s">
        <v>222</v>
      </c>
    </row>
    <row r="227" spans="1:1" x14ac:dyDescent="0.25">
      <c r="A227" s="7" t="s">
        <v>223</v>
      </c>
    </row>
    <row r="228" spans="1:1" x14ac:dyDescent="0.25">
      <c r="A228" s="8" t="s">
        <v>217</v>
      </c>
    </row>
    <row r="229" spans="1:1" x14ac:dyDescent="0.25">
      <c r="A229" s="7" t="s">
        <v>2</v>
      </c>
    </row>
    <row r="230" spans="1:1" x14ac:dyDescent="0.25">
      <c r="A230" s="8" t="s">
        <v>218</v>
      </c>
    </row>
    <row r="231" spans="1:1" x14ac:dyDescent="0.25">
      <c r="A231" s="7" t="s">
        <v>219</v>
      </c>
    </row>
    <row r="232" spans="1:1" x14ac:dyDescent="0.25">
      <c r="A232" s="8" t="s">
        <v>220</v>
      </c>
    </row>
    <row r="233" spans="1:1" x14ac:dyDescent="0.25">
      <c r="A233" s="7" t="s">
        <v>221</v>
      </c>
    </row>
    <row r="234" spans="1:1" x14ac:dyDescent="0.25">
      <c r="A234" s="8" t="s">
        <v>222</v>
      </c>
    </row>
    <row r="235" spans="1:1" x14ac:dyDescent="0.25">
      <c r="A235" s="7" t="s">
        <v>223</v>
      </c>
    </row>
    <row r="236" spans="1:1" x14ac:dyDescent="0.25">
      <c r="A236" s="8" t="s">
        <v>217</v>
      </c>
    </row>
    <row r="237" spans="1:1" x14ac:dyDescent="0.25">
      <c r="A237" s="7" t="s">
        <v>2</v>
      </c>
    </row>
    <row r="238" spans="1:1" x14ac:dyDescent="0.25">
      <c r="A238" s="8" t="s">
        <v>218</v>
      </c>
    </row>
    <row r="239" spans="1:1" x14ac:dyDescent="0.25">
      <c r="A239" s="7" t="s">
        <v>219</v>
      </c>
    </row>
    <row r="240" spans="1:1" x14ac:dyDescent="0.25">
      <c r="A240" s="8" t="s">
        <v>220</v>
      </c>
    </row>
    <row r="241" spans="1:1" x14ac:dyDescent="0.25">
      <c r="A241" s="7" t="s">
        <v>221</v>
      </c>
    </row>
    <row r="242" spans="1:1" x14ac:dyDescent="0.25">
      <c r="A242" s="8" t="s">
        <v>222</v>
      </c>
    </row>
    <row r="243" spans="1:1" x14ac:dyDescent="0.25">
      <c r="A243" s="7" t="s">
        <v>223</v>
      </c>
    </row>
    <row r="244" spans="1:1" x14ac:dyDescent="0.25">
      <c r="A244" s="8" t="s">
        <v>217</v>
      </c>
    </row>
    <row r="245" spans="1:1" x14ac:dyDescent="0.25">
      <c r="A245" s="7" t="s">
        <v>2</v>
      </c>
    </row>
    <row r="246" spans="1:1" x14ac:dyDescent="0.25">
      <c r="A246" s="8" t="s">
        <v>218</v>
      </c>
    </row>
    <row r="247" spans="1:1" x14ac:dyDescent="0.25">
      <c r="A247" s="7" t="s">
        <v>219</v>
      </c>
    </row>
    <row r="248" spans="1:1" x14ac:dyDescent="0.25">
      <c r="A248" s="8" t="s">
        <v>220</v>
      </c>
    </row>
    <row r="249" spans="1:1" x14ac:dyDescent="0.25">
      <c r="A249" s="7" t="s">
        <v>221</v>
      </c>
    </row>
    <row r="250" spans="1:1" x14ac:dyDescent="0.25">
      <c r="A250" s="8" t="s">
        <v>222</v>
      </c>
    </row>
    <row r="251" spans="1:1" x14ac:dyDescent="0.25">
      <c r="A251" s="7" t="s">
        <v>223</v>
      </c>
    </row>
    <row r="252" spans="1:1" x14ac:dyDescent="0.25">
      <c r="A252" s="8" t="s">
        <v>217</v>
      </c>
    </row>
    <row r="253" spans="1:1" x14ac:dyDescent="0.25">
      <c r="A253" s="7" t="s">
        <v>2</v>
      </c>
    </row>
    <row r="254" spans="1:1" x14ac:dyDescent="0.25">
      <c r="A254" s="8" t="s">
        <v>218</v>
      </c>
    </row>
    <row r="255" spans="1:1" x14ac:dyDescent="0.25">
      <c r="A255" s="7" t="s">
        <v>219</v>
      </c>
    </row>
    <row r="256" spans="1:1" x14ac:dyDescent="0.25">
      <c r="A256" s="8" t="s">
        <v>220</v>
      </c>
    </row>
    <row r="257" spans="1:1" x14ac:dyDescent="0.25">
      <c r="A257" s="7" t="s">
        <v>221</v>
      </c>
    </row>
    <row r="258" spans="1:1" x14ac:dyDescent="0.25">
      <c r="A258" s="8" t="s">
        <v>222</v>
      </c>
    </row>
    <row r="259" spans="1:1" x14ac:dyDescent="0.25">
      <c r="A259" s="7" t="s">
        <v>223</v>
      </c>
    </row>
    <row r="260" spans="1:1" x14ac:dyDescent="0.25">
      <c r="A260" s="8" t="s">
        <v>217</v>
      </c>
    </row>
    <row r="261" spans="1:1" x14ac:dyDescent="0.25">
      <c r="A261" s="7" t="s">
        <v>2</v>
      </c>
    </row>
    <row r="262" spans="1:1" x14ac:dyDescent="0.25">
      <c r="A262" s="8" t="s">
        <v>218</v>
      </c>
    </row>
    <row r="263" spans="1:1" x14ac:dyDescent="0.25">
      <c r="A263" s="7" t="s">
        <v>219</v>
      </c>
    </row>
    <row r="264" spans="1:1" x14ac:dyDescent="0.25">
      <c r="A264" s="8" t="s">
        <v>220</v>
      </c>
    </row>
    <row r="265" spans="1:1" x14ac:dyDescent="0.25">
      <c r="A265" s="7" t="s">
        <v>221</v>
      </c>
    </row>
    <row r="266" spans="1:1" x14ac:dyDescent="0.25">
      <c r="A266" s="8" t="s">
        <v>222</v>
      </c>
    </row>
    <row r="267" spans="1:1" x14ac:dyDescent="0.25">
      <c r="A267" s="7" t="s">
        <v>223</v>
      </c>
    </row>
    <row r="268" spans="1:1" x14ac:dyDescent="0.25">
      <c r="A268" s="8" t="s">
        <v>217</v>
      </c>
    </row>
    <row r="269" spans="1:1" x14ac:dyDescent="0.25">
      <c r="A269" s="7" t="s">
        <v>2</v>
      </c>
    </row>
    <row r="270" spans="1:1" x14ac:dyDescent="0.25">
      <c r="A270" s="8" t="s">
        <v>218</v>
      </c>
    </row>
    <row r="271" spans="1:1" x14ac:dyDescent="0.25">
      <c r="A271" s="7" t="s">
        <v>219</v>
      </c>
    </row>
    <row r="272" spans="1:1" x14ac:dyDescent="0.25">
      <c r="A272" s="8" t="s">
        <v>220</v>
      </c>
    </row>
    <row r="273" spans="1:1" x14ac:dyDescent="0.25">
      <c r="A273" s="7" t="s">
        <v>221</v>
      </c>
    </row>
    <row r="274" spans="1:1" x14ac:dyDescent="0.25">
      <c r="A274" s="8" t="s">
        <v>222</v>
      </c>
    </row>
    <row r="275" spans="1:1" x14ac:dyDescent="0.25">
      <c r="A275" s="7" t="s">
        <v>223</v>
      </c>
    </row>
    <row r="276" spans="1:1" x14ac:dyDescent="0.25">
      <c r="A276" s="8" t="s">
        <v>217</v>
      </c>
    </row>
    <row r="277" spans="1:1" x14ac:dyDescent="0.25">
      <c r="A277" s="7" t="s">
        <v>2</v>
      </c>
    </row>
    <row r="278" spans="1:1" x14ac:dyDescent="0.25">
      <c r="A278" s="8" t="s">
        <v>218</v>
      </c>
    </row>
    <row r="279" spans="1:1" x14ac:dyDescent="0.25">
      <c r="A279" s="7" t="s">
        <v>219</v>
      </c>
    </row>
    <row r="280" spans="1:1" x14ac:dyDescent="0.25">
      <c r="A280" s="8" t="s">
        <v>220</v>
      </c>
    </row>
    <row r="281" spans="1:1" x14ac:dyDescent="0.25">
      <c r="A281" s="7" t="s">
        <v>221</v>
      </c>
    </row>
    <row r="282" spans="1:1" x14ac:dyDescent="0.25">
      <c r="A282" s="8" t="s">
        <v>222</v>
      </c>
    </row>
    <row r="283" spans="1:1" x14ac:dyDescent="0.25">
      <c r="A283" s="7" t="s">
        <v>223</v>
      </c>
    </row>
    <row r="284" spans="1:1" x14ac:dyDescent="0.25">
      <c r="A284" s="8" t="s">
        <v>217</v>
      </c>
    </row>
    <row r="285" spans="1:1" x14ac:dyDescent="0.25">
      <c r="A285" s="7" t="s">
        <v>2</v>
      </c>
    </row>
    <row r="286" spans="1:1" x14ac:dyDescent="0.25">
      <c r="A286" s="8" t="s">
        <v>218</v>
      </c>
    </row>
    <row r="287" spans="1:1" x14ac:dyDescent="0.25">
      <c r="A287" s="7" t="s">
        <v>219</v>
      </c>
    </row>
    <row r="288" spans="1:1" x14ac:dyDescent="0.25">
      <c r="A288" s="8" t="s">
        <v>220</v>
      </c>
    </row>
    <row r="289" spans="1:1" x14ac:dyDescent="0.25">
      <c r="A289" s="7" t="s">
        <v>221</v>
      </c>
    </row>
    <row r="290" spans="1:1" x14ac:dyDescent="0.25">
      <c r="A290" s="8" t="s">
        <v>222</v>
      </c>
    </row>
    <row r="291" spans="1:1" x14ac:dyDescent="0.25">
      <c r="A291" s="7" t="s">
        <v>223</v>
      </c>
    </row>
    <row r="292" spans="1:1" x14ac:dyDescent="0.25">
      <c r="A292" s="8" t="s">
        <v>217</v>
      </c>
    </row>
    <row r="293" spans="1:1" x14ac:dyDescent="0.25">
      <c r="A293" s="7" t="s">
        <v>2</v>
      </c>
    </row>
    <row r="294" spans="1:1" x14ac:dyDescent="0.25">
      <c r="A294" s="8" t="s">
        <v>218</v>
      </c>
    </row>
    <row r="295" spans="1:1" x14ac:dyDescent="0.25">
      <c r="A295" s="7" t="s">
        <v>219</v>
      </c>
    </row>
    <row r="296" spans="1:1" x14ac:dyDescent="0.25">
      <c r="A296" s="8" t="s">
        <v>220</v>
      </c>
    </row>
    <row r="297" spans="1:1" x14ac:dyDescent="0.25">
      <c r="A297" s="7" t="s">
        <v>221</v>
      </c>
    </row>
    <row r="298" spans="1:1" x14ac:dyDescent="0.25">
      <c r="A298" s="8" t="s">
        <v>222</v>
      </c>
    </row>
    <row r="299" spans="1:1" x14ac:dyDescent="0.25">
      <c r="A299" s="7" t="s">
        <v>223</v>
      </c>
    </row>
    <row r="300" spans="1:1" x14ac:dyDescent="0.25">
      <c r="A300" s="8" t="s">
        <v>217</v>
      </c>
    </row>
    <row r="301" spans="1:1" x14ac:dyDescent="0.25">
      <c r="A301" s="7" t="s">
        <v>2</v>
      </c>
    </row>
    <row r="302" spans="1:1" x14ac:dyDescent="0.25">
      <c r="A302" s="8" t="s">
        <v>218</v>
      </c>
    </row>
    <row r="303" spans="1:1" x14ac:dyDescent="0.25">
      <c r="A303" s="7" t="s">
        <v>219</v>
      </c>
    </row>
    <row r="304" spans="1:1" x14ac:dyDescent="0.25">
      <c r="A304" s="8" t="s">
        <v>220</v>
      </c>
    </row>
    <row r="305" spans="1:1" x14ac:dyDescent="0.25">
      <c r="A305" s="7" t="s">
        <v>221</v>
      </c>
    </row>
    <row r="306" spans="1:1" x14ac:dyDescent="0.25">
      <c r="A306" s="8" t="s">
        <v>222</v>
      </c>
    </row>
    <row r="307" spans="1:1" x14ac:dyDescent="0.25">
      <c r="A307" s="7" t="s">
        <v>223</v>
      </c>
    </row>
    <row r="308" spans="1:1" x14ac:dyDescent="0.25">
      <c r="A308" s="8" t="s">
        <v>217</v>
      </c>
    </row>
    <row r="309" spans="1:1" x14ac:dyDescent="0.25">
      <c r="A309" s="7" t="s">
        <v>2</v>
      </c>
    </row>
    <row r="310" spans="1:1" x14ac:dyDescent="0.25">
      <c r="A310" s="8" t="s">
        <v>218</v>
      </c>
    </row>
    <row r="311" spans="1:1" x14ac:dyDescent="0.25">
      <c r="A311" s="7" t="s">
        <v>219</v>
      </c>
    </row>
    <row r="312" spans="1:1" x14ac:dyDescent="0.25">
      <c r="A312" s="8" t="s">
        <v>220</v>
      </c>
    </row>
    <row r="313" spans="1:1" x14ac:dyDescent="0.25">
      <c r="A313" s="7" t="s">
        <v>221</v>
      </c>
    </row>
    <row r="314" spans="1:1" x14ac:dyDescent="0.25">
      <c r="A314" s="8" t="s">
        <v>222</v>
      </c>
    </row>
    <row r="315" spans="1:1" x14ac:dyDescent="0.25">
      <c r="A315" s="7" t="s">
        <v>223</v>
      </c>
    </row>
    <row r="316" spans="1:1" x14ac:dyDescent="0.25">
      <c r="A316" s="8" t="s">
        <v>217</v>
      </c>
    </row>
    <row r="317" spans="1:1" x14ac:dyDescent="0.25">
      <c r="A317" s="7" t="s">
        <v>2</v>
      </c>
    </row>
    <row r="318" spans="1:1" x14ac:dyDescent="0.25">
      <c r="A318" s="8" t="s">
        <v>218</v>
      </c>
    </row>
    <row r="319" spans="1:1" x14ac:dyDescent="0.25">
      <c r="A319" s="7" t="s">
        <v>219</v>
      </c>
    </row>
    <row r="320" spans="1:1" x14ac:dyDescent="0.25">
      <c r="A320" s="8" t="s">
        <v>220</v>
      </c>
    </row>
    <row r="321" spans="1:1" x14ac:dyDescent="0.25">
      <c r="A321" s="7" t="s">
        <v>221</v>
      </c>
    </row>
    <row r="322" spans="1:1" x14ac:dyDescent="0.25">
      <c r="A322" s="8" t="s">
        <v>222</v>
      </c>
    </row>
    <row r="323" spans="1:1" x14ac:dyDescent="0.25">
      <c r="A323" s="7" t="s">
        <v>223</v>
      </c>
    </row>
    <row r="324" spans="1:1" x14ac:dyDescent="0.25">
      <c r="A324" s="8" t="s">
        <v>217</v>
      </c>
    </row>
    <row r="325" spans="1:1" x14ac:dyDescent="0.25">
      <c r="A325" s="7" t="s">
        <v>2</v>
      </c>
    </row>
    <row r="326" spans="1:1" x14ac:dyDescent="0.25">
      <c r="A326" s="8" t="s">
        <v>218</v>
      </c>
    </row>
    <row r="327" spans="1:1" x14ac:dyDescent="0.25">
      <c r="A327" s="7" t="s">
        <v>219</v>
      </c>
    </row>
    <row r="328" spans="1:1" x14ac:dyDescent="0.25">
      <c r="A328" s="8" t="s">
        <v>220</v>
      </c>
    </row>
    <row r="329" spans="1:1" x14ac:dyDescent="0.25">
      <c r="A329" s="7" t="s">
        <v>221</v>
      </c>
    </row>
    <row r="330" spans="1:1" x14ac:dyDescent="0.25">
      <c r="A330" s="8" t="s">
        <v>222</v>
      </c>
    </row>
    <row r="331" spans="1:1" x14ac:dyDescent="0.25">
      <c r="A331" s="7" t="s">
        <v>223</v>
      </c>
    </row>
    <row r="332" spans="1:1" x14ac:dyDescent="0.25">
      <c r="A332" s="8" t="s">
        <v>217</v>
      </c>
    </row>
    <row r="333" spans="1:1" x14ac:dyDescent="0.25">
      <c r="A333" s="7" t="s">
        <v>2</v>
      </c>
    </row>
    <row r="334" spans="1:1" x14ac:dyDescent="0.25">
      <c r="A334" s="8" t="s">
        <v>218</v>
      </c>
    </row>
    <row r="335" spans="1:1" x14ac:dyDescent="0.25">
      <c r="A335" s="7" t="s">
        <v>219</v>
      </c>
    </row>
    <row r="336" spans="1:1" x14ac:dyDescent="0.25">
      <c r="A336" s="8" t="s">
        <v>220</v>
      </c>
    </row>
    <row r="337" spans="1:1" x14ac:dyDescent="0.25">
      <c r="A337" s="7" t="s">
        <v>221</v>
      </c>
    </row>
    <row r="338" spans="1:1" x14ac:dyDescent="0.25">
      <c r="A338" s="8" t="s">
        <v>222</v>
      </c>
    </row>
    <row r="339" spans="1:1" x14ac:dyDescent="0.25">
      <c r="A339" s="7" t="s">
        <v>223</v>
      </c>
    </row>
    <row r="340" spans="1:1" x14ac:dyDescent="0.25">
      <c r="A340" s="8" t="s">
        <v>217</v>
      </c>
    </row>
    <row r="341" spans="1:1" x14ac:dyDescent="0.25">
      <c r="A341" s="7" t="s">
        <v>2</v>
      </c>
    </row>
    <row r="342" spans="1:1" x14ac:dyDescent="0.25">
      <c r="A342" s="8" t="s">
        <v>218</v>
      </c>
    </row>
    <row r="343" spans="1:1" x14ac:dyDescent="0.25">
      <c r="A343" s="7" t="s">
        <v>219</v>
      </c>
    </row>
    <row r="344" spans="1:1" x14ac:dyDescent="0.25">
      <c r="A344" s="8" t="s">
        <v>220</v>
      </c>
    </row>
    <row r="345" spans="1:1" x14ac:dyDescent="0.25">
      <c r="A345" s="7" t="s">
        <v>221</v>
      </c>
    </row>
    <row r="346" spans="1:1" x14ac:dyDescent="0.25">
      <c r="A346" s="8" t="s">
        <v>222</v>
      </c>
    </row>
    <row r="347" spans="1:1" x14ac:dyDescent="0.25">
      <c r="A347" s="7" t="s">
        <v>223</v>
      </c>
    </row>
    <row r="348" spans="1:1" x14ac:dyDescent="0.25">
      <c r="A348" s="8" t="s">
        <v>217</v>
      </c>
    </row>
    <row r="349" spans="1:1" x14ac:dyDescent="0.25">
      <c r="A349" s="7" t="s">
        <v>2</v>
      </c>
    </row>
    <row r="350" spans="1:1" x14ac:dyDescent="0.25">
      <c r="A350" s="8" t="s">
        <v>218</v>
      </c>
    </row>
    <row r="351" spans="1:1" x14ac:dyDescent="0.25">
      <c r="A351" s="7" t="s">
        <v>219</v>
      </c>
    </row>
    <row r="352" spans="1:1" x14ac:dyDescent="0.25">
      <c r="A352" s="8" t="s">
        <v>220</v>
      </c>
    </row>
    <row r="353" spans="1:1" x14ac:dyDescent="0.25">
      <c r="A353" s="7" t="s">
        <v>221</v>
      </c>
    </row>
    <row r="354" spans="1:1" x14ac:dyDescent="0.25">
      <c r="A354" s="8" t="s">
        <v>222</v>
      </c>
    </row>
    <row r="355" spans="1:1" x14ac:dyDescent="0.25">
      <c r="A355" s="7" t="s">
        <v>223</v>
      </c>
    </row>
    <row r="356" spans="1:1" x14ac:dyDescent="0.25">
      <c r="A356" s="8" t="s">
        <v>217</v>
      </c>
    </row>
    <row r="357" spans="1:1" x14ac:dyDescent="0.25">
      <c r="A357" s="7" t="s">
        <v>2</v>
      </c>
    </row>
    <row r="358" spans="1:1" x14ac:dyDescent="0.25">
      <c r="A358" s="8" t="s">
        <v>218</v>
      </c>
    </row>
    <row r="359" spans="1:1" x14ac:dyDescent="0.25">
      <c r="A359" s="7" t="s">
        <v>219</v>
      </c>
    </row>
    <row r="360" spans="1:1" x14ac:dyDescent="0.25">
      <c r="A360" s="8" t="s">
        <v>220</v>
      </c>
    </row>
    <row r="361" spans="1:1" x14ac:dyDescent="0.25">
      <c r="A361" s="7" t="s">
        <v>221</v>
      </c>
    </row>
    <row r="362" spans="1:1" x14ac:dyDescent="0.25">
      <c r="A362" s="8" t="s">
        <v>222</v>
      </c>
    </row>
    <row r="363" spans="1:1" x14ac:dyDescent="0.25">
      <c r="A363" s="7" t="s">
        <v>223</v>
      </c>
    </row>
    <row r="364" spans="1:1" x14ac:dyDescent="0.25">
      <c r="A364" s="8" t="s">
        <v>217</v>
      </c>
    </row>
    <row r="365" spans="1:1" x14ac:dyDescent="0.25">
      <c r="A365" s="7" t="s">
        <v>2</v>
      </c>
    </row>
    <row r="366" spans="1:1" x14ac:dyDescent="0.25">
      <c r="A366" s="8" t="s">
        <v>218</v>
      </c>
    </row>
    <row r="367" spans="1:1" x14ac:dyDescent="0.25">
      <c r="A367" s="7" t="s">
        <v>219</v>
      </c>
    </row>
    <row r="368" spans="1:1" x14ac:dyDescent="0.25">
      <c r="A368" s="8" t="s">
        <v>220</v>
      </c>
    </row>
    <row r="369" spans="1:1" x14ac:dyDescent="0.25">
      <c r="A369" s="7" t="s">
        <v>221</v>
      </c>
    </row>
    <row r="370" spans="1:1" x14ac:dyDescent="0.25">
      <c r="A370" s="8" t="s">
        <v>222</v>
      </c>
    </row>
    <row r="371" spans="1:1" x14ac:dyDescent="0.25">
      <c r="A371" s="7" t="s">
        <v>223</v>
      </c>
    </row>
    <row r="372" spans="1:1" x14ac:dyDescent="0.25">
      <c r="A372" s="8" t="s">
        <v>217</v>
      </c>
    </row>
    <row r="373" spans="1:1" x14ac:dyDescent="0.25">
      <c r="A373" s="7" t="s">
        <v>2</v>
      </c>
    </row>
    <row r="374" spans="1:1" x14ac:dyDescent="0.25">
      <c r="A374" s="8" t="s">
        <v>218</v>
      </c>
    </row>
    <row r="375" spans="1:1" x14ac:dyDescent="0.25">
      <c r="A375" s="7" t="s">
        <v>219</v>
      </c>
    </row>
    <row r="376" spans="1:1" x14ac:dyDescent="0.25">
      <c r="A376" s="8" t="s">
        <v>220</v>
      </c>
    </row>
    <row r="377" spans="1:1" x14ac:dyDescent="0.25">
      <c r="A377" s="7" t="s">
        <v>221</v>
      </c>
    </row>
    <row r="378" spans="1:1" x14ac:dyDescent="0.25">
      <c r="A378" s="8" t="s">
        <v>222</v>
      </c>
    </row>
    <row r="379" spans="1:1" x14ac:dyDescent="0.25">
      <c r="A379" s="7" t="s">
        <v>223</v>
      </c>
    </row>
    <row r="380" spans="1:1" x14ac:dyDescent="0.25">
      <c r="A380" s="8" t="s">
        <v>217</v>
      </c>
    </row>
    <row r="381" spans="1:1" x14ac:dyDescent="0.25">
      <c r="A381" s="7" t="s">
        <v>2</v>
      </c>
    </row>
    <row r="382" spans="1:1" x14ac:dyDescent="0.25">
      <c r="A382" s="8" t="s">
        <v>218</v>
      </c>
    </row>
    <row r="383" spans="1:1" x14ac:dyDescent="0.25">
      <c r="A383" s="7" t="s">
        <v>219</v>
      </c>
    </row>
    <row r="384" spans="1:1" x14ac:dyDescent="0.25">
      <c r="A384" s="8" t="s">
        <v>220</v>
      </c>
    </row>
    <row r="385" spans="1:1" x14ac:dyDescent="0.25">
      <c r="A385" s="7" t="s">
        <v>221</v>
      </c>
    </row>
    <row r="386" spans="1:1" x14ac:dyDescent="0.25">
      <c r="A386" s="8" t="s">
        <v>222</v>
      </c>
    </row>
    <row r="387" spans="1:1" x14ac:dyDescent="0.25">
      <c r="A387" s="7" t="s">
        <v>223</v>
      </c>
    </row>
    <row r="388" spans="1:1" x14ac:dyDescent="0.25">
      <c r="A388" s="8" t="s">
        <v>217</v>
      </c>
    </row>
    <row r="389" spans="1:1" x14ac:dyDescent="0.25">
      <c r="A389" s="7" t="s">
        <v>2</v>
      </c>
    </row>
    <row r="390" spans="1:1" x14ac:dyDescent="0.25">
      <c r="A390" s="8" t="s">
        <v>218</v>
      </c>
    </row>
    <row r="391" spans="1:1" x14ac:dyDescent="0.25">
      <c r="A391" s="7" t="s">
        <v>219</v>
      </c>
    </row>
    <row r="392" spans="1:1" x14ac:dyDescent="0.25">
      <c r="A392" s="8" t="s">
        <v>220</v>
      </c>
    </row>
    <row r="393" spans="1:1" x14ac:dyDescent="0.25">
      <c r="A393" s="7" t="s">
        <v>221</v>
      </c>
    </row>
    <row r="394" spans="1:1" x14ac:dyDescent="0.25">
      <c r="A394" s="8" t="s">
        <v>222</v>
      </c>
    </row>
    <row r="395" spans="1:1" x14ac:dyDescent="0.25">
      <c r="A395" s="7" t="s">
        <v>223</v>
      </c>
    </row>
    <row r="396" spans="1:1" x14ac:dyDescent="0.25">
      <c r="A396" s="8" t="s">
        <v>217</v>
      </c>
    </row>
    <row r="397" spans="1:1" x14ac:dyDescent="0.25">
      <c r="A397" s="7" t="s">
        <v>2</v>
      </c>
    </row>
    <row r="398" spans="1:1" x14ac:dyDescent="0.25">
      <c r="A398" s="8" t="s">
        <v>218</v>
      </c>
    </row>
    <row r="399" spans="1:1" x14ac:dyDescent="0.25">
      <c r="A399" s="7" t="s">
        <v>219</v>
      </c>
    </row>
    <row r="400" spans="1:1" x14ac:dyDescent="0.25">
      <c r="A400" s="8" t="s">
        <v>220</v>
      </c>
    </row>
    <row r="401" spans="1:1" x14ac:dyDescent="0.25">
      <c r="A401" s="7" t="s">
        <v>221</v>
      </c>
    </row>
    <row r="402" spans="1:1" x14ac:dyDescent="0.25">
      <c r="A402" s="8" t="s">
        <v>222</v>
      </c>
    </row>
    <row r="403" spans="1:1" x14ac:dyDescent="0.25">
      <c r="A403" s="7" t="s">
        <v>223</v>
      </c>
    </row>
    <row r="404" spans="1:1" x14ac:dyDescent="0.25">
      <c r="A404" s="8" t="s">
        <v>217</v>
      </c>
    </row>
    <row r="405" spans="1:1" x14ac:dyDescent="0.25">
      <c r="A405" s="7" t="s">
        <v>2</v>
      </c>
    </row>
    <row r="406" spans="1:1" x14ac:dyDescent="0.25">
      <c r="A406" s="8" t="s">
        <v>218</v>
      </c>
    </row>
    <row r="407" spans="1:1" x14ac:dyDescent="0.25">
      <c r="A407" s="7" t="s">
        <v>219</v>
      </c>
    </row>
    <row r="408" spans="1:1" x14ac:dyDescent="0.25">
      <c r="A408" s="8" t="s">
        <v>220</v>
      </c>
    </row>
    <row r="409" spans="1:1" x14ac:dyDescent="0.25">
      <c r="A409" s="7" t="s">
        <v>221</v>
      </c>
    </row>
    <row r="410" spans="1:1" x14ac:dyDescent="0.25">
      <c r="A410" s="8" t="s">
        <v>222</v>
      </c>
    </row>
    <row r="411" spans="1:1" x14ac:dyDescent="0.25">
      <c r="A411" s="7" t="s">
        <v>223</v>
      </c>
    </row>
    <row r="412" spans="1:1" x14ac:dyDescent="0.25">
      <c r="A412" s="8" t="s">
        <v>217</v>
      </c>
    </row>
    <row r="413" spans="1:1" x14ac:dyDescent="0.25">
      <c r="A413" s="7" t="s">
        <v>2</v>
      </c>
    </row>
    <row r="414" spans="1:1" x14ac:dyDescent="0.25">
      <c r="A414" s="8" t="s">
        <v>218</v>
      </c>
    </row>
    <row r="415" spans="1:1" x14ac:dyDescent="0.25">
      <c r="A415" s="7" t="s">
        <v>219</v>
      </c>
    </row>
    <row r="416" spans="1:1" x14ac:dyDescent="0.25">
      <c r="A416" s="8" t="s">
        <v>220</v>
      </c>
    </row>
    <row r="417" spans="1:1" x14ac:dyDescent="0.25">
      <c r="A417" s="7" t="s">
        <v>221</v>
      </c>
    </row>
    <row r="418" spans="1:1" x14ac:dyDescent="0.25">
      <c r="A418" s="8" t="s">
        <v>222</v>
      </c>
    </row>
    <row r="419" spans="1:1" x14ac:dyDescent="0.25">
      <c r="A419" s="7" t="s">
        <v>223</v>
      </c>
    </row>
    <row r="420" spans="1:1" x14ac:dyDescent="0.25">
      <c r="A420" s="8" t="s">
        <v>217</v>
      </c>
    </row>
    <row r="421" spans="1:1" x14ac:dyDescent="0.25">
      <c r="A421" s="7" t="s">
        <v>2</v>
      </c>
    </row>
    <row r="422" spans="1:1" x14ac:dyDescent="0.25">
      <c r="A422" s="8" t="s">
        <v>218</v>
      </c>
    </row>
    <row r="423" spans="1:1" x14ac:dyDescent="0.25">
      <c r="A423" s="7" t="s">
        <v>219</v>
      </c>
    </row>
    <row r="424" spans="1:1" x14ac:dyDescent="0.25">
      <c r="A424" s="8" t="s">
        <v>220</v>
      </c>
    </row>
    <row r="425" spans="1:1" x14ac:dyDescent="0.25">
      <c r="A425" s="7" t="s">
        <v>221</v>
      </c>
    </row>
    <row r="426" spans="1:1" x14ac:dyDescent="0.25">
      <c r="A426" s="8" t="s">
        <v>222</v>
      </c>
    </row>
    <row r="427" spans="1:1" x14ac:dyDescent="0.25">
      <c r="A427" s="7" t="s">
        <v>223</v>
      </c>
    </row>
    <row r="428" spans="1:1" x14ac:dyDescent="0.25">
      <c r="A428" s="8" t="s">
        <v>217</v>
      </c>
    </row>
    <row r="429" spans="1:1" x14ac:dyDescent="0.25">
      <c r="A429" s="7" t="s">
        <v>2</v>
      </c>
    </row>
    <row r="430" spans="1:1" x14ac:dyDescent="0.25">
      <c r="A430" s="8" t="s">
        <v>218</v>
      </c>
    </row>
    <row r="431" spans="1:1" x14ac:dyDescent="0.25">
      <c r="A431" s="7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38"/>
  <sheetViews>
    <sheetView topLeftCell="B1" workbookViewId="0">
      <selection activeCell="B2" sqref="B2"/>
    </sheetView>
  </sheetViews>
  <sheetFormatPr defaultRowHeight="15" x14ac:dyDescent="0.25"/>
  <cols>
    <col min="1" max="1" width="16" bestFit="1" customWidth="1"/>
    <col min="2" max="2" width="63.140625" bestFit="1" customWidth="1"/>
    <col min="3" max="4" width="6" customWidth="1"/>
    <col min="6" max="6" width="20.5703125" bestFit="1" customWidth="1"/>
    <col min="7" max="7" width="32.140625" bestFit="1" customWidth="1"/>
    <col min="8" max="8" width="11.85546875" bestFit="1" customWidth="1"/>
    <col min="9" max="9" width="64.5703125" bestFit="1" customWidth="1"/>
    <col min="10" max="11" width="22.28515625" bestFit="1" customWidth="1"/>
    <col min="12" max="12" width="43.28515625" bestFit="1" customWidth="1"/>
    <col min="13" max="13" width="8.28515625" bestFit="1" customWidth="1"/>
    <col min="14" max="14" width="18.7109375" bestFit="1" customWidth="1"/>
  </cols>
  <sheetData>
    <row r="1" spans="1:14" ht="33" customHeight="1" x14ac:dyDescent="0.25">
      <c r="A1" s="14" t="s">
        <v>42</v>
      </c>
      <c r="B1" s="14" t="s">
        <v>43</v>
      </c>
      <c r="C1" s="14"/>
      <c r="D1" s="14"/>
      <c r="E1" s="57" t="s">
        <v>44</v>
      </c>
      <c r="F1" s="57" t="s">
        <v>45</v>
      </c>
      <c r="G1" s="57" t="s">
        <v>46</v>
      </c>
      <c r="H1" s="57" t="s">
        <v>47</v>
      </c>
      <c r="I1" s="57" t="s">
        <v>48</v>
      </c>
      <c r="J1" s="57" t="s">
        <v>50</v>
      </c>
      <c r="K1" s="57" t="s">
        <v>51</v>
      </c>
      <c r="L1" s="57" t="s">
        <v>52</v>
      </c>
      <c r="M1" s="57" t="s">
        <v>54</v>
      </c>
      <c r="N1" s="57" t="s">
        <v>55</v>
      </c>
    </row>
    <row r="2" spans="1:14" x14ac:dyDescent="0.25">
      <c r="A2" s="15" t="s">
        <v>44</v>
      </c>
      <c r="B2" s="16" t="s">
        <v>228</v>
      </c>
      <c r="C2" s="17"/>
      <c r="D2" s="17"/>
      <c r="E2" t="str">
        <f t="array" ref="E2">INDEX($B$2:$B$38,SMALL(IF($A$2:$A$38=E$1,ROW($B$2:$B$38),""),ROW(A1))-1)</f>
        <v>A-G-001</v>
      </c>
      <c r="F2" t="str">
        <f t="array" ref="F2">INDEX($B$2:$B$38,SMALL(IF($A$2:$A$38=F$1,ROW($B$2:$B$38),""),ROW(B1))-1)</f>
        <v>Airtel Ltd</v>
      </c>
      <c r="G2" t="str">
        <f t="array" ref="G2">INDEX($B$2:$B$38,SMALL(IF($A$2:$A$38=G$1,ROW($B$2:$B$38),""),ROW(C1))-1)</f>
        <v>Telecom</v>
      </c>
      <c r="H2" t="str">
        <f t="array" ref="H2">INDEX($B$2:$B$38,SMALL(IF($A$2:$A$38=H$1,ROW($B$2:$B$38),""),ROW(D1))-1)</f>
        <v>Gurgaon</v>
      </c>
      <c r="I2" t="str">
        <f t="array" ref="I2">INDEX($B$2:$B$38,SMALL(IF($A$2:$A$38=I$1,ROW($B$2:$B$38),""),ROW(E1))-1)</f>
        <v>43/7 Udhyog Vihar Gurgaon</v>
      </c>
      <c r="J2">
        <f t="array" ref="J2">INDEX($B$2:$B$38,SMALL(IF($A$2:$A$38=J$1,ROW($B$2:$B$38),""),ROW(F1))-1)</f>
        <v>42342344</v>
      </c>
      <c r="K2" t="str">
        <f t="array" ref="K2">INDEX($B$2:$B$38,SMALL(IF($A$2:$A$38=K$1,ROW($B$2:$B$38),""),ROW(G1))-1)</f>
        <v>2423-24234</v>
      </c>
      <c r="L2" t="str">
        <f t="array" ref="L2">INDEX($B$2:$B$38,SMALL(IF($A$2:$A$38=L$1,ROW($B$2:$B$38),""),ROW(H1))-1)</f>
        <v>abitech@airtelmail.in , abijnarao@yahoo.co.in</v>
      </c>
      <c r="M2" t="str">
        <f t="array" ref="M2">INDEX($B$2:$B$38,SMALL(IF($A$2:$A$38=M$1,ROW($B$2:$B$38),""),ROW(I1))-1)</f>
        <v>www.airtel.com</v>
      </c>
      <c r="N2" t="str">
        <f t="array" ref="N2">INDEX($B$2:$B$38,SMALL(IF($A$2:$A$38=N$1,ROW($B$2:$B$38),""),ROW(J1))-1)</f>
        <v>P.R.Rao-9844012185</v>
      </c>
    </row>
    <row r="3" spans="1:14" x14ac:dyDescent="0.25">
      <c r="A3" s="16" t="s">
        <v>45</v>
      </c>
      <c r="B3" s="16" t="s">
        <v>229</v>
      </c>
      <c r="C3" s="17"/>
      <c r="D3" s="17"/>
      <c r="E3" t="str">
        <f t="array" ref="E3">INDEX($B$2:$B$38,SMALL(IF($A$2:$A$38=E$1,ROW($B$2:$B$38),""),ROW(A2))-1)</f>
        <v>A-P-005</v>
      </c>
      <c r="F3" t="str">
        <f t="array" ref="F3">INDEX($B$2:$B$38,SMALL(IF($A$2:$A$38=F$1,ROW($B$2:$B$38),""),ROW(B2))-1)</f>
        <v>Gmail India Pvt Ltd</v>
      </c>
      <c r="G3" t="str">
        <f t="array" ref="G3">INDEX($B$2:$B$38,SMALL(IF($A$2:$A$38=G$1,ROW($B$2:$B$38),""),ROW(C2))-1)</f>
        <v>Manufacturers of Printed Circuit Boards</v>
      </c>
      <c r="H3" t="str">
        <f t="array" ref="H3">INDEX($B$2:$B$38,SMALL(IF($A$2:$A$38=H$1,ROW($B$2:$B$38),""),ROW(D2))-1)</f>
        <v>Delhi</v>
      </c>
      <c r="I3" t="str">
        <f t="array" ref="I3">INDEX($B$2:$B$38,SMALL(IF($A$2:$A$38=I$1,ROW($B$2:$B$38),""),ROW(E2))-1)</f>
        <v>A-49,G.I.D.C Electronics Estate,Sector 25,Gandhinagar,Gujarath</v>
      </c>
      <c r="J3" t="str">
        <f t="array" ref="J3">INDEX($B$2:$B$38,SMALL(IF($A$2:$A$38=J$1,ROW($B$2:$B$38),""),ROW(F2))-1)</f>
        <v>079 2328 7540</v>
      </c>
      <c r="K3" t="str">
        <f t="array" ref="K3">INDEX($B$2:$B$38,SMALL(IF($A$2:$A$38=K$1,ROW($B$2:$B$38),""),ROW(G2))-1)</f>
        <v>079 2328 7076,079 2328 7540</v>
      </c>
      <c r="L3" t="str">
        <f t="array" ref="L3">INDEX($B$2:$B$38,SMALL(IF($A$2:$A$38=L$1,ROW($B$2:$B$38),""),ROW(H2))-1)</f>
        <v>aceipl@gmail.com, deep@aceipl.com</v>
      </c>
      <c r="M3">
        <f t="array" ref="M3">INDEX($B$2:$B$38,SMALL(IF($A$2:$A$38=M$1,ROW($B$2:$B$38),""),ROW(I2))-1)</f>
        <v>0</v>
      </c>
      <c r="N3" t="str">
        <f t="array" ref="N3">INDEX($B$2:$B$38,SMALL(IF($A$2:$A$38=N$1,ROW($B$2:$B$38),""),ROW(J2))-1)</f>
        <v>Deep.K.Patel-9376444880</v>
      </c>
    </row>
    <row r="4" spans="1:14" x14ac:dyDescent="0.25">
      <c r="A4" s="16" t="s">
        <v>46</v>
      </c>
      <c r="B4" s="16" t="s">
        <v>230</v>
      </c>
      <c r="C4" s="17"/>
      <c r="D4" s="17"/>
      <c r="E4" t="str">
        <f t="array" ref="E4">INDEX($B$2:$B$38,SMALL(IF($A$2:$A$38=E$1,ROW($B$2:$B$38),""),ROW(A3))-1)</f>
        <v>A- W 3</v>
      </c>
      <c r="F4" t="str">
        <f t="array" ref="F4">INDEX($B$2:$B$38,SMALL(IF($A$2:$A$38=F$1,ROW($B$2:$B$38),""),ROW(B3))-1)</f>
        <v>ADITHI CIRCUITS &amp; ELECTRONICS INDIA PRIVATE LIMITED</v>
      </c>
      <c r="G4" t="str">
        <f t="array" ref="G4">INDEX($B$2:$B$38,SMALL(IF($A$2:$A$38=G$1,ROW($B$2:$B$38),""),ROW(C3))-1)</f>
        <v>Supplier of raw materials for PCB Industry</v>
      </c>
      <c r="H4" t="str">
        <f t="array" ref="H4">INDEX($B$2:$B$38,SMALL(IF($A$2:$A$38=H$1,ROW($B$2:$B$38),""),ROW(D3))-1)</f>
        <v>GUJARATH</v>
      </c>
      <c r="I4" t="str">
        <f t="array" ref="I4">INDEX($B$2:$B$38,SMALL(IF($A$2:$A$38=I$1,ROW($B$2:$B$38),""),ROW(E3))-1)</f>
        <v>Plot No.B-63,G.I.D.C,Electronics Estate,Sector 25,Gandhinagar,Gujarath</v>
      </c>
      <c r="J4" t="str">
        <f t="array" ref="J4">INDEX($B$2:$B$38,SMALL(IF($A$2:$A$38=J$1,ROW($B$2:$B$38),""),ROW(F3))-1)</f>
        <v>079 2328 7540</v>
      </c>
      <c r="K4" t="str">
        <f t="array" ref="K4">INDEX($B$2:$B$38,SMALL(IF($A$2:$A$38=K$1,ROW($B$2:$B$38),""),ROW(G3))-1)</f>
        <v>079 2328 7540</v>
      </c>
      <c r="L4" t="str">
        <f t="array" ref="L4">INDEX($B$2:$B$38,SMALL(IF($A$2:$A$38=L$1,ROW($B$2:$B$38),""),ROW(H3))-1)</f>
        <v>aceipl@gmail.com, deepa@aceipl.com</v>
      </c>
      <c r="M4" t="str">
        <f t="array" ref="M4">INDEX($B$2:$B$38,SMALL(IF($A$2:$A$38=M$1,ROW($B$2:$B$38),""),ROW(I3))-1)</f>
        <v>www.aceipl.com</v>
      </c>
      <c r="N4" t="str">
        <f t="array" ref="N4">INDEX($B$2:$B$38,SMALL(IF($A$2:$A$38=N$1,ROW($B$2:$B$38),""),ROW(J3))-1)</f>
        <v>Deep.K.Patel-9376444880</v>
      </c>
    </row>
    <row r="5" spans="1:14" x14ac:dyDescent="0.25">
      <c r="A5" s="16" t="s">
        <v>47</v>
      </c>
      <c r="B5" s="16" t="s">
        <v>231</v>
      </c>
      <c r="C5" s="17"/>
      <c r="D5" s="17"/>
    </row>
    <row r="6" spans="1:14" x14ac:dyDescent="0.25">
      <c r="A6" s="16" t="s">
        <v>48</v>
      </c>
      <c r="B6" s="16" t="s">
        <v>232</v>
      </c>
      <c r="C6" s="17"/>
      <c r="D6" s="17"/>
    </row>
    <row r="7" spans="1:14" x14ac:dyDescent="0.25">
      <c r="A7" s="16"/>
      <c r="B7" s="16" t="s">
        <v>49</v>
      </c>
      <c r="C7" s="17"/>
      <c r="D7" s="17"/>
    </row>
    <row r="8" spans="1:14" x14ac:dyDescent="0.25">
      <c r="A8" s="16" t="s">
        <v>50</v>
      </c>
      <c r="B8" s="16">
        <v>42342344</v>
      </c>
      <c r="C8" s="17"/>
      <c r="D8" s="17"/>
    </row>
    <row r="9" spans="1:14" x14ac:dyDescent="0.25">
      <c r="A9" s="16" t="s">
        <v>51</v>
      </c>
      <c r="B9" s="16" t="s">
        <v>233</v>
      </c>
      <c r="C9" s="17"/>
      <c r="D9" s="17"/>
    </row>
    <row r="10" spans="1:14" x14ac:dyDescent="0.25">
      <c r="A10" s="16" t="s">
        <v>52</v>
      </c>
      <c r="B10" s="16" t="s">
        <v>53</v>
      </c>
      <c r="C10" s="17"/>
      <c r="D10" s="17"/>
    </row>
    <row r="11" spans="1:14" x14ac:dyDescent="0.25">
      <c r="A11" s="16" t="s">
        <v>54</v>
      </c>
      <c r="B11" s="32" t="s">
        <v>234</v>
      </c>
      <c r="C11" s="17"/>
      <c r="D11" s="39" t="s">
        <v>200</v>
      </c>
    </row>
    <row r="12" spans="1:14" x14ac:dyDescent="0.25">
      <c r="A12" s="16" t="s">
        <v>55</v>
      </c>
      <c r="B12" s="16" t="s">
        <v>56</v>
      </c>
      <c r="C12" s="17"/>
      <c r="D12" s="17"/>
    </row>
    <row r="13" spans="1:14" x14ac:dyDescent="0.25">
      <c r="A13" s="16"/>
      <c r="B13" s="16"/>
      <c r="C13" s="17"/>
      <c r="D13" s="17"/>
    </row>
    <row r="14" spans="1:14" x14ac:dyDescent="0.25">
      <c r="A14" s="19" t="s">
        <v>57</v>
      </c>
      <c r="B14" s="19"/>
      <c r="C14" s="18"/>
      <c r="D14" s="18"/>
    </row>
    <row r="15" spans="1:14" x14ac:dyDescent="0.25">
      <c r="A15" s="16" t="s">
        <v>44</v>
      </c>
      <c r="B15" s="16" t="s">
        <v>235</v>
      </c>
      <c r="C15" s="17"/>
      <c r="D15" s="17"/>
    </row>
    <row r="16" spans="1:14" x14ac:dyDescent="0.25">
      <c r="A16" s="16" t="s">
        <v>45</v>
      </c>
      <c r="B16" s="16" t="s">
        <v>236</v>
      </c>
      <c r="C16" s="17"/>
      <c r="D16" s="17"/>
    </row>
    <row r="17" spans="1:4" x14ac:dyDescent="0.25">
      <c r="A17" s="16" t="s">
        <v>46</v>
      </c>
      <c r="B17" s="16" t="s">
        <v>58</v>
      </c>
      <c r="C17" s="17"/>
      <c r="D17" s="17"/>
    </row>
    <row r="18" spans="1:4" x14ac:dyDescent="0.25">
      <c r="A18" s="16" t="s">
        <v>47</v>
      </c>
      <c r="B18" s="16" t="s">
        <v>118</v>
      </c>
      <c r="C18" s="17"/>
      <c r="D18" s="17"/>
    </row>
    <row r="19" spans="1:4" x14ac:dyDescent="0.25">
      <c r="A19" s="16" t="s">
        <v>48</v>
      </c>
      <c r="B19" s="16" t="s">
        <v>60</v>
      </c>
      <c r="C19" s="17"/>
      <c r="D19" s="17"/>
    </row>
    <row r="20" spans="1:4" x14ac:dyDescent="0.25">
      <c r="A20" s="16"/>
      <c r="B20" s="16" t="s">
        <v>61</v>
      </c>
      <c r="C20" s="17"/>
      <c r="D20" s="17"/>
    </row>
    <row r="21" spans="1:4" x14ac:dyDescent="0.25">
      <c r="A21" s="16" t="s">
        <v>50</v>
      </c>
      <c r="B21" s="16" t="s">
        <v>62</v>
      </c>
      <c r="C21" s="17"/>
      <c r="D21" s="17"/>
    </row>
    <row r="22" spans="1:4" x14ac:dyDescent="0.25">
      <c r="A22" s="16" t="s">
        <v>51</v>
      </c>
      <c r="B22" s="16" t="s">
        <v>63</v>
      </c>
      <c r="C22" s="17"/>
      <c r="D22" s="17"/>
    </row>
    <row r="23" spans="1:4" x14ac:dyDescent="0.25">
      <c r="A23" s="16" t="s">
        <v>52</v>
      </c>
      <c r="B23" s="16" t="s">
        <v>64</v>
      </c>
      <c r="C23" s="17"/>
      <c r="D23" s="17"/>
    </row>
    <row r="24" spans="1:4" x14ac:dyDescent="0.25">
      <c r="A24" s="16" t="s">
        <v>54</v>
      </c>
      <c r="B24" s="16"/>
      <c r="C24" s="17"/>
      <c r="D24" s="17"/>
    </row>
    <row r="25" spans="1:4" x14ac:dyDescent="0.25">
      <c r="A25" s="16" t="s">
        <v>55</v>
      </c>
      <c r="B25" s="16" t="s">
        <v>65</v>
      </c>
      <c r="C25" s="17"/>
      <c r="D25" s="17"/>
    </row>
    <row r="26" spans="1:4" x14ac:dyDescent="0.25">
      <c r="A26" s="16"/>
      <c r="B26" s="16"/>
      <c r="C26" s="17"/>
      <c r="D26" s="17"/>
    </row>
    <row r="27" spans="1:4" x14ac:dyDescent="0.25">
      <c r="A27" s="19" t="s">
        <v>57</v>
      </c>
      <c r="B27" s="19"/>
      <c r="C27" s="18"/>
      <c r="D27" s="18"/>
    </row>
    <row r="28" spans="1:4" x14ac:dyDescent="0.25">
      <c r="A28" s="16" t="s">
        <v>44</v>
      </c>
      <c r="B28" s="16" t="s">
        <v>66</v>
      </c>
      <c r="C28" s="17"/>
      <c r="D28" s="17"/>
    </row>
    <row r="29" spans="1:4" x14ac:dyDescent="0.25">
      <c r="A29" s="16" t="s">
        <v>45</v>
      </c>
      <c r="B29" s="16" t="s">
        <v>67</v>
      </c>
      <c r="C29" s="17"/>
      <c r="D29" s="17"/>
    </row>
    <row r="30" spans="1:4" x14ac:dyDescent="0.25">
      <c r="A30" s="16" t="s">
        <v>46</v>
      </c>
      <c r="B30" s="16" t="s">
        <v>68</v>
      </c>
      <c r="C30" s="17"/>
      <c r="D30" s="17"/>
    </row>
    <row r="31" spans="1:4" x14ac:dyDescent="0.25">
      <c r="A31" s="16" t="s">
        <v>47</v>
      </c>
      <c r="B31" s="16" t="s">
        <v>59</v>
      </c>
      <c r="C31" s="17"/>
      <c r="D31" s="17"/>
    </row>
    <row r="32" spans="1:4" x14ac:dyDescent="0.25">
      <c r="A32" s="16" t="s">
        <v>48</v>
      </c>
      <c r="B32" s="16" t="s">
        <v>69</v>
      </c>
      <c r="C32" s="17"/>
      <c r="D32" s="17"/>
    </row>
    <row r="33" spans="1:4" x14ac:dyDescent="0.25">
      <c r="A33" s="16"/>
      <c r="B33" s="16" t="s">
        <v>61</v>
      </c>
      <c r="C33" s="17"/>
      <c r="D33" s="17"/>
    </row>
    <row r="34" spans="1:4" x14ac:dyDescent="0.25">
      <c r="A34" s="16" t="s">
        <v>50</v>
      </c>
      <c r="B34" s="16" t="s">
        <v>62</v>
      </c>
      <c r="C34" s="17"/>
      <c r="D34" s="17"/>
    </row>
    <row r="35" spans="1:4" x14ac:dyDescent="0.25">
      <c r="A35" s="16" t="s">
        <v>51</v>
      </c>
      <c r="B35" s="16" t="s">
        <v>62</v>
      </c>
      <c r="C35" s="17"/>
      <c r="D35" s="17"/>
    </row>
    <row r="36" spans="1:4" x14ac:dyDescent="0.25">
      <c r="A36" s="16" t="s">
        <v>52</v>
      </c>
      <c r="B36" s="16" t="s">
        <v>70</v>
      </c>
      <c r="C36" s="17"/>
      <c r="D36" s="17"/>
    </row>
    <row r="37" spans="1:4" x14ac:dyDescent="0.25">
      <c r="A37" s="16" t="s">
        <v>54</v>
      </c>
      <c r="B37" s="16" t="s">
        <v>71</v>
      </c>
      <c r="C37" s="17"/>
      <c r="D37" s="17"/>
    </row>
    <row r="38" spans="1:4" x14ac:dyDescent="0.25">
      <c r="A38" s="16" t="s">
        <v>55</v>
      </c>
      <c r="B38" s="16" t="s">
        <v>65</v>
      </c>
      <c r="C38" s="17"/>
      <c r="D38" s="17"/>
    </row>
  </sheetData>
  <hyperlinks>
    <hyperlink ref="B1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M20"/>
  <sheetViews>
    <sheetView zoomScale="120" zoomScaleNormal="120" workbookViewId="0">
      <selection activeCell="M13" sqref="M13"/>
    </sheetView>
  </sheetViews>
  <sheetFormatPr defaultRowHeight="15" x14ac:dyDescent="0.25"/>
  <cols>
    <col min="2" max="2" width="8" customWidth="1"/>
    <col min="3" max="13" width="10.42578125" bestFit="1" customWidth="1"/>
  </cols>
  <sheetData>
    <row r="2" spans="2:13" x14ac:dyDescent="0.25">
      <c r="C2" s="93" t="s">
        <v>83</v>
      </c>
      <c r="D2" s="94"/>
      <c r="E2" s="94"/>
      <c r="F2" s="94"/>
      <c r="G2" s="94"/>
      <c r="H2" s="94"/>
      <c r="I2" s="94"/>
      <c r="J2" s="94"/>
      <c r="K2" s="94"/>
      <c r="L2" s="95"/>
    </row>
    <row r="3" spans="2:13" x14ac:dyDescent="0.25">
      <c r="C3" s="96"/>
      <c r="D3" s="97"/>
      <c r="E3" s="97"/>
      <c r="F3" s="97"/>
      <c r="G3" s="97"/>
      <c r="H3" s="97"/>
      <c r="I3" s="97"/>
      <c r="J3" s="97"/>
      <c r="K3" s="97"/>
      <c r="L3" s="98"/>
    </row>
    <row r="4" spans="2:13" x14ac:dyDescent="0.25">
      <c r="B4" s="58" t="s">
        <v>30</v>
      </c>
      <c r="C4" s="59">
        <v>42589</v>
      </c>
      <c r="D4" s="59">
        <f>C4+1</f>
        <v>42590</v>
      </c>
      <c r="E4" s="59">
        <f t="shared" ref="E4:M4" si="0">D4+1</f>
        <v>42591</v>
      </c>
      <c r="F4" s="59">
        <f t="shared" si="0"/>
        <v>42592</v>
      </c>
      <c r="G4" s="59">
        <f t="shared" si="0"/>
        <v>42593</v>
      </c>
      <c r="H4" s="59">
        <f t="shared" si="0"/>
        <v>42594</v>
      </c>
      <c r="I4" s="59">
        <f t="shared" si="0"/>
        <v>42595</v>
      </c>
      <c r="J4" s="59">
        <f t="shared" si="0"/>
        <v>42596</v>
      </c>
      <c r="K4" s="59">
        <f t="shared" si="0"/>
        <v>42597</v>
      </c>
      <c r="L4" s="59">
        <f t="shared" si="0"/>
        <v>42598</v>
      </c>
      <c r="M4" s="59">
        <f t="shared" si="0"/>
        <v>42599</v>
      </c>
    </row>
    <row r="5" spans="2:13" x14ac:dyDescent="0.25">
      <c r="B5" s="60" t="s">
        <v>72</v>
      </c>
      <c r="C5" s="60" t="s">
        <v>73</v>
      </c>
      <c r="D5" s="60" t="s">
        <v>74</v>
      </c>
      <c r="E5" s="60" t="s">
        <v>73</v>
      </c>
      <c r="F5" s="60" t="s">
        <v>73</v>
      </c>
      <c r="G5" s="60" t="s">
        <v>74</v>
      </c>
      <c r="H5" s="60" t="s">
        <v>73</v>
      </c>
      <c r="I5" s="60" t="s">
        <v>73</v>
      </c>
      <c r="J5" s="61" t="s">
        <v>74</v>
      </c>
      <c r="K5" s="61" t="s">
        <v>82</v>
      </c>
      <c r="L5" s="60"/>
      <c r="M5" s="61" t="s">
        <v>74</v>
      </c>
    </row>
    <row r="6" spans="2:13" x14ac:dyDescent="0.25">
      <c r="B6" s="62" t="s">
        <v>75</v>
      </c>
      <c r="C6" s="62" t="s">
        <v>73</v>
      </c>
      <c r="D6" s="62" t="s">
        <v>73</v>
      </c>
      <c r="E6" s="62" t="s">
        <v>74</v>
      </c>
      <c r="F6" s="62" t="s">
        <v>73</v>
      </c>
      <c r="G6" s="62" t="s">
        <v>73</v>
      </c>
      <c r="H6" s="62" t="s">
        <v>73</v>
      </c>
      <c r="I6" s="62" t="s">
        <v>74</v>
      </c>
      <c r="J6" s="63" t="s">
        <v>73</v>
      </c>
      <c r="K6" s="63" t="s">
        <v>74</v>
      </c>
      <c r="L6" s="62"/>
      <c r="M6" s="63" t="s">
        <v>82</v>
      </c>
    </row>
    <row r="7" spans="2:13" x14ac:dyDescent="0.25">
      <c r="B7" s="60" t="s">
        <v>76</v>
      </c>
      <c r="C7" s="60" t="s">
        <v>73</v>
      </c>
      <c r="D7" s="60" t="s">
        <v>74</v>
      </c>
      <c r="E7" s="60" t="s">
        <v>73</v>
      </c>
      <c r="F7" s="60" t="s">
        <v>73</v>
      </c>
      <c r="G7" s="60" t="s">
        <v>74</v>
      </c>
      <c r="H7" s="60" t="s">
        <v>73</v>
      </c>
      <c r="I7" s="60" t="s">
        <v>73</v>
      </c>
      <c r="J7" s="61" t="s">
        <v>73</v>
      </c>
      <c r="K7" s="60"/>
      <c r="L7" s="60" t="s">
        <v>74</v>
      </c>
      <c r="M7" s="60"/>
    </row>
    <row r="8" spans="2:13" x14ac:dyDescent="0.25">
      <c r="B8" s="62" t="s">
        <v>5</v>
      </c>
      <c r="C8" s="62" t="s">
        <v>73</v>
      </c>
      <c r="D8" s="62" t="s">
        <v>73</v>
      </c>
      <c r="E8" s="62" t="s">
        <v>74</v>
      </c>
      <c r="F8" s="62" t="s">
        <v>73</v>
      </c>
      <c r="G8" s="62" t="s">
        <v>73</v>
      </c>
      <c r="H8" s="62" t="s">
        <v>74</v>
      </c>
      <c r="I8" s="62" t="s">
        <v>73</v>
      </c>
      <c r="J8" s="63" t="s">
        <v>74</v>
      </c>
      <c r="K8" s="62"/>
      <c r="L8" s="63" t="s">
        <v>74</v>
      </c>
      <c r="M8" s="63" t="s">
        <v>82</v>
      </c>
    </row>
    <row r="9" spans="2:13" x14ac:dyDescent="0.25">
      <c r="B9" s="60" t="s">
        <v>77</v>
      </c>
      <c r="C9" s="60" t="s">
        <v>73</v>
      </c>
      <c r="D9" s="60" t="s">
        <v>74</v>
      </c>
      <c r="E9" s="60" t="s">
        <v>73</v>
      </c>
      <c r="F9" s="60" t="s">
        <v>73</v>
      </c>
      <c r="G9" s="60" t="s">
        <v>74</v>
      </c>
      <c r="H9" s="60" t="s">
        <v>73</v>
      </c>
      <c r="I9" s="60" t="s">
        <v>73</v>
      </c>
      <c r="J9" s="61" t="s">
        <v>73</v>
      </c>
      <c r="K9" s="60"/>
      <c r="L9" s="60"/>
      <c r="M9" s="60"/>
    </row>
    <row r="10" spans="2:13" x14ac:dyDescent="0.25">
      <c r="B10" s="62" t="s">
        <v>78</v>
      </c>
      <c r="C10" s="62" t="s">
        <v>73</v>
      </c>
      <c r="D10" s="62" t="s">
        <v>73</v>
      </c>
      <c r="E10" s="62" t="s">
        <v>74</v>
      </c>
      <c r="F10" s="62" t="s">
        <v>73</v>
      </c>
      <c r="G10" s="62" t="s">
        <v>74</v>
      </c>
      <c r="H10" s="62" t="s">
        <v>73</v>
      </c>
      <c r="I10" s="62" t="s">
        <v>74</v>
      </c>
      <c r="J10" s="63" t="s">
        <v>73</v>
      </c>
      <c r="K10" s="63" t="s">
        <v>82</v>
      </c>
      <c r="L10" s="63" t="s">
        <v>82</v>
      </c>
      <c r="M10" s="63" t="s">
        <v>82</v>
      </c>
    </row>
    <row r="11" spans="2:13" x14ac:dyDescent="0.25">
      <c r="B11" s="60" t="s">
        <v>79</v>
      </c>
      <c r="C11" s="60" t="s">
        <v>73</v>
      </c>
      <c r="D11" s="60" t="s">
        <v>74</v>
      </c>
      <c r="E11" s="60" t="s">
        <v>73</v>
      </c>
      <c r="F11" s="60" t="s">
        <v>73</v>
      </c>
      <c r="G11" s="60" t="s">
        <v>74</v>
      </c>
      <c r="H11" s="60" t="s">
        <v>73</v>
      </c>
      <c r="I11" s="60" t="s">
        <v>73</v>
      </c>
      <c r="J11" s="61" t="s">
        <v>74</v>
      </c>
      <c r="K11" s="60"/>
      <c r="L11" s="61" t="s">
        <v>82</v>
      </c>
      <c r="M11" s="60"/>
    </row>
    <row r="14" spans="2:13" x14ac:dyDescent="0.25">
      <c r="C14" s="91" t="s">
        <v>80</v>
      </c>
      <c r="D14" s="91"/>
      <c r="E14" s="91" t="s">
        <v>81</v>
      </c>
      <c r="F14" s="91"/>
    </row>
    <row r="15" spans="2:13" x14ac:dyDescent="0.25">
      <c r="C15" s="92" t="s">
        <v>72</v>
      </c>
      <c r="D15" s="92"/>
      <c r="E15" s="43">
        <f t="array" ref="E15">INDEX($C$4:$M$4,LARGE(IF((B5:B11=C15)*(C5:M11="L"),COLUMN(C4:M4),""),COLUMN(A4))-2)</f>
        <v>42599</v>
      </c>
      <c r="F15" s="44"/>
      <c r="G15" s="79"/>
    </row>
    <row r="20" spans="2:2" x14ac:dyDescent="0.25">
      <c r="B20" s="33" t="s">
        <v>182</v>
      </c>
    </row>
  </sheetData>
  <dataConsolidate/>
  <mergeCells count="4">
    <mergeCell ref="E14:F14"/>
    <mergeCell ref="C14:D14"/>
    <mergeCell ref="C15:D15"/>
    <mergeCell ref="C2:L3"/>
  </mergeCells>
  <dataValidations count="1">
    <dataValidation type="list" allowBlank="1" showInputMessage="1" showErrorMessage="1" sqref="C15">
      <formula1>$B$5:$B$11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5"/>
  <sheetViews>
    <sheetView topLeftCell="A11" zoomScale="160" zoomScaleNormal="160" workbookViewId="0">
      <selection activeCell="B18" sqref="B18"/>
    </sheetView>
  </sheetViews>
  <sheetFormatPr defaultRowHeight="15" x14ac:dyDescent="0.25"/>
  <cols>
    <col min="2" max="10" width="9.85546875" customWidth="1"/>
    <col min="11" max="13" width="10.85546875" customWidth="1"/>
  </cols>
  <sheetData>
    <row r="1" spans="1:9" x14ac:dyDescent="0.25">
      <c r="A1" s="22" t="s">
        <v>84</v>
      </c>
      <c r="B1" s="23" t="s">
        <v>97</v>
      </c>
      <c r="C1" s="23" t="s">
        <v>98</v>
      </c>
      <c r="D1" s="23" t="s">
        <v>99</v>
      </c>
      <c r="E1" s="23" t="s">
        <v>100</v>
      </c>
      <c r="F1" s="23" t="s">
        <v>101</v>
      </c>
      <c r="G1" s="23" t="s">
        <v>102</v>
      </c>
      <c r="H1" s="23" t="s">
        <v>103</v>
      </c>
      <c r="I1" s="23" t="s">
        <v>104</v>
      </c>
    </row>
    <row r="2" spans="1:9" x14ac:dyDescent="0.25">
      <c r="A2" s="24" t="s">
        <v>85</v>
      </c>
      <c r="B2" s="20">
        <v>49</v>
      </c>
      <c r="C2" s="20">
        <v>48</v>
      </c>
      <c r="D2" s="20">
        <v>65</v>
      </c>
      <c r="E2" s="20">
        <v>55</v>
      </c>
      <c r="F2" s="20">
        <v>16</v>
      </c>
      <c r="G2" s="20">
        <v>69</v>
      </c>
      <c r="H2" s="20">
        <v>34</v>
      </c>
      <c r="I2" s="20">
        <v>20</v>
      </c>
    </row>
    <row r="3" spans="1:9" x14ac:dyDescent="0.25">
      <c r="A3" s="22" t="s">
        <v>86</v>
      </c>
      <c r="B3" s="21">
        <v>31</v>
      </c>
      <c r="C3" s="21">
        <v>34</v>
      </c>
      <c r="D3" s="21">
        <v>20</v>
      </c>
      <c r="E3" s="21">
        <v>32</v>
      </c>
      <c r="F3" s="21">
        <v>56</v>
      </c>
      <c r="G3" s="21">
        <v>46</v>
      </c>
      <c r="H3" s="21">
        <v>10</v>
      </c>
      <c r="I3" s="21">
        <v>11</v>
      </c>
    </row>
    <row r="4" spans="1:9" x14ac:dyDescent="0.25">
      <c r="A4" s="24" t="s">
        <v>87</v>
      </c>
      <c r="B4" s="20">
        <v>15</v>
      </c>
      <c r="C4" s="20">
        <v>57</v>
      </c>
      <c r="D4" s="20">
        <v>59</v>
      </c>
      <c r="E4" s="20">
        <v>50</v>
      </c>
      <c r="F4" s="20">
        <v>50</v>
      </c>
      <c r="G4" s="20">
        <v>37</v>
      </c>
      <c r="H4" s="20">
        <v>10</v>
      </c>
      <c r="I4" s="20">
        <v>44</v>
      </c>
    </row>
    <row r="5" spans="1:9" x14ac:dyDescent="0.25">
      <c r="A5" s="22" t="s">
        <v>88</v>
      </c>
      <c r="B5" s="21">
        <v>69</v>
      </c>
      <c r="C5" s="21">
        <v>26</v>
      </c>
      <c r="D5" s="21">
        <v>36</v>
      </c>
      <c r="E5" s="21">
        <v>26</v>
      </c>
      <c r="F5" s="21">
        <v>18</v>
      </c>
      <c r="G5" s="21">
        <v>38</v>
      </c>
      <c r="H5" s="21">
        <v>68</v>
      </c>
      <c r="I5" s="21">
        <v>19</v>
      </c>
    </row>
    <row r="6" spans="1:9" x14ac:dyDescent="0.25">
      <c r="A6" s="24" t="s">
        <v>89</v>
      </c>
      <c r="B6" s="20">
        <v>69</v>
      </c>
      <c r="C6" s="20">
        <v>69</v>
      </c>
      <c r="D6" s="20">
        <v>10</v>
      </c>
      <c r="E6" s="20">
        <v>61</v>
      </c>
      <c r="F6" s="20">
        <v>18</v>
      </c>
      <c r="G6" s="20">
        <v>65</v>
      </c>
      <c r="H6" s="20">
        <v>36</v>
      </c>
      <c r="I6" s="20">
        <v>26</v>
      </c>
    </row>
    <row r="7" spans="1:9" x14ac:dyDescent="0.25">
      <c r="A7" s="22" t="s">
        <v>90</v>
      </c>
      <c r="B7" s="21">
        <v>22</v>
      </c>
      <c r="C7" s="21">
        <v>25</v>
      </c>
      <c r="D7" s="21">
        <v>34</v>
      </c>
      <c r="E7" s="21">
        <v>16</v>
      </c>
      <c r="F7" s="21">
        <v>43</v>
      </c>
      <c r="G7" s="21">
        <v>49</v>
      </c>
      <c r="H7" s="21">
        <v>31</v>
      </c>
      <c r="I7" s="21">
        <v>66</v>
      </c>
    </row>
    <row r="8" spans="1:9" x14ac:dyDescent="0.25">
      <c r="A8" s="24" t="s">
        <v>91</v>
      </c>
      <c r="B8" s="20">
        <v>27</v>
      </c>
      <c r="C8" s="20">
        <v>45</v>
      </c>
      <c r="D8" s="20">
        <v>37</v>
      </c>
      <c r="E8" s="20">
        <v>28</v>
      </c>
      <c r="F8" s="20">
        <v>26</v>
      </c>
      <c r="G8" s="20">
        <v>70</v>
      </c>
      <c r="H8" s="20">
        <v>31</v>
      </c>
      <c r="I8" s="20">
        <v>35</v>
      </c>
    </row>
    <row r="9" spans="1:9" x14ac:dyDescent="0.25">
      <c r="A9" s="22" t="s">
        <v>92</v>
      </c>
      <c r="B9" s="21">
        <v>12</v>
      </c>
      <c r="C9" s="21">
        <v>39</v>
      </c>
      <c r="D9" s="21">
        <v>54</v>
      </c>
      <c r="E9" s="21">
        <v>47</v>
      </c>
      <c r="F9" s="21">
        <v>10</v>
      </c>
      <c r="G9" s="21">
        <v>15</v>
      </c>
      <c r="H9" s="21">
        <v>69</v>
      </c>
      <c r="I9" s="21">
        <v>70</v>
      </c>
    </row>
    <row r="10" spans="1:9" x14ac:dyDescent="0.25">
      <c r="A10" s="24" t="s">
        <v>93</v>
      </c>
      <c r="B10" s="20">
        <v>56</v>
      </c>
      <c r="C10" s="20">
        <v>11</v>
      </c>
      <c r="D10" s="20">
        <v>63</v>
      </c>
      <c r="E10" s="20">
        <v>38</v>
      </c>
      <c r="F10" s="20">
        <v>37</v>
      </c>
      <c r="G10" s="20">
        <v>56</v>
      </c>
      <c r="H10" s="20">
        <v>49</v>
      </c>
      <c r="I10" s="20">
        <v>62</v>
      </c>
    </row>
    <row r="11" spans="1:9" x14ac:dyDescent="0.25">
      <c r="A11" s="22" t="s">
        <v>94</v>
      </c>
      <c r="B11" s="21">
        <v>13</v>
      </c>
      <c r="C11" s="21">
        <v>65</v>
      </c>
      <c r="D11" s="21">
        <v>65</v>
      </c>
      <c r="E11" s="21">
        <v>30</v>
      </c>
      <c r="F11" s="21">
        <v>59</v>
      </c>
      <c r="G11" s="21">
        <v>69</v>
      </c>
      <c r="H11" s="21">
        <v>53</v>
      </c>
      <c r="I11" s="21">
        <v>14</v>
      </c>
    </row>
    <row r="12" spans="1:9" x14ac:dyDescent="0.25">
      <c r="A12" s="24" t="s">
        <v>95</v>
      </c>
      <c r="B12" s="20">
        <v>45</v>
      </c>
      <c r="C12" s="20">
        <v>49</v>
      </c>
      <c r="D12" s="20">
        <v>25</v>
      </c>
      <c r="E12" s="20">
        <v>50</v>
      </c>
      <c r="F12" s="20">
        <v>67</v>
      </c>
      <c r="G12" s="20">
        <v>48</v>
      </c>
      <c r="H12" s="20">
        <v>42</v>
      </c>
      <c r="I12" s="20">
        <v>26</v>
      </c>
    </row>
    <row r="13" spans="1:9" x14ac:dyDescent="0.25">
      <c r="A13" s="22" t="s">
        <v>96</v>
      </c>
      <c r="B13" s="21">
        <v>25</v>
      </c>
      <c r="C13" s="21">
        <v>50</v>
      </c>
      <c r="D13" s="21">
        <v>10</v>
      </c>
      <c r="E13" s="21">
        <v>45</v>
      </c>
      <c r="F13" s="21">
        <v>59</v>
      </c>
      <c r="G13" s="21">
        <v>42</v>
      </c>
      <c r="H13" s="21">
        <v>22</v>
      </c>
      <c r="I13" s="21">
        <v>42</v>
      </c>
    </row>
    <row r="15" spans="1:9" x14ac:dyDescent="0.25">
      <c r="C15" s="33" t="s">
        <v>185</v>
      </c>
    </row>
    <row r="16" spans="1:9" x14ac:dyDescent="0.25">
      <c r="C16" s="33"/>
    </row>
    <row r="17" spans="1:13" x14ac:dyDescent="0.25">
      <c r="A17" s="22" t="s">
        <v>30</v>
      </c>
      <c r="B17" s="24" t="s">
        <v>85</v>
      </c>
      <c r="C17" s="22" t="s">
        <v>86</v>
      </c>
      <c r="D17" s="24" t="s">
        <v>87</v>
      </c>
      <c r="E17" s="22" t="s">
        <v>88</v>
      </c>
      <c r="F17" s="24" t="s">
        <v>89</v>
      </c>
      <c r="G17" s="22" t="s">
        <v>90</v>
      </c>
      <c r="H17" s="24" t="s">
        <v>91</v>
      </c>
      <c r="I17" s="22" t="s">
        <v>92</v>
      </c>
      <c r="J17" s="24" t="s">
        <v>93</v>
      </c>
      <c r="K17" s="22" t="s">
        <v>94</v>
      </c>
      <c r="L17" s="24" t="s">
        <v>95</v>
      </c>
      <c r="M17" s="22" t="s">
        <v>96</v>
      </c>
    </row>
    <row r="18" spans="1:13" x14ac:dyDescent="0.25">
      <c r="A18" s="23" t="s">
        <v>97</v>
      </c>
      <c r="B18" s="20">
        <f>INDEX($B$2:$I$13,MATCH(B$17,$A$2:$A$13,0),MATCH($A18,$B$1:$I$1,0))</f>
        <v>49</v>
      </c>
      <c r="C18" s="21">
        <f t="shared" ref="C18:M25" si="0">INDEX($B$2:$I$13,MATCH(C$17,$A$2:$A$13,0),MATCH($A18,$B$1:$I$1,0))</f>
        <v>31</v>
      </c>
      <c r="D18" s="20">
        <f t="shared" si="0"/>
        <v>15</v>
      </c>
      <c r="E18" s="21">
        <f t="shared" si="0"/>
        <v>69</v>
      </c>
      <c r="F18" s="20">
        <f t="shared" si="0"/>
        <v>69</v>
      </c>
      <c r="G18" s="21">
        <f t="shared" si="0"/>
        <v>22</v>
      </c>
      <c r="H18" s="20">
        <f t="shared" si="0"/>
        <v>27</v>
      </c>
      <c r="I18" s="21">
        <f t="shared" si="0"/>
        <v>12</v>
      </c>
      <c r="J18" s="20">
        <f t="shared" si="0"/>
        <v>56</v>
      </c>
      <c r="K18" s="21">
        <f t="shared" si="0"/>
        <v>13</v>
      </c>
      <c r="L18" s="20">
        <f t="shared" si="0"/>
        <v>45</v>
      </c>
      <c r="M18" s="21">
        <f t="shared" si="0"/>
        <v>25</v>
      </c>
    </row>
    <row r="19" spans="1:13" x14ac:dyDescent="0.25">
      <c r="A19" s="23" t="s">
        <v>98</v>
      </c>
      <c r="B19" s="20">
        <f t="shared" ref="B19:B25" si="1">INDEX($B$2:$I$13,MATCH(B$17,$A$2:$A$13,0),MATCH($A19,$B$1:$I$1,0))</f>
        <v>48</v>
      </c>
      <c r="C19" s="21">
        <f t="shared" si="0"/>
        <v>34</v>
      </c>
      <c r="D19" s="20">
        <f t="shared" si="0"/>
        <v>57</v>
      </c>
      <c r="E19" s="21">
        <f t="shared" si="0"/>
        <v>26</v>
      </c>
      <c r="F19" s="20">
        <f t="shared" si="0"/>
        <v>69</v>
      </c>
      <c r="G19" s="21">
        <f t="shared" si="0"/>
        <v>25</v>
      </c>
      <c r="H19" s="20">
        <f t="shared" si="0"/>
        <v>45</v>
      </c>
      <c r="I19" s="21">
        <f t="shared" si="0"/>
        <v>39</v>
      </c>
      <c r="J19" s="20">
        <f t="shared" si="0"/>
        <v>11</v>
      </c>
      <c r="K19" s="21">
        <f t="shared" si="0"/>
        <v>65</v>
      </c>
      <c r="L19" s="20">
        <f t="shared" si="0"/>
        <v>49</v>
      </c>
      <c r="M19" s="21">
        <f t="shared" si="0"/>
        <v>50</v>
      </c>
    </row>
    <row r="20" spans="1:13" x14ac:dyDescent="0.25">
      <c r="A20" s="23" t="s">
        <v>99</v>
      </c>
      <c r="B20" s="20">
        <f t="shared" si="1"/>
        <v>65</v>
      </c>
      <c r="C20" s="21">
        <f t="shared" si="0"/>
        <v>20</v>
      </c>
      <c r="D20" s="20">
        <f t="shared" si="0"/>
        <v>59</v>
      </c>
      <c r="E20" s="21">
        <f t="shared" si="0"/>
        <v>36</v>
      </c>
      <c r="F20" s="20">
        <f t="shared" si="0"/>
        <v>10</v>
      </c>
      <c r="G20" s="21">
        <f t="shared" si="0"/>
        <v>34</v>
      </c>
      <c r="H20" s="20">
        <f t="shared" si="0"/>
        <v>37</v>
      </c>
      <c r="I20" s="21">
        <f t="shared" si="0"/>
        <v>54</v>
      </c>
      <c r="J20" s="20">
        <f t="shared" si="0"/>
        <v>63</v>
      </c>
      <c r="K20" s="21">
        <f t="shared" si="0"/>
        <v>65</v>
      </c>
      <c r="L20" s="20">
        <f t="shared" si="0"/>
        <v>25</v>
      </c>
      <c r="M20" s="21">
        <f t="shared" si="0"/>
        <v>10</v>
      </c>
    </row>
    <row r="21" spans="1:13" x14ac:dyDescent="0.25">
      <c r="A21" s="23" t="s">
        <v>100</v>
      </c>
      <c r="B21" s="20">
        <f t="shared" si="1"/>
        <v>55</v>
      </c>
      <c r="C21" s="21">
        <f t="shared" si="0"/>
        <v>32</v>
      </c>
      <c r="D21" s="20">
        <f t="shared" si="0"/>
        <v>50</v>
      </c>
      <c r="E21" s="21">
        <f t="shared" si="0"/>
        <v>26</v>
      </c>
      <c r="F21" s="20">
        <f t="shared" si="0"/>
        <v>61</v>
      </c>
      <c r="G21" s="21">
        <f t="shared" si="0"/>
        <v>16</v>
      </c>
      <c r="H21" s="20">
        <f t="shared" si="0"/>
        <v>28</v>
      </c>
      <c r="I21" s="21">
        <f t="shared" si="0"/>
        <v>47</v>
      </c>
      <c r="J21" s="20">
        <f t="shared" si="0"/>
        <v>38</v>
      </c>
      <c r="K21" s="21">
        <f t="shared" si="0"/>
        <v>30</v>
      </c>
      <c r="L21" s="20">
        <f t="shared" si="0"/>
        <v>50</v>
      </c>
      <c r="M21" s="21">
        <f t="shared" si="0"/>
        <v>45</v>
      </c>
    </row>
    <row r="22" spans="1:13" x14ac:dyDescent="0.25">
      <c r="A22" s="23" t="s">
        <v>101</v>
      </c>
      <c r="B22" s="20">
        <f t="shared" si="1"/>
        <v>16</v>
      </c>
      <c r="C22" s="21">
        <f t="shared" si="0"/>
        <v>56</v>
      </c>
      <c r="D22" s="20">
        <f t="shared" si="0"/>
        <v>50</v>
      </c>
      <c r="E22" s="21">
        <f t="shared" si="0"/>
        <v>18</v>
      </c>
      <c r="F22" s="20">
        <f t="shared" si="0"/>
        <v>18</v>
      </c>
      <c r="G22" s="21">
        <f t="shared" si="0"/>
        <v>43</v>
      </c>
      <c r="H22" s="20">
        <f t="shared" si="0"/>
        <v>26</v>
      </c>
      <c r="I22" s="21">
        <f t="shared" si="0"/>
        <v>10</v>
      </c>
      <c r="J22" s="20">
        <f t="shared" si="0"/>
        <v>37</v>
      </c>
      <c r="K22" s="21">
        <f t="shared" si="0"/>
        <v>59</v>
      </c>
      <c r="L22" s="20">
        <f t="shared" si="0"/>
        <v>67</v>
      </c>
      <c r="M22" s="21">
        <f t="shared" si="0"/>
        <v>59</v>
      </c>
    </row>
    <row r="23" spans="1:13" x14ac:dyDescent="0.25">
      <c r="A23" s="23" t="s">
        <v>102</v>
      </c>
      <c r="B23" s="20">
        <f t="shared" si="1"/>
        <v>69</v>
      </c>
      <c r="C23" s="21">
        <f t="shared" si="0"/>
        <v>46</v>
      </c>
      <c r="D23" s="20">
        <f t="shared" si="0"/>
        <v>37</v>
      </c>
      <c r="E23" s="21">
        <f t="shared" si="0"/>
        <v>38</v>
      </c>
      <c r="F23" s="20">
        <f t="shared" si="0"/>
        <v>65</v>
      </c>
      <c r="G23" s="21">
        <f t="shared" si="0"/>
        <v>49</v>
      </c>
      <c r="H23" s="20">
        <f t="shared" si="0"/>
        <v>70</v>
      </c>
      <c r="I23" s="21">
        <f t="shared" si="0"/>
        <v>15</v>
      </c>
      <c r="J23" s="20">
        <f t="shared" si="0"/>
        <v>56</v>
      </c>
      <c r="K23" s="21">
        <f t="shared" si="0"/>
        <v>69</v>
      </c>
      <c r="L23" s="20">
        <f t="shared" si="0"/>
        <v>48</v>
      </c>
      <c r="M23" s="21">
        <f t="shared" si="0"/>
        <v>42</v>
      </c>
    </row>
    <row r="24" spans="1:13" x14ac:dyDescent="0.25">
      <c r="A24" s="23" t="s">
        <v>103</v>
      </c>
      <c r="B24" s="20">
        <f t="shared" si="1"/>
        <v>34</v>
      </c>
      <c r="C24" s="21">
        <f t="shared" si="0"/>
        <v>10</v>
      </c>
      <c r="D24" s="20">
        <f t="shared" si="0"/>
        <v>10</v>
      </c>
      <c r="E24" s="21">
        <f t="shared" si="0"/>
        <v>68</v>
      </c>
      <c r="F24" s="20">
        <f t="shared" si="0"/>
        <v>36</v>
      </c>
      <c r="G24" s="21">
        <f t="shared" si="0"/>
        <v>31</v>
      </c>
      <c r="H24" s="20">
        <f t="shared" si="0"/>
        <v>31</v>
      </c>
      <c r="I24" s="21">
        <f t="shared" si="0"/>
        <v>69</v>
      </c>
      <c r="J24" s="20">
        <f t="shared" si="0"/>
        <v>49</v>
      </c>
      <c r="K24" s="21">
        <f t="shared" si="0"/>
        <v>53</v>
      </c>
      <c r="L24" s="20">
        <f t="shared" si="0"/>
        <v>42</v>
      </c>
      <c r="M24" s="21">
        <f t="shared" si="0"/>
        <v>22</v>
      </c>
    </row>
    <row r="25" spans="1:13" x14ac:dyDescent="0.25">
      <c r="A25" s="23" t="s">
        <v>104</v>
      </c>
      <c r="B25" s="20">
        <f t="shared" si="1"/>
        <v>20</v>
      </c>
      <c r="C25" s="21">
        <f t="shared" si="0"/>
        <v>11</v>
      </c>
      <c r="D25" s="20">
        <f t="shared" si="0"/>
        <v>44</v>
      </c>
      <c r="E25" s="21">
        <f t="shared" si="0"/>
        <v>19</v>
      </c>
      <c r="F25" s="20">
        <f t="shared" si="0"/>
        <v>26</v>
      </c>
      <c r="G25" s="21">
        <f t="shared" si="0"/>
        <v>66</v>
      </c>
      <c r="H25" s="20">
        <f t="shared" si="0"/>
        <v>35</v>
      </c>
      <c r="I25" s="21">
        <f t="shared" si="0"/>
        <v>70</v>
      </c>
      <c r="J25" s="20">
        <f t="shared" si="0"/>
        <v>62</v>
      </c>
      <c r="K25" s="21">
        <f t="shared" si="0"/>
        <v>14</v>
      </c>
      <c r="L25" s="20">
        <f t="shared" si="0"/>
        <v>26</v>
      </c>
      <c r="M25" s="21">
        <f t="shared" si="0"/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K15"/>
  <sheetViews>
    <sheetView zoomScale="130" zoomScaleNormal="130" workbookViewId="0">
      <selection activeCell="I13" sqref="I13:K15"/>
    </sheetView>
  </sheetViews>
  <sheetFormatPr defaultRowHeight="15" x14ac:dyDescent="0.25"/>
  <cols>
    <col min="3" max="3" width="11.7109375" customWidth="1"/>
    <col min="4" max="4" width="10.85546875" customWidth="1"/>
    <col min="5" max="5" width="10.28515625" customWidth="1"/>
    <col min="7" max="7" width="11.42578125" bestFit="1" customWidth="1"/>
    <col min="8" max="8" width="9.7109375" customWidth="1"/>
    <col min="9" max="9" width="9.85546875" bestFit="1" customWidth="1"/>
  </cols>
  <sheetData>
    <row r="2" spans="1:11" x14ac:dyDescent="0.25">
      <c r="A2" s="38" t="s">
        <v>84</v>
      </c>
      <c r="B2" s="38" t="s">
        <v>105</v>
      </c>
      <c r="C2" s="27">
        <v>41030</v>
      </c>
      <c r="D2" s="27">
        <v>41061</v>
      </c>
      <c r="E2" s="27">
        <v>41091</v>
      </c>
    </row>
    <row r="3" spans="1:11" x14ac:dyDescent="0.25">
      <c r="A3" s="1" t="s">
        <v>79</v>
      </c>
      <c r="B3" s="1" t="s">
        <v>19</v>
      </c>
      <c r="C3" s="1">
        <v>376</v>
      </c>
      <c r="D3" s="1">
        <v>239</v>
      </c>
      <c r="E3" s="1">
        <v>181</v>
      </c>
      <c r="G3" s="101" t="s">
        <v>112</v>
      </c>
      <c r="H3" s="102"/>
      <c r="I3" s="102"/>
      <c r="J3" s="102"/>
      <c r="K3" s="103"/>
    </row>
    <row r="4" spans="1:11" x14ac:dyDescent="0.25">
      <c r="A4" s="1" t="s">
        <v>106</v>
      </c>
      <c r="B4" s="1" t="s">
        <v>19</v>
      </c>
      <c r="C4" s="1">
        <v>319</v>
      </c>
      <c r="D4" s="1">
        <v>124</v>
      </c>
      <c r="E4" s="1">
        <v>344</v>
      </c>
      <c r="G4" s="104"/>
      <c r="H4" s="105"/>
      <c r="I4" s="105"/>
      <c r="J4" s="105"/>
      <c r="K4" s="106"/>
    </row>
    <row r="5" spans="1:11" x14ac:dyDescent="0.25">
      <c r="A5" s="1" t="s">
        <v>2</v>
      </c>
      <c r="B5" s="1" t="s">
        <v>19</v>
      </c>
      <c r="C5" s="1">
        <v>451</v>
      </c>
      <c r="D5" s="1">
        <v>140</v>
      </c>
      <c r="E5" s="1">
        <v>438</v>
      </c>
    </row>
    <row r="6" spans="1:11" x14ac:dyDescent="0.25">
      <c r="A6" s="1" t="s">
        <v>79</v>
      </c>
      <c r="B6" s="1" t="s">
        <v>107</v>
      </c>
      <c r="C6" s="1">
        <v>289</v>
      </c>
      <c r="D6" s="1">
        <v>378</v>
      </c>
      <c r="E6" s="1">
        <v>315</v>
      </c>
    </row>
    <row r="7" spans="1:11" x14ac:dyDescent="0.25">
      <c r="A7" s="1" t="s">
        <v>106</v>
      </c>
      <c r="B7" s="1" t="s">
        <v>107</v>
      </c>
      <c r="C7" s="1">
        <v>172</v>
      </c>
      <c r="D7" s="1">
        <v>424</v>
      </c>
      <c r="E7" s="1">
        <v>338</v>
      </c>
      <c r="G7" s="33" t="s">
        <v>201</v>
      </c>
    </row>
    <row r="8" spans="1:11" x14ac:dyDescent="0.25">
      <c r="A8" s="1" t="s">
        <v>2</v>
      </c>
      <c r="B8" s="1" t="s">
        <v>107</v>
      </c>
      <c r="C8" s="1">
        <v>153</v>
      </c>
      <c r="D8" s="1">
        <v>299</v>
      </c>
      <c r="E8" s="1">
        <v>341</v>
      </c>
    </row>
    <row r="9" spans="1:11" x14ac:dyDescent="0.25">
      <c r="A9" s="1" t="s">
        <v>79</v>
      </c>
      <c r="B9" s="1" t="s">
        <v>108</v>
      </c>
      <c r="C9" s="1">
        <v>340</v>
      </c>
      <c r="D9" s="1">
        <v>293</v>
      </c>
      <c r="E9" s="1">
        <v>327</v>
      </c>
    </row>
    <row r="10" spans="1:11" x14ac:dyDescent="0.25">
      <c r="A10" s="1" t="s">
        <v>106</v>
      </c>
      <c r="B10" s="1" t="s">
        <v>108</v>
      </c>
      <c r="C10" s="1">
        <v>150</v>
      </c>
      <c r="D10" s="1">
        <v>472</v>
      </c>
      <c r="E10" s="1">
        <v>455</v>
      </c>
    </row>
    <row r="11" spans="1:11" x14ac:dyDescent="0.25">
      <c r="A11" s="1" t="s">
        <v>2</v>
      </c>
      <c r="B11" s="1" t="s">
        <v>108</v>
      </c>
      <c r="C11" s="1">
        <v>396</v>
      </c>
      <c r="D11" s="1">
        <v>146</v>
      </c>
      <c r="E11" s="1">
        <v>484</v>
      </c>
      <c r="I11" s="88" t="s">
        <v>109</v>
      </c>
      <c r="J11" s="88"/>
      <c r="K11" s="88"/>
    </row>
    <row r="12" spans="1:11" x14ac:dyDescent="0.25">
      <c r="G12" s="25" t="s">
        <v>110</v>
      </c>
      <c r="H12" s="26" t="s">
        <v>79</v>
      </c>
      <c r="I12" s="27">
        <v>41030</v>
      </c>
      <c r="J12" s="27">
        <v>41061</v>
      </c>
      <c r="K12" s="27">
        <v>41091</v>
      </c>
    </row>
    <row r="13" spans="1:11" x14ac:dyDescent="0.25">
      <c r="G13" s="99" t="s">
        <v>111</v>
      </c>
      <c r="H13" s="28" t="s">
        <v>19</v>
      </c>
      <c r="I13" s="1">
        <f t="array" ref="I13">INDEX($C$3:$E$11,MATCH(1,(($A$3:$A$11=$H$12)*($B$3:$B$11=$H13)),0),MATCH(I$12,$C$2:$E$2,0))</f>
        <v>376</v>
      </c>
      <c r="J13" s="1">
        <f t="array" ref="J13">INDEX($C$3:$E$11,MATCH(1,(($A$3:$A$11=$H$12)*($B$3:$B$11=$H13)),0),MATCH(J$12,$C$2:$E$2,0))</f>
        <v>239</v>
      </c>
      <c r="K13" s="1">
        <f t="array" ref="K13">INDEX($C$3:$E$11,MATCH(1,(($A$3:$A$11=$H$12)*($B$3:$B$11=$H13)),0),MATCH(K$12,$C$2:$E$2,0))</f>
        <v>181</v>
      </c>
    </row>
    <row r="14" spans="1:11" x14ac:dyDescent="0.25">
      <c r="G14" s="100"/>
      <c r="H14" s="29" t="s">
        <v>107</v>
      </c>
      <c r="I14" s="1">
        <f t="array" ref="I14">INDEX($C$3:$E$11,MATCH(1,(($A$3:$A$11=$H$12)*($B$3:$B$11=$H14)),0),MATCH(I$12,$C$2:$E$2,0))</f>
        <v>289</v>
      </c>
      <c r="J14" s="1">
        <f t="array" ref="J14">INDEX($C$3:$E$11,MATCH(1,(($A$3:$A$11=$H$12)*($B$3:$B$11=$H14)),0),MATCH(J$12,$C$2:$E$2,0))</f>
        <v>378</v>
      </c>
      <c r="K14" s="1">
        <f t="array" ref="K14">INDEX($C$3:$E$11,MATCH(1,(($A$3:$A$11=$H$12)*($B$3:$B$11=$H14)),0),MATCH(K$12,$C$2:$E$2,0))</f>
        <v>315</v>
      </c>
    </row>
    <row r="15" spans="1:11" x14ac:dyDescent="0.25">
      <c r="G15" s="100"/>
      <c r="H15" s="29" t="s">
        <v>108</v>
      </c>
      <c r="I15" s="1">
        <f t="array" ref="I15">INDEX($C$3:$E$11,MATCH(1,(($A$3:$A$11=$H$12)*($B$3:$B$11=$H15)),0),MATCH(I$12,$C$2:$E$2,0))</f>
        <v>340</v>
      </c>
      <c r="J15" s="1">
        <f t="array" ref="J15">INDEX($C$3:$E$11,MATCH(1,(($A$3:$A$11=$H$12)*($B$3:$B$11=$H15)),0),MATCH(J$12,$C$2:$E$2,0))</f>
        <v>293</v>
      </c>
      <c r="K15" s="1">
        <f t="array" ref="K15">INDEX($C$3:$E$11,MATCH(1,(($A$3:$A$11=$H$12)*($B$3:$B$11=$H15)),0),MATCH(K$12,$C$2:$E$2,0))</f>
        <v>327</v>
      </c>
    </row>
  </sheetData>
  <mergeCells count="3">
    <mergeCell ref="I11:K11"/>
    <mergeCell ref="G13:G15"/>
    <mergeCell ref="G3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8"/>
  <sheetViews>
    <sheetView zoomScale="160" zoomScaleNormal="160" workbookViewId="0">
      <selection activeCell="G7" sqref="G7"/>
    </sheetView>
  </sheetViews>
  <sheetFormatPr defaultRowHeight="15" x14ac:dyDescent="0.25"/>
  <cols>
    <col min="3" max="3" width="11" bestFit="1" customWidth="1"/>
    <col min="7" max="7" width="11" bestFit="1" customWidth="1"/>
  </cols>
  <sheetData>
    <row r="1" spans="1:8" ht="30.75" customHeight="1" x14ac:dyDescent="0.25">
      <c r="D1" s="101" t="s">
        <v>123</v>
      </c>
      <c r="E1" s="102"/>
      <c r="F1" s="102"/>
      <c r="G1" s="102"/>
      <c r="H1" s="103"/>
    </row>
    <row r="2" spans="1:8" x14ac:dyDescent="0.25">
      <c r="D2" s="104"/>
      <c r="E2" s="105"/>
      <c r="F2" s="105"/>
      <c r="G2" s="105"/>
      <c r="H2" s="106"/>
    </row>
    <row r="3" spans="1:8" x14ac:dyDescent="0.25">
      <c r="A3" s="71" t="s">
        <v>84</v>
      </c>
      <c r="B3" s="71" t="s">
        <v>113</v>
      </c>
      <c r="C3" s="71" t="s">
        <v>114</v>
      </c>
    </row>
    <row r="4" spans="1:8" x14ac:dyDescent="0.25">
      <c r="A4" s="1" t="s">
        <v>115</v>
      </c>
      <c r="B4" s="1">
        <v>111</v>
      </c>
      <c r="C4" s="1" t="s">
        <v>116</v>
      </c>
      <c r="E4" s="33" t="s">
        <v>202</v>
      </c>
    </row>
    <row r="5" spans="1:8" x14ac:dyDescent="0.25">
      <c r="A5" s="1" t="s">
        <v>117</v>
      </c>
      <c r="B5" s="1">
        <v>222</v>
      </c>
      <c r="C5" s="1" t="s">
        <v>118</v>
      </c>
    </row>
    <row r="6" spans="1:8" x14ac:dyDescent="0.25">
      <c r="A6" s="1" t="s">
        <v>119</v>
      </c>
      <c r="B6" s="1">
        <v>333</v>
      </c>
      <c r="C6" s="1" t="s">
        <v>120</v>
      </c>
      <c r="E6" s="71" t="s">
        <v>84</v>
      </c>
      <c r="F6" s="71" t="s">
        <v>0</v>
      </c>
      <c r="G6" s="71" t="s">
        <v>114</v>
      </c>
    </row>
    <row r="7" spans="1:8" x14ac:dyDescent="0.25">
      <c r="A7" s="1" t="s">
        <v>121</v>
      </c>
      <c r="B7" s="1">
        <v>444</v>
      </c>
      <c r="C7" s="1" t="s">
        <v>122</v>
      </c>
      <c r="D7" s="1" t="s">
        <v>116</v>
      </c>
      <c r="E7" s="1" t="s">
        <v>117</v>
      </c>
      <c r="F7" s="1">
        <f t="array" ref="F7">INDEX($B$4:$B$7,MATCH(1,--(EXACT($A$4:$A$7,E7)),0))</f>
        <v>222</v>
      </c>
      <c r="G7" s="1"/>
    </row>
    <row r="8" spans="1:8" x14ac:dyDescent="0.25">
      <c r="E8" s="1" t="s">
        <v>121</v>
      </c>
      <c r="F8" s="1">
        <f t="array" ref="F8">INDEX($B$4:$B$7,MATCH(1,--(EXACT($A$4:$A$7,E8)),0))</f>
        <v>444</v>
      </c>
      <c r="G8" s="1"/>
    </row>
  </sheetData>
  <mergeCells count="1">
    <mergeCell ref="D1:H2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2:H11"/>
  <sheetViews>
    <sheetView zoomScale="150" zoomScaleNormal="150" workbookViewId="0">
      <selection activeCell="F5" sqref="F5:G5"/>
    </sheetView>
  </sheetViews>
  <sheetFormatPr defaultRowHeight="15" x14ac:dyDescent="0.25"/>
  <cols>
    <col min="2" max="2" width="10.5703125" bestFit="1" customWidth="1"/>
    <col min="3" max="3" width="10.140625" bestFit="1" customWidth="1"/>
    <col min="6" max="6" width="10.5703125" bestFit="1" customWidth="1"/>
    <col min="7" max="7" width="10.140625" bestFit="1" customWidth="1"/>
    <col min="8" max="8" width="12" customWidth="1"/>
  </cols>
  <sheetData>
    <row r="2" spans="2:8" ht="15" customHeight="1" x14ac:dyDescent="0.25">
      <c r="B2" s="33" t="s">
        <v>203</v>
      </c>
    </row>
    <row r="3" spans="2:8" ht="15" customHeight="1" x14ac:dyDescent="0.25"/>
    <row r="4" spans="2:8" x14ac:dyDescent="0.25">
      <c r="B4" s="2" t="s">
        <v>124</v>
      </c>
      <c r="C4" s="2" t="s">
        <v>125</v>
      </c>
      <c r="D4" s="2" t="s">
        <v>126</v>
      </c>
      <c r="F4" s="2" t="s">
        <v>124</v>
      </c>
      <c r="G4" s="2" t="s">
        <v>125</v>
      </c>
      <c r="H4" s="2" t="s">
        <v>126</v>
      </c>
    </row>
    <row r="5" spans="2:8" x14ac:dyDescent="0.25">
      <c r="B5" s="1" t="s">
        <v>2</v>
      </c>
      <c r="C5" s="1" t="s">
        <v>127</v>
      </c>
      <c r="D5" s="1">
        <v>13896</v>
      </c>
      <c r="F5" s="1" t="s">
        <v>2</v>
      </c>
      <c r="G5" s="1" t="s">
        <v>128</v>
      </c>
      <c r="H5" s="45">
        <f t="array" ref="H5">INDEX(D5:D11,MATCH(1,(B5:B11=F5)*(C5:C11=G5),0))</f>
        <v>11287</v>
      </c>
    </row>
    <row r="6" spans="2:8" x14ac:dyDescent="0.25">
      <c r="B6" s="1" t="s">
        <v>75</v>
      </c>
      <c r="C6" s="1" t="s">
        <v>128</v>
      </c>
      <c r="D6" s="1">
        <v>10965</v>
      </c>
    </row>
    <row r="7" spans="2:8" x14ac:dyDescent="0.25">
      <c r="B7" s="1" t="s">
        <v>2</v>
      </c>
      <c r="C7" s="1" t="s">
        <v>128</v>
      </c>
      <c r="D7" s="1">
        <v>11287</v>
      </c>
    </row>
    <row r="8" spans="2:8" x14ac:dyDescent="0.25">
      <c r="B8" s="1" t="s">
        <v>72</v>
      </c>
      <c r="C8" s="1" t="s">
        <v>129</v>
      </c>
      <c r="D8" s="1">
        <v>17629</v>
      </c>
    </row>
    <row r="9" spans="2:8" x14ac:dyDescent="0.25">
      <c r="B9" s="1" t="s">
        <v>78</v>
      </c>
      <c r="C9" s="1" t="s">
        <v>130</v>
      </c>
      <c r="D9" s="1">
        <v>13776</v>
      </c>
    </row>
    <row r="10" spans="2:8" x14ac:dyDescent="0.25">
      <c r="B10" s="1" t="s">
        <v>131</v>
      </c>
      <c r="C10" s="1" t="s">
        <v>132</v>
      </c>
      <c r="D10" s="1">
        <v>16421</v>
      </c>
    </row>
    <row r="11" spans="2:8" x14ac:dyDescent="0.25">
      <c r="B11" s="1" t="s">
        <v>133</v>
      </c>
      <c r="C11" s="1" t="s">
        <v>134</v>
      </c>
      <c r="D11" s="1">
        <v>17446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9"/>
  <sheetViews>
    <sheetView topLeftCell="A2" zoomScale="130" zoomScaleNormal="130" workbookViewId="0">
      <selection activeCell="B4" sqref="B4"/>
    </sheetView>
  </sheetViews>
  <sheetFormatPr defaultRowHeight="15" x14ac:dyDescent="0.25"/>
  <sheetData>
    <row r="1" spans="1:8" ht="30.75" customHeight="1" x14ac:dyDescent="0.25">
      <c r="B1" s="33" t="s">
        <v>242</v>
      </c>
    </row>
    <row r="2" spans="1:8" ht="15" customHeight="1" x14ac:dyDescent="0.25"/>
    <row r="3" spans="1:8" ht="15" customHeight="1" x14ac:dyDescent="0.25">
      <c r="A3" s="2" t="s">
        <v>29</v>
      </c>
      <c r="B3" s="2" t="s">
        <v>136</v>
      </c>
    </row>
    <row r="4" spans="1:8" x14ac:dyDescent="0.25">
      <c r="A4" s="11" t="s">
        <v>217</v>
      </c>
      <c r="B4" s="1" t="str">
        <f>INDEX($A$4:$A$19,COUNTA(A:A)-ROW(A1))</f>
        <v>Odisha</v>
      </c>
      <c r="E4">
        <f>COUNTA(A:A)</f>
        <v>17</v>
      </c>
      <c r="F4">
        <f>ROW(A1)</f>
        <v>1</v>
      </c>
      <c r="G4">
        <f>E4-F4</f>
        <v>16</v>
      </c>
      <c r="H4" t="str">
        <f>INDEX($A$4:$A$19,G4)</f>
        <v>Odisha</v>
      </c>
    </row>
    <row r="5" spans="1:8" x14ac:dyDescent="0.25">
      <c r="A5" s="12" t="s">
        <v>218</v>
      </c>
      <c r="B5" s="1" t="str">
        <f t="shared" ref="B5:B19" si="0">INDEX($A$4:$A$19,COUNTA(A:A)-ROW(A2))</f>
        <v>Mumbai</v>
      </c>
      <c r="E5">
        <f t="shared" ref="E5:E19" si="1">COUNTA(A:A)</f>
        <v>17</v>
      </c>
      <c r="F5">
        <f t="shared" ref="F5:F19" si="2">ROW(A2)</f>
        <v>2</v>
      </c>
      <c r="G5">
        <f t="shared" ref="G5:G19" si="3">E5-F5</f>
        <v>15</v>
      </c>
      <c r="H5" t="str">
        <f t="shared" ref="H5:H19" si="4">INDEX($A$4:$A$19,G5)</f>
        <v>Mumbai</v>
      </c>
    </row>
    <row r="6" spans="1:8" x14ac:dyDescent="0.25">
      <c r="A6" s="11" t="s">
        <v>237</v>
      </c>
      <c r="B6" s="1" t="str">
        <f t="shared" si="0"/>
        <v>MP</v>
      </c>
      <c r="E6">
        <f t="shared" si="1"/>
        <v>17</v>
      </c>
      <c r="F6">
        <f t="shared" si="2"/>
        <v>3</v>
      </c>
      <c r="G6">
        <f t="shared" si="3"/>
        <v>14</v>
      </c>
      <c r="H6" t="str">
        <f t="shared" si="4"/>
        <v>MP</v>
      </c>
    </row>
    <row r="7" spans="1:8" x14ac:dyDescent="0.25">
      <c r="A7" s="12" t="s">
        <v>222</v>
      </c>
      <c r="B7" s="1" t="str">
        <f t="shared" si="0"/>
        <v>UP</v>
      </c>
      <c r="E7">
        <f t="shared" si="1"/>
        <v>17</v>
      </c>
      <c r="F7">
        <f t="shared" si="2"/>
        <v>4</v>
      </c>
      <c r="G7">
        <f t="shared" si="3"/>
        <v>13</v>
      </c>
      <c r="H7" t="str">
        <f t="shared" si="4"/>
        <v>UP</v>
      </c>
    </row>
    <row r="8" spans="1:8" x14ac:dyDescent="0.25">
      <c r="A8" s="11" t="s">
        <v>223</v>
      </c>
      <c r="B8" s="1" t="str">
        <f t="shared" si="0"/>
        <v>WB</v>
      </c>
      <c r="E8">
        <f t="shared" si="1"/>
        <v>17</v>
      </c>
      <c r="F8">
        <f t="shared" si="2"/>
        <v>5</v>
      </c>
      <c r="G8">
        <f t="shared" si="3"/>
        <v>12</v>
      </c>
      <c r="H8" t="str">
        <f t="shared" si="4"/>
        <v>WB</v>
      </c>
    </row>
    <row r="9" spans="1:8" x14ac:dyDescent="0.25">
      <c r="A9" s="12" t="s">
        <v>219</v>
      </c>
      <c r="B9" s="1" t="str">
        <f t="shared" si="0"/>
        <v>Gujrat</v>
      </c>
      <c r="E9">
        <f t="shared" si="1"/>
        <v>17</v>
      </c>
      <c r="F9">
        <f t="shared" si="2"/>
        <v>6</v>
      </c>
      <c r="G9">
        <f t="shared" si="3"/>
        <v>11</v>
      </c>
      <c r="H9" t="str">
        <f t="shared" si="4"/>
        <v>Gujrat</v>
      </c>
    </row>
    <row r="10" spans="1:8" x14ac:dyDescent="0.25">
      <c r="A10" s="11" t="s">
        <v>238</v>
      </c>
      <c r="B10" s="1" t="str">
        <f t="shared" si="0"/>
        <v>Assam</v>
      </c>
      <c r="E10">
        <f t="shared" si="1"/>
        <v>17</v>
      </c>
      <c r="F10">
        <f t="shared" si="2"/>
        <v>7</v>
      </c>
      <c r="G10">
        <f t="shared" si="3"/>
        <v>10</v>
      </c>
      <c r="H10" t="str">
        <f t="shared" si="4"/>
        <v>Assam</v>
      </c>
    </row>
    <row r="11" spans="1:8" x14ac:dyDescent="0.25">
      <c r="A11" s="12" t="s">
        <v>221</v>
      </c>
      <c r="B11" s="1" t="str">
        <f t="shared" si="0"/>
        <v>Bihar</v>
      </c>
      <c r="E11">
        <f t="shared" si="1"/>
        <v>17</v>
      </c>
      <c r="F11">
        <f t="shared" si="2"/>
        <v>8</v>
      </c>
      <c r="G11">
        <f t="shared" si="3"/>
        <v>9</v>
      </c>
      <c r="H11" t="str">
        <f t="shared" si="4"/>
        <v>Bihar</v>
      </c>
    </row>
    <row r="12" spans="1:8" x14ac:dyDescent="0.25">
      <c r="A12" s="11" t="s">
        <v>217</v>
      </c>
      <c r="B12" s="1" t="str">
        <f t="shared" si="0"/>
        <v>Odisha</v>
      </c>
      <c r="E12">
        <f t="shared" si="1"/>
        <v>17</v>
      </c>
      <c r="F12">
        <f t="shared" si="2"/>
        <v>9</v>
      </c>
      <c r="G12">
        <f t="shared" si="3"/>
        <v>8</v>
      </c>
      <c r="H12" t="str">
        <f t="shared" si="4"/>
        <v>Odisha</v>
      </c>
    </row>
    <row r="13" spans="1:8" x14ac:dyDescent="0.25">
      <c r="A13" s="12" t="s">
        <v>218</v>
      </c>
      <c r="B13" s="1" t="str">
        <f t="shared" si="0"/>
        <v>Mumbai</v>
      </c>
      <c r="E13">
        <f t="shared" si="1"/>
        <v>17</v>
      </c>
      <c r="F13">
        <f t="shared" si="2"/>
        <v>10</v>
      </c>
      <c r="G13">
        <f t="shared" si="3"/>
        <v>7</v>
      </c>
      <c r="H13" t="str">
        <f t="shared" si="4"/>
        <v>Mumbai</v>
      </c>
    </row>
    <row r="14" spans="1:8" x14ac:dyDescent="0.25">
      <c r="A14" s="11" t="s">
        <v>237</v>
      </c>
      <c r="B14" s="1" t="str">
        <f t="shared" si="0"/>
        <v>MP</v>
      </c>
      <c r="E14">
        <f t="shared" si="1"/>
        <v>17</v>
      </c>
      <c r="F14">
        <f t="shared" si="2"/>
        <v>11</v>
      </c>
      <c r="G14">
        <f t="shared" si="3"/>
        <v>6</v>
      </c>
      <c r="H14" t="str">
        <f t="shared" si="4"/>
        <v>MP</v>
      </c>
    </row>
    <row r="15" spans="1:8" x14ac:dyDescent="0.25">
      <c r="A15" s="12" t="s">
        <v>222</v>
      </c>
      <c r="B15" s="1" t="str">
        <f t="shared" si="0"/>
        <v>UP</v>
      </c>
      <c r="E15">
        <f t="shared" si="1"/>
        <v>17</v>
      </c>
      <c r="F15">
        <f t="shared" si="2"/>
        <v>12</v>
      </c>
      <c r="G15">
        <f t="shared" si="3"/>
        <v>5</v>
      </c>
      <c r="H15" t="str">
        <f t="shared" si="4"/>
        <v>UP</v>
      </c>
    </row>
    <row r="16" spans="1:8" x14ac:dyDescent="0.25">
      <c r="A16" s="11" t="s">
        <v>223</v>
      </c>
      <c r="B16" s="1" t="str">
        <f t="shared" si="0"/>
        <v>WB</v>
      </c>
      <c r="E16">
        <f t="shared" si="1"/>
        <v>17</v>
      </c>
      <c r="F16">
        <f t="shared" si="2"/>
        <v>13</v>
      </c>
      <c r="G16">
        <f t="shared" si="3"/>
        <v>4</v>
      </c>
      <c r="H16" t="str">
        <f t="shared" si="4"/>
        <v>WB</v>
      </c>
    </row>
    <row r="17" spans="1:8" x14ac:dyDescent="0.25">
      <c r="A17" s="12" t="s">
        <v>219</v>
      </c>
      <c r="B17" s="1" t="str">
        <f t="shared" si="0"/>
        <v>Gujrat</v>
      </c>
      <c r="E17">
        <f t="shared" si="1"/>
        <v>17</v>
      </c>
      <c r="F17">
        <f t="shared" si="2"/>
        <v>14</v>
      </c>
      <c r="G17">
        <f t="shared" si="3"/>
        <v>3</v>
      </c>
      <c r="H17" t="str">
        <f t="shared" si="4"/>
        <v>Gujrat</v>
      </c>
    </row>
    <row r="18" spans="1:8" x14ac:dyDescent="0.25">
      <c r="A18" s="11" t="s">
        <v>238</v>
      </c>
      <c r="B18" s="1" t="str">
        <f t="shared" si="0"/>
        <v>Assam</v>
      </c>
      <c r="E18">
        <f t="shared" si="1"/>
        <v>17</v>
      </c>
      <c r="F18">
        <f t="shared" si="2"/>
        <v>15</v>
      </c>
      <c r="G18">
        <f t="shared" si="3"/>
        <v>2</v>
      </c>
      <c r="H18" t="str">
        <f t="shared" si="4"/>
        <v>Assam</v>
      </c>
    </row>
    <row r="19" spans="1:8" x14ac:dyDescent="0.25">
      <c r="A19" s="12" t="s">
        <v>221</v>
      </c>
      <c r="B19" s="1" t="str">
        <f t="shared" si="0"/>
        <v>Bihar</v>
      </c>
      <c r="E19">
        <f t="shared" si="1"/>
        <v>17</v>
      </c>
      <c r="F19">
        <f t="shared" si="2"/>
        <v>16</v>
      </c>
      <c r="G19">
        <f t="shared" si="3"/>
        <v>1</v>
      </c>
      <c r="H19" t="str">
        <f t="shared" si="4"/>
        <v>Bihar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L39"/>
  <sheetViews>
    <sheetView workbookViewId="0">
      <selection activeCell="K11" sqref="K11:L12"/>
    </sheetView>
  </sheetViews>
  <sheetFormatPr defaultRowHeight="15" x14ac:dyDescent="0.25"/>
  <cols>
    <col min="4" max="5" width="28" bestFit="1" customWidth="1"/>
  </cols>
  <sheetData>
    <row r="2" spans="1:12" x14ac:dyDescent="0.25">
      <c r="K2" s="85" t="s">
        <v>140</v>
      </c>
    </row>
    <row r="3" spans="1:12" x14ac:dyDescent="0.25">
      <c r="D3" s="67" t="s">
        <v>141</v>
      </c>
      <c r="E3" s="67" t="s">
        <v>142</v>
      </c>
      <c r="K3" s="86" t="s">
        <v>82</v>
      </c>
      <c r="L3">
        <f>COUNTIF(B:B,K3)</f>
        <v>8</v>
      </c>
    </row>
    <row r="4" spans="1:12" x14ac:dyDescent="0.25">
      <c r="A4" s="80" t="s">
        <v>139</v>
      </c>
      <c r="B4" s="81" t="s">
        <v>140</v>
      </c>
      <c r="D4" s="70" t="str">
        <f t="array" ref="D4">INDEX($B$5:$B$39,MATCH(MAX(COUNTIF($B$5:$B$39,$B$5:$B$39)),COUNTIF($B$5:$B$39,$B$5:$B$39),0))</f>
        <v>A</v>
      </c>
      <c r="E4" s="70" t="str">
        <f t="array" ref="E4">INDEX($B$5:$B$39,MATCH(MIN(COUNTIF($B$5:$B$39,$B$5:$B$39)),COUNTIF($B$5:$B$39,$B$5:$B$39),0))</f>
        <v>E</v>
      </c>
      <c r="K4" s="83" t="s">
        <v>148</v>
      </c>
      <c r="L4">
        <f t="shared" ref="L4:L16" si="0">COUNTIF(B:B,K4)</f>
        <v>2</v>
      </c>
    </row>
    <row r="5" spans="1:12" x14ac:dyDescent="0.25">
      <c r="A5" s="82">
        <v>41061</v>
      </c>
      <c r="B5" s="83" t="s">
        <v>82</v>
      </c>
      <c r="K5" s="83" t="s">
        <v>74</v>
      </c>
      <c r="L5">
        <f t="shared" si="0"/>
        <v>2</v>
      </c>
    </row>
    <row r="6" spans="1:12" x14ac:dyDescent="0.25">
      <c r="A6" s="82">
        <v>41062</v>
      </c>
      <c r="B6" s="83" t="s">
        <v>148</v>
      </c>
      <c r="K6" s="83" t="s">
        <v>146</v>
      </c>
      <c r="L6">
        <f t="shared" si="0"/>
        <v>2</v>
      </c>
    </row>
    <row r="7" spans="1:12" x14ac:dyDescent="0.25">
      <c r="A7" s="82">
        <v>41062</v>
      </c>
      <c r="B7" s="83" t="s">
        <v>82</v>
      </c>
      <c r="K7" s="83" t="s">
        <v>147</v>
      </c>
      <c r="L7">
        <f t="shared" si="0"/>
        <v>2</v>
      </c>
    </row>
    <row r="8" spans="1:12" x14ac:dyDescent="0.25">
      <c r="A8" s="82">
        <v>41062</v>
      </c>
      <c r="B8" s="83" t="s">
        <v>74</v>
      </c>
      <c r="D8" s="33" t="s">
        <v>187</v>
      </c>
      <c r="K8" s="83" t="s">
        <v>149</v>
      </c>
      <c r="L8">
        <f t="shared" si="0"/>
        <v>2</v>
      </c>
    </row>
    <row r="9" spans="1:12" x14ac:dyDescent="0.25">
      <c r="A9" s="82">
        <v>41062</v>
      </c>
      <c r="B9" s="83" t="s">
        <v>82</v>
      </c>
      <c r="K9" s="83" t="s">
        <v>144</v>
      </c>
      <c r="L9">
        <f t="shared" si="0"/>
        <v>7</v>
      </c>
    </row>
    <row r="10" spans="1:12" x14ac:dyDescent="0.25">
      <c r="A10" s="82">
        <v>41062</v>
      </c>
      <c r="B10" s="83" t="s">
        <v>82</v>
      </c>
      <c r="K10" s="83" t="s">
        <v>145</v>
      </c>
      <c r="L10">
        <f t="shared" si="0"/>
        <v>2</v>
      </c>
    </row>
    <row r="11" spans="1:12" x14ac:dyDescent="0.25">
      <c r="A11" s="82">
        <v>41062</v>
      </c>
      <c r="B11" s="83" t="s">
        <v>82</v>
      </c>
      <c r="K11" s="83" t="s">
        <v>150</v>
      </c>
      <c r="L11">
        <f t="shared" si="0"/>
        <v>1</v>
      </c>
    </row>
    <row r="12" spans="1:12" x14ac:dyDescent="0.25">
      <c r="A12" s="82">
        <v>41063</v>
      </c>
      <c r="B12" s="83" t="s">
        <v>82</v>
      </c>
      <c r="K12" s="83" t="s">
        <v>151</v>
      </c>
      <c r="L12">
        <f t="shared" si="0"/>
        <v>1</v>
      </c>
    </row>
    <row r="13" spans="1:12" x14ac:dyDescent="0.25">
      <c r="A13" s="82">
        <v>41063</v>
      </c>
      <c r="B13" s="83" t="s">
        <v>146</v>
      </c>
      <c r="K13" s="83" t="s">
        <v>152</v>
      </c>
      <c r="L13">
        <f t="shared" si="0"/>
        <v>2</v>
      </c>
    </row>
    <row r="14" spans="1:12" x14ac:dyDescent="0.25">
      <c r="A14" s="82">
        <v>41063</v>
      </c>
      <c r="B14" s="83" t="s">
        <v>147</v>
      </c>
      <c r="K14" s="83" t="s">
        <v>153</v>
      </c>
      <c r="L14">
        <f t="shared" si="0"/>
        <v>1</v>
      </c>
    </row>
    <row r="15" spans="1:12" x14ac:dyDescent="0.25">
      <c r="A15" s="82">
        <v>41063</v>
      </c>
      <c r="B15" s="83" t="s">
        <v>148</v>
      </c>
      <c r="K15" s="83" t="s">
        <v>143</v>
      </c>
      <c r="L15">
        <f t="shared" si="0"/>
        <v>2</v>
      </c>
    </row>
    <row r="16" spans="1:12" x14ac:dyDescent="0.25">
      <c r="A16" s="82">
        <v>41063</v>
      </c>
      <c r="B16" s="83" t="s">
        <v>149</v>
      </c>
      <c r="K16" s="83" t="s">
        <v>154</v>
      </c>
      <c r="L16">
        <f t="shared" si="0"/>
        <v>1</v>
      </c>
    </row>
    <row r="17" spans="1:2" x14ac:dyDescent="0.25">
      <c r="A17" s="82">
        <v>41063</v>
      </c>
      <c r="B17" s="83" t="s">
        <v>74</v>
      </c>
    </row>
    <row r="18" spans="1:2" x14ac:dyDescent="0.25">
      <c r="A18" s="82">
        <v>41063</v>
      </c>
      <c r="B18" s="83" t="s">
        <v>144</v>
      </c>
    </row>
    <row r="19" spans="1:2" x14ac:dyDescent="0.25">
      <c r="A19" s="82">
        <v>41064</v>
      </c>
      <c r="B19" s="83" t="s">
        <v>145</v>
      </c>
    </row>
    <row r="20" spans="1:2" x14ac:dyDescent="0.25">
      <c r="A20" s="82">
        <v>41064</v>
      </c>
      <c r="B20" s="83" t="s">
        <v>146</v>
      </c>
    </row>
    <row r="21" spans="1:2" x14ac:dyDescent="0.25">
      <c r="A21" s="82">
        <v>41065</v>
      </c>
      <c r="B21" s="83" t="s">
        <v>147</v>
      </c>
    </row>
    <row r="22" spans="1:2" x14ac:dyDescent="0.25">
      <c r="A22" s="82">
        <v>41065</v>
      </c>
      <c r="B22" s="83" t="s">
        <v>150</v>
      </c>
    </row>
    <row r="23" spans="1:2" x14ac:dyDescent="0.25">
      <c r="A23" s="82">
        <v>41066</v>
      </c>
      <c r="B23" s="83" t="s">
        <v>151</v>
      </c>
    </row>
    <row r="24" spans="1:2" x14ac:dyDescent="0.25">
      <c r="A24" s="82">
        <v>41067</v>
      </c>
      <c r="B24" s="83" t="s">
        <v>152</v>
      </c>
    </row>
    <row r="25" spans="1:2" x14ac:dyDescent="0.25">
      <c r="A25" s="82">
        <v>41068</v>
      </c>
      <c r="B25" s="83" t="s">
        <v>152</v>
      </c>
    </row>
    <row r="26" spans="1:2" x14ac:dyDescent="0.25">
      <c r="A26" s="82">
        <v>41069</v>
      </c>
      <c r="B26" s="83" t="s">
        <v>149</v>
      </c>
    </row>
    <row r="27" spans="1:2" x14ac:dyDescent="0.25">
      <c r="A27" s="82">
        <v>41070</v>
      </c>
      <c r="B27" s="83" t="s">
        <v>153</v>
      </c>
    </row>
    <row r="28" spans="1:2" x14ac:dyDescent="0.25">
      <c r="A28" s="82">
        <v>41070</v>
      </c>
      <c r="B28" s="83" t="s">
        <v>144</v>
      </c>
    </row>
    <row r="29" spans="1:2" x14ac:dyDescent="0.25">
      <c r="A29" s="82">
        <v>41071</v>
      </c>
      <c r="B29" s="83" t="s">
        <v>144</v>
      </c>
    </row>
    <row r="30" spans="1:2" x14ac:dyDescent="0.25">
      <c r="A30" s="82">
        <v>41072</v>
      </c>
      <c r="B30" s="83" t="s">
        <v>144</v>
      </c>
    </row>
    <row r="31" spans="1:2" x14ac:dyDescent="0.25">
      <c r="A31" s="82">
        <v>41072</v>
      </c>
      <c r="B31" s="83" t="s">
        <v>144</v>
      </c>
    </row>
    <row r="32" spans="1:2" x14ac:dyDescent="0.25">
      <c r="A32" s="82">
        <v>41073</v>
      </c>
      <c r="B32" s="83" t="s">
        <v>144</v>
      </c>
    </row>
    <row r="33" spans="1:2" x14ac:dyDescent="0.25">
      <c r="A33" s="82">
        <v>41073</v>
      </c>
      <c r="B33" s="83" t="s">
        <v>144</v>
      </c>
    </row>
    <row r="34" spans="1:2" x14ac:dyDescent="0.25">
      <c r="A34" s="82">
        <v>41073</v>
      </c>
      <c r="B34" s="83" t="s">
        <v>143</v>
      </c>
    </row>
    <row r="35" spans="1:2" x14ac:dyDescent="0.25">
      <c r="A35" s="82">
        <v>41073</v>
      </c>
      <c r="B35" s="83" t="s">
        <v>143</v>
      </c>
    </row>
    <row r="36" spans="1:2" x14ac:dyDescent="0.25">
      <c r="A36" s="82">
        <v>41074</v>
      </c>
      <c r="B36" s="83" t="s">
        <v>82</v>
      </c>
    </row>
    <row r="37" spans="1:2" x14ac:dyDescent="0.25">
      <c r="A37" s="82">
        <v>41074</v>
      </c>
      <c r="B37" s="83" t="s">
        <v>82</v>
      </c>
    </row>
    <row r="38" spans="1:2" x14ac:dyDescent="0.25">
      <c r="A38" s="82">
        <v>41074</v>
      </c>
      <c r="B38" s="83" t="s">
        <v>154</v>
      </c>
    </row>
    <row r="39" spans="1:2" x14ac:dyDescent="0.25">
      <c r="A39" s="82">
        <v>41074</v>
      </c>
      <c r="B39" s="83" t="s">
        <v>145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4:E15"/>
  <sheetViews>
    <sheetView zoomScale="130" zoomScaleNormal="130" workbookViewId="0">
      <selection activeCell="E5" sqref="E5"/>
    </sheetView>
  </sheetViews>
  <sheetFormatPr defaultRowHeight="15" x14ac:dyDescent="0.25"/>
  <cols>
    <col min="2" max="2" width="14.5703125" bestFit="1" customWidth="1"/>
    <col min="3" max="3" width="14.7109375" bestFit="1" customWidth="1"/>
    <col min="4" max="5" width="23.42578125" bestFit="1" customWidth="1"/>
  </cols>
  <sheetData>
    <row r="4" spans="2:5" x14ac:dyDescent="0.25">
      <c r="B4" s="71" t="s">
        <v>164</v>
      </c>
      <c r="C4" s="71" t="s">
        <v>140</v>
      </c>
      <c r="D4" s="71" t="s">
        <v>165</v>
      </c>
      <c r="E4" s="31" t="s">
        <v>163</v>
      </c>
    </row>
    <row r="5" spans="2:5" x14ac:dyDescent="0.25">
      <c r="B5" s="30" t="s">
        <v>155</v>
      </c>
      <c r="C5" s="72" t="s">
        <v>156</v>
      </c>
      <c r="D5" s="30" t="s">
        <v>157</v>
      </c>
      <c r="E5" s="1" t="str">
        <f t="array" ref="E5">INDEX(B5:D5,1,MIN(IF(ISERROR(SEARCH("@",B5:D5)),"",COLUMN(B5:D5)))-1)</f>
        <v>john@doe.com</v>
      </c>
    </row>
    <row r="6" spans="2:5" x14ac:dyDescent="0.25">
      <c r="B6" s="72" t="s">
        <v>158</v>
      </c>
      <c r="C6" s="30" t="s">
        <v>159</v>
      </c>
      <c r="D6" s="30" t="s">
        <v>160</v>
      </c>
      <c r="E6" s="1" t="str">
        <f t="array" ref="E6">INDEX(B6:D6,1,MIN(IF(ISERROR(SEARCH("@",B6:D6)),"",COLUMN(B6:D6)))-1)</f>
        <v>jane@doe.com</v>
      </c>
    </row>
    <row r="7" spans="2:5" x14ac:dyDescent="0.25">
      <c r="B7" s="30" t="s">
        <v>161</v>
      </c>
      <c r="C7" s="30" t="s">
        <v>162</v>
      </c>
      <c r="D7" s="72" t="s">
        <v>240</v>
      </c>
      <c r="E7" s="1" t="str">
        <f t="array" ref="E7">INDEX(B7:D7,1,MIN(IF(ISERROR(SEARCH("@",B7:D7)),"",COLUMN(B7:D7)))-1)</f>
        <v>nileshkumar@gmail.com</v>
      </c>
    </row>
    <row r="15" spans="2:5" x14ac:dyDescent="0.25">
      <c r="C15" s="33" t="s">
        <v>189</v>
      </c>
    </row>
  </sheetData>
  <hyperlinks>
    <hyperlink ref="C5" r:id="rId1"/>
    <hyperlink ref="B6" r:id="rId2"/>
    <hyperlink ref="D7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80" zoomScaleNormal="180" workbookViewId="0">
      <selection activeCell="C6" sqref="C6"/>
    </sheetView>
  </sheetViews>
  <sheetFormatPr defaultRowHeight="15" x14ac:dyDescent="0.25"/>
  <sheetData>
    <row r="1" spans="1:6" x14ac:dyDescent="0.25">
      <c r="A1" s="46" t="s">
        <v>207</v>
      </c>
    </row>
    <row r="2" spans="1:6" x14ac:dyDescent="0.25">
      <c r="A2" s="30">
        <v>353</v>
      </c>
    </row>
    <row r="3" spans="1:6" x14ac:dyDescent="0.25">
      <c r="A3" s="30" t="s">
        <v>208</v>
      </c>
    </row>
    <row r="4" spans="1:6" x14ac:dyDescent="0.25">
      <c r="A4" s="30" t="s">
        <v>209</v>
      </c>
    </row>
    <row r="5" spans="1:6" x14ac:dyDescent="0.25">
      <c r="A5" s="30" t="s">
        <v>210</v>
      </c>
      <c r="F5" s="48" t="s">
        <v>213</v>
      </c>
    </row>
    <row r="6" spans="1:6" x14ac:dyDescent="0.25">
      <c r="A6" s="30" t="s">
        <v>211</v>
      </c>
      <c r="C6">
        <f>INDEX(A:A,MATCH(9E+307,A:A))</f>
        <v>3</v>
      </c>
    </row>
    <row r="7" spans="1:6" x14ac:dyDescent="0.25">
      <c r="A7" s="30" t="s">
        <v>212</v>
      </c>
    </row>
    <row r="8" spans="1:6" x14ac:dyDescent="0.25">
      <c r="A8" s="30">
        <v>234</v>
      </c>
    </row>
    <row r="9" spans="1:6" x14ac:dyDescent="0.25">
      <c r="A9" s="47">
        <v>3432</v>
      </c>
    </row>
    <row r="10" spans="1:6" x14ac:dyDescent="0.25">
      <c r="A10" s="30">
        <v>34134</v>
      </c>
    </row>
    <row r="11" spans="1:6" x14ac:dyDescent="0.25">
      <c r="A11" s="73" t="s">
        <v>258</v>
      </c>
    </row>
    <row r="12" spans="1:6" x14ac:dyDescent="0.25">
      <c r="A12" t="s">
        <v>258</v>
      </c>
    </row>
    <row r="13" spans="1:6" x14ac:dyDescent="0.25">
      <c r="A13" s="73" t="s">
        <v>258</v>
      </c>
    </row>
    <row r="14" spans="1:6" x14ac:dyDescent="0.25">
      <c r="A14" s="73">
        <v>3</v>
      </c>
    </row>
    <row r="15" spans="1:6" x14ac:dyDescent="0.25">
      <c r="A15" s="73"/>
    </row>
    <row r="16" spans="1:6" x14ac:dyDescent="0.25">
      <c r="A16" s="7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50" zoomScaleNormal="150" workbookViewId="0">
      <selection activeCell="A14" sqref="A14"/>
    </sheetView>
  </sheetViews>
  <sheetFormatPr defaultRowHeight="15" x14ac:dyDescent="0.25"/>
  <sheetData>
    <row r="1" spans="1:7" x14ac:dyDescent="0.25">
      <c r="A1" s="46" t="s">
        <v>207</v>
      </c>
      <c r="E1" t="s">
        <v>214</v>
      </c>
    </row>
    <row r="2" spans="1:7" x14ac:dyDescent="0.25">
      <c r="A2" s="30">
        <v>353</v>
      </c>
    </row>
    <row r="3" spans="1:7" x14ac:dyDescent="0.25">
      <c r="A3" s="30" t="s">
        <v>208</v>
      </c>
      <c r="D3" t="str">
        <f>INDEX(A:A,MATCH("ZZZ",A:A))</f>
        <v>adf</v>
      </c>
    </row>
    <row r="4" spans="1:7" x14ac:dyDescent="0.25">
      <c r="A4" s="30" t="s">
        <v>209</v>
      </c>
    </row>
    <row r="5" spans="1:7" x14ac:dyDescent="0.25">
      <c r="A5" s="30" t="s">
        <v>210</v>
      </c>
      <c r="D5" s="49"/>
      <c r="G5" s="49" t="s">
        <v>215</v>
      </c>
    </row>
    <row r="6" spans="1:7" x14ac:dyDescent="0.25">
      <c r="A6" s="30" t="s">
        <v>211</v>
      </c>
      <c r="D6" t="str">
        <f>INDEX(A:A,MATCH("ZZZ",A:A))</f>
        <v>adf</v>
      </c>
    </row>
    <row r="7" spans="1:7" x14ac:dyDescent="0.25">
      <c r="A7" s="30" t="s">
        <v>212</v>
      </c>
    </row>
    <row r="8" spans="1:7" x14ac:dyDescent="0.25">
      <c r="A8" s="30">
        <v>234</v>
      </c>
    </row>
    <row r="9" spans="1:7" x14ac:dyDescent="0.25">
      <c r="A9" s="47">
        <v>34</v>
      </c>
    </row>
    <row r="10" spans="1:7" x14ac:dyDescent="0.25">
      <c r="A10" s="30" t="s">
        <v>208</v>
      </c>
    </row>
    <row r="11" spans="1:7" x14ac:dyDescent="0.25">
      <c r="A11" s="47" t="s">
        <v>212</v>
      </c>
    </row>
    <row r="12" spans="1:7" x14ac:dyDescent="0.25">
      <c r="A12" s="84" t="s">
        <v>212</v>
      </c>
    </row>
    <row r="13" spans="1:7" x14ac:dyDescent="0.25">
      <c r="A13" s="73" t="s">
        <v>259</v>
      </c>
    </row>
    <row r="14" spans="1:7" x14ac:dyDescent="0.25">
      <c r="A14" s="73"/>
    </row>
    <row r="15" spans="1:7" x14ac:dyDescent="0.25">
      <c r="A15" s="73"/>
    </row>
    <row r="18" spans="1:1" x14ac:dyDescent="0.25">
      <c r="A18" s="73"/>
    </row>
    <row r="19" spans="1:1" x14ac:dyDescent="0.25">
      <c r="A19" s="73"/>
    </row>
    <row r="20" spans="1:1" x14ac:dyDescent="0.25">
      <c r="A20" s="7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13"/>
  <sheetViews>
    <sheetView topLeftCell="A2" zoomScale="140" zoomScaleNormal="140" workbookViewId="0">
      <selection activeCell="D6" sqref="D6"/>
    </sheetView>
  </sheetViews>
  <sheetFormatPr defaultRowHeight="15" x14ac:dyDescent="0.25"/>
  <cols>
    <col min="3" max="3" width="10" bestFit="1" customWidth="1"/>
    <col min="4" max="4" width="10.42578125" bestFit="1" customWidth="1"/>
    <col min="5" max="5" width="10" bestFit="1" customWidth="1"/>
    <col min="8" max="9" width="13.7109375" bestFit="1" customWidth="1"/>
  </cols>
  <sheetData>
    <row r="1" spans="1:4" ht="30.75" customHeight="1" x14ac:dyDescent="0.25"/>
    <row r="2" spans="1:4" ht="15" customHeight="1" x14ac:dyDescent="0.25"/>
    <row r="3" spans="1:4" ht="15" customHeight="1" x14ac:dyDescent="0.25">
      <c r="A3" s="2" t="s">
        <v>29</v>
      </c>
    </row>
    <row r="4" spans="1:4" x14ac:dyDescent="0.25">
      <c r="A4" s="11" t="s">
        <v>217</v>
      </c>
      <c r="D4" s="2" t="s">
        <v>137</v>
      </c>
    </row>
    <row r="5" spans="1:4" x14ac:dyDescent="0.25">
      <c r="A5" s="12" t="s">
        <v>218</v>
      </c>
      <c r="D5" s="1" t="str">
        <f>INDEX(A4:A12,1)</f>
        <v>Bihar</v>
      </c>
    </row>
    <row r="6" spans="1:4" x14ac:dyDescent="0.25">
      <c r="A6" s="11" t="s">
        <v>237</v>
      </c>
    </row>
    <row r="7" spans="1:4" x14ac:dyDescent="0.25">
      <c r="A7" s="12" t="s">
        <v>222</v>
      </c>
    </row>
    <row r="8" spans="1:4" x14ac:dyDescent="0.25">
      <c r="A8" s="11" t="s">
        <v>223</v>
      </c>
    </row>
    <row r="9" spans="1:4" x14ac:dyDescent="0.25">
      <c r="A9" s="12" t="s">
        <v>219</v>
      </c>
    </row>
    <row r="10" spans="1:4" x14ac:dyDescent="0.25">
      <c r="A10" s="11" t="s">
        <v>238</v>
      </c>
      <c r="D10" s="33" t="s">
        <v>205</v>
      </c>
    </row>
    <row r="11" spans="1:4" x14ac:dyDescent="0.25">
      <c r="A11" s="12" t="s">
        <v>221</v>
      </c>
    </row>
    <row r="12" spans="1:4" x14ac:dyDescent="0.25">
      <c r="A12" s="64" t="s">
        <v>239</v>
      </c>
    </row>
    <row r="13" spans="1:4" x14ac:dyDescent="0.25">
      <c r="C13" s="33" t="s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40" zoomScaleNormal="140" workbookViewId="0">
      <selection activeCell="E2" sqref="E2:K2"/>
    </sheetView>
  </sheetViews>
  <sheetFormatPr defaultRowHeight="15" x14ac:dyDescent="0.25"/>
  <cols>
    <col min="1" max="1" width="9.7109375" bestFit="1" customWidth="1"/>
    <col min="4" max="4" width="9.7109375" bestFit="1" customWidth="1"/>
  </cols>
  <sheetData>
    <row r="1" spans="1:11" x14ac:dyDescent="0.25">
      <c r="A1" s="65" t="s">
        <v>241</v>
      </c>
      <c r="B1" s="65" t="s">
        <v>207</v>
      </c>
      <c r="D1" s="65" t="s">
        <v>241</v>
      </c>
    </row>
    <row r="2" spans="1:11" x14ac:dyDescent="0.25">
      <c r="A2" s="30">
        <v>1</v>
      </c>
      <c r="B2" s="30">
        <v>111</v>
      </c>
      <c r="D2" s="66">
        <v>1</v>
      </c>
      <c r="E2" s="30"/>
      <c r="F2" s="30"/>
      <c r="G2" s="30"/>
      <c r="H2" s="30"/>
      <c r="I2" s="30"/>
      <c r="J2" s="30"/>
      <c r="K2" s="30"/>
    </row>
    <row r="3" spans="1:11" x14ac:dyDescent="0.25">
      <c r="A3" s="30">
        <v>1</v>
      </c>
      <c r="B3" s="30">
        <f>B2+111</f>
        <v>222</v>
      </c>
      <c r="D3" s="66">
        <v>2</v>
      </c>
      <c r="E3" s="30"/>
      <c r="F3" s="30"/>
      <c r="G3" s="30"/>
      <c r="H3" s="30"/>
      <c r="I3" s="30"/>
      <c r="J3" s="30"/>
      <c r="K3" s="30"/>
    </row>
    <row r="4" spans="1:11" x14ac:dyDescent="0.25">
      <c r="A4" s="30">
        <v>1</v>
      </c>
      <c r="B4" s="30">
        <f t="shared" ref="B4:B7" si="0">B3+111</f>
        <v>333</v>
      </c>
      <c r="D4" s="66">
        <v>3</v>
      </c>
      <c r="E4" s="30"/>
      <c r="F4" s="30"/>
      <c r="G4" s="30"/>
      <c r="H4" s="30"/>
      <c r="I4" s="30"/>
      <c r="J4" s="30"/>
      <c r="K4" s="30"/>
    </row>
    <row r="5" spans="1:11" x14ac:dyDescent="0.25">
      <c r="A5" s="30">
        <v>1</v>
      </c>
      <c r="B5" s="30">
        <f t="shared" si="0"/>
        <v>444</v>
      </c>
      <c r="D5" s="66">
        <v>4</v>
      </c>
      <c r="E5" s="30"/>
      <c r="F5" s="30"/>
      <c r="G5" s="30"/>
      <c r="H5" s="30"/>
      <c r="I5" s="30"/>
      <c r="J5" s="30"/>
      <c r="K5" s="30"/>
    </row>
    <row r="6" spans="1:11" x14ac:dyDescent="0.25">
      <c r="A6" s="30">
        <v>1</v>
      </c>
      <c r="B6" s="30">
        <f t="shared" si="0"/>
        <v>555</v>
      </c>
      <c r="D6" s="66">
        <v>5</v>
      </c>
      <c r="E6" s="30"/>
      <c r="F6" s="30"/>
      <c r="G6" s="30"/>
      <c r="H6" s="30"/>
      <c r="I6" s="30"/>
      <c r="J6" s="30"/>
      <c r="K6" s="30"/>
    </row>
    <row r="7" spans="1:11" x14ac:dyDescent="0.25">
      <c r="A7" s="30">
        <v>1</v>
      </c>
      <c r="B7" s="30">
        <f t="shared" si="0"/>
        <v>666</v>
      </c>
      <c r="D7" s="66">
        <v>6</v>
      </c>
      <c r="E7" s="30"/>
      <c r="F7" s="30"/>
      <c r="G7" s="30"/>
      <c r="H7" s="30"/>
      <c r="I7" s="30"/>
      <c r="J7" s="30"/>
      <c r="K7" s="30"/>
    </row>
    <row r="8" spans="1:11" x14ac:dyDescent="0.25">
      <c r="A8" s="30">
        <v>2</v>
      </c>
      <c r="B8" s="30">
        <v>222</v>
      </c>
    </row>
    <row r="9" spans="1:11" x14ac:dyDescent="0.25">
      <c r="A9" s="30">
        <v>2</v>
      </c>
      <c r="B9" s="30">
        <v>333</v>
      </c>
    </row>
    <row r="10" spans="1:11" x14ac:dyDescent="0.25">
      <c r="A10" s="30">
        <v>2</v>
      </c>
      <c r="B10" s="30">
        <v>444</v>
      </c>
    </row>
    <row r="11" spans="1:11" x14ac:dyDescent="0.25">
      <c r="A11" s="30">
        <v>3</v>
      </c>
      <c r="B11" s="30">
        <v>555</v>
      </c>
    </row>
    <row r="12" spans="1:11" x14ac:dyDescent="0.25">
      <c r="A12" s="30">
        <v>4</v>
      </c>
      <c r="B12" s="30">
        <v>777</v>
      </c>
    </row>
    <row r="13" spans="1:11" x14ac:dyDescent="0.25">
      <c r="A13" s="30">
        <v>5</v>
      </c>
      <c r="B13" s="30">
        <v>444</v>
      </c>
    </row>
    <row r="14" spans="1:11" x14ac:dyDescent="0.25">
      <c r="A14" s="30">
        <v>6</v>
      </c>
      <c r="B14" s="30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9" workbookViewId="0">
      <selection activeCell="G11" sqref="G11:N13"/>
    </sheetView>
  </sheetViews>
  <sheetFormatPr defaultRowHeight="15" x14ac:dyDescent="0.25"/>
  <cols>
    <col min="1" max="1" width="7.5703125" customWidth="1"/>
    <col min="2" max="2" width="11.140625" bestFit="1" customWidth="1"/>
    <col min="6" max="6" width="12.28515625" customWidth="1"/>
  </cols>
  <sheetData>
    <row r="1" spans="1:14" x14ac:dyDescent="0.25">
      <c r="A1" t="s">
        <v>243</v>
      </c>
      <c r="B1" t="s">
        <v>244</v>
      </c>
      <c r="C1" t="s">
        <v>245</v>
      </c>
      <c r="F1" s="107" t="s">
        <v>244</v>
      </c>
      <c r="G1" s="108" t="s">
        <v>246</v>
      </c>
      <c r="H1" s="108"/>
      <c r="I1" s="108"/>
      <c r="J1" s="108"/>
      <c r="K1" s="108"/>
      <c r="L1" s="108"/>
      <c r="M1" s="108"/>
      <c r="N1" s="108"/>
    </row>
    <row r="2" spans="1:14" x14ac:dyDescent="0.25">
      <c r="A2">
        <v>1</v>
      </c>
      <c r="B2">
        <v>154</v>
      </c>
      <c r="C2" t="s">
        <v>247</v>
      </c>
      <c r="F2" s="107"/>
      <c r="G2" s="68">
        <v>1</v>
      </c>
      <c r="H2" s="68">
        <v>2</v>
      </c>
      <c r="I2" s="68">
        <v>3</v>
      </c>
      <c r="J2" s="68">
        <v>4</v>
      </c>
      <c r="K2" s="68">
        <v>5</v>
      </c>
      <c r="L2" s="68">
        <v>6</v>
      </c>
      <c r="M2" s="68">
        <v>7</v>
      </c>
      <c r="N2" s="68">
        <v>8</v>
      </c>
    </row>
    <row r="3" spans="1:14" x14ac:dyDescent="0.25">
      <c r="A3">
        <v>2</v>
      </c>
      <c r="B3">
        <v>154</v>
      </c>
      <c r="C3" t="s">
        <v>248</v>
      </c>
      <c r="F3" s="30">
        <v>154</v>
      </c>
      <c r="G3" s="30" t="str">
        <f t="array" ref="G3">IFERROR(INDEX($C$2:$C$33,MATCH(1,($F3=$B$2:$B$33)*(G$2=$A$2:$A$33),0))," ")</f>
        <v>google</v>
      </c>
      <c r="H3" s="30" t="str">
        <f t="array" ref="H3">IFERROR(INDEX($C$2:$C$33,MATCH(1,($F3=$B$2:$B$33)*(H$2=$A$2:$A$33),0))," ")</f>
        <v>yahoo</v>
      </c>
      <c r="I3" s="30" t="str">
        <f t="array" ref="I3">IFERROR(INDEX($C$2:$C$33,MATCH(1,($F3=$B$2:$B$33)*(I$2=$A$2:$A$33),0))," ")</f>
        <v>gmail</v>
      </c>
      <c r="J3" s="30" t="str">
        <f t="array" ref="J3">IFERROR(INDEX($C$2:$C$33,MATCH(1,($F3=$B$2:$B$33)*(J$2=$A$2:$A$33),0))," ")</f>
        <v>lenovo</v>
      </c>
      <c r="K3" s="30" t="str">
        <f t="array" ref="K3">IFERROR(INDEX($C$2:$C$33,MATCH(1,($F3=$B$2:$B$33)*(K$2=$A$2:$A$33),0))," ")</f>
        <v>lenovo</v>
      </c>
      <c r="L3" s="30" t="str">
        <f t="array" ref="L3">IFERROR(INDEX($C$2:$C$33,MATCH(1,($F3=$B$2:$B$33)*(L$2=$A$2:$A$33),0))," ")</f>
        <v>dell</v>
      </c>
      <c r="M3" s="30" t="str">
        <f t="array" ref="M3">IFERROR(INDEX($C$2:$C$33,MATCH(1,($F3=$B$2:$B$33)*(M$2=$A$2:$A$33),0))," ")</f>
        <v>tata</v>
      </c>
      <c r="N3" s="30" t="str">
        <f t="array" ref="N3">IFERROR(INDEX($C$2:$C$33,MATCH(1,($F3=$B$2:$B$33)*(N$2=$A$2:$A$33),0))," ")</f>
        <v>patna</v>
      </c>
    </row>
    <row r="4" spans="1:14" x14ac:dyDescent="0.25">
      <c r="A4">
        <v>3</v>
      </c>
      <c r="B4">
        <v>154</v>
      </c>
      <c r="C4" t="s">
        <v>249</v>
      </c>
      <c r="F4" s="30">
        <v>2698</v>
      </c>
      <c r="G4" s="30" t="str">
        <f t="array" ref="G4">IFERROR(INDEX($C$2:$C$33,MATCH(1,($F4=$B$2:$B$33)*(G$2=$A$2:$A$33),0))," ")</f>
        <v>facebook</v>
      </c>
      <c r="H4" s="30" t="str">
        <f t="array" ref="H4">IFERROR(INDEX($C$2:$C$33,MATCH(1,($F4=$B$2:$B$33)*(H$2=$A$2:$A$33),0))," ")</f>
        <v>youtube</v>
      </c>
      <c r="I4" s="30" t="str">
        <f t="array" ref="I4">IFERROR(INDEX($C$2:$C$33,MATCH(1,($F4=$B$2:$B$33)*(I$2=$A$2:$A$33),0))," ")</f>
        <v>gmail</v>
      </c>
      <c r="J4" s="30" t="str">
        <f t="array" ref="J4">IFERROR(INDEX($C$2:$C$33,MATCH(1,($F4=$B$2:$B$33)*(J$2=$A$2:$A$33),0))," ")</f>
        <v>google</v>
      </c>
      <c r="K4" s="30" t="str">
        <f t="array" ref="K4">IFERROR(INDEX($C$2:$C$33,MATCH(1,($F4=$B$2:$B$33)*(K$2=$A$2:$A$33),0))," ")</f>
        <v>yahoo</v>
      </c>
      <c r="L4" s="30" t="str">
        <f t="array" ref="L4">IFERROR(INDEX($C$2:$C$33,MATCH(1,($F4=$B$2:$B$33)*(L$2=$A$2:$A$33),0))," ")</f>
        <v>HP</v>
      </c>
      <c r="M4" s="30" t="str">
        <f t="array" ref="M4">IFERROR(INDEX($C$2:$C$33,MATCH(1,($F4=$B$2:$B$33)*(M$2=$A$2:$A$33),0))," ")</f>
        <v>dell</v>
      </c>
      <c r="N4" s="30" t="str">
        <f t="array" ref="N4">IFERROR(INDEX($C$2:$C$33,MATCH(1,($F4=$B$2:$B$33)*(N$2=$A$2:$A$33),0))," ")</f>
        <v xml:space="preserve"> </v>
      </c>
    </row>
    <row r="5" spans="1:14" x14ac:dyDescent="0.25">
      <c r="A5">
        <v>4</v>
      </c>
      <c r="B5">
        <v>154</v>
      </c>
      <c r="C5" t="s">
        <v>250</v>
      </c>
      <c r="F5" s="30">
        <v>2547</v>
      </c>
      <c r="G5" s="30" t="str">
        <f t="array" ref="G5">IFERROR(INDEX($C$2:$C$33,MATCH(1,($F5=$B$2:$B$33)*(G$2=$A$2:$A$33),0))," ")</f>
        <v>delhi</v>
      </c>
      <c r="H5" s="30" t="str">
        <f t="array" ref="H5">IFERROR(INDEX($C$2:$C$33,MATCH(1,($F5=$B$2:$B$33)*(H$2=$A$2:$A$33),0))," ")</f>
        <v>noida</v>
      </c>
      <c r="I5" s="30" t="str">
        <f t="array" ref="I5">IFERROR(INDEX($C$2:$C$33,MATCH(1,($F5=$B$2:$B$33)*(I$2=$A$2:$A$33),0))," ")</f>
        <v xml:space="preserve"> </v>
      </c>
      <c r="J5" s="30" t="str">
        <f t="array" ref="J5">IFERROR(INDEX($C$2:$C$33,MATCH(1,($F5=$B$2:$B$33)*(J$2=$A$2:$A$33),0))," ")</f>
        <v xml:space="preserve"> </v>
      </c>
      <c r="K5" s="30" t="str">
        <f t="array" ref="K5">IFERROR(INDEX($C$2:$C$33,MATCH(1,($F5=$B$2:$B$33)*(K$2=$A$2:$A$33),0))," ")</f>
        <v xml:space="preserve"> </v>
      </c>
      <c r="L5" s="30" t="str">
        <f t="array" ref="L5">IFERROR(INDEX($C$2:$C$33,MATCH(1,($F5=$B$2:$B$33)*(L$2=$A$2:$A$33),0))," ")</f>
        <v xml:space="preserve"> </v>
      </c>
      <c r="M5" s="30" t="str">
        <f t="array" ref="M5">IFERROR(INDEX($C$2:$C$33,MATCH(1,($F5=$B$2:$B$33)*(M$2=$A$2:$A$33),0))," ")</f>
        <v xml:space="preserve"> </v>
      </c>
      <c r="N5" s="30" t="str">
        <f t="array" ref="N5">IFERROR(INDEX($C$2:$C$33,MATCH(1,($F5=$B$2:$B$33)*(N$2=$A$2:$A$33),0))," ")</f>
        <v xml:space="preserve"> </v>
      </c>
    </row>
    <row r="6" spans="1:14" x14ac:dyDescent="0.25">
      <c r="A6">
        <v>4</v>
      </c>
      <c r="B6">
        <v>154</v>
      </c>
      <c r="C6" t="s">
        <v>250</v>
      </c>
      <c r="F6" s="69"/>
      <c r="G6" s="109"/>
      <c r="H6" s="109"/>
      <c r="I6" s="109"/>
      <c r="J6" s="109"/>
      <c r="K6" s="109"/>
      <c r="L6" s="109"/>
      <c r="M6" s="109"/>
      <c r="N6" s="109"/>
    </row>
    <row r="7" spans="1:14" x14ac:dyDescent="0.25">
      <c r="A7">
        <v>4</v>
      </c>
      <c r="B7">
        <v>154</v>
      </c>
      <c r="C7" t="s">
        <v>250</v>
      </c>
      <c r="F7" s="69"/>
      <c r="G7" s="69"/>
      <c r="H7" s="69"/>
      <c r="I7" s="69"/>
      <c r="J7" s="69"/>
      <c r="K7" s="69"/>
      <c r="L7" s="69"/>
      <c r="M7" s="69"/>
      <c r="N7" s="69"/>
    </row>
    <row r="8" spans="1:14" x14ac:dyDescent="0.25">
      <c r="A8">
        <v>4</v>
      </c>
      <c r="B8">
        <v>154</v>
      </c>
      <c r="C8" t="s">
        <v>250</v>
      </c>
      <c r="F8" s="69"/>
      <c r="G8" s="69"/>
      <c r="H8" s="69"/>
      <c r="I8" s="69"/>
      <c r="J8" s="69"/>
      <c r="K8" s="69"/>
      <c r="L8" s="69"/>
      <c r="M8" s="69"/>
      <c r="N8" s="69"/>
    </row>
    <row r="9" spans="1:14" x14ac:dyDescent="0.25">
      <c r="A9">
        <v>4</v>
      </c>
      <c r="B9">
        <v>154</v>
      </c>
      <c r="C9" t="s">
        <v>250</v>
      </c>
      <c r="F9" s="107" t="s">
        <v>244</v>
      </c>
      <c r="G9" s="108" t="s">
        <v>246</v>
      </c>
      <c r="H9" s="108"/>
      <c r="I9" s="108"/>
      <c r="J9" s="108"/>
      <c r="K9" s="108"/>
      <c r="L9" s="108"/>
      <c r="M9" s="108"/>
      <c r="N9" s="108"/>
    </row>
    <row r="10" spans="1:14" x14ac:dyDescent="0.25">
      <c r="A10">
        <v>5</v>
      </c>
      <c r="B10">
        <v>154</v>
      </c>
      <c r="C10" t="s">
        <v>250</v>
      </c>
      <c r="F10" s="107"/>
      <c r="G10" s="68">
        <v>1</v>
      </c>
      <c r="H10" s="68">
        <v>2</v>
      </c>
      <c r="I10" s="68">
        <v>3</v>
      </c>
      <c r="J10" s="68">
        <v>4</v>
      </c>
      <c r="K10" s="68">
        <v>5</v>
      </c>
      <c r="L10" s="68">
        <v>6</v>
      </c>
      <c r="M10" s="68">
        <v>7</v>
      </c>
      <c r="N10" s="68">
        <v>8</v>
      </c>
    </row>
    <row r="11" spans="1:14" ht="15" customHeight="1" x14ac:dyDescent="0.25">
      <c r="A11">
        <v>6</v>
      </c>
      <c r="B11">
        <v>154</v>
      </c>
      <c r="C11" t="s">
        <v>18</v>
      </c>
      <c r="F11" s="30">
        <v>154</v>
      </c>
      <c r="G11" s="30" t="str">
        <f t="array" ref="G11">IFERROR(INDEX($C$2:$C$33,MATCH(1,($B$2:$B$33=$F11)*($A$2:$A$33=G$10),0)),"")</f>
        <v>google</v>
      </c>
      <c r="H11" s="30" t="str">
        <f t="array" ref="H11">IFERROR(INDEX($C$2:$C$33,MATCH(1,($B$2:$B$33=$F11)*($A$2:$A$33=H$10),0)),"")</f>
        <v>yahoo</v>
      </c>
      <c r="I11" s="30" t="str">
        <f t="array" ref="I11">IFERROR(INDEX($C$2:$C$33,MATCH(1,($B$2:$B$33=$F11)*($A$2:$A$33=I$10),0)),"")</f>
        <v>gmail</v>
      </c>
      <c r="J11" s="30" t="str">
        <f t="array" ref="J11">IFERROR(INDEX($C$2:$C$33,MATCH(1,($B$2:$B$33=$F11)*($A$2:$A$33=J$10),0)),"")</f>
        <v>lenovo</v>
      </c>
      <c r="K11" s="30" t="str">
        <f t="array" ref="K11">IFERROR(INDEX($C$2:$C$33,MATCH(1,($B$2:$B$33=$F11)*($A$2:$A$33=K$10),0)),"")</f>
        <v>lenovo</v>
      </c>
      <c r="L11" s="30" t="str">
        <f t="array" ref="L11">IFERROR(INDEX($C$2:$C$33,MATCH(1,($B$2:$B$33=$F11)*($A$2:$A$33=L$10),0)),"")</f>
        <v>dell</v>
      </c>
      <c r="M11" s="30" t="str">
        <f t="array" ref="M11">IFERROR(INDEX($C$2:$C$33,MATCH(1,($B$2:$B$33=$F11)*($A$2:$A$33=M$10),0)),"")</f>
        <v>tata</v>
      </c>
      <c r="N11" s="30" t="str">
        <f t="array" ref="N11">IFERROR(INDEX($C$2:$C$33,MATCH(1,($B$2:$B$33=$F11)*($A$2:$A$33=N$10),0)),"")</f>
        <v>patna</v>
      </c>
    </row>
    <row r="12" spans="1:14" x14ac:dyDescent="0.25">
      <c r="A12">
        <v>7</v>
      </c>
      <c r="B12">
        <v>154</v>
      </c>
      <c r="C12" t="s">
        <v>251</v>
      </c>
      <c r="F12" s="30">
        <v>2698</v>
      </c>
      <c r="G12" s="30" t="str">
        <f t="array" ref="G12">IFERROR(INDEX($C$2:$C$33,MATCH(1,($B$2:$B$33=$F12)*($A$2:$A$33=G$10),0)),"")</f>
        <v>facebook</v>
      </c>
      <c r="H12" s="30" t="str">
        <f t="array" ref="H12">IFERROR(INDEX($C$2:$C$33,MATCH(1,($B$2:$B$33=$F12)*($A$2:$A$33=H$10),0)),"")</f>
        <v>youtube</v>
      </c>
      <c r="I12" s="30" t="str">
        <f t="array" ref="I12">IFERROR(INDEX($C$2:$C$33,MATCH(1,($B$2:$B$33=$F12)*($A$2:$A$33=I$10),0)),"")</f>
        <v>gmail</v>
      </c>
      <c r="J12" s="30" t="str">
        <f t="array" ref="J12">IFERROR(INDEX($C$2:$C$33,MATCH(1,($B$2:$B$33=$F12)*($A$2:$A$33=J$10),0)),"")</f>
        <v>google</v>
      </c>
      <c r="K12" s="30" t="str">
        <f t="array" ref="K12">IFERROR(INDEX($C$2:$C$33,MATCH(1,($B$2:$B$33=$F12)*($A$2:$A$33=K$10),0)),"")</f>
        <v>yahoo</v>
      </c>
      <c r="L12" s="30" t="str">
        <f t="array" ref="L12">IFERROR(INDEX($C$2:$C$33,MATCH(1,($B$2:$B$33=$F12)*($A$2:$A$33=L$10),0)),"")</f>
        <v>HP</v>
      </c>
      <c r="M12" s="30" t="str">
        <f t="array" ref="M12">IFERROR(INDEX($C$2:$C$33,MATCH(1,($B$2:$B$33=$F12)*($A$2:$A$33=M$10),0)),"")</f>
        <v>dell</v>
      </c>
      <c r="N12" s="30" t="str">
        <f t="array" ref="N12">IFERROR(INDEX($C$2:$C$33,MATCH(1,($B$2:$B$33=$F12)*($A$2:$A$33=N$10),0)),"")</f>
        <v/>
      </c>
    </row>
    <row r="13" spans="1:14" x14ac:dyDescent="0.25">
      <c r="A13">
        <v>8</v>
      </c>
      <c r="B13">
        <v>154</v>
      </c>
      <c r="C13" t="s">
        <v>252</v>
      </c>
      <c r="F13" s="30">
        <v>2547</v>
      </c>
      <c r="G13" s="30" t="str">
        <f t="array" ref="G13">IFERROR(INDEX($C$2:$C$33,MATCH(1,($B$2:$B$33=$F13)*($A$2:$A$33=G$10),0)),"")</f>
        <v>delhi</v>
      </c>
      <c r="H13" s="30" t="str">
        <f t="array" ref="H13">IFERROR(INDEX($C$2:$C$33,MATCH(1,($B$2:$B$33=$F13)*($A$2:$A$33=H$10),0)),"")</f>
        <v>noida</v>
      </c>
      <c r="I13" s="30" t="str">
        <f t="array" ref="I13">IFERROR(INDEX($C$2:$C$33,MATCH(1,($B$2:$B$33=$F13)*($A$2:$A$33=I$10),0)),"")</f>
        <v/>
      </c>
      <c r="J13" s="30" t="str">
        <f t="array" ref="J13">IFERROR(INDEX($C$2:$C$33,MATCH(1,($B$2:$B$33=$F13)*($A$2:$A$33=J$10),0)),"")</f>
        <v/>
      </c>
      <c r="K13" s="30" t="str">
        <f t="array" ref="K13">IFERROR(INDEX($C$2:$C$33,MATCH(1,($B$2:$B$33=$F13)*($A$2:$A$33=K$10),0)),"")</f>
        <v/>
      </c>
      <c r="L13" s="30" t="str">
        <f t="array" ref="L13">IFERROR(INDEX($C$2:$C$33,MATCH(1,($B$2:$B$33=$F13)*($A$2:$A$33=L$10),0)),"")</f>
        <v/>
      </c>
      <c r="M13" s="30" t="str">
        <f t="array" ref="M13">IFERROR(INDEX($C$2:$C$33,MATCH(1,($B$2:$B$33=$F13)*($A$2:$A$33=M$10),0)),"")</f>
        <v/>
      </c>
      <c r="N13" s="30" t="str">
        <f t="array" ref="N13">IFERROR(INDEX($C$2:$C$33,MATCH(1,($B$2:$B$33=$F13)*($A$2:$A$33=N$10),0)),"")</f>
        <v/>
      </c>
    </row>
    <row r="14" spans="1:14" x14ac:dyDescent="0.25">
      <c r="A14">
        <v>8</v>
      </c>
      <c r="B14">
        <v>154</v>
      </c>
      <c r="C14" t="s">
        <v>252</v>
      </c>
      <c r="F14" s="69"/>
      <c r="G14" s="69"/>
      <c r="H14" s="69"/>
      <c r="I14" s="69"/>
      <c r="J14" s="69"/>
      <c r="K14" s="69"/>
      <c r="L14" s="69"/>
      <c r="M14" s="69"/>
      <c r="N14" s="69"/>
    </row>
    <row r="15" spans="1:14" x14ac:dyDescent="0.25">
      <c r="A15">
        <v>1</v>
      </c>
      <c r="B15">
        <v>2698</v>
      </c>
      <c r="C15" t="s">
        <v>253</v>
      </c>
      <c r="F15" s="69"/>
      <c r="G15" s="69"/>
      <c r="H15" s="69"/>
      <c r="I15" s="69"/>
      <c r="J15" s="69"/>
      <c r="K15" s="69"/>
      <c r="L15" s="69"/>
      <c r="M15" s="69"/>
      <c r="N15" s="69"/>
    </row>
    <row r="16" spans="1:14" x14ac:dyDescent="0.25">
      <c r="A16">
        <v>1</v>
      </c>
      <c r="B16">
        <v>2698</v>
      </c>
      <c r="C16" t="s">
        <v>253</v>
      </c>
      <c r="F16" s="69"/>
      <c r="G16" s="69"/>
      <c r="H16" s="69"/>
      <c r="I16" s="69"/>
      <c r="J16" s="69"/>
      <c r="K16" s="69"/>
      <c r="L16" s="69"/>
      <c r="M16" s="69"/>
      <c r="N16" s="69"/>
    </row>
    <row r="17" spans="1:14" x14ac:dyDescent="0.25">
      <c r="A17">
        <v>1</v>
      </c>
      <c r="B17">
        <v>2698</v>
      </c>
      <c r="C17" t="s">
        <v>253</v>
      </c>
      <c r="F17" s="69"/>
      <c r="G17" s="69"/>
      <c r="H17" s="69"/>
      <c r="I17" s="69"/>
      <c r="J17" s="69"/>
      <c r="K17" s="69"/>
      <c r="L17" s="69"/>
      <c r="M17" s="69"/>
      <c r="N17" s="69"/>
    </row>
    <row r="18" spans="1:14" x14ac:dyDescent="0.25">
      <c r="A18">
        <v>1</v>
      </c>
      <c r="B18">
        <v>2698</v>
      </c>
      <c r="C18" t="s">
        <v>253</v>
      </c>
    </row>
    <row r="19" spans="1:14" x14ac:dyDescent="0.25">
      <c r="A19">
        <v>1</v>
      </c>
      <c r="B19">
        <v>2698</v>
      </c>
      <c r="C19" t="s">
        <v>253</v>
      </c>
    </row>
    <row r="20" spans="1:14" x14ac:dyDescent="0.25">
      <c r="A20">
        <v>1</v>
      </c>
      <c r="B20">
        <v>2698</v>
      </c>
      <c r="C20" t="s">
        <v>253</v>
      </c>
    </row>
    <row r="21" spans="1:14" x14ac:dyDescent="0.25">
      <c r="A21">
        <v>2</v>
      </c>
      <c r="B21">
        <v>2698</v>
      </c>
      <c r="C21" t="s">
        <v>254</v>
      </c>
    </row>
    <row r="22" spans="1:14" x14ac:dyDescent="0.25">
      <c r="A22">
        <v>3</v>
      </c>
      <c r="B22">
        <v>2698</v>
      </c>
      <c r="C22" t="s">
        <v>249</v>
      </c>
    </row>
    <row r="23" spans="1:14" x14ac:dyDescent="0.25">
      <c r="A23">
        <v>4</v>
      </c>
      <c r="B23">
        <v>2698</v>
      </c>
      <c r="C23" t="s">
        <v>247</v>
      </c>
    </row>
    <row r="24" spans="1:14" x14ac:dyDescent="0.25">
      <c r="A24">
        <v>5</v>
      </c>
      <c r="B24">
        <v>2698</v>
      </c>
      <c r="C24" t="s">
        <v>248</v>
      </c>
    </row>
    <row r="25" spans="1:14" x14ac:dyDescent="0.25">
      <c r="A25">
        <v>6</v>
      </c>
      <c r="B25">
        <v>2698</v>
      </c>
      <c r="C25" t="s">
        <v>16</v>
      </c>
    </row>
    <row r="26" spans="1:14" x14ac:dyDescent="0.25">
      <c r="A26">
        <v>7</v>
      </c>
      <c r="B26">
        <v>2698</v>
      </c>
      <c r="C26" t="s">
        <v>18</v>
      </c>
    </row>
    <row r="27" spans="1:14" x14ac:dyDescent="0.25">
      <c r="A27">
        <v>7</v>
      </c>
      <c r="B27">
        <v>2698</v>
      </c>
      <c r="C27" t="s">
        <v>255</v>
      </c>
    </row>
    <row r="28" spans="1:14" x14ac:dyDescent="0.25">
      <c r="A28">
        <v>7</v>
      </c>
      <c r="B28">
        <v>2698</v>
      </c>
      <c r="C28" t="s">
        <v>255</v>
      </c>
    </row>
    <row r="29" spans="1:14" x14ac:dyDescent="0.25">
      <c r="A29">
        <v>7</v>
      </c>
      <c r="B29">
        <v>2698</v>
      </c>
      <c r="C29" t="s">
        <v>255</v>
      </c>
    </row>
    <row r="30" spans="1:14" x14ac:dyDescent="0.25">
      <c r="A30">
        <v>7</v>
      </c>
      <c r="B30">
        <v>2698</v>
      </c>
      <c r="C30" t="s">
        <v>255</v>
      </c>
    </row>
    <row r="31" spans="1:14" x14ac:dyDescent="0.25">
      <c r="A31">
        <v>7</v>
      </c>
      <c r="B31">
        <v>2698</v>
      </c>
      <c r="C31" t="s">
        <v>255</v>
      </c>
    </row>
    <row r="32" spans="1:14" x14ac:dyDescent="0.25">
      <c r="A32">
        <v>1</v>
      </c>
      <c r="B32">
        <v>2547</v>
      </c>
      <c r="C32" t="s">
        <v>256</v>
      </c>
    </row>
    <row r="33" spans="1:3" x14ac:dyDescent="0.25">
      <c r="A33">
        <v>2</v>
      </c>
      <c r="B33">
        <v>2547</v>
      </c>
      <c r="C33" t="s">
        <v>257</v>
      </c>
    </row>
  </sheetData>
  <mergeCells count="5">
    <mergeCell ref="F1:F2"/>
    <mergeCell ref="G1:N1"/>
    <mergeCell ref="G6:N6"/>
    <mergeCell ref="F9:F10"/>
    <mergeCell ref="G9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Summery</vt:lpstr>
      <vt:lpstr>Index1</vt:lpstr>
      <vt:lpstr>Index2</vt:lpstr>
      <vt:lpstr>Index3</vt:lpstr>
      <vt:lpstr>Index4</vt:lpstr>
      <vt:lpstr>Index5</vt:lpstr>
      <vt:lpstr>Index7</vt:lpstr>
      <vt:lpstr>Index8</vt:lpstr>
      <vt:lpstr>Index10</vt:lpstr>
      <vt:lpstr>Index11</vt:lpstr>
      <vt:lpstr>Index12</vt:lpstr>
      <vt:lpstr>Index13</vt:lpstr>
      <vt:lpstr>Index14</vt:lpstr>
      <vt:lpstr>Index15</vt:lpstr>
      <vt:lpstr>Index16</vt:lpstr>
      <vt:lpstr>Index17</vt:lpstr>
      <vt:lpstr>Index18</vt:lpstr>
      <vt:lpstr>Index19</vt:lpstr>
      <vt:lpstr>Index-21</vt:lpstr>
      <vt:lpstr>Index-22</vt:lpstr>
      <vt:lpstr>Sheet 23</vt:lpstr>
      <vt:lpstr>Index 24</vt:lpstr>
      <vt:lpstr>Index-25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2013-07-04T14:21:01Z</dcterms:created>
  <dcterms:modified xsi:type="dcterms:W3CDTF">2019-09-25T02:17:37Z</dcterms:modified>
</cp:coreProperties>
</file>