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35" windowHeight="8445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Tabelle1" sheetId="9" r:id="rId8"/>
  </sheets>
  <calcPr calcId="125725"/>
</workbook>
</file>

<file path=xl/calcChain.xml><?xml version="1.0" encoding="utf-8"?>
<calcChain xmlns="http://schemas.openxmlformats.org/spreadsheetml/2006/main">
  <c r="H8" i="5"/>
  <c r="H7"/>
  <c r="H9"/>
  <c r="H11"/>
  <c r="H13"/>
  <c r="H15"/>
  <c r="H17"/>
  <c r="H19"/>
  <c r="H21"/>
  <c r="H23"/>
  <c r="H25"/>
  <c r="H27"/>
  <c r="H29"/>
  <c r="H31"/>
  <c r="H33"/>
  <c r="H35"/>
  <c r="H37"/>
  <c r="H39"/>
  <c r="H41"/>
  <c r="H43"/>
  <c r="H45"/>
  <c r="H47"/>
  <c r="H49"/>
  <c r="H51"/>
  <c r="H53"/>
  <c r="H55"/>
  <c r="H57"/>
  <c r="H59"/>
  <c r="H61"/>
  <c r="H63"/>
  <c r="H65"/>
  <c r="H67"/>
  <c r="H69"/>
  <c r="H71"/>
  <c r="H73"/>
  <c r="H75"/>
  <c r="H77"/>
  <c r="H79"/>
  <c r="H81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G7"/>
  <c r="F7"/>
  <c r="F6" i="4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G5"/>
  <c r="F5"/>
  <c r="J35" i="2"/>
  <c r="J31"/>
  <c r="I31"/>
  <c r="J30"/>
  <c r="I30"/>
  <c r="J29"/>
  <c r="I29"/>
  <c r="J28"/>
  <c r="I28"/>
  <c r="J27"/>
  <c r="I27"/>
  <c r="J26"/>
  <c r="I26"/>
  <c r="F26"/>
  <c r="J34"/>
  <c r="I34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E78"/>
  <c r="F78"/>
  <c r="E79"/>
  <c r="F79"/>
  <c r="E80"/>
  <c r="F80"/>
  <c r="E81"/>
  <c r="F81"/>
  <c r="E82"/>
  <c r="F82"/>
  <c r="E83"/>
  <c r="F83"/>
  <c r="E84"/>
  <c r="F84"/>
  <c r="E85"/>
  <c r="F85"/>
  <c r="E86"/>
  <c r="F86"/>
  <c r="E87"/>
  <c r="F87"/>
  <c r="E88"/>
  <c r="F88"/>
  <c r="E89"/>
  <c r="F89"/>
  <c r="E90"/>
  <c r="F90"/>
  <c r="E91"/>
  <c r="F91"/>
  <c r="E92"/>
  <c r="F92"/>
  <c r="E93"/>
  <c r="F93"/>
  <c r="E94"/>
  <c r="F94"/>
  <c r="E95"/>
  <c r="F95"/>
  <c r="E96"/>
  <c r="F96"/>
  <c r="E97"/>
  <c r="F97"/>
  <c r="E98"/>
  <c r="F98"/>
  <c r="F8"/>
  <c r="E8"/>
  <c r="J20" i="1"/>
  <c r="I20"/>
  <c r="I7" i="5" l="1"/>
  <c r="I80"/>
  <c r="I78"/>
  <c r="I76"/>
  <c r="I74"/>
  <c r="I72"/>
  <c r="I70"/>
  <c r="I68"/>
  <c r="I66"/>
  <c r="I64"/>
  <c r="I62"/>
  <c r="I60"/>
  <c r="I58"/>
  <c r="I56"/>
  <c r="I54"/>
  <c r="I52"/>
  <c r="I50"/>
  <c r="I48"/>
  <c r="I46"/>
  <c r="I44"/>
  <c r="I42"/>
  <c r="I40"/>
  <c r="I38"/>
  <c r="I36"/>
  <c r="I34"/>
  <c r="I32"/>
  <c r="I30"/>
  <c r="I28"/>
  <c r="I26"/>
  <c r="I24"/>
  <c r="I22"/>
  <c r="I20"/>
  <c r="I18"/>
  <c r="I16"/>
  <c r="I14"/>
  <c r="I12"/>
  <c r="I10"/>
  <c r="I8"/>
  <c r="H80"/>
  <c r="H78"/>
  <c r="H76"/>
  <c r="H74"/>
  <c r="H72"/>
  <c r="H70"/>
  <c r="H68"/>
  <c r="H66"/>
  <c r="H64"/>
  <c r="H62"/>
  <c r="H60"/>
  <c r="H58"/>
  <c r="H56"/>
  <c r="H54"/>
  <c r="H52"/>
  <c r="H50"/>
  <c r="H48"/>
  <c r="H46"/>
  <c r="H44"/>
  <c r="H42"/>
  <c r="H40"/>
  <c r="H38"/>
  <c r="H36"/>
  <c r="H34"/>
  <c r="H32"/>
  <c r="H30"/>
  <c r="H28"/>
  <c r="H26"/>
  <c r="H24"/>
  <c r="H22"/>
  <c r="H20"/>
  <c r="H18"/>
  <c r="H16"/>
  <c r="H14"/>
  <c r="H12"/>
  <c r="H10"/>
  <c r="I35" i="2"/>
  <c r="I37" s="1"/>
  <c r="K28" i="1"/>
  <c r="J27"/>
  <c r="N26" s="1"/>
  <c r="J28"/>
  <c r="K27"/>
  <c r="O26" s="1"/>
  <c r="J37" i="2" l="1"/>
  <c r="N25" i="1"/>
  <c r="O25"/>
</calcChain>
</file>

<file path=xl/sharedStrings.xml><?xml version="1.0" encoding="utf-8"?>
<sst xmlns="http://schemas.openxmlformats.org/spreadsheetml/2006/main" count="128" uniqueCount="67">
  <si>
    <t>Error</t>
  </si>
  <si>
    <t>Background</t>
  </si>
  <si>
    <t>Input Current mA</t>
  </si>
  <si>
    <t>Laser Power micro-W</t>
  </si>
  <si>
    <t>ASSIGNMENT 1</t>
  </si>
  <si>
    <t>With Attenuator:</t>
  </si>
  <si>
    <t>Without Attenuator:</t>
  </si>
  <si>
    <t>Laser Power mW</t>
  </si>
  <si>
    <t>ASSIGNMENT 2</t>
  </si>
  <si>
    <t>Phase of lamba/2 plate facing towards laser</t>
  </si>
  <si>
    <t>Angle of analyser is 90 degrees</t>
  </si>
  <si>
    <t xml:space="preserve">Angle </t>
  </si>
  <si>
    <t>ASSIGNMENT 3</t>
  </si>
  <si>
    <t>Optimised at 22 mW</t>
  </si>
  <si>
    <t>ASSIGNMENT 4</t>
  </si>
  <si>
    <t>Temperature</t>
  </si>
  <si>
    <t>ASSIGNMENT 5</t>
  </si>
  <si>
    <t>Working temperature 36.4 degrees</t>
  </si>
  <si>
    <t>ASSIGNMENT 6</t>
  </si>
  <si>
    <t>ASSIGNMENT 7</t>
  </si>
  <si>
    <t>Distances cm</t>
  </si>
  <si>
    <t>A</t>
  </si>
  <si>
    <t>B</t>
  </si>
  <si>
    <t>C</t>
  </si>
  <si>
    <t>D</t>
  </si>
  <si>
    <t>E</t>
  </si>
  <si>
    <t>blue</t>
  </si>
  <si>
    <t>red</t>
  </si>
  <si>
    <t>1st</t>
  </si>
  <si>
    <t>2nd</t>
  </si>
  <si>
    <t>3rd</t>
  </si>
  <si>
    <t>Spot Widths cm</t>
  </si>
  <si>
    <t>Linear Fit</t>
  </si>
  <si>
    <t>m</t>
  </si>
  <si>
    <t>value</t>
  </si>
  <si>
    <t>error</t>
  </si>
  <si>
    <t>b</t>
  </si>
  <si>
    <t>Without Attentuator</t>
  </si>
  <si>
    <t>Attenuation</t>
  </si>
  <si>
    <t>μW/mA</t>
  </si>
  <si>
    <t>μW</t>
  </si>
  <si>
    <t>mW / mA</t>
  </si>
  <si>
    <t>mW</t>
  </si>
  <si>
    <t>With Attenuator</t>
  </si>
  <si>
    <t>With Attentuator (whole range)</t>
  </si>
  <si>
    <t>Laser Power:</t>
  </si>
  <si>
    <t>threshold current:</t>
  </si>
  <si>
    <t>effiency</t>
  </si>
  <si>
    <t>mA</t>
  </si>
  <si>
    <t>f(x) = a*cos²(b*x)</t>
  </si>
  <si>
    <t>Fit</t>
  </si>
  <si>
    <t>a</t>
  </si>
  <si>
    <t>fixed attenuator attenuation</t>
  </si>
  <si>
    <t>real laser power mW</t>
  </si>
  <si>
    <t>1/°</t>
  </si>
  <si>
    <t>Extinction Ratio</t>
  </si>
  <si>
    <t>Phi</t>
  </si>
  <si>
    <t>P</t>
  </si>
  <si>
    <t>ΔP</t>
  </si>
  <si>
    <t>Mean Max Power</t>
  </si>
  <si>
    <t>Mean Min Power</t>
  </si>
  <si>
    <t>Extinction Ratio:</t>
  </si>
  <si>
    <t>Angle</t>
  </si>
  <si>
    <t>corrected laser power micro-W</t>
  </si>
  <si>
    <t>Corrected laser power micro-W</t>
  </si>
  <si>
    <t>Fit Angle vs Power</t>
  </si>
  <si>
    <t>fundamental Power mW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</si>
</sst>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164" fontId="0" fillId="0" borderId="0" xfId="0" applyNumberFormat="1"/>
    <xf numFmtId="0" fontId="0" fillId="0" borderId="0" xfId="0" applyFont="1"/>
    <xf numFmtId="165" fontId="0" fillId="0" borderId="0" xfId="0" applyNumberFormat="1"/>
    <xf numFmtId="0" fontId="4" fillId="0" borderId="0" xfId="0" applyFont="1"/>
    <xf numFmtId="0" fontId="5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47625</xdr:rowOff>
    </xdr:from>
    <xdr:to>
      <xdr:col>7</xdr:col>
      <xdr:colOff>228600</xdr:colOff>
      <xdr:row>17</xdr:row>
      <xdr:rowOff>148828</xdr:rowOff>
    </xdr:to>
    <xdr:pic>
      <xdr:nvPicPr>
        <xdr:cNvPr id="3" name="Picture 2" descr="laser table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428625"/>
          <a:ext cx="4381500" cy="2958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3"/>
  <sheetViews>
    <sheetView workbookViewId="0">
      <selection activeCell="F17" sqref="F17"/>
    </sheetView>
  </sheetViews>
  <sheetFormatPr baseColWidth="10" defaultColWidth="9.140625" defaultRowHeight="15"/>
  <cols>
    <col min="1" max="1" width="18.5703125" customWidth="1"/>
    <col min="3" max="3" width="20.140625" customWidth="1"/>
    <col min="5" max="5" width="17" customWidth="1"/>
    <col min="13" max="13" width="17.7109375" customWidth="1"/>
    <col min="14" max="14" width="9.140625" customWidth="1"/>
  </cols>
  <sheetData>
    <row r="1" spans="1:17">
      <c r="A1" s="1" t="s">
        <v>4</v>
      </c>
    </row>
    <row r="2" spans="1:17">
      <c r="A2" s="1"/>
    </row>
    <row r="3" spans="1:17">
      <c r="A3" s="1" t="s">
        <v>5</v>
      </c>
    </row>
    <row r="5" spans="1:17" s="2" customFormat="1">
      <c r="A5" s="2" t="s">
        <v>2</v>
      </c>
      <c r="B5" s="2" t="s">
        <v>0</v>
      </c>
      <c r="C5" s="2" t="s">
        <v>3</v>
      </c>
      <c r="D5" s="2" t="s">
        <v>0</v>
      </c>
      <c r="E5" s="2" t="s">
        <v>1</v>
      </c>
    </row>
    <row r="6" spans="1:17">
      <c r="I6" s="1" t="s">
        <v>32</v>
      </c>
      <c r="J6" s="1" t="s">
        <v>44</v>
      </c>
    </row>
    <row r="7" spans="1:17">
      <c r="A7">
        <v>1</v>
      </c>
      <c r="B7">
        <v>0.5</v>
      </c>
      <c r="C7">
        <v>0</v>
      </c>
      <c r="D7">
        <v>1E-3</v>
      </c>
      <c r="E7">
        <v>1E-3</v>
      </c>
      <c r="J7" t="s">
        <v>34</v>
      </c>
      <c r="K7" t="s">
        <v>35</v>
      </c>
    </row>
    <row r="8" spans="1:17">
      <c r="A8">
        <v>11</v>
      </c>
      <c r="B8">
        <v>0.5</v>
      </c>
      <c r="C8">
        <v>5.0000000000000001E-4</v>
      </c>
      <c r="D8">
        <v>1E-3</v>
      </c>
      <c r="I8" t="s">
        <v>33</v>
      </c>
      <c r="J8" s="5">
        <v>0.57375799999999999</v>
      </c>
      <c r="K8" s="5">
        <v>2.3800000000000002E-3</v>
      </c>
      <c r="L8" s="4" t="s">
        <v>39</v>
      </c>
    </row>
    <row r="9" spans="1:17">
      <c r="A9">
        <v>20</v>
      </c>
      <c r="B9">
        <v>0.5</v>
      </c>
      <c r="C9">
        <v>8.9999999999999998E-4</v>
      </c>
      <c r="D9">
        <v>1E-3</v>
      </c>
      <c r="I9" t="s">
        <v>36</v>
      </c>
      <c r="J9" s="3">
        <v>-33.813699999999997</v>
      </c>
      <c r="K9" s="3">
        <v>0.14430000000000001</v>
      </c>
      <c r="L9" t="s">
        <v>40</v>
      </c>
    </row>
    <row r="10" spans="1:17">
      <c r="A10">
        <v>30</v>
      </c>
      <c r="B10">
        <v>0.5</v>
      </c>
      <c r="C10">
        <v>1.4E-3</v>
      </c>
      <c r="D10">
        <v>1E-3</v>
      </c>
    </row>
    <row r="11" spans="1:17">
      <c r="A11">
        <v>40</v>
      </c>
      <c r="B11">
        <v>0.5</v>
      </c>
      <c r="C11">
        <v>2.1000000000000003E-3</v>
      </c>
      <c r="D11">
        <v>1E-3</v>
      </c>
    </row>
    <row r="12" spans="1:17">
      <c r="A12">
        <v>45</v>
      </c>
      <c r="B12">
        <v>0.5</v>
      </c>
      <c r="C12">
        <v>2.5999999999999999E-3</v>
      </c>
      <c r="D12">
        <v>1E-3</v>
      </c>
      <c r="I12" s="1" t="s">
        <v>32</v>
      </c>
      <c r="J12" s="1" t="s">
        <v>37</v>
      </c>
      <c r="N12" s="1" t="s">
        <v>32</v>
      </c>
      <c r="O12" s="1" t="s">
        <v>43</v>
      </c>
    </row>
    <row r="13" spans="1:17">
      <c r="A13">
        <v>50</v>
      </c>
      <c r="B13">
        <v>0.5</v>
      </c>
      <c r="C13">
        <v>3.2000000000000002E-3</v>
      </c>
      <c r="D13">
        <v>1E-3</v>
      </c>
      <c r="J13" t="s">
        <v>34</v>
      </c>
      <c r="K13" t="s">
        <v>35</v>
      </c>
      <c r="O13" t="s">
        <v>34</v>
      </c>
      <c r="P13" t="s">
        <v>35</v>
      </c>
    </row>
    <row r="14" spans="1:17">
      <c r="A14">
        <v>55</v>
      </c>
      <c r="B14">
        <v>0.5</v>
      </c>
      <c r="C14">
        <v>4.0000000000000001E-3</v>
      </c>
      <c r="D14">
        <v>1E-3</v>
      </c>
      <c r="I14" t="s">
        <v>33</v>
      </c>
      <c r="J14" s="3">
        <v>0.60181600000000002</v>
      </c>
      <c r="K14" s="3">
        <v>2.0670000000000001E-2</v>
      </c>
      <c r="L14" t="s">
        <v>41</v>
      </c>
      <c r="N14" t="s">
        <v>33</v>
      </c>
      <c r="O14" s="5">
        <v>0.61662300000000003</v>
      </c>
      <c r="P14" s="5">
        <v>1.5800000000000002E-2</v>
      </c>
      <c r="Q14" s="4" t="s">
        <v>39</v>
      </c>
    </row>
    <row r="15" spans="1:17">
      <c r="A15">
        <v>60</v>
      </c>
      <c r="B15">
        <v>0.5</v>
      </c>
      <c r="C15">
        <v>0.61</v>
      </c>
      <c r="D15">
        <v>1E-3</v>
      </c>
      <c r="I15" t="s">
        <v>36</v>
      </c>
      <c r="J15" s="3">
        <v>-36.223799999999997</v>
      </c>
      <c r="K15" s="3">
        <v>1.4570000000000001</v>
      </c>
      <c r="L15" t="s">
        <v>42</v>
      </c>
      <c r="N15" t="s">
        <v>36</v>
      </c>
      <c r="O15" s="3">
        <v>-36.753399999999999</v>
      </c>
      <c r="P15" s="3">
        <v>1.1120000000000001</v>
      </c>
      <c r="Q15" t="s">
        <v>40</v>
      </c>
    </row>
    <row r="16" spans="1:17">
      <c r="A16">
        <v>65</v>
      </c>
      <c r="B16">
        <v>0.5</v>
      </c>
      <c r="C16">
        <v>3.3299999999999996</v>
      </c>
      <c r="D16">
        <v>0.01</v>
      </c>
      <c r="E16">
        <v>0.01</v>
      </c>
    </row>
    <row r="17" spans="1:16">
      <c r="A17">
        <v>70</v>
      </c>
      <c r="B17">
        <v>0.5</v>
      </c>
      <c r="C17">
        <v>6.34</v>
      </c>
      <c r="D17">
        <v>0.01</v>
      </c>
    </row>
    <row r="18" spans="1:16">
      <c r="A18">
        <v>75</v>
      </c>
      <c r="B18">
        <v>0.5</v>
      </c>
      <c r="C18">
        <v>9.58</v>
      </c>
      <c r="D18">
        <v>0.01</v>
      </c>
      <c r="I18" s="1" t="s">
        <v>38</v>
      </c>
    </row>
    <row r="19" spans="1:16">
      <c r="A19">
        <v>80</v>
      </c>
      <c r="B19">
        <v>0.5</v>
      </c>
      <c r="C19">
        <v>12.9</v>
      </c>
      <c r="D19">
        <v>0.1</v>
      </c>
      <c r="E19">
        <v>0.1</v>
      </c>
      <c r="I19" t="s">
        <v>34</v>
      </c>
      <c r="J19" t="s">
        <v>35</v>
      </c>
    </row>
    <row r="20" spans="1:16">
      <c r="A20">
        <v>90</v>
      </c>
      <c r="B20">
        <v>0.5</v>
      </c>
      <c r="C20">
        <v>16.5</v>
      </c>
      <c r="D20">
        <v>0.1</v>
      </c>
      <c r="I20">
        <f>J14*1000/O14</f>
        <v>975.98694826498524</v>
      </c>
      <c r="J20">
        <f>SQRT((K14*1000/(O14))^2 + (J14*P14/(O14^2))^2)</f>
        <v>33.521301917329254</v>
      </c>
    </row>
    <row r="21" spans="1:16">
      <c r="A21">
        <v>100</v>
      </c>
      <c r="B21">
        <v>0.5</v>
      </c>
      <c r="C21">
        <v>24.9</v>
      </c>
      <c r="D21">
        <v>0.1</v>
      </c>
    </row>
    <row r="22" spans="1:16">
      <c r="A22">
        <v>110</v>
      </c>
      <c r="B22">
        <v>0.5</v>
      </c>
      <c r="C22">
        <v>28.4</v>
      </c>
      <c r="D22">
        <v>0.1</v>
      </c>
    </row>
    <row r="23" spans="1:16">
      <c r="A23">
        <v>120</v>
      </c>
      <c r="B23">
        <v>0.5</v>
      </c>
      <c r="C23">
        <v>35.4</v>
      </c>
      <c r="D23">
        <v>0.1</v>
      </c>
    </row>
    <row r="24" spans="1:16">
      <c r="A24">
        <v>130</v>
      </c>
      <c r="B24">
        <v>0.5</v>
      </c>
      <c r="C24">
        <v>41</v>
      </c>
      <c r="D24">
        <v>0.1</v>
      </c>
      <c r="N24" t="s">
        <v>34</v>
      </c>
      <c r="O24" t="s">
        <v>35</v>
      </c>
    </row>
    <row r="25" spans="1:16">
      <c r="A25">
        <v>140</v>
      </c>
      <c r="B25">
        <v>0.5</v>
      </c>
      <c r="C25">
        <v>46</v>
      </c>
      <c r="D25">
        <v>0.1</v>
      </c>
      <c r="I25" s="1" t="s">
        <v>45</v>
      </c>
      <c r="M25" s="1" t="s">
        <v>46</v>
      </c>
      <c r="N25">
        <f>-J28/J27</f>
        <v>58.933731642957483</v>
      </c>
      <c r="O25">
        <f>SQRT((K28/J27)^2+(J28*K27/(J27^2))^2)</f>
        <v>2.8839745780208048</v>
      </c>
      <c r="P25" t="s">
        <v>48</v>
      </c>
    </row>
    <row r="26" spans="1:16">
      <c r="A26">
        <v>150</v>
      </c>
      <c r="B26">
        <v>0.5</v>
      </c>
      <c r="C26">
        <v>52</v>
      </c>
      <c r="D26">
        <v>0.1</v>
      </c>
      <c r="J26" t="s">
        <v>34</v>
      </c>
      <c r="K26" t="s">
        <v>35</v>
      </c>
      <c r="M26" s="1" t="s">
        <v>47</v>
      </c>
      <c r="N26">
        <f>J27*0.000796069256545841</f>
        <v>0.4457831165949116</v>
      </c>
      <c r="O26">
        <f>K27*0.000796069256545841</f>
        <v>1.5422151423301162E-2</v>
      </c>
    </row>
    <row r="27" spans="1:16">
      <c r="A27">
        <v>160</v>
      </c>
      <c r="B27">
        <v>0.5</v>
      </c>
      <c r="C27">
        <v>58.5</v>
      </c>
      <c r="D27">
        <v>0.1</v>
      </c>
      <c r="I27" t="s">
        <v>33</v>
      </c>
      <c r="J27">
        <f>J8*I20</f>
        <v>559.98031946262142</v>
      </c>
      <c r="K27">
        <f>SQRT((K8*I20)^2+(J8*J20)^2)</f>
        <v>19.372876538679758</v>
      </c>
      <c r="L27" t="s">
        <v>39</v>
      </c>
    </row>
    <row r="28" spans="1:16">
      <c r="A28">
        <v>170</v>
      </c>
      <c r="B28">
        <v>0.5</v>
      </c>
      <c r="C28">
        <v>64</v>
      </c>
      <c r="D28">
        <v>0.1</v>
      </c>
      <c r="I28" t="s">
        <v>36</v>
      </c>
      <c r="J28">
        <f>J9*I20</f>
        <v>-33001.72987254773</v>
      </c>
      <c r="K28">
        <f>SQRT((K9*I20)^2+(J9*J20)^2)</f>
        <v>1142.1951130658861</v>
      </c>
      <c r="L28" t="s">
        <v>40</v>
      </c>
    </row>
    <row r="29" spans="1:16">
      <c r="A29">
        <v>180</v>
      </c>
      <c r="B29">
        <v>0.5</v>
      </c>
      <c r="C29">
        <v>69.8</v>
      </c>
      <c r="D29">
        <v>0.1</v>
      </c>
    </row>
    <row r="30" spans="1:16">
      <c r="A30">
        <v>190</v>
      </c>
      <c r="B30">
        <v>0.5</v>
      </c>
      <c r="C30">
        <v>75.7</v>
      </c>
      <c r="D30">
        <v>0.1</v>
      </c>
    </row>
    <row r="31" spans="1:16">
      <c r="A31">
        <v>200</v>
      </c>
      <c r="B31">
        <v>0.5</v>
      </c>
      <c r="C31">
        <v>79.900000000000006</v>
      </c>
      <c r="D31">
        <v>0.1</v>
      </c>
    </row>
    <row r="32" spans="1:16">
      <c r="A32">
        <v>210</v>
      </c>
      <c r="B32">
        <v>0.5</v>
      </c>
      <c r="C32">
        <v>86</v>
      </c>
      <c r="D32">
        <v>0.1</v>
      </c>
    </row>
    <row r="33" spans="1:5">
      <c r="A33">
        <v>220</v>
      </c>
      <c r="B33">
        <v>0.5</v>
      </c>
      <c r="C33">
        <v>90.3</v>
      </c>
      <c r="D33">
        <v>0.1</v>
      </c>
    </row>
    <row r="34" spans="1:5">
      <c r="A34">
        <v>230</v>
      </c>
      <c r="B34">
        <v>0.5</v>
      </c>
      <c r="C34">
        <v>98</v>
      </c>
      <c r="D34">
        <v>0.1</v>
      </c>
    </row>
    <row r="35" spans="1:5">
      <c r="A35">
        <v>240</v>
      </c>
      <c r="B35">
        <v>0.5</v>
      </c>
      <c r="C35">
        <v>104</v>
      </c>
      <c r="D35">
        <v>1</v>
      </c>
      <c r="E35">
        <v>1</v>
      </c>
    </row>
    <row r="36" spans="1:5">
      <c r="A36">
        <v>250</v>
      </c>
      <c r="B36">
        <v>0.5</v>
      </c>
      <c r="C36">
        <v>112</v>
      </c>
      <c r="D36">
        <v>1</v>
      </c>
    </row>
    <row r="37" spans="1:5">
      <c r="A37">
        <v>260</v>
      </c>
      <c r="B37">
        <v>0.5</v>
      </c>
      <c r="C37">
        <v>114</v>
      </c>
      <c r="D37">
        <v>1</v>
      </c>
    </row>
    <row r="38" spans="1:5">
      <c r="A38">
        <v>270</v>
      </c>
      <c r="B38">
        <v>0.5</v>
      </c>
      <c r="C38">
        <v>124</v>
      </c>
      <c r="D38">
        <v>1</v>
      </c>
    </row>
    <row r="39" spans="1:5">
      <c r="A39">
        <v>280</v>
      </c>
      <c r="B39">
        <v>0.5</v>
      </c>
      <c r="C39">
        <v>126</v>
      </c>
      <c r="D39">
        <v>1</v>
      </c>
    </row>
    <row r="41" spans="1:5">
      <c r="A41" s="1" t="s">
        <v>6</v>
      </c>
    </row>
    <row r="43" spans="1:5" s="2" customFormat="1">
      <c r="A43" s="2" t="s">
        <v>2</v>
      </c>
      <c r="B43" s="2" t="s">
        <v>0</v>
      </c>
      <c r="C43" s="2" t="s">
        <v>7</v>
      </c>
      <c r="D43" s="2" t="s">
        <v>0</v>
      </c>
      <c r="E43" s="2" t="s">
        <v>1</v>
      </c>
    </row>
    <row r="45" spans="1:5">
      <c r="A45">
        <v>60</v>
      </c>
      <c r="B45">
        <v>0.5</v>
      </c>
      <c r="C45">
        <v>0.64500000000000002</v>
      </c>
      <c r="D45">
        <v>0.01</v>
      </c>
      <c r="E45">
        <v>1E-3</v>
      </c>
    </row>
    <row r="46" spans="1:5">
      <c r="A46">
        <v>65</v>
      </c>
      <c r="B46">
        <v>0.5</v>
      </c>
      <c r="C46">
        <v>3.07</v>
      </c>
      <c r="D46">
        <v>0.01</v>
      </c>
    </row>
    <row r="47" spans="1:5">
      <c r="A47">
        <v>70</v>
      </c>
      <c r="B47">
        <v>0.5</v>
      </c>
      <c r="C47">
        <v>5.56</v>
      </c>
      <c r="D47">
        <v>0.01</v>
      </c>
    </row>
    <row r="48" spans="1:5">
      <c r="A48">
        <v>75</v>
      </c>
      <c r="B48">
        <v>0.5</v>
      </c>
      <c r="C48">
        <v>9.08</v>
      </c>
      <c r="D48">
        <v>0.01</v>
      </c>
    </row>
    <row r="49" spans="1:5">
      <c r="A49">
        <v>80</v>
      </c>
      <c r="B49">
        <v>0.5</v>
      </c>
      <c r="C49">
        <v>12.2</v>
      </c>
      <c r="D49">
        <v>0.1</v>
      </c>
      <c r="E49">
        <v>0</v>
      </c>
    </row>
    <row r="50" spans="1:5">
      <c r="A50">
        <v>85</v>
      </c>
      <c r="B50">
        <v>0.5</v>
      </c>
      <c r="C50">
        <v>14.5</v>
      </c>
      <c r="D50">
        <v>0.1</v>
      </c>
    </row>
    <row r="51" spans="1:5">
      <c r="A51">
        <v>90</v>
      </c>
      <c r="B51">
        <v>0.5</v>
      </c>
      <c r="C51">
        <v>17.399999999999999</v>
      </c>
      <c r="D51">
        <v>0.1</v>
      </c>
    </row>
    <row r="52" spans="1:5">
      <c r="A52">
        <v>95</v>
      </c>
      <c r="B52">
        <v>0.5</v>
      </c>
      <c r="C52">
        <v>21.4</v>
      </c>
      <c r="D52">
        <v>0.1</v>
      </c>
    </row>
    <row r="53" spans="1:5">
      <c r="A53">
        <v>100</v>
      </c>
      <c r="B53">
        <v>0.5</v>
      </c>
      <c r="C53">
        <v>24.2</v>
      </c>
      <c r="D53">
        <v>0.1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8"/>
  <sheetViews>
    <sheetView workbookViewId="0">
      <selection activeCell="I11" sqref="I11"/>
    </sheetView>
  </sheetViews>
  <sheetFormatPr baseColWidth="10" defaultColWidth="9.140625" defaultRowHeight="15"/>
  <cols>
    <col min="1" max="1" width="16" customWidth="1"/>
    <col min="3" max="3" width="21" customWidth="1"/>
    <col min="5" max="5" width="16.7109375" customWidth="1"/>
    <col min="8" max="8" width="16.5703125" customWidth="1"/>
  </cols>
  <sheetData>
    <row r="1" spans="1:11" ht="14.25" customHeight="1">
      <c r="A1" s="1" t="s">
        <v>8</v>
      </c>
    </row>
    <row r="2" spans="1:11" ht="14.25" customHeight="1">
      <c r="A2" s="1"/>
    </row>
    <row r="3" spans="1:11" ht="14.25" customHeight="1">
      <c r="A3" s="1" t="s">
        <v>9</v>
      </c>
    </row>
    <row r="4" spans="1:11" ht="14.25" customHeight="1">
      <c r="A4" s="1" t="s">
        <v>10</v>
      </c>
    </row>
    <row r="6" spans="1:11" s="2" customFormat="1">
      <c r="A6" s="2" t="s">
        <v>11</v>
      </c>
      <c r="B6" s="2" t="s">
        <v>0</v>
      </c>
      <c r="C6" s="2" t="s">
        <v>7</v>
      </c>
      <c r="D6" s="2" t="s">
        <v>0</v>
      </c>
      <c r="E6" s="2" t="s">
        <v>53</v>
      </c>
      <c r="F6" s="2" t="s">
        <v>0</v>
      </c>
      <c r="H6" s="1" t="s">
        <v>50</v>
      </c>
    </row>
    <row r="7" spans="1:11">
      <c r="H7" t="s">
        <v>49</v>
      </c>
    </row>
    <row r="8" spans="1:11">
      <c r="A8">
        <v>0</v>
      </c>
      <c r="B8">
        <v>1</v>
      </c>
      <c r="C8">
        <v>0.11799999999999999</v>
      </c>
      <c r="D8">
        <v>1E-3</v>
      </c>
      <c r="E8">
        <f>C8*$H$18</f>
        <v>115.16645989526825</v>
      </c>
      <c r="F8">
        <f>SQRT((D8*$H$18)^2+(C8*$I$18)^2)</f>
        <v>4.0741426792139102</v>
      </c>
    </row>
    <row r="9" spans="1:11">
      <c r="A9">
        <v>2.5</v>
      </c>
      <c r="B9">
        <v>1</v>
      </c>
      <c r="C9">
        <v>0.115</v>
      </c>
      <c r="D9">
        <v>1E-3</v>
      </c>
      <c r="E9">
        <f t="shared" ref="E9:E72" si="0">C9*$H$18</f>
        <v>112.23849905047331</v>
      </c>
      <c r="F9">
        <f t="shared" ref="F9:F72" si="1">SQRT((D9*$H$18)^2+(C9*$I$18)^2)</f>
        <v>3.9765799213283279</v>
      </c>
      <c r="I9" s="8" t="s">
        <v>34</v>
      </c>
      <c r="J9" s="8" t="s">
        <v>35</v>
      </c>
    </row>
    <row r="10" spans="1:11">
      <c r="A10">
        <v>5</v>
      </c>
      <c r="B10">
        <v>1</v>
      </c>
      <c r="C10">
        <v>0.113</v>
      </c>
      <c r="D10">
        <v>1E-3</v>
      </c>
      <c r="E10">
        <f t="shared" si="0"/>
        <v>110.28652515394333</v>
      </c>
      <c r="F10">
        <f t="shared" si="1"/>
        <v>3.9116225338871184</v>
      </c>
      <c r="H10" t="s">
        <v>51</v>
      </c>
      <c r="I10" s="3">
        <v>112.553</v>
      </c>
      <c r="J10" s="3">
        <v>0.37819999999999998</v>
      </c>
      <c r="K10" t="s">
        <v>42</v>
      </c>
    </row>
    <row r="11" spans="1:11">
      <c r="A11">
        <v>7.5</v>
      </c>
      <c r="B11">
        <v>1</v>
      </c>
      <c r="C11">
        <v>0.107</v>
      </c>
      <c r="D11">
        <v>1E-3</v>
      </c>
      <c r="E11">
        <f t="shared" si="0"/>
        <v>104.43060346435342</v>
      </c>
      <c r="F11">
        <f t="shared" si="1"/>
        <v>3.7171946824273627</v>
      </c>
      <c r="H11" t="s">
        <v>36</v>
      </c>
      <c r="I11" s="7">
        <v>2.0047392181170904</v>
      </c>
      <c r="J11" s="7">
        <v>7.5802316295807892E-4</v>
      </c>
      <c r="K11" t="s">
        <v>54</v>
      </c>
    </row>
    <row r="12" spans="1:11">
      <c r="A12">
        <v>10</v>
      </c>
      <c r="B12">
        <v>1</v>
      </c>
      <c r="C12">
        <v>0.10100000000000001</v>
      </c>
      <c r="D12">
        <v>1E-3</v>
      </c>
      <c r="E12">
        <f t="shared" si="0"/>
        <v>98.574681774763519</v>
      </c>
      <c r="F12">
        <f t="shared" si="1"/>
        <v>3.523519059071456</v>
      </c>
    </row>
    <row r="13" spans="1:11">
      <c r="A13">
        <v>12.5</v>
      </c>
      <c r="B13">
        <v>1</v>
      </c>
      <c r="C13">
        <v>9.4E-2</v>
      </c>
      <c r="D13">
        <v>1E-3</v>
      </c>
      <c r="E13">
        <f t="shared" si="0"/>
        <v>91.74277313690861</v>
      </c>
      <c r="F13">
        <f t="shared" si="1"/>
        <v>3.2986916381183775</v>
      </c>
    </row>
    <row r="14" spans="1:11">
      <c r="A14">
        <v>15</v>
      </c>
      <c r="B14">
        <v>1</v>
      </c>
      <c r="C14">
        <v>8.5000000000000006E-2</v>
      </c>
      <c r="D14">
        <v>1E-3</v>
      </c>
      <c r="E14">
        <f t="shared" si="0"/>
        <v>82.958890602523752</v>
      </c>
      <c r="F14">
        <f t="shared" si="1"/>
        <v>3.0118303035388894</v>
      </c>
    </row>
    <row r="15" spans="1:11">
      <c r="A15">
        <v>17.5</v>
      </c>
      <c r="B15">
        <v>1</v>
      </c>
      <c r="C15">
        <v>7.4999999999999997E-2</v>
      </c>
      <c r="D15">
        <v>1E-3</v>
      </c>
      <c r="E15">
        <f t="shared" si="0"/>
        <v>73.19902111987389</v>
      </c>
      <c r="F15">
        <f t="shared" si="1"/>
        <v>2.6968940442187885</v>
      </c>
    </row>
    <row r="16" spans="1:11">
      <c r="A16">
        <v>20</v>
      </c>
      <c r="B16">
        <v>1</v>
      </c>
      <c r="C16">
        <v>6.5000000000000002E-2</v>
      </c>
      <c r="D16">
        <v>1E-3</v>
      </c>
      <c r="E16">
        <f t="shared" si="0"/>
        <v>63.439151637224043</v>
      </c>
      <c r="F16">
        <f t="shared" si="1"/>
        <v>2.3874858597731916</v>
      </c>
      <c r="H16" s="1" t="s">
        <v>52</v>
      </c>
      <c r="I16" s="1"/>
    </row>
    <row r="17" spans="1:10">
      <c r="A17">
        <v>22.5</v>
      </c>
      <c r="B17">
        <v>1</v>
      </c>
      <c r="C17">
        <v>5.5E-2</v>
      </c>
      <c r="D17">
        <v>1E-3</v>
      </c>
      <c r="E17">
        <f t="shared" si="0"/>
        <v>53.679282154574189</v>
      </c>
      <c r="F17">
        <f t="shared" si="1"/>
        <v>2.0860669960328799</v>
      </c>
      <c r="H17" s="8" t="s">
        <v>34</v>
      </c>
      <c r="I17" s="8" t="s">
        <v>35</v>
      </c>
    </row>
    <row r="18" spans="1:10">
      <c r="A18">
        <v>25</v>
      </c>
      <c r="B18">
        <v>1</v>
      </c>
      <c r="C18">
        <v>4.5999999999999999E-2</v>
      </c>
      <c r="D18">
        <v>1E-3</v>
      </c>
      <c r="E18">
        <f t="shared" si="0"/>
        <v>44.895399620189323</v>
      </c>
      <c r="F18">
        <f t="shared" si="1"/>
        <v>1.8248979420197944</v>
      </c>
      <c r="H18" s="6">
        <v>975.98694826498524</v>
      </c>
      <c r="I18">
        <v>33.521301917329254</v>
      </c>
    </row>
    <row r="19" spans="1:10">
      <c r="A19">
        <v>27.5</v>
      </c>
      <c r="B19">
        <v>1</v>
      </c>
      <c r="C19">
        <v>3.5999999999999997E-2</v>
      </c>
      <c r="D19">
        <v>1E-3</v>
      </c>
      <c r="E19">
        <f t="shared" si="0"/>
        <v>35.135530137539469</v>
      </c>
      <c r="F19">
        <f t="shared" si="1"/>
        <v>1.5520427827083996</v>
      </c>
    </row>
    <row r="20" spans="1:10">
      <c r="A20">
        <v>30</v>
      </c>
      <c r="B20">
        <v>1</v>
      </c>
      <c r="C20">
        <v>2.5999999999999999E-2</v>
      </c>
      <c r="D20">
        <v>1E-3</v>
      </c>
      <c r="E20">
        <f t="shared" si="0"/>
        <v>25.375660654889614</v>
      </c>
      <c r="F20">
        <f t="shared" si="1"/>
        <v>1.3084940337551916</v>
      </c>
    </row>
    <row r="21" spans="1:10">
      <c r="A21">
        <v>32.5</v>
      </c>
      <c r="B21">
        <v>1</v>
      </c>
      <c r="C21">
        <v>0.02</v>
      </c>
      <c r="D21">
        <v>1E-3</v>
      </c>
      <c r="E21">
        <f t="shared" si="0"/>
        <v>19.519738965299705</v>
      </c>
      <c r="F21">
        <f t="shared" si="1"/>
        <v>1.1840699287105876</v>
      </c>
    </row>
    <row r="22" spans="1:10">
      <c r="A22">
        <v>35</v>
      </c>
      <c r="B22">
        <v>1</v>
      </c>
      <c r="C22">
        <v>1.2999999999999999E-2</v>
      </c>
      <c r="D22">
        <v>1E-3</v>
      </c>
      <c r="E22">
        <f t="shared" si="0"/>
        <v>12.687830327444807</v>
      </c>
      <c r="F22">
        <f t="shared" si="1"/>
        <v>1.0688554867150808</v>
      </c>
    </row>
    <row r="23" spans="1:10">
      <c r="A23">
        <v>37.5</v>
      </c>
      <c r="B23">
        <v>1</v>
      </c>
      <c r="C23">
        <v>7.0000000000000001E-3</v>
      </c>
      <c r="D23">
        <v>1E-4</v>
      </c>
      <c r="E23">
        <f t="shared" si="0"/>
        <v>6.8319086378548972</v>
      </c>
      <c r="F23">
        <f t="shared" si="1"/>
        <v>0.25413719062986501</v>
      </c>
      <c r="H23" s="1" t="s">
        <v>55</v>
      </c>
    </row>
    <row r="24" spans="1:10">
      <c r="A24">
        <v>40</v>
      </c>
      <c r="B24">
        <v>1</v>
      </c>
      <c r="C24">
        <v>3.0000000000000001E-3</v>
      </c>
      <c r="D24">
        <v>1E-4</v>
      </c>
      <c r="E24">
        <f t="shared" si="0"/>
        <v>2.9279608447949559</v>
      </c>
      <c r="F24">
        <f t="shared" si="1"/>
        <v>0.14013780493475222</v>
      </c>
    </row>
    <row r="25" spans="1:10">
      <c r="A25">
        <v>42.5</v>
      </c>
      <c r="B25">
        <v>1</v>
      </c>
      <c r="C25">
        <v>8.0000000000000004E-4</v>
      </c>
      <c r="D25">
        <v>1E-4</v>
      </c>
      <c r="E25">
        <f t="shared" si="0"/>
        <v>0.78078955861198829</v>
      </c>
      <c r="F25">
        <f t="shared" si="1"/>
        <v>0.10121590264610075</v>
      </c>
      <c r="H25" s="8" t="s">
        <v>56</v>
      </c>
      <c r="I25" s="8" t="s">
        <v>57</v>
      </c>
      <c r="J25" s="9" t="s">
        <v>58</v>
      </c>
    </row>
    <row r="26" spans="1:10">
      <c r="A26">
        <v>45</v>
      </c>
      <c r="B26">
        <v>1</v>
      </c>
      <c r="C26">
        <v>3.4000000000000002E-4</v>
      </c>
      <c r="D26">
        <v>1E-4</v>
      </c>
      <c r="E26">
        <f t="shared" si="0"/>
        <v>0.33183556241009499</v>
      </c>
      <c r="F26">
        <f>SQRT((D26*$H$18)^2+(C26*$I$18)^2)</f>
        <v>9.8261907023536321E-2</v>
      </c>
      <c r="H26">
        <v>0</v>
      </c>
      <c r="I26">
        <f>C8</f>
        <v>0.11799999999999999</v>
      </c>
      <c r="J26">
        <f>D8</f>
        <v>1E-3</v>
      </c>
    </row>
    <row r="27" spans="1:10">
      <c r="A27">
        <v>47.5</v>
      </c>
      <c r="B27">
        <v>1</v>
      </c>
      <c r="C27">
        <v>1.5E-3</v>
      </c>
      <c r="D27">
        <v>1E-4</v>
      </c>
      <c r="E27">
        <f t="shared" si="0"/>
        <v>1.4639804223974779</v>
      </c>
      <c r="F27">
        <f t="shared" si="1"/>
        <v>0.10978970815545352</v>
      </c>
      <c r="H27">
        <v>45</v>
      </c>
      <c r="I27">
        <f>C26</f>
        <v>3.4000000000000002E-4</v>
      </c>
      <c r="J27">
        <f>D26</f>
        <v>1E-4</v>
      </c>
    </row>
    <row r="28" spans="1:10">
      <c r="A28">
        <v>50</v>
      </c>
      <c r="B28">
        <v>1</v>
      </c>
      <c r="C28">
        <v>4.7999999999999996E-3</v>
      </c>
      <c r="D28">
        <v>1E-4</v>
      </c>
      <c r="E28">
        <f t="shared" si="0"/>
        <v>4.6847373516719291</v>
      </c>
      <c r="F28">
        <f t="shared" si="1"/>
        <v>0.18818883875107567</v>
      </c>
      <c r="H28">
        <v>90</v>
      </c>
      <c r="I28">
        <f>C44</f>
        <v>0.11700000000000001</v>
      </c>
      <c r="J28">
        <f>D44</f>
        <v>1E-3</v>
      </c>
    </row>
    <row r="29" spans="1:10">
      <c r="A29">
        <v>52.5</v>
      </c>
      <c r="B29">
        <v>1</v>
      </c>
      <c r="C29">
        <v>8.8000000000000005E-3</v>
      </c>
      <c r="D29">
        <v>1E-4</v>
      </c>
      <c r="E29">
        <f t="shared" si="0"/>
        <v>8.5886851447318708</v>
      </c>
      <c r="F29">
        <f t="shared" si="1"/>
        <v>0.31071386345629887</v>
      </c>
      <c r="H29">
        <v>135</v>
      </c>
      <c r="I29">
        <f>C62</f>
        <v>8.0000000000000004E-4</v>
      </c>
      <c r="J29">
        <f>D62</f>
        <v>1E-4</v>
      </c>
    </row>
    <row r="30" spans="1:10">
      <c r="A30">
        <v>55</v>
      </c>
      <c r="B30">
        <v>1</v>
      </c>
      <c r="C30">
        <v>1.6E-2</v>
      </c>
      <c r="D30">
        <v>1E-3</v>
      </c>
      <c r="E30">
        <f t="shared" si="0"/>
        <v>15.615791172239764</v>
      </c>
      <c r="F30">
        <f t="shared" si="1"/>
        <v>1.113648063723536</v>
      </c>
      <c r="H30">
        <v>180</v>
      </c>
      <c r="I30">
        <f>C80</f>
        <v>0.11799999999999999</v>
      </c>
      <c r="J30">
        <f>D80</f>
        <v>1E-3</v>
      </c>
    </row>
    <row r="31" spans="1:10">
      <c r="A31">
        <v>57.5</v>
      </c>
      <c r="B31">
        <v>1</v>
      </c>
      <c r="C31">
        <v>2.3E-2</v>
      </c>
      <c r="D31">
        <v>1E-3</v>
      </c>
      <c r="E31">
        <f t="shared" si="0"/>
        <v>22.447699810094662</v>
      </c>
      <c r="F31">
        <f t="shared" si="1"/>
        <v>1.2437749061163437</v>
      </c>
      <c r="H31">
        <v>225</v>
      </c>
      <c r="I31">
        <f>C98</f>
        <v>4.0000000000000002E-4</v>
      </c>
      <c r="J31">
        <f>D98</f>
        <v>1E-4</v>
      </c>
    </row>
    <row r="32" spans="1:10">
      <c r="A32">
        <v>60</v>
      </c>
      <c r="B32">
        <v>1</v>
      </c>
      <c r="C32">
        <v>3.2000000000000001E-2</v>
      </c>
      <c r="D32">
        <v>1E-3</v>
      </c>
      <c r="E32">
        <f t="shared" si="0"/>
        <v>31.231582344479527</v>
      </c>
      <c r="F32">
        <f t="shared" si="1"/>
        <v>1.4502401421109288</v>
      </c>
    </row>
    <row r="33" spans="1:10">
      <c r="A33">
        <v>62.5</v>
      </c>
      <c r="B33">
        <v>1</v>
      </c>
      <c r="C33">
        <v>4.1000000000000002E-2</v>
      </c>
      <c r="D33">
        <v>1E-3</v>
      </c>
      <c r="E33">
        <f t="shared" si="0"/>
        <v>40.0154648788644</v>
      </c>
      <c r="F33">
        <f t="shared" si="1"/>
        <v>1.6856609110425615</v>
      </c>
      <c r="I33" s="8" t="s">
        <v>34</v>
      </c>
      <c r="J33" s="8" t="s">
        <v>35</v>
      </c>
    </row>
    <row r="34" spans="1:10">
      <c r="A34">
        <v>65</v>
      </c>
      <c r="B34">
        <v>1</v>
      </c>
      <c r="C34">
        <v>5.0999999999999997E-2</v>
      </c>
      <c r="D34">
        <v>1E-3</v>
      </c>
      <c r="E34">
        <f t="shared" si="0"/>
        <v>49.775334361514247</v>
      </c>
      <c r="F34">
        <f t="shared" si="1"/>
        <v>1.9685619560153447</v>
      </c>
      <c r="H34" t="s">
        <v>59</v>
      </c>
      <c r="I34">
        <f>(I26/(J26^2)+I28/(J28^2)+I30/(J30^2))/(1/J26^2+1/J28^2+1/J30^2)</f>
        <v>0.11766666666666667</v>
      </c>
      <c r="J34">
        <f>SQRT(3/(1/J26^2+1/J28^2+1/J30^2))</f>
        <v>1E-3</v>
      </c>
    </row>
    <row r="35" spans="1:10">
      <c r="A35">
        <v>67.5</v>
      </c>
      <c r="B35">
        <v>1</v>
      </c>
      <c r="C35">
        <v>6.0999999999999999E-2</v>
      </c>
      <c r="D35">
        <v>1E-3</v>
      </c>
      <c r="E35">
        <f t="shared" si="0"/>
        <v>59.535203844164101</v>
      </c>
      <c r="F35">
        <f t="shared" si="1"/>
        <v>2.2657791548982948</v>
      </c>
      <c r="H35" t="s">
        <v>60</v>
      </c>
      <c r="I35">
        <f>(I27/J27^2+I29/J29^2+I31/J31^2)/(1/J27^2+1/J29^2+1/J31^2)</f>
        <v>5.1333333333333331E-4</v>
      </c>
      <c r="J35">
        <f>SQRT(3/(1/J27^2+1/J29^2+1/J31^2))</f>
        <v>1E-4</v>
      </c>
    </row>
    <row r="36" spans="1:10">
      <c r="A36">
        <v>70</v>
      </c>
      <c r="B36">
        <v>1</v>
      </c>
      <c r="C36">
        <v>7.1999999999999995E-2</v>
      </c>
      <c r="D36">
        <v>1E-3</v>
      </c>
      <c r="E36">
        <f t="shared" si="0"/>
        <v>70.271060275078938</v>
      </c>
      <c r="F36">
        <f t="shared" si="1"/>
        <v>2.6034007812624882</v>
      </c>
    </row>
    <row r="37" spans="1:10">
      <c r="A37">
        <v>72.5</v>
      </c>
      <c r="B37">
        <v>1</v>
      </c>
      <c r="C37">
        <v>0.08</v>
      </c>
      <c r="D37">
        <v>1E-3</v>
      </c>
      <c r="E37">
        <f t="shared" si="0"/>
        <v>78.078955861198821</v>
      </c>
      <c r="F37">
        <f t="shared" si="1"/>
        <v>2.8537848008343496</v>
      </c>
      <c r="H37" t="s">
        <v>61</v>
      </c>
      <c r="I37">
        <f>I34/I35</f>
        <v>229.22077922077924</v>
      </c>
      <c r="J37">
        <f>SQRT((J34/I35)^2+(I34*J35/I35^2)^2)</f>
        <v>44.695871268082655</v>
      </c>
    </row>
    <row r="38" spans="1:10">
      <c r="A38">
        <v>75</v>
      </c>
      <c r="B38">
        <v>1</v>
      </c>
      <c r="C38">
        <v>0.09</v>
      </c>
      <c r="D38">
        <v>1E-3</v>
      </c>
      <c r="E38">
        <f t="shared" si="0"/>
        <v>87.838825343848669</v>
      </c>
      <c r="F38">
        <f t="shared" si="1"/>
        <v>3.1708578885325034</v>
      </c>
    </row>
    <row r="39" spans="1:10">
      <c r="A39">
        <v>77.5</v>
      </c>
      <c r="B39">
        <v>1</v>
      </c>
      <c r="C39">
        <v>9.7000000000000003E-2</v>
      </c>
      <c r="D39">
        <v>1E-3</v>
      </c>
      <c r="E39">
        <f t="shared" si="0"/>
        <v>94.670733981703577</v>
      </c>
      <c r="F39">
        <f t="shared" si="1"/>
        <v>3.394883478900486</v>
      </c>
    </row>
    <row r="40" spans="1:10">
      <c r="A40">
        <v>80</v>
      </c>
      <c r="B40">
        <v>1</v>
      </c>
      <c r="C40">
        <v>0.105</v>
      </c>
      <c r="D40">
        <v>1E-3</v>
      </c>
      <c r="E40">
        <f t="shared" si="0"/>
        <v>102.47862956782345</v>
      </c>
      <c r="F40">
        <f t="shared" si="1"/>
        <v>3.6525466417007708</v>
      </c>
    </row>
    <row r="41" spans="1:10">
      <c r="A41">
        <v>82.5</v>
      </c>
      <c r="B41">
        <v>1</v>
      </c>
      <c r="C41">
        <v>0.11</v>
      </c>
      <c r="D41">
        <v>1E-3</v>
      </c>
      <c r="E41">
        <f t="shared" si="0"/>
        <v>107.35856430914838</v>
      </c>
      <c r="F41">
        <f t="shared" si="1"/>
        <v>3.8143217586092257</v>
      </c>
    </row>
    <row r="42" spans="1:10">
      <c r="A42">
        <v>85</v>
      </c>
      <c r="B42">
        <v>1</v>
      </c>
      <c r="C42">
        <v>0.115</v>
      </c>
      <c r="D42">
        <v>1E-3</v>
      </c>
      <c r="E42">
        <f t="shared" si="0"/>
        <v>112.23849905047331</v>
      </c>
      <c r="F42">
        <f t="shared" si="1"/>
        <v>3.9765799213283279</v>
      </c>
    </row>
    <row r="43" spans="1:10">
      <c r="A43">
        <v>87.5</v>
      </c>
      <c r="B43">
        <v>1</v>
      </c>
      <c r="C43">
        <v>0.11700000000000001</v>
      </c>
      <c r="D43">
        <v>1E-3</v>
      </c>
      <c r="E43">
        <f t="shared" si="0"/>
        <v>114.19047294700329</v>
      </c>
      <c r="F43">
        <f t="shared" si="1"/>
        <v>4.04160541310846</v>
      </c>
    </row>
    <row r="44" spans="1:10">
      <c r="A44">
        <v>90</v>
      </c>
      <c r="B44">
        <v>1</v>
      </c>
      <c r="C44">
        <v>0.11700000000000001</v>
      </c>
      <c r="D44">
        <v>1E-3</v>
      </c>
      <c r="E44">
        <f t="shared" si="0"/>
        <v>114.19047294700329</v>
      </c>
      <c r="F44">
        <f t="shared" si="1"/>
        <v>4.04160541310846</v>
      </c>
    </row>
    <row r="45" spans="1:10">
      <c r="A45">
        <v>92.5</v>
      </c>
      <c r="B45">
        <v>1</v>
      </c>
      <c r="C45">
        <v>0.11600000000000001</v>
      </c>
      <c r="D45">
        <v>1E-3</v>
      </c>
      <c r="E45">
        <f t="shared" si="0"/>
        <v>113.2144859987383</v>
      </c>
      <c r="F45">
        <f t="shared" si="1"/>
        <v>4.0090843612110953</v>
      </c>
    </row>
    <row r="46" spans="1:10">
      <c r="A46">
        <v>95</v>
      </c>
      <c r="B46">
        <v>1</v>
      </c>
      <c r="C46">
        <v>0.113</v>
      </c>
      <c r="D46">
        <v>1E-3</v>
      </c>
      <c r="E46">
        <f t="shared" si="0"/>
        <v>110.28652515394333</v>
      </c>
      <c r="F46">
        <f t="shared" si="1"/>
        <v>3.9116225338871184</v>
      </c>
    </row>
    <row r="47" spans="1:10">
      <c r="A47">
        <v>97.5</v>
      </c>
      <c r="B47">
        <v>1</v>
      </c>
      <c r="C47">
        <v>0.109</v>
      </c>
      <c r="D47">
        <v>1E-3</v>
      </c>
      <c r="E47">
        <f t="shared" si="0"/>
        <v>106.38257736088339</v>
      </c>
      <c r="F47">
        <f t="shared" si="1"/>
        <v>3.7819261052790027</v>
      </c>
    </row>
    <row r="48" spans="1:10">
      <c r="A48">
        <v>100</v>
      </c>
      <c r="B48">
        <v>1</v>
      </c>
      <c r="C48">
        <v>0.10199999999999999</v>
      </c>
      <c r="D48">
        <v>1E-3</v>
      </c>
      <c r="E48">
        <f t="shared" si="0"/>
        <v>99.550668723028494</v>
      </c>
      <c r="F48">
        <f t="shared" si="1"/>
        <v>3.5557408692328862</v>
      </c>
    </row>
    <row r="49" spans="1:6">
      <c r="A49">
        <v>102.5</v>
      </c>
      <c r="B49">
        <v>1</v>
      </c>
      <c r="C49">
        <v>9.5000000000000001E-2</v>
      </c>
      <c r="D49">
        <v>1E-3</v>
      </c>
      <c r="E49">
        <f t="shared" si="0"/>
        <v>92.718760085173599</v>
      </c>
      <c r="F49">
        <f t="shared" si="1"/>
        <v>3.3307268884335284</v>
      </c>
    </row>
    <row r="50" spans="1:6">
      <c r="A50">
        <v>105</v>
      </c>
      <c r="B50">
        <v>1</v>
      </c>
      <c r="C50">
        <v>8.6999999999999994E-2</v>
      </c>
      <c r="D50">
        <v>1E-3</v>
      </c>
      <c r="E50">
        <f t="shared" si="0"/>
        <v>84.910864499053716</v>
      </c>
      <c r="F50">
        <f t="shared" si="1"/>
        <v>3.0753319983382639</v>
      </c>
    </row>
    <row r="51" spans="1:6">
      <c r="A51">
        <v>107.5</v>
      </c>
      <c r="B51">
        <v>1</v>
      </c>
      <c r="C51">
        <v>7.8E-2</v>
      </c>
      <c r="D51">
        <v>1E-3</v>
      </c>
      <c r="E51">
        <f t="shared" si="0"/>
        <v>76.126981964668843</v>
      </c>
      <c r="F51">
        <f t="shared" si="1"/>
        <v>2.7908789909072733</v>
      </c>
    </row>
    <row r="52" spans="1:6">
      <c r="A52">
        <v>110</v>
      </c>
      <c r="B52">
        <v>1</v>
      </c>
      <c r="C52">
        <v>6.7000000000000004E-2</v>
      </c>
      <c r="D52">
        <v>1E-3</v>
      </c>
      <c r="E52">
        <f t="shared" si="0"/>
        <v>65.391125533754021</v>
      </c>
      <c r="F52">
        <f t="shared" si="1"/>
        <v>2.4488241338908718</v>
      </c>
    </row>
    <row r="53" spans="1:6">
      <c r="A53">
        <v>112.5</v>
      </c>
      <c r="B53">
        <v>1</v>
      </c>
      <c r="C53">
        <v>5.8000000000000003E-2</v>
      </c>
      <c r="D53">
        <v>1E-3</v>
      </c>
      <c r="E53">
        <f t="shared" si="0"/>
        <v>56.607242999369149</v>
      </c>
      <c r="F53">
        <f t="shared" si="1"/>
        <v>2.1754544918739493</v>
      </c>
    </row>
    <row r="54" spans="1:6">
      <c r="A54">
        <v>115</v>
      </c>
      <c r="B54">
        <v>1</v>
      </c>
      <c r="C54">
        <v>4.5999999999999999E-2</v>
      </c>
      <c r="D54">
        <v>1E-3</v>
      </c>
      <c r="E54">
        <f t="shared" si="0"/>
        <v>44.895399620189323</v>
      </c>
      <c r="F54">
        <f t="shared" si="1"/>
        <v>1.8248979420197944</v>
      </c>
    </row>
    <row r="55" spans="1:6">
      <c r="A55">
        <v>117.5</v>
      </c>
      <c r="B55">
        <v>1</v>
      </c>
      <c r="C55">
        <v>3.9E-2</v>
      </c>
      <c r="D55">
        <v>1E-3</v>
      </c>
      <c r="E55">
        <f t="shared" si="0"/>
        <v>38.063490982334422</v>
      </c>
      <c r="F55">
        <f t="shared" si="1"/>
        <v>1.6314607803620653</v>
      </c>
    </row>
    <row r="56" spans="1:6">
      <c r="A56">
        <v>120</v>
      </c>
      <c r="B56">
        <v>1</v>
      </c>
      <c r="C56">
        <v>2.8000000000000001E-2</v>
      </c>
      <c r="D56">
        <v>1E-3</v>
      </c>
      <c r="E56">
        <f t="shared" si="0"/>
        <v>27.327634551419589</v>
      </c>
      <c r="F56">
        <f t="shared" si="1"/>
        <v>1.3540730504865934</v>
      </c>
    </row>
    <row r="57" spans="1:6">
      <c r="A57">
        <v>122.5</v>
      </c>
      <c r="B57">
        <v>1</v>
      </c>
      <c r="C57">
        <v>2.1000000000000001E-2</v>
      </c>
      <c r="D57">
        <v>1E-3</v>
      </c>
      <c r="E57">
        <f t="shared" si="0"/>
        <v>20.495725913564691</v>
      </c>
      <c r="F57">
        <f t="shared" si="1"/>
        <v>1.2033671015314646</v>
      </c>
    </row>
    <row r="58" spans="1:6">
      <c r="A58">
        <v>125</v>
      </c>
      <c r="B58">
        <v>1</v>
      </c>
      <c r="C58">
        <v>1.2999999999999999E-2</v>
      </c>
      <c r="D58">
        <v>1E-3</v>
      </c>
      <c r="E58">
        <f t="shared" si="0"/>
        <v>12.687830327444807</v>
      </c>
      <c r="F58">
        <f t="shared" si="1"/>
        <v>1.0688554867150808</v>
      </c>
    </row>
    <row r="59" spans="1:6">
      <c r="A59">
        <v>127.5</v>
      </c>
      <c r="B59">
        <v>1</v>
      </c>
      <c r="C59">
        <v>8.0000000000000002E-3</v>
      </c>
      <c r="D59">
        <v>1E-4</v>
      </c>
      <c r="E59">
        <f t="shared" si="0"/>
        <v>7.8078955861198818</v>
      </c>
      <c r="F59">
        <f t="shared" si="1"/>
        <v>0.28537848008343497</v>
      </c>
    </row>
    <row r="60" spans="1:6">
      <c r="A60">
        <v>130</v>
      </c>
      <c r="B60">
        <v>1</v>
      </c>
      <c r="C60">
        <v>4.0000000000000001E-3</v>
      </c>
      <c r="D60">
        <v>1E-4</v>
      </c>
      <c r="E60">
        <f t="shared" si="0"/>
        <v>3.9039477930599409</v>
      </c>
      <c r="F60">
        <f t="shared" si="1"/>
        <v>0.16584434915775656</v>
      </c>
    </row>
    <row r="61" spans="1:6">
      <c r="A61">
        <v>132.5</v>
      </c>
      <c r="B61">
        <v>1</v>
      </c>
      <c r="C61">
        <v>2E-3</v>
      </c>
      <c r="D61">
        <v>1E-4</v>
      </c>
      <c r="E61">
        <f t="shared" si="0"/>
        <v>1.9519738965299704</v>
      </c>
      <c r="F61">
        <f t="shared" si="1"/>
        <v>0.11840699287105876</v>
      </c>
    </row>
    <row r="62" spans="1:6">
      <c r="A62">
        <v>135</v>
      </c>
      <c r="B62">
        <v>1</v>
      </c>
      <c r="C62">
        <v>8.0000000000000004E-4</v>
      </c>
      <c r="D62">
        <v>1E-4</v>
      </c>
      <c r="E62">
        <f t="shared" si="0"/>
        <v>0.78078955861198829</v>
      </c>
      <c r="F62">
        <f t="shared" si="1"/>
        <v>0.10121590264610075</v>
      </c>
    </row>
    <row r="63" spans="1:6">
      <c r="A63">
        <v>137.5</v>
      </c>
      <c r="B63">
        <v>1</v>
      </c>
      <c r="C63">
        <v>1.9E-3</v>
      </c>
      <c r="D63">
        <v>1E-4</v>
      </c>
      <c r="E63">
        <f t="shared" si="0"/>
        <v>1.854375201703472</v>
      </c>
      <c r="F63">
        <f t="shared" si="1"/>
        <v>0.11654175931697698</v>
      </c>
    </row>
    <row r="64" spans="1:6">
      <c r="A64">
        <v>140</v>
      </c>
      <c r="B64">
        <v>1</v>
      </c>
      <c r="C64">
        <v>5.0000000000000001E-3</v>
      </c>
      <c r="D64">
        <v>1E-4</v>
      </c>
      <c r="E64">
        <f t="shared" si="0"/>
        <v>4.8799347413249263</v>
      </c>
      <c r="F64">
        <f t="shared" si="1"/>
        <v>0.19395217783684343</v>
      </c>
    </row>
    <row r="65" spans="1:6">
      <c r="A65">
        <v>142.5</v>
      </c>
      <c r="B65">
        <v>1</v>
      </c>
      <c r="C65">
        <v>8.9999999999999993E-3</v>
      </c>
      <c r="D65">
        <v>1E-4</v>
      </c>
      <c r="E65">
        <f t="shared" si="0"/>
        <v>8.7838825343848672</v>
      </c>
      <c r="F65">
        <f t="shared" si="1"/>
        <v>0.31708578885325039</v>
      </c>
    </row>
    <row r="66" spans="1:6">
      <c r="A66">
        <v>145</v>
      </c>
      <c r="B66">
        <v>1</v>
      </c>
      <c r="C66">
        <v>1.6E-2</v>
      </c>
      <c r="D66">
        <v>1E-3</v>
      </c>
      <c r="E66">
        <f t="shared" si="0"/>
        <v>15.615791172239764</v>
      </c>
      <c r="F66">
        <f t="shared" si="1"/>
        <v>1.113648063723536</v>
      </c>
    </row>
    <row r="67" spans="1:6">
      <c r="A67">
        <v>147.5</v>
      </c>
      <c r="B67">
        <v>1</v>
      </c>
      <c r="C67">
        <v>2.1999999999999999E-2</v>
      </c>
      <c r="D67">
        <v>1E-3</v>
      </c>
      <c r="E67">
        <f t="shared" si="0"/>
        <v>21.471712861829673</v>
      </c>
      <c r="F67">
        <f t="shared" si="1"/>
        <v>1.2232785951631158</v>
      </c>
    </row>
    <row r="68" spans="1:6">
      <c r="A68">
        <v>150</v>
      </c>
      <c r="B68">
        <v>1</v>
      </c>
      <c r="C68">
        <v>3.1E-2</v>
      </c>
      <c r="D68">
        <v>1E-3</v>
      </c>
      <c r="E68">
        <f t="shared" si="0"/>
        <v>30.255595396214542</v>
      </c>
      <c r="F68">
        <f t="shared" si="1"/>
        <v>1.4256243459653961</v>
      </c>
    </row>
    <row r="69" spans="1:6">
      <c r="A69">
        <v>152.5</v>
      </c>
      <c r="B69">
        <v>1</v>
      </c>
      <c r="C69">
        <v>0.04</v>
      </c>
      <c r="D69">
        <v>1E-3</v>
      </c>
      <c r="E69">
        <f t="shared" si="0"/>
        <v>39.039477930599411</v>
      </c>
      <c r="F69">
        <f t="shared" si="1"/>
        <v>1.6584434915775654</v>
      </c>
    </row>
    <row r="70" spans="1:6">
      <c r="A70">
        <v>155</v>
      </c>
      <c r="B70">
        <v>1</v>
      </c>
      <c r="C70">
        <v>0.05</v>
      </c>
      <c r="D70">
        <v>1E-3</v>
      </c>
      <c r="E70">
        <f t="shared" si="0"/>
        <v>48.799347413249265</v>
      </c>
      <c r="F70">
        <f t="shared" si="1"/>
        <v>1.9395217783684342</v>
      </c>
    </row>
    <row r="71" spans="1:6">
      <c r="A71">
        <v>157.5</v>
      </c>
      <c r="B71">
        <v>1</v>
      </c>
      <c r="C71">
        <v>0.06</v>
      </c>
      <c r="D71">
        <v>1E-3</v>
      </c>
      <c r="E71">
        <f t="shared" si="0"/>
        <v>58.559216895899112</v>
      </c>
      <c r="F71">
        <f t="shared" si="1"/>
        <v>2.2355737919427909</v>
      </c>
    </row>
    <row r="72" spans="1:6">
      <c r="A72">
        <v>160</v>
      </c>
      <c r="B72">
        <v>1</v>
      </c>
      <c r="C72">
        <v>7.0999999999999994E-2</v>
      </c>
      <c r="D72">
        <v>1E-3</v>
      </c>
      <c r="E72">
        <f t="shared" si="0"/>
        <v>69.295073326813949</v>
      </c>
      <c r="F72">
        <f t="shared" si="1"/>
        <v>2.572354897621798</v>
      </c>
    </row>
    <row r="73" spans="1:6">
      <c r="A73">
        <v>162.5</v>
      </c>
      <c r="B73">
        <v>1</v>
      </c>
      <c r="C73">
        <v>0.08</v>
      </c>
      <c r="D73">
        <v>1E-3</v>
      </c>
      <c r="E73">
        <f t="shared" ref="E73:E98" si="2">C73*$H$18</f>
        <v>78.078955861198821</v>
      </c>
      <c r="F73">
        <f t="shared" ref="F73:F98" si="3">SQRT((D73*$H$18)^2+(C73*$I$18)^2)</f>
        <v>2.8537848008343496</v>
      </c>
    </row>
    <row r="74" spans="1:6">
      <c r="A74">
        <v>165</v>
      </c>
      <c r="B74">
        <v>1</v>
      </c>
      <c r="C74">
        <v>0.09</v>
      </c>
      <c r="D74">
        <v>1E-3</v>
      </c>
      <c r="E74">
        <f t="shared" si="2"/>
        <v>87.838825343848669</v>
      </c>
      <c r="F74">
        <f t="shared" si="3"/>
        <v>3.1708578885325034</v>
      </c>
    </row>
    <row r="75" spans="1:6">
      <c r="A75">
        <v>167.5</v>
      </c>
      <c r="B75">
        <v>1</v>
      </c>
      <c r="C75">
        <v>9.7000000000000003E-2</v>
      </c>
      <c r="D75">
        <v>1E-3</v>
      </c>
      <c r="E75">
        <f t="shared" si="2"/>
        <v>94.670733981703577</v>
      </c>
      <c r="F75">
        <f t="shared" si="3"/>
        <v>3.394883478900486</v>
      </c>
    </row>
    <row r="76" spans="1:6">
      <c r="A76">
        <v>170</v>
      </c>
      <c r="B76">
        <v>1</v>
      </c>
      <c r="C76">
        <v>0.106</v>
      </c>
      <c r="D76">
        <v>1E-3</v>
      </c>
      <c r="E76">
        <f t="shared" si="2"/>
        <v>103.45461651608844</v>
      </c>
      <c r="F76">
        <f t="shared" si="3"/>
        <v>3.684859964876642</v>
      </c>
    </row>
    <row r="77" spans="1:6">
      <c r="A77">
        <v>172.5</v>
      </c>
      <c r="B77">
        <v>1</v>
      </c>
      <c r="C77">
        <v>0.111</v>
      </c>
      <c r="D77">
        <v>1E-3</v>
      </c>
      <c r="E77">
        <f t="shared" si="2"/>
        <v>108.33455125741337</v>
      </c>
      <c r="F77">
        <f t="shared" si="3"/>
        <v>3.8467367008898874</v>
      </c>
    </row>
    <row r="78" spans="1:6">
      <c r="A78">
        <v>175</v>
      </c>
      <c r="B78">
        <v>1</v>
      </c>
      <c r="C78">
        <v>0.115</v>
      </c>
      <c r="D78">
        <v>1E-3</v>
      </c>
      <c r="E78">
        <f t="shared" si="2"/>
        <v>112.23849905047331</v>
      </c>
      <c r="F78">
        <f t="shared" si="3"/>
        <v>3.9765799213283279</v>
      </c>
    </row>
    <row r="79" spans="1:6">
      <c r="A79">
        <v>177.5</v>
      </c>
      <c r="B79">
        <v>1</v>
      </c>
      <c r="C79">
        <v>0.11700000000000001</v>
      </c>
      <c r="D79">
        <v>1E-3</v>
      </c>
      <c r="E79">
        <f t="shared" si="2"/>
        <v>114.19047294700329</v>
      </c>
      <c r="F79">
        <f t="shared" si="3"/>
        <v>4.04160541310846</v>
      </c>
    </row>
    <row r="80" spans="1:6">
      <c r="A80">
        <v>180</v>
      </c>
      <c r="B80">
        <v>1</v>
      </c>
      <c r="C80">
        <v>0.11799999999999999</v>
      </c>
      <c r="D80">
        <v>1E-3</v>
      </c>
      <c r="E80">
        <f t="shared" si="2"/>
        <v>115.16645989526825</v>
      </c>
      <c r="F80">
        <f t="shared" si="3"/>
        <v>4.0741426792139102</v>
      </c>
    </row>
    <row r="81" spans="1:6">
      <c r="A81">
        <v>182.5</v>
      </c>
      <c r="B81">
        <v>1</v>
      </c>
      <c r="C81">
        <v>0.11700000000000001</v>
      </c>
      <c r="D81">
        <v>1E-3</v>
      </c>
      <c r="E81">
        <f t="shared" si="2"/>
        <v>114.19047294700329</v>
      </c>
      <c r="F81">
        <f t="shared" si="3"/>
        <v>4.04160541310846</v>
      </c>
    </row>
    <row r="82" spans="1:6">
      <c r="A82">
        <v>185</v>
      </c>
      <c r="B82">
        <v>1</v>
      </c>
      <c r="C82">
        <v>0.113</v>
      </c>
      <c r="D82">
        <v>1E-3</v>
      </c>
      <c r="E82">
        <f t="shared" si="2"/>
        <v>110.28652515394333</v>
      </c>
      <c r="F82">
        <f t="shared" si="3"/>
        <v>3.9116225338871184</v>
      </c>
    </row>
    <row r="83" spans="1:6">
      <c r="A83">
        <v>187.5</v>
      </c>
      <c r="B83">
        <v>1</v>
      </c>
      <c r="C83">
        <v>0.11</v>
      </c>
      <c r="D83">
        <v>1E-3</v>
      </c>
      <c r="E83">
        <f t="shared" si="2"/>
        <v>107.35856430914838</v>
      </c>
      <c r="F83">
        <f t="shared" si="3"/>
        <v>3.8143217586092257</v>
      </c>
    </row>
    <row r="84" spans="1:6">
      <c r="A84">
        <v>190</v>
      </c>
      <c r="B84">
        <v>1</v>
      </c>
      <c r="C84">
        <v>0.10199999999999999</v>
      </c>
      <c r="D84">
        <v>1E-3</v>
      </c>
      <c r="E84">
        <f t="shared" si="2"/>
        <v>99.550668723028494</v>
      </c>
      <c r="F84">
        <f t="shared" si="3"/>
        <v>3.5557408692328862</v>
      </c>
    </row>
    <row r="85" spans="1:6">
      <c r="A85">
        <v>192.5</v>
      </c>
      <c r="B85">
        <v>1</v>
      </c>
      <c r="C85">
        <v>9.6000000000000002E-2</v>
      </c>
      <c r="D85">
        <v>1E-3</v>
      </c>
      <c r="E85">
        <f t="shared" si="2"/>
        <v>93.694747033438588</v>
      </c>
      <c r="F85">
        <f t="shared" si="3"/>
        <v>3.3627911089808338</v>
      </c>
    </row>
    <row r="86" spans="1:6">
      <c r="A86">
        <v>195</v>
      </c>
      <c r="B86">
        <v>1</v>
      </c>
      <c r="C86">
        <v>8.5999999999999993E-2</v>
      </c>
      <c r="D86">
        <v>1E-3</v>
      </c>
      <c r="E86">
        <f t="shared" si="2"/>
        <v>83.934877550788727</v>
      </c>
      <c r="F86">
        <f t="shared" si="3"/>
        <v>3.0435621664386874</v>
      </c>
    </row>
    <row r="87" spans="1:6">
      <c r="A87">
        <v>197.5</v>
      </c>
      <c r="B87">
        <v>1</v>
      </c>
      <c r="C87">
        <v>7.8E-2</v>
      </c>
      <c r="D87">
        <v>1E-3</v>
      </c>
      <c r="E87">
        <f t="shared" si="2"/>
        <v>76.126981964668843</v>
      </c>
      <c r="F87">
        <f t="shared" si="3"/>
        <v>2.7908789909072733</v>
      </c>
    </row>
    <row r="88" spans="1:6">
      <c r="A88">
        <v>200</v>
      </c>
      <c r="B88">
        <v>1</v>
      </c>
      <c r="C88">
        <v>6.7000000000000004E-2</v>
      </c>
      <c r="D88">
        <v>1E-3</v>
      </c>
      <c r="E88">
        <f t="shared" si="2"/>
        <v>65.391125533754021</v>
      </c>
      <c r="F88">
        <f t="shared" si="3"/>
        <v>2.4488241338908718</v>
      </c>
    </row>
    <row r="89" spans="1:6">
      <c r="A89">
        <v>202.5</v>
      </c>
      <c r="B89">
        <v>1</v>
      </c>
      <c r="C89">
        <v>5.8000000000000003E-2</v>
      </c>
      <c r="D89">
        <v>1E-3</v>
      </c>
      <c r="E89">
        <f t="shared" si="2"/>
        <v>56.607242999369149</v>
      </c>
      <c r="F89">
        <f t="shared" si="3"/>
        <v>2.1754544918739493</v>
      </c>
    </row>
    <row r="90" spans="1:6">
      <c r="A90">
        <v>205</v>
      </c>
      <c r="B90">
        <v>1</v>
      </c>
      <c r="C90">
        <v>4.5999999999999999E-2</v>
      </c>
      <c r="D90">
        <v>1E-3</v>
      </c>
      <c r="E90">
        <f t="shared" si="2"/>
        <v>44.895399620189323</v>
      </c>
      <c r="F90">
        <f t="shared" si="3"/>
        <v>1.8248979420197944</v>
      </c>
    </row>
    <row r="91" spans="1:6">
      <c r="A91">
        <v>207.5</v>
      </c>
      <c r="B91">
        <v>1</v>
      </c>
      <c r="C91">
        <v>3.9E-2</v>
      </c>
      <c r="D91">
        <v>1E-3</v>
      </c>
      <c r="E91">
        <f t="shared" si="2"/>
        <v>38.063490982334422</v>
      </c>
      <c r="F91">
        <f t="shared" si="3"/>
        <v>1.6314607803620653</v>
      </c>
    </row>
    <row r="92" spans="1:6">
      <c r="A92">
        <v>210</v>
      </c>
      <c r="B92">
        <v>1</v>
      </c>
      <c r="C92">
        <v>2.8000000000000001E-2</v>
      </c>
      <c r="D92">
        <v>1E-3</v>
      </c>
      <c r="E92">
        <f t="shared" si="2"/>
        <v>27.327634551419589</v>
      </c>
      <c r="F92">
        <f t="shared" si="3"/>
        <v>1.3540730504865934</v>
      </c>
    </row>
    <row r="93" spans="1:6">
      <c r="A93">
        <v>212.5</v>
      </c>
      <c r="B93">
        <v>1</v>
      </c>
      <c r="C93">
        <v>0.02</v>
      </c>
      <c r="D93">
        <v>1E-3</v>
      </c>
      <c r="E93">
        <f t="shared" si="2"/>
        <v>19.519738965299705</v>
      </c>
      <c r="F93">
        <f t="shared" si="3"/>
        <v>1.1840699287105876</v>
      </c>
    </row>
    <row r="94" spans="1:6">
      <c r="A94">
        <v>215</v>
      </c>
      <c r="B94">
        <v>1</v>
      </c>
      <c r="C94">
        <v>1.2999999999999999E-2</v>
      </c>
      <c r="D94">
        <v>1E-3</v>
      </c>
      <c r="E94">
        <f t="shared" si="2"/>
        <v>12.687830327444807</v>
      </c>
      <c r="F94">
        <f t="shared" si="3"/>
        <v>1.0688554867150808</v>
      </c>
    </row>
    <row r="95" spans="1:6">
      <c r="A95">
        <v>217.5</v>
      </c>
      <c r="B95">
        <v>1</v>
      </c>
      <c r="C95">
        <v>8.0000000000000002E-3</v>
      </c>
      <c r="D95">
        <v>1E-4</v>
      </c>
      <c r="E95">
        <f t="shared" si="2"/>
        <v>7.8078955861198818</v>
      </c>
      <c r="F95">
        <f t="shared" si="3"/>
        <v>0.28537848008343497</v>
      </c>
    </row>
    <row r="96" spans="1:6">
      <c r="A96">
        <v>220</v>
      </c>
      <c r="B96">
        <v>1</v>
      </c>
      <c r="C96">
        <v>4.0000000000000001E-3</v>
      </c>
      <c r="D96">
        <v>1E-4</v>
      </c>
      <c r="E96">
        <f t="shared" si="2"/>
        <v>3.9039477930599409</v>
      </c>
      <c r="F96">
        <f t="shared" si="3"/>
        <v>0.16584434915775656</v>
      </c>
    </row>
    <row r="97" spans="1:6">
      <c r="A97">
        <v>222.5</v>
      </c>
      <c r="B97">
        <v>1</v>
      </c>
      <c r="C97">
        <v>1E-3</v>
      </c>
      <c r="D97">
        <v>1E-4</v>
      </c>
      <c r="E97">
        <f t="shared" si="2"/>
        <v>0.97598694826498522</v>
      </c>
      <c r="F97">
        <f t="shared" si="3"/>
        <v>0.10319487833254484</v>
      </c>
    </row>
    <row r="98" spans="1:6">
      <c r="A98">
        <v>225</v>
      </c>
      <c r="B98">
        <v>1</v>
      </c>
      <c r="C98">
        <v>4.0000000000000002E-4</v>
      </c>
      <c r="D98">
        <v>1E-4</v>
      </c>
      <c r="E98">
        <f t="shared" si="2"/>
        <v>0.39039477930599414</v>
      </c>
      <c r="F98">
        <f t="shared" si="3"/>
        <v>9.8515448844296652E-2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28" sqref="D28"/>
    </sheetView>
  </sheetViews>
  <sheetFormatPr baseColWidth="10" defaultColWidth="9.140625" defaultRowHeight="15"/>
  <cols>
    <col min="2" max="2" width="10.7109375" customWidth="1"/>
  </cols>
  <sheetData>
    <row r="1" spans="1:1">
      <c r="A1" s="1" t="s">
        <v>12</v>
      </c>
    </row>
    <row r="3" spans="1:1" s="1" customFormat="1">
      <c r="A3" s="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0"/>
  <sheetViews>
    <sheetView workbookViewId="0">
      <selection activeCell="E24" sqref="E24"/>
    </sheetView>
  </sheetViews>
  <sheetFormatPr baseColWidth="10" defaultColWidth="9.140625" defaultRowHeight="15"/>
  <cols>
    <col min="1" max="1" width="19.28515625" customWidth="1"/>
    <col min="3" max="3" width="22.42578125" customWidth="1"/>
    <col min="5" max="5" width="11.28515625" bestFit="1" customWidth="1"/>
    <col min="6" max="6" width="28.7109375" bestFit="1" customWidth="1"/>
    <col min="7" max="7" width="8.7109375" customWidth="1"/>
  </cols>
  <sheetData>
    <row r="1" spans="1:11">
      <c r="A1" s="1" t="s">
        <v>14</v>
      </c>
    </row>
    <row r="3" spans="1:11" s="2" customFormat="1">
      <c r="A3" s="2" t="s">
        <v>15</v>
      </c>
      <c r="B3" s="2" t="s">
        <v>0</v>
      </c>
      <c r="C3" s="2" t="s">
        <v>3</v>
      </c>
      <c r="D3" s="2" t="s">
        <v>0</v>
      </c>
      <c r="E3" s="2" t="s">
        <v>1</v>
      </c>
      <c r="F3" s="2" t="s">
        <v>63</v>
      </c>
      <c r="G3" s="2" t="s">
        <v>0</v>
      </c>
    </row>
    <row r="4" spans="1:11">
      <c r="J4" s="1"/>
      <c r="K4" s="1"/>
    </row>
    <row r="5" spans="1:11">
      <c r="A5">
        <v>27</v>
      </c>
      <c r="B5">
        <v>0.1</v>
      </c>
      <c r="C5">
        <v>1.87</v>
      </c>
      <c r="D5">
        <v>0.01</v>
      </c>
      <c r="E5">
        <v>0.24</v>
      </c>
      <c r="F5" s="3">
        <f>C5-E5</f>
        <v>1.6300000000000001</v>
      </c>
      <c r="G5" s="3">
        <f>SQRT(2)*D5</f>
        <v>1.4142135623730952E-2</v>
      </c>
      <c r="J5" s="8"/>
      <c r="K5" s="8"/>
    </row>
    <row r="6" spans="1:11">
      <c r="A6">
        <v>27.2</v>
      </c>
      <c r="B6">
        <v>0.1</v>
      </c>
      <c r="C6">
        <v>1.86</v>
      </c>
      <c r="D6">
        <v>0.01</v>
      </c>
      <c r="E6">
        <v>0.24</v>
      </c>
      <c r="F6" s="3">
        <f t="shared" ref="F6:F69" si="0">C6-E6</f>
        <v>1.62</v>
      </c>
      <c r="G6" s="3">
        <f t="shared" ref="G6:G69" si="1">SQRT(2)*D6</f>
        <v>1.4142135623730952E-2</v>
      </c>
      <c r="J6" s="6"/>
    </row>
    <row r="7" spans="1:11">
      <c r="A7">
        <v>27.4</v>
      </c>
      <c r="B7">
        <v>0.1</v>
      </c>
      <c r="C7">
        <v>1.87</v>
      </c>
      <c r="D7">
        <v>0.01</v>
      </c>
      <c r="E7">
        <v>0.24</v>
      </c>
      <c r="F7" s="3">
        <f t="shared" si="0"/>
        <v>1.6300000000000001</v>
      </c>
      <c r="G7" s="3">
        <f t="shared" si="1"/>
        <v>1.4142135623730952E-2</v>
      </c>
    </row>
    <row r="8" spans="1:11">
      <c r="A8">
        <v>27.6</v>
      </c>
      <c r="B8">
        <v>0.1</v>
      </c>
      <c r="C8">
        <v>1.88</v>
      </c>
      <c r="D8">
        <v>0.01</v>
      </c>
      <c r="E8">
        <v>0.24</v>
      </c>
      <c r="F8" s="3">
        <f t="shared" si="0"/>
        <v>1.64</v>
      </c>
      <c r="G8" s="3">
        <f t="shared" si="1"/>
        <v>1.4142135623730952E-2</v>
      </c>
    </row>
    <row r="9" spans="1:11">
      <c r="A9">
        <v>27.8</v>
      </c>
      <c r="B9">
        <v>0.1</v>
      </c>
      <c r="C9">
        <v>1.88</v>
      </c>
      <c r="D9">
        <v>0.01</v>
      </c>
      <c r="E9">
        <v>0.24</v>
      </c>
      <c r="F9" s="3">
        <f t="shared" si="0"/>
        <v>1.64</v>
      </c>
      <c r="G9" s="3">
        <f t="shared" si="1"/>
        <v>1.4142135623730952E-2</v>
      </c>
    </row>
    <row r="10" spans="1:11">
      <c r="A10">
        <v>28</v>
      </c>
      <c r="B10">
        <v>0.1</v>
      </c>
      <c r="C10">
        <v>1.88</v>
      </c>
      <c r="D10">
        <v>0.01</v>
      </c>
      <c r="E10">
        <v>0.24</v>
      </c>
      <c r="F10" s="3">
        <f t="shared" si="0"/>
        <v>1.64</v>
      </c>
      <c r="G10" s="3">
        <f t="shared" si="1"/>
        <v>1.4142135623730952E-2</v>
      </c>
    </row>
    <row r="11" spans="1:11">
      <c r="A11">
        <v>28.2</v>
      </c>
      <c r="B11">
        <v>0.1</v>
      </c>
      <c r="C11">
        <v>1.87</v>
      </c>
      <c r="D11">
        <v>0.01</v>
      </c>
      <c r="E11">
        <v>0.24</v>
      </c>
      <c r="F11" s="3">
        <f t="shared" si="0"/>
        <v>1.6300000000000001</v>
      </c>
      <c r="G11" s="3">
        <f t="shared" si="1"/>
        <v>1.4142135623730952E-2</v>
      </c>
    </row>
    <row r="12" spans="1:11">
      <c r="A12">
        <v>28.4</v>
      </c>
      <c r="B12">
        <v>0.1</v>
      </c>
      <c r="C12">
        <v>1.87</v>
      </c>
      <c r="D12">
        <v>0.01</v>
      </c>
      <c r="E12">
        <v>0.24</v>
      </c>
      <c r="F12" s="3">
        <f t="shared" si="0"/>
        <v>1.6300000000000001</v>
      </c>
      <c r="G12" s="3">
        <f t="shared" si="1"/>
        <v>1.4142135623730952E-2</v>
      </c>
    </row>
    <row r="13" spans="1:11">
      <c r="A13">
        <v>28.6</v>
      </c>
      <c r="B13">
        <v>0.1</v>
      </c>
      <c r="C13">
        <v>1.87</v>
      </c>
      <c r="D13">
        <v>0.01</v>
      </c>
      <c r="E13">
        <v>0.24</v>
      </c>
      <c r="F13" s="3">
        <f t="shared" si="0"/>
        <v>1.6300000000000001</v>
      </c>
      <c r="G13" s="3">
        <f t="shared" si="1"/>
        <v>1.4142135623730952E-2</v>
      </c>
    </row>
    <row r="14" spans="1:11">
      <c r="A14">
        <v>28.8</v>
      </c>
      <c r="B14">
        <v>0.1</v>
      </c>
      <c r="C14">
        <v>1.88</v>
      </c>
      <c r="D14">
        <v>0.01</v>
      </c>
      <c r="E14">
        <v>0.24</v>
      </c>
      <c r="F14" s="3">
        <f t="shared" si="0"/>
        <v>1.64</v>
      </c>
      <c r="G14" s="3">
        <f t="shared" si="1"/>
        <v>1.4142135623730952E-2</v>
      </c>
    </row>
    <row r="15" spans="1:11">
      <c r="A15">
        <v>29</v>
      </c>
      <c r="B15">
        <v>0.1</v>
      </c>
      <c r="C15">
        <v>1.9</v>
      </c>
      <c r="D15">
        <v>0.01</v>
      </c>
      <c r="E15">
        <v>0.24</v>
      </c>
      <c r="F15" s="3">
        <f t="shared" si="0"/>
        <v>1.66</v>
      </c>
      <c r="G15" s="3">
        <f t="shared" si="1"/>
        <v>1.4142135623730952E-2</v>
      </c>
    </row>
    <row r="16" spans="1:11">
      <c r="A16">
        <v>29.2</v>
      </c>
      <c r="B16">
        <v>0.1</v>
      </c>
      <c r="C16">
        <v>1.9</v>
      </c>
      <c r="D16">
        <v>0.01</v>
      </c>
      <c r="E16">
        <v>0.24</v>
      </c>
      <c r="F16" s="3">
        <f t="shared" si="0"/>
        <v>1.66</v>
      </c>
      <c r="G16" s="3">
        <f t="shared" si="1"/>
        <v>1.4142135623730952E-2</v>
      </c>
    </row>
    <row r="17" spans="1:7">
      <c r="A17">
        <v>29.4</v>
      </c>
      <c r="B17">
        <v>0.1</v>
      </c>
      <c r="C17">
        <v>1.89</v>
      </c>
      <c r="D17">
        <v>0.01</v>
      </c>
      <c r="E17">
        <v>0.24</v>
      </c>
      <c r="F17" s="3">
        <f t="shared" si="0"/>
        <v>1.65</v>
      </c>
      <c r="G17" s="3">
        <f t="shared" si="1"/>
        <v>1.4142135623730952E-2</v>
      </c>
    </row>
    <row r="18" spans="1:7">
      <c r="A18">
        <v>29.6</v>
      </c>
      <c r="B18">
        <v>0.1</v>
      </c>
      <c r="C18">
        <v>1.88</v>
      </c>
      <c r="D18">
        <v>0.01</v>
      </c>
      <c r="E18">
        <v>0.24</v>
      </c>
      <c r="F18" s="3">
        <f t="shared" si="0"/>
        <v>1.64</v>
      </c>
      <c r="G18" s="3">
        <f t="shared" si="1"/>
        <v>1.4142135623730952E-2</v>
      </c>
    </row>
    <row r="19" spans="1:7">
      <c r="A19">
        <v>29.8</v>
      </c>
      <c r="B19">
        <v>0.1</v>
      </c>
      <c r="C19">
        <v>1.87</v>
      </c>
      <c r="D19">
        <v>0.01</v>
      </c>
      <c r="E19">
        <v>0.24</v>
      </c>
      <c r="F19" s="3">
        <f t="shared" si="0"/>
        <v>1.6300000000000001</v>
      </c>
      <c r="G19" s="3">
        <f t="shared" si="1"/>
        <v>1.4142135623730952E-2</v>
      </c>
    </row>
    <row r="20" spans="1:7">
      <c r="A20">
        <v>30</v>
      </c>
      <c r="B20">
        <v>0.1</v>
      </c>
      <c r="C20">
        <v>1.88</v>
      </c>
      <c r="D20">
        <v>0.01</v>
      </c>
      <c r="E20">
        <v>0.24</v>
      </c>
      <c r="F20" s="3">
        <f t="shared" si="0"/>
        <v>1.64</v>
      </c>
      <c r="G20" s="3">
        <f t="shared" si="1"/>
        <v>1.4142135623730952E-2</v>
      </c>
    </row>
    <row r="21" spans="1:7">
      <c r="A21">
        <v>30.2</v>
      </c>
      <c r="B21">
        <v>0.1</v>
      </c>
      <c r="C21">
        <v>1.9</v>
      </c>
      <c r="D21">
        <v>0.01</v>
      </c>
      <c r="E21">
        <v>0.24</v>
      </c>
      <c r="F21" s="3">
        <f t="shared" si="0"/>
        <v>1.66</v>
      </c>
      <c r="G21" s="3">
        <f t="shared" si="1"/>
        <v>1.4142135623730952E-2</v>
      </c>
    </row>
    <row r="22" spans="1:7">
      <c r="A22">
        <v>30.4</v>
      </c>
      <c r="B22">
        <v>0.1</v>
      </c>
      <c r="C22">
        <v>1.92</v>
      </c>
      <c r="D22">
        <v>0.01</v>
      </c>
      <c r="E22">
        <v>0.24</v>
      </c>
      <c r="F22" s="3">
        <f t="shared" si="0"/>
        <v>1.68</v>
      </c>
      <c r="G22" s="3">
        <f t="shared" si="1"/>
        <v>1.4142135623730952E-2</v>
      </c>
    </row>
    <row r="23" spans="1:7">
      <c r="A23">
        <v>30.6</v>
      </c>
      <c r="B23">
        <v>0.1</v>
      </c>
      <c r="C23">
        <v>1.92</v>
      </c>
      <c r="D23">
        <v>0.01</v>
      </c>
      <c r="E23">
        <v>0.24</v>
      </c>
      <c r="F23" s="3">
        <f t="shared" si="0"/>
        <v>1.68</v>
      </c>
      <c r="G23" s="3">
        <f t="shared" si="1"/>
        <v>1.4142135623730952E-2</v>
      </c>
    </row>
    <row r="24" spans="1:7">
      <c r="A24">
        <v>30.8</v>
      </c>
      <c r="B24">
        <v>0.1</v>
      </c>
      <c r="C24">
        <v>1.92</v>
      </c>
      <c r="D24">
        <v>0.01</v>
      </c>
      <c r="E24">
        <v>0.22</v>
      </c>
      <c r="F24" s="3">
        <f t="shared" si="0"/>
        <v>1.7</v>
      </c>
      <c r="G24" s="3">
        <f t="shared" si="1"/>
        <v>1.4142135623730952E-2</v>
      </c>
    </row>
    <row r="25" spans="1:7">
      <c r="A25">
        <v>31</v>
      </c>
      <c r="B25">
        <v>0.1</v>
      </c>
      <c r="C25">
        <v>1.88</v>
      </c>
      <c r="D25">
        <v>0.01</v>
      </c>
      <c r="E25">
        <v>0.22</v>
      </c>
      <c r="F25" s="3">
        <f t="shared" si="0"/>
        <v>1.66</v>
      </c>
      <c r="G25" s="3">
        <f t="shared" si="1"/>
        <v>1.4142135623730952E-2</v>
      </c>
    </row>
    <row r="26" spans="1:7">
      <c r="A26">
        <v>31.2</v>
      </c>
      <c r="B26">
        <v>0.1</v>
      </c>
      <c r="C26">
        <v>1.87</v>
      </c>
      <c r="D26">
        <v>0.01</v>
      </c>
      <c r="E26">
        <v>0.22</v>
      </c>
      <c r="F26" s="3">
        <f t="shared" si="0"/>
        <v>1.6500000000000001</v>
      </c>
      <c r="G26" s="3">
        <f t="shared" si="1"/>
        <v>1.4142135623730952E-2</v>
      </c>
    </row>
    <row r="27" spans="1:7">
      <c r="A27">
        <v>31.4</v>
      </c>
      <c r="B27">
        <v>0.1</v>
      </c>
      <c r="C27">
        <v>1.89</v>
      </c>
      <c r="D27">
        <v>0.01</v>
      </c>
      <c r="E27">
        <v>0.22</v>
      </c>
      <c r="F27" s="3">
        <f t="shared" si="0"/>
        <v>1.67</v>
      </c>
      <c r="G27" s="3">
        <f t="shared" si="1"/>
        <v>1.4142135623730952E-2</v>
      </c>
    </row>
    <row r="28" spans="1:7">
      <c r="A28">
        <v>31.6</v>
      </c>
      <c r="B28">
        <v>0.1</v>
      </c>
      <c r="C28">
        <v>1.92</v>
      </c>
      <c r="D28">
        <v>0.01</v>
      </c>
      <c r="E28">
        <v>0.22</v>
      </c>
      <c r="F28" s="3">
        <f t="shared" si="0"/>
        <v>1.7</v>
      </c>
      <c r="G28" s="3">
        <f t="shared" si="1"/>
        <v>1.4142135623730952E-2</v>
      </c>
    </row>
    <row r="29" spans="1:7">
      <c r="A29">
        <v>31.8</v>
      </c>
      <c r="B29">
        <v>0.1</v>
      </c>
      <c r="C29">
        <v>1.95</v>
      </c>
      <c r="D29">
        <v>0.01</v>
      </c>
      <c r="E29">
        <v>0.22</v>
      </c>
      <c r="F29" s="3">
        <f t="shared" si="0"/>
        <v>1.73</v>
      </c>
      <c r="G29" s="3">
        <f t="shared" si="1"/>
        <v>1.4142135623730952E-2</v>
      </c>
    </row>
    <row r="30" spans="1:7">
      <c r="A30">
        <v>32</v>
      </c>
      <c r="B30">
        <v>0.1</v>
      </c>
      <c r="C30">
        <v>1.94</v>
      </c>
      <c r="D30">
        <v>0.01</v>
      </c>
      <c r="E30">
        <v>0.22</v>
      </c>
      <c r="F30" s="3">
        <f t="shared" si="0"/>
        <v>1.72</v>
      </c>
      <c r="G30" s="3">
        <f t="shared" si="1"/>
        <v>1.4142135623730952E-2</v>
      </c>
    </row>
    <row r="31" spans="1:7">
      <c r="A31">
        <v>32.200000000000003</v>
      </c>
      <c r="B31">
        <v>0.1</v>
      </c>
      <c r="C31">
        <v>1.91</v>
      </c>
      <c r="D31">
        <v>0.01</v>
      </c>
      <c r="E31">
        <v>0.22</v>
      </c>
      <c r="F31" s="3">
        <f t="shared" si="0"/>
        <v>1.69</v>
      </c>
      <c r="G31" s="3">
        <f t="shared" si="1"/>
        <v>1.4142135623730952E-2</v>
      </c>
    </row>
    <row r="32" spans="1:7">
      <c r="A32">
        <v>32.4</v>
      </c>
      <c r="B32">
        <v>0.1</v>
      </c>
      <c r="C32">
        <v>1.88</v>
      </c>
      <c r="D32">
        <v>0.01</v>
      </c>
      <c r="E32">
        <v>0.22</v>
      </c>
      <c r="F32" s="3">
        <f t="shared" si="0"/>
        <v>1.66</v>
      </c>
      <c r="G32" s="3">
        <f t="shared" si="1"/>
        <v>1.4142135623730952E-2</v>
      </c>
    </row>
    <row r="33" spans="1:7">
      <c r="A33">
        <v>32.6</v>
      </c>
      <c r="B33">
        <v>0.1</v>
      </c>
      <c r="C33">
        <v>1.89</v>
      </c>
      <c r="D33">
        <v>0.01</v>
      </c>
      <c r="E33">
        <v>0.22</v>
      </c>
      <c r="F33" s="3">
        <f t="shared" si="0"/>
        <v>1.67</v>
      </c>
      <c r="G33" s="3">
        <f t="shared" si="1"/>
        <v>1.4142135623730952E-2</v>
      </c>
    </row>
    <row r="34" spans="1:7">
      <c r="A34">
        <v>32.799999999999997</v>
      </c>
      <c r="B34">
        <v>0.1</v>
      </c>
      <c r="C34">
        <v>1.94</v>
      </c>
      <c r="D34">
        <v>0.01</v>
      </c>
      <c r="E34">
        <v>0.22</v>
      </c>
      <c r="F34" s="3">
        <f t="shared" si="0"/>
        <v>1.72</v>
      </c>
      <c r="G34" s="3">
        <f t="shared" si="1"/>
        <v>1.4142135623730952E-2</v>
      </c>
    </row>
    <row r="35" spans="1:7">
      <c r="A35">
        <v>33</v>
      </c>
      <c r="B35">
        <v>0.1</v>
      </c>
      <c r="C35">
        <v>2.0099999999999998</v>
      </c>
      <c r="D35">
        <v>0.01</v>
      </c>
      <c r="E35">
        <v>0.22</v>
      </c>
      <c r="F35" s="3">
        <f t="shared" si="0"/>
        <v>1.7899999999999998</v>
      </c>
      <c r="G35" s="3">
        <f t="shared" si="1"/>
        <v>1.4142135623730952E-2</v>
      </c>
    </row>
    <row r="36" spans="1:7">
      <c r="A36">
        <v>33.200000000000003</v>
      </c>
      <c r="B36">
        <v>0.1</v>
      </c>
      <c r="C36">
        <v>2.0299999999999998</v>
      </c>
      <c r="D36">
        <v>0.01</v>
      </c>
      <c r="E36">
        <v>0.22</v>
      </c>
      <c r="F36" s="3">
        <f t="shared" si="0"/>
        <v>1.8099999999999998</v>
      </c>
      <c r="G36" s="3">
        <f t="shared" si="1"/>
        <v>1.4142135623730952E-2</v>
      </c>
    </row>
    <row r="37" spans="1:7">
      <c r="A37">
        <v>33.4</v>
      </c>
      <c r="B37">
        <v>0.1</v>
      </c>
      <c r="C37">
        <v>2.0099999999999998</v>
      </c>
      <c r="D37">
        <v>0.01</v>
      </c>
      <c r="E37">
        <v>0.22</v>
      </c>
      <c r="F37" s="3">
        <f t="shared" si="0"/>
        <v>1.7899999999999998</v>
      </c>
      <c r="G37" s="3">
        <f t="shared" si="1"/>
        <v>1.4142135623730952E-2</v>
      </c>
    </row>
    <row r="38" spans="1:7">
      <c r="A38">
        <v>33.6</v>
      </c>
      <c r="B38">
        <v>0.1</v>
      </c>
      <c r="C38">
        <v>1.95</v>
      </c>
      <c r="D38">
        <v>0.01</v>
      </c>
      <c r="E38">
        <v>0.22</v>
      </c>
      <c r="F38" s="3">
        <f t="shared" si="0"/>
        <v>1.73</v>
      </c>
      <c r="G38" s="3">
        <f t="shared" si="1"/>
        <v>1.4142135623730952E-2</v>
      </c>
    </row>
    <row r="39" spans="1:7">
      <c r="A39">
        <v>33.799999999999997</v>
      </c>
      <c r="B39">
        <v>0.1</v>
      </c>
      <c r="C39">
        <v>1.94</v>
      </c>
      <c r="D39">
        <v>0.01</v>
      </c>
      <c r="E39">
        <v>0.22</v>
      </c>
      <c r="F39" s="3">
        <f t="shared" si="0"/>
        <v>1.72</v>
      </c>
      <c r="G39" s="3">
        <f t="shared" si="1"/>
        <v>1.4142135623730952E-2</v>
      </c>
    </row>
    <row r="40" spans="1:7">
      <c r="A40">
        <v>34</v>
      </c>
      <c r="B40">
        <v>0.1</v>
      </c>
      <c r="C40">
        <v>2</v>
      </c>
      <c r="D40">
        <v>0.01</v>
      </c>
      <c r="E40">
        <v>0.22</v>
      </c>
      <c r="F40" s="3">
        <f t="shared" si="0"/>
        <v>1.78</v>
      </c>
      <c r="G40" s="3">
        <f t="shared" si="1"/>
        <v>1.4142135623730952E-2</v>
      </c>
    </row>
    <row r="41" spans="1:7">
      <c r="A41">
        <v>34.200000000000003</v>
      </c>
      <c r="B41">
        <v>0.1</v>
      </c>
      <c r="C41">
        <v>2.09</v>
      </c>
      <c r="D41">
        <v>0.01</v>
      </c>
      <c r="E41">
        <v>0.22</v>
      </c>
      <c r="F41" s="3">
        <f t="shared" si="0"/>
        <v>1.8699999999999999</v>
      </c>
      <c r="G41" s="3">
        <f t="shared" si="1"/>
        <v>1.4142135623730952E-2</v>
      </c>
    </row>
    <row r="42" spans="1:7">
      <c r="A42">
        <v>34.4</v>
      </c>
      <c r="B42">
        <v>0.1</v>
      </c>
      <c r="C42">
        <v>2.14</v>
      </c>
      <c r="D42">
        <v>0.01</v>
      </c>
      <c r="E42">
        <v>0.22</v>
      </c>
      <c r="F42" s="3">
        <f t="shared" si="0"/>
        <v>1.9200000000000002</v>
      </c>
      <c r="G42" s="3">
        <f t="shared" si="1"/>
        <v>1.4142135623730952E-2</v>
      </c>
    </row>
    <row r="43" spans="1:7">
      <c r="A43">
        <v>34.6</v>
      </c>
      <c r="B43">
        <v>0.1</v>
      </c>
      <c r="C43">
        <v>2.13</v>
      </c>
      <c r="D43">
        <v>0.01</v>
      </c>
      <c r="E43">
        <v>0.22</v>
      </c>
      <c r="F43" s="3">
        <f t="shared" si="0"/>
        <v>1.91</v>
      </c>
      <c r="G43" s="3">
        <f t="shared" si="1"/>
        <v>1.4142135623730952E-2</v>
      </c>
    </row>
    <row r="44" spans="1:7">
      <c r="A44">
        <v>34.799999999999997</v>
      </c>
      <c r="B44">
        <v>0.1</v>
      </c>
      <c r="C44">
        <v>2.19</v>
      </c>
      <c r="D44">
        <v>0.01</v>
      </c>
      <c r="E44">
        <v>0.22</v>
      </c>
      <c r="F44" s="3">
        <f t="shared" si="0"/>
        <v>1.97</v>
      </c>
      <c r="G44" s="3">
        <f t="shared" si="1"/>
        <v>1.4142135623730952E-2</v>
      </c>
    </row>
    <row r="45" spans="1:7">
      <c r="A45">
        <v>35</v>
      </c>
      <c r="B45">
        <v>0.1</v>
      </c>
      <c r="C45">
        <v>2.79</v>
      </c>
      <c r="D45">
        <v>0.01</v>
      </c>
      <c r="E45">
        <v>0.22</v>
      </c>
      <c r="F45" s="3">
        <f t="shared" si="0"/>
        <v>2.57</v>
      </c>
      <c r="G45" s="3">
        <f t="shared" si="1"/>
        <v>1.4142135623730952E-2</v>
      </c>
    </row>
    <row r="46" spans="1:7">
      <c r="A46">
        <v>35.200000000000003</v>
      </c>
      <c r="B46">
        <v>0.1</v>
      </c>
      <c r="C46">
        <v>4.58</v>
      </c>
      <c r="D46">
        <v>0.01</v>
      </c>
      <c r="E46">
        <v>0.22</v>
      </c>
      <c r="F46" s="3">
        <f t="shared" si="0"/>
        <v>4.3600000000000003</v>
      </c>
      <c r="G46" s="3">
        <f t="shared" si="1"/>
        <v>1.4142135623730952E-2</v>
      </c>
    </row>
    <row r="47" spans="1:7">
      <c r="A47">
        <v>35.4</v>
      </c>
      <c r="B47">
        <v>0.1</v>
      </c>
      <c r="C47">
        <v>7.6</v>
      </c>
      <c r="D47">
        <v>0.01</v>
      </c>
      <c r="E47">
        <v>0.22</v>
      </c>
      <c r="F47" s="3">
        <f t="shared" si="0"/>
        <v>7.38</v>
      </c>
      <c r="G47" s="3">
        <f t="shared" si="1"/>
        <v>1.4142135623730952E-2</v>
      </c>
    </row>
    <row r="48" spans="1:7">
      <c r="A48">
        <v>35.6</v>
      </c>
      <c r="B48">
        <v>0.1</v>
      </c>
      <c r="C48">
        <v>12.8</v>
      </c>
      <c r="D48">
        <v>0.01</v>
      </c>
      <c r="E48">
        <v>0.3</v>
      </c>
      <c r="F48" s="3">
        <f t="shared" si="0"/>
        <v>12.5</v>
      </c>
      <c r="G48" s="3">
        <f t="shared" si="1"/>
        <v>1.4142135623730952E-2</v>
      </c>
    </row>
    <row r="49" spans="1:7">
      <c r="A49">
        <v>35.799999999999997</v>
      </c>
      <c r="B49">
        <v>0.1</v>
      </c>
      <c r="C49">
        <v>18.899999999999999</v>
      </c>
      <c r="D49">
        <v>0.01</v>
      </c>
      <c r="E49">
        <v>0.3</v>
      </c>
      <c r="F49" s="3">
        <f t="shared" si="0"/>
        <v>18.599999999999998</v>
      </c>
      <c r="G49" s="3">
        <f t="shared" si="1"/>
        <v>1.4142135623730952E-2</v>
      </c>
    </row>
    <row r="50" spans="1:7">
      <c r="A50">
        <v>36</v>
      </c>
      <c r="B50">
        <v>0.1</v>
      </c>
      <c r="C50">
        <v>23.5</v>
      </c>
      <c r="D50">
        <v>0.01</v>
      </c>
      <c r="E50">
        <v>0.3</v>
      </c>
      <c r="F50" s="3">
        <f t="shared" si="0"/>
        <v>23.2</v>
      </c>
      <c r="G50" s="3">
        <f t="shared" si="1"/>
        <v>1.4142135623730952E-2</v>
      </c>
    </row>
    <row r="51" spans="1:7">
      <c r="A51">
        <v>36.200000000000003</v>
      </c>
      <c r="B51">
        <v>0.1</v>
      </c>
      <c r="C51">
        <v>26.9</v>
      </c>
      <c r="D51">
        <v>0.01</v>
      </c>
      <c r="E51">
        <v>0.3</v>
      </c>
      <c r="F51" s="3">
        <f t="shared" si="0"/>
        <v>26.599999999999998</v>
      </c>
      <c r="G51" s="3">
        <f t="shared" si="1"/>
        <v>1.4142135623730952E-2</v>
      </c>
    </row>
    <row r="52" spans="1:7">
      <c r="A52">
        <v>36.4</v>
      </c>
      <c r="B52">
        <v>0.1</v>
      </c>
      <c r="C52">
        <v>27.6</v>
      </c>
      <c r="D52">
        <v>0.01</v>
      </c>
      <c r="E52">
        <v>0.3</v>
      </c>
      <c r="F52" s="3">
        <f t="shared" si="0"/>
        <v>27.3</v>
      </c>
      <c r="G52" s="3">
        <f t="shared" si="1"/>
        <v>1.4142135623730952E-2</v>
      </c>
    </row>
    <row r="53" spans="1:7">
      <c r="A53">
        <v>36.6</v>
      </c>
      <c r="B53">
        <v>0.1</v>
      </c>
      <c r="C53">
        <v>24</v>
      </c>
      <c r="D53">
        <v>0.01</v>
      </c>
      <c r="E53">
        <v>0.3</v>
      </c>
      <c r="F53" s="3">
        <f t="shared" si="0"/>
        <v>23.7</v>
      </c>
      <c r="G53" s="3">
        <f t="shared" si="1"/>
        <v>1.4142135623730952E-2</v>
      </c>
    </row>
    <row r="54" spans="1:7">
      <c r="A54">
        <v>36.799999999999997</v>
      </c>
      <c r="B54">
        <v>0.1</v>
      </c>
      <c r="C54">
        <v>20.7</v>
      </c>
      <c r="D54">
        <v>0.01</v>
      </c>
      <c r="E54">
        <v>0.3</v>
      </c>
      <c r="F54" s="3">
        <f t="shared" si="0"/>
        <v>20.399999999999999</v>
      </c>
      <c r="G54" s="3">
        <f t="shared" si="1"/>
        <v>1.4142135623730952E-2</v>
      </c>
    </row>
    <row r="55" spans="1:7">
      <c r="A55">
        <v>37</v>
      </c>
      <c r="B55">
        <v>0.1</v>
      </c>
      <c r="C55">
        <v>13.9</v>
      </c>
      <c r="D55">
        <v>0.01</v>
      </c>
      <c r="E55">
        <v>0.3</v>
      </c>
      <c r="F55" s="3">
        <f t="shared" si="0"/>
        <v>13.6</v>
      </c>
      <c r="G55" s="3">
        <f t="shared" si="1"/>
        <v>1.4142135623730952E-2</v>
      </c>
    </row>
    <row r="56" spans="1:7">
      <c r="A56">
        <v>37.200000000000003</v>
      </c>
      <c r="B56">
        <v>0.1</v>
      </c>
      <c r="C56">
        <v>8.3000000000000007</v>
      </c>
      <c r="D56">
        <v>0.01</v>
      </c>
      <c r="E56">
        <v>0.3</v>
      </c>
      <c r="F56" s="3">
        <f t="shared" si="0"/>
        <v>8</v>
      </c>
      <c r="G56" s="3">
        <f t="shared" si="1"/>
        <v>1.4142135623730952E-2</v>
      </c>
    </row>
    <row r="57" spans="1:7">
      <c r="A57">
        <v>37.4</v>
      </c>
      <c r="B57">
        <v>0.1</v>
      </c>
      <c r="C57">
        <v>4.5</v>
      </c>
      <c r="D57">
        <v>0.01</v>
      </c>
      <c r="E57">
        <v>0.3</v>
      </c>
      <c r="F57" s="3">
        <f t="shared" si="0"/>
        <v>4.2</v>
      </c>
      <c r="G57" s="3">
        <f t="shared" si="1"/>
        <v>1.4142135623730952E-2</v>
      </c>
    </row>
    <row r="58" spans="1:7">
      <c r="A58">
        <v>37.6</v>
      </c>
      <c r="B58">
        <v>0.1</v>
      </c>
      <c r="C58">
        <v>2.8</v>
      </c>
      <c r="D58">
        <v>0.01</v>
      </c>
      <c r="E58">
        <v>0.3</v>
      </c>
      <c r="F58" s="3">
        <f t="shared" si="0"/>
        <v>2.5</v>
      </c>
      <c r="G58" s="3">
        <f t="shared" si="1"/>
        <v>1.4142135623730952E-2</v>
      </c>
    </row>
    <row r="59" spans="1:7">
      <c r="A59">
        <v>37.799999999999997</v>
      </c>
      <c r="B59">
        <v>0.1</v>
      </c>
      <c r="C59">
        <v>2.2000000000000002</v>
      </c>
      <c r="D59">
        <v>0.01</v>
      </c>
      <c r="E59">
        <v>0.3</v>
      </c>
      <c r="F59" s="3">
        <f t="shared" si="0"/>
        <v>1.9000000000000001</v>
      </c>
      <c r="G59" s="3">
        <f t="shared" si="1"/>
        <v>1.4142135623730952E-2</v>
      </c>
    </row>
    <row r="60" spans="1:7">
      <c r="A60">
        <v>38</v>
      </c>
      <c r="B60">
        <v>0.1</v>
      </c>
      <c r="C60">
        <v>2.5</v>
      </c>
      <c r="D60">
        <v>0.01</v>
      </c>
      <c r="E60">
        <v>0.3</v>
      </c>
      <c r="F60" s="3">
        <f t="shared" si="0"/>
        <v>2.2000000000000002</v>
      </c>
      <c r="G60" s="3">
        <f t="shared" si="1"/>
        <v>1.4142135623730952E-2</v>
      </c>
    </row>
    <row r="61" spans="1:7">
      <c r="A61">
        <v>38.200000000000003</v>
      </c>
      <c r="B61">
        <v>0.1</v>
      </c>
      <c r="C61">
        <v>2.7</v>
      </c>
      <c r="D61">
        <v>0.01</v>
      </c>
      <c r="E61">
        <v>0.3</v>
      </c>
      <c r="F61" s="3">
        <f t="shared" si="0"/>
        <v>2.4000000000000004</v>
      </c>
      <c r="G61" s="3">
        <f t="shared" si="1"/>
        <v>1.4142135623730952E-2</v>
      </c>
    </row>
    <row r="62" spans="1:7">
      <c r="A62">
        <v>38.4</v>
      </c>
      <c r="B62">
        <v>0.1</v>
      </c>
      <c r="C62">
        <v>2.7</v>
      </c>
      <c r="D62">
        <v>0.01</v>
      </c>
      <c r="E62">
        <v>0.3</v>
      </c>
      <c r="F62" s="3">
        <f t="shared" si="0"/>
        <v>2.4000000000000004</v>
      </c>
      <c r="G62" s="3">
        <f t="shared" si="1"/>
        <v>1.4142135623730952E-2</v>
      </c>
    </row>
    <row r="63" spans="1:7">
      <c r="A63">
        <v>38.6</v>
      </c>
      <c r="B63">
        <v>0.1</v>
      </c>
      <c r="C63">
        <v>2.4</v>
      </c>
      <c r="D63">
        <v>0.01</v>
      </c>
      <c r="E63">
        <v>0.3</v>
      </c>
      <c r="F63" s="3">
        <f t="shared" si="0"/>
        <v>2.1</v>
      </c>
      <c r="G63" s="3">
        <f t="shared" si="1"/>
        <v>1.4142135623730952E-2</v>
      </c>
    </row>
    <row r="64" spans="1:7">
      <c r="A64">
        <v>38.799999999999997</v>
      </c>
      <c r="B64">
        <v>0.1</v>
      </c>
      <c r="C64">
        <v>2.1</v>
      </c>
      <c r="D64">
        <v>0.01</v>
      </c>
      <c r="E64">
        <v>0.3</v>
      </c>
      <c r="F64" s="3">
        <f t="shared" si="0"/>
        <v>1.8</v>
      </c>
      <c r="G64" s="3">
        <f t="shared" si="1"/>
        <v>1.4142135623730952E-2</v>
      </c>
    </row>
    <row r="65" spans="1:7">
      <c r="A65">
        <v>39</v>
      </c>
      <c r="B65">
        <v>0.1</v>
      </c>
      <c r="C65">
        <v>1.9</v>
      </c>
      <c r="D65">
        <v>0.01</v>
      </c>
      <c r="E65">
        <v>0.3</v>
      </c>
      <c r="F65" s="3">
        <f t="shared" si="0"/>
        <v>1.5999999999999999</v>
      </c>
      <c r="G65" s="3">
        <f t="shared" si="1"/>
        <v>1.4142135623730952E-2</v>
      </c>
    </row>
    <row r="66" spans="1:7">
      <c r="A66">
        <v>39.200000000000003</v>
      </c>
      <c r="B66">
        <v>0.1</v>
      </c>
      <c r="C66">
        <v>2</v>
      </c>
      <c r="D66">
        <v>0.01</v>
      </c>
      <c r="E66">
        <v>0.3</v>
      </c>
      <c r="F66" s="3">
        <f t="shared" si="0"/>
        <v>1.7</v>
      </c>
      <c r="G66" s="3">
        <f t="shared" si="1"/>
        <v>1.4142135623730952E-2</v>
      </c>
    </row>
    <row r="67" spans="1:7">
      <c r="A67">
        <v>39.4</v>
      </c>
      <c r="B67">
        <v>0.1</v>
      </c>
      <c r="C67">
        <v>2.1</v>
      </c>
      <c r="D67">
        <v>0.01</v>
      </c>
      <c r="E67">
        <v>0.3</v>
      </c>
      <c r="F67" s="3">
        <f t="shared" si="0"/>
        <v>1.8</v>
      </c>
      <c r="G67" s="3">
        <f t="shared" si="1"/>
        <v>1.4142135623730952E-2</v>
      </c>
    </row>
    <row r="68" spans="1:7">
      <c r="A68">
        <v>39.6</v>
      </c>
      <c r="B68">
        <v>0.1</v>
      </c>
      <c r="C68">
        <v>2.1</v>
      </c>
      <c r="D68">
        <v>0.01</v>
      </c>
      <c r="E68">
        <v>0.3</v>
      </c>
      <c r="F68" s="3">
        <f t="shared" si="0"/>
        <v>1.8</v>
      </c>
      <c r="G68" s="3">
        <f t="shared" si="1"/>
        <v>1.4142135623730952E-2</v>
      </c>
    </row>
    <row r="69" spans="1:7">
      <c r="A69">
        <v>39.799999999999997</v>
      </c>
      <c r="B69">
        <v>0.1</v>
      </c>
      <c r="C69">
        <v>2.1</v>
      </c>
      <c r="D69">
        <v>0.01</v>
      </c>
      <c r="E69">
        <v>0.3</v>
      </c>
      <c r="F69" s="3">
        <f t="shared" si="0"/>
        <v>1.8</v>
      </c>
      <c r="G69" s="3">
        <f t="shared" si="1"/>
        <v>1.4142135623730952E-2</v>
      </c>
    </row>
    <row r="70" spans="1:7">
      <c r="A70">
        <v>40</v>
      </c>
      <c r="B70">
        <v>0.1</v>
      </c>
      <c r="C70">
        <v>2</v>
      </c>
      <c r="D70">
        <v>0.01</v>
      </c>
      <c r="E70">
        <v>0.3</v>
      </c>
      <c r="F70" s="3">
        <f t="shared" ref="F70" si="2">C70-E70</f>
        <v>1.7</v>
      </c>
      <c r="G70" s="3">
        <f t="shared" ref="G70" si="3">SQRT(2)*D70</f>
        <v>1.4142135623730952E-2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81"/>
  <sheetViews>
    <sheetView workbookViewId="0">
      <selection activeCell="I81" sqref="C7:I81"/>
    </sheetView>
  </sheetViews>
  <sheetFormatPr baseColWidth="10" defaultColWidth="9.140625" defaultRowHeight="15"/>
  <cols>
    <col min="1" max="1" width="15.42578125" customWidth="1"/>
    <col min="3" max="3" width="20" customWidth="1"/>
  </cols>
  <sheetData>
    <row r="1" spans="1:14">
      <c r="A1" s="1" t="s">
        <v>16</v>
      </c>
    </row>
    <row r="2" spans="1:14">
      <c r="A2" s="1"/>
    </row>
    <row r="3" spans="1:14">
      <c r="A3" s="1" t="s">
        <v>17</v>
      </c>
    </row>
    <row r="4" spans="1:14">
      <c r="K4" s="1" t="s">
        <v>65</v>
      </c>
      <c r="L4" s="2"/>
      <c r="M4" s="2"/>
      <c r="N4" s="2"/>
    </row>
    <row r="5" spans="1:14" s="2" customFormat="1">
      <c r="A5" s="2" t="s">
        <v>62</v>
      </c>
      <c r="B5" s="2" t="s">
        <v>0</v>
      </c>
      <c r="C5" s="2" t="s">
        <v>3</v>
      </c>
      <c r="D5" s="2" t="s">
        <v>0</v>
      </c>
      <c r="E5" s="2" t="s">
        <v>1</v>
      </c>
      <c r="F5" s="2" t="s">
        <v>64</v>
      </c>
      <c r="G5" s="2" t="s">
        <v>0</v>
      </c>
      <c r="H5" s="2" t="s">
        <v>66</v>
      </c>
      <c r="I5" s="2" t="s">
        <v>0</v>
      </c>
      <c r="K5" t="s">
        <v>49</v>
      </c>
      <c r="L5"/>
      <c r="M5"/>
      <c r="N5"/>
    </row>
    <row r="7" spans="1:14">
      <c r="A7">
        <v>0</v>
      </c>
      <c r="B7">
        <v>1</v>
      </c>
      <c r="C7">
        <v>23.7</v>
      </c>
      <c r="D7">
        <v>0.1</v>
      </c>
      <c r="E7">
        <v>0.01</v>
      </c>
      <c r="F7">
        <f>C7-E7</f>
        <v>23.689999999999998</v>
      </c>
      <c r="G7">
        <f>SQRT(2)*D7</f>
        <v>0.14142135623730953</v>
      </c>
      <c r="H7">
        <f>$L$8*(COS($L$9*A7))^2</f>
        <v>112.553</v>
      </c>
      <c r="I7">
        <f>SQRT(($M$8*(COS($L$9*A7))^2)^2 + (2*$L$8*COS($L$9*A7)*SIN($L$9*A7)*A7*$M$9)^2+ (2*$L$8*COS($L$9*A7)*SIN($L$9*A7)*$L$9*B7)^2)</f>
        <v>0.37819999999999998</v>
      </c>
      <c r="L7" s="8" t="s">
        <v>34</v>
      </c>
      <c r="M7" s="8" t="s">
        <v>35</v>
      </c>
    </row>
    <row r="8" spans="1:14">
      <c r="A8">
        <v>2.5</v>
      </c>
      <c r="B8">
        <v>1</v>
      </c>
      <c r="C8">
        <v>23</v>
      </c>
      <c r="D8">
        <v>0.1</v>
      </c>
      <c r="E8">
        <v>0.01</v>
      </c>
      <c r="F8">
        <f t="shared" ref="F8:F71" si="0">C8-E8</f>
        <v>22.99</v>
      </c>
      <c r="G8">
        <f t="shared" ref="G8:G71" si="1">SQRT(2)*D8</f>
        <v>0.14142135623730953</v>
      </c>
      <c r="H8">
        <f t="shared" ref="H8:H71" si="2">$L$8*(COS($L$9*A8))^2</f>
        <v>111.693987190893</v>
      </c>
      <c r="I8">
        <f>SQRT(($M$8*(COS($L$9*A8))^2)^2 + (2*$L$8*COS($L$9*A8)*SIN($L$9*A8)*A8*$M$9)^2+ (2*$L$8*COS($L$9*A8)*SIN($L$9*A8)*$L$9*B8)^2)</f>
        <v>0.78148028788541435</v>
      </c>
      <c r="K8" t="s">
        <v>51</v>
      </c>
      <c r="L8" s="3">
        <v>112.553</v>
      </c>
      <c r="M8" s="3">
        <v>0.37819999999999998</v>
      </c>
      <c r="N8" t="s">
        <v>42</v>
      </c>
    </row>
    <row r="9" spans="1:14">
      <c r="A9">
        <v>5</v>
      </c>
      <c r="B9">
        <v>1</v>
      </c>
      <c r="C9">
        <v>21.4</v>
      </c>
      <c r="D9">
        <v>0.1</v>
      </c>
      <c r="E9">
        <v>0.01</v>
      </c>
      <c r="F9">
        <f t="shared" si="0"/>
        <v>21.389999999999997</v>
      </c>
      <c r="G9">
        <f t="shared" si="1"/>
        <v>0.14142135623730953</v>
      </c>
      <c r="H9">
        <f t="shared" si="2"/>
        <v>109.1431729603935</v>
      </c>
      <c r="I9">
        <f t="shared" ref="I8:I71" si="3">SQRT(($M$8*(COS($L$9*A9))^2)^2 + (2*$L$8*COS($L$9*A9)*SIN($L$9*A9)*A9*$M$9)^2+ (2*$L$8*COS($L$9*A9)*SIN($L$9*A9)*$L$9*B9)^2)</f>
        <v>1.3989182962915241</v>
      </c>
      <c r="K9" t="s">
        <v>36</v>
      </c>
      <c r="L9" s="7">
        <v>3.4989300000000001E-2</v>
      </c>
      <c r="M9" s="7">
        <v>1.323E-5</v>
      </c>
    </row>
    <row r="10" spans="1:14">
      <c r="A10">
        <v>7.5</v>
      </c>
      <c r="B10">
        <v>1</v>
      </c>
      <c r="C10">
        <v>19.600000000000001</v>
      </c>
      <c r="D10">
        <v>0.1</v>
      </c>
      <c r="E10">
        <v>0.01</v>
      </c>
      <c r="F10">
        <f t="shared" si="0"/>
        <v>19.59</v>
      </c>
      <c r="G10">
        <f t="shared" si="1"/>
        <v>0.14142135623730953</v>
      </c>
      <c r="H10">
        <f t="shared" si="2"/>
        <v>104.9784293189374</v>
      </c>
      <c r="I10">
        <f t="shared" si="3"/>
        <v>2.0045938492086832</v>
      </c>
    </row>
    <row r="11" spans="1:14">
      <c r="A11">
        <v>10</v>
      </c>
      <c r="B11">
        <v>1</v>
      </c>
      <c r="C11">
        <v>17.5</v>
      </c>
      <c r="D11">
        <v>0.1</v>
      </c>
      <c r="E11">
        <v>0.01</v>
      </c>
      <c r="F11">
        <f t="shared" si="0"/>
        <v>17.489999999999998</v>
      </c>
      <c r="G11">
        <f t="shared" si="1"/>
        <v>0.14142135623730953</v>
      </c>
      <c r="H11">
        <f t="shared" si="2"/>
        <v>99.32689879083452</v>
      </c>
      <c r="I11">
        <f t="shared" si="3"/>
        <v>2.5582646947136163</v>
      </c>
    </row>
    <row r="12" spans="1:14">
      <c r="A12">
        <v>12.5</v>
      </c>
      <c r="B12">
        <v>1</v>
      </c>
      <c r="C12">
        <v>15.3</v>
      </c>
      <c r="D12">
        <v>0.1</v>
      </c>
      <c r="E12">
        <v>0.01</v>
      </c>
      <c r="F12">
        <f t="shared" si="0"/>
        <v>15.290000000000001</v>
      </c>
      <c r="G12">
        <f t="shared" si="1"/>
        <v>0.14142135623730953</v>
      </c>
      <c r="H12">
        <f t="shared" si="2"/>
        <v>92.361112969723337</v>
      </c>
      <c r="I12">
        <f t="shared" si="3"/>
        <v>3.037954364508034</v>
      </c>
    </row>
    <row r="13" spans="1:14">
      <c r="A13">
        <v>15</v>
      </c>
      <c r="B13">
        <v>1</v>
      </c>
      <c r="C13">
        <v>12.6</v>
      </c>
      <c r="D13">
        <v>0.1</v>
      </c>
      <c r="E13">
        <v>0.01</v>
      </c>
      <c r="F13">
        <f t="shared" si="0"/>
        <v>12.59</v>
      </c>
      <c r="G13">
        <f t="shared" si="1"/>
        <v>0.14142135623730953</v>
      </c>
      <c r="H13">
        <f t="shared" si="2"/>
        <v>84.293725423108256</v>
      </c>
      <c r="I13">
        <f t="shared" si="3"/>
        <v>3.4271936217363717</v>
      </c>
    </row>
    <row r="14" spans="1:14">
      <c r="A14">
        <v>17.5</v>
      </c>
      <c r="B14">
        <v>1</v>
      </c>
      <c r="C14">
        <v>9.9</v>
      </c>
      <c r="D14">
        <v>0.01</v>
      </c>
      <c r="E14">
        <v>0.01</v>
      </c>
      <c r="F14">
        <f t="shared" si="0"/>
        <v>9.89</v>
      </c>
      <c r="G14">
        <f t="shared" si="1"/>
        <v>1.4142135623730952E-2</v>
      </c>
      <c r="H14">
        <f t="shared" si="2"/>
        <v>75.371019741424803</v>
      </c>
      <c r="I14">
        <f t="shared" si="3"/>
        <v>3.7132629587734853</v>
      </c>
    </row>
    <row r="15" spans="1:14">
      <c r="A15">
        <v>20</v>
      </c>
      <c r="B15">
        <v>1</v>
      </c>
      <c r="C15">
        <v>7</v>
      </c>
      <c r="D15">
        <v>0.01</v>
      </c>
      <c r="E15">
        <v>0.01</v>
      </c>
      <c r="F15">
        <f t="shared" si="0"/>
        <v>6.99</v>
      </c>
      <c r="G15">
        <f t="shared" si="1"/>
        <v>1.4142135623730952E-2</v>
      </c>
      <c r="H15">
        <f t="shared" si="2"/>
        <v>65.865390919829281</v>
      </c>
      <c r="I15">
        <f t="shared" si="3"/>
        <v>3.8869796423982366</v>
      </c>
    </row>
    <row r="16" spans="1:14">
      <c r="A16">
        <v>22.5</v>
      </c>
      <c r="B16">
        <v>1</v>
      </c>
      <c r="C16">
        <v>5.2</v>
      </c>
      <c r="D16">
        <v>0.01</v>
      </c>
      <c r="E16">
        <v>0.01</v>
      </c>
      <c r="F16">
        <f t="shared" si="0"/>
        <v>5.19</v>
      </c>
      <c r="G16">
        <f t="shared" si="1"/>
        <v>1.4142135623730952E-2</v>
      </c>
      <c r="H16">
        <f t="shared" si="2"/>
        <v>56.067029603310949</v>
      </c>
      <c r="I16">
        <f t="shared" si="3"/>
        <v>3.9427695282759787</v>
      </c>
    </row>
    <row r="17" spans="1:9">
      <c r="A17">
        <v>25</v>
      </c>
      <c r="B17">
        <v>1</v>
      </c>
      <c r="C17">
        <v>3.5</v>
      </c>
      <c r="D17">
        <v>0.01</v>
      </c>
      <c r="E17">
        <v>0.01</v>
      </c>
      <c r="F17">
        <f t="shared" si="0"/>
        <v>3.49</v>
      </c>
      <c r="G17">
        <f t="shared" si="1"/>
        <v>1.4142135623730952E-2</v>
      </c>
      <c r="H17">
        <f t="shared" si="2"/>
        <v>46.27506306094822</v>
      </c>
      <c r="I17">
        <f t="shared" si="3"/>
        <v>3.8787510651947663</v>
      </c>
    </row>
    <row r="18" spans="1:9">
      <c r="A18">
        <v>27.5</v>
      </c>
      <c r="B18">
        <v>1</v>
      </c>
      <c r="C18">
        <v>2.2999999999999998</v>
      </c>
      <c r="D18">
        <v>0.01</v>
      </c>
      <c r="E18">
        <v>0.01</v>
      </c>
      <c r="F18">
        <f t="shared" si="0"/>
        <v>2.29</v>
      </c>
      <c r="G18">
        <f t="shared" si="1"/>
        <v>1.4142135623730952E-2</v>
      </c>
      <c r="H18">
        <f t="shared" si="2"/>
        <v>36.788423340264913</v>
      </c>
      <c r="I18">
        <f t="shared" si="3"/>
        <v>3.696752369519364</v>
      </c>
    </row>
    <row r="19" spans="1:9">
      <c r="A19">
        <v>30</v>
      </c>
      <c r="B19">
        <v>1</v>
      </c>
      <c r="C19">
        <v>1.3</v>
      </c>
      <c r="D19">
        <v>0.01</v>
      </c>
      <c r="E19">
        <v>0.01</v>
      </c>
      <c r="F19">
        <f t="shared" si="0"/>
        <v>1.29</v>
      </c>
      <c r="G19">
        <f t="shared" si="1"/>
        <v>1.4142135623730952E-2</v>
      </c>
      <c r="H19">
        <f t="shared" si="2"/>
        <v>27.896721381367488</v>
      </c>
      <c r="I19">
        <f t="shared" si="3"/>
        <v>3.4022346269051393</v>
      </c>
    </row>
    <row r="20" spans="1:9">
      <c r="A20">
        <v>32.5</v>
      </c>
      <c r="B20">
        <v>1</v>
      </c>
      <c r="C20">
        <v>0.8</v>
      </c>
      <c r="D20">
        <v>0.01</v>
      </c>
      <c r="E20">
        <v>0.01</v>
      </c>
      <c r="F20">
        <f t="shared" si="0"/>
        <v>0.79</v>
      </c>
      <c r="G20">
        <f t="shared" si="1"/>
        <v>1.4142135623730952E-2</v>
      </c>
      <c r="H20">
        <f t="shared" si="2"/>
        <v>19.871405688603378</v>
      </c>
      <c r="I20">
        <f t="shared" si="3"/>
        <v>3.0041138395583999</v>
      </c>
    </row>
    <row r="21" spans="1:9">
      <c r="A21">
        <v>35</v>
      </c>
      <c r="B21">
        <v>1</v>
      </c>
      <c r="C21">
        <v>0.4</v>
      </c>
      <c r="D21">
        <v>0.01</v>
      </c>
      <c r="E21">
        <v>0.01</v>
      </c>
      <c r="F21">
        <f t="shared" si="0"/>
        <v>0.39</v>
      </c>
      <c r="G21">
        <f t="shared" si="1"/>
        <v>1.4142135623730952E-2</v>
      </c>
      <c r="H21">
        <f t="shared" si="2"/>
        <v>12.957475470424107</v>
      </c>
      <c r="I21">
        <f t="shared" si="3"/>
        <v>2.5144818402151099</v>
      </c>
    </row>
    <row r="22" spans="1:9">
      <c r="A22">
        <v>37.5</v>
      </c>
      <c r="B22">
        <v>1</v>
      </c>
      <c r="C22">
        <v>0.2</v>
      </c>
      <c r="D22">
        <v>0.01</v>
      </c>
      <c r="E22">
        <v>0.01</v>
      </c>
      <c r="F22">
        <f t="shared" si="0"/>
        <v>0.19</v>
      </c>
      <c r="G22">
        <f t="shared" si="1"/>
        <v>1.4142135623730952E-2</v>
      </c>
      <c r="H22">
        <f t="shared" si="2"/>
        <v>7.3660012311676759</v>
      </c>
      <c r="I22">
        <f t="shared" si="3"/>
        <v>1.948232931073471</v>
      </c>
    </row>
    <row r="23" spans="1:9">
      <c r="A23">
        <v>40</v>
      </c>
      <c r="B23">
        <v>1</v>
      </c>
      <c r="C23">
        <v>0.11</v>
      </c>
      <c r="D23">
        <v>0.01</v>
      </c>
      <c r="E23">
        <v>0.01</v>
      </c>
      <c r="F23">
        <f t="shared" si="0"/>
        <v>0.1</v>
      </c>
      <c r="G23">
        <f t="shared" si="1"/>
        <v>1.4142135623730952E-2</v>
      </c>
      <c r="H23">
        <f t="shared" si="2"/>
        <v>3.2676811483437938</v>
      </c>
      <c r="I23">
        <f t="shared" si="3"/>
        <v>1.322606436529951</v>
      </c>
    </row>
    <row r="24" spans="1:9">
      <c r="A24">
        <v>42.5</v>
      </c>
      <c r="B24">
        <v>1</v>
      </c>
      <c r="C24">
        <v>0.09</v>
      </c>
      <c r="D24">
        <v>0.01</v>
      </c>
      <c r="E24">
        <v>0.01</v>
      </c>
      <c r="F24">
        <f t="shared" si="0"/>
        <v>0.08</v>
      </c>
      <c r="G24">
        <f t="shared" si="1"/>
        <v>1.4142135623730952E-2</v>
      </c>
      <c r="H24">
        <f t="shared" si="2"/>
        <v>0.78762994824019816</v>
      </c>
      <c r="I24">
        <f t="shared" si="3"/>
        <v>0.65665852544455006</v>
      </c>
    </row>
    <row r="25" spans="1:9">
      <c r="A25">
        <v>45</v>
      </c>
      <c r="B25">
        <v>1</v>
      </c>
      <c r="C25">
        <v>0.09</v>
      </c>
      <c r="D25">
        <v>0.01</v>
      </c>
      <c r="E25">
        <v>0.01</v>
      </c>
      <c r="F25">
        <f t="shared" si="0"/>
        <v>0.08</v>
      </c>
      <c r="G25">
        <f t="shared" si="1"/>
        <v>1.4142135623730952E-2</v>
      </c>
      <c r="H25">
        <f t="shared" si="2"/>
        <v>1.5593665949043955E-3</v>
      </c>
      <c r="I25">
        <f t="shared" si="3"/>
        <v>2.9320931119283793E-2</v>
      </c>
    </row>
    <row r="26" spans="1:9">
      <c r="A26">
        <v>47.5</v>
      </c>
      <c r="B26">
        <v>1</v>
      </c>
      <c r="C26">
        <v>0.13</v>
      </c>
      <c r="D26">
        <v>0.01</v>
      </c>
      <c r="E26">
        <v>0.01</v>
      </c>
      <c r="F26">
        <f t="shared" si="0"/>
        <v>0.12000000000000001</v>
      </c>
      <c r="G26">
        <f t="shared" si="1"/>
        <v>1.4142135623730952E-2</v>
      </c>
      <c r="H26">
        <f t="shared" si="2"/>
        <v>0.93346679835946744</v>
      </c>
      <c r="I26">
        <f t="shared" si="3"/>
        <v>0.71442889299342249</v>
      </c>
    </row>
    <row r="27" spans="1:9">
      <c r="A27">
        <v>50</v>
      </c>
      <c r="B27">
        <v>1</v>
      </c>
      <c r="C27">
        <v>0.24</v>
      </c>
      <c r="D27">
        <v>0.01</v>
      </c>
      <c r="E27">
        <v>0.01</v>
      </c>
      <c r="F27">
        <f t="shared" si="0"/>
        <v>0.22999999999999998</v>
      </c>
      <c r="G27">
        <f t="shared" si="1"/>
        <v>1.4142135623730952E-2</v>
      </c>
      <c r="H27">
        <f t="shared" si="2"/>
        <v>3.5549026981361496</v>
      </c>
      <c r="I27">
        <f t="shared" si="3"/>
        <v>1.3777882938644588</v>
      </c>
    </row>
    <row r="28" spans="1:9">
      <c r="A28">
        <v>52.5</v>
      </c>
      <c r="B28">
        <v>1</v>
      </c>
      <c r="C28">
        <v>0.44</v>
      </c>
      <c r="D28">
        <v>0.01</v>
      </c>
      <c r="E28">
        <v>0.01</v>
      </c>
      <c r="F28">
        <f t="shared" si="0"/>
        <v>0.43</v>
      </c>
      <c r="G28">
        <f t="shared" si="1"/>
        <v>1.4142135623730952E-2</v>
      </c>
      <c r="H28">
        <f t="shared" si="2"/>
        <v>7.7858390963049153</v>
      </c>
      <c r="I28">
        <f t="shared" si="3"/>
        <v>1.9991864173081153</v>
      </c>
    </row>
    <row r="29" spans="1:9">
      <c r="A29">
        <v>55</v>
      </c>
      <c r="B29">
        <v>1</v>
      </c>
      <c r="C29">
        <v>0.9</v>
      </c>
      <c r="D29">
        <v>0.01</v>
      </c>
      <c r="E29">
        <v>0.01</v>
      </c>
      <c r="F29">
        <f t="shared" si="0"/>
        <v>0.89</v>
      </c>
      <c r="G29">
        <f t="shared" si="1"/>
        <v>1.4142135623730952E-2</v>
      </c>
      <c r="H29">
        <f t="shared" si="2"/>
        <v>13.497112716523288</v>
      </c>
      <c r="I29">
        <f t="shared" si="3"/>
        <v>2.5596931530233067</v>
      </c>
    </row>
    <row r="30" spans="1:9">
      <c r="A30">
        <v>57.5</v>
      </c>
      <c r="B30">
        <v>1</v>
      </c>
      <c r="C30">
        <v>1.58</v>
      </c>
      <c r="D30">
        <v>0.01</v>
      </c>
      <c r="E30">
        <v>0.01</v>
      </c>
      <c r="F30">
        <f t="shared" si="0"/>
        <v>1.57</v>
      </c>
      <c r="G30">
        <f t="shared" si="1"/>
        <v>1.4142135623730952E-2</v>
      </c>
      <c r="H30">
        <f t="shared" si="2"/>
        <v>20.514368110386236</v>
      </c>
      <c r="I30">
        <f t="shared" si="3"/>
        <v>3.0422404237141905</v>
      </c>
    </row>
    <row r="31" spans="1:9">
      <c r="A31">
        <v>60</v>
      </c>
      <c r="B31">
        <v>1</v>
      </c>
      <c r="C31">
        <v>2.81</v>
      </c>
      <c r="D31">
        <v>0.01</v>
      </c>
      <c r="E31">
        <v>0.01</v>
      </c>
      <c r="F31">
        <f t="shared" si="0"/>
        <v>2.8000000000000003</v>
      </c>
      <c r="G31">
        <f t="shared" si="1"/>
        <v>1.4142135623730952E-2</v>
      </c>
      <c r="H31">
        <f t="shared" si="2"/>
        <v>28.623380432066348</v>
      </c>
      <c r="I31">
        <f t="shared" si="3"/>
        <v>3.4321453271878202</v>
      </c>
    </row>
    <row r="32" spans="1:9">
      <c r="A32">
        <v>62.5</v>
      </c>
      <c r="B32">
        <v>1</v>
      </c>
      <c r="C32">
        <v>3.9</v>
      </c>
      <c r="D32">
        <v>0.01</v>
      </c>
      <c r="E32">
        <v>0.01</v>
      </c>
      <c r="F32">
        <f t="shared" si="0"/>
        <v>3.89</v>
      </c>
      <c r="G32">
        <f t="shared" si="1"/>
        <v>1.4142135623730952E-2</v>
      </c>
      <c r="H32">
        <f t="shared" si="2"/>
        <v>37.576595357697379</v>
      </c>
      <c r="I32">
        <f t="shared" si="3"/>
        <v>3.7175613925695852</v>
      </c>
    </row>
    <row r="33" spans="1:9">
      <c r="A33">
        <v>65</v>
      </c>
      <c r="B33">
        <v>1</v>
      </c>
      <c r="C33">
        <v>6.3</v>
      </c>
      <c r="D33">
        <v>0.2</v>
      </c>
      <c r="E33">
        <v>0.01</v>
      </c>
      <c r="F33">
        <f t="shared" si="0"/>
        <v>6.29</v>
      </c>
      <c r="G33">
        <f t="shared" si="1"/>
        <v>0.28284271247461906</v>
      </c>
      <c r="H33">
        <f t="shared" si="2"/>
        <v>47.100686496910164</v>
      </c>
      <c r="I33">
        <f t="shared" si="3"/>
        <v>3.8898448086638835</v>
      </c>
    </row>
    <row r="34" spans="1:9">
      <c r="A34">
        <v>67.5</v>
      </c>
      <c r="B34">
        <v>1</v>
      </c>
      <c r="C34">
        <v>9</v>
      </c>
      <c r="D34">
        <v>0.2</v>
      </c>
      <c r="E34">
        <v>0.01</v>
      </c>
      <c r="F34">
        <f t="shared" si="0"/>
        <v>8.99</v>
      </c>
      <c r="G34">
        <f t="shared" si="1"/>
        <v>0.28284271247461906</v>
      </c>
      <c r="H34">
        <f t="shared" si="2"/>
        <v>56.904899581628847</v>
      </c>
      <c r="I34">
        <f t="shared" si="3"/>
        <v>3.9438256083629719</v>
      </c>
    </row>
    <row r="35" spans="1:9">
      <c r="A35">
        <v>70</v>
      </c>
      <c r="B35">
        <v>1</v>
      </c>
      <c r="C35">
        <v>12.5</v>
      </c>
      <c r="D35">
        <v>0.2</v>
      </c>
      <c r="E35">
        <v>0.01</v>
      </c>
      <c r="F35">
        <f t="shared" si="0"/>
        <v>12.49</v>
      </c>
      <c r="G35">
        <f t="shared" si="1"/>
        <v>0.28284271247461906</v>
      </c>
      <c r="H35">
        <f t="shared" si="2"/>
        <v>66.689928698266499</v>
      </c>
      <c r="I35">
        <f t="shared" si="3"/>
        <v>3.8779778145166532</v>
      </c>
    </row>
    <row r="36" spans="1:9">
      <c r="A36">
        <v>72.5</v>
      </c>
      <c r="B36">
        <v>1</v>
      </c>
      <c r="C36">
        <v>15.9</v>
      </c>
      <c r="D36">
        <v>0.2</v>
      </c>
      <c r="E36">
        <v>0.01</v>
      </c>
      <c r="F36">
        <f t="shared" si="0"/>
        <v>15.89</v>
      </c>
      <c r="G36">
        <f t="shared" si="1"/>
        <v>0.28284271247461906</v>
      </c>
      <c r="H36">
        <f t="shared" si="2"/>
        <v>76.157053587081407</v>
      </c>
      <c r="I36">
        <f t="shared" si="3"/>
        <v>3.6944881755525207</v>
      </c>
    </row>
    <row r="37" spans="1:9">
      <c r="A37">
        <v>75</v>
      </c>
      <c r="B37">
        <v>1</v>
      </c>
      <c r="C37">
        <v>19</v>
      </c>
      <c r="D37">
        <v>0.2</v>
      </c>
      <c r="E37">
        <v>0.01</v>
      </c>
      <c r="F37">
        <f t="shared" si="0"/>
        <v>18.989999999999998</v>
      </c>
      <c r="G37">
        <f t="shared" si="1"/>
        <v>0.28284271247461906</v>
      </c>
      <c r="H37">
        <f t="shared" si="2"/>
        <v>85.017259062519813</v>
      </c>
      <c r="I37">
        <f t="shared" si="3"/>
        <v>3.399232501308628</v>
      </c>
    </row>
    <row r="38" spans="1:9">
      <c r="A38">
        <v>77.5</v>
      </c>
      <c r="B38">
        <v>1</v>
      </c>
      <c r="C38">
        <v>21</v>
      </c>
      <c r="D38">
        <v>0.2</v>
      </c>
      <c r="E38">
        <v>0.01</v>
      </c>
      <c r="F38">
        <f t="shared" si="0"/>
        <v>20.99</v>
      </c>
      <c r="G38">
        <f t="shared" si="1"/>
        <v>0.28284271247461906</v>
      </c>
      <c r="H38">
        <f t="shared" si="2"/>
        <v>93.000058154186604</v>
      </c>
      <c r="I38">
        <f t="shared" si="3"/>
        <v>3.00168885330593</v>
      </c>
    </row>
    <row r="39" spans="1:9">
      <c r="A39">
        <v>80</v>
      </c>
      <c r="B39">
        <v>1</v>
      </c>
      <c r="C39">
        <v>23.5</v>
      </c>
      <c r="D39">
        <v>0.2</v>
      </c>
      <c r="E39">
        <v>0.01</v>
      </c>
      <c r="F39">
        <f t="shared" si="0"/>
        <v>23.49</v>
      </c>
      <c r="G39">
        <f t="shared" si="1"/>
        <v>0.28284271247461906</v>
      </c>
      <c r="H39">
        <f t="shared" si="2"/>
        <v>99.861749612989527</v>
      </c>
      <c r="I39">
        <f t="shared" si="3"/>
        <v>2.5148747145630668</v>
      </c>
    </row>
    <row r="40" spans="1:9">
      <c r="A40">
        <v>82.5</v>
      </c>
      <c r="B40">
        <v>1</v>
      </c>
      <c r="C40">
        <v>25.4</v>
      </c>
      <c r="D40">
        <v>0.2</v>
      </c>
      <c r="E40">
        <v>0.01</v>
      </c>
      <c r="F40">
        <f t="shared" si="0"/>
        <v>25.389999999999997</v>
      </c>
      <c r="G40">
        <f t="shared" si="1"/>
        <v>0.28284271247461906</v>
      </c>
      <c r="H40">
        <f t="shared" si="2"/>
        <v>105.39285769487017</v>
      </c>
      <c r="I40">
        <f t="shared" si="3"/>
        <v>1.9556143558971697</v>
      </c>
    </row>
    <row r="41" spans="1:9">
      <c r="A41">
        <v>85</v>
      </c>
      <c r="B41">
        <v>1</v>
      </c>
      <c r="C41">
        <v>26.7</v>
      </c>
      <c r="D41">
        <v>0.2</v>
      </c>
      <c r="E41">
        <v>0.01</v>
      </c>
      <c r="F41">
        <f t="shared" si="0"/>
        <v>26.689999999999998</v>
      </c>
      <c r="G41">
        <f t="shared" si="1"/>
        <v>0.28284271247461906</v>
      </c>
      <c r="H41">
        <f t="shared" si="2"/>
        <v>109.42452709820567</v>
      </c>
      <c r="I41">
        <f t="shared" si="3"/>
        <v>1.346597798918223</v>
      </c>
    </row>
    <row r="42" spans="1:9">
      <c r="A42">
        <v>87.5</v>
      </c>
      <c r="B42">
        <v>1</v>
      </c>
      <c r="C42">
        <v>27.3</v>
      </c>
      <c r="D42">
        <v>0.2</v>
      </c>
      <c r="E42">
        <v>0.01</v>
      </c>
      <c r="F42">
        <f t="shared" si="0"/>
        <v>27.29</v>
      </c>
      <c r="G42">
        <f t="shared" si="1"/>
        <v>0.28284271247461906</v>
      </c>
      <c r="H42">
        <f t="shared" si="2"/>
        <v>111.83367782834283</v>
      </c>
      <c r="I42">
        <f t="shared" si="3"/>
        <v>0.73183388137707039</v>
      </c>
    </row>
    <row r="43" spans="1:9">
      <c r="A43">
        <v>90</v>
      </c>
      <c r="B43">
        <v>1</v>
      </c>
      <c r="C43">
        <v>26.6</v>
      </c>
      <c r="D43">
        <v>0.2</v>
      </c>
      <c r="E43">
        <v>0.01</v>
      </c>
      <c r="F43">
        <f t="shared" si="0"/>
        <v>26.59</v>
      </c>
      <c r="G43">
        <f t="shared" si="1"/>
        <v>0.28284271247461906</v>
      </c>
      <c r="H43">
        <f t="shared" si="2"/>
        <v>112.54676262003741</v>
      </c>
      <c r="I43">
        <f t="shared" si="3"/>
        <v>0.38270229986474558</v>
      </c>
    </row>
    <row r="44" spans="1:9">
      <c r="A44">
        <v>92.5</v>
      </c>
      <c r="B44">
        <v>1</v>
      </c>
      <c r="C44">
        <v>25.5</v>
      </c>
      <c r="D44">
        <v>0.2</v>
      </c>
      <c r="E44">
        <v>0.01</v>
      </c>
      <c r="F44">
        <f t="shared" si="0"/>
        <v>25.49</v>
      </c>
      <c r="G44">
        <f t="shared" si="1"/>
        <v>0.28284271247461906</v>
      </c>
      <c r="H44">
        <f t="shared" si="2"/>
        <v>111.5420122100963</v>
      </c>
      <c r="I44">
        <f t="shared" si="3"/>
        <v>0.83269216227488452</v>
      </c>
    </row>
    <row r="45" spans="1:9">
      <c r="A45">
        <v>95</v>
      </c>
      <c r="B45">
        <v>1</v>
      </c>
      <c r="C45">
        <v>23.5</v>
      </c>
      <c r="D45">
        <v>0.2</v>
      </c>
      <c r="E45">
        <v>0.01</v>
      </c>
      <c r="F45">
        <f t="shared" si="0"/>
        <v>23.49</v>
      </c>
      <c r="G45">
        <f t="shared" si="1"/>
        <v>0.28284271247461906</v>
      </c>
      <c r="H45">
        <f t="shared" si="2"/>
        <v>108.85009991587557</v>
      </c>
      <c r="I45">
        <f t="shared" si="3"/>
        <v>1.452624218754506</v>
      </c>
    </row>
    <row r="46" spans="1:9">
      <c r="A46">
        <v>97.5</v>
      </c>
      <c r="B46">
        <v>1</v>
      </c>
      <c r="C46">
        <v>21.2</v>
      </c>
      <c r="D46">
        <v>0.2</v>
      </c>
      <c r="E46">
        <v>0.01</v>
      </c>
      <c r="F46">
        <f t="shared" si="0"/>
        <v>21.189999999999998</v>
      </c>
      <c r="G46">
        <f t="shared" si="1"/>
        <v>0.28284271247461906</v>
      </c>
      <c r="H46">
        <f t="shared" si="2"/>
        <v>104.55320523118627</v>
      </c>
      <c r="I46">
        <f t="shared" si="3"/>
        <v>2.0554481128725173</v>
      </c>
    </row>
    <row r="47" spans="1:9">
      <c r="A47">
        <v>100</v>
      </c>
      <c r="B47">
        <v>1</v>
      </c>
      <c r="C47">
        <v>18.2</v>
      </c>
      <c r="D47">
        <v>0.2</v>
      </c>
      <c r="E47">
        <v>0.01</v>
      </c>
      <c r="F47">
        <f t="shared" si="0"/>
        <v>18.189999999999998</v>
      </c>
      <c r="G47">
        <f t="shared" si="1"/>
        <v>0.28284271247461906</v>
      </c>
      <c r="H47">
        <f t="shared" si="2"/>
        <v>98.782505026428339</v>
      </c>
      <c r="I47">
        <f t="shared" si="3"/>
        <v>2.6040386009568768</v>
      </c>
    </row>
    <row r="48" spans="1:9">
      <c r="A48">
        <v>102.5</v>
      </c>
      <c r="B48">
        <v>1</v>
      </c>
      <c r="C48">
        <v>15.9</v>
      </c>
      <c r="D48">
        <v>0.2</v>
      </c>
      <c r="E48">
        <v>0.01</v>
      </c>
      <c r="F48">
        <f t="shared" si="0"/>
        <v>15.89</v>
      </c>
      <c r="G48">
        <f t="shared" si="1"/>
        <v>0.28284271247461906</v>
      </c>
      <c r="H48">
        <f t="shared" si="2"/>
        <v>91.714168942336499</v>
      </c>
      <c r="I48">
        <f t="shared" si="3"/>
        <v>3.0770546664525704</v>
      </c>
    </row>
    <row r="49" spans="1:9">
      <c r="A49">
        <v>105</v>
      </c>
      <c r="B49">
        <v>1</v>
      </c>
      <c r="C49">
        <v>12.9</v>
      </c>
      <c r="D49">
        <v>0.2</v>
      </c>
      <c r="E49">
        <v>0.01</v>
      </c>
      <c r="F49">
        <f t="shared" si="0"/>
        <v>12.89</v>
      </c>
      <c r="G49">
        <f t="shared" si="1"/>
        <v>0.28284271247461906</v>
      </c>
      <c r="H49">
        <f t="shared" si="2"/>
        <v>83.56398123114063</v>
      </c>
      <c r="I49">
        <f t="shared" si="3"/>
        <v>3.4583567211228625</v>
      </c>
    </row>
    <row r="50" spans="1:9">
      <c r="A50">
        <v>107.5</v>
      </c>
      <c r="B50">
        <v>1</v>
      </c>
      <c r="C50">
        <v>10.3</v>
      </c>
      <c r="D50">
        <v>0.2</v>
      </c>
      <c r="E50">
        <v>0.01</v>
      </c>
      <c r="F50">
        <f t="shared" si="0"/>
        <v>10.290000000000001</v>
      </c>
      <c r="G50">
        <f t="shared" si="1"/>
        <v>0.28284271247461906</v>
      </c>
      <c r="H50">
        <f t="shared" si="2"/>
        <v>74.580753231162916</v>
      </c>
      <c r="I50">
        <f t="shared" si="3"/>
        <v>3.7355089724648414</v>
      </c>
    </row>
    <row r="51" spans="1:9">
      <c r="A51">
        <v>110</v>
      </c>
      <c r="B51">
        <v>1</v>
      </c>
      <c r="C51">
        <v>7.7</v>
      </c>
      <c r="D51">
        <v>0.02</v>
      </c>
      <c r="E51">
        <v>0.01</v>
      </c>
      <c r="F51">
        <f t="shared" si="0"/>
        <v>7.69</v>
      </c>
      <c r="G51">
        <f t="shared" si="1"/>
        <v>2.8284271247461905E-2</v>
      </c>
      <c r="H51">
        <f t="shared" si="2"/>
        <v>65.038727580773113</v>
      </c>
      <c r="I51">
        <f t="shared" si="3"/>
        <v>3.8996148184147841</v>
      </c>
    </row>
    <row r="52" spans="1:9">
      <c r="A52">
        <v>112.5</v>
      </c>
      <c r="B52">
        <v>1</v>
      </c>
      <c r="C52">
        <v>5.6</v>
      </c>
      <c r="D52">
        <v>0.02</v>
      </c>
      <c r="E52">
        <v>0.01</v>
      </c>
      <c r="F52">
        <f t="shared" si="0"/>
        <v>5.59</v>
      </c>
      <c r="G52">
        <f t="shared" si="1"/>
        <v>2.8284271247461905E-2</v>
      </c>
      <c r="H52">
        <f t="shared" si="2"/>
        <v>55.229206058102911</v>
      </c>
      <c r="I52">
        <f t="shared" si="3"/>
        <v>3.9453964949989526</v>
      </c>
    </row>
    <row r="53" spans="1:9">
      <c r="A53">
        <v>115</v>
      </c>
      <c r="B53">
        <v>1</v>
      </c>
      <c r="C53">
        <v>3.7</v>
      </c>
      <c r="D53">
        <v>0.02</v>
      </c>
      <c r="E53">
        <v>0.01</v>
      </c>
      <c r="F53">
        <f t="shared" si="0"/>
        <v>3.6900000000000004</v>
      </c>
      <c r="G53">
        <f t="shared" si="1"/>
        <v>2.8284271247461905E-2</v>
      </c>
      <c r="H53">
        <f t="shared" si="2"/>
        <v>45.451656634301344</v>
      </c>
      <c r="I53">
        <f t="shared" si="3"/>
        <v>3.8712760398958799</v>
      </c>
    </row>
    <row r="54" spans="1:9">
      <c r="A54">
        <v>117.5</v>
      </c>
      <c r="B54">
        <v>1</v>
      </c>
      <c r="C54">
        <v>2.5</v>
      </c>
      <c r="D54">
        <v>0.02</v>
      </c>
      <c r="E54">
        <v>0.01</v>
      </c>
      <c r="F54">
        <f t="shared" si="0"/>
        <v>2.4900000000000002</v>
      </c>
      <c r="G54">
        <f t="shared" si="1"/>
        <v>2.8284271247461905E-2</v>
      </c>
      <c r="H54">
        <f t="shared" si="2"/>
        <v>36.00457122683742</v>
      </c>
      <c r="I54">
        <f t="shared" si="3"/>
        <v>3.6793856977295629</v>
      </c>
    </row>
    <row r="55" spans="1:9">
      <c r="A55">
        <v>120</v>
      </c>
      <c r="B55">
        <v>1</v>
      </c>
      <c r="C55">
        <v>1.4</v>
      </c>
      <c r="D55">
        <v>0.02</v>
      </c>
      <c r="E55">
        <v>0.01</v>
      </c>
      <c r="F55">
        <f t="shared" si="0"/>
        <v>1.39</v>
      </c>
      <c r="G55">
        <f t="shared" si="1"/>
        <v>2.8284271247461905E-2</v>
      </c>
      <c r="H55">
        <f t="shared" si="2"/>
        <v>27.176353250057659</v>
      </c>
      <c r="I55">
        <f t="shared" si="3"/>
        <v>3.3754833510840747</v>
      </c>
    </row>
    <row r="56" spans="1:9">
      <c r="A56">
        <v>122.5</v>
      </c>
      <c r="B56">
        <v>1</v>
      </c>
      <c r="C56">
        <v>0.8</v>
      </c>
      <c r="D56">
        <v>0.02</v>
      </c>
      <c r="E56">
        <v>0.01</v>
      </c>
      <c r="F56">
        <f t="shared" si="0"/>
        <v>0.79</v>
      </c>
      <c r="G56">
        <f t="shared" si="1"/>
        <v>2.8284271247461905E-2</v>
      </c>
      <c r="H56">
        <f t="shared" si="2"/>
        <v>19.236513150547925</v>
      </c>
      <c r="I56">
        <f t="shared" si="3"/>
        <v>2.9687659735731131</v>
      </c>
    </row>
    <row r="57" spans="1:9">
      <c r="A57">
        <v>125</v>
      </c>
      <c r="B57">
        <v>1</v>
      </c>
      <c r="C57">
        <v>0.5</v>
      </c>
      <c r="D57">
        <v>0.02</v>
      </c>
      <c r="E57">
        <v>0.01</v>
      </c>
      <c r="F57">
        <f t="shared" si="0"/>
        <v>0.49</v>
      </c>
      <c r="G57">
        <f t="shared" si="1"/>
        <v>2.8284271247461905E-2</v>
      </c>
      <c r="H57">
        <f t="shared" si="2"/>
        <v>12.427440712596237</v>
      </c>
      <c r="I57">
        <f t="shared" si="3"/>
        <v>2.4715825636206734</v>
      </c>
    </row>
    <row r="58" spans="1:9">
      <c r="A58">
        <v>127.5</v>
      </c>
      <c r="B58">
        <v>1</v>
      </c>
      <c r="C58">
        <v>0.3</v>
      </c>
      <c r="D58">
        <v>0.02</v>
      </c>
      <c r="E58">
        <v>0.01</v>
      </c>
      <c r="F58">
        <f t="shared" si="0"/>
        <v>0.28999999999999998</v>
      </c>
      <c r="G58">
        <f t="shared" si="1"/>
        <v>2.8284271247461905E-2</v>
      </c>
      <c r="H58">
        <f t="shared" si="2"/>
        <v>6.9570053112466601</v>
      </c>
      <c r="I58">
        <f t="shared" si="3"/>
        <v>1.8990532830127793</v>
      </c>
    </row>
    <row r="59" spans="1:9">
      <c r="A59">
        <v>130</v>
      </c>
      <c r="B59">
        <v>1</v>
      </c>
      <c r="C59">
        <v>0.15</v>
      </c>
      <c r="D59">
        <v>0.02</v>
      </c>
      <c r="E59">
        <v>0.01</v>
      </c>
      <c r="F59">
        <f t="shared" si="0"/>
        <v>0.13999999999999999</v>
      </c>
      <c r="G59">
        <f t="shared" si="1"/>
        <v>2.8284271247461905E-2</v>
      </c>
      <c r="H59">
        <f t="shared" si="2"/>
        <v>2.9922100146059414</v>
      </c>
      <c r="I59">
        <f t="shared" si="3"/>
        <v>1.2686053706798961</v>
      </c>
    </row>
    <row r="60" spans="1:9">
      <c r="A60">
        <v>132.5</v>
      </c>
      <c r="B60">
        <v>1</v>
      </c>
      <c r="C60">
        <v>0.11</v>
      </c>
      <c r="D60">
        <v>0.02</v>
      </c>
      <c r="E60">
        <v>0.01</v>
      </c>
      <c r="F60">
        <f t="shared" si="0"/>
        <v>0.1</v>
      </c>
      <c r="G60">
        <f t="shared" si="1"/>
        <v>2.8284271247461905E-2</v>
      </c>
      <c r="H60">
        <f t="shared" si="2"/>
        <v>0.65409326484085761</v>
      </c>
      <c r="I60">
        <f t="shared" si="3"/>
        <v>0.59943941400265666</v>
      </c>
    </row>
    <row r="61" spans="1:9">
      <c r="A61">
        <v>135</v>
      </c>
      <c r="B61">
        <v>1</v>
      </c>
      <c r="C61">
        <v>0.1</v>
      </c>
      <c r="D61">
        <v>0.02</v>
      </c>
      <c r="E61">
        <v>0.01</v>
      </c>
      <c r="F61">
        <f t="shared" si="0"/>
        <v>9.0000000000000011E-2</v>
      </c>
      <c r="G61">
        <f t="shared" si="1"/>
        <v>2.8284271247461905E-2</v>
      </c>
      <c r="H61">
        <f t="shared" si="2"/>
        <v>1.4033780856709617E-2</v>
      </c>
      <c r="I61">
        <f t="shared" si="3"/>
        <v>8.8058076076689015E-2</v>
      </c>
    </row>
    <row r="62" spans="1:9">
      <c r="A62">
        <v>137.5</v>
      </c>
      <c r="B62">
        <v>1</v>
      </c>
      <c r="C62">
        <v>0.13</v>
      </c>
      <c r="D62">
        <v>0.02</v>
      </c>
      <c r="E62">
        <v>0.01</v>
      </c>
      <c r="F62">
        <f t="shared" si="0"/>
        <v>0.12000000000000001</v>
      </c>
      <c r="G62">
        <f t="shared" si="1"/>
        <v>2.8284271247461905E-2</v>
      </c>
      <c r="H62">
        <f t="shared" si="2"/>
        <v>1.0915714876784159</v>
      </c>
      <c r="I62">
        <f t="shared" si="3"/>
        <v>0.77293807685425264</v>
      </c>
    </row>
    <row r="63" spans="1:9">
      <c r="A63">
        <v>140</v>
      </c>
      <c r="B63">
        <v>1</v>
      </c>
      <c r="C63">
        <v>0.26</v>
      </c>
      <c r="D63">
        <v>0.02</v>
      </c>
      <c r="E63">
        <v>0.01</v>
      </c>
      <c r="F63">
        <f t="shared" si="0"/>
        <v>0.25</v>
      </c>
      <c r="G63">
        <f t="shared" si="1"/>
        <v>2.8284271247461905E-2</v>
      </c>
      <c r="H63">
        <f t="shared" si="2"/>
        <v>3.8538109958466054</v>
      </c>
      <c r="I63">
        <f t="shared" si="3"/>
        <v>1.434329581655547</v>
      </c>
    </row>
    <row r="64" spans="1:9">
      <c r="A64">
        <v>142.5</v>
      </c>
      <c r="B64">
        <v>1</v>
      </c>
      <c r="C64">
        <v>0.45</v>
      </c>
      <c r="D64">
        <v>0.02</v>
      </c>
      <c r="E64">
        <v>0.01</v>
      </c>
      <c r="F64">
        <f t="shared" si="0"/>
        <v>0.44</v>
      </c>
      <c r="G64">
        <f t="shared" si="1"/>
        <v>2.8284271247461905E-2</v>
      </c>
      <c r="H64">
        <f t="shared" si="2"/>
        <v>8.2164258415854778</v>
      </c>
      <c r="I64">
        <f t="shared" si="3"/>
        <v>2.0520778238707083</v>
      </c>
    </row>
    <row r="65" spans="1:9">
      <c r="A65">
        <v>145</v>
      </c>
      <c r="B65">
        <v>1</v>
      </c>
      <c r="C65">
        <v>0.91</v>
      </c>
      <c r="D65">
        <v>0.02</v>
      </c>
      <c r="E65">
        <v>0.01</v>
      </c>
      <c r="F65">
        <f t="shared" si="0"/>
        <v>0.9</v>
      </c>
      <c r="G65">
        <f t="shared" si="1"/>
        <v>2.8284271247461905E-2</v>
      </c>
      <c r="H65">
        <f t="shared" si="2"/>
        <v>14.046232830002412</v>
      </c>
      <c r="I65">
        <f t="shared" si="3"/>
        <v>2.607360849310544</v>
      </c>
    </row>
    <row r="66" spans="1:9">
      <c r="A66">
        <v>147.5</v>
      </c>
      <c r="B66">
        <v>1</v>
      </c>
      <c r="C66">
        <v>1.64</v>
      </c>
      <c r="D66">
        <v>0.02</v>
      </c>
      <c r="E66">
        <v>0.01</v>
      </c>
      <c r="F66">
        <f t="shared" si="0"/>
        <v>1.63</v>
      </c>
      <c r="G66">
        <f t="shared" si="1"/>
        <v>2.8284271247461905E-2</v>
      </c>
      <c r="H66">
        <f t="shared" si="2"/>
        <v>21.165257891008643</v>
      </c>
      <c r="I66">
        <f t="shared" si="3"/>
        <v>3.0832657805177064</v>
      </c>
    </row>
    <row r="67" spans="1:9">
      <c r="A67">
        <v>150</v>
      </c>
      <c r="B67">
        <v>1</v>
      </c>
      <c r="C67">
        <v>2.79</v>
      </c>
      <c r="D67">
        <v>0.02</v>
      </c>
      <c r="E67">
        <v>0.01</v>
      </c>
      <c r="F67">
        <f t="shared" si="0"/>
        <v>2.7800000000000002</v>
      </c>
      <c r="G67">
        <f t="shared" si="1"/>
        <v>2.8284271247461905E-2</v>
      </c>
      <c r="H67">
        <f t="shared" si="2"/>
        <v>29.356169324311736</v>
      </c>
      <c r="I67">
        <f t="shared" si="3"/>
        <v>3.4653074189633855</v>
      </c>
    </row>
    <row r="68" spans="1:9">
      <c r="A68">
        <v>152.5</v>
      </c>
      <c r="B68">
        <v>1</v>
      </c>
      <c r="C68">
        <v>4.1100000000000003</v>
      </c>
      <c r="D68">
        <v>0.02</v>
      </c>
      <c r="E68">
        <v>0.01</v>
      </c>
      <c r="F68">
        <f t="shared" si="0"/>
        <v>4.1000000000000005</v>
      </c>
      <c r="G68">
        <f t="shared" si="1"/>
        <v>2.8284271247461905E-2</v>
      </c>
      <c r="H68">
        <f t="shared" si="2"/>
        <v>38.368912565769534</v>
      </c>
      <c r="I68">
        <f t="shared" si="3"/>
        <v>3.7418737340043298</v>
      </c>
    </row>
    <row r="69" spans="1:9">
      <c r="A69">
        <v>155</v>
      </c>
      <c r="B69">
        <v>1</v>
      </c>
      <c r="C69">
        <v>6.15</v>
      </c>
      <c r="D69">
        <v>0.02</v>
      </c>
      <c r="E69">
        <v>0.01</v>
      </c>
      <c r="F69">
        <f t="shared" si="0"/>
        <v>6.1400000000000006</v>
      </c>
      <c r="G69">
        <f t="shared" si="1"/>
        <v>2.8284271247461905E-2</v>
      </c>
      <c r="H69">
        <f t="shared" si="2"/>
        <v>47.928343927000604</v>
      </c>
      <c r="I69">
        <f t="shared" si="3"/>
        <v>3.9045852983381062</v>
      </c>
    </row>
    <row r="70" spans="1:9">
      <c r="A70">
        <v>157.5</v>
      </c>
      <c r="B70">
        <v>1</v>
      </c>
      <c r="C70">
        <v>8.25</v>
      </c>
      <c r="D70">
        <v>0.02</v>
      </c>
      <c r="E70">
        <v>0.01</v>
      </c>
      <c r="F70">
        <f t="shared" si="0"/>
        <v>8.24</v>
      </c>
      <c r="G70">
        <f t="shared" si="1"/>
        <v>2.8284271247461905E-2</v>
      </c>
      <c r="H70">
        <f t="shared" si="2"/>
        <v>57.742630263190236</v>
      </c>
      <c r="I70">
        <f t="shared" si="3"/>
        <v>3.9485589186984624</v>
      </c>
    </row>
    <row r="71" spans="1:9">
      <c r="A71">
        <v>160</v>
      </c>
      <c r="B71">
        <v>1</v>
      </c>
      <c r="C71">
        <v>11</v>
      </c>
      <c r="D71">
        <v>0.02</v>
      </c>
      <c r="E71">
        <v>0.01</v>
      </c>
      <c r="F71">
        <f t="shared" si="0"/>
        <v>10.99</v>
      </c>
      <c r="G71">
        <f t="shared" si="1"/>
        <v>2.8284271247461905E-2</v>
      </c>
      <c r="H71">
        <f t="shared" si="2"/>
        <v>67.512158141554764</v>
      </c>
      <c r="I71">
        <f t="shared" si="3"/>
        <v>3.8725698299061708</v>
      </c>
    </row>
    <row r="72" spans="1:9">
      <c r="A72">
        <v>162.5</v>
      </c>
      <c r="B72">
        <v>1</v>
      </c>
      <c r="C72">
        <v>13.5</v>
      </c>
      <c r="D72">
        <v>0.2</v>
      </c>
      <c r="E72">
        <v>0.01</v>
      </c>
      <c r="F72">
        <f t="shared" ref="F72:F81" si="4">C72-E72</f>
        <v>13.49</v>
      </c>
      <c r="G72">
        <f t="shared" ref="G72:G81" si="5">SQRT(2)*D72</f>
        <v>0.28284271247461906</v>
      </c>
      <c r="H72">
        <f t="shared" ref="H72:H81" si="6">$L$8*(COS($L$9*A72))^2</f>
        <v>76.938680528734082</v>
      </c>
      <c r="I72">
        <f t="shared" ref="I72:I81" si="7">SQRT(($M$8*(COS($L$9*A72))^2)^2 + (2*$L$8*COS($L$9*A72)*SIN($L$9*A72)*A72*$M$9)^2+ (2*$L$8*COS($L$9*A72)*SIN($L$9*A72)*$L$9*B72)^2)</f>
        <v>3.6791126440206114</v>
      </c>
    </row>
    <row r="73" spans="1:9">
      <c r="A73">
        <v>165</v>
      </c>
      <c r="B73">
        <v>1</v>
      </c>
      <c r="C73">
        <v>16.5</v>
      </c>
      <c r="D73">
        <v>0.2</v>
      </c>
      <c r="E73">
        <v>0.01</v>
      </c>
      <c r="F73">
        <f t="shared" si="4"/>
        <v>16.489999999999998</v>
      </c>
      <c r="G73">
        <f t="shared" si="5"/>
        <v>0.28284271247461906</v>
      </c>
      <c r="H73">
        <f t="shared" si="6"/>
        <v>85.734421764339771</v>
      </c>
      <c r="I73">
        <f t="shared" si="7"/>
        <v>3.374371149452331</v>
      </c>
    </row>
    <row r="74" spans="1:9">
      <c r="A74">
        <v>167.5</v>
      </c>
      <c r="B74">
        <v>1</v>
      </c>
      <c r="C74">
        <v>18.600000000000001</v>
      </c>
      <c r="D74">
        <v>0.2</v>
      </c>
      <c r="E74">
        <v>0.01</v>
      </c>
      <c r="F74">
        <f t="shared" si="4"/>
        <v>18.59</v>
      </c>
      <c r="G74">
        <f t="shared" si="5"/>
        <v>0.28284271247461906</v>
      </c>
      <c r="H74">
        <f t="shared" si="6"/>
        <v>93.630862861335686</v>
      </c>
      <c r="I74">
        <f t="shared" si="7"/>
        <v>2.9681289280052252</v>
      </c>
    </row>
    <row r="75" spans="1:9">
      <c r="A75">
        <v>170</v>
      </c>
      <c r="B75">
        <v>1</v>
      </c>
      <c r="C75">
        <v>21.3</v>
      </c>
      <c r="D75">
        <v>0.2</v>
      </c>
      <c r="E75">
        <v>0.01</v>
      </c>
      <c r="F75">
        <f t="shared" si="4"/>
        <v>21.29</v>
      </c>
      <c r="G75">
        <f t="shared" si="5"/>
        <v>0.28284271247461906</v>
      </c>
      <c r="H75">
        <f t="shared" si="6"/>
        <v>100.38693893300417</v>
      </c>
      <c r="I75">
        <f t="shared" si="7"/>
        <v>2.4737167711854156</v>
      </c>
    </row>
    <row r="76" spans="1:9">
      <c r="A76">
        <v>172.5</v>
      </c>
      <c r="B76">
        <v>1</v>
      </c>
      <c r="C76">
        <v>23.4</v>
      </c>
      <c r="D76">
        <v>0.2</v>
      </c>
      <c r="E76">
        <v>0.01</v>
      </c>
      <c r="F76">
        <f t="shared" si="4"/>
        <v>23.389999999999997</v>
      </c>
      <c r="G76">
        <f t="shared" si="5"/>
        <v>0.28284271247461906</v>
      </c>
      <c r="H76">
        <f t="shared" si="6"/>
        <v>105.79639849302821</v>
      </c>
      <c r="I76">
        <f t="shared" si="7"/>
        <v>1.90834135664612</v>
      </c>
    </row>
    <row r="77" spans="1:9">
      <c r="A77">
        <v>175</v>
      </c>
      <c r="B77">
        <v>1</v>
      </c>
      <c r="C77">
        <v>25</v>
      </c>
      <c r="D77">
        <v>0.2</v>
      </c>
      <c r="E77">
        <v>0.01</v>
      </c>
      <c r="F77">
        <f t="shared" si="4"/>
        <v>24.99</v>
      </c>
      <c r="G77">
        <f t="shared" si="5"/>
        <v>0.28284271247461906</v>
      </c>
      <c r="H77">
        <f t="shared" si="6"/>
        <v>109.69409996179957</v>
      </c>
      <c r="I77">
        <f t="shared" si="7"/>
        <v>1.2954952055306264</v>
      </c>
    </row>
    <row r="78" spans="1:9">
      <c r="A78">
        <v>177.5</v>
      </c>
      <c r="B78">
        <v>1</v>
      </c>
      <c r="C78">
        <v>25.8</v>
      </c>
      <c r="D78">
        <v>0.2</v>
      </c>
      <c r="E78">
        <v>0.01</v>
      </c>
      <c r="F78">
        <f t="shared" si="4"/>
        <v>25.79</v>
      </c>
      <c r="G78">
        <f t="shared" si="5"/>
        <v>0.28284271247461906</v>
      </c>
      <c r="H78">
        <f t="shared" si="6"/>
        <v>111.96105315735076</v>
      </c>
      <c r="I78">
        <f t="shared" si="7"/>
        <v>0.68377301281808245</v>
      </c>
    </row>
    <row r="79" spans="1:9">
      <c r="A79">
        <v>180</v>
      </c>
      <c r="B79">
        <v>1</v>
      </c>
      <c r="C79">
        <v>25.3</v>
      </c>
      <c r="D79">
        <v>0.2</v>
      </c>
      <c r="E79">
        <v>0.01</v>
      </c>
      <c r="F79">
        <f t="shared" si="4"/>
        <v>25.29</v>
      </c>
      <c r="G79">
        <f t="shared" si="5"/>
        <v>0.28284271247461906</v>
      </c>
      <c r="H79">
        <f t="shared" si="6"/>
        <v>112.52805186278395</v>
      </c>
      <c r="I79">
        <f t="shared" si="7"/>
        <v>0.39595858477958906</v>
      </c>
    </row>
    <row r="80" spans="1:9">
      <c r="A80">
        <v>182.5</v>
      </c>
      <c r="B80">
        <v>1</v>
      </c>
      <c r="C80">
        <v>24.5</v>
      </c>
      <c r="D80">
        <v>0.2</v>
      </c>
      <c r="E80">
        <v>0.01</v>
      </c>
      <c r="F80">
        <f t="shared" si="4"/>
        <v>24.49</v>
      </c>
      <c r="G80">
        <f t="shared" si="5"/>
        <v>0.28284271247461906</v>
      </c>
      <c r="H80">
        <f t="shared" si="6"/>
        <v>111.37778657410672</v>
      </c>
      <c r="I80">
        <f t="shared" si="7"/>
        <v>0.88549313666107909</v>
      </c>
    </row>
    <row r="81" spans="1:9">
      <c r="A81">
        <v>185</v>
      </c>
      <c r="B81">
        <v>1</v>
      </c>
      <c r="C81">
        <v>22.9</v>
      </c>
      <c r="D81">
        <v>0.2</v>
      </c>
      <c r="E81">
        <v>0.01</v>
      </c>
      <c r="F81">
        <f t="shared" si="4"/>
        <v>22.889999999999997</v>
      </c>
      <c r="G81">
        <f t="shared" si="5"/>
        <v>0.28284271247461906</v>
      </c>
      <c r="H81">
        <f t="shared" si="6"/>
        <v>108.54537292988387</v>
      </c>
      <c r="I81">
        <f t="shared" si="7"/>
        <v>1.5078783565021645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81"/>
  <sheetViews>
    <sheetView workbookViewId="0">
      <selection activeCell="B9" sqref="B9"/>
    </sheetView>
  </sheetViews>
  <sheetFormatPr baseColWidth="10" defaultColWidth="9.140625" defaultRowHeight="15"/>
  <cols>
    <col min="1" max="1" width="16.5703125" customWidth="1"/>
    <col min="3" max="3" width="21.5703125" customWidth="1"/>
    <col min="5" max="5" width="11.85546875" customWidth="1"/>
  </cols>
  <sheetData>
    <row r="1" spans="1:5">
      <c r="A1" s="1" t="s">
        <v>18</v>
      </c>
    </row>
    <row r="3" spans="1:5" s="2" customFormat="1">
      <c r="A3" s="2" t="s">
        <v>62</v>
      </c>
      <c r="B3" s="2" t="s">
        <v>0</v>
      </c>
      <c r="C3" s="2" t="s">
        <v>3</v>
      </c>
      <c r="D3" s="2" t="s">
        <v>0</v>
      </c>
      <c r="E3" s="2" t="s">
        <v>1</v>
      </c>
    </row>
    <row r="5" spans="1:5">
      <c r="A5">
        <v>0</v>
      </c>
      <c r="B5">
        <v>1</v>
      </c>
      <c r="C5">
        <v>32</v>
      </c>
      <c r="D5">
        <v>0.1</v>
      </c>
      <c r="E5">
        <v>0.2</v>
      </c>
    </row>
    <row r="6" spans="1:5">
      <c r="A6">
        <v>2.5</v>
      </c>
      <c r="C6">
        <v>28.5</v>
      </c>
    </row>
    <row r="7" spans="1:5">
      <c r="A7">
        <v>5</v>
      </c>
      <c r="C7">
        <v>27.1</v>
      </c>
    </row>
    <row r="8" spans="1:5">
      <c r="A8">
        <v>7.5</v>
      </c>
      <c r="C8">
        <v>24.8</v>
      </c>
    </row>
    <row r="9" spans="1:5">
      <c r="A9">
        <v>10</v>
      </c>
      <c r="C9">
        <v>22</v>
      </c>
    </row>
    <row r="10" spans="1:5">
      <c r="A10">
        <v>12.5</v>
      </c>
      <c r="C10">
        <v>19.399999999999999</v>
      </c>
    </row>
    <row r="11" spans="1:5">
      <c r="A11">
        <v>15</v>
      </c>
      <c r="C11">
        <v>15.7</v>
      </c>
    </row>
    <row r="12" spans="1:5">
      <c r="A12">
        <v>17.5</v>
      </c>
      <c r="C12">
        <v>12.6</v>
      </c>
    </row>
    <row r="13" spans="1:5">
      <c r="A13">
        <v>20</v>
      </c>
      <c r="C13">
        <v>9.9</v>
      </c>
    </row>
    <row r="14" spans="1:5">
      <c r="A14">
        <v>22.5</v>
      </c>
      <c r="C14">
        <v>7.7</v>
      </c>
    </row>
    <row r="15" spans="1:5">
      <c r="A15">
        <v>25</v>
      </c>
      <c r="C15">
        <v>5.6</v>
      </c>
    </row>
    <row r="16" spans="1:5">
      <c r="A16">
        <v>27.5</v>
      </c>
      <c r="C16">
        <v>4.3</v>
      </c>
    </row>
    <row r="17" spans="1:3">
      <c r="A17">
        <v>30</v>
      </c>
      <c r="C17">
        <v>3.2</v>
      </c>
    </row>
    <row r="18" spans="1:3">
      <c r="A18">
        <v>32.5</v>
      </c>
      <c r="C18">
        <v>2.4</v>
      </c>
    </row>
    <row r="19" spans="1:3">
      <c r="A19">
        <v>35</v>
      </c>
      <c r="C19">
        <v>2</v>
      </c>
    </row>
    <row r="20" spans="1:3">
      <c r="A20">
        <v>37.5</v>
      </c>
      <c r="C20">
        <v>1.8</v>
      </c>
    </row>
    <row r="21" spans="1:3">
      <c r="A21">
        <v>40</v>
      </c>
      <c r="C21">
        <v>1.8</v>
      </c>
    </row>
    <row r="22" spans="1:3">
      <c r="A22">
        <v>42.5</v>
      </c>
      <c r="C22">
        <v>1.7</v>
      </c>
    </row>
    <row r="23" spans="1:3">
      <c r="A23">
        <v>45</v>
      </c>
      <c r="C23">
        <v>1.7</v>
      </c>
    </row>
    <row r="24" spans="1:3">
      <c r="A24">
        <v>47.5</v>
      </c>
      <c r="C24">
        <v>1.8</v>
      </c>
    </row>
    <row r="25" spans="1:3">
      <c r="A25">
        <v>50</v>
      </c>
      <c r="C25">
        <v>1.8</v>
      </c>
    </row>
    <row r="26" spans="1:3">
      <c r="A26">
        <v>52.5</v>
      </c>
      <c r="C26">
        <v>1.9</v>
      </c>
    </row>
    <row r="27" spans="1:3">
      <c r="A27">
        <v>55</v>
      </c>
      <c r="C27">
        <v>2.1</v>
      </c>
    </row>
    <row r="28" spans="1:3">
      <c r="A28">
        <v>57.5</v>
      </c>
      <c r="C28">
        <v>2.6</v>
      </c>
    </row>
    <row r="29" spans="1:3">
      <c r="A29">
        <v>60</v>
      </c>
      <c r="C29">
        <v>3.5</v>
      </c>
    </row>
    <row r="30" spans="1:3">
      <c r="A30">
        <v>62.5</v>
      </c>
      <c r="C30">
        <v>4.7</v>
      </c>
    </row>
    <row r="31" spans="1:3">
      <c r="A31">
        <v>65</v>
      </c>
      <c r="C31">
        <v>6.3</v>
      </c>
    </row>
    <row r="32" spans="1:3">
      <c r="A32">
        <v>67.5</v>
      </c>
      <c r="C32">
        <v>8.1</v>
      </c>
    </row>
    <row r="33" spans="1:3">
      <c r="A33">
        <v>70</v>
      </c>
      <c r="C33">
        <v>10.7</v>
      </c>
    </row>
    <row r="34" spans="1:3">
      <c r="A34">
        <v>72.5</v>
      </c>
      <c r="C34">
        <v>12.6</v>
      </c>
    </row>
    <row r="35" spans="1:3">
      <c r="A35">
        <v>75</v>
      </c>
      <c r="C35">
        <v>15.7</v>
      </c>
    </row>
    <row r="36" spans="1:3">
      <c r="A36">
        <v>77.5</v>
      </c>
      <c r="C36">
        <v>17.899999999999999</v>
      </c>
    </row>
    <row r="37" spans="1:3">
      <c r="A37">
        <v>80</v>
      </c>
      <c r="C37">
        <v>20.6</v>
      </c>
    </row>
    <row r="38" spans="1:3">
      <c r="A38">
        <v>82.5</v>
      </c>
      <c r="C38">
        <v>22.6</v>
      </c>
    </row>
    <row r="39" spans="1:3">
      <c r="A39">
        <v>85</v>
      </c>
      <c r="C39">
        <v>23.8</v>
      </c>
    </row>
    <row r="40" spans="1:3">
      <c r="A40">
        <v>87.5</v>
      </c>
      <c r="C40">
        <v>24.4</v>
      </c>
    </row>
    <row r="41" spans="1:3">
      <c r="A41">
        <v>90</v>
      </c>
      <c r="C41">
        <v>24.3</v>
      </c>
    </row>
    <row r="42" spans="1:3">
      <c r="A42">
        <v>92.5</v>
      </c>
      <c r="C42">
        <v>23.6</v>
      </c>
    </row>
    <row r="43" spans="1:3">
      <c r="A43">
        <v>95</v>
      </c>
      <c r="C43">
        <v>22.3</v>
      </c>
    </row>
    <row r="44" spans="1:3">
      <c r="A44">
        <v>97.5</v>
      </c>
      <c r="C44">
        <v>20.6</v>
      </c>
    </row>
    <row r="45" spans="1:3">
      <c r="A45">
        <v>100</v>
      </c>
      <c r="C45">
        <v>18.2</v>
      </c>
    </row>
    <row r="46" spans="1:3">
      <c r="A46">
        <v>102.5</v>
      </c>
      <c r="C46">
        <v>15.7</v>
      </c>
    </row>
    <row r="47" spans="1:3">
      <c r="A47">
        <v>105</v>
      </c>
      <c r="C47">
        <v>14.5</v>
      </c>
    </row>
    <row r="48" spans="1:3">
      <c r="A48">
        <v>107.5</v>
      </c>
      <c r="C48">
        <v>11.2</v>
      </c>
    </row>
    <row r="49" spans="1:3">
      <c r="A49">
        <v>110</v>
      </c>
      <c r="C49">
        <v>8.5</v>
      </c>
    </row>
    <row r="50" spans="1:3">
      <c r="A50">
        <v>112.5</v>
      </c>
      <c r="C50">
        <v>6.8</v>
      </c>
    </row>
    <row r="51" spans="1:3">
      <c r="A51">
        <v>115</v>
      </c>
      <c r="C51">
        <v>5.0999999999999996</v>
      </c>
    </row>
    <row r="52" spans="1:3">
      <c r="A52">
        <v>117.5</v>
      </c>
      <c r="C52">
        <v>3.9</v>
      </c>
    </row>
    <row r="53" spans="1:3">
      <c r="A53">
        <v>120</v>
      </c>
      <c r="C53">
        <v>2.8</v>
      </c>
    </row>
    <row r="54" spans="1:3">
      <c r="A54">
        <v>122.5</v>
      </c>
      <c r="C54">
        <v>2.2999999999999998</v>
      </c>
    </row>
    <row r="55" spans="1:3">
      <c r="A55">
        <v>125</v>
      </c>
      <c r="C55">
        <v>1.9</v>
      </c>
    </row>
    <row r="56" spans="1:3">
      <c r="A56">
        <v>127.5</v>
      </c>
      <c r="C56">
        <v>1.7</v>
      </c>
    </row>
    <row r="57" spans="1:3">
      <c r="A57">
        <v>130</v>
      </c>
      <c r="C57">
        <v>1.7</v>
      </c>
    </row>
    <row r="58" spans="1:3">
      <c r="A58">
        <v>132.5</v>
      </c>
      <c r="C58">
        <v>1.6</v>
      </c>
    </row>
    <row r="59" spans="1:3">
      <c r="A59">
        <v>135</v>
      </c>
      <c r="C59">
        <v>1.6</v>
      </c>
    </row>
    <row r="60" spans="1:3">
      <c r="A60">
        <v>137.5</v>
      </c>
      <c r="C60">
        <v>1.7</v>
      </c>
    </row>
    <row r="61" spans="1:3">
      <c r="A61">
        <v>140</v>
      </c>
      <c r="C61">
        <v>1.7</v>
      </c>
    </row>
    <row r="62" spans="1:3">
      <c r="A62">
        <v>142.5</v>
      </c>
      <c r="C62">
        <v>1.8</v>
      </c>
    </row>
    <row r="63" spans="1:3">
      <c r="A63">
        <v>145</v>
      </c>
      <c r="C63">
        <v>2</v>
      </c>
    </row>
    <row r="64" spans="1:3">
      <c r="A64">
        <v>147.5</v>
      </c>
      <c r="C64">
        <v>2.4</v>
      </c>
    </row>
    <row r="65" spans="1:3">
      <c r="A65">
        <v>150</v>
      </c>
      <c r="C65">
        <v>3.4</v>
      </c>
    </row>
    <row r="66" spans="1:3">
      <c r="A66">
        <v>152.5</v>
      </c>
      <c r="C66">
        <v>4.3</v>
      </c>
    </row>
    <row r="67" spans="1:3">
      <c r="A67">
        <v>155</v>
      </c>
      <c r="C67">
        <v>6.1</v>
      </c>
    </row>
    <row r="68" spans="1:3">
      <c r="A68">
        <v>157.5</v>
      </c>
      <c r="C68">
        <v>7.8</v>
      </c>
    </row>
    <row r="69" spans="1:3">
      <c r="A69">
        <v>160</v>
      </c>
      <c r="C69">
        <v>10.3</v>
      </c>
    </row>
    <row r="70" spans="1:3">
      <c r="A70">
        <v>162.5</v>
      </c>
      <c r="C70">
        <v>13</v>
      </c>
    </row>
    <row r="71" spans="1:3">
      <c r="A71">
        <v>165</v>
      </c>
      <c r="C71">
        <v>15.6</v>
      </c>
    </row>
    <row r="72" spans="1:3">
      <c r="A72">
        <v>167.5</v>
      </c>
      <c r="C72">
        <v>18</v>
      </c>
    </row>
    <row r="73" spans="1:3">
      <c r="A73">
        <v>170</v>
      </c>
      <c r="C73">
        <v>20.9</v>
      </c>
    </row>
    <row r="74" spans="1:3">
      <c r="A74">
        <v>172.5</v>
      </c>
      <c r="C74">
        <v>22.6</v>
      </c>
    </row>
    <row r="75" spans="1:3">
      <c r="A75">
        <v>175</v>
      </c>
      <c r="C75">
        <v>24.1</v>
      </c>
    </row>
    <row r="76" spans="1:3">
      <c r="A76">
        <v>177.5</v>
      </c>
      <c r="C76">
        <v>25.1</v>
      </c>
    </row>
    <row r="77" spans="1:3">
      <c r="A77">
        <v>180</v>
      </c>
      <c r="C77">
        <v>25.4</v>
      </c>
    </row>
    <row r="78" spans="1:3">
      <c r="A78">
        <v>182.5</v>
      </c>
      <c r="C78">
        <v>25.1</v>
      </c>
    </row>
    <row r="79" spans="1:3">
      <c r="A79">
        <v>185</v>
      </c>
      <c r="C79">
        <v>23.6</v>
      </c>
    </row>
    <row r="80" spans="1:3">
      <c r="A80">
        <v>187.5</v>
      </c>
      <c r="C80">
        <v>22</v>
      </c>
    </row>
    <row r="81" spans="1:3">
      <c r="A81">
        <v>190</v>
      </c>
      <c r="C81">
        <v>19.5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I10" sqref="I10"/>
    </sheetView>
  </sheetViews>
  <sheetFormatPr baseColWidth="10" defaultColWidth="9.140625" defaultRowHeight="15"/>
  <sheetData>
    <row r="1" spans="1:1">
      <c r="A1" s="1" t="s">
        <v>19</v>
      </c>
    </row>
    <row r="20" spans="1:6" s="1" customFormat="1">
      <c r="A20" s="1" t="s">
        <v>20</v>
      </c>
      <c r="D20" s="1" t="s">
        <v>31</v>
      </c>
    </row>
    <row r="22" spans="1:6" s="2" customFormat="1">
      <c r="A22" t="s">
        <v>21</v>
      </c>
      <c r="B22">
        <v>151.4</v>
      </c>
      <c r="E22" s="2" t="s">
        <v>26</v>
      </c>
      <c r="F22" s="2" t="s">
        <v>27</v>
      </c>
    </row>
    <row r="23" spans="1:6">
      <c r="A23" t="s">
        <v>22</v>
      </c>
      <c r="B23">
        <v>162</v>
      </c>
      <c r="D23" t="s">
        <v>28</v>
      </c>
      <c r="E23">
        <v>1</v>
      </c>
      <c r="F23">
        <v>1.5</v>
      </c>
    </row>
    <row r="24" spans="1:6">
      <c r="A24" t="s">
        <v>23</v>
      </c>
      <c r="B24">
        <v>193.4</v>
      </c>
      <c r="D24" t="s">
        <v>29</v>
      </c>
      <c r="E24">
        <v>0.7</v>
      </c>
    </row>
    <row r="25" spans="1:6">
      <c r="A25" t="s">
        <v>24</v>
      </c>
      <c r="B25">
        <v>57.5</v>
      </c>
      <c r="D25" t="s">
        <v>30</v>
      </c>
      <c r="E25">
        <v>0.7</v>
      </c>
      <c r="F25">
        <v>1.9</v>
      </c>
    </row>
    <row r="26" spans="1:6">
      <c r="A26" t="s">
        <v>25</v>
      </c>
      <c r="B26">
        <v>120.3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F1:I75"/>
  <sheetViews>
    <sheetView tabSelected="1" workbookViewId="0">
      <selection activeCell="F1" sqref="F1:I1048576"/>
    </sheetView>
  </sheetViews>
  <sheetFormatPr baseColWidth="10" defaultRowHeight="15"/>
  <sheetData>
    <row r="1" spans="6:9">
      <c r="F1">
        <v>112.553</v>
      </c>
      <c r="G1">
        <v>0.37819999999999998</v>
      </c>
      <c r="H1">
        <v>23.7</v>
      </c>
      <c r="I1">
        <v>0.1</v>
      </c>
    </row>
    <row r="2" spans="6:9">
      <c r="F2">
        <v>111.693987190893</v>
      </c>
      <c r="G2">
        <v>0.78148028788541435</v>
      </c>
      <c r="H2">
        <v>23</v>
      </c>
      <c r="I2">
        <v>0.1</v>
      </c>
    </row>
    <row r="3" spans="6:9">
      <c r="F3">
        <v>109.1431729603935</v>
      </c>
      <c r="G3">
        <v>1.3989182962915241</v>
      </c>
      <c r="H3">
        <v>21.4</v>
      </c>
      <c r="I3">
        <v>0.1</v>
      </c>
    </row>
    <row r="4" spans="6:9">
      <c r="F4">
        <v>104.9784293189374</v>
      </c>
      <c r="G4">
        <v>2.0045938492086832</v>
      </c>
      <c r="H4">
        <v>19.600000000000001</v>
      </c>
      <c r="I4">
        <v>0.1</v>
      </c>
    </row>
    <row r="5" spans="6:9">
      <c r="F5">
        <v>99.32689879083452</v>
      </c>
      <c r="G5">
        <v>2.5582646947136163</v>
      </c>
      <c r="H5">
        <v>17.5</v>
      </c>
      <c r="I5">
        <v>0.1</v>
      </c>
    </row>
    <row r="6" spans="6:9">
      <c r="F6">
        <v>92.361112969723337</v>
      </c>
      <c r="G6">
        <v>3.037954364508034</v>
      </c>
      <c r="H6">
        <v>15.3</v>
      </c>
      <c r="I6">
        <v>0.1</v>
      </c>
    </row>
    <row r="7" spans="6:9">
      <c r="F7">
        <v>84.293725423108256</v>
      </c>
      <c r="G7">
        <v>3.4271936217363717</v>
      </c>
      <c r="H7">
        <v>12.6</v>
      </c>
      <c r="I7">
        <v>0.1</v>
      </c>
    </row>
    <row r="8" spans="6:9">
      <c r="F8">
        <v>75.371019741424803</v>
      </c>
      <c r="G8">
        <v>3.7132629587734853</v>
      </c>
      <c r="H8">
        <v>9.9</v>
      </c>
      <c r="I8">
        <v>0.01</v>
      </c>
    </row>
    <row r="9" spans="6:9">
      <c r="F9">
        <v>65.865390919829281</v>
      </c>
      <c r="G9">
        <v>3.8869796423982366</v>
      </c>
      <c r="H9">
        <v>7</v>
      </c>
      <c r="I9">
        <v>0.01</v>
      </c>
    </row>
    <row r="10" spans="6:9">
      <c r="F10">
        <v>56.067029603310949</v>
      </c>
      <c r="G10">
        <v>3.9427695282759787</v>
      </c>
      <c r="H10">
        <v>5.2</v>
      </c>
      <c r="I10">
        <v>0.01</v>
      </c>
    </row>
    <row r="11" spans="6:9">
      <c r="F11">
        <v>46.27506306094822</v>
      </c>
      <c r="G11">
        <v>3.8787510651947663</v>
      </c>
      <c r="H11">
        <v>3.5</v>
      </c>
      <c r="I11">
        <v>0.01</v>
      </c>
    </row>
    <row r="12" spans="6:9">
      <c r="F12">
        <v>36.788423340264913</v>
      </c>
      <c r="G12">
        <v>3.696752369519364</v>
      </c>
      <c r="H12">
        <v>2.2999999999999998</v>
      </c>
      <c r="I12">
        <v>0.01</v>
      </c>
    </row>
    <row r="13" spans="6:9">
      <c r="F13">
        <v>27.896721381367488</v>
      </c>
      <c r="G13">
        <v>3.4022346269051393</v>
      </c>
      <c r="H13">
        <v>1.3</v>
      </c>
      <c r="I13">
        <v>0.01</v>
      </c>
    </row>
    <row r="14" spans="6:9">
      <c r="F14">
        <v>19.871405688603378</v>
      </c>
      <c r="G14">
        <v>3.0041138395583999</v>
      </c>
      <c r="H14">
        <v>0.8</v>
      </c>
      <c r="I14">
        <v>0.01</v>
      </c>
    </row>
    <row r="15" spans="6:9">
      <c r="F15">
        <v>12.957475470424107</v>
      </c>
      <c r="G15">
        <v>2.5144818402151099</v>
      </c>
      <c r="H15">
        <v>0.4</v>
      </c>
      <c r="I15">
        <v>0.01</v>
      </c>
    </row>
    <row r="16" spans="6:9">
      <c r="F16">
        <v>7.3660012311676759</v>
      </c>
      <c r="G16">
        <v>1.948232931073471</v>
      </c>
      <c r="H16">
        <v>0.2</v>
      </c>
      <c r="I16">
        <v>0.01</v>
      </c>
    </row>
    <row r="17" spans="6:9">
      <c r="F17">
        <v>3.2676811483437938</v>
      </c>
      <c r="G17">
        <v>1.322606436529951</v>
      </c>
      <c r="H17">
        <v>0.11</v>
      </c>
      <c r="I17">
        <v>0.01</v>
      </c>
    </row>
    <row r="18" spans="6:9">
      <c r="F18">
        <v>0.78762994824019816</v>
      </c>
      <c r="G18">
        <v>0.65665852544455006</v>
      </c>
      <c r="H18">
        <v>0.09</v>
      </c>
      <c r="I18">
        <v>0.01</v>
      </c>
    </row>
    <row r="19" spans="6:9">
      <c r="F19">
        <v>1.5593665949043955E-3</v>
      </c>
      <c r="G19">
        <v>2.9320931119283793E-2</v>
      </c>
      <c r="H19">
        <v>0.09</v>
      </c>
      <c r="I19">
        <v>0.01</v>
      </c>
    </row>
    <row r="20" spans="6:9">
      <c r="F20">
        <v>0.93346679835946744</v>
      </c>
      <c r="G20">
        <v>0.71442889299342249</v>
      </c>
      <c r="H20">
        <v>0.13</v>
      </c>
      <c r="I20">
        <v>0.01</v>
      </c>
    </row>
    <row r="21" spans="6:9">
      <c r="F21">
        <v>3.5549026981361496</v>
      </c>
      <c r="G21">
        <v>1.3777882938644588</v>
      </c>
      <c r="H21">
        <v>0.24</v>
      </c>
      <c r="I21">
        <v>0.01</v>
      </c>
    </row>
    <row r="22" spans="6:9">
      <c r="F22">
        <v>7.7858390963049153</v>
      </c>
      <c r="G22">
        <v>1.9991864173081153</v>
      </c>
      <c r="H22">
        <v>0.44</v>
      </c>
      <c r="I22">
        <v>0.01</v>
      </c>
    </row>
    <row r="23" spans="6:9">
      <c r="F23">
        <v>13.497112716523288</v>
      </c>
      <c r="G23">
        <v>2.5596931530233067</v>
      </c>
      <c r="H23">
        <v>0.9</v>
      </c>
      <c r="I23">
        <v>0.01</v>
      </c>
    </row>
    <row r="24" spans="6:9">
      <c r="F24">
        <v>20.514368110386236</v>
      </c>
      <c r="G24">
        <v>3.0422404237141905</v>
      </c>
      <c r="H24">
        <v>1.58</v>
      </c>
      <c r="I24">
        <v>0.01</v>
      </c>
    </row>
    <row r="25" spans="6:9">
      <c r="F25">
        <v>28.623380432066348</v>
      </c>
      <c r="G25">
        <v>3.4321453271878202</v>
      </c>
      <c r="H25">
        <v>2.81</v>
      </c>
      <c r="I25">
        <v>0.01</v>
      </c>
    </row>
    <row r="26" spans="6:9">
      <c r="F26">
        <v>37.576595357697379</v>
      </c>
      <c r="G26">
        <v>3.7175613925695852</v>
      </c>
      <c r="H26">
        <v>3.9</v>
      </c>
      <c r="I26">
        <v>0.01</v>
      </c>
    </row>
    <row r="27" spans="6:9">
      <c r="F27">
        <v>47.100686496910164</v>
      </c>
      <c r="G27">
        <v>3.8898448086638835</v>
      </c>
      <c r="H27">
        <v>6.3</v>
      </c>
      <c r="I27">
        <v>0.2</v>
      </c>
    </row>
    <row r="28" spans="6:9">
      <c r="F28">
        <v>56.904899581628847</v>
      </c>
      <c r="G28">
        <v>3.9438256083629719</v>
      </c>
      <c r="H28">
        <v>9</v>
      </c>
      <c r="I28">
        <v>0.2</v>
      </c>
    </row>
    <row r="29" spans="6:9">
      <c r="F29">
        <v>66.689928698266499</v>
      </c>
      <c r="G29">
        <v>3.8779778145166532</v>
      </c>
      <c r="H29">
        <v>12.5</v>
      </c>
      <c r="I29">
        <v>0.2</v>
      </c>
    </row>
    <row r="30" spans="6:9">
      <c r="F30">
        <v>76.157053587081407</v>
      </c>
      <c r="G30">
        <v>3.6944881755525207</v>
      </c>
      <c r="H30">
        <v>15.9</v>
      </c>
      <c r="I30">
        <v>0.2</v>
      </c>
    </row>
    <row r="31" spans="6:9">
      <c r="F31">
        <v>85.017259062519813</v>
      </c>
      <c r="G31">
        <v>3.399232501308628</v>
      </c>
      <c r="H31">
        <v>19</v>
      </c>
      <c r="I31">
        <v>0.2</v>
      </c>
    </row>
    <row r="32" spans="6:9">
      <c r="F32">
        <v>93.000058154186604</v>
      </c>
      <c r="G32">
        <v>3.00168885330593</v>
      </c>
      <c r="H32">
        <v>21</v>
      </c>
      <c r="I32">
        <v>0.2</v>
      </c>
    </row>
    <row r="33" spans="6:9">
      <c r="F33">
        <v>99.861749612989527</v>
      </c>
      <c r="G33">
        <v>2.5148747145630668</v>
      </c>
      <c r="H33">
        <v>23.5</v>
      </c>
      <c r="I33">
        <v>0.2</v>
      </c>
    </row>
    <row r="34" spans="6:9">
      <c r="F34">
        <v>105.39285769487017</v>
      </c>
      <c r="G34">
        <v>1.9556143558971697</v>
      </c>
      <c r="H34">
        <v>25.4</v>
      </c>
      <c r="I34">
        <v>0.2</v>
      </c>
    </row>
    <row r="35" spans="6:9">
      <c r="F35">
        <v>109.42452709820567</v>
      </c>
      <c r="G35">
        <v>1.346597798918223</v>
      </c>
      <c r="H35">
        <v>26.7</v>
      </c>
      <c r="I35">
        <v>0.2</v>
      </c>
    </row>
    <row r="36" spans="6:9">
      <c r="F36">
        <v>111.83367782834283</v>
      </c>
      <c r="G36">
        <v>0.73183388137707039</v>
      </c>
      <c r="H36">
        <v>27.3</v>
      </c>
      <c r="I36">
        <v>0.2</v>
      </c>
    </row>
    <row r="37" spans="6:9">
      <c r="F37">
        <v>112.54676262003741</v>
      </c>
      <c r="G37">
        <v>0.38270229986474558</v>
      </c>
      <c r="H37">
        <v>26.6</v>
      </c>
      <c r="I37">
        <v>0.2</v>
      </c>
    </row>
    <row r="38" spans="6:9">
      <c r="F38">
        <v>111.5420122100963</v>
      </c>
      <c r="G38">
        <v>0.83269216227488452</v>
      </c>
      <c r="H38">
        <v>25.5</v>
      </c>
      <c r="I38">
        <v>0.2</v>
      </c>
    </row>
    <row r="39" spans="6:9">
      <c r="F39">
        <v>108.85009991587557</v>
      </c>
      <c r="G39">
        <v>1.452624218754506</v>
      </c>
      <c r="H39">
        <v>23.5</v>
      </c>
      <c r="I39">
        <v>0.2</v>
      </c>
    </row>
    <row r="40" spans="6:9">
      <c r="F40">
        <v>104.55320523118627</v>
      </c>
      <c r="G40">
        <v>2.0554481128725173</v>
      </c>
      <c r="H40">
        <v>21.2</v>
      </c>
      <c r="I40">
        <v>0.2</v>
      </c>
    </row>
    <row r="41" spans="6:9">
      <c r="F41">
        <v>98.782505026428339</v>
      </c>
      <c r="G41">
        <v>2.6040386009568768</v>
      </c>
      <c r="H41">
        <v>18.2</v>
      </c>
      <c r="I41">
        <v>0.2</v>
      </c>
    </row>
    <row r="42" spans="6:9">
      <c r="F42">
        <v>91.714168942336499</v>
      </c>
      <c r="G42">
        <v>3.0770546664525704</v>
      </c>
      <c r="H42">
        <v>15.9</v>
      </c>
      <c r="I42">
        <v>0.2</v>
      </c>
    </row>
    <row r="43" spans="6:9">
      <c r="F43">
        <v>83.56398123114063</v>
      </c>
      <c r="G43">
        <v>3.4583567211228625</v>
      </c>
      <c r="H43">
        <v>12.9</v>
      </c>
      <c r="I43">
        <v>0.2</v>
      </c>
    </row>
    <row r="44" spans="6:9">
      <c r="F44">
        <v>74.580753231162916</v>
      </c>
      <c r="G44">
        <v>3.7355089724648414</v>
      </c>
      <c r="H44">
        <v>10.3</v>
      </c>
      <c r="I44">
        <v>0.2</v>
      </c>
    </row>
    <row r="45" spans="6:9">
      <c r="F45">
        <v>65.038727580773113</v>
      </c>
      <c r="G45">
        <v>3.8996148184147841</v>
      </c>
      <c r="H45">
        <v>7.7</v>
      </c>
      <c r="I45">
        <v>0.02</v>
      </c>
    </row>
    <row r="46" spans="6:9">
      <c r="F46">
        <v>55.229206058102911</v>
      </c>
      <c r="G46">
        <v>3.9453964949989526</v>
      </c>
      <c r="H46">
        <v>5.6</v>
      </c>
      <c r="I46">
        <v>0.02</v>
      </c>
    </row>
    <row r="47" spans="6:9">
      <c r="F47">
        <v>45.451656634301344</v>
      </c>
      <c r="G47">
        <v>3.8712760398958799</v>
      </c>
      <c r="H47">
        <v>3.7</v>
      </c>
      <c r="I47">
        <v>0.02</v>
      </c>
    </row>
    <row r="48" spans="6:9">
      <c r="F48">
        <v>36.00457122683742</v>
      </c>
      <c r="G48">
        <v>3.6793856977295629</v>
      </c>
      <c r="H48">
        <v>2.5</v>
      </c>
      <c r="I48">
        <v>0.02</v>
      </c>
    </row>
    <row r="49" spans="6:9">
      <c r="F49">
        <v>27.176353250057659</v>
      </c>
      <c r="G49">
        <v>3.3754833510840747</v>
      </c>
      <c r="H49">
        <v>1.4</v>
      </c>
      <c r="I49">
        <v>0.02</v>
      </c>
    </row>
    <row r="50" spans="6:9">
      <c r="F50">
        <v>19.236513150547925</v>
      </c>
      <c r="G50">
        <v>2.9687659735731131</v>
      </c>
      <c r="H50">
        <v>0.8</v>
      </c>
      <c r="I50">
        <v>0.02</v>
      </c>
    </row>
    <row r="51" spans="6:9">
      <c r="F51">
        <v>12.427440712596237</v>
      </c>
      <c r="G51">
        <v>2.4715825636206734</v>
      </c>
      <c r="H51">
        <v>0.5</v>
      </c>
      <c r="I51">
        <v>0.02</v>
      </c>
    </row>
    <row r="52" spans="6:9">
      <c r="F52">
        <v>6.9570053112466601</v>
      </c>
      <c r="G52">
        <v>1.8990532830127793</v>
      </c>
      <c r="H52">
        <v>0.3</v>
      </c>
      <c r="I52">
        <v>0.02</v>
      </c>
    </row>
    <row r="53" spans="6:9">
      <c r="F53">
        <v>2.9922100146059414</v>
      </c>
      <c r="G53">
        <v>1.2686053706798961</v>
      </c>
      <c r="H53">
        <v>0.15</v>
      </c>
      <c r="I53">
        <v>0.02</v>
      </c>
    </row>
    <row r="54" spans="6:9">
      <c r="F54">
        <v>0.65409326484085761</v>
      </c>
      <c r="G54">
        <v>0.59943941400265666</v>
      </c>
      <c r="H54">
        <v>0.11</v>
      </c>
      <c r="I54">
        <v>0.02</v>
      </c>
    </row>
    <row r="55" spans="6:9">
      <c r="F55">
        <v>1.4033780856709617E-2</v>
      </c>
      <c r="G55">
        <v>8.8058076076689015E-2</v>
      </c>
      <c r="H55">
        <v>0.1</v>
      </c>
      <c r="I55">
        <v>0.02</v>
      </c>
    </row>
    <row r="56" spans="6:9">
      <c r="F56">
        <v>1.0915714876784159</v>
      </c>
      <c r="G56">
        <v>0.77293807685425264</v>
      </c>
      <c r="H56">
        <v>0.13</v>
      </c>
      <c r="I56">
        <v>0.02</v>
      </c>
    </row>
    <row r="57" spans="6:9">
      <c r="F57">
        <v>3.8538109958466054</v>
      </c>
      <c r="G57">
        <v>1.434329581655547</v>
      </c>
      <c r="H57">
        <v>0.26</v>
      </c>
      <c r="I57">
        <v>0.02</v>
      </c>
    </row>
    <row r="58" spans="6:9">
      <c r="F58">
        <v>8.2164258415854778</v>
      </c>
      <c r="G58">
        <v>2.0520778238707083</v>
      </c>
      <c r="H58">
        <v>0.45</v>
      </c>
      <c r="I58">
        <v>0.02</v>
      </c>
    </row>
    <row r="59" spans="6:9">
      <c r="F59">
        <v>14.046232830002412</v>
      </c>
      <c r="G59">
        <v>2.607360849310544</v>
      </c>
      <c r="H59">
        <v>0.91</v>
      </c>
      <c r="I59">
        <v>0.02</v>
      </c>
    </row>
    <row r="60" spans="6:9">
      <c r="F60">
        <v>21.165257891008643</v>
      </c>
      <c r="G60">
        <v>3.0832657805177064</v>
      </c>
      <c r="H60">
        <v>1.64</v>
      </c>
      <c r="I60">
        <v>0.02</v>
      </c>
    </row>
    <row r="61" spans="6:9">
      <c r="F61">
        <v>29.356169324311736</v>
      </c>
      <c r="G61">
        <v>3.4653074189633855</v>
      </c>
      <c r="H61">
        <v>2.79</v>
      </c>
      <c r="I61">
        <v>0.02</v>
      </c>
    </row>
    <row r="62" spans="6:9">
      <c r="F62">
        <v>38.368912565769534</v>
      </c>
      <c r="G62">
        <v>3.7418737340043298</v>
      </c>
      <c r="H62">
        <v>4.1100000000000003</v>
      </c>
      <c r="I62">
        <v>0.02</v>
      </c>
    </row>
    <row r="63" spans="6:9">
      <c r="F63">
        <v>47.928343927000604</v>
      </c>
      <c r="G63">
        <v>3.9045852983381062</v>
      </c>
      <c r="H63">
        <v>6.15</v>
      </c>
      <c r="I63">
        <v>0.02</v>
      </c>
    </row>
    <row r="64" spans="6:9">
      <c r="F64">
        <v>57.742630263190236</v>
      </c>
      <c r="G64">
        <v>3.9485589186984624</v>
      </c>
      <c r="H64">
        <v>8.25</v>
      </c>
      <c r="I64">
        <v>0.02</v>
      </c>
    </row>
    <row r="65" spans="6:9">
      <c r="F65">
        <v>67.512158141554764</v>
      </c>
      <c r="G65">
        <v>3.8725698299061708</v>
      </c>
      <c r="H65">
        <v>11</v>
      </c>
      <c r="I65">
        <v>0.02</v>
      </c>
    </row>
    <row r="66" spans="6:9">
      <c r="F66">
        <v>76.938680528734082</v>
      </c>
      <c r="G66">
        <v>3.6791126440206114</v>
      </c>
      <c r="H66">
        <v>13.5</v>
      </c>
      <c r="I66">
        <v>0.2</v>
      </c>
    </row>
    <row r="67" spans="6:9">
      <c r="F67">
        <v>85.734421764339771</v>
      </c>
      <c r="G67">
        <v>3.374371149452331</v>
      </c>
      <c r="H67">
        <v>16.5</v>
      </c>
      <c r="I67">
        <v>0.2</v>
      </c>
    </row>
    <row r="68" spans="6:9">
      <c r="F68">
        <v>93.630862861335686</v>
      </c>
      <c r="G68">
        <v>2.9681289280052252</v>
      </c>
      <c r="H68">
        <v>18.600000000000001</v>
      </c>
      <c r="I68">
        <v>0.2</v>
      </c>
    </row>
    <row r="69" spans="6:9">
      <c r="F69">
        <v>100.38693893300417</v>
      </c>
      <c r="G69">
        <v>2.4737167711854156</v>
      </c>
      <c r="H69">
        <v>21.3</v>
      </c>
      <c r="I69">
        <v>0.2</v>
      </c>
    </row>
    <row r="70" spans="6:9">
      <c r="F70">
        <v>105.79639849302821</v>
      </c>
      <c r="G70">
        <v>1.90834135664612</v>
      </c>
      <c r="H70">
        <v>23.4</v>
      </c>
      <c r="I70">
        <v>0.2</v>
      </c>
    </row>
    <row r="71" spans="6:9">
      <c r="F71">
        <v>109.69409996179957</v>
      </c>
      <c r="G71">
        <v>1.2954952055306264</v>
      </c>
      <c r="H71">
        <v>25</v>
      </c>
      <c r="I71">
        <v>0.2</v>
      </c>
    </row>
    <row r="72" spans="6:9">
      <c r="F72">
        <v>111.96105315735076</v>
      </c>
      <c r="G72">
        <v>0.68377301281808245</v>
      </c>
      <c r="H72">
        <v>25.8</v>
      </c>
      <c r="I72">
        <v>0.2</v>
      </c>
    </row>
    <row r="73" spans="6:9">
      <c r="F73">
        <v>112.52805186278395</v>
      </c>
      <c r="G73">
        <v>0.39595858477958906</v>
      </c>
      <c r="H73">
        <v>25.3</v>
      </c>
      <c r="I73">
        <v>0.2</v>
      </c>
    </row>
    <row r="74" spans="6:9">
      <c r="F74">
        <v>111.37778657410672</v>
      </c>
      <c r="G74">
        <v>0.88549313666107909</v>
      </c>
      <c r="H74">
        <v>24.5</v>
      </c>
      <c r="I74">
        <v>0.2</v>
      </c>
    </row>
    <row r="75" spans="6:9">
      <c r="F75">
        <v>108.54537292988387</v>
      </c>
      <c r="G75">
        <v>1.5078783565021645</v>
      </c>
      <c r="H75">
        <v>22.9</v>
      </c>
      <c r="I75">
        <v>0.2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Tabelle1</vt:lpstr>
    </vt:vector>
  </TitlesOfParts>
  <Company>Acer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Ui</cp:lastModifiedBy>
  <dcterms:created xsi:type="dcterms:W3CDTF">2010-04-24T21:19:02Z</dcterms:created>
  <dcterms:modified xsi:type="dcterms:W3CDTF">2010-04-25T12:37:04Z</dcterms:modified>
</cp:coreProperties>
</file>