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excel/"/>
    </mc:Choice>
  </mc:AlternateContent>
  <xr:revisionPtr revIDLastSave="109" documentId="14_{78CFF5E8-614B-D648-B9A4-814B6632179A}" xr6:coauthVersionLast="47" xr6:coauthVersionMax="47" xr10:uidLastSave="{B9AA9B3F-99B0-C347-AE89-66C613863516}"/>
  <bookViews>
    <workbookView xWindow="340" yWindow="500" windowWidth="28040" windowHeight="15520" activeTab="6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  <sheet name="Log Loss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6" l="1"/>
  <c r="J10" i="13"/>
  <c r="I10" i="13"/>
  <c r="J9" i="13"/>
  <c r="I9" i="13"/>
  <c r="J8" i="13"/>
  <c r="I8" i="13"/>
  <c r="J7" i="13"/>
  <c r="I7" i="13"/>
  <c r="I13" i="13" l="1"/>
  <c r="J13" i="13"/>
  <c r="I12" i="13"/>
  <c r="J12" i="13"/>
  <c r="G6" i="16" l="1"/>
  <c r="G5" i="16"/>
  <c r="G4" i="16"/>
  <c r="M7" i="15"/>
  <c r="L7" i="15"/>
  <c r="K7" i="15"/>
  <c r="N24" i="14"/>
  <c r="O24" i="14"/>
  <c r="Q24" i="14"/>
  <c r="N27" i="14" s="1"/>
  <c r="M25" i="14"/>
  <c r="N25" i="14"/>
  <c r="P25" i="14"/>
  <c r="O26" i="14"/>
  <c r="Q26" i="14"/>
  <c r="M29" i="14" s="1"/>
  <c r="P28" i="14"/>
  <c r="Q28" i="14"/>
  <c r="M31" i="14" s="1"/>
  <c r="O30" i="14"/>
  <c r="P30" i="14"/>
  <c r="Q30" i="14"/>
  <c r="M33" i="14" s="1"/>
  <c r="Q23" i="14"/>
  <c r="M23" i="14"/>
  <c r="O33" i="14" l="1"/>
  <c r="N33" i="14"/>
  <c r="Q29" i="14"/>
  <c r="Q31" i="14"/>
  <c r="N34" i="14" s="1"/>
  <c r="N29" i="14"/>
  <c r="N7" i="15"/>
  <c r="O11" i="15" s="1"/>
  <c r="O10" i="15"/>
  <c r="P34" i="14"/>
  <c r="M27" i="14"/>
  <c r="O31" i="14"/>
  <c r="P27" i="14"/>
  <c r="P32" i="14" l="1"/>
  <c r="Q32" i="14"/>
  <c r="O9" i="1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<sst xmlns="http://schemas.openxmlformats.org/spreadsheetml/2006/main" count="237" uniqueCount="110">
  <si>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</si>
  <si>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</si>
  <si>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</si>
  <si>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</si>
  <si>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</si>
  <si>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</si>
  <si>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</si>
  <si>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</si>
  <si>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</si>
  <si>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</si>
  <si>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</si>
  <si>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</si>
  <si>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</si>
  <si>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</si>
  <si>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</si>
  <si>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</si>
  <si>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</si>
  <si>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</si>
  <si>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</si>
  <si>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</si>
  <si>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</si>
  <si>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</si>
  <si>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</si>
  <si>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</si>
  <si>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</si>
  <si>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</si>
  <si>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</si>
  <si>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</si>
  <si>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</si>
  <si>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</si>
  <si>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</si>
  <si>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</si>
  <si>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</si>
  <si>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</si>
  <si>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</si>
  <si>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</si>
  <si>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</si>
  <si>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</si>
  <si>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</si>
  <si>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</si>
  <si>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</si>
  <si>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</si>
  <si>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</si>
  <si>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</si>
  <si>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</si>
  <si>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</si>
  <si>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</si>
  <si>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</si>
  <si>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</si>
  <si>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</si>
  <si>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</si>
  <si>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</si>
  <si>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</si>
  <si>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</si>
  <si>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</si>
  <si>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</si>
  <si>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</si>
  <si>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</si>
  <si>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</si>
  <si>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</si>
  <si>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</si>
  <si>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</si>
  <si>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</si>
  <si>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</si>
  <si>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</si>
  <si>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</si>
  <si>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</si>
  <si>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</si>
  <si>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</si>
  <si>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</si>
  <si>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</si>
  <si>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</si>
  <si>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</si>
  <si>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</si>
  <si>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</si>
  <si>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</si>
  <si>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</si>
  <si>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</si>
  <si>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</si>
  <si>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</si>
  <si>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</si>
  <si>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</si>
  <si>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</si>
  <si>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</si>
  <si>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</si>
  <si>
    <t>Actual Labels</t>
  </si>
  <si>
    <t>Paid (0)</t>
  </si>
  <si>
    <t>Default(1)</t>
  </si>
  <si>
    <t>Late(2)</t>
  </si>
  <si>
    <t>Prob_Paid</t>
  </si>
  <si>
    <t>Prob_Default</t>
  </si>
  <si>
    <t>Prob_Late</t>
  </si>
  <si>
    <t>loss= -log(pi)</t>
  </si>
  <si>
    <t>X</t>
  </si>
  <si>
    <t>P1</t>
  </si>
  <si>
    <t>P2</t>
  </si>
  <si>
    <t>P3</t>
  </si>
  <si>
    <t>Z</t>
  </si>
  <si>
    <t>Z'</t>
  </si>
  <si>
    <t>Feature Function, Feature Map</t>
  </si>
  <si>
    <t>Feature Vector</t>
  </si>
  <si>
    <t>User Based Collaborative Filtering</t>
  </si>
  <si>
    <t xml:space="preserve">Y </t>
  </si>
  <si>
    <t>Default</t>
  </si>
  <si>
    <t>Pay on time</t>
  </si>
  <si>
    <t>Late</t>
  </si>
  <si>
    <t>Model(X)</t>
  </si>
  <si>
    <t>P(D)</t>
  </si>
  <si>
    <t>P(P)</t>
  </si>
  <si>
    <t>P(L)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</si>
</sst>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5"/>
  <sheetViews>
    <sheetView zoomScale="206" workbookViewId="0">
      <selection activeCell="H3" sqref="H3"/>
    </sheetView>
  </sheetViews>
  <sheetFormatPr baseColWidth="10" defaultRowHeight="16" x14ac:dyDescent="0.2"/>
  <sheetData>
    <row r="1" spans="1:10" x14ac:dyDescent="0.2">
      <c r="H1" s="41"/>
    </row>
    <row r="3" spans="1:10" x14ac:dyDescent="0.2">
      <c r="A3" s="67" t="s">
        <v>101</v>
      </c>
      <c r="B3" s="67"/>
      <c r="C3" s="67"/>
      <c r="D3" s="67"/>
      <c r="E3" s="67"/>
      <c r="F3" s="67"/>
      <c r="H3" s="47" t="s">
        <v>67</v>
      </c>
    </row>
    <row r="5" spans="1:10" x14ac:dyDescent="0.2">
      <c r="A5" s="44"/>
      <c r="B5" s="45" t="s">
        <v>56</v>
      </c>
      <c r="C5" s="45" t="s">
        <v>57</v>
      </c>
      <c r="D5" s="45" t="s">
        <v>58</v>
      </c>
      <c r="E5" s="45" t="s">
        <v>59</v>
      </c>
      <c r="F5" s="45" t="s">
        <v>60</v>
      </c>
      <c r="G5" s="61"/>
    </row>
    <row r="6" spans="1:10" x14ac:dyDescent="0.2">
      <c r="A6" s="5" t="s">
        <v>61</v>
      </c>
      <c r="B6" s="5">
        <v>5</v>
      </c>
      <c r="C6" s="5">
        <v>3</v>
      </c>
      <c r="D6" s="5">
        <v>4</v>
      </c>
      <c r="E6" s="5">
        <v>4</v>
      </c>
      <c r="F6" s="46" t="s">
        <v>62</v>
      </c>
      <c r="G6" s="3"/>
      <c r="H6" s="5" t="s">
        <v>68</v>
      </c>
      <c r="I6" s="5" t="s">
        <v>69</v>
      </c>
      <c r="J6" s="5" t="s">
        <v>70</v>
      </c>
    </row>
    <row r="7" spans="1:10" x14ac:dyDescent="0.2">
      <c r="A7" s="5" t="s">
        <v>63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G7" s="3"/>
      <c r="H7" s="5" t="s">
        <v>71</v>
      </c>
      <c r="I7" s="48">
        <f>CORREL(B$6:E$6,B7:E7)</f>
        <v>0.85280286542244166</v>
      </c>
      <c r="J7" s="5">
        <f>SUMPRODUCT(B$6:E$6,B7:E7)/(SQRT(B$6^2+C$6^2+D$6^2+E$44)*SQRT(B7^2+C7^2+D7^2+E7^2))</f>
        <v>1.1205588667772182</v>
      </c>
    </row>
    <row r="8" spans="1:10" x14ac:dyDescent="0.2">
      <c r="A8" s="5" t="s">
        <v>64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G8" s="3"/>
      <c r="H8" s="5" t="s">
        <v>72</v>
      </c>
      <c r="I8" s="48">
        <f t="shared" ref="I8:I10" si="0">CORREL(B$6:E$6,B8:E8)</f>
        <v>0.70710678118654746</v>
      </c>
      <c r="J8" s="5">
        <f t="shared" ref="J8:J10" si="1">SUMPRODUCT(B$6:E$6,B8:E8)/(SQRT(B$6^2+C$6^2+D$6^2+E$44)*SQRT(B8^2+C8^2+D8^2+E8^2))</f>
        <v>1.1399999999999999</v>
      </c>
    </row>
    <row r="9" spans="1:10" x14ac:dyDescent="0.2">
      <c r="A9" s="5" t="s">
        <v>65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G9" s="3"/>
      <c r="H9" s="5" t="s">
        <v>73</v>
      </c>
      <c r="I9" s="48">
        <f t="shared" si="0"/>
        <v>0</v>
      </c>
      <c r="J9" s="5">
        <f t="shared" si="1"/>
        <v>1.0233634385069299</v>
      </c>
    </row>
    <row r="10" spans="1:10" x14ac:dyDescent="0.2">
      <c r="A10" s="5" t="s">
        <v>66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G10" s="3"/>
      <c r="H10" s="5" t="s">
        <v>74</v>
      </c>
      <c r="I10" s="48">
        <f t="shared" si="0"/>
        <v>-0.79211803438133932</v>
      </c>
      <c r="J10" s="5">
        <f t="shared" si="1"/>
        <v>0.91532408567576862</v>
      </c>
    </row>
    <row r="12" spans="1:10" x14ac:dyDescent="0.2">
      <c r="H12" s="49" t="s">
        <v>75</v>
      </c>
      <c r="I12" s="50">
        <f>(F7*I7+F8*I8)/SUM(I7:I8)</f>
        <v>3.9065996645686396</v>
      </c>
      <c r="J12" s="51">
        <f>(F7*J7+F8*J8)/SUM(J7:J8)</f>
        <v>4.0086001446405595</v>
      </c>
    </row>
    <row r="13" spans="1:10" x14ac:dyDescent="0.2">
      <c r="C13" s="12"/>
      <c r="D13" s="3"/>
      <c r="H13" s="49" t="s">
        <v>75</v>
      </c>
      <c r="I13" s="52">
        <f>AVERAGE(B6:E6)+(I7*(F7-AVERAGE(B7:F7))+(I8*(F8-AVERAGE(B8:F8))))/SUM(I7:I8)</f>
        <v>4.8719798993705918</v>
      </c>
      <c r="J13" s="53">
        <f>AVERAGE(B6:E6)+(J7*(F7-AVERAGE(B7:F7))+(J8*(F8-AVERAGE(B8:F8))))/SUM(J7:J8)</f>
        <v>4.9025800433921676</v>
      </c>
    </row>
    <row r="14" spans="1:10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</sheetData>
  <mergeCells count="1">
    <mergeCell ref="A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H1" zoomScale="179" workbookViewId="0">
      <selection activeCell="L5" sqref="L5"/>
    </sheetView>
  </sheetViews>
  <sheetFormatPr baseColWidth="10" defaultRowHeight="16" x14ac:dyDescent="0.2"/>
  <sheetData>
    <row r="4" spans="2:13" x14ac:dyDescent="0.2">
      <c r="B4" s="54">
        <v>1</v>
      </c>
      <c r="C4" s="54" t="s">
        <v>62</v>
      </c>
      <c r="D4" s="54" t="s">
        <v>62</v>
      </c>
      <c r="E4" s="54" t="s">
        <v>62</v>
      </c>
      <c r="F4" s="54">
        <v>3</v>
      </c>
      <c r="I4" s="54">
        <v>1</v>
      </c>
      <c r="J4" s="54" t="s">
        <v>62</v>
      </c>
      <c r="K4" s="54" t="s">
        <v>62</v>
      </c>
      <c r="L4" s="54" t="s">
        <v>62</v>
      </c>
      <c r="M4" s="54">
        <v>3</v>
      </c>
    </row>
    <row r="5" spans="2:13" x14ac:dyDescent="0.2">
      <c r="B5" s="54" t="s">
        <v>62</v>
      </c>
      <c r="C5" s="54">
        <v>3</v>
      </c>
      <c r="D5" s="54">
        <v>5</v>
      </c>
      <c r="E5" s="54" t="s">
        <v>62</v>
      </c>
      <c r="F5" s="54">
        <v>1</v>
      </c>
      <c r="I5" s="54" t="s">
        <v>62</v>
      </c>
      <c r="J5" s="54">
        <v>3</v>
      </c>
      <c r="K5" s="54">
        <v>5</v>
      </c>
      <c r="L5" s="54" t="s">
        <v>62</v>
      </c>
      <c r="M5" s="54">
        <v>1</v>
      </c>
    </row>
    <row r="6" spans="2:13" x14ac:dyDescent="0.2">
      <c r="B6" s="54">
        <v>6</v>
      </c>
      <c r="C6" s="54">
        <v>6</v>
      </c>
      <c r="D6" s="54" t="s">
        <v>62</v>
      </c>
      <c r="E6" s="54">
        <v>7</v>
      </c>
      <c r="F6" s="54" t="s">
        <v>62</v>
      </c>
      <c r="I6" s="54">
        <v>6</v>
      </c>
      <c r="J6" s="54">
        <v>6</v>
      </c>
      <c r="K6" s="54" t="s">
        <v>62</v>
      </c>
      <c r="L6" s="54">
        <v>7</v>
      </c>
      <c r="M6" s="54" t="s">
        <v>62</v>
      </c>
    </row>
    <row r="7" spans="2:13" x14ac:dyDescent="0.2">
      <c r="B7" s="54" t="s">
        <v>62</v>
      </c>
      <c r="C7" s="54" t="s">
        <v>62</v>
      </c>
      <c r="D7" s="54">
        <v>7</v>
      </c>
      <c r="E7" s="54" t="s">
        <v>62</v>
      </c>
      <c r="F7" s="54">
        <v>6</v>
      </c>
      <c r="I7" s="54" t="s">
        <v>62</v>
      </c>
      <c r="J7" s="54" t="s">
        <v>62</v>
      </c>
      <c r="K7" s="54">
        <v>7</v>
      </c>
      <c r="L7" s="54" t="s">
        <v>62</v>
      </c>
      <c r="M7" s="54">
        <v>6</v>
      </c>
    </row>
    <row r="8" spans="2:13" x14ac:dyDescent="0.2">
      <c r="B8" s="54">
        <v>3</v>
      </c>
      <c r="C8" s="54">
        <v>1</v>
      </c>
      <c r="D8" s="54" t="s">
        <v>62</v>
      </c>
      <c r="E8" s="54">
        <v>6</v>
      </c>
      <c r="F8" s="54" t="s">
        <v>62</v>
      </c>
      <c r="I8" s="54">
        <v>3</v>
      </c>
      <c r="J8" s="54">
        <v>1</v>
      </c>
      <c r="K8" s="54" t="s">
        <v>62</v>
      </c>
      <c r="L8" s="54">
        <v>6</v>
      </c>
      <c r="M8" s="54" t="s">
        <v>62</v>
      </c>
    </row>
    <row r="9" spans="2:13" x14ac:dyDescent="0.2">
      <c r="B9" s="54" t="s">
        <v>62</v>
      </c>
      <c r="C9" s="54" t="s">
        <v>62</v>
      </c>
      <c r="D9" s="54" t="s">
        <v>62</v>
      </c>
      <c r="E9" s="54">
        <v>7</v>
      </c>
      <c r="F9" s="54">
        <v>3</v>
      </c>
      <c r="I9" s="54" t="s">
        <v>62</v>
      </c>
      <c r="J9" s="54" t="s">
        <v>62</v>
      </c>
      <c r="K9" s="54" t="s">
        <v>62</v>
      </c>
      <c r="L9" s="54">
        <v>7</v>
      </c>
      <c r="M9" s="54">
        <v>3</v>
      </c>
    </row>
    <row r="10" spans="2:13" x14ac:dyDescent="0.2">
      <c r="B10" s="54">
        <v>4</v>
      </c>
      <c r="C10" s="54">
        <v>5</v>
      </c>
      <c r="D10" s="54" t="s">
        <v>62</v>
      </c>
      <c r="E10" s="54" t="s">
        <v>62</v>
      </c>
      <c r="F10" s="54">
        <v>3</v>
      </c>
      <c r="I10" s="54">
        <v>4</v>
      </c>
      <c r="J10" s="54">
        <v>5</v>
      </c>
      <c r="K10" s="54" t="s">
        <v>62</v>
      </c>
      <c r="L10" s="54" t="s">
        <v>62</v>
      </c>
      <c r="M10" s="54">
        <v>3</v>
      </c>
    </row>
    <row r="11" spans="2:13" x14ac:dyDescent="0.2">
      <c r="B11" s="54" t="s">
        <v>62</v>
      </c>
      <c r="C11" s="54" t="s">
        <v>62</v>
      </c>
      <c r="D11" s="54">
        <v>6</v>
      </c>
      <c r="E11" s="54">
        <v>7</v>
      </c>
      <c r="F11" s="54">
        <v>3</v>
      </c>
      <c r="I11" s="54" t="s">
        <v>62</v>
      </c>
      <c r="J11" s="54" t="s">
        <v>62</v>
      </c>
      <c r="K11" s="54">
        <v>6</v>
      </c>
      <c r="L11" s="54">
        <v>7</v>
      </c>
      <c r="M11" s="54">
        <v>3</v>
      </c>
    </row>
    <row r="12" spans="2:13" x14ac:dyDescent="0.2">
      <c r="B12" s="54">
        <v>1</v>
      </c>
      <c r="C12" s="54" t="s">
        <v>62</v>
      </c>
      <c r="D12" s="54">
        <v>5</v>
      </c>
      <c r="E12" s="54" t="s">
        <v>62</v>
      </c>
      <c r="F12" s="54">
        <v>3</v>
      </c>
      <c r="I12" s="54">
        <v>1</v>
      </c>
      <c r="J12" s="54" t="s">
        <v>62</v>
      </c>
      <c r="K12" s="54">
        <v>5</v>
      </c>
      <c r="L12" s="54" t="s">
        <v>62</v>
      </c>
      <c r="M12" s="54">
        <v>3</v>
      </c>
    </row>
    <row r="13" spans="2:13" x14ac:dyDescent="0.2">
      <c r="B13" s="54" t="s">
        <v>62</v>
      </c>
      <c r="C13" s="54" t="s">
        <v>62</v>
      </c>
      <c r="D13" s="54" t="s">
        <v>62</v>
      </c>
      <c r="E13" s="54">
        <v>4</v>
      </c>
      <c r="F13" s="54">
        <v>7</v>
      </c>
      <c r="I13" s="54" t="s">
        <v>62</v>
      </c>
      <c r="J13" s="54" t="s">
        <v>62</v>
      </c>
      <c r="K13" s="54" t="s">
        <v>62</v>
      </c>
      <c r="L13" s="54">
        <v>4</v>
      </c>
      <c r="M13" s="54">
        <v>7</v>
      </c>
    </row>
    <row r="14" spans="2:13" x14ac:dyDescent="0.2">
      <c r="B14" s="54">
        <v>7</v>
      </c>
      <c r="C14" s="54">
        <v>8</v>
      </c>
      <c r="D14" s="54">
        <v>3</v>
      </c>
      <c r="E14" s="54" t="s">
        <v>62</v>
      </c>
      <c r="F14" s="54" t="s">
        <v>62</v>
      </c>
      <c r="I14" s="54">
        <v>7</v>
      </c>
      <c r="J14" s="54">
        <v>8</v>
      </c>
      <c r="K14" s="54">
        <v>3</v>
      </c>
      <c r="L14" s="54" t="s">
        <v>62</v>
      </c>
      <c r="M14" s="54" t="s">
        <v>62</v>
      </c>
    </row>
    <row r="15" spans="2:13" x14ac:dyDescent="0.2">
      <c r="B15" s="54" t="s">
        <v>62</v>
      </c>
      <c r="C15" s="54">
        <v>1</v>
      </c>
      <c r="D15" s="54" t="s">
        <v>62</v>
      </c>
      <c r="E15" s="54">
        <v>3</v>
      </c>
      <c r="F15" s="54" t="s">
        <v>62</v>
      </c>
      <c r="I15" s="54" t="s">
        <v>62</v>
      </c>
      <c r="J15" s="54">
        <v>1</v>
      </c>
      <c r="K15" s="54" t="s">
        <v>62</v>
      </c>
      <c r="L15" s="54">
        <v>3</v>
      </c>
      <c r="M15" s="54" t="s">
        <v>62</v>
      </c>
    </row>
    <row r="20" spans="2:17" x14ac:dyDescent="0.2">
      <c r="P20" s="35" t="s">
        <v>78</v>
      </c>
      <c r="Q20" s="55">
        <v>2</v>
      </c>
    </row>
    <row r="23" spans="2:17" x14ac:dyDescent="0.2">
      <c r="B23" s="54"/>
      <c r="C23" s="54"/>
      <c r="D23" s="54"/>
      <c r="E23" s="54"/>
      <c r="F23" s="54"/>
      <c r="M23" s="54">
        <f>I4/(1+$Q20)</f>
        <v>0.33333333333333331</v>
      </c>
      <c r="N23" s="54">
        <v>0</v>
      </c>
      <c r="O23" s="54">
        <v>0</v>
      </c>
      <c r="P23" s="54">
        <v>0</v>
      </c>
      <c r="Q23" s="54">
        <f t="shared" ref="Q23" si="0">M4/(1+$Q20)</f>
        <v>1</v>
      </c>
    </row>
    <row r="24" spans="2:17" x14ac:dyDescent="0.2">
      <c r="B24" s="54"/>
      <c r="C24" s="54"/>
      <c r="D24" s="54"/>
      <c r="E24" s="54"/>
      <c r="F24" s="54"/>
      <c r="M24" s="54">
        <v>0</v>
      </c>
      <c r="N24" s="54">
        <f t="shared" ref="N24:N34" si="1">J5/(1+$Q21)</f>
        <v>3</v>
      </c>
      <c r="O24" s="54">
        <f t="shared" ref="O24:O33" si="2">K5/(1+$Q21)</f>
        <v>5</v>
      </c>
      <c r="P24" s="54">
        <v>0</v>
      </c>
      <c r="Q24" s="54">
        <f t="shared" ref="Q24:Q32" si="3">M5/(1+$Q21)</f>
        <v>1</v>
      </c>
    </row>
    <row r="25" spans="2:17" x14ac:dyDescent="0.2">
      <c r="B25" s="54"/>
      <c r="C25" s="54"/>
      <c r="D25" s="54"/>
      <c r="E25" s="54"/>
      <c r="F25" s="54"/>
      <c r="M25" s="54">
        <f t="shared" ref="M25:M33" si="4">I6/(1+$Q22)</f>
        <v>6</v>
      </c>
      <c r="N25" s="54">
        <f t="shared" si="1"/>
        <v>6</v>
      </c>
      <c r="O25" s="54">
        <v>0</v>
      </c>
      <c r="P25" s="54">
        <f t="shared" ref="P25:P34" si="5">L6/(1+$Q22)</f>
        <v>7</v>
      </c>
      <c r="Q25" s="54">
        <v>0</v>
      </c>
    </row>
    <row r="26" spans="2:17" x14ac:dyDescent="0.2">
      <c r="B26" s="54"/>
      <c r="C26" s="54"/>
      <c r="D26" s="54"/>
      <c r="E26" s="54"/>
      <c r="F26" s="54"/>
      <c r="M26" s="54">
        <v>0</v>
      </c>
      <c r="N26" s="54">
        <v>0</v>
      </c>
      <c r="O26" s="54">
        <f t="shared" si="2"/>
        <v>3.5</v>
      </c>
      <c r="P26" s="54">
        <v>0</v>
      </c>
      <c r="Q26" s="54">
        <f t="shared" si="3"/>
        <v>3</v>
      </c>
    </row>
    <row r="27" spans="2:17" x14ac:dyDescent="0.2">
      <c r="B27" s="54"/>
      <c r="C27" s="54"/>
      <c r="D27" s="54"/>
      <c r="E27" s="54"/>
      <c r="F27" s="54"/>
      <c r="M27" s="54">
        <f t="shared" si="4"/>
        <v>1.5</v>
      </c>
      <c r="N27" s="54">
        <f t="shared" si="1"/>
        <v>0.5</v>
      </c>
      <c r="O27" s="54">
        <v>0</v>
      </c>
      <c r="P27" s="54">
        <f t="shared" si="5"/>
        <v>3</v>
      </c>
      <c r="Q27" s="54">
        <v>0</v>
      </c>
    </row>
    <row r="28" spans="2:17" x14ac:dyDescent="0.2">
      <c r="B28" s="54"/>
      <c r="C28" s="54"/>
      <c r="D28" s="54"/>
      <c r="E28" s="54"/>
      <c r="F28" s="54"/>
      <c r="G28" t="s">
        <v>76</v>
      </c>
      <c r="H28" t="s">
        <v>77</v>
      </c>
      <c r="M28" s="54">
        <v>0</v>
      </c>
      <c r="N28" s="54">
        <v>0</v>
      </c>
      <c r="O28" s="54">
        <v>0</v>
      </c>
      <c r="P28" s="54">
        <f t="shared" si="5"/>
        <v>7</v>
      </c>
      <c r="Q28" s="54">
        <f>M9/(1+$Q25)</f>
        <v>3</v>
      </c>
    </row>
    <row r="29" spans="2:17" x14ac:dyDescent="0.2">
      <c r="B29" s="54"/>
      <c r="C29" s="54"/>
      <c r="D29" s="54"/>
      <c r="E29" s="54"/>
      <c r="F29" s="54"/>
      <c r="M29" s="54">
        <f t="shared" si="4"/>
        <v>1</v>
      </c>
      <c r="N29" s="54">
        <f t="shared" si="1"/>
        <v>1.25</v>
      </c>
      <c r="O29" s="54">
        <v>0</v>
      </c>
      <c r="P29" s="54">
        <v>0</v>
      </c>
      <c r="Q29" s="54">
        <f>M10/(1+$Q26)</f>
        <v>0.75</v>
      </c>
    </row>
    <row r="30" spans="2:17" x14ac:dyDescent="0.2">
      <c r="B30" s="54"/>
      <c r="C30" s="54"/>
      <c r="D30" s="54"/>
      <c r="E30" s="54"/>
      <c r="F30" s="54"/>
      <c r="M30" s="54">
        <v>0</v>
      </c>
      <c r="N30" s="54">
        <v>0</v>
      </c>
      <c r="O30" s="54">
        <f t="shared" si="2"/>
        <v>6</v>
      </c>
      <c r="P30" s="54">
        <f t="shared" si="5"/>
        <v>7</v>
      </c>
      <c r="Q30" s="54">
        <f t="shared" si="3"/>
        <v>3</v>
      </c>
    </row>
    <row r="31" spans="2:17" x14ac:dyDescent="0.2">
      <c r="B31" s="54"/>
      <c r="C31" s="54"/>
      <c r="D31" s="54"/>
      <c r="E31" s="54"/>
      <c r="F31" s="54"/>
      <c r="M31" s="54">
        <f t="shared" si="4"/>
        <v>0.25</v>
      </c>
      <c r="N31" s="54">
        <v>0</v>
      </c>
      <c r="O31" s="54">
        <f t="shared" si="2"/>
        <v>1.25</v>
      </c>
      <c r="P31" s="54">
        <v>0</v>
      </c>
      <c r="Q31" s="54">
        <f t="shared" si="3"/>
        <v>0.75</v>
      </c>
    </row>
    <row r="32" spans="2:17" x14ac:dyDescent="0.2">
      <c r="B32" s="54"/>
      <c r="C32" s="54"/>
      <c r="D32" s="54"/>
      <c r="E32" s="54"/>
      <c r="F32" s="54"/>
      <c r="M32" s="54">
        <v>0</v>
      </c>
      <c r="N32" s="54">
        <v>0</v>
      </c>
      <c r="O32" s="54">
        <v>0</v>
      </c>
      <c r="P32" s="54">
        <f t="shared" si="5"/>
        <v>2.2857142857142856</v>
      </c>
      <c r="Q32" s="54">
        <f t="shared" si="3"/>
        <v>4</v>
      </c>
    </row>
    <row r="33" spans="2:17" x14ac:dyDescent="0.2">
      <c r="B33" s="54"/>
      <c r="C33" s="54"/>
      <c r="D33" s="54"/>
      <c r="E33" s="54"/>
      <c r="F33" s="54"/>
      <c r="M33" s="54">
        <f t="shared" si="4"/>
        <v>1.75</v>
      </c>
      <c r="N33" s="54">
        <f t="shared" si="1"/>
        <v>2</v>
      </c>
      <c r="O33" s="54">
        <f t="shared" si="2"/>
        <v>0.75</v>
      </c>
      <c r="P33" s="54">
        <v>0</v>
      </c>
      <c r="Q33" s="54">
        <v>0</v>
      </c>
    </row>
    <row r="34" spans="2:17" x14ac:dyDescent="0.2">
      <c r="B34" s="54"/>
      <c r="C34" s="54"/>
      <c r="D34" s="54"/>
      <c r="E34" s="54"/>
      <c r="F34" s="54"/>
      <c r="M34" s="54">
        <v>0</v>
      </c>
      <c r="N34" s="54">
        <f t="shared" si="1"/>
        <v>0.5714285714285714</v>
      </c>
      <c r="O34" s="54">
        <v>0</v>
      </c>
      <c r="P34" s="54">
        <f t="shared" si="5"/>
        <v>1.7142857142857142</v>
      </c>
      <c r="Q34" s="54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23"/>
  <sheetViews>
    <sheetView topLeftCell="D2" zoomScale="200" workbookViewId="0">
      <selection activeCell="A2" sqref="A2:D5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56" t="s">
        <v>79</v>
      </c>
      <c r="F6" s="56" t="s">
        <v>80</v>
      </c>
      <c r="G6" s="56" t="s">
        <v>81</v>
      </c>
      <c r="H6" s="56" t="s">
        <v>82</v>
      </c>
      <c r="I6" s="56" t="s">
        <v>1</v>
      </c>
      <c r="K6" s="55"/>
      <c r="L6" s="55"/>
      <c r="M6" s="55"/>
    </row>
    <row r="7" spans="1:16" x14ac:dyDescent="0.2">
      <c r="D7" s="57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55">
        <f>EXP(A2*E7+A3*F7+A4*G7+A5*H7)</f>
        <v>1.0002400323031442</v>
      </c>
      <c r="L7" s="55">
        <f>EXP(B2*E7+B3*F7+B4*G7+B5*H7)</f>
        <v>67.356539810116573</v>
      </c>
      <c r="M7" s="55">
        <f>EXP(C2*E7+C3*F7+C4*G7+C5+H7)</f>
        <v>1314.2218231769091</v>
      </c>
      <c r="N7" s="47">
        <f>SUM(K7:M7)</f>
        <v>1382.5786030193287</v>
      </c>
    </row>
    <row r="8" spans="1:16" x14ac:dyDescent="0.2">
      <c r="D8" s="57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56" t="s">
        <v>1</v>
      </c>
    </row>
    <row r="9" spans="1:16" x14ac:dyDescent="0.2">
      <c r="D9" s="57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55">
        <f>K7/N7</f>
        <v>7.2345979470446106E-4</v>
      </c>
      <c r="P9" s="36">
        <v>0</v>
      </c>
    </row>
    <row r="10" spans="1:16" x14ac:dyDescent="0.2">
      <c r="O10" s="55">
        <f>L7/N7</f>
        <v>4.8718054556189973E-2</v>
      </c>
      <c r="P10" s="36">
        <v>1</v>
      </c>
    </row>
    <row r="11" spans="1:16" x14ac:dyDescent="0.2">
      <c r="O11" s="55">
        <f>M7/N7</f>
        <v>0.95055848564910561</v>
      </c>
      <c r="P11" s="36">
        <v>2</v>
      </c>
    </row>
    <row r="17" spans="3:6" x14ac:dyDescent="0.2">
      <c r="C17" t="s">
        <v>93</v>
      </c>
      <c r="D17" t="s">
        <v>102</v>
      </c>
    </row>
    <row r="18" spans="3:6" x14ac:dyDescent="0.2">
      <c r="D18" t="s">
        <v>103</v>
      </c>
    </row>
    <row r="19" spans="3:6" x14ac:dyDescent="0.2">
      <c r="D19" t="s">
        <v>104</v>
      </c>
    </row>
    <row r="20" spans="3:6" x14ac:dyDescent="0.2">
      <c r="D20" t="s">
        <v>105</v>
      </c>
      <c r="F20" t="s">
        <v>106</v>
      </c>
    </row>
    <row r="21" spans="3:6" x14ac:dyDescent="0.2">
      <c r="F21" t="s">
        <v>107</v>
      </c>
    </row>
    <row r="22" spans="3:6" x14ac:dyDescent="0.2">
      <c r="F22" t="s">
        <v>108</v>
      </c>
    </row>
    <row r="23" spans="3:6" x14ac:dyDescent="0.2">
      <c r="F23" t="s">
        <v>109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3D4-DC66-DA4B-B986-4288610D8640}">
  <dimension ref="B3:H12"/>
  <sheetViews>
    <sheetView zoomScale="166" workbookViewId="0">
      <selection activeCell="H13" sqref="H13"/>
    </sheetView>
  </sheetViews>
  <sheetFormatPr baseColWidth="10" defaultRowHeight="16" x14ac:dyDescent="0.2"/>
  <cols>
    <col min="2" max="2" width="16.33203125" customWidth="1"/>
    <col min="5" max="5" width="13.1640625" customWidth="1"/>
    <col min="7" max="7" width="13" customWidth="1"/>
  </cols>
  <sheetData>
    <row r="3" spans="2:8" x14ac:dyDescent="0.2">
      <c r="B3" s="12" t="s">
        <v>85</v>
      </c>
      <c r="D3" s="35" t="s">
        <v>89</v>
      </c>
      <c r="E3" s="35" t="s">
        <v>90</v>
      </c>
      <c r="F3" s="35" t="s">
        <v>91</v>
      </c>
      <c r="G3" s="58" t="s">
        <v>92</v>
      </c>
    </row>
    <row r="4" spans="2:8" x14ac:dyDescent="0.2">
      <c r="B4" t="s">
        <v>86</v>
      </c>
      <c r="D4" s="55">
        <v>0.4</v>
      </c>
      <c r="E4" s="55">
        <v>0.2</v>
      </c>
      <c r="F4" s="55">
        <v>0.4</v>
      </c>
      <c r="G4" s="55">
        <f>-LOG(D4)</f>
        <v>0.3979400086720376</v>
      </c>
    </row>
    <row r="5" spans="2:8" x14ac:dyDescent="0.2">
      <c r="B5" t="s">
        <v>87</v>
      </c>
      <c r="D5" s="55">
        <v>0.4</v>
      </c>
      <c r="E5" s="55">
        <v>0.2</v>
      </c>
      <c r="F5" s="55">
        <v>0.4</v>
      </c>
      <c r="G5" s="55">
        <f>-LOG(E5)</f>
        <v>0.69897000433601875</v>
      </c>
    </row>
    <row r="6" spans="2:8" x14ac:dyDescent="0.2">
      <c r="B6" t="s">
        <v>88</v>
      </c>
      <c r="D6" s="55">
        <v>0.2</v>
      </c>
      <c r="E6" s="55">
        <v>0.05</v>
      </c>
      <c r="F6" s="55">
        <v>0.75</v>
      </c>
      <c r="G6" s="55">
        <f>-LOG(F6)</f>
        <v>0.12493873660829995</v>
      </c>
    </row>
    <row r="12" spans="2:8" x14ac:dyDescent="0.2">
      <c r="H12">
        <f>EXP(15)/(EXP(15)+1)</f>
        <v>0.99999969409777312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F1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H37"/>
  <sheetViews>
    <sheetView tabSelected="1" zoomScale="166" workbookViewId="0">
      <selection activeCell="C11" sqref="C11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46">
        <v>0.2</v>
      </c>
      <c r="B4" s="5">
        <v>-1</v>
      </c>
      <c r="C4" s="59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  <row r="11" spans="1:3" x14ac:dyDescent="0.2">
      <c r="C11" s="12"/>
    </row>
    <row r="12" spans="1:3" x14ac:dyDescent="0.2">
      <c r="A12" t="s">
        <v>99</v>
      </c>
    </row>
    <row r="13" spans="1:3" x14ac:dyDescent="0.2">
      <c r="A13" t="s">
        <v>100</v>
      </c>
    </row>
    <row r="34" spans="4:8" x14ac:dyDescent="0.2">
      <c r="E34" t="s">
        <v>93</v>
      </c>
      <c r="F34" t="s">
        <v>34</v>
      </c>
      <c r="G34" t="s">
        <v>97</v>
      </c>
      <c r="H34" t="s">
        <v>98</v>
      </c>
    </row>
    <row r="35" spans="4:8" x14ac:dyDescent="0.2">
      <c r="D35" t="s">
        <v>94</v>
      </c>
    </row>
    <row r="36" spans="4:8" x14ac:dyDescent="0.2">
      <c r="D36" t="s">
        <v>95</v>
      </c>
    </row>
    <row r="37" spans="4:8" x14ac:dyDescent="0.2">
      <c r="D37" t="s">
        <v>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topLeftCell="D1"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topLeftCell="D1" zoomScale="150" workbookViewId="0">
      <selection activeCell="K14" sqref="K14:K18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66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66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66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66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66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66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66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66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66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66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62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63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63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63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64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65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65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65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65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65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66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66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66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66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66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66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66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66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66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66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62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63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63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63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64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65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65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65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65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65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  <vt:lpstr>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2021-10-23T11:38:16Z</dcterms:modified>
</cp:coreProperties>
</file>