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4ddfd9869a0cf/consulting/dono/idma_pt_public/ML_Unit2/"/>
    </mc:Choice>
  </mc:AlternateContent>
  <xr:revisionPtr revIDLastSave="567" documentId="8_{B53E1358-04C0-F346-8623-2140053B0E0B}" xr6:coauthVersionLast="47" xr6:coauthVersionMax="47" xr10:uidLastSave="{6D7D077F-C6F1-8149-BCCC-6B8D70AD82B4}"/>
  <bookViews>
    <workbookView xWindow="360" yWindow="500" windowWidth="28040" windowHeight="15520" activeTab="5" xr2:uid="{ECAB7E24-608D-CE4D-8CF3-A67A0795359D}"/>
  </bookViews>
  <sheets>
    <sheet name="One Feature" sheetId="1" r:id="rId1"/>
    <sheet name="Model Meaning" sheetId="2" r:id="rId2"/>
    <sheet name="Cost Function" sheetId="4" r:id="rId3"/>
    <sheet name="Gradient Descent Recall" sheetId="5" r:id="rId4"/>
    <sheet name="Grad Descent Linear Regression" sheetId="7" r:id="rId5"/>
    <sheet name="Vector Notation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7" l="1"/>
  <c r="K14" i="7"/>
  <c r="N11" i="7"/>
  <c r="M11" i="7"/>
  <c r="L11" i="7"/>
  <c r="K11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2" i="7"/>
  <c r="L7" i="7"/>
  <c r="K7" i="7"/>
  <c r="N4" i="7"/>
  <c r="C51" i="7"/>
  <c r="D51" i="7" s="1"/>
  <c r="E51" i="7" s="1"/>
  <c r="C50" i="7"/>
  <c r="D50" i="7" s="1"/>
  <c r="E50" i="7" s="1"/>
  <c r="C49" i="7"/>
  <c r="D49" i="7" s="1"/>
  <c r="E49" i="7" s="1"/>
  <c r="C48" i="7"/>
  <c r="D48" i="7" s="1"/>
  <c r="E48" i="7" s="1"/>
  <c r="C47" i="7"/>
  <c r="D47" i="7" s="1"/>
  <c r="E47" i="7" s="1"/>
  <c r="C46" i="7"/>
  <c r="D46" i="7" s="1"/>
  <c r="E46" i="7" s="1"/>
  <c r="C45" i="7"/>
  <c r="D45" i="7" s="1"/>
  <c r="E45" i="7" s="1"/>
  <c r="C44" i="7"/>
  <c r="D44" i="7" s="1"/>
  <c r="E44" i="7" s="1"/>
  <c r="C43" i="7"/>
  <c r="D43" i="7" s="1"/>
  <c r="E43" i="7" s="1"/>
  <c r="C42" i="7"/>
  <c r="D42" i="7" s="1"/>
  <c r="E42" i="7" s="1"/>
  <c r="C41" i="7"/>
  <c r="D41" i="7" s="1"/>
  <c r="E41" i="7" s="1"/>
  <c r="C40" i="7"/>
  <c r="D40" i="7" s="1"/>
  <c r="E40" i="7" s="1"/>
  <c r="C39" i="7"/>
  <c r="D39" i="7" s="1"/>
  <c r="E39" i="7" s="1"/>
  <c r="C38" i="7"/>
  <c r="D38" i="7" s="1"/>
  <c r="E38" i="7" s="1"/>
  <c r="C37" i="7"/>
  <c r="D37" i="7" s="1"/>
  <c r="E37" i="7" s="1"/>
  <c r="C36" i="7"/>
  <c r="D36" i="7" s="1"/>
  <c r="E36" i="7" s="1"/>
  <c r="C35" i="7"/>
  <c r="D35" i="7" s="1"/>
  <c r="E35" i="7" s="1"/>
  <c r="C34" i="7"/>
  <c r="D34" i="7" s="1"/>
  <c r="E34" i="7" s="1"/>
  <c r="C33" i="7"/>
  <c r="D33" i="7" s="1"/>
  <c r="E33" i="7" s="1"/>
  <c r="C32" i="7"/>
  <c r="D32" i="7" s="1"/>
  <c r="E32" i="7" s="1"/>
  <c r="C31" i="7"/>
  <c r="D31" i="7" s="1"/>
  <c r="E31" i="7" s="1"/>
  <c r="C30" i="7"/>
  <c r="D30" i="7" s="1"/>
  <c r="E30" i="7" s="1"/>
  <c r="C29" i="7"/>
  <c r="D29" i="7" s="1"/>
  <c r="E29" i="7" s="1"/>
  <c r="C28" i="7"/>
  <c r="D28" i="7" s="1"/>
  <c r="E28" i="7" s="1"/>
  <c r="C27" i="7"/>
  <c r="D27" i="7" s="1"/>
  <c r="E27" i="7" s="1"/>
  <c r="C26" i="7"/>
  <c r="D26" i="7" s="1"/>
  <c r="E26" i="7" s="1"/>
  <c r="C25" i="7"/>
  <c r="D25" i="7" s="1"/>
  <c r="E25" i="7" s="1"/>
  <c r="C24" i="7"/>
  <c r="D24" i="7" s="1"/>
  <c r="E24" i="7" s="1"/>
  <c r="C23" i="7"/>
  <c r="D23" i="7" s="1"/>
  <c r="E23" i="7" s="1"/>
  <c r="C22" i="7"/>
  <c r="D22" i="7" s="1"/>
  <c r="E22" i="7" s="1"/>
  <c r="C21" i="7"/>
  <c r="D21" i="7" s="1"/>
  <c r="E21" i="7" s="1"/>
  <c r="C20" i="7"/>
  <c r="D20" i="7" s="1"/>
  <c r="E20" i="7" s="1"/>
  <c r="C19" i="7"/>
  <c r="D19" i="7" s="1"/>
  <c r="E19" i="7" s="1"/>
  <c r="C18" i="7"/>
  <c r="D18" i="7" s="1"/>
  <c r="E18" i="7" s="1"/>
  <c r="C17" i="7"/>
  <c r="D17" i="7" s="1"/>
  <c r="E17" i="7" s="1"/>
  <c r="C16" i="7"/>
  <c r="D16" i="7" s="1"/>
  <c r="E16" i="7" s="1"/>
  <c r="C15" i="7"/>
  <c r="D15" i="7" s="1"/>
  <c r="E15" i="7" s="1"/>
  <c r="C14" i="7"/>
  <c r="D14" i="7" s="1"/>
  <c r="E14" i="7" s="1"/>
  <c r="C13" i="7"/>
  <c r="D13" i="7" s="1"/>
  <c r="E13" i="7" s="1"/>
  <c r="C12" i="7"/>
  <c r="D12" i="7" s="1"/>
  <c r="E12" i="7" s="1"/>
  <c r="C11" i="7"/>
  <c r="D11" i="7" s="1"/>
  <c r="E11" i="7" s="1"/>
  <c r="C10" i="7"/>
  <c r="D10" i="7" s="1"/>
  <c r="E10" i="7" s="1"/>
  <c r="C9" i="7"/>
  <c r="D9" i="7" s="1"/>
  <c r="E9" i="7" s="1"/>
  <c r="C8" i="7"/>
  <c r="D8" i="7" s="1"/>
  <c r="E8" i="7" s="1"/>
  <c r="C7" i="7"/>
  <c r="D7" i="7" s="1"/>
  <c r="E7" i="7" s="1"/>
  <c r="C6" i="7"/>
  <c r="D6" i="7" s="1"/>
  <c r="E6" i="7" s="1"/>
  <c r="C5" i="7"/>
  <c r="D5" i="7" s="1"/>
  <c r="E5" i="7" s="1"/>
  <c r="C4" i="7"/>
  <c r="D4" i="7" s="1"/>
  <c r="E4" i="7" s="1"/>
  <c r="C3" i="7"/>
  <c r="D3" i="7" s="1"/>
  <c r="E3" i="7" s="1"/>
  <c r="C2" i="7"/>
  <c r="D2" i="7" s="1"/>
  <c r="E2" i="7" s="1"/>
  <c r="D29" i="5"/>
  <c r="D28" i="5"/>
  <c r="D27" i="5"/>
  <c r="D26" i="5"/>
  <c r="D25" i="5"/>
  <c r="C28" i="5"/>
  <c r="D21" i="5"/>
  <c r="D14" i="5"/>
  <c r="D13" i="5"/>
  <c r="D17" i="5"/>
  <c r="C22" i="5" s="1"/>
  <c r="B3" i="5"/>
  <c r="B4" i="5"/>
  <c r="B5" i="5"/>
  <c r="B6" i="5"/>
  <c r="B7" i="5"/>
  <c r="B8" i="5"/>
  <c r="B9" i="5"/>
  <c r="B10" i="5"/>
  <c r="B2" i="5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  <c r="M4" i="7" l="1"/>
  <c r="D22" i="5"/>
  <c r="D20" i="5"/>
  <c r="D19" i="5"/>
  <c r="E2" i="4"/>
  <c r="D23" i="5" l="1"/>
</calcChain>
</file>

<file path=xl/sharedStrings.xml><?xml version="1.0" encoding="utf-8"?>
<sst xmlns="http://schemas.openxmlformats.org/spreadsheetml/2006/main" count="75" uniqueCount="39">
  <si>
    <t>x</t>
  </si>
  <si>
    <t>y</t>
  </si>
  <si>
    <t>theta_1</t>
  </si>
  <si>
    <t>theta_0</t>
  </si>
  <si>
    <t>pred_y</t>
  </si>
  <si>
    <t>Error_row</t>
  </si>
  <si>
    <t>MSE</t>
  </si>
  <si>
    <t>Minima at theta = 1</t>
  </si>
  <si>
    <t>Gradient Descent</t>
  </si>
  <si>
    <t>function</t>
  </si>
  <si>
    <t>initial value of theta</t>
  </si>
  <si>
    <t>Iter 1</t>
  </si>
  <si>
    <t>graident (first derivative)</t>
  </si>
  <si>
    <t>Updated value</t>
  </si>
  <si>
    <t>eta</t>
  </si>
  <si>
    <t>Algeabric Form</t>
  </si>
  <si>
    <t>Value</t>
  </si>
  <si>
    <t>old value of theta</t>
  </si>
  <si>
    <t>Iter 2</t>
  </si>
  <si>
    <t>Iter 3</t>
  </si>
  <si>
    <t>Error (E)</t>
  </si>
  <si>
    <t>iter 1</t>
  </si>
  <si>
    <t>pred_y_iter1</t>
  </si>
  <si>
    <t>grad theta_0</t>
  </si>
  <si>
    <t>grad_theta_1</t>
  </si>
  <si>
    <t>Eixi</t>
  </si>
  <si>
    <t>pred_y_iter2</t>
  </si>
  <si>
    <t>E</t>
  </si>
  <si>
    <t>theta_0_new</t>
  </si>
  <si>
    <t>theta_1_new</t>
  </si>
  <si>
    <t>iter2</t>
  </si>
  <si>
    <t>X1</t>
  </si>
  <si>
    <t>X2</t>
  </si>
  <si>
    <t>X3</t>
  </si>
  <si>
    <t>Y</t>
  </si>
  <si>
    <t>Scalar Notation</t>
  </si>
  <si>
    <t>xi1</t>
  </si>
  <si>
    <t>xi2</t>
  </si>
  <si>
    <t>xi3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</si>
</sst>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rgb="FFFF0000"/>
      </top>
      <bottom style="thin">
        <color theme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/>
    <xf numFmtId="0" fontId="1" fillId="0" borderId="3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/>
    <xf numFmtId="0" fontId="0" fillId="0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/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937445319335086E-2"/>
          <c:y val="4.6712962962962963E-2"/>
          <c:w val="0.9223958880139983"/>
          <c:h val="0.85143518518518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'One Feature'!$B$1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 Feature'!$A$2:$A$51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'One Feature'!$B$2:$B$51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8-EF48-B7D5-A5A27ECF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77279"/>
        <c:axId val="1334033375"/>
      </c:scatterChart>
      <c:valAx>
        <c:axId val="133407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33375"/>
        <c:crosses val="autoZero"/>
        <c:crossBetween val="midCat"/>
      </c:valAx>
      <c:valAx>
        <c:axId val="13340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7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Meaning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'Model Meaning'!$B$1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Meaning'!$A$2:$A$51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'Model Meaning'!$B$2:$B$51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F-0E4B-9E2C-E42476756289}"/>
            </c:ext>
          </c:extLst>
        </c:ser>
        <c:ser>
          <c:idx val="1"/>
          <c:order val="1"/>
          <c:tx>
            <c:strRef>
              <c:f>'Model Meaning'!$C$1</c:f>
              <c:strCache>
                <c:ptCount val="1"/>
                <c:pt idx="0">
                  <c:v>pred_y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Meaning'!$A$2:$A$51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'Model Meaning'!$C$2:$C$51</c:f>
              <c:numCache>
                <c:formatCode>General</c:formatCode>
                <c:ptCount val="50"/>
                <c:pt idx="0">
                  <c:v>-11.038297500000001</c:v>
                </c:pt>
                <c:pt idx="1">
                  <c:v>-16.217817</c:v>
                </c:pt>
                <c:pt idx="2">
                  <c:v>-33.137734799999997</c:v>
                </c:pt>
                <c:pt idx="3">
                  <c:v>-7.0401684000000007</c:v>
                </c:pt>
                <c:pt idx="4">
                  <c:v>-115.58053559999999</c:v>
                </c:pt>
                <c:pt idx="5">
                  <c:v>-74.972593499999988</c:v>
                </c:pt>
                <c:pt idx="6">
                  <c:v>40.049766869999999</c:v>
                </c:pt>
                <c:pt idx="7">
                  <c:v>-37.609224599999997</c:v>
                </c:pt>
                <c:pt idx="8">
                  <c:v>28.113527250000001</c:v>
                </c:pt>
                <c:pt idx="9">
                  <c:v>-34.126939499999999</c:v>
                </c:pt>
                <c:pt idx="10">
                  <c:v>43.826031990000004</c:v>
                </c:pt>
                <c:pt idx="11">
                  <c:v>126.39222825</c:v>
                </c:pt>
                <c:pt idx="12">
                  <c:v>21.117527550000002</c:v>
                </c:pt>
                <c:pt idx="13">
                  <c:v>-72.409857599999995</c:v>
                </c:pt>
                <c:pt idx="14">
                  <c:v>-94.296968100000001</c:v>
                </c:pt>
                <c:pt idx="15">
                  <c:v>-12.419022</c:v>
                </c:pt>
                <c:pt idx="16">
                  <c:v>93.767610300000001</c:v>
                </c:pt>
                <c:pt idx="17">
                  <c:v>-73.562923499999997</c:v>
                </c:pt>
                <c:pt idx="18">
                  <c:v>-78.937823400000013</c:v>
                </c:pt>
                <c:pt idx="19">
                  <c:v>8.3273397899999999</c:v>
                </c:pt>
                <c:pt idx="20">
                  <c:v>92.498163480000002</c:v>
                </c:pt>
                <c:pt idx="21">
                  <c:v>26.667586709999998</c:v>
                </c:pt>
                <c:pt idx="22">
                  <c:v>-41.392998300000002</c:v>
                </c:pt>
                <c:pt idx="23">
                  <c:v>34.984617630000002</c:v>
                </c:pt>
                <c:pt idx="24">
                  <c:v>-139.88451600000002</c:v>
                </c:pt>
                <c:pt idx="25">
                  <c:v>-12.657499799999998</c:v>
                </c:pt>
                <c:pt idx="26">
                  <c:v>126.44764008</c:v>
                </c:pt>
                <c:pt idx="27">
                  <c:v>-44.466023700000001</c:v>
                </c:pt>
                <c:pt idx="28">
                  <c:v>70.072178159999993</c:v>
                </c:pt>
                <c:pt idx="29">
                  <c:v>-39.058755900000001</c:v>
                </c:pt>
                <c:pt idx="30">
                  <c:v>-38.876671799999997</c:v>
                </c:pt>
                <c:pt idx="31">
                  <c:v>168.03749979</c:v>
                </c:pt>
                <c:pt idx="32">
                  <c:v>30.76813044</c:v>
                </c:pt>
                <c:pt idx="33">
                  <c:v>6.3289824899999996</c:v>
                </c:pt>
                <c:pt idx="34">
                  <c:v>27.61609245</c:v>
                </c:pt>
                <c:pt idx="35">
                  <c:v>26.20385151</c:v>
                </c:pt>
                <c:pt idx="36">
                  <c:v>-106.09841759999999</c:v>
                </c:pt>
                <c:pt idx="37">
                  <c:v>-45.050840099999995</c:v>
                </c:pt>
                <c:pt idx="38">
                  <c:v>-19.120771199999997</c:v>
                </c:pt>
                <c:pt idx="39">
                  <c:v>-58.606766400000005</c:v>
                </c:pt>
                <c:pt idx="40">
                  <c:v>-95.784394200000008</c:v>
                </c:pt>
                <c:pt idx="41">
                  <c:v>64.495810680000005</c:v>
                </c:pt>
                <c:pt idx="42">
                  <c:v>78.67528446</c:v>
                </c:pt>
                <c:pt idx="43">
                  <c:v>-130.64508480000001</c:v>
                </c:pt>
                <c:pt idx="44">
                  <c:v>54.5097843</c:v>
                </c:pt>
                <c:pt idx="45">
                  <c:v>49.636589610000001</c:v>
                </c:pt>
                <c:pt idx="46">
                  <c:v>-152.08940849999999</c:v>
                </c:pt>
                <c:pt idx="47">
                  <c:v>61.398467609999997</c:v>
                </c:pt>
                <c:pt idx="48">
                  <c:v>18.131921010000003</c:v>
                </c:pt>
                <c:pt idx="49">
                  <c:v>-79.268754299999998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EF-0E4B-9E2C-E4247675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Meaning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'Cost Function'!$B$1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'Cost Function'!$A$2:$A$51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'Cost Function'!$B$2:$B$51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7D-EE4F-ABA6-392FF58C3615}"/>
            </c:ext>
          </c:extLst>
        </c:ser>
        <c:ser>
          <c:idx val="1"/>
          <c:order val="1"/>
          <c:tx>
            <c:strRef>
              <c:f>'Cost Function'!$C$1</c:f>
              <c:strCache>
                <c:ptCount val="1"/>
                <c:pt idx="0">
                  <c:v>pred_y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'Cost Function'!$A$2:$A$51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'Cost Function'!$C$2:$C$51</c:f>
              <c:numCache>
                <c:formatCode>General</c:formatCode>
                <c:ptCount val="50"/>
                <c:pt idx="0">
                  <c:v>-11.038297500000001</c:v>
                </c:pt>
                <c:pt idx="1">
                  <c:v>-16.217817</c:v>
                </c:pt>
                <c:pt idx="2">
                  <c:v>-33.137734799999997</c:v>
                </c:pt>
                <c:pt idx="3">
                  <c:v>-7.0401684000000007</c:v>
                </c:pt>
                <c:pt idx="4">
                  <c:v>-115.58053559999999</c:v>
                </c:pt>
                <c:pt idx="5">
                  <c:v>-74.972593499999988</c:v>
                </c:pt>
                <c:pt idx="6">
                  <c:v>40.049766869999999</c:v>
                </c:pt>
                <c:pt idx="7">
                  <c:v>-37.609224599999997</c:v>
                </c:pt>
                <c:pt idx="8">
                  <c:v>28.113527250000001</c:v>
                </c:pt>
                <c:pt idx="9">
                  <c:v>-34.126939499999999</c:v>
                </c:pt>
                <c:pt idx="10">
                  <c:v>43.826031990000004</c:v>
                </c:pt>
                <c:pt idx="11">
                  <c:v>126.39222825</c:v>
                </c:pt>
                <c:pt idx="12">
                  <c:v>21.117527550000002</c:v>
                </c:pt>
                <c:pt idx="13">
                  <c:v>-72.409857599999995</c:v>
                </c:pt>
                <c:pt idx="14">
                  <c:v>-94.296968100000001</c:v>
                </c:pt>
                <c:pt idx="15">
                  <c:v>-12.419022</c:v>
                </c:pt>
                <c:pt idx="16">
                  <c:v>93.767610300000001</c:v>
                </c:pt>
                <c:pt idx="17">
                  <c:v>-73.562923499999997</c:v>
                </c:pt>
                <c:pt idx="18">
                  <c:v>-78.937823400000013</c:v>
                </c:pt>
                <c:pt idx="19">
                  <c:v>8.3273397899999999</c:v>
                </c:pt>
                <c:pt idx="20">
                  <c:v>92.498163480000002</c:v>
                </c:pt>
                <c:pt idx="21">
                  <c:v>26.667586709999998</c:v>
                </c:pt>
                <c:pt idx="22">
                  <c:v>-41.392998300000002</c:v>
                </c:pt>
                <c:pt idx="23">
                  <c:v>34.984617630000002</c:v>
                </c:pt>
                <c:pt idx="24">
                  <c:v>-139.88451600000002</c:v>
                </c:pt>
                <c:pt idx="25">
                  <c:v>-12.657499799999998</c:v>
                </c:pt>
                <c:pt idx="26">
                  <c:v>126.44764008</c:v>
                </c:pt>
                <c:pt idx="27">
                  <c:v>-44.466023700000001</c:v>
                </c:pt>
                <c:pt idx="28">
                  <c:v>70.072178159999993</c:v>
                </c:pt>
                <c:pt idx="29">
                  <c:v>-39.058755900000001</c:v>
                </c:pt>
                <c:pt idx="30">
                  <c:v>-38.876671799999997</c:v>
                </c:pt>
                <c:pt idx="31">
                  <c:v>168.03749979</c:v>
                </c:pt>
                <c:pt idx="32">
                  <c:v>30.76813044</c:v>
                </c:pt>
                <c:pt idx="33">
                  <c:v>6.3289824899999996</c:v>
                </c:pt>
                <c:pt idx="34">
                  <c:v>27.61609245</c:v>
                </c:pt>
                <c:pt idx="35">
                  <c:v>26.20385151</c:v>
                </c:pt>
                <c:pt idx="36">
                  <c:v>-106.09841759999999</c:v>
                </c:pt>
                <c:pt idx="37">
                  <c:v>-45.050840099999995</c:v>
                </c:pt>
                <c:pt idx="38">
                  <c:v>-19.120771199999997</c:v>
                </c:pt>
                <c:pt idx="39">
                  <c:v>-58.606766400000005</c:v>
                </c:pt>
                <c:pt idx="40">
                  <c:v>-95.784394200000008</c:v>
                </c:pt>
                <c:pt idx="41">
                  <c:v>64.495810680000005</c:v>
                </c:pt>
                <c:pt idx="42">
                  <c:v>78.67528446</c:v>
                </c:pt>
                <c:pt idx="43">
                  <c:v>-130.64508480000001</c:v>
                </c:pt>
                <c:pt idx="44">
                  <c:v>54.5097843</c:v>
                </c:pt>
                <c:pt idx="45">
                  <c:v>49.636589610000001</c:v>
                </c:pt>
                <c:pt idx="46">
                  <c:v>-152.08940849999999</c:v>
                </c:pt>
                <c:pt idx="47">
                  <c:v>61.398467609999997</c:v>
                </c:pt>
                <c:pt idx="48">
                  <c:v>18.131921010000003</c:v>
                </c:pt>
                <c:pt idx="49">
                  <c:v>-79.268754299999998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7D-EE4F-ABA6-392FF58C3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Gradient</a:t>
            </a:r>
            <a:r>
              <a:rPr lang="en-GB" baseline="0"/>
              <a:t> Descent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'Grad Descent Linear Regression'!$B$1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 Descent Linear Regression'!$A$2:$A$51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'Grad Descent Linear Regression'!$B$2:$B$51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50-3348-ABFF-B0D1FC18157C}"/>
            </c:ext>
          </c:extLst>
        </c:ser>
        <c:ser>
          <c:idx val="1"/>
          <c:order val="1"/>
          <c:tx>
            <c:strRef>
              <c:f>'Grad Descent Linear Regression'!$C$1</c:f>
              <c:strCache>
                <c:ptCount val="1"/>
                <c:pt idx="0">
                  <c:v>pred_y_iter1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 Descent Linear Regression'!$A$2:$A$51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'Grad Descent Linear Regression'!$C$2:$C$51</c:f>
              <c:numCache>
                <c:formatCode>General</c:formatCode>
                <c:ptCount val="50"/>
                <c:pt idx="0">
                  <c:v>3.3748999999999993</c:v>
                </c:pt>
                <c:pt idx="1">
                  <c:v>0.37227999999999994</c:v>
                </c:pt>
                <c:pt idx="2">
                  <c:v>-9.4363679999999981</c:v>
                </c:pt>
                <c:pt idx="3">
                  <c:v>5.6926559999999995</c:v>
                </c:pt>
                <c:pt idx="4">
                  <c:v>-57.229295999999991</c:v>
                </c:pt>
                <c:pt idx="5">
                  <c:v>-33.688459999999992</c:v>
                </c:pt>
                <c:pt idx="6">
                  <c:v>32.991169200000002</c:v>
                </c:pt>
                <c:pt idx="7">
                  <c:v>-12.028536000000003</c:v>
                </c:pt>
                <c:pt idx="8">
                  <c:v>26.07161</c:v>
                </c:pt>
                <c:pt idx="9">
                  <c:v>-10.009820000000001</c:v>
                </c:pt>
                <c:pt idx="10">
                  <c:v>35.180308400000001</c:v>
                </c:pt>
                <c:pt idx="11">
                  <c:v>83.04477</c:v>
                </c:pt>
                <c:pt idx="12">
                  <c:v>22.015957999999998</c:v>
                </c:pt>
                <c:pt idx="13">
                  <c:v>-32.202815999999999</c:v>
                </c:pt>
                <c:pt idx="14">
                  <c:v>-44.890996000000001</c:v>
                </c:pt>
                <c:pt idx="15">
                  <c:v>2.5744800000000003</c:v>
                </c:pt>
                <c:pt idx="16">
                  <c:v>64.131947999999994</c:v>
                </c:pt>
                <c:pt idx="17">
                  <c:v>-32.871259999999999</c:v>
                </c:pt>
                <c:pt idx="18">
                  <c:v>-35.987144000000001</c:v>
                </c:pt>
                <c:pt idx="19">
                  <c:v>14.6013564</c:v>
                </c:pt>
                <c:pt idx="20">
                  <c:v>63.396036799999997</c:v>
                </c:pt>
                <c:pt idx="21">
                  <c:v>25.2333836</c:v>
                </c:pt>
                <c:pt idx="22">
                  <c:v>-14.222028000000002</c:v>
                </c:pt>
                <c:pt idx="23">
                  <c:v>30.054850800000001</c:v>
                </c:pt>
                <c:pt idx="24">
                  <c:v>-71.318560000000005</c:v>
                </c:pt>
                <c:pt idx="25">
                  <c:v>2.4362320000000004</c:v>
                </c:pt>
                <c:pt idx="26">
                  <c:v>83.076892799999996</c:v>
                </c:pt>
                <c:pt idx="27">
                  <c:v>-16.003492000000001</c:v>
                </c:pt>
                <c:pt idx="28">
                  <c:v>50.395465599999994</c:v>
                </c:pt>
                <c:pt idx="29">
                  <c:v>-12.868843999999999</c:v>
                </c:pt>
                <c:pt idx="30">
                  <c:v>-12.763287999999999</c:v>
                </c:pt>
                <c:pt idx="31">
                  <c:v>107.1869564</c:v>
                </c:pt>
                <c:pt idx="32">
                  <c:v>27.610510399999999</c:v>
                </c:pt>
                <c:pt idx="33">
                  <c:v>13.442888399999999</c:v>
                </c:pt>
                <c:pt idx="34">
                  <c:v>25.783242000000001</c:v>
                </c:pt>
                <c:pt idx="35">
                  <c:v>24.9645516</c:v>
                </c:pt>
                <c:pt idx="36">
                  <c:v>-51.732416000000001</c:v>
                </c:pt>
                <c:pt idx="37">
                  <c:v>-16.342515999999996</c:v>
                </c:pt>
                <c:pt idx="38">
                  <c:v>-1.3105919999999998</c:v>
                </c:pt>
                <c:pt idx="39">
                  <c:v>-24.201024000000004</c:v>
                </c:pt>
                <c:pt idx="40">
                  <c:v>-45.753272000000003</c:v>
                </c:pt>
                <c:pt idx="41">
                  <c:v>47.162788800000001</c:v>
                </c:pt>
                <c:pt idx="42">
                  <c:v>55.382773600000007</c:v>
                </c:pt>
                <c:pt idx="43">
                  <c:v>-65.962367999999998</c:v>
                </c:pt>
                <c:pt idx="44">
                  <c:v>41.373788000000005</c:v>
                </c:pt>
                <c:pt idx="45">
                  <c:v>38.548747599999999</c:v>
                </c:pt>
                <c:pt idx="46">
                  <c:v>-78.393859999999989</c:v>
                </c:pt>
                <c:pt idx="47">
                  <c:v>45.3672276</c:v>
                </c:pt>
                <c:pt idx="48">
                  <c:v>20.285171599999998</c:v>
                </c:pt>
                <c:pt idx="49">
                  <c:v>-36.178987999999997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50-3348-ABFF-B0D1FC18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640839</xdr:colOff>
      <xdr:row>1</xdr:row>
      <xdr:rowOff>131962</xdr:rowOff>
    </xdr:from>
    <xdr:to>
      <xdr:col>11</xdr:col>
      <xdr:colOff>379540</xdr:colOff>
      <xdr:row>16</xdr:row>
      <xdr:rowOff>189769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8BFF8-259F-1547-88E2-659F4E061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579235</xdr:colOff>
      <xdr:row>0</xdr:row>
      <xdr:rowOff>39121</xdr:rowOff>
    </xdr:from>
    <xdr:ext cx="163192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49AE54-6630-6A47-98E5-349F650CC430}"/>
                </a:ext>
              </a:extLst>
            </xdr:cNvPr>
            <xdr:cNvSpPr txBox="1"/>
          </xdr:nvSpPr>
          <xdr:spPr>
            <a:xfrm>
              <a:off x="2783488" y="39121"/>
              <a:ext cx="1631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𝑓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𝜃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𝜃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=∑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𝑡</m:t>
                      </m:r>
                    </m:sub>
                  </m:sSub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en-GB" sz="1100"/>
                <a:t>)</a:t>
              </a: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49AE54-6630-6A47-98E5-349F650CC430}"/>
                </a:ext>
              </a:extLst>
            </xdr:cNvPr>
            <xdr:cNvSpPr txBox="1"/>
          </xdr:nvSpPr>
          <xdr:spPr>
            <a:xfrm>
              <a:off x="2783488" y="39121"/>
              <a:ext cx="1631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𝑓(𝑋,𝜃_0,𝜃_1 )=∑〖(𝑋〗_𝑡 𝜃_1+𝜃_0</a:t>
              </a:r>
              <a:r>
                <a:rPr lang="en-GB" sz="1100"/>
                <a:t>)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640731</xdr:colOff>
      <xdr:row>2</xdr:row>
      <xdr:rowOff>127573</xdr:rowOff>
    </xdr:from>
    <xdr:to>
      <xdr:col>12</xdr:col>
      <xdr:colOff>285513</xdr:colOff>
      <xdr:row>16</xdr:row>
      <xdr:rowOff>63405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1C0D1-C57F-F64E-9695-3D08BADCA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267369</xdr:colOff>
      <xdr:row>12</xdr:row>
      <xdr:rowOff>19099</xdr:rowOff>
    </xdr:from>
    <xdr:ext cx="1377296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8222DDC-B725-2249-9438-34A3FB9F9382}"/>
            </a:ext>
          </a:extLst>
        </xdr:cNvPr>
        <xdr:cNvSpPr txBox="1"/>
      </xdr:nvSpPr>
      <xdr:spPr>
        <a:xfrm>
          <a:off x="4946316" y="2425415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4</xdr:col>
      <xdr:colOff>303073</xdr:colOff>
      <xdr:row>4</xdr:row>
      <xdr:rowOff>70529</xdr:rowOff>
    </xdr:from>
    <xdr:ext cx="93051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636EA6-60A6-BF41-B99C-A421417915A5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636EA6-60A6-BF41-B99C-A421417915A5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̂=𝑥_𝑖 𝜃_1+𝜃_0  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640731</xdr:colOff>
      <xdr:row>2</xdr:row>
      <xdr:rowOff>127573</xdr:rowOff>
    </xdr:from>
    <xdr:to>
      <xdr:col>13</xdr:col>
      <xdr:colOff>285513</xdr:colOff>
      <xdr:row>16</xdr:row>
      <xdr:rowOff>63405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7AC02-B0FD-2F42-B766-DA4B8C985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267369</xdr:colOff>
      <xdr:row>12</xdr:row>
      <xdr:rowOff>19099</xdr:rowOff>
    </xdr:from>
    <xdr:ext cx="1377296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5AB1B1-F155-E542-8A2C-6233F5633D96}"/>
            </a:ext>
          </a:extLst>
        </xdr:cNvPr>
        <xdr:cNvSpPr txBox="1"/>
      </xdr:nvSpPr>
      <xdr:spPr>
        <a:xfrm>
          <a:off x="4953669" y="2457499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5</xdr:col>
      <xdr:colOff>303073</xdr:colOff>
      <xdr:row>4</xdr:row>
      <xdr:rowOff>70529</xdr:rowOff>
    </xdr:from>
    <xdr:ext cx="93051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BED2C-299C-3247-B613-8038F3E9BBA8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BED2C-299C-3247-B613-8038F3E9BBA8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̂=𝑥_𝑖 𝜃_1+𝜃_0 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820056</xdr:colOff>
      <xdr:row>0</xdr:row>
      <xdr:rowOff>14515</xdr:rowOff>
    </xdr:from>
    <xdr:ext cx="628249" cy="2086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7" name="TextBox 216">
              <a:extLst>
                <a:ext uri="{FF2B5EF4-FFF2-40B4-BE49-F238E27FC236}">
                  <a16:creationId xmlns:a16="http://schemas.microsoft.com/office/drawing/2014/main" id="{D0E2B419-9552-1843-9040-DFE9A1F011CA}"/>
                </a:ext>
              </a:extLst>
            </xdr:cNvPr>
            <xdr:cNvSpPr txBox="1"/>
          </xdr:nvSpPr>
          <xdr:spPr>
            <a:xfrm>
              <a:off x="4513942" y="14515"/>
              <a:ext cx="628249" cy="208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̂"/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  <m:t>𝒊</m:t>
                                    </m:r>
                                  </m:sub>
                                </m:sSub>
                              </m:e>
                            </m:acc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 b="1"/>
            </a:p>
          </xdr:txBody>
        </xdr:sp>
      </mc:Choice>
      <mc:Fallback>
        <xdr:sp macro="" textlink="">
          <xdr:nvSpPr>
            <xdr:cNvPr id="217" name="TextBox 216">
              <a:extLst>
                <a:ext uri="{FF2B5EF4-FFF2-40B4-BE49-F238E27FC236}">
                  <a16:creationId xmlns:a16="http://schemas.microsoft.com/office/drawing/2014/main" id="{D0E2B419-9552-1843-9040-DFE9A1F011CA}"/>
                </a:ext>
              </a:extLst>
            </xdr:cNvPr>
            <xdr:cNvSpPr txBox="1"/>
          </xdr:nvSpPr>
          <xdr:spPr>
            <a:xfrm>
              <a:off x="4513942" y="14515"/>
              <a:ext cx="628249" cy="208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((𝒚_𝒊 ) ̂−𝒚)^𝟐  </a:t>
              </a:r>
              <a:endParaRPr lang="en-GB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175040</xdr:colOff>
      <xdr:row>0</xdr:row>
      <xdr:rowOff>27609</xdr:rowOff>
    </xdr:from>
    <xdr:ext cx="120045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E9C205-0F80-B941-980E-4E6FE40D4C02}"/>
                </a:ext>
              </a:extLst>
            </xdr:cNvPr>
            <xdr:cNvSpPr txBox="1"/>
          </xdr:nvSpPr>
          <xdr:spPr>
            <a:xfrm>
              <a:off x="1003301" y="27609"/>
              <a:ext cx="12004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𝑴𝒊𝒏𝒊𝒎𝒊𝒔𝒆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E9C205-0F80-B941-980E-4E6FE40D4C02}"/>
                </a:ext>
              </a:extLst>
            </xdr:cNvPr>
            <xdr:cNvSpPr txBox="1"/>
          </xdr:nvSpPr>
          <xdr:spPr>
            <a:xfrm>
              <a:off x="1003301" y="27609"/>
              <a:ext cx="12004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1" i="0">
                  <a:latin typeface="Cambria Math" panose="02040503050406030204" pitchFamily="18" charset="0"/>
                </a:rPr>
                <a:t>𝑴𝒊𝒏𝒊𝒎𝒊𝒔𝒆</a:t>
              </a:r>
              <a:r>
                <a:rPr lang="en-US" sz="1100" b="0" i="0">
                  <a:latin typeface="Cambria Math" panose="02040503050406030204" pitchFamily="18" charset="0"/>
                </a:rPr>
                <a:t> 𝜃〗^2−2𝜃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384866</xdr:colOff>
      <xdr:row>0</xdr:row>
      <xdr:rowOff>39756</xdr:rowOff>
    </xdr:from>
    <xdr:ext cx="11990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8F207B-3644-4446-BE44-E763C651A206}"/>
                </a:ext>
              </a:extLst>
            </xdr:cNvPr>
            <xdr:cNvSpPr txBox="1"/>
          </xdr:nvSpPr>
          <xdr:spPr>
            <a:xfrm>
              <a:off x="384866" y="39756"/>
              <a:ext cx="119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𝜽</m:t>
                    </m:r>
                  </m:oMath>
                </m:oMathPara>
              </a14:m>
              <a:endParaRPr lang="en-GB" sz="1100" b="1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8F207B-3644-4446-BE44-E763C651A206}"/>
                </a:ext>
              </a:extLst>
            </xdr:cNvPr>
            <xdr:cNvSpPr txBox="1"/>
          </xdr:nvSpPr>
          <xdr:spPr>
            <a:xfrm>
              <a:off x="384866" y="39756"/>
              <a:ext cx="119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𝜽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2</xdr:col>
      <xdr:colOff>101049</xdr:colOff>
      <xdr:row>12</xdr:row>
      <xdr:rowOff>19878</xdr:rowOff>
    </xdr:from>
    <xdr:ext cx="51321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73DB8B6D-815E-754C-B5D7-9E6F9890C5F4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73DB8B6D-815E-754C-B5D7-9E6F9890C5F4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13</xdr:row>
      <xdr:rowOff>1103</xdr:rowOff>
    </xdr:from>
    <xdr:ext cx="635559" cy="1976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7365743-2664-9B49-AC2A-732BF27E7041}"/>
                </a:ext>
              </a:extLst>
            </xdr:cNvPr>
            <xdr:cNvSpPr txBox="1"/>
          </xdr:nvSpPr>
          <xdr:spPr>
            <a:xfrm>
              <a:off x="2632214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7365743-2664-9B49-AC2A-732BF27E7041}"/>
                </a:ext>
              </a:extLst>
            </xdr:cNvPr>
            <xdr:cNvSpPr txBox="1"/>
          </xdr:nvSpPr>
          <xdr:spPr>
            <a:xfrm>
              <a:off x="2632214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2637734</xdr:colOff>
      <xdr:row>16</xdr:row>
      <xdr:rowOff>17669</xdr:rowOff>
    </xdr:from>
    <xdr:ext cx="147021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D9F15B8-73BB-7B41-A92A-CA937E3CBD5D}"/>
                </a:ext>
              </a:extLst>
            </xdr:cNvPr>
            <xdr:cNvSpPr txBox="1"/>
          </xdr:nvSpPr>
          <xdr:spPr>
            <a:xfrm>
              <a:off x="3465995" y="3082234"/>
              <a:ext cx="14702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𝜂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D9F15B8-73BB-7B41-A92A-CA937E3CBD5D}"/>
                </a:ext>
              </a:extLst>
            </xdr:cNvPr>
            <xdr:cNvSpPr txBox="1"/>
          </xdr:nvSpPr>
          <xdr:spPr>
            <a:xfrm>
              <a:off x="3465995" y="3082234"/>
              <a:ext cx="14702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𝜃_𝑛𝑒𝑤≔𝜃_𝑜𝑙𝑑−𝜂∗𝑔𝑟𝑎𝑑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101049</xdr:colOff>
      <xdr:row>18</xdr:row>
      <xdr:rowOff>19878</xdr:rowOff>
    </xdr:from>
    <xdr:ext cx="51321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899BDB6-1D4C-4F4F-BF1F-F21D6AA4BFC5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899BDB6-1D4C-4F4F-BF1F-F21D6AA4BFC5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19</xdr:row>
      <xdr:rowOff>1103</xdr:rowOff>
    </xdr:from>
    <xdr:ext cx="635559" cy="1976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238F53D-95CD-E142-A7CE-EB388E9ED41A}"/>
                </a:ext>
              </a:extLst>
            </xdr:cNvPr>
            <xdr:cNvSpPr txBox="1"/>
          </xdr:nvSpPr>
          <xdr:spPr>
            <a:xfrm>
              <a:off x="2532823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238F53D-95CD-E142-A7CE-EB388E9ED41A}"/>
                </a:ext>
              </a:extLst>
            </xdr:cNvPr>
            <xdr:cNvSpPr txBox="1"/>
          </xdr:nvSpPr>
          <xdr:spPr>
            <a:xfrm>
              <a:off x="2532823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2637734</xdr:colOff>
      <xdr:row>22</xdr:row>
      <xdr:rowOff>17669</xdr:rowOff>
    </xdr:from>
    <xdr:ext cx="147021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0FFCE22-9222-1845-84CC-30F03F02BB53}"/>
                </a:ext>
              </a:extLst>
            </xdr:cNvPr>
            <xdr:cNvSpPr txBox="1"/>
          </xdr:nvSpPr>
          <xdr:spPr>
            <a:xfrm>
              <a:off x="2500795" y="3286539"/>
              <a:ext cx="14702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𝜂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0FFCE22-9222-1845-84CC-30F03F02BB53}"/>
                </a:ext>
              </a:extLst>
            </xdr:cNvPr>
            <xdr:cNvSpPr txBox="1"/>
          </xdr:nvSpPr>
          <xdr:spPr>
            <a:xfrm>
              <a:off x="2500795" y="3286539"/>
              <a:ext cx="14702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𝜃_𝑛𝑒𝑤≔𝜃_𝑜𝑙𝑑−𝜂∗𝑔𝑟𝑎𝑑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101049</xdr:colOff>
      <xdr:row>24</xdr:row>
      <xdr:rowOff>19878</xdr:rowOff>
    </xdr:from>
    <xdr:ext cx="51321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A295EBD-51D6-2649-AFCF-C8793CFA7611}"/>
                </a:ext>
              </a:extLst>
            </xdr:cNvPr>
            <xdr:cNvSpPr txBox="1"/>
          </xdr:nvSpPr>
          <xdr:spPr>
            <a:xfrm>
              <a:off x="2607919" y="3697356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A295EBD-51D6-2649-AFCF-C8793CFA7611}"/>
                </a:ext>
              </a:extLst>
            </xdr:cNvPr>
            <xdr:cNvSpPr txBox="1"/>
          </xdr:nvSpPr>
          <xdr:spPr>
            <a:xfrm>
              <a:off x="2607919" y="3697356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25</xdr:row>
      <xdr:rowOff>1103</xdr:rowOff>
    </xdr:from>
    <xdr:ext cx="635559" cy="1976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3ECC6B3-71BF-5F43-AB25-749244A6ACC0}"/>
                </a:ext>
              </a:extLst>
            </xdr:cNvPr>
            <xdr:cNvSpPr txBox="1"/>
          </xdr:nvSpPr>
          <xdr:spPr>
            <a:xfrm>
              <a:off x="2532823" y="3882886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3ECC6B3-71BF-5F43-AB25-749244A6ACC0}"/>
                </a:ext>
              </a:extLst>
            </xdr:cNvPr>
            <xdr:cNvSpPr txBox="1"/>
          </xdr:nvSpPr>
          <xdr:spPr>
            <a:xfrm>
              <a:off x="2532823" y="3882886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2637734</xdr:colOff>
      <xdr:row>28</xdr:row>
      <xdr:rowOff>17669</xdr:rowOff>
    </xdr:from>
    <xdr:ext cx="147021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058D064-DD39-564C-9D4D-05220A7F3147}"/>
                </a:ext>
              </a:extLst>
            </xdr:cNvPr>
            <xdr:cNvSpPr txBox="1"/>
          </xdr:nvSpPr>
          <xdr:spPr>
            <a:xfrm>
              <a:off x="2500795" y="4512365"/>
              <a:ext cx="14702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𝜂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058D064-DD39-564C-9D4D-05220A7F3147}"/>
                </a:ext>
              </a:extLst>
            </xdr:cNvPr>
            <xdr:cNvSpPr txBox="1"/>
          </xdr:nvSpPr>
          <xdr:spPr>
            <a:xfrm>
              <a:off x="2500795" y="4512365"/>
              <a:ext cx="14702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𝜃_𝑛𝑒𝑤≔𝜃_𝑜𝑙𝑑−𝜂∗𝑔𝑟𝑎𝑑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277874</xdr:colOff>
      <xdr:row>1</xdr:row>
      <xdr:rowOff>47746</xdr:rowOff>
    </xdr:from>
    <xdr:to>
      <xdr:col>20</xdr:col>
      <xdr:colOff>749971</xdr:colOff>
      <xdr:row>14</xdr:row>
      <xdr:rowOff>186778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C5915-F3A3-A948-9A43-DA739FC39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267369</xdr:colOff>
      <xdr:row>12</xdr:row>
      <xdr:rowOff>19099</xdr:rowOff>
    </xdr:from>
    <xdr:ext cx="1377296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E9599F-E383-AA45-B4CF-F9B06970709D}"/>
            </a:ext>
          </a:extLst>
        </xdr:cNvPr>
        <xdr:cNvSpPr txBox="1"/>
      </xdr:nvSpPr>
      <xdr:spPr>
        <a:xfrm>
          <a:off x="4953669" y="2457499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12</xdr:col>
      <xdr:colOff>130627</xdr:colOff>
      <xdr:row>0</xdr:row>
      <xdr:rowOff>58057</xdr:rowOff>
    </xdr:from>
    <xdr:ext cx="827316" cy="317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DAD5103-8A10-5A41-B575-DCE31C900417}"/>
                </a:ext>
              </a:extLst>
            </xdr:cNvPr>
            <xdr:cNvSpPr txBox="1"/>
          </xdr:nvSpPr>
          <xdr:spPr>
            <a:xfrm>
              <a:off x="7699827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DAD5103-8A10-5A41-B575-DCE31C900417}"/>
                </a:ext>
              </a:extLst>
            </xdr:cNvPr>
            <xdr:cNvSpPr txBox="1"/>
          </xdr:nvSpPr>
          <xdr:spPr>
            <a:xfrm>
              <a:off x="7699827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36285</xdr:colOff>
      <xdr:row>0</xdr:row>
      <xdr:rowOff>50800</xdr:rowOff>
    </xdr:from>
    <xdr:ext cx="827316" cy="317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4C2038-5477-CF48-B9A8-26AF1A2419F4}"/>
                </a:ext>
              </a:extLst>
            </xdr:cNvPr>
            <xdr:cNvSpPr txBox="1"/>
          </xdr:nvSpPr>
          <xdr:spPr>
            <a:xfrm>
              <a:off x="8839199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4C2038-5477-CF48-B9A8-26AF1A2419F4}"/>
                </a:ext>
              </a:extLst>
            </xdr:cNvPr>
            <xdr:cNvSpPr txBox="1"/>
          </xdr:nvSpPr>
          <xdr:spPr>
            <a:xfrm>
              <a:off x="8839199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 𝑥_𝑖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12</xdr:col>
      <xdr:colOff>130627</xdr:colOff>
      <xdr:row>7</xdr:row>
      <xdr:rowOff>58057</xdr:rowOff>
    </xdr:from>
    <xdr:ext cx="827316" cy="317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1B4A7B8-32A6-504D-BAC2-0261BEF9BBEB}"/>
                </a:ext>
              </a:extLst>
            </xdr:cNvPr>
            <xdr:cNvSpPr txBox="1"/>
          </xdr:nvSpPr>
          <xdr:spPr>
            <a:xfrm>
              <a:off x="11676741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1B4A7B8-32A6-504D-BAC2-0261BEF9BBEB}"/>
                </a:ext>
              </a:extLst>
            </xdr:cNvPr>
            <xdr:cNvSpPr txBox="1"/>
          </xdr:nvSpPr>
          <xdr:spPr>
            <a:xfrm>
              <a:off x="11676741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36285</xdr:colOff>
      <xdr:row>7</xdr:row>
      <xdr:rowOff>50800</xdr:rowOff>
    </xdr:from>
    <xdr:ext cx="827316" cy="317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82650D-5E25-144C-BF32-DE46CD5DD789}"/>
                </a:ext>
              </a:extLst>
            </xdr:cNvPr>
            <xdr:cNvSpPr txBox="1"/>
          </xdr:nvSpPr>
          <xdr:spPr>
            <a:xfrm>
              <a:off x="12816114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82650D-5E25-144C-BF32-DE46CD5DD789}"/>
                </a:ext>
              </a:extLst>
            </xdr:cNvPr>
            <xdr:cNvSpPr txBox="1"/>
          </xdr:nvSpPr>
          <xdr:spPr>
            <a:xfrm>
              <a:off x="12816114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 𝑥_𝑖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1030515</xdr:colOff>
      <xdr:row>0</xdr:row>
      <xdr:rowOff>12095</xdr:rowOff>
    </xdr:from>
    <xdr:ext cx="19219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DCB280A-87AA-0D43-B461-60722B06F51F}"/>
                </a:ext>
              </a:extLst>
            </xdr:cNvPr>
            <xdr:cNvSpPr txBox="1"/>
          </xdr:nvSpPr>
          <xdr:spPr>
            <a:xfrm>
              <a:off x="4344610" y="12095"/>
              <a:ext cx="19219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DCB280A-87AA-0D43-B461-60722B06F51F}"/>
                </a:ext>
              </a:extLst>
            </xdr:cNvPr>
            <xdr:cNvSpPr txBox="1"/>
          </xdr:nvSpPr>
          <xdr:spPr>
            <a:xfrm>
              <a:off x="4344610" y="12095"/>
              <a:ext cx="19219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̂=𝜃_0+𝜃_1 𝑥_𝑖1+𝜃_2 𝑥_𝑖2+𝜃_3 𝑥_𝑖3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11</xdr:col>
      <xdr:colOff>598715</xdr:colOff>
      <xdr:row>2</xdr:row>
      <xdr:rowOff>133047</xdr:rowOff>
    </xdr:from>
    <xdr:to>
      <xdr:col>12</xdr:col>
      <xdr:colOff>768350</xdr:colOff>
      <xdr:row>2</xdr:row>
      <xdr:rowOff>133350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9805736-90F0-0B4E-8FBB-3652284E0D27}"/>
            </a:ext>
          </a:extLst>
        </xdr:cNvPr>
        <xdr:cNvCxnSpPr/>
      </xdr:nvCxnSpPr>
      <xdr:spPr>
        <a:xfrm>
          <a:off x="10238015" y="539447"/>
          <a:ext cx="995135" cy="30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23284</xdr:colOff>
      <xdr:row>1</xdr:row>
      <xdr:rowOff>16934</xdr:rowOff>
    </xdr:from>
    <xdr:ext cx="570797" cy="6143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1A5A200-62CA-CA4E-9F43-5F5A7819BF2B}"/>
                </a:ext>
              </a:extLst>
            </xdr:cNvPr>
            <xdr:cNvSpPr txBox="1"/>
          </xdr:nvSpPr>
          <xdr:spPr>
            <a:xfrm>
              <a:off x="11313584" y="220134"/>
              <a:ext cx="570797" cy="614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eqArr>
                                <m:eqArr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eqArrPr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e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eqArr>
                            </m:e>
                            <m:sub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sub>
                          </m:sSub>
                        </m:e>
                      </m:mr>
                    </m:m>
                  </m:oMath>
                </m:oMathPara>
              </a14:m>
              <a:endParaRPr lang="en-GB" sz="1100" b="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1A5A200-62CA-CA4E-9F43-5F5A7819BF2B}"/>
                </a:ext>
              </a:extLst>
            </xdr:cNvPr>
            <xdr:cNvSpPr txBox="1"/>
          </xdr:nvSpPr>
          <xdr:spPr>
            <a:xfrm>
              <a:off x="11313584" y="220134"/>
              <a:ext cx="570797" cy="614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𝑿_𝟏=</a:t>
              </a:r>
              <a:r>
                <a:rPr lang="en-US" sz="1100" b="0" i="0">
                  <a:latin typeface="Cambria Math" panose="02040503050406030204" pitchFamily="18" charset="0"/>
                </a:rPr>
                <a:t>■8(█8(1@𝑥)_𝑖1@𝑥_𝑖2@𝑥_𝑖3 )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14</xdr:col>
      <xdr:colOff>37123</xdr:colOff>
      <xdr:row>0</xdr:row>
      <xdr:rowOff>202875</xdr:rowOff>
    </xdr:from>
    <xdr:ext cx="472694" cy="6584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840C5E-4116-4343-851C-B841FDE71764}"/>
                </a:ext>
              </a:extLst>
            </xdr:cNvPr>
            <xdr:cNvSpPr txBox="1"/>
          </xdr:nvSpPr>
          <xdr:spPr>
            <a:xfrm>
              <a:off x="12152923" y="202875"/>
              <a:ext cx="472694" cy="65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𝚯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𝜃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𝜃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mr>
                      <m:mr>
                        <m:e>
                          <m:eqArr>
                            <m:eqArr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eqArrPr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</m:e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3</m:t>
                                  </m:r>
                                </m:sub>
                              </m:sSub>
                            </m:e>
                          </m:eqArr>
                        </m:e>
                      </m:mr>
                    </m:m>
                  </m:oMath>
                </m:oMathPara>
              </a14:m>
              <a:endParaRPr lang="en-GB" sz="1100" b="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840C5E-4116-4343-851C-B841FDE71764}"/>
                </a:ext>
              </a:extLst>
            </xdr:cNvPr>
            <xdr:cNvSpPr txBox="1"/>
          </xdr:nvSpPr>
          <xdr:spPr>
            <a:xfrm>
              <a:off x="12152923" y="202875"/>
              <a:ext cx="472694" cy="65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𝚯=</a:t>
              </a:r>
              <a:r>
                <a:rPr lang="en-US" sz="1100" b="0" i="0">
                  <a:latin typeface="Cambria Math" panose="02040503050406030204" pitchFamily="18" charset="0"/>
                </a:rPr>
                <a:t>■8(𝜃_0@𝜃_1@█(𝜃_2@𝜃_3 ))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13</xdr:col>
      <xdr:colOff>76200</xdr:colOff>
      <xdr:row>5</xdr:row>
      <xdr:rowOff>15875</xdr:rowOff>
    </xdr:from>
    <xdr:ext cx="1604606" cy="1812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A7B7A94-1F70-104B-B748-FADDE5346691}"/>
                </a:ext>
              </a:extLst>
            </xdr:cNvPr>
            <xdr:cNvSpPr txBox="1"/>
          </xdr:nvSpPr>
          <xdr:spPr>
            <a:xfrm>
              <a:off x="11366500" y="1031875"/>
              <a:ext cx="1604606" cy="181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e>
                  </m:acc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. </m:t>
                  </m:r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Θ</m:t>
                  </m:r>
                  <m:r>
                    <a:rPr lang="en-US" sz="1100" b="0" i="0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100" b="0" i="0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X</m:t>
                      </m:r>
                    </m:e>
                    <m:sub>
                      <m:r>
                        <a:rPr lang="en-US" sz="1100" b="0" i="0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T</m:t>
                      </m:r>
                    </m:sup>
                  </m:sSubSup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Θ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Θ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sup>
                  </m:sSup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GB" sz="1100"/>
                <a:t> </a:t>
              </a:r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A7B7A94-1F70-104B-B748-FADDE5346691}"/>
                </a:ext>
              </a:extLst>
            </xdr:cNvPr>
            <xdr:cNvSpPr txBox="1"/>
          </xdr:nvSpPr>
          <xdr:spPr>
            <a:xfrm>
              <a:off x="11366500" y="1031875"/>
              <a:ext cx="1604606" cy="181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(𝑦_1 ) ̂=𝑋_1  . Θ=X_1^T Θ=Θ^𝑇 𝑋_1</a:t>
              </a:r>
              <a:r>
                <a:rPr lang="en-GB" sz="1100"/>
                <a:t>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ED4E-A516-C449-AC80-EC93879FD305}">
  <dimension ref="A1:B51"/>
  <sheetViews>
    <sheetView zoomScale="174" workbookViewId="0">
      <selection activeCell="D11" sqref="D11"/>
    </sheetView>
  </sheetViews>
  <sheetFormatPr baseColWidth="10" defaultRowHeight="16" x14ac:dyDescent="0.2"/>
  <cols>
    <col min="1" max="2" width="14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-0.16562750000000001</v>
      </c>
      <c r="B2" s="2">
        <v>-10.823492</v>
      </c>
    </row>
    <row r="3" spans="1:2" x14ac:dyDescent="0.2">
      <c r="A3" s="2">
        <v>-0.24069299999999999</v>
      </c>
      <c r="B3" s="2">
        <v>-14.141714</v>
      </c>
    </row>
    <row r="4" spans="1:2" x14ac:dyDescent="0.2">
      <c r="A4" s="2">
        <v>-0.48590919999999999</v>
      </c>
      <c r="B4" s="2">
        <v>-32.409433999999997</v>
      </c>
    </row>
    <row r="5" spans="1:2" x14ac:dyDescent="0.2">
      <c r="A5" s="2">
        <v>-0.1076836</v>
      </c>
      <c r="B5" s="2">
        <v>-9.0656832999999999</v>
      </c>
    </row>
    <row r="6" spans="1:2" x14ac:dyDescent="0.2">
      <c r="A6" s="2">
        <v>-1.6807323999999999</v>
      </c>
      <c r="B6" s="2">
        <v>-116.62475999999999</v>
      </c>
    </row>
    <row r="7" spans="1:2" x14ac:dyDescent="0.2">
      <c r="A7" s="2">
        <v>-1.0922114999999999</v>
      </c>
      <c r="B7" s="2">
        <v>-78.386308999999997</v>
      </c>
    </row>
    <row r="8" spans="1:2" x14ac:dyDescent="0.2">
      <c r="A8" s="2">
        <v>0.57477922999999997</v>
      </c>
      <c r="B8" s="2">
        <v>39.086097000000002</v>
      </c>
    </row>
    <row r="9" spans="1:2" x14ac:dyDescent="0.2">
      <c r="A9" s="2">
        <v>-0.55071340000000002</v>
      </c>
      <c r="B9" s="2">
        <v>-41.595868000000003</v>
      </c>
    </row>
    <row r="10" spans="1:2" x14ac:dyDescent="0.2">
      <c r="A10" s="2">
        <v>0.40179025000000002</v>
      </c>
      <c r="B10" s="2">
        <v>23.983129999999999</v>
      </c>
    </row>
    <row r="11" spans="1:2" x14ac:dyDescent="0.2">
      <c r="A11" s="2">
        <v>-0.50024550000000001</v>
      </c>
      <c r="B11" s="2">
        <v>-33.641916999999999</v>
      </c>
    </row>
    <row r="12" spans="1:2" x14ac:dyDescent="0.2">
      <c r="A12" s="2">
        <v>0.62950771000000005</v>
      </c>
      <c r="B12" s="2">
        <v>43.808776299999998</v>
      </c>
    </row>
    <row r="13" spans="1:2" x14ac:dyDescent="0.2">
      <c r="A13" s="2">
        <v>1.8261192500000001</v>
      </c>
      <c r="B13" s="2">
        <v>131.71287699999999</v>
      </c>
    </row>
    <row r="14" spans="1:2" x14ac:dyDescent="0.2">
      <c r="A14" s="2">
        <v>0.30039895</v>
      </c>
      <c r="B14" s="2">
        <v>16.181805300000001</v>
      </c>
    </row>
    <row r="15" spans="1:2" x14ac:dyDescent="0.2">
      <c r="A15" s="2">
        <v>-1.0550704</v>
      </c>
      <c r="B15" s="2">
        <v>-72.612886000000003</v>
      </c>
    </row>
    <row r="16" spans="1:2" x14ac:dyDescent="0.2">
      <c r="A16" s="2">
        <v>-1.3722749000000001</v>
      </c>
      <c r="B16" s="2">
        <v>-91.941316999999998</v>
      </c>
    </row>
    <row r="17" spans="1:2" x14ac:dyDescent="0.2">
      <c r="A17" s="2">
        <v>-0.185638</v>
      </c>
      <c r="B17" s="2">
        <v>-4.3803729999999996</v>
      </c>
    </row>
    <row r="18" spans="1:2" x14ac:dyDescent="0.2">
      <c r="A18" s="2">
        <v>1.3532987000000001</v>
      </c>
      <c r="B18" s="2">
        <v>97.5186128</v>
      </c>
    </row>
    <row r="19" spans="1:2" x14ac:dyDescent="0.2">
      <c r="A19" s="2">
        <v>-1.0717814999999999</v>
      </c>
      <c r="B19" s="2">
        <v>-73.404396000000006</v>
      </c>
    </row>
    <row r="20" spans="1:2" x14ac:dyDescent="0.2">
      <c r="A20" s="2">
        <v>-1.1496786000000001</v>
      </c>
      <c r="B20" s="2">
        <v>-81.747405000000001</v>
      </c>
    </row>
    <row r="21" spans="1:2" x14ac:dyDescent="0.2">
      <c r="A21" s="2">
        <v>0.11503391</v>
      </c>
      <c r="B21" s="2">
        <v>8.1673715199999997</v>
      </c>
    </row>
    <row r="22" spans="1:2" x14ac:dyDescent="0.2">
      <c r="A22" s="2">
        <v>1.3349009199999999</v>
      </c>
      <c r="B22" s="2">
        <v>96.837374499999996</v>
      </c>
    </row>
    <row r="23" spans="1:2" x14ac:dyDescent="0.2">
      <c r="A23" s="2">
        <v>0.38083458999999997</v>
      </c>
      <c r="B23" s="2">
        <v>29.670939600000001</v>
      </c>
    </row>
    <row r="24" spans="1:2" x14ac:dyDescent="0.2">
      <c r="A24" s="2">
        <v>-0.6055507</v>
      </c>
      <c r="B24" s="2">
        <v>-42.007531</v>
      </c>
    </row>
    <row r="25" spans="1:2" x14ac:dyDescent="0.2">
      <c r="A25" s="2">
        <v>0.50137127000000004</v>
      </c>
      <c r="B25" s="2">
        <v>34.777051700000001</v>
      </c>
    </row>
    <row r="26" spans="1:2" x14ac:dyDescent="0.2">
      <c r="A26" s="2">
        <v>-2.0329640000000002</v>
      </c>
      <c r="B26" s="2">
        <v>-145.41972000000001</v>
      </c>
    </row>
    <row r="27" spans="1:2" x14ac:dyDescent="0.2">
      <c r="A27" s="2">
        <v>-0.18909419999999999</v>
      </c>
      <c r="B27" s="2">
        <v>-18.087733</v>
      </c>
    </row>
    <row r="28" spans="1:2" x14ac:dyDescent="0.2">
      <c r="A28" s="2">
        <v>1.82692232</v>
      </c>
      <c r="B28" s="2">
        <v>127.391198</v>
      </c>
    </row>
    <row r="29" spans="1:2" x14ac:dyDescent="0.2">
      <c r="A29" s="2">
        <v>-0.65008730000000003</v>
      </c>
      <c r="B29" s="2">
        <v>-41.385581000000002</v>
      </c>
    </row>
    <row r="30" spans="1:2" x14ac:dyDescent="0.2">
      <c r="A30" s="2">
        <v>1.0098866399999999</v>
      </c>
      <c r="B30" s="2">
        <v>71.018280000000004</v>
      </c>
    </row>
    <row r="31" spans="1:2" x14ac:dyDescent="0.2">
      <c r="A31" s="2">
        <v>-0.57172109999999998</v>
      </c>
      <c r="B31" s="2">
        <v>-35.661014999999999</v>
      </c>
    </row>
    <row r="32" spans="1:2" x14ac:dyDescent="0.2">
      <c r="A32" s="2">
        <v>-0.56908219999999998</v>
      </c>
      <c r="B32" s="2">
        <v>-43.996808999999999</v>
      </c>
    </row>
    <row r="33" spans="1:2" x14ac:dyDescent="0.2">
      <c r="A33" s="2">
        <v>2.42967391</v>
      </c>
      <c r="B33" s="2">
        <v>168.82271399999999</v>
      </c>
    </row>
    <row r="34" spans="1:2" x14ac:dyDescent="0.2">
      <c r="A34" s="2">
        <v>0.44026275999999998</v>
      </c>
      <c r="B34" s="2">
        <v>32.6311909</v>
      </c>
    </row>
    <row r="35" spans="1:2" x14ac:dyDescent="0.2">
      <c r="A35" s="2">
        <v>8.6072209999999996E-2</v>
      </c>
      <c r="B35" s="2">
        <v>6.44692183</v>
      </c>
    </row>
    <row r="36" spans="1:2" x14ac:dyDescent="0.2">
      <c r="A36" s="2">
        <v>0.39458104999999999</v>
      </c>
      <c r="B36" s="2">
        <v>27.549579699999999</v>
      </c>
    </row>
    <row r="37" spans="1:2" x14ac:dyDescent="0.2">
      <c r="A37" s="2">
        <v>0.37411379</v>
      </c>
      <c r="B37" s="2">
        <v>29.690543999999999</v>
      </c>
    </row>
    <row r="38" spans="1:2" x14ac:dyDescent="0.2">
      <c r="A38" s="2">
        <v>-1.5433104</v>
      </c>
      <c r="B38" s="2">
        <v>-105.89570999999999</v>
      </c>
    </row>
    <row r="39" spans="1:2" x14ac:dyDescent="0.2">
      <c r="A39" s="2">
        <v>-0.65856289999999995</v>
      </c>
      <c r="B39" s="2">
        <v>-47.546590999999999</v>
      </c>
    </row>
    <row r="40" spans="1:2" x14ac:dyDescent="0.2">
      <c r="A40" s="2">
        <v>-0.28276479999999998</v>
      </c>
      <c r="B40" s="2">
        <v>-19.639564</v>
      </c>
    </row>
    <row r="41" spans="1:2" x14ac:dyDescent="0.2">
      <c r="A41" s="2">
        <v>-0.85502560000000005</v>
      </c>
      <c r="B41" s="2">
        <v>-63.159528000000002</v>
      </c>
    </row>
    <row r="42" spans="1:2" x14ac:dyDescent="0.2">
      <c r="A42" s="2">
        <v>-1.3938318000000001</v>
      </c>
      <c r="B42" s="2">
        <v>-95.754503</v>
      </c>
    </row>
    <row r="43" spans="1:2" x14ac:dyDescent="0.2">
      <c r="A43" s="2">
        <v>0.92906971999999999</v>
      </c>
      <c r="B43" s="2">
        <v>66.078068599999995</v>
      </c>
    </row>
    <row r="44" spans="1:2" x14ac:dyDescent="0.2">
      <c r="A44" s="2">
        <v>1.1345693400000001</v>
      </c>
      <c r="B44" s="2">
        <v>76.1064255</v>
      </c>
    </row>
    <row r="45" spans="1:2" x14ac:dyDescent="0.2">
      <c r="A45" s="2">
        <v>-1.8990591999999999</v>
      </c>
      <c r="B45" s="2">
        <v>-132.1301</v>
      </c>
    </row>
    <row r="46" spans="1:2" x14ac:dyDescent="0.2">
      <c r="A46" s="2">
        <v>0.78434470000000001</v>
      </c>
      <c r="B46" s="2">
        <v>59.155936599999997</v>
      </c>
    </row>
    <row r="47" spans="1:2" x14ac:dyDescent="0.2">
      <c r="A47" s="2">
        <v>0.71371868999999999</v>
      </c>
      <c r="B47" s="2">
        <v>48.505242099999997</v>
      </c>
    </row>
    <row r="48" spans="1:2" x14ac:dyDescent="0.2">
      <c r="A48" s="2">
        <v>-2.2098464999999998</v>
      </c>
      <c r="B48" s="2">
        <v>-150.61857000000001</v>
      </c>
    </row>
    <row r="49" spans="1:2" x14ac:dyDescent="0.2">
      <c r="A49" s="2">
        <v>0.88418068999999999</v>
      </c>
      <c r="B49" s="2">
        <v>63.104398799999998</v>
      </c>
    </row>
    <row r="50" spans="1:2" x14ac:dyDescent="0.2">
      <c r="A50" s="2">
        <v>0.25712929000000001</v>
      </c>
      <c r="B50" s="2">
        <v>11.190668499999999</v>
      </c>
    </row>
    <row r="51" spans="1:2" x14ac:dyDescent="0.2">
      <c r="A51" s="2">
        <v>-1.1544747</v>
      </c>
      <c r="B51" s="2">
        <v>-77.997404000000003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3604-689D-7B42-8E70-DA4CDC185D3B}">
  <dimension ref="A1:F51"/>
  <sheetViews>
    <sheetView zoomScale="175" workbookViewId="0">
      <selection activeCell="F5" sqref="F5"/>
    </sheetView>
  </sheetViews>
  <sheetFormatPr baseColWidth="10" defaultRowHeight="16" x14ac:dyDescent="0.2"/>
  <cols>
    <col min="1" max="2" width="14.5" customWidth="1"/>
    <col min="3" max="3" width="10.83203125" style="3"/>
  </cols>
  <sheetData>
    <row r="1" spans="1:6" x14ac:dyDescent="0.2">
      <c r="A1" s="1" t="s">
        <v>0</v>
      </c>
      <c r="B1" s="1" t="s">
        <v>1</v>
      </c>
      <c r="C1" s="4" t="s">
        <v>4</v>
      </c>
    </row>
    <row r="2" spans="1:6" x14ac:dyDescent="0.2">
      <c r="A2" s="2">
        <v>-0.16562750000000001</v>
      </c>
      <c r="B2" s="2">
        <v>-10.823492</v>
      </c>
      <c r="C2" s="5">
        <f>E$4+F$4*A2</f>
        <v>-11.038297500000001</v>
      </c>
    </row>
    <row r="3" spans="1:6" x14ac:dyDescent="0.2">
      <c r="A3" s="2">
        <v>-0.24069299999999999</v>
      </c>
      <c r="B3" s="2">
        <v>-14.141714</v>
      </c>
      <c r="C3" s="5">
        <f t="shared" ref="C3:C51" si="0">E$4+F$4*A3</f>
        <v>-16.217817</v>
      </c>
      <c r="E3" s="4" t="s">
        <v>3</v>
      </c>
      <c r="F3" s="4" t="s">
        <v>3</v>
      </c>
    </row>
    <row r="4" spans="1:6" x14ac:dyDescent="0.2">
      <c r="A4" s="2">
        <v>-0.48590919999999999</v>
      </c>
      <c r="B4" s="2">
        <v>-32.409433999999997</v>
      </c>
      <c r="C4" s="5">
        <f t="shared" si="0"/>
        <v>-33.137734799999997</v>
      </c>
      <c r="E4" s="5">
        <v>0.39</v>
      </c>
      <c r="F4" s="5">
        <v>69</v>
      </c>
    </row>
    <row r="5" spans="1:6" x14ac:dyDescent="0.2">
      <c r="A5" s="2">
        <v>-0.1076836</v>
      </c>
      <c r="B5" s="2">
        <v>-9.0656832999999999</v>
      </c>
      <c r="C5" s="5">
        <f t="shared" si="0"/>
        <v>-7.0401684000000007</v>
      </c>
    </row>
    <row r="6" spans="1:6" x14ac:dyDescent="0.2">
      <c r="A6" s="2">
        <v>-1.6807323999999999</v>
      </c>
      <c r="B6" s="2">
        <v>-116.62475999999999</v>
      </c>
      <c r="C6" s="5">
        <f t="shared" si="0"/>
        <v>-115.58053559999999</v>
      </c>
    </row>
    <row r="7" spans="1:6" x14ac:dyDescent="0.2">
      <c r="A7" s="2">
        <v>-1.0922114999999999</v>
      </c>
      <c r="B7" s="2">
        <v>-78.386308999999997</v>
      </c>
      <c r="C7" s="5">
        <f t="shared" si="0"/>
        <v>-74.972593499999988</v>
      </c>
    </row>
    <row r="8" spans="1:6" x14ac:dyDescent="0.2">
      <c r="A8" s="2">
        <v>0.57477922999999997</v>
      </c>
      <c r="B8" s="2">
        <v>39.086097000000002</v>
      </c>
      <c r="C8" s="5">
        <f t="shared" si="0"/>
        <v>40.049766869999999</v>
      </c>
    </row>
    <row r="9" spans="1:6" x14ac:dyDescent="0.2">
      <c r="A9" s="2">
        <v>-0.55071340000000002</v>
      </c>
      <c r="B9" s="2">
        <v>-41.595868000000003</v>
      </c>
      <c r="C9" s="5">
        <f t="shared" si="0"/>
        <v>-37.609224599999997</v>
      </c>
    </row>
    <row r="10" spans="1:6" x14ac:dyDescent="0.2">
      <c r="A10" s="2">
        <v>0.40179025000000002</v>
      </c>
      <c r="B10" s="2">
        <v>23.983129999999999</v>
      </c>
      <c r="C10" s="5">
        <f t="shared" si="0"/>
        <v>28.113527250000001</v>
      </c>
    </row>
    <row r="11" spans="1:6" x14ac:dyDescent="0.2">
      <c r="A11" s="2">
        <v>-0.50024550000000001</v>
      </c>
      <c r="B11" s="2">
        <v>-33.641916999999999</v>
      </c>
      <c r="C11" s="5">
        <f t="shared" si="0"/>
        <v>-34.126939499999999</v>
      </c>
    </row>
    <row r="12" spans="1:6" x14ac:dyDescent="0.2">
      <c r="A12" s="2">
        <v>0.62950771000000005</v>
      </c>
      <c r="B12" s="2">
        <v>43.808776299999998</v>
      </c>
      <c r="C12" s="5">
        <f t="shared" si="0"/>
        <v>43.826031990000004</v>
      </c>
    </row>
    <row r="13" spans="1:6" x14ac:dyDescent="0.2">
      <c r="A13" s="2">
        <v>1.8261192500000001</v>
      </c>
      <c r="B13" s="2">
        <v>131.71287699999999</v>
      </c>
      <c r="C13" s="5">
        <f t="shared" si="0"/>
        <v>126.39222825</v>
      </c>
    </row>
    <row r="14" spans="1:6" x14ac:dyDescent="0.2">
      <c r="A14" s="2">
        <v>0.30039895</v>
      </c>
      <c r="B14" s="2">
        <v>16.181805300000001</v>
      </c>
      <c r="C14" s="5">
        <f t="shared" si="0"/>
        <v>21.117527550000002</v>
      </c>
    </row>
    <row r="15" spans="1:6" x14ac:dyDescent="0.2">
      <c r="A15" s="2">
        <v>-1.0550704</v>
      </c>
      <c r="B15" s="2">
        <v>-72.612886000000003</v>
      </c>
      <c r="C15" s="5">
        <f t="shared" si="0"/>
        <v>-72.409857599999995</v>
      </c>
    </row>
    <row r="16" spans="1:6" x14ac:dyDescent="0.2">
      <c r="A16" s="2">
        <v>-1.3722749000000001</v>
      </c>
      <c r="B16" s="2">
        <v>-91.941316999999998</v>
      </c>
      <c r="C16" s="5">
        <f t="shared" si="0"/>
        <v>-94.296968100000001</v>
      </c>
    </row>
    <row r="17" spans="1:3" x14ac:dyDescent="0.2">
      <c r="A17" s="2">
        <v>-0.185638</v>
      </c>
      <c r="B17" s="2">
        <v>-4.3803729999999996</v>
      </c>
      <c r="C17" s="5">
        <f t="shared" si="0"/>
        <v>-12.419022</v>
      </c>
    </row>
    <row r="18" spans="1:3" x14ac:dyDescent="0.2">
      <c r="A18" s="2">
        <v>1.3532987000000001</v>
      </c>
      <c r="B18" s="2">
        <v>97.5186128</v>
      </c>
      <c r="C18" s="5">
        <f t="shared" si="0"/>
        <v>93.767610300000001</v>
      </c>
    </row>
    <row r="19" spans="1:3" x14ac:dyDescent="0.2">
      <c r="A19" s="2">
        <v>-1.0717814999999999</v>
      </c>
      <c r="B19" s="2">
        <v>-73.404396000000006</v>
      </c>
      <c r="C19" s="5">
        <f t="shared" si="0"/>
        <v>-73.562923499999997</v>
      </c>
    </row>
    <row r="20" spans="1:3" x14ac:dyDescent="0.2">
      <c r="A20" s="2">
        <v>-1.1496786000000001</v>
      </c>
      <c r="B20" s="2">
        <v>-81.747405000000001</v>
      </c>
      <c r="C20" s="5">
        <f t="shared" si="0"/>
        <v>-78.937823400000013</v>
      </c>
    </row>
    <row r="21" spans="1:3" x14ac:dyDescent="0.2">
      <c r="A21" s="2">
        <v>0.11503391</v>
      </c>
      <c r="B21" s="2">
        <v>8.1673715199999997</v>
      </c>
      <c r="C21" s="5">
        <f t="shared" si="0"/>
        <v>8.3273397899999999</v>
      </c>
    </row>
    <row r="22" spans="1:3" x14ac:dyDescent="0.2">
      <c r="A22" s="2">
        <v>1.3349009199999999</v>
      </c>
      <c r="B22" s="2">
        <v>96.837374499999996</v>
      </c>
      <c r="C22" s="5">
        <f t="shared" si="0"/>
        <v>92.498163480000002</v>
      </c>
    </row>
    <row r="23" spans="1:3" x14ac:dyDescent="0.2">
      <c r="A23" s="2">
        <v>0.38083458999999997</v>
      </c>
      <c r="B23" s="2">
        <v>29.670939600000001</v>
      </c>
      <c r="C23" s="5">
        <f t="shared" si="0"/>
        <v>26.667586709999998</v>
      </c>
    </row>
    <row r="24" spans="1:3" x14ac:dyDescent="0.2">
      <c r="A24" s="2">
        <v>-0.6055507</v>
      </c>
      <c r="B24" s="2">
        <v>-42.007531</v>
      </c>
      <c r="C24" s="5">
        <f t="shared" si="0"/>
        <v>-41.392998300000002</v>
      </c>
    </row>
    <row r="25" spans="1:3" x14ac:dyDescent="0.2">
      <c r="A25" s="2">
        <v>0.50137127000000004</v>
      </c>
      <c r="B25" s="2">
        <v>34.777051700000001</v>
      </c>
      <c r="C25" s="5">
        <f t="shared" si="0"/>
        <v>34.984617630000002</v>
      </c>
    </row>
    <row r="26" spans="1:3" x14ac:dyDescent="0.2">
      <c r="A26" s="2">
        <v>-2.0329640000000002</v>
      </c>
      <c r="B26" s="2">
        <v>-145.41972000000001</v>
      </c>
      <c r="C26" s="5">
        <f t="shared" si="0"/>
        <v>-139.88451600000002</v>
      </c>
    </row>
    <row r="27" spans="1:3" x14ac:dyDescent="0.2">
      <c r="A27" s="2">
        <v>-0.18909419999999999</v>
      </c>
      <c r="B27" s="2">
        <v>-18.087733</v>
      </c>
      <c r="C27" s="5">
        <f t="shared" si="0"/>
        <v>-12.657499799999998</v>
      </c>
    </row>
    <row r="28" spans="1:3" x14ac:dyDescent="0.2">
      <c r="A28" s="2">
        <v>1.82692232</v>
      </c>
      <c r="B28" s="2">
        <v>127.391198</v>
      </c>
      <c r="C28" s="5">
        <f t="shared" si="0"/>
        <v>126.44764008</v>
      </c>
    </row>
    <row r="29" spans="1:3" x14ac:dyDescent="0.2">
      <c r="A29" s="2">
        <v>-0.65008730000000003</v>
      </c>
      <c r="B29" s="2">
        <v>-41.385581000000002</v>
      </c>
      <c r="C29" s="5">
        <f t="shared" si="0"/>
        <v>-44.466023700000001</v>
      </c>
    </row>
    <row r="30" spans="1:3" x14ac:dyDescent="0.2">
      <c r="A30" s="2">
        <v>1.0098866399999999</v>
      </c>
      <c r="B30" s="2">
        <v>71.018280000000004</v>
      </c>
      <c r="C30" s="5">
        <f t="shared" si="0"/>
        <v>70.072178159999993</v>
      </c>
    </row>
    <row r="31" spans="1:3" x14ac:dyDescent="0.2">
      <c r="A31" s="2">
        <v>-0.57172109999999998</v>
      </c>
      <c r="B31" s="2">
        <v>-35.661014999999999</v>
      </c>
      <c r="C31" s="5">
        <f t="shared" si="0"/>
        <v>-39.058755900000001</v>
      </c>
    </row>
    <row r="32" spans="1:3" x14ac:dyDescent="0.2">
      <c r="A32" s="2">
        <v>-0.56908219999999998</v>
      </c>
      <c r="B32" s="2">
        <v>-43.996808999999999</v>
      </c>
      <c r="C32" s="5">
        <f t="shared" si="0"/>
        <v>-38.876671799999997</v>
      </c>
    </row>
    <row r="33" spans="1:3" x14ac:dyDescent="0.2">
      <c r="A33" s="2">
        <v>2.42967391</v>
      </c>
      <c r="B33" s="2">
        <v>168.82271399999999</v>
      </c>
      <c r="C33" s="5">
        <f t="shared" si="0"/>
        <v>168.03749979</v>
      </c>
    </row>
    <row r="34" spans="1:3" x14ac:dyDescent="0.2">
      <c r="A34" s="2">
        <v>0.44026275999999998</v>
      </c>
      <c r="B34" s="2">
        <v>32.6311909</v>
      </c>
      <c r="C34" s="5">
        <f t="shared" si="0"/>
        <v>30.76813044</v>
      </c>
    </row>
    <row r="35" spans="1:3" x14ac:dyDescent="0.2">
      <c r="A35" s="2">
        <v>8.6072209999999996E-2</v>
      </c>
      <c r="B35" s="2">
        <v>6.44692183</v>
      </c>
      <c r="C35" s="5">
        <f t="shared" si="0"/>
        <v>6.3289824899999996</v>
      </c>
    </row>
    <row r="36" spans="1:3" x14ac:dyDescent="0.2">
      <c r="A36" s="2">
        <v>0.39458104999999999</v>
      </c>
      <c r="B36" s="2">
        <v>27.549579699999999</v>
      </c>
      <c r="C36" s="5">
        <f t="shared" si="0"/>
        <v>27.61609245</v>
      </c>
    </row>
    <row r="37" spans="1:3" x14ac:dyDescent="0.2">
      <c r="A37" s="2">
        <v>0.37411379</v>
      </c>
      <c r="B37" s="2">
        <v>29.690543999999999</v>
      </c>
      <c r="C37" s="5">
        <f t="shared" si="0"/>
        <v>26.20385151</v>
      </c>
    </row>
    <row r="38" spans="1:3" x14ac:dyDescent="0.2">
      <c r="A38" s="2">
        <v>-1.5433104</v>
      </c>
      <c r="B38" s="2">
        <v>-105.89570999999999</v>
      </c>
      <c r="C38" s="5">
        <f t="shared" si="0"/>
        <v>-106.09841759999999</v>
      </c>
    </row>
    <row r="39" spans="1:3" x14ac:dyDescent="0.2">
      <c r="A39" s="2">
        <v>-0.65856289999999995</v>
      </c>
      <c r="B39" s="2">
        <v>-47.546590999999999</v>
      </c>
      <c r="C39" s="5">
        <f t="shared" si="0"/>
        <v>-45.050840099999995</v>
      </c>
    </row>
    <row r="40" spans="1:3" x14ac:dyDescent="0.2">
      <c r="A40" s="2">
        <v>-0.28276479999999998</v>
      </c>
      <c r="B40" s="2">
        <v>-19.639564</v>
      </c>
      <c r="C40" s="5">
        <f t="shared" si="0"/>
        <v>-19.120771199999997</v>
      </c>
    </row>
    <row r="41" spans="1:3" x14ac:dyDescent="0.2">
      <c r="A41" s="2">
        <v>-0.85502560000000005</v>
      </c>
      <c r="B41" s="2">
        <v>-63.159528000000002</v>
      </c>
      <c r="C41" s="5">
        <f t="shared" si="0"/>
        <v>-58.606766400000005</v>
      </c>
    </row>
    <row r="42" spans="1:3" x14ac:dyDescent="0.2">
      <c r="A42" s="2">
        <v>-1.3938318000000001</v>
      </c>
      <c r="B42" s="2">
        <v>-95.754503</v>
      </c>
      <c r="C42" s="5">
        <f t="shared" si="0"/>
        <v>-95.784394200000008</v>
      </c>
    </row>
    <row r="43" spans="1:3" x14ac:dyDescent="0.2">
      <c r="A43" s="2">
        <v>0.92906971999999999</v>
      </c>
      <c r="B43" s="2">
        <v>66.078068599999995</v>
      </c>
      <c r="C43" s="5">
        <f t="shared" si="0"/>
        <v>64.495810680000005</v>
      </c>
    </row>
    <row r="44" spans="1:3" x14ac:dyDescent="0.2">
      <c r="A44" s="2">
        <v>1.1345693400000001</v>
      </c>
      <c r="B44" s="2">
        <v>76.1064255</v>
      </c>
      <c r="C44" s="5">
        <f t="shared" si="0"/>
        <v>78.67528446</v>
      </c>
    </row>
    <row r="45" spans="1:3" x14ac:dyDescent="0.2">
      <c r="A45" s="2">
        <v>-1.8990591999999999</v>
      </c>
      <c r="B45" s="2">
        <v>-132.1301</v>
      </c>
      <c r="C45" s="5">
        <f t="shared" si="0"/>
        <v>-130.64508480000001</v>
      </c>
    </row>
    <row r="46" spans="1:3" x14ac:dyDescent="0.2">
      <c r="A46" s="2">
        <v>0.78434470000000001</v>
      </c>
      <c r="B46" s="2">
        <v>59.155936599999997</v>
      </c>
      <c r="C46" s="5">
        <f t="shared" si="0"/>
        <v>54.5097843</v>
      </c>
    </row>
    <row r="47" spans="1:3" x14ac:dyDescent="0.2">
      <c r="A47" s="2">
        <v>0.71371868999999999</v>
      </c>
      <c r="B47" s="2">
        <v>48.505242099999997</v>
      </c>
      <c r="C47" s="5">
        <f t="shared" si="0"/>
        <v>49.636589610000001</v>
      </c>
    </row>
    <row r="48" spans="1:3" x14ac:dyDescent="0.2">
      <c r="A48" s="2">
        <v>-2.2098464999999998</v>
      </c>
      <c r="B48" s="2">
        <v>-150.61857000000001</v>
      </c>
      <c r="C48" s="5">
        <f t="shared" si="0"/>
        <v>-152.08940849999999</v>
      </c>
    </row>
    <row r="49" spans="1:3" x14ac:dyDescent="0.2">
      <c r="A49" s="2">
        <v>0.88418068999999999</v>
      </c>
      <c r="B49" s="2">
        <v>63.104398799999998</v>
      </c>
      <c r="C49" s="5">
        <f t="shared" si="0"/>
        <v>61.398467609999997</v>
      </c>
    </row>
    <row r="50" spans="1:3" x14ac:dyDescent="0.2">
      <c r="A50" s="2">
        <v>0.25712929000000001</v>
      </c>
      <c r="B50" s="2">
        <v>11.190668499999999</v>
      </c>
      <c r="C50" s="5">
        <f t="shared" si="0"/>
        <v>18.131921010000003</v>
      </c>
    </row>
    <row r="51" spans="1:3" x14ac:dyDescent="0.2">
      <c r="A51" s="2">
        <v>-1.1544747</v>
      </c>
      <c r="B51" s="2">
        <v>-77.997404000000003</v>
      </c>
      <c r="C51" s="5">
        <f t="shared" si="0"/>
        <v>-79.268754299999998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49F0-C5C4-6D42-90FB-4C69F37C9BAC}">
  <dimension ref="A1:G51"/>
  <sheetViews>
    <sheetView zoomScale="175" workbookViewId="0">
      <selection activeCell="E14" sqref="E14"/>
    </sheetView>
  </sheetViews>
  <sheetFormatPr baseColWidth="10" defaultRowHeight="16" x14ac:dyDescent="0.2"/>
  <cols>
    <col min="1" max="2" width="14.5" customWidth="1"/>
    <col min="3" max="3" width="19.5" style="3" customWidth="1"/>
    <col min="4" max="4" width="20.6640625" customWidth="1"/>
  </cols>
  <sheetData>
    <row r="1" spans="1:7" x14ac:dyDescent="0.2">
      <c r="A1" s="1" t="s">
        <v>0</v>
      </c>
      <c r="B1" s="1" t="s">
        <v>1</v>
      </c>
      <c r="C1" s="4" t="s">
        <v>4</v>
      </c>
      <c r="D1" s="8" t="s">
        <v>5</v>
      </c>
      <c r="E1" s="11" t="s">
        <v>6</v>
      </c>
    </row>
    <row r="2" spans="1:7" x14ac:dyDescent="0.2">
      <c r="A2" s="2">
        <v>-0.16562750000000001</v>
      </c>
      <c r="B2" s="2">
        <v>-10.823492</v>
      </c>
      <c r="C2" s="5">
        <f>F$4+G$4*A2</f>
        <v>-11.038297500000001</v>
      </c>
      <c r="D2" s="9">
        <f>(C2-B2)^2</f>
        <v>4.6141402830250276E-2</v>
      </c>
      <c r="E2" s="6">
        <f>(SUM(D2:D51))/2*50</f>
        <v>11768.819125306965</v>
      </c>
    </row>
    <row r="3" spans="1:7" x14ac:dyDescent="0.2">
      <c r="A3" s="2">
        <v>-0.24069299999999999</v>
      </c>
      <c r="B3" s="2">
        <v>-14.141714</v>
      </c>
      <c r="C3" s="5">
        <f t="shared" ref="C3:C51" si="0">F$4+G$4*A3</f>
        <v>-16.217817</v>
      </c>
      <c r="D3" s="9">
        <f t="shared" ref="D3:D51" si="1">(C3-B3)^2</f>
        <v>4.3102036666089996</v>
      </c>
      <c r="E3" s="10"/>
      <c r="F3" s="4" t="s">
        <v>3</v>
      </c>
      <c r="G3" s="4" t="s">
        <v>3</v>
      </c>
    </row>
    <row r="4" spans="1:7" x14ac:dyDescent="0.2">
      <c r="A4" s="2">
        <v>-0.48590919999999999</v>
      </c>
      <c r="B4" s="2">
        <v>-32.409433999999997</v>
      </c>
      <c r="C4" s="5">
        <f t="shared" si="0"/>
        <v>-33.137734799999997</v>
      </c>
      <c r="D4" s="9">
        <f t="shared" si="1"/>
        <v>0.53042205528063935</v>
      </c>
      <c r="E4" s="10"/>
      <c r="F4" s="5">
        <v>0.39</v>
      </c>
      <c r="G4" s="5">
        <v>69</v>
      </c>
    </row>
    <row r="5" spans="1:7" x14ac:dyDescent="0.2">
      <c r="A5" s="2">
        <v>-0.1076836</v>
      </c>
      <c r="B5" s="2">
        <v>-9.0656832999999999</v>
      </c>
      <c r="C5" s="5">
        <f t="shared" si="0"/>
        <v>-7.0401684000000007</v>
      </c>
      <c r="D5" s="9">
        <f t="shared" si="1"/>
        <v>4.1027106101220072</v>
      </c>
      <c r="E5" s="10"/>
    </row>
    <row r="6" spans="1:7" x14ac:dyDescent="0.2">
      <c r="A6" s="2">
        <v>-1.6807323999999999</v>
      </c>
      <c r="B6" s="2">
        <v>-116.62475999999999</v>
      </c>
      <c r="C6" s="5">
        <f t="shared" si="0"/>
        <v>-115.58053559999999</v>
      </c>
      <c r="D6" s="9">
        <f t="shared" si="1"/>
        <v>1.0904045975553693</v>
      </c>
      <c r="E6" s="10"/>
    </row>
    <row r="7" spans="1:7" x14ac:dyDescent="0.2">
      <c r="A7" s="2">
        <v>-1.0922114999999999</v>
      </c>
      <c r="B7" s="2">
        <v>-78.386308999999997</v>
      </c>
      <c r="C7" s="5">
        <f t="shared" si="0"/>
        <v>-74.972593499999988</v>
      </c>
      <c r="D7" s="9">
        <f t="shared" si="1"/>
        <v>11.653453514940313</v>
      </c>
      <c r="E7" s="10"/>
    </row>
    <row r="8" spans="1:7" x14ac:dyDescent="0.2">
      <c r="A8" s="2">
        <v>0.57477922999999997</v>
      </c>
      <c r="B8" s="2">
        <v>39.086097000000002</v>
      </c>
      <c r="C8" s="5">
        <f t="shared" si="0"/>
        <v>40.049766869999999</v>
      </c>
      <c r="D8" s="9">
        <f t="shared" si="1"/>
        <v>0.92865961834581079</v>
      </c>
      <c r="E8" s="10"/>
    </row>
    <row r="9" spans="1:7" x14ac:dyDescent="0.2">
      <c r="A9" s="2">
        <v>-0.55071340000000002</v>
      </c>
      <c r="B9" s="2">
        <v>-41.595868000000003</v>
      </c>
      <c r="C9" s="5">
        <f t="shared" si="0"/>
        <v>-37.609224599999997</v>
      </c>
      <c r="D9" s="9">
        <f t="shared" si="1"/>
        <v>15.893325598763603</v>
      </c>
      <c r="E9" s="10"/>
    </row>
    <row r="10" spans="1:7" x14ac:dyDescent="0.2">
      <c r="A10" s="2">
        <v>0.40179025000000002</v>
      </c>
      <c r="B10" s="2">
        <v>23.983129999999999</v>
      </c>
      <c r="C10" s="5">
        <f t="shared" si="0"/>
        <v>28.113527250000001</v>
      </c>
      <c r="D10" s="9">
        <f t="shared" si="1"/>
        <v>17.060181442807576</v>
      </c>
      <c r="E10" s="10"/>
    </row>
    <row r="11" spans="1:7" x14ac:dyDescent="0.2">
      <c r="A11" s="2">
        <v>-0.50024550000000001</v>
      </c>
      <c r="B11" s="2">
        <v>-33.641916999999999</v>
      </c>
      <c r="C11" s="5">
        <f t="shared" si="0"/>
        <v>-34.126939499999999</v>
      </c>
      <c r="D11" s="9">
        <f t="shared" si="1"/>
        <v>0.23524682550624948</v>
      </c>
      <c r="E11" s="10"/>
    </row>
    <row r="12" spans="1:7" x14ac:dyDescent="0.2">
      <c r="A12" s="2">
        <v>0.62950771000000005</v>
      </c>
      <c r="B12" s="2">
        <v>43.808776299999998</v>
      </c>
      <c r="C12" s="5">
        <f t="shared" si="0"/>
        <v>43.826031990000004</v>
      </c>
      <c r="D12" s="9">
        <f t="shared" si="1"/>
        <v>2.977588373763085E-4</v>
      </c>
      <c r="E12" s="10"/>
    </row>
    <row r="13" spans="1:7" x14ac:dyDescent="0.2">
      <c r="A13" s="2">
        <v>1.8261192500000001</v>
      </c>
      <c r="B13" s="2">
        <v>131.71287699999999</v>
      </c>
      <c r="C13" s="5">
        <f t="shared" si="0"/>
        <v>126.39222825</v>
      </c>
      <c r="D13" s="9">
        <f t="shared" si="1"/>
        <v>28.30930312087645</v>
      </c>
      <c r="E13" s="10"/>
    </row>
    <row r="14" spans="1:7" x14ac:dyDescent="0.2">
      <c r="A14" s="2">
        <v>0.30039895</v>
      </c>
      <c r="B14" s="2">
        <v>16.181805300000001</v>
      </c>
      <c r="C14" s="5">
        <f t="shared" si="0"/>
        <v>21.117527550000002</v>
      </c>
      <c r="D14" s="9">
        <f t="shared" si="1"/>
        <v>24.361354129145074</v>
      </c>
      <c r="E14" s="10"/>
    </row>
    <row r="15" spans="1:7" x14ac:dyDescent="0.2">
      <c r="A15" s="2">
        <v>-1.0550704</v>
      </c>
      <c r="B15" s="2">
        <v>-72.612886000000003</v>
      </c>
      <c r="C15" s="5">
        <f t="shared" si="0"/>
        <v>-72.409857599999995</v>
      </c>
      <c r="D15" s="9">
        <f t="shared" si="1"/>
        <v>4.1220531206563243E-2</v>
      </c>
      <c r="E15" s="10"/>
    </row>
    <row r="16" spans="1:7" x14ac:dyDescent="0.2">
      <c r="A16" s="2">
        <v>-1.3722749000000001</v>
      </c>
      <c r="B16" s="2">
        <v>-91.941316999999998</v>
      </c>
      <c r="C16" s="5">
        <f t="shared" si="0"/>
        <v>-94.296968100000001</v>
      </c>
      <c r="D16" s="9">
        <f t="shared" si="1"/>
        <v>5.5490921049312236</v>
      </c>
      <c r="E16" s="10"/>
    </row>
    <row r="17" spans="1:5" x14ac:dyDescent="0.2">
      <c r="A17" s="2">
        <v>-0.185638</v>
      </c>
      <c r="B17" s="2">
        <v>-4.3803729999999996</v>
      </c>
      <c r="C17" s="5">
        <f t="shared" si="0"/>
        <v>-12.419022</v>
      </c>
      <c r="D17" s="9">
        <f t="shared" si="1"/>
        <v>64.619877745200995</v>
      </c>
      <c r="E17" s="10"/>
    </row>
    <row r="18" spans="1:5" x14ac:dyDescent="0.2">
      <c r="A18" s="2">
        <v>1.3532987000000001</v>
      </c>
      <c r="B18" s="2">
        <v>97.5186128</v>
      </c>
      <c r="C18" s="5">
        <f t="shared" si="0"/>
        <v>93.767610300000001</v>
      </c>
      <c r="D18" s="9">
        <f t="shared" si="1"/>
        <v>14.070019755006239</v>
      </c>
      <c r="E18" s="10"/>
    </row>
    <row r="19" spans="1:5" x14ac:dyDescent="0.2">
      <c r="A19" s="2">
        <v>-1.0717814999999999</v>
      </c>
      <c r="B19" s="2">
        <v>-73.404396000000006</v>
      </c>
      <c r="C19" s="5">
        <f t="shared" si="0"/>
        <v>-73.562923499999997</v>
      </c>
      <c r="D19" s="9">
        <f t="shared" si="1"/>
        <v>2.5130968256247162E-2</v>
      </c>
      <c r="E19" s="10"/>
    </row>
    <row r="20" spans="1:5" x14ac:dyDescent="0.2">
      <c r="A20" s="2">
        <v>-1.1496786000000001</v>
      </c>
      <c r="B20" s="2">
        <v>-81.747405000000001</v>
      </c>
      <c r="C20" s="5">
        <f t="shared" si="0"/>
        <v>-78.937823400000013</v>
      </c>
      <c r="D20" s="9">
        <f t="shared" si="1"/>
        <v>7.8937487670584874</v>
      </c>
      <c r="E20" s="10"/>
    </row>
    <row r="21" spans="1:5" x14ac:dyDescent="0.2">
      <c r="A21" s="2">
        <v>0.11503391</v>
      </c>
      <c r="B21" s="2">
        <v>8.1673715199999997</v>
      </c>
      <c r="C21" s="5">
        <f t="shared" si="0"/>
        <v>8.3273397899999999</v>
      </c>
      <c r="D21" s="9">
        <f t="shared" si="1"/>
        <v>2.558984740679298E-2</v>
      </c>
      <c r="E21" s="10"/>
    </row>
    <row r="22" spans="1:5" x14ac:dyDescent="0.2">
      <c r="A22" s="2">
        <v>1.3349009199999999</v>
      </c>
      <c r="B22" s="2">
        <v>96.837374499999996</v>
      </c>
      <c r="C22" s="5">
        <f t="shared" si="0"/>
        <v>92.498163480000002</v>
      </c>
      <c r="D22" s="9">
        <f t="shared" si="1"/>
        <v>18.828752276089382</v>
      </c>
      <c r="E22" s="10"/>
    </row>
    <row r="23" spans="1:5" x14ac:dyDescent="0.2">
      <c r="A23" s="2">
        <v>0.38083458999999997</v>
      </c>
      <c r="B23" s="2">
        <v>29.670939600000001</v>
      </c>
      <c r="C23" s="5">
        <f t="shared" si="0"/>
        <v>26.667586709999998</v>
      </c>
      <c r="D23" s="9">
        <f t="shared" si="1"/>
        <v>9.020128581871365</v>
      </c>
      <c r="E23" s="10"/>
    </row>
    <row r="24" spans="1:5" x14ac:dyDescent="0.2">
      <c r="A24" s="2">
        <v>-0.6055507</v>
      </c>
      <c r="B24" s="2">
        <v>-42.007531</v>
      </c>
      <c r="C24" s="5">
        <f t="shared" si="0"/>
        <v>-41.392998300000002</v>
      </c>
      <c r="D24" s="9">
        <f t="shared" si="1"/>
        <v>0.3776504393692876</v>
      </c>
      <c r="E24" s="10"/>
    </row>
    <row r="25" spans="1:5" x14ac:dyDescent="0.2">
      <c r="A25" s="2">
        <v>0.50137127000000004</v>
      </c>
      <c r="B25" s="2">
        <v>34.777051700000001</v>
      </c>
      <c r="C25" s="5">
        <f t="shared" si="0"/>
        <v>34.984617630000002</v>
      </c>
      <c r="D25" s="9">
        <f t="shared" si="1"/>
        <v>4.308361529676541E-2</v>
      </c>
      <c r="E25" s="10"/>
    </row>
    <row r="26" spans="1:5" x14ac:dyDescent="0.2">
      <c r="A26" s="2">
        <v>-2.0329640000000002</v>
      </c>
      <c r="B26" s="2">
        <v>-145.41972000000001</v>
      </c>
      <c r="C26" s="5">
        <f t="shared" si="0"/>
        <v>-139.88451600000002</v>
      </c>
      <c r="D26" s="9">
        <f t="shared" si="1"/>
        <v>30.638483321615922</v>
      </c>
      <c r="E26" s="10"/>
    </row>
    <row r="27" spans="1:5" x14ac:dyDescent="0.2">
      <c r="A27" s="2">
        <v>-0.18909419999999999</v>
      </c>
      <c r="B27" s="2">
        <v>-18.087733</v>
      </c>
      <c r="C27" s="5">
        <f t="shared" si="0"/>
        <v>-12.657499799999998</v>
      </c>
      <c r="D27" s="9">
        <f t="shared" si="1"/>
        <v>29.48743260638226</v>
      </c>
      <c r="E27" s="10"/>
    </row>
    <row r="28" spans="1:5" x14ac:dyDescent="0.2">
      <c r="A28" s="2">
        <v>1.82692232</v>
      </c>
      <c r="B28" s="2">
        <v>127.391198</v>
      </c>
      <c r="C28" s="5">
        <f t="shared" si="0"/>
        <v>126.44764008</v>
      </c>
      <c r="D28" s="9">
        <f t="shared" si="1"/>
        <v>0.89030154839473297</v>
      </c>
      <c r="E28" s="10"/>
    </row>
    <row r="29" spans="1:5" x14ac:dyDescent="0.2">
      <c r="A29" s="2">
        <v>-0.65008730000000003</v>
      </c>
      <c r="B29" s="2">
        <v>-41.385581000000002</v>
      </c>
      <c r="C29" s="5">
        <f t="shared" si="0"/>
        <v>-44.466023700000001</v>
      </c>
      <c r="D29" s="9">
        <f t="shared" si="1"/>
        <v>9.4891272279832837</v>
      </c>
      <c r="E29" s="10"/>
    </row>
    <row r="30" spans="1:5" x14ac:dyDescent="0.2">
      <c r="A30" s="2">
        <v>1.0098866399999999</v>
      </c>
      <c r="B30" s="2">
        <v>71.018280000000004</v>
      </c>
      <c r="C30" s="5">
        <f t="shared" si="0"/>
        <v>70.072178159999993</v>
      </c>
      <c r="D30" s="9">
        <f t="shared" si="1"/>
        <v>0.89510869165140716</v>
      </c>
      <c r="E30" s="10"/>
    </row>
    <row r="31" spans="1:5" x14ac:dyDescent="0.2">
      <c r="A31" s="2">
        <v>-0.57172109999999998</v>
      </c>
      <c r="B31" s="2">
        <v>-35.661014999999999</v>
      </c>
      <c r="C31" s="5">
        <f t="shared" si="0"/>
        <v>-39.058755900000001</v>
      </c>
      <c r="D31" s="9">
        <f t="shared" si="1"/>
        <v>11.544643223532825</v>
      </c>
      <c r="E31" s="10"/>
    </row>
    <row r="32" spans="1:5" x14ac:dyDescent="0.2">
      <c r="A32" s="2">
        <v>-0.56908219999999998</v>
      </c>
      <c r="B32" s="2">
        <v>-43.996808999999999</v>
      </c>
      <c r="C32" s="5">
        <f t="shared" si="0"/>
        <v>-38.876671799999997</v>
      </c>
      <c r="D32" s="9">
        <f t="shared" si="1"/>
        <v>26.215804946823862</v>
      </c>
      <c r="E32" s="10"/>
    </row>
    <row r="33" spans="1:5" x14ac:dyDescent="0.2">
      <c r="A33" s="2">
        <v>2.42967391</v>
      </c>
      <c r="B33" s="2">
        <v>168.82271399999999</v>
      </c>
      <c r="C33" s="5">
        <f t="shared" si="0"/>
        <v>168.03749979</v>
      </c>
      <c r="D33" s="9">
        <f t="shared" si="1"/>
        <v>0.61656135558591207</v>
      </c>
      <c r="E33" s="10"/>
    </row>
    <row r="34" spans="1:5" x14ac:dyDescent="0.2">
      <c r="A34" s="2">
        <v>0.44026275999999998</v>
      </c>
      <c r="B34" s="2">
        <v>32.6311909</v>
      </c>
      <c r="C34" s="5">
        <f t="shared" si="0"/>
        <v>30.76813044</v>
      </c>
      <c r="D34" s="9">
        <f t="shared" si="1"/>
        <v>3.4709942776154108</v>
      </c>
      <c r="E34" s="10"/>
    </row>
    <row r="35" spans="1:5" x14ac:dyDescent="0.2">
      <c r="A35" s="2">
        <v>8.6072209999999996E-2</v>
      </c>
      <c r="B35" s="2">
        <v>6.44692183</v>
      </c>
      <c r="C35" s="5">
        <f t="shared" si="0"/>
        <v>6.3289824899999996</v>
      </c>
      <c r="D35" s="9">
        <f t="shared" si="1"/>
        <v>1.3909687919635693E-2</v>
      </c>
      <c r="E35" s="10"/>
    </row>
    <row r="36" spans="1:5" x14ac:dyDescent="0.2">
      <c r="A36" s="2">
        <v>0.39458104999999999</v>
      </c>
      <c r="B36" s="2">
        <v>27.549579699999999</v>
      </c>
      <c r="C36" s="5">
        <f t="shared" si="0"/>
        <v>27.61609245</v>
      </c>
      <c r="D36" s="9">
        <f t="shared" si="1"/>
        <v>4.423945912562649E-3</v>
      </c>
      <c r="E36" s="10"/>
    </row>
    <row r="37" spans="1:5" x14ac:dyDescent="0.2">
      <c r="A37" s="2">
        <v>0.37411379</v>
      </c>
      <c r="B37" s="2">
        <v>29.690543999999999</v>
      </c>
      <c r="C37" s="5">
        <f t="shared" si="0"/>
        <v>26.20385151</v>
      </c>
      <c r="D37" s="9">
        <f t="shared" si="1"/>
        <v>12.157024519822397</v>
      </c>
      <c r="E37" s="10"/>
    </row>
    <row r="38" spans="1:5" x14ac:dyDescent="0.2">
      <c r="A38" s="2">
        <v>-1.5433104</v>
      </c>
      <c r="B38" s="2">
        <v>-105.89570999999999</v>
      </c>
      <c r="C38" s="5">
        <f t="shared" si="0"/>
        <v>-106.09841759999999</v>
      </c>
      <c r="D38" s="9">
        <f t="shared" si="1"/>
        <v>4.10903710977586E-2</v>
      </c>
      <c r="E38" s="10"/>
    </row>
    <row r="39" spans="1:5" x14ac:dyDescent="0.2">
      <c r="A39" s="2">
        <v>-0.65856289999999995</v>
      </c>
      <c r="B39" s="2">
        <v>-47.546590999999999</v>
      </c>
      <c r="C39" s="5">
        <f t="shared" si="0"/>
        <v>-45.050840099999995</v>
      </c>
      <c r="D39" s="9">
        <f t="shared" si="1"/>
        <v>6.2287725548508321</v>
      </c>
      <c r="E39" s="10"/>
    </row>
    <row r="40" spans="1:5" x14ac:dyDescent="0.2">
      <c r="A40" s="2">
        <v>-0.28276479999999998</v>
      </c>
      <c r="B40" s="2">
        <v>-19.639564</v>
      </c>
      <c r="C40" s="5">
        <f t="shared" si="0"/>
        <v>-19.120771199999997</v>
      </c>
      <c r="D40" s="9">
        <f t="shared" si="1"/>
        <v>0.26914596933184365</v>
      </c>
      <c r="E40" s="10"/>
    </row>
    <row r="41" spans="1:5" x14ac:dyDescent="0.2">
      <c r="A41" s="2">
        <v>-0.85502560000000005</v>
      </c>
      <c r="B41" s="2">
        <v>-63.159528000000002</v>
      </c>
      <c r="C41" s="5">
        <f t="shared" si="0"/>
        <v>-58.606766400000005</v>
      </c>
      <c r="D41" s="9">
        <f t="shared" si="1"/>
        <v>20.727638186434529</v>
      </c>
      <c r="E41" s="10"/>
    </row>
    <row r="42" spans="1:5" x14ac:dyDescent="0.2">
      <c r="A42" s="2">
        <v>-1.3938318000000001</v>
      </c>
      <c r="B42" s="2">
        <v>-95.754503</v>
      </c>
      <c r="C42" s="5">
        <f t="shared" si="0"/>
        <v>-95.784394200000008</v>
      </c>
      <c r="D42" s="9">
        <f t="shared" si="1"/>
        <v>8.9348383744051812E-4</v>
      </c>
      <c r="E42" s="10"/>
    </row>
    <row r="43" spans="1:5" x14ac:dyDescent="0.2">
      <c r="A43" s="2">
        <v>0.92906971999999999</v>
      </c>
      <c r="B43" s="2">
        <v>66.078068599999995</v>
      </c>
      <c r="C43" s="5">
        <f t="shared" si="0"/>
        <v>64.495810680000005</v>
      </c>
      <c r="D43" s="9">
        <f t="shared" si="1"/>
        <v>2.5035401254026928</v>
      </c>
      <c r="E43" s="10"/>
    </row>
    <row r="44" spans="1:5" x14ac:dyDescent="0.2">
      <c r="A44" s="2">
        <v>1.1345693400000001</v>
      </c>
      <c r="B44" s="2">
        <v>76.1064255</v>
      </c>
      <c r="C44" s="5">
        <f t="shared" si="0"/>
        <v>78.67528446</v>
      </c>
      <c r="D44" s="9">
        <f t="shared" si="1"/>
        <v>6.5990363563722818</v>
      </c>
      <c r="E44" s="10"/>
    </row>
    <row r="45" spans="1:5" x14ac:dyDescent="0.2">
      <c r="A45" s="2">
        <v>-1.8990591999999999</v>
      </c>
      <c r="B45" s="2">
        <v>-132.1301</v>
      </c>
      <c r="C45" s="5">
        <f t="shared" si="0"/>
        <v>-130.64508480000001</v>
      </c>
      <c r="D45" s="9">
        <f t="shared" si="1"/>
        <v>2.205270144231017</v>
      </c>
      <c r="E45" s="10"/>
    </row>
    <row r="46" spans="1:5" x14ac:dyDescent="0.2">
      <c r="A46" s="2">
        <v>0.78434470000000001</v>
      </c>
      <c r="B46" s="2">
        <v>59.155936599999997</v>
      </c>
      <c r="C46" s="5">
        <f t="shared" si="0"/>
        <v>54.5097843</v>
      </c>
      <c r="D46" s="9">
        <f t="shared" si="1"/>
        <v>21.586731194795263</v>
      </c>
      <c r="E46" s="10"/>
    </row>
    <row r="47" spans="1:5" x14ac:dyDescent="0.2">
      <c r="A47" s="2">
        <v>0.71371868999999999</v>
      </c>
      <c r="B47" s="2">
        <v>48.505242099999997</v>
      </c>
      <c r="C47" s="5">
        <f t="shared" si="0"/>
        <v>49.636589610000001</v>
      </c>
      <c r="D47" s="9">
        <f t="shared" si="1"/>
        <v>1.279947188383211</v>
      </c>
      <c r="E47" s="10"/>
    </row>
    <row r="48" spans="1:5" x14ac:dyDescent="0.2">
      <c r="A48" s="2">
        <v>-2.2098464999999998</v>
      </c>
      <c r="B48" s="2">
        <v>-150.61857000000001</v>
      </c>
      <c r="C48" s="5">
        <f t="shared" si="0"/>
        <v>-152.08940849999999</v>
      </c>
      <c r="D48" s="9">
        <f t="shared" si="1"/>
        <v>2.1633658930822062</v>
      </c>
      <c r="E48" s="10"/>
    </row>
    <row r="49" spans="1:5" x14ac:dyDescent="0.2">
      <c r="A49" s="2">
        <v>0.88418068999999999</v>
      </c>
      <c r="B49" s="2">
        <v>63.104398799999998</v>
      </c>
      <c r="C49" s="5">
        <f t="shared" si="0"/>
        <v>61.398467609999997</v>
      </c>
      <c r="D49" s="9">
        <f t="shared" si="1"/>
        <v>2.9102012250148199</v>
      </c>
      <c r="E49" s="10"/>
    </row>
    <row r="50" spans="1:5" x14ac:dyDescent="0.2">
      <c r="A50" s="2">
        <v>0.25712929000000001</v>
      </c>
      <c r="B50" s="2">
        <v>11.190668499999999</v>
      </c>
      <c r="C50" s="5">
        <f t="shared" si="0"/>
        <v>18.131921010000003</v>
      </c>
      <c r="D50" s="9">
        <f t="shared" si="1"/>
        <v>48.180986407581351</v>
      </c>
      <c r="E50" s="10"/>
    </row>
    <row r="51" spans="1:5" x14ac:dyDescent="0.2">
      <c r="A51" s="2">
        <v>-1.1544747</v>
      </c>
      <c r="B51" s="2">
        <v>-77.997404000000003</v>
      </c>
      <c r="C51" s="5">
        <f t="shared" si="0"/>
        <v>-79.268754299999998</v>
      </c>
      <c r="D51" s="9">
        <f t="shared" si="1"/>
        <v>1.6163315853100764</v>
      </c>
      <c r="E51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7DC8-9222-6347-8A82-495C460530DE}">
  <dimension ref="A1:D29"/>
  <sheetViews>
    <sheetView topLeftCell="A13" zoomScale="230" workbookViewId="0">
      <selection activeCell="B13" sqref="B13"/>
    </sheetView>
  </sheetViews>
  <sheetFormatPr baseColWidth="10" defaultRowHeight="16" x14ac:dyDescent="0.2"/>
  <cols>
    <col min="2" max="2" width="22" customWidth="1"/>
    <col min="3" max="3" width="25.5" customWidth="1"/>
  </cols>
  <sheetData>
    <row r="1" spans="1:4" x14ac:dyDescent="0.2">
      <c r="A1" s="13"/>
      <c r="B1" s="6"/>
    </row>
    <row r="2" spans="1:4" x14ac:dyDescent="0.2">
      <c r="A2" s="5">
        <v>-2</v>
      </c>
      <c r="B2" s="5">
        <f>A2^2 -2*A2</f>
        <v>8</v>
      </c>
    </row>
    <row r="3" spans="1:4" x14ac:dyDescent="0.2">
      <c r="A3" s="5">
        <v>-1</v>
      </c>
      <c r="B3" s="5">
        <f t="shared" ref="B3:B10" si="0">A3^2 -2*A3</f>
        <v>3</v>
      </c>
    </row>
    <row r="4" spans="1:4" x14ac:dyDescent="0.2">
      <c r="A4" s="5">
        <v>0</v>
      </c>
      <c r="B4" s="5">
        <f t="shared" si="0"/>
        <v>0</v>
      </c>
    </row>
    <row r="5" spans="1:4" x14ac:dyDescent="0.2">
      <c r="A5" s="4">
        <v>1</v>
      </c>
      <c r="B5" s="4">
        <f t="shared" si="0"/>
        <v>-1</v>
      </c>
      <c r="C5" s="12" t="s">
        <v>7</v>
      </c>
    </row>
    <row r="6" spans="1:4" x14ac:dyDescent="0.2">
      <c r="A6" s="5">
        <v>2</v>
      </c>
      <c r="B6" s="5">
        <f t="shared" si="0"/>
        <v>0</v>
      </c>
    </row>
    <row r="7" spans="1:4" x14ac:dyDescent="0.2">
      <c r="A7" s="5">
        <v>3</v>
      </c>
      <c r="B7" s="5">
        <f t="shared" si="0"/>
        <v>3</v>
      </c>
    </row>
    <row r="8" spans="1:4" x14ac:dyDescent="0.2">
      <c r="A8" s="5">
        <v>4</v>
      </c>
      <c r="B8" s="5">
        <f t="shared" si="0"/>
        <v>8</v>
      </c>
    </row>
    <row r="9" spans="1:4" x14ac:dyDescent="0.2">
      <c r="A9" s="5">
        <v>5</v>
      </c>
      <c r="B9" s="5">
        <f t="shared" si="0"/>
        <v>15</v>
      </c>
    </row>
    <row r="10" spans="1:4" x14ac:dyDescent="0.2">
      <c r="A10" s="5">
        <v>6</v>
      </c>
      <c r="B10" s="5">
        <f t="shared" si="0"/>
        <v>24</v>
      </c>
    </row>
    <row r="12" spans="1:4" x14ac:dyDescent="0.2">
      <c r="B12" s="12" t="s">
        <v>8</v>
      </c>
      <c r="C12" s="12" t="s">
        <v>15</v>
      </c>
      <c r="D12" s="12" t="s">
        <v>16</v>
      </c>
    </row>
    <row r="13" spans="1:4" x14ac:dyDescent="0.2">
      <c r="A13" s="6" t="s">
        <v>11</v>
      </c>
      <c r="B13" s="6" t="s">
        <v>9</v>
      </c>
      <c r="C13" s="6"/>
      <c r="D13" s="6">
        <f>C16^2-2*C16</f>
        <v>3</v>
      </c>
    </row>
    <row r="14" spans="1:4" x14ac:dyDescent="0.2">
      <c r="A14" s="6"/>
      <c r="B14" s="6" t="s">
        <v>12</v>
      </c>
      <c r="C14" s="6"/>
      <c r="D14" s="6">
        <f>2*C16-2</f>
        <v>-4</v>
      </c>
    </row>
    <row r="15" spans="1:4" x14ac:dyDescent="0.2">
      <c r="A15" s="6"/>
      <c r="B15" s="6" t="s">
        <v>14</v>
      </c>
      <c r="C15" s="14">
        <v>0.01</v>
      </c>
      <c r="D15" s="6">
        <v>0.01</v>
      </c>
    </row>
    <row r="16" spans="1:4" x14ac:dyDescent="0.2">
      <c r="A16" s="6"/>
      <c r="B16" s="6" t="s">
        <v>10</v>
      </c>
      <c r="C16" s="14">
        <v>-1</v>
      </c>
      <c r="D16" s="6">
        <v>-1</v>
      </c>
    </row>
    <row r="17" spans="1:4" x14ac:dyDescent="0.2">
      <c r="A17" s="6"/>
      <c r="B17" s="6" t="s">
        <v>13</v>
      </c>
      <c r="C17" s="6"/>
      <c r="D17" s="6">
        <f>D16-D15*D14</f>
        <v>-0.96</v>
      </c>
    </row>
    <row r="18" spans="1:4" x14ac:dyDescent="0.2">
      <c r="A18" s="6"/>
      <c r="B18" s="6"/>
      <c r="C18" s="6"/>
      <c r="D18" s="6"/>
    </row>
    <row r="19" spans="1:4" x14ac:dyDescent="0.2">
      <c r="A19" s="6" t="s">
        <v>18</v>
      </c>
      <c r="B19" s="6" t="s">
        <v>9</v>
      </c>
      <c r="C19" s="6"/>
      <c r="D19" s="6">
        <f>C22^2-2*C22</f>
        <v>2.8415999999999997</v>
      </c>
    </row>
    <row r="20" spans="1:4" x14ac:dyDescent="0.2">
      <c r="A20" s="6"/>
      <c r="B20" s="6" t="s">
        <v>12</v>
      </c>
      <c r="C20" s="6"/>
      <c r="D20" s="6">
        <f>2*C22-2</f>
        <v>-3.92</v>
      </c>
    </row>
    <row r="21" spans="1:4" x14ac:dyDescent="0.2">
      <c r="A21" s="6"/>
      <c r="B21" s="6" t="s">
        <v>14</v>
      </c>
      <c r="C21" s="14">
        <v>0.01</v>
      </c>
      <c r="D21" s="6">
        <f>0.01</f>
        <v>0.01</v>
      </c>
    </row>
    <row r="22" spans="1:4" x14ac:dyDescent="0.2">
      <c r="A22" s="6"/>
      <c r="B22" s="6" t="s">
        <v>17</v>
      </c>
      <c r="C22" s="14">
        <f>D17</f>
        <v>-0.96</v>
      </c>
      <c r="D22" s="6">
        <f>C22</f>
        <v>-0.96</v>
      </c>
    </row>
    <row r="23" spans="1:4" x14ac:dyDescent="0.2">
      <c r="A23" s="6"/>
      <c r="B23" s="6" t="s">
        <v>13</v>
      </c>
      <c r="C23" s="6"/>
      <c r="D23" s="6">
        <f>D22-D21*D20</f>
        <v>-0.92079999999999995</v>
      </c>
    </row>
    <row r="24" spans="1:4" x14ac:dyDescent="0.2">
      <c r="A24" s="6"/>
      <c r="B24" s="6"/>
      <c r="C24" s="6"/>
      <c r="D24" s="6"/>
    </row>
    <row r="25" spans="1:4" x14ac:dyDescent="0.2">
      <c r="A25" s="6" t="s">
        <v>19</v>
      </c>
      <c r="B25" s="6" t="s">
        <v>9</v>
      </c>
      <c r="C25" s="6"/>
      <c r="D25" s="6">
        <f>C28^2-2*C28</f>
        <v>2.68947264</v>
      </c>
    </row>
    <row r="26" spans="1:4" x14ac:dyDescent="0.2">
      <c r="A26" s="6"/>
      <c r="B26" s="6" t="s">
        <v>12</v>
      </c>
      <c r="C26" s="6"/>
      <c r="D26" s="6">
        <f>2*C28-2</f>
        <v>-3.8415999999999997</v>
      </c>
    </row>
    <row r="27" spans="1:4" x14ac:dyDescent="0.2">
      <c r="A27" s="6"/>
      <c r="B27" s="6" t="s">
        <v>14</v>
      </c>
      <c r="C27" s="14">
        <v>0.01</v>
      </c>
      <c r="D27" s="6">
        <f>C27</f>
        <v>0.01</v>
      </c>
    </row>
    <row r="28" spans="1:4" x14ac:dyDescent="0.2">
      <c r="A28" s="6"/>
      <c r="B28" s="6" t="s">
        <v>17</v>
      </c>
      <c r="C28" s="14">
        <f>D23</f>
        <v>-0.92079999999999995</v>
      </c>
      <c r="D28" s="6">
        <f>C28</f>
        <v>-0.92079999999999995</v>
      </c>
    </row>
    <row r="29" spans="1:4" x14ac:dyDescent="0.2">
      <c r="A29" s="6"/>
      <c r="B29" s="6" t="s">
        <v>13</v>
      </c>
      <c r="C29" s="6"/>
      <c r="D29" s="6">
        <f>C28-D27*D26</f>
        <v>-0.88238399999999995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F05E-D121-5C4D-A1BD-87C2EF6209C1}">
  <dimension ref="A1:O51"/>
  <sheetViews>
    <sheetView zoomScale="175" workbookViewId="0">
      <selection activeCell="E9" sqref="E9"/>
    </sheetView>
  </sheetViews>
  <sheetFormatPr baseColWidth="10" defaultRowHeight="16" x14ac:dyDescent="0.2"/>
  <cols>
    <col min="1" max="2" width="14.5" customWidth="1"/>
    <col min="3" max="3" width="12.5" style="3" customWidth="1"/>
    <col min="4" max="4" width="14.5" customWidth="1"/>
    <col min="6" max="6" width="12.5" customWidth="1"/>
    <col min="11" max="11" width="15" customWidth="1"/>
    <col min="12" max="12" width="13.83203125" customWidth="1"/>
    <col min="13" max="13" width="16.1640625" customWidth="1"/>
    <col min="14" max="14" width="12.5" customWidth="1"/>
  </cols>
  <sheetData>
    <row r="1" spans="1:15" x14ac:dyDescent="0.2">
      <c r="A1" s="1" t="s">
        <v>0</v>
      </c>
      <c r="B1" s="1" t="s">
        <v>1</v>
      </c>
      <c r="C1" s="4" t="s">
        <v>22</v>
      </c>
      <c r="D1" s="7" t="s">
        <v>20</v>
      </c>
      <c r="E1" s="7" t="s">
        <v>25</v>
      </c>
      <c r="F1" s="7" t="s">
        <v>26</v>
      </c>
      <c r="G1" s="7" t="s">
        <v>27</v>
      </c>
      <c r="H1" s="7" t="s">
        <v>25</v>
      </c>
      <c r="I1" s="15"/>
      <c r="J1" s="15"/>
    </row>
    <row r="2" spans="1:15" x14ac:dyDescent="0.2">
      <c r="A2" s="2">
        <v>-0.16562750000000001</v>
      </c>
      <c r="B2" s="2">
        <v>-10.823492</v>
      </c>
      <c r="C2" s="5">
        <f>K$4+L$4*A2</f>
        <v>3.3748999999999993</v>
      </c>
      <c r="D2" s="6">
        <f>B2-C2</f>
        <v>-14.198391999999998</v>
      </c>
      <c r="E2" s="6">
        <f>D2*A2</f>
        <v>2.3516441709799998</v>
      </c>
      <c r="F2" s="6">
        <f>K$7+A2*L$7</f>
        <v>3.1897212927424601</v>
      </c>
      <c r="G2" s="6">
        <f>B2-F2</f>
        <v>-14.01321329274246</v>
      </c>
      <c r="H2" s="6">
        <f>G2*A2</f>
        <v>2.320973484643702</v>
      </c>
      <c r="I2" s="10"/>
      <c r="J2" s="16" t="s">
        <v>21</v>
      </c>
    </row>
    <row r="3" spans="1:15" x14ac:dyDescent="0.2">
      <c r="A3" s="2">
        <v>-0.24069299999999999</v>
      </c>
      <c r="B3" s="2">
        <v>-14.141714</v>
      </c>
      <c r="C3" s="5">
        <f>K$4+L$4*A3</f>
        <v>0.37227999999999994</v>
      </c>
      <c r="D3" s="6">
        <f t="shared" ref="D3:D51" si="0">B3-C3</f>
        <v>-14.513994</v>
      </c>
      <c r="E3" s="6">
        <f t="shared" ref="E3:E51" si="1">D3*A3</f>
        <v>3.4934167578420001</v>
      </c>
      <c r="F3" s="6">
        <f t="shared" ref="F3:F51" si="2">K$7+A3*L$7</f>
        <v>0.16182112519837766</v>
      </c>
      <c r="G3" s="6">
        <f t="shared" ref="G3:G51" si="3">B3-F3</f>
        <v>-14.303535125198378</v>
      </c>
      <c r="H3" s="6">
        <f t="shared" ref="H3:H51" si="4">G3*A3</f>
        <v>3.4427607798893729</v>
      </c>
      <c r="I3" s="10"/>
      <c r="J3" s="10"/>
      <c r="K3" s="4" t="s">
        <v>3</v>
      </c>
      <c r="L3" s="4" t="s">
        <v>2</v>
      </c>
      <c r="M3" s="13" t="s">
        <v>23</v>
      </c>
      <c r="N3" s="13" t="s">
        <v>24</v>
      </c>
      <c r="O3" s="13" t="s">
        <v>14</v>
      </c>
    </row>
    <row r="4" spans="1:15" x14ac:dyDescent="0.2">
      <c r="A4" s="2">
        <v>-0.48590919999999999</v>
      </c>
      <c r="B4" s="2">
        <v>-32.409433999999997</v>
      </c>
      <c r="C4" s="5">
        <f>K$4+L$4*A4</f>
        <v>-9.4363679999999981</v>
      </c>
      <c r="D4" s="6">
        <f t="shared" si="0"/>
        <v>-22.973065999999999</v>
      </c>
      <c r="E4" s="6">
        <f t="shared" si="1"/>
        <v>11.1628241216072</v>
      </c>
      <c r="F4" s="6">
        <f t="shared" si="2"/>
        <v>-9.7294095075759746</v>
      </c>
      <c r="G4" s="6">
        <f t="shared" si="3"/>
        <v>-22.680024492424025</v>
      </c>
      <c r="H4" s="6">
        <f t="shared" si="4"/>
        <v>11.020432557094164</v>
      </c>
      <c r="I4" s="10"/>
      <c r="J4" s="10"/>
      <c r="K4" s="5">
        <v>10</v>
      </c>
      <c r="L4" s="5">
        <v>40</v>
      </c>
      <c r="M4" s="6">
        <f>-1/50*SUM(D2:D51)</f>
        <v>12.939954172999999</v>
      </c>
      <c r="N4" s="6">
        <f>-1/50*SUM(E2:E51)</f>
        <v>-33.677478394312281</v>
      </c>
      <c r="O4" s="6">
        <v>0.01</v>
      </c>
    </row>
    <row r="5" spans="1:15" x14ac:dyDescent="0.2">
      <c r="A5" s="2">
        <v>-0.1076836</v>
      </c>
      <c r="B5" s="2">
        <v>-9.0656832999999999</v>
      </c>
      <c r="C5" s="5">
        <f>K$4+L$4*A5</f>
        <v>5.6926559999999995</v>
      </c>
      <c r="D5" s="6">
        <f t="shared" si="0"/>
        <v>-14.758339299999999</v>
      </c>
      <c r="E5" s="6">
        <f t="shared" si="1"/>
        <v>1.58923110584548</v>
      </c>
      <c r="F5" s="6">
        <f t="shared" si="2"/>
        <v>5.5269913371457822</v>
      </c>
      <c r="G5" s="6">
        <f t="shared" si="3"/>
        <v>-14.592674637145782</v>
      </c>
      <c r="H5" s="6">
        <f t="shared" si="4"/>
        <v>1.5713917385565517</v>
      </c>
      <c r="I5" s="10"/>
      <c r="J5" s="10"/>
    </row>
    <row r="6" spans="1:15" x14ac:dyDescent="0.2">
      <c r="A6" s="2">
        <v>-1.6807323999999999</v>
      </c>
      <c r="B6" s="2">
        <v>-116.62475999999999</v>
      </c>
      <c r="C6" s="5">
        <f>K$4+L$4*A6</f>
        <v>-57.229295999999991</v>
      </c>
      <c r="D6" s="6">
        <f t="shared" si="0"/>
        <v>-59.395464000000004</v>
      </c>
      <c r="E6" s="6">
        <f t="shared" si="1"/>
        <v>99.827880757833597</v>
      </c>
      <c r="F6" s="6">
        <f t="shared" si="2"/>
        <v>-57.924723832606198</v>
      </c>
      <c r="G6" s="6">
        <f t="shared" si="3"/>
        <v>-58.700036167393797</v>
      </c>
      <c r="H6" s="6">
        <f t="shared" si="4"/>
        <v>98.659052667710569</v>
      </c>
      <c r="I6" s="10"/>
      <c r="J6" s="10"/>
      <c r="K6" s="13" t="s">
        <v>28</v>
      </c>
      <c r="L6" s="13" t="s">
        <v>29</v>
      </c>
    </row>
    <row r="7" spans="1:15" x14ac:dyDescent="0.2">
      <c r="A7" s="2">
        <v>-1.0922114999999999</v>
      </c>
      <c r="B7" s="2">
        <v>-78.386308999999997</v>
      </c>
      <c r="C7" s="5">
        <f>K$4+L$4*A7</f>
        <v>-33.688459999999992</v>
      </c>
      <c r="D7" s="6">
        <f t="shared" si="0"/>
        <v>-44.697849000000005</v>
      </c>
      <c r="E7" s="6">
        <f t="shared" si="1"/>
        <v>48.819504703063501</v>
      </c>
      <c r="F7" s="6">
        <f t="shared" si="2"/>
        <v>-34.185688833662688</v>
      </c>
      <c r="G7" s="6">
        <f t="shared" si="3"/>
        <v>-44.200620166337309</v>
      </c>
      <c r="H7" s="6">
        <f t="shared" si="4"/>
        <v>48.276425652805514</v>
      </c>
      <c r="I7" s="10"/>
      <c r="J7" s="10"/>
      <c r="K7" s="6">
        <f>K4-O4*M4</f>
        <v>9.8706004582699993</v>
      </c>
      <c r="L7" s="6">
        <f>L4-O4*N4</f>
        <v>40.33677478394312</v>
      </c>
    </row>
    <row r="8" spans="1:15" x14ac:dyDescent="0.2">
      <c r="A8" s="2">
        <v>0.57477922999999997</v>
      </c>
      <c r="B8" s="2">
        <v>39.086097000000002</v>
      </c>
      <c r="C8" s="5">
        <f>K$4+L$4*A8</f>
        <v>32.991169200000002</v>
      </c>
      <c r="D8" s="6">
        <f t="shared" si="0"/>
        <v>6.0949278000000007</v>
      </c>
      <c r="E8" s="6">
        <f t="shared" si="1"/>
        <v>3.5032379077895941</v>
      </c>
      <c r="F8" s="6">
        <f t="shared" si="2"/>
        <v>33.055340809268245</v>
      </c>
      <c r="G8" s="6">
        <f t="shared" si="3"/>
        <v>6.0307561907317577</v>
      </c>
      <c r="H8" s="6">
        <f t="shared" si="4"/>
        <v>3.4663533996265325</v>
      </c>
      <c r="I8" s="10"/>
      <c r="J8" s="10"/>
    </row>
    <row r="9" spans="1:15" x14ac:dyDescent="0.2">
      <c r="A9" s="2">
        <v>-0.55071340000000002</v>
      </c>
      <c r="B9" s="2">
        <v>-41.595868000000003</v>
      </c>
      <c r="C9" s="5">
        <f>K$4+L$4*A9</f>
        <v>-12.028536000000003</v>
      </c>
      <c r="D9" s="6">
        <f t="shared" si="0"/>
        <v>-29.567332</v>
      </c>
      <c r="E9" s="6">
        <f t="shared" si="1"/>
        <v>16.283125934648801</v>
      </c>
      <c r="F9" s="6">
        <f t="shared" si="2"/>
        <v>-12.343401928029584</v>
      </c>
      <c r="G9" s="6">
        <f t="shared" si="3"/>
        <v>-29.252466071970417</v>
      </c>
      <c r="H9" s="6">
        <f t="shared" si="4"/>
        <v>16.109725048879472</v>
      </c>
      <c r="I9" s="10"/>
      <c r="J9" s="16" t="s">
        <v>30</v>
      </c>
    </row>
    <row r="10" spans="1:15" x14ac:dyDescent="0.2">
      <c r="A10" s="2">
        <v>0.40179025000000002</v>
      </c>
      <c r="B10" s="2">
        <v>23.983129999999999</v>
      </c>
      <c r="C10" s="5">
        <f>K$4+L$4*A10</f>
        <v>26.07161</v>
      </c>
      <c r="D10" s="6">
        <f t="shared" si="0"/>
        <v>-2.0884800000000006</v>
      </c>
      <c r="E10" s="6">
        <f t="shared" si="1"/>
        <v>-0.83913090132000023</v>
      </c>
      <c r="F10" s="6">
        <f t="shared" si="2"/>
        <v>26.077523282904203</v>
      </c>
      <c r="G10" s="6">
        <f t="shared" si="3"/>
        <v>-2.0943932829042033</v>
      </c>
      <c r="H10" s="6">
        <f t="shared" si="4"/>
        <v>-0.84150680073640061</v>
      </c>
      <c r="I10" s="10"/>
      <c r="J10" s="10"/>
      <c r="K10" s="4" t="s">
        <v>3</v>
      </c>
      <c r="L10" s="4" t="s">
        <v>2</v>
      </c>
      <c r="M10" s="13" t="s">
        <v>23</v>
      </c>
      <c r="N10" s="13" t="s">
        <v>24</v>
      </c>
      <c r="O10" s="13" t="s">
        <v>14</v>
      </c>
    </row>
    <row r="11" spans="1:15" x14ac:dyDescent="0.2">
      <c r="A11" s="2">
        <v>-0.50024550000000001</v>
      </c>
      <c r="B11" s="2">
        <v>-33.641916999999999</v>
      </c>
      <c r="C11" s="5">
        <f>K$4+L$4*A11</f>
        <v>-10.009820000000001</v>
      </c>
      <c r="D11" s="6">
        <f t="shared" si="0"/>
        <v>-23.632096999999998</v>
      </c>
      <c r="E11" s="6">
        <f t="shared" si="1"/>
        <v>11.821850179813499</v>
      </c>
      <c r="F11" s="6">
        <f t="shared" si="2"/>
        <v>-10.307689611911018</v>
      </c>
      <c r="G11" s="6">
        <f t="shared" si="3"/>
        <v>-23.334227388088983</v>
      </c>
      <c r="H11" s="6">
        <f t="shared" si="4"/>
        <v>11.672842246868267</v>
      </c>
      <c r="I11" s="10"/>
      <c r="J11" s="10"/>
      <c r="K11" s="6">
        <f>K7</f>
        <v>9.8706004582699993</v>
      </c>
      <c r="L11" s="6">
        <f>L7</f>
        <v>40.33677478394312</v>
      </c>
      <c r="M11" s="6">
        <f>-1/50*SUM(G2:G51)</f>
        <v>12.772895969699952</v>
      </c>
      <c r="N11" s="6">
        <f>-1/50*SUM(H2:H51)</f>
        <v>-33.295095714541176</v>
      </c>
      <c r="O11" s="6">
        <v>0.01</v>
      </c>
    </row>
    <row r="12" spans="1:15" x14ac:dyDescent="0.2">
      <c r="A12" s="2">
        <v>0.62950771000000005</v>
      </c>
      <c r="B12" s="2">
        <v>43.808776299999998</v>
      </c>
      <c r="C12" s="5">
        <f>K$4+L$4*A12</f>
        <v>35.180308400000001</v>
      </c>
      <c r="D12" s="6">
        <f t="shared" si="0"/>
        <v>8.6284678999999969</v>
      </c>
      <c r="E12" s="6">
        <f t="shared" si="1"/>
        <v>5.4316870685375074</v>
      </c>
      <c r="F12" s="6">
        <f t="shared" si="2"/>
        <v>35.262911181295777</v>
      </c>
      <c r="G12" s="6">
        <f t="shared" si="3"/>
        <v>8.5458651187042207</v>
      </c>
      <c r="H12" s="6">
        <f t="shared" si="4"/>
        <v>5.3796879808443725</v>
      </c>
      <c r="I12" s="10"/>
      <c r="J12" s="10"/>
    </row>
    <row r="13" spans="1:15" x14ac:dyDescent="0.2">
      <c r="A13" s="2">
        <v>1.8261192500000001</v>
      </c>
      <c r="B13" s="2">
        <v>131.71287699999999</v>
      </c>
      <c r="C13" s="5">
        <f>K$4+L$4*A13</f>
        <v>83.04477</v>
      </c>
      <c r="D13" s="6">
        <f t="shared" si="0"/>
        <v>48.668106999999992</v>
      </c>
      <c r="E13" s="6">
        <f t="shared" si="1"/>
        <v>88.873767053759735</v>
      </c>
      <c r="F13" s="6">
        <f t="shared" si="2"/>
        <v>83.530361374143126</v>
      </c>
      <c r="G13" s="6">
        <f t="shared" si="3"/>
        <v>48.182515625856865</v>
      </c>
      <c r="H13" s="6">
        <f t="shared" si="4"/>
        <v>87.98701929780303</v>
      </c>
      <c r="I13" s="10"/>
      <c r="J13" s="10"/>
      <c r="K13" s="13" t="s">
        <v>28</v>
      </c>
      <c r="L13" s="13" t="s">
        <v>29</v>
      </c>
    </row>
    <row r="14" spans="1:15" x14ac:dyDescent="0.2">
      <c r="A14" s="2">
        <v>0.30039895</v>
      </c>
      <c r="B14" s="2">
        <v>16.181805300000001</v>
      </c>
      <c r="C14" s="5">
        <f>K$4+L$4*A14</f>
        <v>22.015957999999998</v>
      </c>
      <c r="D14" s="6">
        <f t="shared" si="0"/>
        <v>-5.8341526999999971</v>
      </c>
      <c r="E14" s="6">
        <f t="shared" si="1"/>
        <v>-1.7525733452196641</v>
      </c>
      <c r="F14" s="6">
        <f t="shared" si="2"/>
        <v>21.987725249752991</v>
      </c>
      <c r="G14" s="6">
        <f t="shared" si="3"/>
        <v>-5.8059199497529903</v>
      </c>
      <c r="H14" s="6">
        <f t="shared" si="4"/>
        <v>-1.7440922566898511</v>
      </c>
      <c r="I14" s="10"/>
      <c r="J14" s="10"/>
      <c r="K14" s="6">
        <f>K11-O11*M11</f>
        <v>9.7428714985729989</v>
      </c>
      <c r="L14" s="6">
        <f>L11-O11*N11</f>
        <v>40.669725741088534</v>
      </c>
    </row>
    <row r="15" spans="1:15" x14ac:dyDescent="0.2">
      <c r="A15" s="2">
        <v>-1.0550704</v>
      </c>
      <c r="B15" s="2">
        <v>-72.612886000000003</v>
      </c>
      <c r="C15" s="5">
        <f>K$4+L$4*A15</f>
        <v>-32.202815999999999</v>
      </c>
      <c r="D15" s="6">
        <f t="shared" si="0"/>
        <v>-40.410070000000005</v>
      </c>
      <c r="E15" s="6">
        <f t="shared" si="1"/>
        <v>42.635468718928003</v>
      </c>
      <c r="F15" s="6">
        <f t="shared" si="2"/>
        <v>-32.687536647734781</v>
      </c>
      <c r="G15" s="6">
        <f t="shared" si="3"/>
        <v>-39.925349352265222</v>
      </c>
      <c r="H15" s="6">
        <f t="shared" si="4"/>
        <v>42.124054311234204</v>
      </c>
      <c r="I15" s="10"/>
      <c r="J15" s="10"/>
    </row>
    <row r="16" spans="1:15" x14ac:dyDescent="0.2">
      <c r="A16" s="2">
        <v>-1.3722749000000001</v>
      </c>
      <c r="B16" s="2">
        <v>-91.941316999999998</v>
      </c>
      <c r="C16" s="5">
        <f>K$4+L$4*A16</f>
        <v>-44.890996000000001</v>
      </c>
      <c r="D16" s="6">
        <f t="shared" si="0"/>
        <v>-47.050320999999997</v>
      </c>
      <c r="E16" s="6">
        <f t="shared" si="1"/>
        <v>64.565974545242895</v>
      </c>
      <c r="F16" s="6">
        <f t="shared" si="2"/>
        <v>-45.482543124688071</v>
      </c>
      <c r="G16" s="6">
        <f t="shared" si="3"/>
        <v>-46.458773875311927</v>
      </c>
      <c r="H16" s="6">
        <f t="shared" si="4"/>
        <v>63.754209273866287</v>
      </c>
      <c r="I16" s="10"/>
      <c r="J16" s="10"/>
    </row>
    <row r="17" spans="1:10" x14ac:dyDescent="0.2">
      <c r="A17" s="2">
        <v>-0.185638</v>
      </c>
      <c r="B17" s="2">
        <v>-4.3803729999999996</v>
      </c>
      <c r="C17" s="5">
        <f>K$4+L$4*A17</f>
        <v>2.5744800000000003</v>
      </c>
      <c r="D17" s="6">
        <f t="shared" si="0"/>
        <v>-6.954853</v>
      </c>
      <c r="E17" s="6">
        <f t="shared" si="1"/>
        <v>1.291085001214</v>
      </c>
      <c r="F17" s="6">
        <f t="shared" si="2"/>
        <v>2.3825622609283661</v>
      </c>
      <c r="G17" s="6">
        <f t="shared" si="3"/>
        <v>-6.7629352609283657</v>
      </c>
      <c r="H17" s="6">
        <f t="shared" si="4"/>
        <v>1.2554577759682199</v>
      </c>
      <c r="I17" s="10"/>
      <c r="J17" s="10"/>
    </row>
    <row r="18" spans="1:10" x14ac:dyDescent="0.2">
      <c r="A18" s="2">
        <v>1.3532987000000001</v>
      </c>
      <c r="B18" s="2">
        <v>97.5186128</v>
      </c>
      <c r="C18" s="5">
        <f>K$4+L$4*A18</f>
        <v>64.131947999999994</v>
      </c>
      <c r="D18" s="6">
        <f t="shared" si="0"/>
        <v>33.386664800000005</v>
      </c>
      <c r="E18" s="6">
        <f t="shared" si="1"/>
        <v>45.18213007117577</v>
      </c>
      <c r="F18" s="6">
        <f t="shared" si="2"/>
        <v>64.458305335573016</v>
      </c>
      <c r="G18" s="6">
        <f t="shared" si="3"/>
        <v>33.060307464426984</v>
      </c>
      <c r="H18" s="6">
        <f t="shared" si="4"/>
        <v>44.740471113209338</v>
      </c>
      <c r="I18" s="10"/>
      <c r="J18" s="10"/>
    </row>
    <row r="19" spans="1:10" x14ac:dyDescent="0.2">
      <c r="A19" s="2">
        <v>-1.0717814999999999</v>
      </c>
      <c r="B19" s="2">
        <v>-73.404396000000006</v>
      </c>
      <c r="C19" s="5">
        <f>K$4+L$4*A19</f>
        <v>-32.871259999999999</v>
      </c>
      <c r="D19" s="6">
        <f t="shared" si="0"/>
        <v>-40.533136000000006</v>
      </c>
      <c r="E19" s="6">
        <f t="shared" si="1"/>
        <v>43.442665301784004</v>
      </c>
      <c r="F19" s="6">
        <f t="shared" si="2"/>
        <v>-33.361608524826735</v>
      </c>
      <c r="G19" s="6">
        <f t="shared" si="3"/>
        <v>-40.04278747517327</v>
      </c>
      <c r="H19" s="6">
        <f t="shared" si="4"/>
        <v>42.917118824322415</v>
      </c>
      <c r="I19" s="10"/>
      <c r="J19" s="10"/>
    </row>
    <row r="20" spans="1:10" x14ac:dyDescent="0.2">
      <c r="A20" s="2">
        <v>-1.1496786000000001</v>
      </c>
      <c r="B20" s="2">
        <v>-81.747405000000001</v>
      </c>
      <c r="C20" s="5">
        <f>K$4+L$4*A20</f>
        <v>-35.987144000000001</v>
      </c>
      <c r="D20" s="6">
        <f t="shared" si="0"/>
        <v>-45.760261</v>
      </c>
      <c r="E20" s="6">
        <f t="shared" si="1"/>
        <v>52.609592802114605</v>
      </c>
      <c r="F20" s="6">
        <f t="shared" si="2"/>
        <v>-36.503726303849035</v>
      </c>
      <c r="G20" s="6">
        <f t="shared" si="3"/>
        <v>-45.243678696150965</v>
      </c>
      <c r="H20" s="6">
        <f t="shared" si="4"/>
        <v>52.015689182240671</v>
      </c>
      <c r="I20" s="10"/>
      <c r="J20" s="10"/>
    </row>
    <row r="21" spans="1:10" x14ac:dyDescent="0.2">
      <c r="A21" s="2">
        <v>0.11503391</v>
      </c>
      <c r="B21" s="2">
        <v>8.1673715199999997</v>
      </c>
      <c r="C21" s="5">
        <f>K$4+L$4*A21</f>
        <v>14.6013564</v>
      </c>
      <c r="D21" s="6">
        <f t="shared" si="0"/>
        <v>-6.4339848800000006</v>
      </c>
      <c r="E21" s="6">
        <f t="shared" si="1"/>
        <v>-0.74012643762728092</v>
      </c>
      <c r="F21" s="6">
        <f t="shared" si="2"/>
        <v>14.510697378456381</v>
      </c>
      <c r="G21" s="6">
        <f t="shared" si="3"/>
        <v>-6.3433258584563816</v>
      </c>
      <c r="H21" s="6">
        <f t="shared" si="4"/>
        <v>-0.72969757590234419</v>
      </c>
      <c r="I21" s="10"/>
      <c r="J21" s="10"/>
    </row>
    <row r="22" spans="1:10" x14ac:dyDescent="0.2">
      <c r="A22" s="2">
        <v>1.3349009199999999</v>
      </c>
      <c r="B22" s="2">
        <v>96.837374499999996</v>
      </c>
      <c r="C22" s="5">
        <f>K$4+L$4*A22</f>
        <v>63.396036799999997</v>
      </c>
      <c r="D22" s="6">
        <f t="shared" si="0"/>
        <v>33.441337699999998</v>
      </c>
      <c r="E22" s="6">
        <f t="shared" si="1"/>
        <v>44.640872461760679</v>
      </c>
      <c r="F22" s="6">
        <f t="shared" si="2"/>
        <v>63.716198227188471</v>
      </c>
      <c r="G22" s="6">
        <f t="shared" si="3"/>
        <v>33.121176272811525</v>
      </c>
      <c r="H22" s="6">
        <f t="shared" si="4"/>
        <v>44.213488678058276</v>
      </c>
      <c r="I22" s="10"/>
      <c r="J22" s="10"/>
    </row>
    <row r="23" spans="1:10" x14ac:dyDescent="0.2">
      <c r="A23" s="2">
        <v>0.38083458999999997</v>
      </c>
      <c r="B23" s="2">
        <v>29.670939600000001</v>
      </c>
      <c r="C23" s="5">
        <f>K$4+L$4*A23</f>
        <v>25.2333836</v>
      </c>
      <c r="D23" s="6">
        <f t="shared" si="0"/>
        <v>4.4375560000000007</v>
      </c>
      <c r="E23" s="6">
        <f t="shared" si="1"/>
        <v>1.6899748198620401</v>
      </c>
      <c r="F23" s="6">
        <f t="shared" si="2"/>
        <v>25.232239545035313</v>
      </c>
      <c r="G23" s="6">
        <f t="shared" si="3"/>
        <v>4.4387000549646878</v>
      </c>
      <c r="H23" s="6">
        <f t="shared" si="4"/>
        <v>1.6904105155654543</v>
      </c>
      <c r="I23" s="10"/>
      <c r="J23" s="10"/>
    </row>
    <row r="24" spans="1:10" x14ac:dyDescent="0.2">
      <c r="A24" s="2">
        <v>-0.6055507</v>
      </c>
      <c r="B24" s="2">
        <v>-42.007531</v>
      </c>
      <c r="C24" s="5">
        <f>K$4+L$4*A24</f>
        <v>-14.222028000000002</v>
      </c>
      <c r="D24" s="6">
        <f t="shared" si="0"/>
        <v>-27.785502999999999</v>
      </c>
      <c r="E24" s="6">
        <f t="shared" si="1"/>
        <v>16.8255307915021</v>
      </c>
      <c r="F24" s="6">
        <f t="shared" si="2"/>
        <v>-14.555361747889107</v>
      </c>
      <c r="G24" s="6">
        <f t="shared" si="3"/>
        <v>-27.452169252110892</v>
      </c>
      <c r="H24" s="6">
        <f t="shared" si="4"/>
        <v>16.623680307134226</v>
      </c>
      <c r="I24" s="10"/>
      <c r="J24" s="10"/>
    </row>
    <row r="25" spans="1:10" x14ac:dyDescent="0.2">
      <c r="A25" s="2">
        <v>0.50137127000000004</v>
      </c>
      <c r="B25" s="2">
        <v>34.777051700000001</v>
      </c>
      <c r="C25" s="5">
        <f>K$4+L$4*A25</f>
        <v>30.054850800000001</v>
      </c>
      <c r="D25" s="6">
        <f t="shared" si="0"/>
        <v>4.7222009000000007</v>
      </c>
      <c r="E25" s="6">
        <f t="shared" si="1"/>
        <v>2.3675758624281436</v>
      </c>
      <c r="F25" s="6">
        <f t="shared" si="2"/>
        <v>30.094300459399541</v>
      </c>
      <c r="G25" s="6">
        <f t="shared" si="3"/>
        <v>4.6827512406004601</v>
      </c>
      <c r="H25" s="6">
        <f t="shared" si="4"/>
        <v>2.3477969365939284</v>
      </c>
      <c r="I25" s="10"/>
      <c r="J25" s="10"/>
    </row>
    <row r="26" spans="1:10" x14ac:dyDescent="0.2">
      <c r="A26" s="2">
        <v>-2.0329640000000002</v>
      </c>
      <c r="B26" s="2">
        <v>-145.41972000000001</v>
      </c>
      <c r="C26" s="5">
        <f>K$4+L$4*A26</f>
        <v>-71.318560000000005</v>
      </c>
      <c r="D26" s="6">
        <f t="shared" si="0"/>
        <v>-74.101160000000007</v>
      </c>
      <c r="E26" s="6">
        <f t="shared" si="1"/>
        <v>150.64499063824002</v>
      </c>
      <c r="F26" s="6">
        <f t="shared" si="2"/>
        <v>-72.132610553594148</v>
      </c>
      <c r="G26" s="6">
        <f t="shared" si="3"/>
        <v>-73.287109446405864</v>
      </c>
      <c r="H26" s="6">
        <f t="shared" si="4"/>
        <v>148.99005516860308</v>
      </c>
      <c r="I26" s="10"/>
      <c r="J26" s="10"/>
    </row>
    <row r="27" spans="1:10" x14ac:dyDescent="0.2">
      <c r="A27" s="2">
        <v>-0.18909419999999999</v>
      </c>
      <c r="B27" s="2">
        <v>-18.087733</v>
      </c>
      <c r="C27" s="5">
        <f>K$4+L$4*A27</f>
        <v>2.4362320000000004</v>
      </c>
      <c r="D27" s="6">
        <f t="shared" si="0"/>
        <v>-20.523965</v>
      </c>
      <c r="E27" s="6">
        <f t="shared" si="1"/>
        <v>3.8809627425029998</v>
      </c>
      <c r="F27" s="6">
        <f t="shared" si="2"/>
        <v>2.243150299920103</v>
      </c>
      <c r="G27" s="6">
        <f t="shared" si="3"/>
        <v>-20.330883299920103</v>
      </c>
      <c r="H27" s="6">
        <f t="shared" si="4"/>
        <v>3.8444521128917519</v>
      </c>
      <c r="I27" s="10"/>
      <c r="J27" s="10"/>
    </row>
    <row r="28" spans="1:10" x14ac:dyDescent="0.2">
      <c r="A28" s="2">
        <v>1.82692232</v>
      </c>
      <c r="B28" s="2">
        <v>127.391198</v>
      </c>
      <c r="C28" s="5">
        <f>K$4+L$4*A28</f>
        <v>83.076892799999996</v>
      </c>
      <c r="D28" s="6">
        <f t="shared" si="0"/>
        <v>44.314305200000007</v>
      </c>
      <c r="E28" s="6">
        <f t="shared" si="1"/>
        <v>80.958793265172076</v>
      </c>
      <c r="F28" s="6">
        <f t="shared" si="2"/>
        <v>83.56275462786887</v>
      </c>
      <c r="G28" s="6">
        <f t="shared" si="3"/>
        <v>43.828443372131133</v>
      </c>
      <c r="H28" s="6">
        <f t="shared" si="4"/>
        <v>80.071161447402432</v>
      </c>
      <c r="I28" s="10"/>
      <c r="J28" s="10"/>
    </row>
    <row r="29" spans="1:10" x14ac:dyDescent="0.2">
      <c r="A29" s="2">
        <v>-0.65008730000000003</v>
      </c>
      <c r="B29" s="2">
        <v>-41.385581000000002</v>
      </c>
      <c r="C29" s="5">
        <f>K$4+L$4*A29</f>
        <v>-16.003492000000001</v>
      </c>
      <c r="D29" s="6">
        <f t="shared" si="0"/>
        <v>-25.382089000000001</v>
      </c>
      <c r="E29" s="6">
        <f t="shared" si="1"/>
        <v>16.5005737063697</v>
      </c>
      <c r="F29" s="6">
        <f t="shared" si="2"/>
        <v>-16.351824551731667</v>
      </c>
      <c r="G29" s="6">
        <f t="shared" si="3"/>
        <v>-25.033756448268335</v>
      </c>
      <c r="H29" s="6">
        <f t="shared" si="4"/>
        <v>16.274127138312352</v>
      </c>
      <c r="I29" s="10"/>
      <c r="J29" s="10"/>
    </row>
    <row r="30" spans="1:10" x14ac:dyDescent="0.2">
      <c r="A30" s="2">
        <v>1.0098866399999999</v>
      </c>
      <c r="B30" s="2">
        <v>71.018280000000004</v>
      </c>
      <c r="C30" s="5">
        <f>K$4+L$4*A30</f>
        <v>50.395465599999994</v>
      </c>
      <c r="D30" s="6">
        <f t="shared" si="0"/>
        <v>20.62281440000001</v>
      </c>
      <c r="E30" s="6">
        <f t="shared" si="1"/>
        <v>20.826704741759624</v>
      </c>
      <c r="F30" s="6">
        <f t="shared" si="2"/>
        <v>50.606170413263037</v>
      </c>
      <c r="G30" s="6">
        <f t="shared" si="3"/>
        <v>20.412109586736968</v>
      </c>
      <c r="H30" s="6">
        <f t="shared" si="4"/>
        <v>20.613916765861582</v>
      </c>
      <c r="I30" s="10"/>
      <c r="J30" s="10"/>
    </row>
    <row r="31" spans="1:10" x14ac:dyDescent="0.2">
      <c r="A31" s="2">
        <v>-0.57172109999999998</v>
      </c>
      <c r="B31" s="2">
        <v>-35.661014999999999</v>
      </c>
      <c r="C31" s="5">
        <f>K$4+L$4*A31</f>
        <v>-12.868843999999999</v>
      </c>
      <c r="D31" s="6">
        <f t="shared" si="0"/>
        <v>-22.792171</v>
      </c>
      <c r="E31" s="6">
        <f t="shared" si="1"/>
        <v>13.0307650755081</v>
      </c>
      <c r="F31" s="6">
        <f t="shared" si="2"/>
        <v>-13.190784791658222</v>
      </c>
      <c r="G31" s="6">
        <f t="shared" si="3"/>
        <v>-22.470230208341775</v>
      </c>
      <c r="H31" s="6">
        <f t="shared" si="4"/>
        <v>12.846704731966389</v>
      </c>
      <c r="I31" s="10"/>
      <c r="J31" s="10"/>
    </row>
    <row r="32" spans="1:10" x14ac:dyDescent="0.2">
      <c r="A32" s="2">
        <v>-0.56908219999999998</v>
      </c>
      <c r="B32" s="2">
        <v>-43.996808999999999</v>
      </c>
      <c r="C32" s="5">
        <f>K$4+L$4*A32</f>
        <v>-12.763287999999999</v>
      </c>
      <c r="D32" s="6">
        <f t="shared" si="0"/>
        <v>-31.233521</v>
      </c>
      <c r="E32" s="6">
        <f t="shared" si="1"/>
        <v>17.774440844426199</v>
      </c>
      <c r="F32" s="6">
        <f t="shared" si="2"/>
        <v>-13.084340076680876</v>
      </c>
      <c r="G32" s="6">
        <f t="shared" si="3"/>
        <v>-30.912468923319125</v>
      </c>
      <c r="H32" s="6">
        <f t="shared" si="4"/>
        <v>17.591735822314078</v>
      </c>
      <c r="I32" s="10"/>
      <c r="J32" s="10"/>
    </row>
    <row r="33" spans="1:10" x14ac:dyDescent="0.2">
      <c r="A33" s="2">
        <v>2.42967391</v>
      </c>
      <c r="B33" s="2">
        <v>168.82271399999999</v>
      </c>
      <c r="C33" s="5">
        <f>K$4+L$4*A33</f>
        <v>107.1869564</v>
      </c>
      <c r="D33" s="6">
        <f t="shared" si="0"/>
        <v>61.635757599999991</v>
      </c>
      <c r="E33" s="6">
        <f t="shared" si="1"/>
        <v>149.75479216380418</v>
      </c>
      <c r="F33" s="6">
        <f t="shared" si="2"/>
        <v>107.87580976436249</v>
      </c>
      <c r="G33" s="6">
        <f t="shared" si="3"/>
        <v>60.946904235637504</v>
      </c>
      <c r="H33" s="6">
        <f t="shared" si="4"/>
        <v>148.08110311659695</v>
      </c>
      <c r="I33" s="10"/>
      <c r="J33" s="10"/>
    </row>
    <row r="34" spans="1:10" x14ac:dyDescent="0.2">
      <c r="A34" s="2">
        <v>0.44026275999999998</v>
      </c>
      <c r="B34" s="2">
        <v>32.6311909</v>
      </c>
      <c r="C34" s="5">
        <f>K$4+L$4*A34</f>
        <v>27.610510399999999</v>
      </c>
      <c r="D34" s="6">
        <f t="shared" si="0"/>
        <v>5.020680500000001</v>
      </c>
      <c r="E34" s="6">
        <f t="shared" si="1"/>
        <v>2.2104186540081803</v>
      </c>
      <c r="F34" s="6">
        <f t="shared" si="2"/>
        <v>27.6293802541472</v>
      </c>
      <c r="G34" s="6">
        <f t="shared" si="3"/>
        <v>5.0018106458527996</v>
      </c>
      <c r="H34" s="6">
        <f t="shared" si="4"/>
        <v>2.2021109599405357</v>
      </c>
      <c r="I34" s="10"/>
      <c r="J34" s="10"/>
    </row>
    <row r="35" spans="1:10" x14ac:dyDescent="0.2">
      <c r="A35" s="2">
        <v>8.6072209999999996E-2</v>
      </c>
      <c r="B35" s="2">
        <v>6.44692183</v>
      </c>
      <c r="C35" s="5">
        <f>K$4+L$4*A35</f>
        <v>13.442888399999999</v>
      </c>
      <c r="D35" s="6">
        <f t="shared" si="0"/>
        <v>-6.9959665699999993</v>
      </c>
      <c r="E35" s="6">
        <f t="shared" si="1"/>
        <v>-0.60215830376601964</v>
      </c>
      <c r="F35" s="6">
        <f t="shared" si="2"/>
        <v>13.342475808196255</v>
      </c>
      <c r="G35" s="6">
        <f t="shared" si="3"/>
        <v>-6.8955539781962552</v>
      </c>
      <c r="H35" s="6">
        <f t="shared" si="4"/>
        <v>-0.59351557007764344</v>
      </c>
      <c r="I35" s="10"/>
      <c r="J35" s="10"/>
    </row>
    <row r="36" spans="1:10" x14ac:dyDescent="0.2">
      <c r="A36" s="2">
        <v>0.39458104999999999</v>
      </c>
      <c r="B36" s="2">
        <v>27.549579699999999</v>
      </c>
      <c r="C36" s="5">
        <f>K$4+L$4*A36</f>
        <v>25.783242000000001</v>
      </c>
      <c r="D36" s="6">
        <f t="shared" si="0"/>
        <v>1.7663376999999976</v>
      </c>
      <c r="E36" s="6">
        <f t="shared" si="1"/>
        <v>0.69696338432058402</v>
      </c>
      <c r="F36" s="6">
        <f t="shared" si="2"/>
        <v>25.786727406131799</v>
      </c>
      <c r="G36" s="6">
        <f t="shared" si="3"/>
        <v>1.7628522938681996</v>
      </c>
      <c r="H36" s="6">
        <f t="shared" si="4"/>
        <v>0.6955881091094227</v>
      </c>
      <c r="I36" s="10"/>
      <c r="J36" s="10"/>
    </row>
    <row r="37" spans="1:10" x14ac:dyDescent="0.2">
      <c r="A37" s="2">
        <v>0.37411379</v>
      </c>
      <c r="B37" s="2">
        <v>29.690543999999999</v>
      </c>
      <c r="C37" s="5">
        <f>K$4+L$4*A37</f>
        <v>24.9645516</v>
      </c>
      <c r="D37" s="6">
        <f t="shared" si="0"/>
        <v>4.7259923999999991</v>
      </c>
      <c r="E37" s="6">
        <f t="shared" si="1"/>
        <v>1.7680589282751957</v>
      </c>
      <c r="F37" s="6">
        <f t="shared" si="2"/>
        <v>24.96114414906739</v>
      </c>
      <c r="G37" s="6">
        <f t="shared" si="3"/>
        <v>4.7293998509326087</v>
      </c>
      <c r="H37" s="6">
        <f t="shared" si="4"/>
        <v>1.7693337026578333</v>
      </c>
      <c r="I37" s="10"/>
      <c r="J37" s="10"/>
    </row>
    <row r="38" spans="1:10" x14ac:dyDescent="0.2">
      <c r="A38" s="2">
        <v>-1.5433104</v>
      </c>
      <c r="B38" s="2">
        <v>-105.89570999999999</v>
      </c>
      <c r="C38" s="5">
        <f>K$4+L$4*A38</f>
        <v>-51.732416000000001</v>
      </c>
      <c r="D38" s="6">
        <f t="shared" si="0"/>
        <v>-54.163293999999993</v>
      </c>
      <c r="E38" s="6">
        <f t="shared" si="1"/>
        <v>83.590774928457591</v>
      </c>
      <c r="F38" s="6">
        <f t="shared" si="2"/>
        <v>-52.381563568247174</v>
      </c>
      <c r="G38" s="6">
        <f t="shared" si="3"/>
        <v>-53.51414643175282</v>
      </c>
      <c r="H38" s="6">
        <f t="shared" si="4"/>
        <v>82.588938735247012</v>
      </c>
      <c r="I38" s="10"/>
      <c r="J38" s="10"/>
    </row>
    <row r="39" spans="1:10" x14ac:dyDescent="0.2">
      <c r="A39" s="2">
        <v>-0.65856289999999995</v>
      </c>
      <c r="B39" s="2">
        <v>-47.546590999999999</v>
      </c>
      <c r="C39" s="5">
        <f>K$4+L$4*A39</f>
        <v>-16.342515999999996</v>
      </c>
      <c r="D39" s="6">
        <f t="shared" si="0"/>
        <v>-31.204075000000003</v>
      </c>
      <c r="E39" s="6">
        <f t="shared" si="1"/>
        <v>20.549846123817499</v>
      </c>
      <c r="F39" s="6">
        <f t="shared" si="2"/>
        <v>-16.693702920090452</v>
      </c>
      <c r="G39" s="6">
        <f t="shared" si="3"/>
        <v>-30.852888079909548</v>
      </c>
      <c r="H39" s="6">
        <f t="shared" si="4"/>
        <v>20.31856744728066</v>
      </c>
      <c r="I39" s="10"/>
      <c r="J39" s="10"/>
    </row>
    <row r="40" spans="1:10" x14ac:dyDescent="0.2">
      <c r="A40" s="2">
        <v>-0.28276479999999998</v>
      </c>
      <c r="B40" s="2">
        <v>-19.639564</v>
      </c>
      <c r="C40" s="5">
        <f>K$4+L$4*A40</f>
        <v>-1.3105919999999998</v>
      </c>
      <c r="D40" s="6">
        <f t="shared" si="0"/>
        <v>-18.328972</v>
      </c>
      <c r="E40" s="6">
        <f t="shared" si="1"/>
        <v>5.1827881017855999</v>
      </c>
      <c r="F40" s="6">
        <f t="shared" si="2"/>
        <v>-1.5352195961567201</v>
      </c>
      <c r="G40" s="6">
        <f t="shared" si="3"/>
        <v>-18.104344403843278</v>
      </c>
      <c r="H40" s="6">
        <f t="shared" si="4"/>
        <v>5.1192713244838632</v>
      </c>
      <c r="I40" s="10"/>
      <c r="J40" s="10"/>
    </row>
    <row r="41" spans="1:10" x14ac:dyDescent="0.2">
      <c r="A41" s="2">
        <v>-0.85502560000000005</v>
      </c>
      <c r="B41" s="2">
        <v>-63.159528000000002</v>
      </c>
      <c r="C41" s="5">
        <f>K$4+L$4*A41</f>
        <v>-24.201024000000004</v>
      </c>
      <c r="D41" s="6">
        <f t="shared" si="0"/>
        <v>-38.958503999999998</v>
      </c>
      <c r="E41" s="6">
        <f t="shared" si="1"/>
        <v>33.310518257702398</v>
      </c>
      <c r="F41" s="6">
        <f t="shared" si="2"/>
        <v>-24.618374603435839</v>
      </c>
      <c r="G41" s="6">
        <f t="shared" si="3"/>
        <v>-38.541153396564162</v>
      </c>
      <c r="H41" s="6">
        <f t="shared" si="4"/>
        <v>32.953672807589314</v>
      </c>
      <c r="I41" s="10"/>
      <c r="J41" s="10"/>
    </row>
    <row r="42" spans="1:10" x14ac:dyDescent="0.2">
      <c r="A42" s="2">
        <v>-1.3938318000000001</v>
      </c>
      <c r="B42" s="2">
        <v>-95.754503</v>
      </c>
      <c r="C42" s="5">
        <f>K$4+L$4*A42</f>
        <v>-45.753272000000003</v>
      </c>
      <c r="D42" s="6">
        <f t="shared" si="0"/>
        <v>-50.001230999999997</v>
      </c>
      <c r="E42" s="6">
        <f t="shared" si="1"/>
        <v>69.693305806945801</v>
      </c>
      <c r="F42" s="6">
        <f t="shared" si="2"/>
        <v>-46.352078945028055</v>
      </c>
      <c r="G42" s="6">
        <f t="shared" si="3"/>
        <v>-49.402424054971945</v>
      </c>
      <c r="H42" s="6">
        <f t="shared" si="4"/>
        <v>68.85866964490485</v>
      </c>
      <c r="I42" s="10"/>
      <c r="J42" s="10"/>
    </row>
    <row r="43" spans="1:10" x14ac:dyDescent="0.2">
      <c r="A43" s="2">
        <v>0.92906971999999999</v>
      </c>
      <c r="B43" s="2">
        <v>66.078068599999995</v>
      </c>
      <c r="C43" s="5">
        <f>K$4+L$4*A43</f>
        <v>47.162788800000001</v>
      </c>
      <c r="D43" s="6">
        <f t="shared" si="0"/>
        <v>18.915279799999993</v>
      </c>
      <c r="E43" s="6">
        <f t="shared" si="1"/>
        <v>17.573613707507651</v>
      </c>
      <c r="F43" s="6">
        <f t="shared" si="2"/>
        <v>47.346276512491094</v>
      </c>
      <c r="G43" s="6">
        <f t="shared" si="3"/>
        <v>18.7317920875089</v>
      </c>
      <c r="H43" s="6">
        <f t="shared" si="4"/>
        <v>17.403140829840108</v>
      </c>
      <c r="I43" s="10"/>
      <c r="J43" s="10"/>
    </row>
    <row r="44" spans="1:10" x14ac:dyDescent="0.2">
      <c r="A44" s="2">
        <v>1.1345693400000001</v>
      </c>
      <c r="B44" s="2">
        <v>76.1064255</v>
      </c>
      <c r="C44" s="5">
        <f>K$4+L$4*A44</f>
        <v>55.382773600000007</v>
      </c>
      <c r="D44" s="6">
        <f t="shared" si="0"/>
        <v>20.723651899999993</v>
      </c>
      <c r="E44" s="6">
        <f t="shared" si="1"/>
        <v>23.51242005857274</v>
      </c>
      <c r="F44" s="6">
        <f t="shared" si="2"/>
        <v>55.635468402616993</v>
      </c>
      <c r="G44" s="6">
        <f t="shared" si="3"/>
        <v>20.470957097383007</v>
      </c>
      <c r="H44" s="6">
        <f t="shared" si="4"/>
        <v>23.225720283146156</v>
      </c>
      <c r="I44" s="10"/>
      <c r="J44" s="10"/>
    </row>
    <row r="45" spans="1:10" x14ac:dyDescent="0.2">
      <c r="A45" s="2">
        <v>-1.8990591999999999</v>
      </c>
      <c r="B45" s="2">
        <v>-132.1301</v>
      </c>
      <c r="C45" s="5">
        <f>K$4+L$4*A45</f>
        <v>-65.962367999999998</v>
      </c>
      <c r="D45" s="6">
        <f t="shared" si="0"/>
        <v>-66.167732000000001</v>
      </c>
      <c r="E45" s="6">
        <f t="shared" si="1"/>
        <v>125.6564401977344</v>
      </c>
      <c r="F45" s="6">
        <f t="shared" si="2"/>
        <v>-66.731322793505186</v>
      </c>
      <c r="G45" s="6">
        <f t="shared" si="3"/>
        <v>-65.398777206494813</v>
      </c>
      <c r="H45" s="6">
        <f t="shared" si="4"/>
        <v>124.19614952274428</v>
      </c>
      <c r="I45" s="10"/>
      <c r="J45" s="10"/>
    </row>
    <row r="46" spans="1:10" x14ac:dyDescent="0.2">
      <c r="A46" s="2">
        <v>0.78434470000000001</v>
      </c>
      <c r="B46" s="2">
        <v>59.155936599999997</v>
      </c>
      <c r="C46" s="5">
        <f>K$4+L$4*A46</f>
        <v>41.373788000000005</v>
      </c>
      <c r="D46" s="6">
        <f t="shared" si="0"/>
        <v>17.782148599999992</v>
      </c>
      <c r="E46" s="6">
        <f t="shared" si="1"/>
        <v>13.947334009022414</v>
      </c>
      <c r="F46" s="6">
        <f t="shared" si="2"/>
        <v>41.508535975149428</v>
      </c>
      <c r="G46" s="6">
        <f t="shared" si="3"/>
        <v>17.647400624850569</v>
      </c>
      <c r="H46" s="6">
        <f t="shared" si="4"/>
        <v>13.841645148878232</v>
      </c>
      <c r="I46" s="10"/>
      <c r="J46" s="10"/>
    </row>
    <row r="47" spans="1:10" x14ac:dyDescent="0.2">
      <c r="A47" s="2">
        <v>0.71371868999999999</v>
      </c>
      <c r="B47" s="2">
        <v>48.505242099999997</v>
      </c>
      <c r="C47" s="5">
        <f>K$4+L$4*A47</f>
        <v>38.548747599999999</v>
      </c>
      <c r="D47" s="6">
        <f t="shared" si="0"/>
        <v>9.956494499999998</v>
      </c>
      <c r="E47" s="6">
        <f t="shared" si="1"/>
        <v>7.1061362115322035</v>
      </c>
      <c r="F47" s="6">
        <f t="shared" si="2"/>
        <v>38.659710515890914</v>
      </c>
      <c r="G47" s="6">
        <f t="shared" si="3"/>
        <v>9.8455315841090822</v>
      </c>
      <c r="H47" s="6">
        <f t="shared" si="4"/>
        <v>7.0269399045639585</v>
      </c>
      <c r="I47" s="10"/>
      <c r="J47" s="10"/>
    </row>
    <row r="48" spans="1:10" x14ac:dyDescent="0.2">
      <c r="A48" s="2">
        <v>-2.2098464999999998</v>
      </c>
      <c r="B48" s="2">
        <v>-150.61857000000001</v>
      </c>
      <c r="C48" s="5">
        <f>K$4+L$4*A48</f>
        <v>-78.393859999999989</v>
      </c>
      <c r="D48" s="6">
        <f t="shared" si="0"/>
        <v>-72.224710000000016</v>
      </c>
      <c r="E48" s="6">
        <f t="shared" si="1"/>
        <v>159.60552260701502</v>
      </c>
      <c r="F48" s="6">
        <f t="shared" si="2"/>
        <v>-79.267480119314953</v>
      </c>
      <c r="G48" s="6">
        <f t="shared" si="3"/>
        <v>-71.351089880685052</v>
      </c>
      <c r="H48" s="6">
        <f t="shared" si="4"/>
        <v>157.67495624401727</v>
      </c>
      <c r="I48" s="10"/>
      <c r="J48" s="10"/>
    </row>
    <row r="49" spans="1:10" x14ac:dyDescent="0.2">
      <c r="A49" s="2">
        <v>0.88418068999999999</v>
      </c>
      <c r="B49" s="2">
        <v>63.104398799999998</v>
      </c>
      <c r="C49" s="5">
        <f>K$4+L$4*A49</f>
        <v>45.3672276</v>
      </c>
      <c r="D49" s="6">
        <f t="shared" si="0"/>
        <v>17.737171199999999</v>
      </c>
      <c r="E49" s="6">
        <f t="shared" si="1"/>
        <v>15.682864270264126</v>
      </c>
      <c r="F49" s="6">
        <f t="shared" si="2"/>
        <v>45.535597819111423</v>
      </c>
      <c r="G49" s="6">
        <f t="shared" si="3"/>
        <v>17.568800980888575</v>
      </c>
      <c r="H49" s="6">
        <f t="shared" si="4"/>
        <v>15.533994573754738</v>
      </c>
      <c r="I49" s="10"/>
      <c r="J49" s="10"/>
    </row>
    <row r="50" spans="1:10" x14ac:dyDescent="0.2">
      <c r="A50" s="2">
        <v>0.25712929000000001</v>
      </c>
      <c r="B50" s="2">
        <v>11.190668499999999</v>
      </c>
      <c r="C50" s="5">
        <f>K$4+L$4*A50</f>
        <v>20.285171599999998</v>
      </c>
      <c r="D50" s="6">
        <f t="shared" si="0"/>
        <v>-9.094503099999999</v>
      </c>
      <c r="E50" s="6">
        <f t="shared" si="1"/>
        <v>-2.338463125005799</v>
      </c>
      <c r="F50" s="6">
        <f t="shared" si="2"/>
        <v>20.242366719355196</v>
      </c>
      <c r="G50" s="6">
        <f t="shared" si="3"/>
        <v>-9.0516982193551971</v>
      </c>
      <c r="H50" s="6">
        <f t="shared" si="4"/>
        <v>-2.3274567364370662</v>
      </c>
      <c r="I50" s="10"/>
      <c r="J50" s="10"/>
    </row>
    <row r="51" spans="1:10" x14ac:dyDescent="0.2">
      <c r="A51" s="2">
        <v>-1.1544747</v>
      </c>
      <c r="B51" s="2">
        <v>-77.997404000000003</v>
      </c>
      <c r="C51" s="5">
        <f>K$4+L$4*A51</f>
        <v>-36.178987999999997</v>
      </c>
      <c r="D51" s="6">
        <f t="shared" si="0"/>
        <v>-41.818416000000006</v>
      </c>
      <c r="E51" s="6">
        <f t="shared" si="1"/>
        <v>48.278303266075206</v>
      </c>
      <c r="F51" s="6">
        <f t="shared" si="2"/>
        <v>-36.697185509390302</v>
      </c>
      <c r="G51" s="6">
        <f t="shared" si="3"/>
        <v>-41.300218490609701</v>
      </c>
      <c r="H51" s="6">
        <f t="shared" si="4"/>
        <v>47.680057351881089</v>
      </c>
      <c r="I51" s="10"/>
      <c r="J51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5049-30EC-4A40-AFBE-945907B1D82E}">
  <dimension ref="A1:M14"/>
  <sheetViews>
    <sheetView tabSelected="1" topLeftCell="G1" zoomScale="200" zoomScaleNormal="210" workbookViewId="0">
      <selection activeCell="N11" sqref="N11"/>
    </sheetView>
  </sheetViews>
  <sheetFormatPr baseColWidth="10" defaultRowHeight="16" x14ac:dyDescent="0.2"/>
  <cols>
    <col min="5" max="5" width="15.6640625" customWidth="1"/>
    <col min="6" max="6" width="13.33203125" customWidth="1"/>
  </cols>
  <sheetData>
    <row r="1" spans="1:13" x14ac:dyDescent="0.2">
      <c r="A1" s="5" t="s">
        <v>31</v>
      </c>
      <c r="B1" s="5" t="s">
        <v>32</v>
      </c>
      <c r="C1" s="5" t="s">
        <v>33</v>
      </c>
      <c r="D1" s="17" t="s">
        <v>34</v>
      </c>
      <c r="E1" t="s">
        <v>35</v>
      </c>
      <c r="I1" s="19">
        <v>1</v>
      </c>
      <c r="J1" s="19" t="s">
        <v>31</v>
      </c>
      <c r="K1" s="19" t="s">
        <v>32</v>
      </c>
      <c r="L1" s="19" t="s">
        <v>33</v>
      </c>
      <c r="M1" s="21" t="s">
        <v>34</v>
      </c>
    </row>
    <row r="2" spans="1:13" x14ac:dyDescent="0.2">
      <c r="A2" s="5">
        <v>0.76792566937763085</v>
      </c>
      <c r="B2" s="5">
        <v>0.66021457121243765</v>
      </c>
      <c r="C2" s="5">
        <v>0.96102541900279759</v>
      </c>
      <c r="D2" s="5">
        <v>60</v>
      </c>
      <c r="H2" s="23"/>
      <c r="I2" s="22">
        <v>1</v>
      </c>
      <c r="J2" s="20">
        <v>0.76792566937763085</v>
      </c>
      <c r="K2" s="20">
        <v>0.66021457121243765</v>
      </c>
      <c r="L2" s="20">
        <v>0.96102541900279759</v>
      </c>
      <c r="M2" s="24">
        <v>60</v>
      </c>
    </row>
    <row r="3" spans="1:13" x14ac:dyDescent="0.2">
      <c r="A3" s="27" t="s">
        <v>36</v>
      </c>
      <c r="B3" s="27" t="s">
        <v>37</v>
      </c>
      <c r="C3" s="27" t="s">
        <v>38</v>
      </c>
      <c r="D3" s="5"/>
      <c r="H3" s="26"/>
      <c r="I3" s="27">
        <v>1</v>
      </c>
      <c r="J3" s="27" t="s">
        <v>36</v>
      </c>
      <c r="K3" s="27" t="s">
        <v>37</v>
      </c>
      <c r="L3" s="27" t="s">
        <v>38</v>
      </c>
      <c r="M3" s="25"/>
    </row>
    <row r="4" spans="1:13" x14ac:dyDescent="0.2">
      <c r="A4" s="5">
        <v>0.9153794996825998</v>
      </c>
      <c r="B4" s="5">
        <v>6.4118583795976902E-2</v>
      </c>
      <c r="C4" s="5">
        <v>8.7130819491680112E-2</v>
      </c>
      <c r="D4" s="5">
        <v>41</v>
      </c>
      <c r="I4" s="18">
        <v>1</v>
      </c>
      <c r="J4" s="18">
        <v>0.9153794996825998</v>
      </c>
      <c r="K4" s="18">
        <v>6.4118583795976902E-2</v>
      </c>
      <c r="L4" s="18">
        <v>8.7130819491680112E-2</v>
      </c>
      <c r="M4" s="18">
        <v>41</v>
      </c>
    </row>
    <row r="5" spans="1:13" x14ac:dyDescent="0.2">
      <c r="A5" s="5">
        <v>7.7772435373765658E-2</v>
      </c>
      <c r="B5" s="5">
        <v>1.4226862188988942E-2</v>
      </c>
      <c r="C5" s="5">
        <v>0.93338483778005144</v>
      </c>
      <c r="D5" s="5">
        <v>59</v>
      </c>
      <c r="I5" s="5">
        <v>1</v>
      </c>
      <c r="J5" s="5">
        <v>7.7772435373765658E-2</v>
      </c>
      <c r="K5" s="5">
        <v>1.4226862188988942E-2</v>
      </c>
      <c r="L5" s="5">
        <v>0.93338483778005144</v>
      </c>
      <c r="M5" s="5">
        <v>59</v>
      </c>
    </row>
    <row r="6" spans="1:13" x14ac:dyDescent="0.2">
      <c r="A6" s="5">
        <v>0.33694685746714903</v>
      </c>
      <c r="B6" s="5">
        <v>0.35806132081202635</v>
      </c>
      <c r="C6" s="5">
        <v>0.55726850465084909</v>
      </c>
      <c r="D6" s="5">
        <v>64</v>
      </c>
      <c r="I6" s="5">
        <v>1</v>
      </c>
      <c r="J6" s="5">
        <v>0.33694685746714903</v>
      </c>
      <c r="K6" s="5">
        <v>0.35806132081202635</v>
      </c>
      <c r="L6" s="5">
        <v>0.55726850465084909</v>
      </c>
      <c r="M6" s="5">
        <v>64</v>
      </c>
    </row>
    <row r="7" spans="1:13" x14ac:dyDescent="0.2">
      <c r="A7" s="5">
        <v>0.61170445621481229</v>
      </c>
      <c r="B7" s="5">
        <v>0.80219663068602831</v>
      </c>
      <c r="C7" s="5">
        <v>0.35540748544439738</v>
      </c>
      <c r="D7" s="5">
        <v>84</v>
      </c>
      <c r="I7" s="5">
        <v>1</v>
      </c>
      <c r="J7" s="5">
        <v>0.61170445621481229</v>
      </c>
      <c r="K7" s="5">
        <v>0.80219663068602831</v>
      </c>
      <c r="L7" s="5">
        <v>0.35540748544439738</v>
      </c>
      <c r="M7" s="5">
        <v>84</v>
      </c>
    </row>
    <row r="8" spans="1:13" x14ac:dyDescent="0.2">
      <c r="A8" s="5">
        <v>0.36365252376774859</v>
      </c>
      <c r="B8" s="5">
        <v>0.31514800892780404</v>
      </c>
      <c r="C8" s="5">
        <v>0.4571856019548779</v>
      </c>
      <c r="D8" s="5">
        <v>46</v>
      </c>
      <c r="I8" s="5">
        <v>1</v>
      </c>
      <c r="J8" s="5">
        <v>0.36365252376774859</v>
      </c>
      <c r="K8" s="5">
        <v>0.31514800892780404</v>
      </c>
      <c r="L8" s="5">
        <v>0.4571856019548779</v>
      </c>
      <c r="M8" s="5">
        <v>46</v>
      </c>
    </row>
    <row r="9" spans="1:13" x14ac:dyDescent="0.2">
      <c r="A9" s="5">
        <v>0.62279546772920857</v>
      </c>
      <c r="B9" s="5">
        <v>0.32221859263522956</v>
      </c>
      <c r="C9" s="5">
        <v>0.47317083509908575</v>
      </c>
      <c r="D9" s="5">
        <v>15</v>
      </c>
      <c r="I9" s="5">
        <v>1</v>
      </c>
      <c r="J9" s="5">
        <v>0.62279546772920857</v>
      </c>
      <c r="K9" s="5">
        <v>0.32221859263522956</v>
      </c>
      <c r="L9" s="5">
        <v>0.47317083509908575</v>
      </c>
      <c r="M9" s="5">
        <v>15</v>
      </c>
    </row>
    <row r="10" spans="1:13" x14ac:dyDescent="0.2">
      <c r="A10" s="5">
        <v>0.64052153407657675</v>
      </c>
      <c r="B10" s="5">
        <v>0.24224030667530771</v>
      </c>
      <c r="C10" s="5">
        <v>0.26596547504268075</v>
      </c>
      <c r="D10" s="5">
        <v>50</v>
      </c>
      <c r="I10" s="5">
        <v>1</v>
      </c>
      <c r="J10" s="5">
        <v>0.64052153407657675</v>
      </c>
      <c r="K10" s="5">
        <v>0.24224030667530771</v>
      </c>
      <c r="L10" s="5">
        <v>0.26596547504268075</v>
      </c>
      <c r="M10" s="5">
        <v>50</v>
      </c>
    </row>
    <row r="11" spans="1:13" x14ac:dyDescent="0.2">
      <c r="A11" s="5">
        <v>2.8134147024384326E-2</v>
      </c>
      <c r="B11" s="5">
        <v>0.97820077175652709</v>
      </c>
      <c r="C11" s="5">
        <v>0.32515269627805365</v>
      </c>
      <c r="D11" s="5">
        <v>34</v>
      </c>
      <c r="I11" s="5">
        <v>1</v>
      </c>
      <c r="J11" s="5">
        <v>2.8134147024384326E-2</v>
      </c>
      <c r="K11" s="5">
        <v>0.97820077175652709</v>
      </c>
      <c r="L11" s="5">
        <v>0.32515269627805365</v>
      </c>
      <c r="M11" s="5">
        <v>34</v>
      </c>
    </row>
    <row r="12" spans="1:13" x14ac:dyDescent="0.2">
      <c r="A12" s="5">
        <v>0.77261916534805131</v>
      </c>
      <c r="B12" s="5">
        <v>0.24543282148022039</v>
      </c>
      <c r="C12" s="5">
        <v>0.83820602010485989</v>
      </c>
      <c r="D12" s="5">
        <v>36</v>
      </c>
      <c r="I12" s="5">
        <v>1</v>
      </c>
      <c r="J12" s="5">
        <v>0.77261916534805131</v>
      </c>
      <c r="K12" s="5">
        <v>0.24543282148022039</v>
      </c>
      <c r="L12" s="5">
        <v>0.83820602010485989</v>
      </c>
      <c r="M12" s="5">
        <v>36</v>
      </c>
    </row>
    <row r="13" spans="1:13" x14ac:dyDescent="0.2">
      <c r="A13" s="5">
        <v>0.22945889203071812</v>
      </c>
      <c r="B13" s="5">
        <v>0.53197525954760072</v>
      </c>
      <c r="C13" s="5">
        <v>0.55523239164486149</v>
      </c>
      <c r="D13" s="5">
        <v>96</v>
      </c>
      <c r="I13" s="5">
        <v>1</v>
      </c>
      <c r="J13" s="5">
        <v>0.22945889203071812</v>
      </c>
      <c r="K13" s="5">
        <v>0.53197525954760072</v>
      </c>
      <c r="L13" s="5">
        <v>0.55523239164486149</v>
      </c>
      <c r="M13" s="5">
        <v>96</v>
      </c>
    </row>
    <row r="14" spans="1:13" x14ac:dyDescent="0.2">
      <c r="A14" s="5">
        <v>0.86600964341011433</v>
      </c>
      <c r="B14" s="5">
        <v>0.93421466276619891</v>
      </c>
      <c r="C14" s="5">
        <v>0.35899709327601503</v>
      </c>
      <c r="D14" s="5">
        <v>24</v>
      </c>
      <c r="I14" s="5">
        <v>1</v>
      </c>
      <c r="J14" s="5">
        <v>0.86600964341011433</v>
      </c>
      <c r="K14" s="5">
        <v>0.93421466276619891</v>
      </c>
      <c r="L14" s="5">
        <v>0.35899709327601503</v>
      </c>
      <c r="M14" s="5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One Feature</vt:lpstr>
      <vt:lpstr>Model Meaning</vt:lpstr>
      <vt:lpstr>Cost Function</vt:lpstr>
      <vt:lpstr>Gradient Descent Recall</vt:lpstr>
      <vt:lpstr>Grad Descent Linear Regression</vt:lpstr>
      <vt:lpstr>Vector Notation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Gunnvant Saini</cp:lastModifiedBy>
  <dcterms:created xsi:type="dcterms:W3CDTF">2021-09-27T07:55:01Z</dcterms:created>
  <dcterms:modified xsi:type="dcterms:W3CDTF">2021-09-29T08:35:00Z</dcterms:modified>
</cp:coreProperties>
</file>