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excel/"/>
    </mc:Choice>
  </mc:AlternateContent>
  <xr:revisionPtr revIDLastSave="26" documentId="14_{78CFF5E8-614B-D648-B9A4-814B6632179A}" xr6:coauthVersionLast="47" xr6:coauthVersionMax="47" xr10:uidLastSave="{908C272E-B49C-D048-B25F-903C2BC20D17}"/>
  <bookViews>
    <workbookView xWindow="340" yWindow="500" windowWidth="28040" windowHeight="15520" firstSheet="5" activeTab="11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User Item Rating Matrix" sheetId="13" r:id="rId10"/>
    <sheet name="Collaborative Filtering 1" sheetId="14" r:id="rId11"/>
    <sheet name="Softmax Function" sheetId="15" r:id="rId12"/>
    <sheet name="Log Loss" sheetId="1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6" l="1"/>
  <c r="G5" i="16"/>
  <c r="G4" i="16"/>
  <c r="M7" i="15"/>
  <c r="L7" i="15"/>
  <c r="K7" i="15"/>
  <c r="N24" i="14"/>
  <c r="O24" i="14"/>
  <c r="Q24" i="14"/>
  <c r="N27" i="14" s="1"/>
  <c r="M25" i="14"/>
  <c r="N25" i="14"/>
  <c r="P25" i="14"/>
  <c r="O26" i="14"/>
  <c r="Q26" i="14"/>
  <c r="P28" i="14"/>
  <c r="Q28" i="14"/>
  <c r="M31" i="14" s="1"/>
  <c r="M29" i="14"/>
  <c r="N29" i="14"/>
  <c r="Q29" i="14"/>
  <c r="O30" i="14"/>
  <c r="P30" i="14"/>
  <c r="Q30" i="14"/>
  <c r="Q31" i="14"/>
  <c r="P32" i="14"/>
  <c r="Q32" i="14"/>
  <c r="M33" i="14"/>
  <c r="N33" i="14"/>
  <c r="O33" i="14"/>
  <c r="N34" i="14"/>
  <c r="Q23" i="14"/>
  <c r="M23" i="14"/>
  <c r="J8" i="13"/>
  <c r="I8" i="13"/>
  <c r="J7" i="13"/>
  <c r="I7" i="13"/>
  <c r="J6" i="13"/>
  <c r="I6" i="13"/>
  <c r="J5" i="13"/>
  <c r="I5" i="13"/>
  <c r="N7" i="15" l="1"/>
  <c r="O11" i="15" s="1"/>
  <c r="O10" i="15"/>
  <c r="P34" i="14"/>
  <c r="M27" i="14"/>
  <c r="O31" i="14"/>
  <c r="P27" i="14"/>
  <c r="J10" i="13"/>
  <c r="I10" i="13"/>
  <c r="O9" i="15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<sst xmlns="http://schemas.openxmlformats.org/spreadsheetml/2006/main" count="217" uniqueCount="93">
  <si>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</si>
  <si>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</si>
  <si>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</si>
  <si>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</si>
  <si>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</si>
  <si>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</si>
  <si>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</si>
  <si>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</si>
  <si>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</si>
  <si>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</si>
  <si>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</si>
  <si>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</si>
  <si>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</si>
  <si>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</si>
  <si>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</si>
  <si>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</si>
  <si>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</si>
  <si>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</si>
  <si>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</si>
  <si>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</si>
  <si>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</si>
  <si>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</si>
  <si>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</si>
  <si>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</si>
  <si>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</si>
  <si>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</si>
  <si>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</si>
  <si>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</si>
  <si>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</si>
  <si>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</si>
  <si>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</si>
  <si>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</si>
  <si>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</si>
  <si>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</si>
  <si>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</si>
  <si>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</si>
  <si>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</si>
  <si>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</si>
  <si>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</si>
  <si>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</si>
  <si>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</si>
  <si>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</si>
  <si>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</si>
  <si>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</si>
  <si>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</si>
  <si>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</si>
  <si>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</si>
  <si>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</si>
  <si>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</si>
  <si>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</si>
  <si>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</si>
  <si>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</si>
  <si>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</si>
  <si>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</si>
  <si>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</si>
  <si>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</si>
  <si>
    <t>Item 1</t>
  </si>
  <si>
    <t>Item 2</t>
  </si>
  <si>
    <t>Item 3</t>
  </si>
  <si>
    <t>Item 4</t>
  </si>
  <si>
    <t>Item 5</t>
  </si>
  <si>
    <t>Alice</t>
  </si>
  <si>
    <t>?</t>
  </si>
  <si>
    <t>User 1</t>
  </si>
  <si>
    <t>User 2</t>
  </si>
  <si>
    <t>User 3</t>
  </si>
  <si>
    <t>User 4</t>
  </si>
  <si>
    <t>K=2</t>
  </si>
  <si>
    <t>Pair</t>
  </si>
  <si>
    <t>Correlation</t>
  </si>
  <si>
    <t>Cosine</t>
  </si>
  <si>
    <t>Alice, U1</t>
  </si>
  <si>
    <t>Alice, U2</t>
  </si>
  <si>
    <t>Alice, U3</t>
  </si>
  <si>
    <t>Alice, U4</t>
  </si>
  <si>
    <t>Prediction</t>
  </si>
  <si>
    <t>x_ai</t>
  </si>
  <si>
    <t>Predicted Rating for user a, item i</t>
  </si>
  <si>
    <t>lambda</t>
  </si>
  <si>
    <t>x1</t>
  </si>
  <si>
    <t>x2</t>
  </si>
  <si>
    <t>x3</t>
  </si>
  <si>
    <t>x4</t>
  </si>
  <si>
    <t>Softmax</t>
  </si>
  <si>
    <t>Probs</t>
  </si>
  <si>
    <t>Actual Labels</t>
  </si>
  <si>
    <t>Paid (0)</t>
  </si>
  <si>
    <t>Default(1)</t>
  </si>
  <si>
    <t>Late(2)</t>
  </si>
  <si>
    <t>Prob_Paid</t>
  </si>
  <si>
    <t>Prob_Default</t>
  </si>
  <si>
    <t>Prob_Late</t>
  </si>
  <si>
    <t>loss= -log(pi)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</si>
</sst>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1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8</xdr:row>
      <xdr:rowOff>71912</xdr:rowOff>
    </xdr:from>
    <xdr:to>
      <xdr:col>14</xdr:col>
      <xdr:colOff>417640</xdr:colOff>
      <xdr:row>14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AD852-C183-4048-B6D0-DD7F62A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782" y="1699485"/>
          <a:ext cx="2705489" cy="133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</xdr:row>
      <xdr:rowOff>0</xdr:rowOff>
    </xdr:from>
    <xdr:to>
      <xdr:col>13</xdr:col>
      <xdr:colOff>312590</xdr:colOff>
      <xdr:row>8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97CB0-B176-714A-8CA4-F80B0F11D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407" y="203447"/>
          <a:ext cx="1726698" cy="146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83355</xdr:colOff>
      <xdr:row>9</xdr:row>
      <xdr:rowOff>200727</xdr:rowOff>
    </xdr:from>
    <xdr:to>
      <xdr:col>21</xdr:col>
      <xdr:colOff>500721</xdr:colOff>
      <xdr:row>12</xdr:row>
      <xdr:rowOff>149020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C04B23-FD9B-3042-BD51-C48F60CE1325}"/>
            </a:ext>
          </a:extLst>
        </xdr:cNvPr>
        <xdr:cNvSpPr txBox="1"/>
      </xdr:nvSpPr>
      <xdr:spPr>
        <a:xfrm>
          <a:off x="15779569" y="2031746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23</xdr:col>
      <xdr:colOff>329820</xdr:colOff>
      <xdr:row>16</xdr:row>
      <xdr:rowOff>45151</xdr:rowOff>
    </xdr:from>
    <xdr:to>
      <xdr:col>25</xdr:col>
      <xdr:colOff>747186</xdr:colOff>
      <xdr:row>18</xdr:row>
      <xdr:rowOff>196891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9DFB0E4-E69D-7E45-B6ED-745C99433655}"/>
            </a:ext>
          </a:extLst>
        </xdr:cNvPr>
        <xdr:cNvSpPr txBox="1"/>
      </xdr:nvSpPr>
      <xdr:spPr>
        <a:xfrm>
          <a:off x="19330500" y="3300297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average effects as well</a:t>
          </a:r>
          <a:endParaRPr lang="en-IN" sz="1100"/>
        </a:p>
      </xdr:txBody>
    </xdr:sp>
    <xdr:clientData/>
  </xdr:twoCellAnchor>
  <xdr:twoCellAnchor>
    <xdr:from>
      <xdr:col>13</xdr:col>
      <xdr:colOff>607865</xdr:colOff>
      <xdr:row>3</xdr:row>
      <xdr:rowOff>114754</xdr:rowOff>
    </xdr:from>
    <xdr:to>
      <xdr:col>19</xdr:col>
      <xdr:colOff>388155</xdr:colOff>
      <xdr:row>5</xdr:row>
      <xdr:rowOff>161719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15</xdr:col>
      <xdr:colOff>577556</xdr:colOff>
      <xdr:row>10</xdr:row>
      <xdr:rowOff>16330</xdr:rowOff>
    </xdr:from>
    <xdr:to>
      <xdr:col>18</xdr:col>
      <xdr:colOff>738022</xdr:colOff>
      <xdr:row>12</xdr:row>
      <xdr:rowOff>101395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16933</xdr:rowOff>
    </xdr:from>
    <xdr:to>
      <xdr:col>0</xdr:col>
      <xdr:colOff>516467</xdr:colOff>
      <xdr:row>14</xdr:row>
      <xdr:rowOff>194733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19C56A-A839-E249-B765-4B1060BA6D9B}"/>
            </a:ext>
          </a:extLst>
        </xdr:cNvPr>
        <xdr:cNvCxnSpPr/>
      </xdr:nvCxnSpPr>
      <xdr:spPr>
        <a:xfrm flipH="1">
          <a:off x="508000" y="423333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626534</xdr:colOff>
      <xdr:row>2</xdr:row>
      <xdr:rowOff>8466</xdr:rowOff>
    </xdr:from>
    <xdr:to>
      <xdr:col>5</xdr:col>
      <xdr:colOff>50800</xdr:colOff>
      <xdr:row>2</xdr:row>
      <xdr:rowOff>16933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95E9770-0218-7941-96EB-AB711C8E5D6C}"/>
            </a:ext>
          </a:extLst>
        </xdr:cNvPr>
        <xdr:cNvCxnSpPr/>
      </xdr:nvCxnSpPr>
      <xdr:spPr>
        <a:xfrm>
          <a:off x="1456267" y="211666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0</xdr:row>
      <xdr:rowOff>110067</xdr:rowOff>
    </xdr:from>
    <xdr:to>
      <xdr:col>3</xdr:col>
      <xdr:colOff>406400</xdr:colOff>
      <xdr:row>1</xdr:row>
      <xdr:rowOff>160867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24FB74-AFF9-7B43-8F48-A45C515E86B2}"/>
            </a:ext>
          </a:extLst>
        </xdr:cNvPr>
        <xdr:cNvSpPr txBox="1"/>
      </xdr:nvSpPr>
      <xdr:spPr>
        <a:xfrm>
          <a:off x="2218267" y="110067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211667</xdr:colOff>
      <xdr:row>6</xdr:row>
      <xdr:rowOff>84667</xdr:rowOff>
    </xdr:from>
    <xdr:to>
      <xdr:col>0</xdr:col>
      <xdr:colOff>465667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DFEF13-7DAC-8441-BEC2-F6E210D89C6C}"/>
            </a:ext>
          </a:extLst>
        </xdr:cNvPr>
        <xdr:cNvSpPr txBox="1"/>
      </xdr:nvSpPr>
      <xdr:spPr>
        <a:xfrm rot="16200000">
          <a:off x="0" y="1515534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584200</xdr:colOff>
      <xdr:row>15</xdr:row>
      <xdr:rowOff>177800</xdr:rowOff>
    </xdr:from>
    <xdr:to>
      <xdr:col>4</xdr:col>
      <xdr:colOff>0</xdr:colOff>
      <xdr:row>18</xdr:row>
      <xdr:rowOff>135467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8A702C-8B06-574E-AAB8-F21A627F83A8}"/>
            </a:ext>
          </a:extLst>
        </xdr:cNvPr>
        <xdr:cNvSpPr txBox="1"/>
      </xdr:nvSpPr>
      <xdr:spPr>
        <a:xfrm>
          <a:off x="2243667" y="3225800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7</xdr:col>
      <xdr:colOff>508019</xdr:colOff>
      <xdr:row>2</xdr:row>
      <xdr:rowOff>203194</xdr:rowOff>
    </xdr:from>
    <xdr:to>
      <xdr:col>7</xdr:col>
      <xdr:colOff>516486</xdr:colOff>
      <xdr:row>14</xdr:row>
      <xdr:rowOff>177794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FAEA1-A4CC-7440-B577-DBADE58FD7A8}"/>
            </a:ext>
          </a:extLst>
        </xdr:cNvPr>
        <xdr:cNvCxnSpPr/>
      </xdr:nvCxnSpPr>
      <xdr:spPr>
        <a:xfrm flipH="1">
          <a:off x="6316152" y="609594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626552</xdr:colOff>
      <xdr:row>1</xdr:row>
      <xdr:rowOff>194727</xdr:rowOff>
    </xdr:from>
    <xdr:to>
      <xdr:col>12</xdr:col>
      <xdr:colOff>50819</xdr:colOff>
      <xdr:row>1</xdr:row>
      <xdr:rowOff>203194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315CCD-0B56-054C-871F-86ECD8641C31}"/>
            </a:ext>
          </a:extLst>
        </xdr:cNvPr>
        <xdr:cNvCxnSpPr/>
      </xdr:nvCxnSpPr>
      <xdr:spPr>
        <a:xfrm>
          <a:off x="7264419" y="397927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558819</xdr:colOff>
      <xdr:row>0</xdr:row>
      <xdr:rowOff>93128</xdr:rowOff>
    </xdr:from>
    <xdr:to>
      <xdr:col>10</xdr:col>
      <xdr:colOff>406419</xdr:colOff>
      <xdr:row>1</xdr:row>
      <xdr:rowOff>143928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D586F4-40F8-8C4D-BC38-B47AC308D7D2}"/>
            </a:ext>
          </a:extLst>
        </xdr:cNvPr>
        <xdr:cNvSpPr txBox="1"/>
      </xdr:nvSpPr>
      <xdr:spPr>
        <a:xfrm>
          <a:off x="8026419" y="93128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7</xdr:col>
      <xdr:colOff>211686</xdr:colOff>
      <xdr:row>6</xdr:row>
      <xdr:rowOff>67728</xdr:rowOff>
    </xdr:from>
    <xdr:to>
      <xdr:col>7</xdr:col>
      <xdr:colOff>465686</xdr:colOff>
      <xdr:row>9</xdr:row>
      <xdr:rowOff>135461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632D10-96B5-314B-964C-6BED93F63103}"/>
            </a:ext>
          </a:extLst>
        </xdr:cNvPr>
        <xdr:cNvSpPr txBox="1"/>
      </xdr:nvSpPr>
      <xdr:spPr>
        <a:xfrm rot="16200000">
          <a:off x="5808152" y="149859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9</xdr:col>
      <xdr:colOff>584219</xdr:colOff>
      <xdr:row>15</xdr:row>
      <xdr:rowOff>160861</xdr:rowOff>
    </xdr:from>
    <xdr:to>
      <xdr:col>11</xdr:col>
      <xdr:colOff>18</xdr:colOff>
      <xdr:row>18</xdr:row>
      <xdr:rowOff>118528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9219CA-2550-B140-AA9B-EE86B5997B0A}"/>
            </a:ext>
          </a:extLst>
        </xdr:cNvPr>
        <xdr:cNvSpPr txBox="1"/>
      </xdr:nvSpPr>
      <xdr:spPr>
        <a:xfrm>
          <a:off x="8051819" y="3208861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0</xdr:col>
      <xdr:colOff>660400</xdr:colOff>
      <xdr:row>22</xdr:row>
      <xdr:rowOff>25411</xdr:rowOff>
    </xdr:from>
    <xdr:to>
      <xdr:col>0</xdr:col>
      <xdr:colOff>668867</xdr:colOff>
      <xdr:row>34</xdr:row>
      <xdr:rowOff>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4B90D-8D71-8049-9A14-9666F7B84457}"/>
            </a:ext>
          </a:extLst>
        </xdr:cNvPr>
        <xdr:cNvCxnSpPr/>
      </xdr:nvCxnSpPr>
      <xdr:spPr>
        <a:xfrm flipH="1">
          <a:off x="660400" y="4495811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778934</xdr:colOff>
      <xdr:row>21</xdr:row>
      <xdr:rowOff>16944</xdr:rowOff>
    </xdr:from>
    <xdr:to>
      <xdr:col>5</xdr:col>
      <xdr:colOff>203200</xdr:colOff>
      <xdr:row>21</xdr:row>
      <xdr:rowOff>25411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CDB24F-0C87-934F-B901-896828035E03}"/>
            </a:ext>
          </a:extLst>
        </xdr:cNvPr>
        <xdr:cNvCxnSpPr/>
      </xdr:nvCxnSpPr>
      <xdr:spPr>
        <a:xfrm>
          <a:off x="1608667" y="4284144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19</xdr:row>
      <xdr:rowOff>118545</xdr:rowOff>
    </xdr:from>
    <xdr:to>
      <xdr:col>3</xdr:col>
      <xdr:colOff>558800</xdr:colOff>
      <xdr:row>20</xdr:row>
      <xdr:rowOff>169345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3FB2EB-2DEB-B64F-9147-7C82DE63D5C3}"/>
            </a:ext>
          </a:extLst>
        </xdr:cNvPr>
        <xdr:cNvSpPr txBox="1"/>
      </xdr:nvSpPr>
      <xdr:spPr>
        <a:xfrm>
          <a:off x="2370667" y="397934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364067</xdr:colOff>
      <xdr:row>25</xdr:row>
      <xdr:rowOff>93145</xdr:rowOff>
    </xdr:from>
    <xdr:to>
      <xdr:col>0</xdr:col>
      <xdr:colOff>618067</xdr:colOff>
      <xdr:row>28</xdr:row>
      <xdr:rowOff>160878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835113-5A4A-A240-870E-111DE661DEA9}"/>
            </a:ext>
          </a:extLst>
        </xdr:cNvPr>
        <xdr:cNvSpPr txBox="1"/>
      </xdr:nvSpPr>
      <xdr:spPr>
        <a:xfrm rot="16200000">
          <a:off x="152400" y="5384812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736600</xdr:colOff>
      <xdr:row>34</xdr:row>
      <xdr:rowOff>186278</xdr:rowOff>
    </xdr:from>
    <xdr:to>
      <xdr:col>4</xdr:col>
      <xdr:colOff>152400</xdr:colOff>
      <xdr:row>37</xdr:row>
      <xdr:rowOff>143945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C2F158-1BA2-C346-96F1-A14B9A3A8F2A}"/>
            </a:ext>
          </a:extLst>
        </xdr:cNvPr>
        <xdr:cNvSpPr txBox="1"/>
      </xdr:nvSpPr>
      <xdr:spPr>
        <a:xfrm>
          <a:off x="2396067" y="7095078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  <xdr:twoCellAnchor>
    <xdr:from>
      <xdr:col>13</xdr:col>
      <xdr:colOff>177800</xdr:colOff>
      <xdr:row>4</xdr:row>
      <xdr:rowOff>110067</xdr:rowOff>
    </xdr:from>
    <xdr:to>
      <xdr:col>14</xdr:col>
      <xdr:colOff>618066</xdr:colOff>
      <xdr:row>9</xdr:row>
      <xdr:rowOff>194733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14:m>
                <m:oMath xmlns:m="http://schemas.openxmlformats.org/officeDocument/2006/math">
                  <m:r>
                    <a:rPr lang="en-US" sz="1100" b="1" i="1" baseline="0">
                      <a:latin typeface="Cambria Math" panose="02040503050406030204" pitchFamily="18" charset="0"/>
                    </a:rPr>
                    <m:t>𝑫</m:t>
                  </m:r>
                </m:oMath>
              </a14:m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:r>
                <a:rPr lang="en-US" sz="1100" b="1" i="0" baseline="0">
                  <a:latin typeface="Cambria Math" panose="02040503050406030204" pitchFamily="18" charset="0"/>
                </a:rPr>
                <a:t>𝑫</a:t>
              </a:r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11</xdr:col>
      <xdr:colOff>541902</xdr:colOff>
      <xdr:row>22</xdr:row>
      <xdr:rowOff>8475</xdr:rowOff>
    </xdr:from>
    <xdr:to>
      <xdr:col>11</xdr:col>
      <xdr:colOff>550369</xdr:colOff>
      <xdr:row>33</xdr:row>
      <xdr:rowOff>186275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B5D10D-EFA7-7447-B2FC-4E2D7DD4B203}"/>
            </a:ext>
          </a:extLst>
        </xdr:cNvPr>
        <xdr:cNvCxnSpPr/>
      </xdr:nvCxnSpPr>
      <xdr:spPr>
        <a:xfrm flipH="1">
          <a:off x="9668969" y="4478875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660436</xdr:colOff>
      <xdr:row>21</xdr:row>
      <xdr:rowOff>8</xdr:rowOff>
    </xdr:from>
    <xdr:to>
      <xdr:col>16</xdr:col>
      <xdr:colOff>84703</xdr:colOff>
      <xdr:row>21</xdr:row>
      <xdr:rowOff>8475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C6567D-A0D1-2045-A73F-1997516B3E65}"/>
            </a:ext>
          </a:extLst>
        </xdr:cNvPr>
        <xdr:cNvCxnSpPr/>
      </xdr:nvCxnSpPr>
      <xdr:spPr>
        <a:xfrm>
          <a:off x="10617236" y="4267208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592703</xdr:colOff>
      <xdr:row>19</xdr:row>
      <xdr:rowOff>101609</xdr:rowOff>
    </xdr:from>
    <xdr:to>
      <xdr:col>14</xdr:col>
      <xdr:colOff>440302</xdr:colOff>
      <xdr:row>20</xdr:row>
      <xdr:rowOff>152409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5B310F-2897-CB4A-B12B-797C18F34BDA}"/>
            </a:ext>
          </a:extLst>
        </xdr:cNvPr>
        <xdr:cNvSpPr txBox="1"/>
      </xdr:nvSpPr>
      <xdr:spPr>
        <a:xfrm>
          <a:off x="11379236" y="3962409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11</xdr:col>
      <xdr:colOff>245569</xdr:colOff>
      <xdr:row>25</xdr:row>
      <xdr:rowOff>76209</xdr:rowOff>
    </xdr:from>
    <xdr:to>
      <xdr:col>11</xdr:col>
      <xdr:colOff>499569</xdr:colOff>
      <xdr:row>28</xdr:row>
      <xdr:rowOff>143942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8ACE40-C64B-DA43-874C-C2D7EC00C85F}"/>
            </a:ext>
          </a:extLst>
        </xdr:cNvPr>
        <xdr:cNvSpPr txBox="1"/>
      </xdr:nvSpPr>
      <xdr:spPr>
        <a:xfrm rot="16200000">
          <a:off x="9160969" y="5367876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13</xdr:col>
      <xdr:colOff>618103</xdr:colOff>
      <xdr:row>34</xdr:row>
      <xdr:rowOff>169342</xdr:rowOff>
    </xdr:from>
    <xdr:to>
      <xdr:col>15</xdr:col>
      <xdr:colOff>33902</xdr:colOff>
      <xdr:row>37</xdr:row>
      <xdr:rowOff>127009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BE65D5E-A432-2545-ABA1-2DC138CAAC12}"/>
            </a:ext>
          </a:extLst>
        </xdr:cNvPr>
        <xdr:cNvSpPr txBox="1"/>
      </xdr:nvSpPr>
      <xdr:spPr>
        <a:xfrm>
          <a:off x="11404636" y="7078142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63148</xdr:colOff>
      <xdr:row>0</xdr:row>
      <xdr:rowOff>23460</xdr:rowOff>
    </xdr:from>
    <xdr:ext cx="19261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𝚯_𝟎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771173</xdr:colOff>
      <xdr:row>0</xdr:row>
      <xdr:rowOff>26458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𝚯_𝟏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1</xdr:col>
      <xdr:colOff>756004</xdr:colOff>
      <xdr:row>0</xdr:row>
      <xdr:rowOff>28927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𝚯_𝟐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3</xdr:col>
      <xdr:colOff>239536</xdr:colOff>
      <xdr:row>10</xdr:row>
      <xdr:rowOff>146932</xdr:rowOff>
    </xdr:from>
    <xdr:ext cx="2097818" cy="488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𝑠𝑜𝑓𝑡𝑚𝑎𝑥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𝑋𝑖</m:t>
                              </m:r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𝑠𝑜𝑓𝑡𝑚𝑎𝑥(𝑋_𝑖 )=1/(∑8_𝑗▒ (𝑒^(𝜃_𝑗.𝑋_𝑖 ))) ■8(𝑒^(𝜃_0.𝑋𝑖)@𝑒^(𝜃_1.𝑋_𝑖 )@𝑒^(𝜃_𝑛.𝑋_𝑖 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160161</xdr:colOff>
      <xdr:row>5</xdr:row>
      <xdr:rowOff>41098</xdr:rowOff>
    </xdr:from>
    <xdr:ext cx="362343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𝒆^(𝜽_𝟎.𝑿_𝒊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11</xdr:col>
      <xdr:colOff>74436</xdr:colOff>
      <xdr:row>5</xdr:row>
      <xdr:rowOff>44097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𝒆^(𝜽_𝟏.𝑿_𝒊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12</xdr:col>
      <xdr:colOff>85726</xdr:colOff>
      <xdr:row>5</xdr:row>
      <xdr:rowOff>37747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𝒆^(𝜽_𝟐.𝑿_𝒊 )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sqref="A1:B1048576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:J11"/>
  <sheetViews>
    <sheetView zoomScale="206" workbookViewId="0">
      <selection activeCell="A12" sqref="A12"/>
    </sheetView>
  </sheetViews>
  <sheetFormatPr baseColWidth="10" defaultRowHeight="16" x14ac:dyDescent="0.2"/>
  <sheetData>
    <row r="1" spans="1:10" x14ac:dyDescent="0.2">
      <c r="H1" s="47" t="s">
        <v>67</v>
      </c>
    </row>
    <row r="3" spans="1:10" x14ac:dyDescent="0.2">
      <c r="A3" s="44"/>
      <c r="B3" s="45" t="s">
        <v>56</v>
      </c>
      <c r="C3" s="45" t="s">
        <v>57</v>
      </c>
      <c r="D3" s="45" t="s">
        <v>58</v>
      </c>
      <c r="E3" s="45" t="s">
        <v>59</v>
      </c>
      <c r="F3" s="45" t="s">
        <v>60</v>
      </c>
    </row>
    <row r="4" spans="1:10" x14ac:dyDescent="0.2">
      <c r="A4" s="5" t="s">
        <v>61</v>
      </c>
      <c r="B4" s="5">
        <v>5</v>
      </c>
      <c r="C4" s="5">
        <v>3</v>
      </c>
      <c r="D4" s="5">
        <v>4</v>
      </c>
      <c r="E4" s="5">
        <v>4</v>
      </c>
      <c r="F4" s="46" t="s">
        <v>62</v>
      </c>
      <c r="H4" s="5" t="s">
        <v>68</v>
      </c>
      <c r="I4" s="5" t="s">
        <v>69</v>
      </c>
      <c r="J4" s="5" t="s">
        <v>70</v>
      </c>
    </row>
    <row r="5" spans="1:10" x14ac:dyDescent="0.2">
      <c r="A5" s="5" t="s">
        <v>63</v>
      </c>
      <c r="B5" s="5">
        <v>3</v>
      </c>
      <c r="C5" s="5">
        <v>1</v>
      </c>
      <c r="D5" s="5">
        <v>2</v>
      </c>
      <c r="E5" s="5">
        <v>3</v>
      </c>
      <c r="F5" s="5">
        <v>3</v>
      </c>
      <c r="H5" s="5" t="s">
        <v>71</v>
      </c>
      <c r="I5" s="48">
        <f>CORREL(B$6:E$6,B5:E5)</f>
        <v>0.30151134457776363</v>
      </c>
      <c r="J5" s="5">
        <f>SUMPRODUCT(B$6:E$6,B5:E5)/(SQRT(B$6^2+C$6^2+D$6^2+E$44)*SQRT(B5^2+C5^2+D5^2+E5^2))</f>
        <v>1.0420633744413379</v>
      </c>
    </row>
    <row r="6" spans="1:10" x14ac:dyDescent="0.2">
      <c r="A6" s="5" t="s">
        <v>64</v>
      </c>
      <c r="B6" s="5">
        <v>4</v>
      </c>
      <c r="C6" s="5">
        <v>3</v>
      </c>
      <c r="D6" s="5">
        <v>4</v>
      </c>
      <c r="E6" s="5">
        <v>3</v>
      </c>
      <c r="F6" s="5">
        <v>5</v>
      </c>
      <c r="H6" s="5" t="s">
        <v>72</v>
      </c>
      <c r="I6" s="48">
        <f t="shared" ref="I6:I8" si="0">CORREL(B$6:E$6,B6:E6)</f>
        <v>1</v>
      </c>
      <c r="J6" s="5">
        <f t="shared" ref="J6:J8" si="1">SUMPRODUCT(B$6:E$6,B6:E6)/(SQRT(B$6^2+C$6^2+D$6^2+E$44)*SQRT(B6^2+C6^2+D6^2+E6^2))</f>
        <v>1.1043152607484654</v>
      </c>
    </row>
    <row r="7" spans="1:10" x14ac:dyDescent="0.2">
      <c r="A7" s="5" t="s">
        <v>65</v>
      </c>
      <c r="B7" s="5">
        <v>3</v>
      </c>
      <c r="C7" s="5">
        <v>3</v>
      </c>
      <c r="D7" s="5">
        <v>1</v>
      </c>
      <c r="E7" s="5">
        <v>5</v>
      </c>
      <c r="F7" s="5">
        <v>4</v>
      </c>
      <c r="H7" s="5" t="s">
        <v>73</v>
      </c>
      <c r="I7" s="48">
        <f t="shared" si="0"/>
        <v>-0.70710678118654746</v>
      </c>
      <c r="J7" s="5">
        <f t="shared" si="1"/>
        <v>0.9417632186960222</v>
      </c>
    </row>
    <row r="8" spans="1:10" x14ac:dyDescent="0.2">
      <c r="A8" s="5" t="s">
        <v>66</v>
      </c>
      <c r="B8" s="5">
        <v>1</v>
      </c>
      <c r="C8" s="5">
        <v>5</v>
      </c>
      <c r="D8" s="5">
        <v>5</v>
      </c>
      <c r="E8" s="5">
        <v>2</v>
      </c>
      <c r="F8" s="5">
        <v>1</v>
      </c>
      <c r="H8" s="5" t="s">
        <v>74</v>
      </c>
      <c r="I8" s="48">
        <f t="shared" si="0"/>
        <v>-0.14002800840280097</v>
      </c>
      <c r="J8" s="5">
        <f t="shared" si="1"/>
        <v>0.94763095907098804</v>
      </c>
    </row>
    <row r="10" spans="1:10" x14ac:dyDescent="0.2">
      <c r="H10" s="49" t="s">
        <v>75</v>
      </c>
      <c r="I10" s="50">
        <f>(F5*I5+F6*I6)/SUM(I5:I6)</f>
        <v>4.5366750419289197</v>
      </c>
      <c r="J10" s="51">
        <f>(F5*J5+F6*J6)/SUM(J5:J6)</f>
        <v>4.0290032174596364</v>
      </c>
    </row>
    <row r="11" spans="1:10" x14ac:dyDescent="0.2">
      <c r="H11" s="49"/>
      <c r="I11" s="52"/>
      <c r="J11" s="5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63C-C298-5541-BB88-0C28F95F00D9}">
  <dimension ref="B4:Q34"/>
  <sheetViews>
    <sheetView topLeftCell="B2" zoomScale="150" workbookViewId="0">
      <selection activeCell="T20" sqref="T20"/>
    </sheetView>
  </sheetViews>
  <sheetFormatPr baseColWidth="10" defaultRowHeight="16" x14ac:dyDescent="0.2"/>
  <sheetData>
    <row r="4" spans="2:13" x14ac:dyDescent="0.2">
      <c r="B4" s="54">
        <v>1</v>
      </c>
      <c r="C4" s="54" t="s">
        <v>62</v>
      </c>
      <c r="D4" s="54" t="s">
        <v>62</v>
      </c>
      <c r="E4" s="54" t="s">
        <v>62</v>
      </c>
      <c r="F4" s="54">
        <v>3</v>
      </c>
      <c r="I4" s="54">
        <v>1</v>
      </c>
      <c r="J4" s="54" t="s">
        <v>62</v>
      </c>
      <c r="K4" s="54" t="s">
        <v>62</v>
      </c>
      <c r="L4" s="54" t="s">
        <v>62</v>
      </c>
      <c r="M4" s="54">
        <v>3</v>
      </c>
    </row>
    <row r="5" spans="2:13" x14ac:dyDescent="0.2">
      <c r="B5" s="54" t="s">
        <v>62</v>
      </c>
      <c r="C5" s="54">
        <v>3</v>
      </c>
      <c r="D5" s="54">
        <v>5</v>
      </c>
      <c r="E5" s="54" t="s">
        <v>62</v>
      </c>
      <c r="F5" s="54">
        <v>1</v>
      </c>
      <c r="I5" s="54" t="s">
        <v>62</v>
      </c>
      <c r="J5" s="54">
        <v>3</v>
      </c>
      <c r="K5" s="54">
        <v>5</v>
      </c>
      <c r="L5" s="54" t="s">
        <v>62</v>
      </c>
      <c r="M5" s="54">
        <v>1</v>
      </c>
    </row>
    <row r="6" spans="2:13" x14ac:dyDescent="0.2">
      <c r="B6" s="54">
        <v>6</v>
      </c>
      <c r="C6" s="54">
        <v>6</v>
      </c>
      <c r="D6" s="54" t="s">
        <v>62</v>
      </c>
      <c r="E6" s="54">
        <v>7</v>
      </c>
      <c r="F6" s="54" t="s">
        <v>62</v>
      </c>
      <c r="I6" s="54">
        <v>6</v>
      </c>
      <c r="J6" s="54">
        <v>6</v>
      </c>
      <c r="K6" s="54" t="s">
        <v>62</v>
      </c>
      <c r="L6" s="54">
        <v>7</v>
      </c>
      <c r="M6" s="54" t="s">
        <v>62</v>
      </c>
    </row>
    <row r="7" spans="2:13" x14ac:dyDescent="0.2">
      <c r="B7" s="54" t="s">
        <v>62</v>
      </c>
      <c r="C7" s="54" t="s">
        <v>62</v>
      </c>
      <c r="D7" s="54">
        <v>7</v>
      </c>
      <c r="E7" s="54" t="s">
        <v>62</v>
      </c>
      <c r="F7" s="54">
        <v>6</v>
      </c>
      <c r="I7" s="54" t="s">
        <v>62</v>
      </c>
      <c r="J7" s="54" t="s">
        <v>62</v>
      </c>
      <c r="K7" s="54">
        <v>7</v>
      </c>
      <c r="L7" s="54" t="s">
        <v>62</v>
      </c>
      <c r="M7" s="54">
        <v>6</v>
      </c>
    </row>
    <row r="8" spans="2:13" x14ac:dyDescent="0.2">
      <c r="B8" s="54">
        <v>3</v>
      </c>
      <c r="C8" s="54">
        <v>1</v>
      </c>
      <c r="D8" s="54" t="s">
        <v>62</v>
      </c>
      <c r="E8" s="54">
        <v>6</v>
      </c>
      <c r="F8" s="54" t="s">
        <v>62</v>
      </c>
      <c r="I8" s="54">
        <v>3</v>
      </c>
      <c r="J8" s="54">
        <v>1</v>
      </c>
      <c r="K8" s="54" t="s">
        <v>62</v>
      </c>
      <c r="L8" s="54">
        <v>6</v>
      </c>
      <c r="M8" s="54" t="s">
        <v>62</v>
      </c>
    </row>
    <row r="9" spans="2:13" x14ac:dyDescent="0.2">
      <c r="B9" s="54" t="s">
        <v>62</v>
      </c>
      <c r="C9" s="54" t="s">
        <v>62</v>
      </c>
      <c r="D9" s="54" t="s">
        <v>62</v>
      </c>
      <c r="E9" s="54">
        <v>7</v>
      </c>
      <c r="F9" s="54">
        <v>3</v>
      </c>
      <c r="I9" s="54" t="s">
        <v>62</v>
      </c>
      <c r="J9" s="54" t="s">
        <v>62</v>
      </c>
      <c r="K9" s="54" t="s">
        <v>62</v>
      </c>
      <c r="L9" s="54">
        <v>7</v>
      </c>
      <c r="M9" s="54">
        <v>3</v>
      </c>
    </row>
    <row r="10" spans="2:13" x14ac:dyDescent="0.2">
      <c r="B10" s="54">
        <v>4</v>
      </c>
      <c r="C10" s="54">
        <v>5</v>
      </c>
      <c r="D10" s="54" t="s">
        <v>62</v>
      </c>
      <c r="E10" s="54" t="s">
        <v>62</v>
      </c>
      <c r="F10" s="54">
        <v>3</v>
      </c>
      <c r="I10" s="54">
        <v>4</v>
      </c>
      <c r="J10" s="54">
        <v>5</v>
      </c>
      <c r="K10" s="54" t="s">
        <v>62</v>
      </c>
      <c r="L10" s="54" t="s">
        <v>62</v>
      </c>
      <c r="M10" s="54">
        <v>3</v>
      </c>
    </row>
    <row r="11" spans="2:13" x14ac:dyDescent="0.2">
      <c r="B11" s="54" t="s">
        <v>62</v>
      </c>
      <c r="C11" s="54" t="s">
        <v>62</v>
      </c>
      <c r="D11" s="54">
        <v>6</v>
      </c>
      <c r="E11" s="54">
        <v>7</v>
      </c>
      <c r="F11" s="54">
        <v>3</v>
      </c>
      <c r="I11" s="54" t="s">
        <v>62</v>
      </c>
      <c r="J11" s="54" t="s">
        <v>62</v>
      </c>
      <c r="K11" s="54">
        <v>6</v>
      </c>
      <c r="L11" s="54">
        <v>7</v>
      </c>
      <c r="M11" s="54">
        <v>3</v>
      </c>
    </row>
    <row r="12" spans="2:13" x14ac:dyDescent="0.2">
      <c r="B12" s="54">
        <v>1</v>
      </c>
      <c r="C12" s="54" t="s">
        <v>62</v>
      </c>
      <c r="D12" s="54">
        <v>5</v>
      </c>
      <c r="E12" s="54" t="s">
        <v>62</v>
      </c>
      <c r="F12" s="54">
        <v>3</v>
      </c>
      <c r="I12" s="54">
        <v>1</v>
      </c>
      <c r="J12" s="54" t="s">
        <v>62</v>
      </c>
      <c r="K12" s="54">
        <v>5</v>
      </c>
      <c r="L12" s="54" t="s">
        <v>62</v>
      </c>
      <c r="M12" s="54">
        <v>3</v>
      </c>
    </row>
    <row r="13" spans="2:13" x14ac:dyDescent="0.2">
      <c r="B13" s="54" t="s">
        <v>62</v>
      </c>
      <c r="C13" s="54" t="s">
        <v>62</v>
      </c>
      <c r="D13" s="54" t="s">
        <v>62</v>
      </c>
      <c r="E13" s="54">
        <v>4</v>
      </c>
      <c r="F13" s="54">
        <v>7</v>
      </c>
      <c r="I13" s="54" t="s">
        <v>62</v>
      </c>
      <c r="J13" s="54" t="s">
        <v>62</v>
      </c>
      <c r="K13" s="54" t="s">
        <v>62</v>
      </c>
      <c r="L13" s="54">
        <v>4</v>
      </c>
      <c r="M13" s="54">
        <v>7</v>
      </c>
    </row>
    <row r="14" spans="2:13" x14ac:dyDescent="0.2">
      <c r="B14" s="54">
        <v>7</v>
      </c>
      <c r="C14" s="54">
        <v>8</v>
      </c>
      <c r="D14" s="54">
        <v>3</v>
      </c>
      <c r="E14" s="54" t="s">
        <v>62</v>
      </c>
      <c r="F14" s="54" t="s">
        <v>62</v>
      </c>
      <c r="I14" s="54">
        <v>7</v>
      </c>
      <c r="J14" s="54">
        <v>8</v>
      </c>
      <c r="K14" s="54">
        <v>3</v>
      </c>
      <c r="L14" s="54" t="s">
        <v>62</v>
      </c>
      <c r="M14" s="54" t="s">
        <v>62</v>
      </c>
    </row>
    <row r="15" spans="2:13" x14ac:dyDescent="0.2">
      <c r="B15" s="54" t="s">
        <v>62</v>
      </c>
      <c r="C15" s="54">
        <v>1</v>
      </c>
      <c r="D15" s="54" t="s">
        <v>62</v>
      </c>
      <c r="E15" s="54">
        <v>3</v>
      </c>
      <c r="F15" s="54" t="s">
        <v>62</v>
      </c>
      <c r="I15" s="54" t="s">
        <v>62</v>
      </c>
      <c r="J15" s="54">
        <v>1</v>
      </c>
      <c r="K15" s="54" t="s">
        <v>62</v>
      </c>
      <c r="L15" s="54">
        <v>3</v>
      </c>
      <c r="M15" s="54" t="s">
        <v>62</v>
      </c>
    </row>
    <row r="20" spans="2:17" x14ac:dyDescent="0.2">
      <c r="P20" s="35" t="s">
        <v>78</v>
      </c>
      <c r="Q20" s="55">
        <v>2</v>
      </c>
    </row>
    <row r="23" spans="2:17" x14ac:dyDescent="0.2">
      <c r="B23" s="54"/>
      <c r="C23" s="54"/>
      <c r="D23" s="54"/>
      <c r="E23" s="54"/>
      <c r="F23" s="54"/>
      <c r="M23" s="54">
        <f>I4/(1+$Q20)</f>
        <v>0.33333333333333331</v>
      </c>
      <c r="N23" s="54">
        <v>0</v>
      </c>
      <c r="O23" s="54">
        <v>0</v>
      </c>
      <c r="P23" s="54">
        <v>0</v>
      </c>
      <c r="Q23" s="54">
        <f t="shared" ref="Q23" si="0">M4/(1+$Q20)</f>
        <v>1</v>
      </c>
    </row>
    <row r="24" spans="2:17" x14ac:dyDescent="0.2">
      <c r="B24" s="54"/>
      <c r="C24" s="54"/>
      <c r="D24" s="54"/>
      <c r="E24" s="54"/>
      <c r="F24" s="54"/>
      <c r="M24" s="54">
        <v>0</v>
      </c>
      <c r="N24" s="54">
        <f t="shared" ref="N24:N34" si="1">J5/(1+$Q21)</f>
        <v>3</v>
      </c>
      <c r="O24" s="54">
        <f t="shared" ref="O24:O33" si="2">K5/(1+$Q21)</f>
        <v>5</v>
      </c>
      <c r="P24" s="54">
        <v>0</v>
      </c>
      <c r="Q24" s="54">
        <f t="shared" ref="Q24:Q32" si="3">M5/(1+$Q21)</f>
        <v>1</v>
      </c>
    </row>
    <row r="25" spans="2:17" x14ac:dyDescent="0.2">
      <c r="B25" s="54"/>
      <c r="C25" s="54"/>
      <c r="D25" s="54"/>
      <c r="E25" s="54"/>
      <c r="F25" s="54"/>
      <c r="M25" s="54">
        <f t="shared" ref="M25:M33" si="4">I6/(1+$Q22)</f>
        <v>6</v>
      </c>
      <c r="N25" s="54">
        <f t="shared" si="1"/>
        <v>6</v>
      </c>
      <c r="O25" s="54">
        <v>0</v>
      </c>
      <c r="P25" s="54">
        <f t="shared" ref="P25:P34" si="5">L6/(1+$Q22)</f>
        <v>7</v>
      </c>
      <c r="Q25" s="54">
        <v>0</v>
      </c>
    </row>
    <row r="26" spans="2:17" x14ac:dyDescent="0.2">
      <c r="B26" s="54"/>
      <c r="C26" s="54"/>
      <c r="D26" s="54"/>
      <c r="E26" s="54"/>
      <c r="F26" s="54"/>
      <c r="M26" s="54">
        <v>0</v>
      </c>
      <c r="N26" s="54">
        <v>0</v>
      </c>
      <c r="O26" s="54">
        <f t="shared" si="2"/>
        <v>3.5</v>
      </c>
      <c r="P26" s="54">
        <v>0</v>
      </c>
      <c r="Q26" s="54">
        <f t="shared" si="3"/>
        <v>3</v>
      </c>
    </row>
    <row r="27" spans="2:17" x14ac:dyDescent="0.2">
      <c r="B27" s="54"/>
      <c r="C27" s="54"/>
      <c r="D27" s="54"/>
      <c r="E27" s="54"/>
      <c r="F27" s="54"/>
      <c r="M27" s="54">
        <f t="shared" si="4"/>
        <v>1.5</v>
      </c>
      <c r="N27" s="54">
        <f t="shared" si="1"/>
        <v>0.5</v>
      </c>
      <c r="O27" s="54">
        <v>0</v>
      </c>
      <c r="P27" s="54">
        <f t="shared" si="5"/>
        <v>3</v>
      </c>
      <c r="Q27" s="54">
        <v>0</v>
      </c>
    </row>
    <row r="28" spans="2:17" x14ac:dyDescent="0.2">
      <c r="B28" s="54"/>
      <c r="C28" s="54"/>
      <c r="D28" s="54"/>
      <c r="E28" s="54"/>
      <c r="F28" s="54"/>
      <c r="G28" t="s">
        <v>76</v>
      </c>
      <c r="H28" t="s">
        <v>77</v>
      </c>
      <c r="M28" s="54">
        <v>0</v>
      </c>
      <c r="N28" s="54">
        <v>0</v>
      </c>
      <c r="O28" s="54">
        <v>0</v>
      </c>
      <c r="P28" s="54">
        <f t="shared" si="5"/>
        <v>7</v>
      </c>
      <c r="Q28" s="54">
        <f t="shared" si="3"/>
        <v>3</v>
      </c>
    </row>
    <row r="29" spans="2:17" x14ac:dyDescent="0.2">
      <c r="B29" s="54"/>
      <c r="C29" s="54"/>
      <c r="D29" s="54"/>
      <c r="E29" s="54"/>
      <c r="F29" s="54"/>
      <c r="M29" s="54">
        <f t="shared" si="4"/>
        <v>1</v>
      </c>
      <c r="N29" s="54">
        <f t="shared" si="1"/>
        <v>1.25</v>
      </c>
      <c r="O29" s="54">
        <v>0</v>
      </c>
      <c r="P29" s="54">
        <v>0</v>
      </c>
      <c r="Q29" s="54">
        <f t="shared" si="3"/>
        <v>0.75</v>
      </c>
    </row>
    <row r="30" spans="2:17" x14ac:dyDescent="0.2">
      <c r="B30" s="54"/>
      <c r="C30" s="54"/>
      <c r="D30" s="54"/>
      <c r="E30" s="54"/>
      <c r="F30" s="54"/>
      <c r="M30" s="54">
        <v>0</v>
      </c>
      <c r="N30" s="54">
        <v>0</v>
      </c>
      <c r="O30" s="54">
        <f t="shared" si="2"/>
        <v>6</v>
      </c>
      <c r="P30" s="54">
        <f t="shared" si="5"/>
        <v>7</v>
      </c>
      <c r="Q30" s="54">
        <f t="shared" si="3"/>
        <v>3</v>
      </c>
    </row>
    <row r="31" spans="2:17" x14ac:dyDescent="0.2">
      <c r="B31" s="54"/>
      <c r="C31" s="54"/>
      <c r="D31" s="54"/>
      <c r="E31" s="54"/>
      <c r="F31" s="54"/>
      <c r="M31" s="54">
        <f t="shared" si="4"/>
        <v>0.25</v>
      </c>
      <c r="N31" s="54">
        <v>0</v>
      </c>
      <c r="O31" s="54">
        <f t="shared" si="2"/>
        <v>1.25</v>
      </c>
      <c r="P31" s="54">
        <v>0</v>
      </c>
      <c r="Q31" s="54">
        <f t="shared" si="3"/>
        <v>0.75</v>
      </c>
    </row>
    <row r="32" spans="2:17" x14ac:dyDescent="0.2">
      <c r="B32" s="54"/>
      <c r="C32" s="54"/>
      <c r="D32" s="54"/>
      <c r="E32" s="54"/>
      <c r="F32" s="54"/>
      <c r="M32" s="54">
        <v>0</v>
      </c>
      <c r="N32" s="54">
        <v>0</v>
      </c>
      <c r="O32" s="54">
        <v>0</v>
      </c>
      <c r="P32" s="54">
        <f t="shared" si="5"/>
        <v>2.2857142857142856</v>
      </c>
      <c r="Q32" s="54">
        <f t="shared" si="3"/>
        <v>4</v>
      </c>
    </row>
    <row r="33" spans="2:17" x14ac:dyDescent="0.2">
      <c r="B33" s="54"/>
      <c r="C33" s="54"/>
      <c r="D33" s="54"/>
      <c r="E33" s="54"/>
      <c r="F33" s="54"/>
      <c r="M33" s="54">
        <f t="shared" si="4"/>
        <v>1.75</v>
      </c>
      <c r="N33" s="54">
        <f t="shared" si="1"/>
        <v>2</v>
      </c>
      <c r="O33" s="54">
        <f t="shared" si="2"/>
        <v>0.75</v>
      </c>
      <c r="P33" s="54">
        <v>0</v>
      </c>
      <c r="Q33" s="54">
        <v>0</v>
      </c>
    </row>
    <row r="34" spans="2:17" x14ac:dyDescent="0.2">
      <c r="B34" s="54"/>
      <c r="C34" s="54"/>
      <c r="D34" s="54"/>
      <c r="E34" s="54"/>
      <c r="F34" s="54"/>
      <c r="M34" s="54">
        <v>0</v>
      </c>
      <c r="N34" s="54">
        <f t="shared" si="1"/>
        <v>0.5714285714285714</v>
      </c>
      <c r="O34" s="54">
        <v>0</v>
      </c>
      <c r="P34" s="54">
        <f t="shared" si="5"/>
        <v>1.7142857142857142</v>
      </c>
      <c r="Q34" s="54">
        <v>0</v>
      </c>
    </row>
  </sheetData>
  <conditionalFormatting sqref="I4:M15">
    <cfRule type="cellIs" dxfId="0" priority="1" operator="between">
      <formula>0</formula>
      <formula>9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655-2B22-DF49-915B-BB07AA5416D8}">
  <dimension ref="A1:P11"/>
  <sheetViews>
    <sheetView tabSelected="1" zoomScale="144" workbookViewId="0">
      <selection activeCell="O17" sqref="O17"/>
    </sheetView>
  </sheetViews>
  <sheetFormatPr baseColWidth="10" defaultRowHeight="16" x14ac:dyDescent="0.2"/>
  <cols>
    <col min="11" max="11" width="11.33203125" bestFit="1" customWidth="1"/>
    <col min="14" max="14" width="11.33203125" bestFit="1" customWidth="1"/>
    <col min="15" max="15" width="12.33203125" bestFit="1" customWidth="1"/>
  </cols>
  <sheetData>
    <row r="1" spans="1:16" x14ac:dyDescent="0.2">
      <c r="A1" s="36"/>
      <c r="B1" s="36"/>
      <c r="C1" s="36"/>
    </row>
    <row r="2" spans="1:16" x14ac:dyDescent="0.2">
      <c r="A2" s="36">
        <v>1E-3</v>
      </c>
      <c r="B2" s="36">
        <v>0.1</v>
      </c>
      <c r="C2" s="36">
        <v>0.01</v>
      </c>
    </row>
    <row r="3" spans="1:16" x14ac:dyDescent="0.2">
      <c r="A3" s="36">
        <v>2.0000000000000002E-5</v>
      </c>
      <c r="B3" s="36">
        <v>0.2</v>
      </c>
      <c r="C3" s="36">
        <v>0.02</v>
      </c>
    </row>
    <row r="4" spans="1:16" x14ac:dyDescent="0.2">
      <c r="A4" s="36">
        <v>3.0000000000000001E-5</v>
      </c>
      <c r="B4" s="36">
        <v>0.3</v>
      </c>
      <c r="C4" s="36">
        <v>0.03</v>
      </c>
    </row>
    <row r="5" spans="1:16" x14ac:dyDescent="0.2">
      <c r="A5" s="36">
        <v>5.0000000000000003E-10</v>
      </c>
      <c r="B5" s="36">
        <v>0.4</v>
      </c>
      <c r="C5" s="36">
        <v>0.04</v>
      </c>
    </row>
    <row r="6" spans="1:16" x14ac:dyDescent="0.2">
      <c r="E6" s="56" t="s">
        <v>79</v>
      </c>
      <c r="F6" s="56" t="s">
        <v>80</v>
      </c>
      <c r="G6" s="56" t="s">
        <v>81</v>
      </c>
      <c r="H6" s="56" t="s">
        <v>82</v>
      </c>
      <c r="I6" s="56" t="s">
        <v>1</v>
      </c>
      <c r="K6" s="55"/>
      <c r="L6" s="55"/>
      <c r="M6" s="55"/>
    </row>
    <row r="7" spans="1:16" x14ac:dyDescent="0.2">
      <c r="D7" s="57" t="s">
        <v>31</v>
      </c>
      <c r="E7" s="36">
        <v>0.1</v>
      </c>
      <c r="F7" s="36">
        <v>1</v>
      </c>
      <c r="G7" s="36">
        <v>4</v>
      </c>
      <c r="H7" s="36">
        <v>7</v>
      </c>
      <c r="I7" s="36">
        <v>0</v>
      </c>
      <c r="K7" s="55">
        <f>EXP(A2*E7+A3*F7+A4*G7+A5*H7)</f>
        <v>1.0002400323031442</v>
      </c>
      <c r="L7" s="55">
        <f>EXP(B2*E7+B3*F7+B4*G7+B5*H7)</f>
        <v>67.356539810116573</v>
      </c>
      <c r="M7" s="55">
        <f>EXP(C2*E7+C3*F7+C4*G7+C5+H7)</f>
        <v>1314.2218231769091</v>
      </c>
      <c r="N7" s="47">
        <f>SUM(K7:M7)</f>
        <v>1382.5786030193287</v>
      </c>
    </row>
    <row r="8" spans="1:16" x14ac:dyDescent="0.2">
      <c r="D8" s="57" t="s">
        <v>32</v>
      </c>
      <c r="E8" s="36">
        <v>0.2</v>
      </c>
      <c r="F8" s="36">
        <v>2</v>
      </c>
      <c r="G8" s="36">
        <v>5</v>
      </c>
      <c r="H8" s="36">
        <v>8</v>
      </c>
      <c r="I8" s="36">
        <v>1</v>
      </c>
      <c r="O8" s="35" t="s">
        <v>84</v>
      </c>
      <c r="P8" s="56" t="s">
        <v>1</v>
      </c>
    </row>
    <row r="9" spans="1:16" x14ac:dyDescent="0.2">
      <c r="D9" s="57" t="s">
        <v>33</v>
      </c>
      <c r="E9" s="36">
        <v>0.3</v>
      </c>
      <c r="F9" s="36">
        <v>3</v>
      </c>
      <c r="G9" s="36">
        <v>6</v>
      </c>
      <c r="H9" s="36">
        <v>9</v>
      </c>
      <c r="I9" s="36">
        <v>2</v>
      </c>
      <c r="N9" t="s">
        <v>83</v>
      </c>
      <c r="O9" s="55">
        <f>K7/N7</f>
        <v>7.2345979470446106E-4</v>
      </c>
      <c r="P9" s="36">
        <v>0</v>
      </c>
    </row>
    <row r="10" spans="1:16" x14ac:dyDescent="0.2">
      <c r="O10" s="55">
        <f>L7/N7</f>
        <v>4.8718054556189973E-2</v>
      </c>
      <c r="P10" s="36">
        <v>1</v>
      </c>
    </row>
    <row r="11" spans="1:16" x14ac:dyDescent="0.2">
      <c r="O11" s="55">
        <f>M7/N7</f>
        <v>0.95055848564910561</v>
      </c>
      <c r="P11" s="36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73D4-DC66-DA4B-B986-4288610D8640}">
  <dimension ref="B3:G6"/>
  <sheetViews>
    <sheetView zoomScale="166" workbookViewId="0">
      <selection activeCell="G7" sqref="G7"/>
    </sheetView>
  </sheetViews>
  <sheetFormatPr baseColWidth="10" defaultRowHeight="16" x14ac:dyDescent="0.2"/>
  <cols>
    <col min="2" max="2" width="16.33203125" customWidth="1"/>
    <col min="5" max="5" width="13.1640625" customWidth="1"/>
    <col min="7" max="7" width="13" customWidth="1"/>
  </cols>
  <sheetData>
    <row r="3" spans="2:7" x14ac:dyDescent="0.2">
      <c r="B3" s="12" t="s">
        <v>85</v>
      </c>
      <c r="D3" s="35" t="s">
        <v>89</v>
      </c>
      <c r="E3" s="35" t="s">
        <v>90</v>
      </c>
      <c r="F3" s="35" t="s">
        <v>91</v>
      </c>
      <c r="G3" s="63" t="s">
        <v>92</v>
      </c>
    </row>
    <row r="4" spans="2:7" x14ac:dyDescent="0.2">
      <c r="B4" t="s">
        <v>86</v>
      </c>
      <c r="D4" s="55">
        <v>0.4</v>
      </c>
      <c r="E4" s="55">
        <v>0.2</v>
      </c>
      <c r="F4" s="55">
        <v>0.4</v>
      </c>
      <c r="G4" s="55">
        <f>-LOG(D4)</f>
        <v>0.3979400086720376</v>
      </c>
    </row>
    <row r="5" spans="2:7" x14ac:dyDescent="0.2">
      <c r="B5" t="s">
        <v>87</v>
      </c>
      <c r="D5" s="55">
        <v>0.4</v>
      </c>
      <c r="E5" s="55">
        <v>0.2</v>
      </c>
      <c r="F5" s="55">
        <v>0.4</v>
      </c>
      <c r="G5" s="55">
        <f>-LOG(E5)</f>
        <v>0.69897000433601875</v>
      </c>
    </row>
    <row r="6" spans="2:7" x14ac:dyDescent="0.2">
      <c r="B6" t="s">
        <v>88</v>
      </c>
      <c r="D6" s="55">
        <v>0.4</v>
      </c>
      <c r="E6" s="55">
        <v>0.2</v>
      </c>
      <c r="F6" s="55">
        <v>0.4</v>
      </c>
      <c r="G6" s="55">
        <f>-LOG(F6)</f>
        <v>0.3979400086720376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opLeftCell="G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C7"/>
  <sheetViews>
    <sheetView topLeftCell="B1" zoomScale="157" workbookViewId="0">
      <selection activeCell="B13" sqref="B13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5">
        <v>0.2</v>
      </c>
      <c r="B4" s="5">
        <v>-1</v>
      </c>
      <c r="C4" s="6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zoomScale="150" workbookViewId="0">
      <selection activeCell="Q49" sqref="Q49"/>
    </sheetView>
  </sheetViews>
  <sheetFormatPr baseColWidth="10" defaultRowHeight="16" x14ac:dyDescent="0.2"/>
  <cols>
    <col min="4" max="4" width="10.83203125" style="41"/>
    <col min="8" max="8" width="10.83203125" style="41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62" t="s">
        <v>51</v>
      </c>
      <c r="D4" s="42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62"/>
      <c r="D5" s="42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62"/>
      <c r="D6" s="42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62"/>
      <c r="D7" s="42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62"/>
      <c r="D8" s="42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62" t="s">
        <v>52</v>
      </c>
      <c r="H9" s="42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62"/>
      <c r="H10" s="42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62"/>
      <c r="H11" s="42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62"/>
      <c r="H12" s="42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62"/>
      <c r="H13" s="42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39">
        <v>43.808776299999998</v>
      </c>
      <c r="K14" s="58" t="s">
        <v>53</v>
      </c>
      <c r="L14" s="43"/>
      <c r="M14" s="40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39">
        <v>131.71287699999999</v>
      </c>
      <c r="K15" s="59"/>
      <c r="L15" s="43"/>
      <c r="M15" s="40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39">
        <v>16.181805300000001</v>
      </c>
      <c r="K16" s="59"/>
      <c r="L16" s="43"/>
      <c r="M16" s="40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39">
        <v>-72.612886000000003</v>
      </c>
      <c r="K17" s="59"/>
      <c r="L17" s="43"/>
      <c r="M17" s="40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39">
        <v>-91.941316999999998</v>
      </c>
      <c r="K18" s="60"/>
      <c r="L18" s="43"/>
      <c r="M18" s="40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61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61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61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61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61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62" t="s">
        <v>51</v>
      </c>
      <c r="D30" s="42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62"/>
      <c r="D31" s="42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62"/>
      <c r="D32" s="42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62"/>
      <c r="D33" s="42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62"/>
      <c r="D34" s="42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62" t="s">
        <v>52</v>
      </c>
      <c r="H35" s="42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62"/>
      <c r="H36" s="42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62"/>
      <c r="H37" s="42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62"/>
      <c r="H38" s="42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62"/>
      <c r="H39" s="42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39">
        <v>43.808776299999998</v>
      </c>
      <c r="K40" s="58" t="s">
        <v>53</v>
      </c>
      <c r="L40" s="43"/>
      <c r="M40" s="40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39">
        <v>131.71287699999999</v>
      </c>
      <c r="K41" s="59"/>
      <c r="L41" s="43"/>
      <c r="M41" s="40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39">
        <v>16.181805300000001</v>
      </c>
      <c r="K42" s="59"/>
      <c r="L42" s="43"/>
      <c r="M42" s="40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39">
        <v>-72.612886000000003</v>
      </c>
      <c r="K43" s="59"/>
      <c r="L43" s="43"/>
      <c r="M43" s="40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39">
        <v>-91.941316999999998</v>
      </c>
      <c r="K44" s="60"/>
      <c r="L44" s="43"/>
      <c r="M44" s="40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61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61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61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61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61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User Item Rating Matrix</vt:lpstr>
      <vt:lpstr>Collaborative Filtering 1</vt:lpstr>
      <vt:lpstr>Softmax Function</vt:lpstr>
      <vt:lpstr>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2021-10-08T11:53:07Z</dcterms:modified>
</cp:coreProperties>
</file>