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fiz\Data\PSN\Planning\BoQ BoM\"/>
    </mc:Choice>
  </mc:AlternateContent>
  <xr:revisionPtr revIDLastSave="0" documentId="13_ncr:1_{DA7FEF3B-2F48-4259-964A-B60F9A37EC2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Notes" sheetId="13" r:id="rId1"/>
    <sheet name="Bill of Material" sheetId="8" r:id="rId2"/>
    <sheet name="REVISIONS" sheetId="4" r:id="rId3"/>
  </sheets>
  <calcPr calcId="191029"/>
</workbook>
</file>

<file path=xl/calcChain.xml><?xml version="1.0" encoding="utf-8"?>
<calcChain xmlns="http://schemas.openxmlformats.org/spreadsheetml/2006/main">
  <c r="D28" i="8" l="1"/>
  <c r="D27" i="8"/>
  <c r="D26" i="8"/>
  <c r="D24" i="8"/>
  <c r="D23" i="8"/>
  <c r="D22" i="8"/>
  <c r="D21" i="8"/>
  <c r="D19" i="8"/>
  <c r="D18" i="8"/>
  <c r="D17" i="8"/>
  <c r="D16" i="8"/>
  <c r="D15" i="8"/>
  <c r="G84" i="8" l="1"/>
  <c r="F84" i="8"/>
  <c r="I83" i="8"/>
  <c r="H83" i="8"/>
  <c r="I82" i="8"/>
  <c r="H82" i="8"/>
  <c r="I81" i="8"/>
  <c r="H81" i="8"/>
  <c r="I80" i="8"/>
  <c r="H80" i="8"/>
  <c r="I79" i="8"/>
  <c r="H79" i="8"/>
  <c r="I78" i="8"/>
  <c r="H78" i="8"/>
  <c r="I77" i="8"/>
  <c r="I84" i="8" s="1"/>
  <c r="H77" i="8"/>
  <c r="G74" i="8"/>
  <c r="F74" i="8"/>
  <c r="I73" i="8"/>
  <c r="H73" i="8"/>
  <c r="I72" i="8"/>
  <c r="H72" i="8"/>
  <c r="I71" i="8"/>
  <c r="H71" i="8"/>
  <c r="I70" i="8"/>
  <c r="H70" i="8"/>
  <c r="J70" i="8" s="1"/>
  <c r="I69" i="8"/>
  <c r="H69" i="8"/>
  <c r="I68" i="8"/>
  <c r="H68" i="8"/>
  <c r="I67" i="8"/>
  <c r="H67" i="8"/>
  <c r="I66" i="8"/>
  <c r="H66" i="8"/>
  <c r="G63" i="8"/>
  <c r="F63" i="8"/>
  <c r="I62" i="8"/>
  <c r="H62" i="8"/>
  <c r="I61" i="8"/>
  <c r="H61" i="8"/>
  <c r="I60" i="8"/>
  <c r="H60" i="8"/>
  <c r="I59" i="8"/>
  <c r="H59" i="8"/>
  <c r="I58" i="8"/>
  <c r="H58" i="8"/>
  <c r="I57" i="8"/>
  <c r="H57" i="8"/>
  <c r="G54" i="8"/>
  <c r="F54" i="8"/>
  <c r="I53" i="8"/>
  <c r="H53" i="8"/>
  <c r="I52" i="8"/>
  <c r="H52" i="8"/>
  <c r="I51" i="8"/>
  <c r="H51" i="8"/>
  <c r="I50" i="8"/>
  <c r="H50" i="8"/>
  <c r="I49" i="8"/>
  <c r="H49" i="8"/>
  <c r="I48" i="8"/>
  <c r="H48" i="8"/>
  <c r="G45" i="8"/>
  <c r="F45" i="8"/>
  <c r="I44" i="8"/>
  <c r="H44" i="8"/>
  <c r="I43" i="8"/>
  <c r="H43" i="8"/>
  <c r="I42" i="8"/>
  <c r="I41" i="8"/>
  <c r="H41" i="8"/>
  <c r="J41" i="8" s="1"/>
  <c r="I40" i="8"/>
  <c r="H40" i="8"/>
  <c r="I39" i="8"/>
  <c r="H39" i="8"/>
  <c r="I38" i="8"/>
  <c r="I37" i="8"/>
  <c r="H37" i="8"/>
  <c r="I36" i="8"/>
  <c r="H36" i="8"/>
  <c r="I35" i="8"/>
  <c r="H35" i="8"/>
  <c r="I34" i="8"/>
  <c r="H34" i="8"/>
  <c r="G31" i="8"/>
  <c r="I30" i="8"/>
  <c r="H30" i="8"/>
  <c r="J30" i="8" s="1"/>
  <c r="I29" i="8"/>
  <c r="H29" i="8"/>
  <c r="I28" i="8"/>
  <c r="I27" i="8"/>
  <c r="H26" i="8"/>
  <c r="I25" i="8"/>
  <c r="H25" i="8"/>
  <c r="H24" i="8"/>
  <c r="I23" i="8"/>
  <c r="H22" i="8"/>
  <c r="I21" i="8"/>
  <c r="I20" i="8"/>
  <c r="H20" i="8"/>
  <c r="F19" i="8"/>
  <c r="I19" i="8"/>
  <c r="H18" i="8"/>
  <c r="I17" i="8"/>
  <c r="F16" i="8"/>
  <c r="I16" i="8"/>
  <c r="F15" i="8"/>
  <c r="I15" i="8"/>
  <c r="J36" i="8" l="1"/>
  <c r="J71" i="8"/>
  <c r="J20" i="8"/>
  <c r="J73" i="8"/>
  <c r="J83" i="8"/>
  <c r="J81" i="8"/>
  <c r="J25" i="8"/>
  <c r="J52" i="8"/>
  <c r="J58" i="8"/>
  <c r="J62" i="8"/>
  <c r="J72" i="8"/>
  <c r="J78" i="8"/>
  <c r="J82" i="8"/>
  <c r="J51" i="8"/>
  <c r="H63" i="8"/>
  <c r="H74" i="8"/>
  <c r="J50" i="8"/>
  <c r="H16" i="8"/>
  <c r="J16" i="8" s="1"/>
  <c r="I26" i="8"/>
  <c r="J26" i="8" s="1"/>
  <c r="J69" i="8"/>
  <c r="J37" i="8"/>
  <c r="H54" i="8"/>
  <c r="I63" i="8"/>
  <c r="J63" i="8" s="1"/>
  <c r="J61" i="8"/>
  <c r="J79" i="8"/>
  <c r="I54" i="8"/>
  <c r="J66" i="8"/>
  <c r="H28" i="8"/>
  <c r="J28" i="8" s="1"/>
  <c r="J43" i="8"/>
  <c r="J49" i="8"/>
  <c r="J67" i="8"/>
  <c r="J80" i="8"/>
  <c r="J29" i="8"/>
  <c r="J44" i="8"/>
  <c r="J53" i="8"/>
  <c r="J59" i="8"/>
  <c r="J68" i="8"/>
  <c r="J77" i="8"/>
  <c r="J40" i="8"/>
  <c r="J39" i="8"/>
  <c r="I45" i="8"/>
  <c r="I18" i="8"/>
  <c r="I22" i="8"/>
  <c r="J22" i="8" s="1"/>
  <c r="I24" i="8"/>
  <c r="J24" i="8" s="1"/>
  <c r="H42" i="8"/>
  <c r="J42" i="8" s="1"/>
  <c r="J48" i="8"/>
  <c r="J60" i="8"/>
  <c r="H84" i="8"/>
  <c r="J84" i="8" s="1"/>
  <c r="F31" i="8"/>
  <c r="J57" i="8"/>
  <c r="I74" i="8"/>
  <c r="J35" i="8"/>
  <c r="H38" i="8"/>
  <c r="J38" i="8" s="1"/>
  <c r="J34" i="8"/>
  <c r="H15" i="8"/>
  <c r="H27" i="8"/>
  <c r="J27" i="8" s="1"/>
  <c r="H17" i="8"/>
  <c r="J17" i="8" s="1"/>
  <c r="H21" i="8"/>
  <c r="J21" i="8" s="1"/>
  <c r="H23" i="8"/>
  <c r="J23" i="8" s="1"/>
  <c r="H19" i="8"/>
  <c r="J19" i="8" s="1"/>
  <c r="J74" i="8" l="1"/>
  <c r="J54" i="8"/>
  <c r="I31" i="8"/>
  <c r="I86" i="8" s="1"/>
  <c r="J15" i="8"/>
  <c r="H31" i="8"/>
  <c r="J18" i="8"/>
  <c r="H45" i="8"/>
  <c r="J45" i="8" s="1"/>
  <c r="J31" i="8" l="1"/>
  <c r="K31" i="8" s="1"/>
  <c r="H86" i="8"/>
  <c r="J86" i="8" l="1"/>
</calcChain>
</file>

<file path=xl/sharedStrings.xml><?xml version="1.0" encoding="utf-8"?>
<sst xmlns="http://schemas.openxmlformats.org/spreadsheetml/2006/main" count="175" uniqueCount="143">
  <si>
    <t>REV</t>
  </si>
  <si>
    <t>BY</t>
  </si>
  <si>
    <t>DATE</t>
  </si>
  <si>
    <t>Rate</t>
  </si>
  <si>
    <t>Project:</t>
  </si>
  <si>
    <t>Project Manager:</t>
  </si>
  <si>
    <t>Contract Number:</t>
  </si>
  <si>
    <t>No</t>
  </si>
  <si>
    <t>Item Description</t>
  </si>
  <si>
    <t>Qty</t>
  </si>
  <si>
    <t>Detail list dari perangkat transmisi yang digunakan</t>
  </si>
  <si>
    <t>Rp</t>
  </si>
  <si>
    <t>US$</t>
  </si>
  <si>
    <t>A</t>
  </si>
  <si>
    <t>A1</t>
  </si>
  <si>
    <t>A2</t>
  </si>
  <si>
    <t>A3</t>
  </si>
  <si>
    <t>A4</t>
  </si>
  <si>
    <t>Budget/ Unit</t>
  </si>
  <si>
    <t>Total Budget</t>
  </si>
  <si>
    <t>A5</t>
  </si>
  <si>
    <t>Total Amount A1</t>
  </si>
  <si>
    <t>Total Amount A2</t>
  </si>
  <si>
    <t>Total Amount A3</t>
  </si>
  <si>
    <t>Total Amount A4</t>
  </si>
  <si>
    <t>Total Amount A5</t>
  </si>
  <si>
    <t>Spesification</t>
  </si>
  <si>
    <t>Electrical</t>
  </si>
  <si>
    <t>Civil</t>
  </si>
  <si>
    <t>Software</t>
  </si>
  <si>
    <t>Accessories</t>
  </si>
  <si>
    <t>Section A: HUB</t>
  </si>
  <si>
    <t>A6</t>
  </si>
  <si>
    <t>Total Amount A6</t>
  </si>
  <si>
    <t>TOTAL HUB</t>
  </si>
  <si>
    <t>in US$</t>
  </si>
  <si>
    <t>Date of Update</t>
  </si>
  <si>
    <t>Bill of Material</t>
  </si>
  <si>
    <t>BOM Number:</t>
  </si>
  <si>
    <t>Code Project :</t>
  </si>
  <si>
    <t>CHANGED</t>
  </si>
  <si>
    <t>set</t>
  </si>
  <si>
    <t>unit</t>
  </si>
  <si>
    <t>Set</t>
  </si>
  <si>
    <t>Modem</t>
  </si>
  <si>
    <t>Aksesoris Instalasi</t>
  </si>
  <si>
    <t>NMS</t>
  </si>
  <si>
    <t>Hub Equipment</t>
  </si>
  <si>
    <t>Demodulator</t>
  </si>
  <si>
    <t>Server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</si>
  <si>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</si>
  <si>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</si>
  <si>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</si>
  <si>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</si>
  <si>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</si>
  <si>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</si>
  <si>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</si>
  <si>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</si>
  <si>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</si>
  <si>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</si>
  <si>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</si>
  <si>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</si>
  <si>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</si>
  <si>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</si>
  <si>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</si>
  <si>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</si>
  <si>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A201</t>
  </si>
  <si>
    <t>A202</t>
  </si>
  <si>
    <t>A203</t>
  </si>
  <si>
    <t>A204</t>
  </si>
  <si>
    <t>A205</t>
  </si>
  <si>
    <t>A206</t>
  </si>
  <si>
    <t>A301</t>
  </si>
  <si>
    <t>A302</t>
  </si>
  <si>
    <t>A303</t>
  </si>
  <si>
    <t>A401</t>
  </si>
  <si>
    <t>A402</t>
  </si>
  <si>
    <t>A403</t>
  </si>
  <si>
    <t>A501</t>
  </si>
  <si>
    <t>A502</t>
  </si>
  <si>
    <t>A503</t>
  </si>
  <si>
    <t>A504</t>
  </si>
  <si>
    <t>A505</t>
  </si>
  <si>
    <t>A601</t>
  </si>
  <si>
    <t>A602</t>
  </si>
  <si>
    <t>A603</t>
  </si>
  <si>
    <t>Rak</t>
  </si>
  <si>
    <t>License New SatNet</t>
  </si>
  <si>
    <t>Antenna &amp; RF Equipment</t>
  </si>
  <si>
    <t>Antena</t>
  </si>
  <si>
    <t>9 m C-band</t>
  </si>
  <si>
    <t>HPA</t>
  </si>
  <si>
    <t>750 W Full C-Band</t>
  </si>
  <si>
    <t>HPA Controller</t>
  </si>
  <si>
    <t>Transmit Coupler</t>
  </si>
  <si>
    <t>Full C Band</t>
  </si>
  <si>
    <t>LNA</t>
  </si>
  <si>
    <t>LNA Switch</t>
  </si>
  <si>
    <t>Up Converter</t>
  </si>
  <si>
    <t>L to C Band</t>
  </si>
  <si>
    <t xml:space="preserve">Down Converter </t>
  </si>
  <si>
    <t>C to L Band</t>
  </si>
  <si>
    <t>Combiner 1:16</t>
  </si>
  <si>
    <t>Active, rackmount, F-Type 75 Ohm</t>
  </si>
  <si>
    <t>Splitter 1:16</t>
  </si>
  <si>
    <t>Include flat shelf &amp; PDU</t>
  </si>
  <si>
    <t>Eliptical Waveguide</t>
  </si>
  <si>
    <t>EW63</t>
  </si>
  <si>
    <t>meter</t>
  </si>
  <si>
    <t>Flexible Waveguide</t>
  </si>
  <si>
    <t>180 cm</t>
  </si>
  <si>
    <t>Connector WG</t>
  </si>
  <si>
    <t xml:space="preserve">EW63 to CPR137 </t>
  </si>
  <si>
    <t>A207</t>
  </si>
  <si>
    <t>Splitter &amp; Switch</t>
  </si>
  <si>
    <t>A208</t>
  </si>
  <si>
    <t>Router</t>
  </si>
  <si>
    <t>A209</t>
  </si>
  <si>
    <t>Service</t>
  </si>
  <si>
    <t>Lisence</t>
  </si>
  <si>
    <t>Pekerjaan Sipil</t>
  </si>
  <si>
    <t>A304</t>
  </si>
  <si>
    <t>A305</t>
  </si>
  <si>
    <t>Aksesoris Listrik &amp; Grounding</t>
  </si>
  <si>
    <t>A404</t>
  </si>
  <si>
    <t>A405</t>
  </si>
  <si>
    <t>A506</t>
  </si>
  <si>
    <t>A507</t>
  </si>
  <si>
    <t>A604</t>
  </si>
  <si>
    <t>A605</t>
  </si>
  <si>
    <t>A606</t>
  </si>
  <si>
    <t>NOTES</t>
  </si>
  <si>
    <t>PT Bali Towerindo Sentra Tbk</t>
  </si>
  <si>
    <t>Rak 42U</t>
  </si>
  <si>
    <t>Planning/BoM/0324/01</t>
  </si>
  <si>
    <t>BoM ini diperuntukkan untuk BW 28 + 8 MHz C Band</t>
  </si>
  <si>
    <t xml:space="preserve">IF Cable </t>
  </si>
  <si>
    <t>Konektor F-Type</t>
  </si>
  <si>
    <t>RG11</t>
  </si>
  <si>
    <t>Belden 9292 @25m</t>
  </si>
  <si>
    <t>BoM berikut belum termasuk biaya sewa transponder</t>
  </si>
  <si>
    <t>Jika ada tambahan fitur yang diminta setelah BoM ini dikeluarkan, maka kemungkinan akan ada penyesuaian BoM</t>
  </si>
  <si>
    <t xml:space="preserve">BoM ini termasuk biaya pembelian colo rak 42U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</si>
</sst>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Rp-421]* #,##0_);_([$Rp-421]* \(#,##0\);_([$Rp-421]* &quot;-&quot;_);_(@_)"/>
    <numFmt numFmtId="165" formatCode="dd/mm/yyyy;@"/>
    <numFmt numFmtId="166" formatCode="0.000"/>
    <numFmt numFmtId="167" formatCode="_([$$-409]* #,##0.00_);_([$$-409]* \(#,##0.00\);_([$$-409]* &quot;-&quot;??_);_(@_)"/>
  </numFmts>
  <fonts count="3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55"/>
      <name val="Arial"/>
      <family val="2"/>
    </font>
    <font>
      <sz val="10"/>
      <color indexed="45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43"/>
      <name val="Arial"/>
      <family val="2"/>
    </font>
    <font>
      <sz val="10"/>
      <color indexed="8"/>
      <name val="Arial"/>
      <family val="2"/>
    </font>
    <font>
      <sz val="10"/>
      <color indexed="40"/>
      <name val="Arial"/>
      <family val="2"/>
    </font>
    <font>
      <sz val="10"/>
      <color indexed="13"/>
      <name val="Arial"/>
      <family val="2"/>
    </font>
    <font>
      <sz val="10"/>
      <color indexed="10"/>
      <name val="Arial"/>
      <family val="2"/>
    </font>
    <font>
      <i/>
      <sz val="10"/>
      <name val="Segoe UI"/>
      <family val="2"/>
    </font>
    <font>
      <sz val="10"/>
      <name val="Segoe UI"/>
      <family val="2"/>
    </font>
    <font>
      <i/>
      <sz val="11"/>
      <name val="Segoe UI"/>
      <family val="2"/>
    </font>
    <font>
      <b/>
      <sz val="11"/>
      <name val="Segoe UI"/>
      <family val="2"/>
    </font>
    <font>
      <sz val="11"/>
      <name val="Segoe UI"/>
      <family val="2"/>
    </font>
    <font>
      <b/>
      <i/>
      <sz val="11"/>
      <name val="Segoe UI"/>
      <family val="2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Segoe UI"/>
      <family val="2"/>
    </font>
    <font>
      <sz val="10"/>
      <color theme="1"/>
      <name val="Segoe UI"/>
      <family val="2"/>
    </font>
    <font>
      <i/>
      <sz val="11"/>
      <color theme="0"/>
      <name val="Segoe UI"/>
      <family val="2"/>
    </font>
    <font>
      <sz val="11"/>
      <color theme="0"/>
      <name val="Segoe UI"/>
      <family val="2"/>
    </font>
    <font>
      <b/>
      <i/>
      <sz val="11"/>
      <color theme="0"/>
      <name val="Segoe UI"/>
      <family val="2"/>
    </font>
    <font>
      <sz val="11"/>
      <color theme="1"/>
      <name val="Segoe UI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Segoe UI"/>
      <family val="2"/>
    </font>
    <font>
      <b/>
      <sz val="11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20"/>
        <bgColor indexed="64"/>
      </patternFill>
    </fill>
    <fill>
      <patternFill patternType="gray0625">
        <fgColor indexed="11"/>
        <bgColor indexed="13"/>
      </patternFill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lightUp">
        <fgColor indexed="22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8">
    <xf numFmtId="0" fontId="0" fillId="0" borderId="0"/>
    <xf numFmtId="0" fontId="9" fillId="2" borderId="1" applyNumberFormat="0" applyBorder="0" applyAlignment="0" applyProtection="0">
      <alignment horizontal="left"/>
    </xf>
    <xf numFmtId="0" fontId="9" fillId="2" borderId="1" applyNumberFormat="0" applyBorder="0" applyAlignment="0" applyProtection="0">
      <alignment horizontal="left"/>
    </xf>
    <xf numFmtId="0" fontId="6" fillId="3" borderId="1" applyNumberFormat="0" applyBorder="0" applyAlignment="0" applyProtection="0">
      <alignment horizontal="left"/>
    </xf>
    <xf numFmtId="0" fontId="1" fillId="3" borderId="1" applyNumberFormat="0" applyBorder="0" applyAlignment="0" applyProtection="0">
      <alignment horizontal="left"/>
    </xf>
    <xf numFmtId="0" fontId="7" fillId="4" borderId="1" applyNumberFormat="0" applyBorder="0" applyAlignment="0" applyProtection="0">
      <alignment horizontal="left"/>
    </xf>
    <xf numFmtId="0" fontId="7" fillId="4" borderId="1" applyNumberFormat="0" applyBorder="0" applyAlignment="0" applyProtection="0">
      <alignment horizontal="left"/>
    </xf>
    <xf numFmtId="0" fontId="2" fillId="5" borderId="1" applyNumberFormat="0" applyBorder="0" applyAlignment="0" applyProtection="0">
      <alignment horizontal="left"/>
    </xf>
    <xf numFmtId="0" fontId="2" fillId="5" borderId="1" applyNumberFormat="0" applyBorder="0" applyAlignment="0" applyProtection="0">
      <alignment horizontal="left"/>
    </xf>
    <xf numFmtId="0" fontId="5" fillId="6" borderId="1" applyNumberFormat="0" applyBorder="0" applyAlignment="0" applyProtection="0">
      <alignment horizontal="left"/>
    </xf>
    <xf numFmtId="0" fontId="5" fillId="6" borderId="1" applyNumberFormat="0" applyBorder="0" applyAlignment="0" applyProtection="0">
      <alignment horizontal="left"/>
    </xf>
    <xf numFmtId="0" fontId="6" fillId="7" borderId="1" applyNumberFormat="0" applyBorder="0" applyAlignment="0" applyProtection="0">
      <alignment horizontal="left"/>
    </xf>
    <xf numFmtId="0" fontId="1" fillId="7" borderId="1" applyNumberFormat="0" applyBorder="0" applyAlignment="0" applyProtection="0">
      <alignment horizontal="left"/>
    </xf>
    <xf numFmtId="0" fontId="5" fillId="8" borderId="1" applyNumberFormat="0" applyBorder="0" applyAlignment="0" applyProtection="0">
      <alignment horizontal="left"/>
    </xf>
    <xf numFmtId="0" fontId="5" fillId="8" borderId="1" applyNumberFormat="0" applyBorder="0" applyAlignment="0" applyProtection="0">
      <alignment horizontal="left"/>
    </xf>
    <xf numFmtId="0" fontId="5" fillId="9" borderId="1" applyNumberFormat="0" applyBorder="0" applyAlignment="0" applyProtection="0">
      <alignment horizontal="left"/>
    </xf>
    <xf numFmtId="0" fontId="5" fillId="9" borderId="1" applyNumberFormat="0" applyBorder="0" applyAlignment="0" applyProtection="0">
      <alignment horizontal="left"/>
    </xf>
    <xf numFmtId="0" fontId="5" fillId="10" borderId="1" applyNumberFormat="0" applyBorder="0" applyAlignment="0" applyProtection="0">
      <alignment horizontal="left"/>
    </xf>
    <xf numFmtId="0" fontId="5" fillId="10" borderId="1" applyNumberFormat="0" applyBorder="0" applyAlignment="0" applyProtection="0">
      <alignment horizontal="left"/>
    </xf>
    <xf numFmtId="0" fontId="9" fillId="11" borderId="1" applyNumberFormat="0" applyBorder="0" applyAlignment="0" applyProtection="0">
      <alignment horizontal="left"/>
    </xf>
    <xf numFmtId="0" fontId="9" fillId="11" borderId="1" applyNumberFormat="0" applyBorder="0" applyAlignment="0" applyProtection="0">
      <alignment horizontal="left"/>
    </xf>
    <xf numFmtId="0" fontId="9" fillId="12" borderId="1" applyNumberFormat="0" applyBorder="0" applyAlignment="0" applyProtection="0">
      <alignment horizontal="left"/>
    </xf>
    <xf numFmtId="0" fontId="9" fillId="12" borderId="1" applyNumberFormat="0" applyBorder="0" applyAlignment="0" applyProtection="0">
      <alignment horizontal="left"/>
    </xf>
    <xf numFmtId="0" fontId="5" fillId="13" borderId="1" applyNumberFormat="0" applyBorder="0" applyAlignment="0" applyProtection="0">
      <alignment horizontal="left"/>
    </xf>
    <xf numFmtId="0" fontId="5" fillId="13" borderId="1" applyNumberFormat="0" applyBorder="0" applyAlignment="0" applyProtection="0">
      <alignment horizontal="left"/>
    </xf>
    <xf numFmtId="0" fontId="5" fillId="14" borderId="1" applyNumberFormat="0" applyBorder="0" applyAlignment="0" applyProtection="0">
      <alignment horizontal="left"/>
    </xf>
    <xf numFmtId="0" fontId="5" fillId="14" borderId="1" applyNumberFormat="0" applyBorder="0" applyAlignment="0" applyProtection="0">
      <alignment horizontal="left"/>
    </xf>
    <xf numFmtId="0" fontId="10" fillId="15" borderId="1" applyNumberFormat="0" applyBorder="0" applyAlignment="0" applyProtection="0">
      <alignment horizontal="left"/>
    </xf>
    <xf numFmtId="0" fontId="10" fillId="15" borderId="1" applyNumberFormat="0" applyBorder="0" applyAlignment="0" applyProtection="0">
      <alignment horizontal="left"/>
    </xf>
    <xf numFmtId="0" fontId="10" fillId="15" borderId="1" applyNumberFormat="0" applyBorder="0" applyAlignment="0" applyProtection="0">
      <alignment horizontal="left"/>
    </xf>
    <xf numFmtId="0" fontId="10" fillId="15" borderId="1" applyNumberFormat="0" applyBorder="0" applyAlignment="0" applyProtection="0">
      <alignment horizontal="left"/>
    </xf>
    <xf numFmtId="0" fontId="10" fillId="15" borderId="1" applyNumberFormat="0" applyBorder="0" applyAlignment="0" applyProtection="0">
      <alignment horizontal="left"/>
    </xf>
    <xf numFmtId="0" fontId="10" fillId="15" borderId="1" applyNumberFormat="0" applyBorder="0" applyAlignment="0" applyProtection="0">
      <alignment horizontal="left"/>
    </xf>
    <xf numFmtId="0" fontId="12" fillId="16" borderId="1" applyNumberFormat="0" applyBorder="0" applyAlignment="0" applyProtection="0">
      <alignment horizontal="left"/>
    </xf>
    <xf numFmtId="0" fontId="12" fillId="16" borderId="1" applyNumberFormat="0" applyBorder="0" applyAlignment="0" applyProtection="0">
      <alignment horizontal="left"/>
    </xf>
    <xf numFmtId="0" fontId="4" fillId="15" borderId="1" applyNumberFormat="0" applyBorder="0" applyAlignment="0" applyProtection="0">
      <alignment horizontal="left"/>
    </xf>
    <xf numFmtId="0" fontId="4" fillId="15" borderId="1" applyNumberFormat="0" applyBorder="0" applyAlignment="0" applyProtection="0">
      <alignment horizontal="left"/>
    </xf>
    <xf numFmtId="0" fontId="3" fillId="17" borderId="1" applyNumberFormat="0" applyBorder="0" applyAlignment="0" applyProtection="0">
      <alignment horizontal="left"/>
    </xf>
    <xf numFmtId="0" fontId="3" fillId="17" borderId="1" applyNumberFormat="0" applyBorder="0" applyAlignment="0" applyProtection="0">
      <alignment horizontal="left"/>
    </xf>
    <xf numFmtId="0" fontId="5" fillId="18" borderId="1" applyNumberFormat="0" applyBorder="0" applyAlignment="0" applyProtection="0">
      <alignment horizontal="left"/>
    </xf>
    <xf numFmtId="0" fontId="5" fillId="18" borderId="1" applyNumberFormat="0" applyBorder="0" applyAlignment="0" applyProtection="0">
      <alignment horizontal="left"/>
    </xf>
    <xf numFmtId="0" fontId="2" fillId="19" borderId="1" applyNumberFormat="0" applyBorder="0" applyAlignment="0" applyProtection="0">
      <alignment horizontal="left"/>
    </xf>
    <xf numFmtId="0" fontId="2" fillId="19" borderId="1" applyNumberFormat="0" applyBorder="0" applyAlignment="0" applyProtection="0">
      <alignment horizontal="left"/>
    </xf>
    <xf numFmtId="0" fontId="5" fillId="20" borderId="1" applyNumberFormat="0" applyBorder="0" applyAlignment="0" applyProtection="0">
      <alignment horizontal="left"/>
    </xf>
    <xf numFmtId="0" fontId="5" fillId="20" borderId="1" applyNumberFormat="0" applyBorder="0" applyAlignment="0" applyProtection="0">
      <alignment horizontal="left"/>
    </xf>
    <xf numFmtId="0" fontId="5" fillId="21" borderId="1" applyNumberFormat="0" applyBorder="0" applyAlignment="0" applyProtection="0">
      <alignment horizontal="left"/>
    </xf>
    <xf numFmtId="0" fontId="5" fillId="21" borderId="1" applyNumberFormat="0" applyBorder="0" applyAlignment="0" applyProtection="0">
      <alignment horizontal="left"/>
    </xf>
    <xf numFmtId="0" fontId="9" fillId="12" borderId="1" applyNumberFormat="0" applyBorder="0" applyAlignment="0" applyProtection="0">
      <alignment horizontal="left"/>
    </xf>
    <xf numFmtId="0" fontId="9" fillId="12" borderId="1" applyNumberFormat="0" applyBorder="0" applyAlignment="0" applyProtection="0">
      <alignment horizontal="left"/>
    </xf>
    <xf numFmtId="0" fontId="8" fillId="22" borderId="1" applyNumberFormat="0" applyBorder="0" applyAlignment="0" applyProtection="0">
      <alignment horizontal="left"/>
    </xf>
    <xf numFmtId="0" fontId="8" fillId="22" borderId="1" applyNumberFormat="0" applyBorder="0" applyAlignment="0" applyProtection="0">
      <alignment horizontal="left"/>
    </xf>
    <xf numFmtId="0" fontId="5" fillId="22" borderId="1" applyNumberFormat="0" applyBorder="0" applyAlignment="0" applyProtection="0">
      <alignment horizontal="left"/>
    </xf>
    <xf numFmtId="0" fontId="5" fillId="22" borderId="1" applyNumberFormat="0" applyBorder="0" applyAlignment="0" applyProtection="0">
      <alignment horizontal="left"/>
    </xf>
    <xf numFmtId="0" fontId="11" fillId="15" borderId="1" applyNumberFormat="0" applyBorder="0" applyAlignment="0" applyProtection="0">
      <alignment horizontal="left"/>
    </xf>
    <xf numFmtId="0" fontId="11" fillId="15" borderId="1" applyNumberFormat="0" applyBorder="0" applyAlignment="0" applyProtection="0">
      <alignment horizontal="left"/>
    </xf>
    <xf numFmtId="0" fontId="9" fillId="23" borderId="1" applyNumberFormat="0" applyBorder="0" applyAlignment="0" applyProtection="0">
      <alignment horizontal="left"/>
    </xf>
    <xf numFmtId="0" fontId="9" fillId="23" borderId="1" applyNumberFormat="0" applyBorder="0" applyAlignment="0" applyProtection="0">
      <alignment horizontal="left"/>
    </xf>
    <xf numFmtId="0" fontId="9" fillId="23" borderId="1" applyNumberFormat="0" applyBorder="0" applyAlignment="0" applyProtection="0">
      <alignment horizontal="left"/>
    </xf>
    <xf numFmtId="0" fontId="9" fillId="23" borderId="1" applyNumberFormat="0" applyBorder="0" applyAlignment="0" applyProtection="0">
      <alignment horizontal="left"/>
    </xf>
    <xf numFmtId="0" fontId="7" fillId="24" borderId="1" applyNumberFormat="0" applyBorder="0" applyAlignment="0" applyProtection="0">
      <alignment horizontal="left"/>
    </xf>
    <xf numFmtId="0" fontId="7" fillId="24" borderId="1" applyNumberFormat="0" applyBorder="0" applyAlignment="0" applyProtection="0">
      <alignment horizontal="left"/>
    </xf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35" fillId="0" borderId="0" applyFont="0" applyFill="0" applyBorder="0" applyAlignment="0" applyProtection="0"/>
  </cellStyleXfs>
  <cellXfs count="154">
    <xf numFmtId="0" fontId="0" fillId="0" borderId="0" xfId="0"/>
    <xf numFmtId="0" fontId="20" fillId="0" borderId="0" xfId="0" applyFont="1" applyAlignment="1">
      <alignment horizontal="center" vertical="center"/>
    </xf>
    <xf numFmtId="44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6" fillId="0" borderId="11" xfId="0" applyFont="1" applyBorder="1" applyAlignment="1">
      <alignment vertical="center" wrapText="1"/>
    </xf>
    <xf numFmtId="0" fontId="14" fillId="0" borderId="0" xfId="0" applyFont="1" applyAlignment="1">
      <alignment vertical="center"/>
    </xf>
    <xf numFmtId="164" fontId="14" fillId="0" borderId="0" xfId="0" applyNumberFormat="1" applyFont="1" applyAlignment="1">
      <alignment vertical="center"/>
    </xf>
    <xf numFmtId="44" fontId="14" fillId="0" borderId="0" xfId="0" applyNumberFormat="1" applyFont="1" applyAlignment="1">
      <alignment vertical="center"/>
    </xf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/>
    </xf>
    <xf numFmtId="0" fontId="16" fillId="0" borderId="13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23" fillId="27" borderId="0" xfId="0" applyFont="1" applyFill="1" applyAlignment="1">
      <alignment vertical="center"/>
    </xf>
    <xf numFmtId="0" fontId="16" fillId="26" borderId="14" xfId="61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164" fontId="16" fillId="26" borderId="14" xfId="61" quotePrefix="1" applyNumberFormat="1" applyFont="1" applyFill="1" applyBorder="1" applyAlignment="1">
      <alignment horizontal="center" vertical="center"/>
    </xf>
    <xf numFmtId="44" fontId="16" fillId="26" borderId="14" xfId="61" applyNumberFormat="1" applyFont="1" applyFill="1" applyBorder="1" applyAlignment="1">
      <alignment horizontal="center" vertical="center"/>
    </xf>
    <xf numFmtId="0" fontId="25" fillId="27" borderId="0" xfId="0" applyFont="1" applyFill="1" applyAlignment="1">
      <alignment horizontal="center" vertical="center"/>
    </xf>
    <xf numFmtId="0" fontId="21" fillId="27" borderId="0" xfId="0" applyFont="1" applyFill="1" applyAlignment="1">
      <alignment vertical="center"/>
    </xf>
    <xf numFmtId="0" fontId="24" fillId="27" borderId="0" xfId="0" applyFont="1" applyFill="1" applyAlignment="1">
      <alignment vertical="center"/>
    </xf>
    <xf numFmtId="164" fontId="24" fillId="27" borderId="0" xfId="0" applyNumberFormat="1" applyFont="1" applyFill="1" applyAlignment="1">
      <alignment vertical="center"/>
    </xf>
    <xf numFmtId="44" fontId="24" fillId="27" borderId="0" xfId="0" applyNumberFormat="1" applyFont="1" applyFill="1" applyAlignment="1">
      <alignment vertical="center"/>
    </xf>
    <xf numFmtId="0" fontId="26" fillId="0" borderId="0" xfId="0" applyFont="1" applyAlignment="1">
      <alignment vertical="center"/>
    </xf>
    <xf numFmtId="0" fontId="23" fillId="27" borderId="0" xfId="0" applyFont="1" applyFill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164" fontId="17" fillId="0" borderId="0" xfId="0" applyNumberFormat="1" applyFont="1" applyAlignment="1">
      <alignment vertical="center"/>
    </xf>
    <xf numFmtId="44" fontId="17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164" fontId="27" fillId="0" borderId="0" xfId="0" applyNumberFormat="1" applyFont="1" applyAlignment="1">
      <alignment vertical="center"/>
    </xf>
    <xf numFmtId="44" fontId="27" fillId="0" borderId="0" xfId="0" applyNumberFormat="1" applyFont="1" applyAlignment="1">
      <alignment vertical="center"/>
    </xf>
    <xf numFmtId="0" fontId="28" fillId="0" borderId="1" xfId="0" applyFont="1" applyBorder="1" applyAlignment="1">
      <alignment horizontal="left" vertical="center"/>
    </xf>
    <xf numFmtId="0" fontId="29" fillId="0" borderId="1" xfId="0" applyFont="1" applyBorder="1" applyAlignment="1">
      <alignment horizontal="left" vertical="center"/>
    </xf>
    <xf numFmtId="164" fontId="29" fillId="0" borderId="0" xfId="0" applyNumberFormat="1" applyFont="1" applyAlignment="1">
      <alignment vertical="center"/>
    </xf>
    <xf numFmtId="44" fontId="29" fillId="0" borderId="0" xfId="0" applyNumberFormat="1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3" xfId="0" applyFont="1" applyBorder="1" applyAlignment="1">
      <alignment vertical="center"/>
    </xf>
    <xf numFmtId="0" fontId="29" fillId="0" borderId="16" xfId="0" applyFont="1" applyBorder="1" applyAlignment="1">
      <alignment vertical="center"/>
    </xf>
    <xf numFmtId="0" fontId="30" fillId="0" borderId="0" xfId="0" applyFont="1"/>
    <xf numFmtId="0" fontId="31" fillId="0" borderId="1" xfId="64" applyFont="1" applyBorder="1" applyAlignment="1">
      <alignment horizontal="center"/>
    </xf>
    <xf numFmtId="0" fontId="31" fillId="0" borderId="1" xfId="64" applyFont="1" applyBorder="1"/>
    <xf numFmtId="14" fontId="31" fillId="0" borderId="1" xfId="64" applyNumberFormat="1" applyFont="1" applyBorder="1"/>
    <xf numFmtId="0" fontId="31" fillId="0" borderId="1" xfId="64" applyFont="1" applyBorder="1" applyAlignment="1">
      <alignment horizontal="center" vertical="center"/>
    </xf>
    <xf numFmtId="0" fontId="31" fillId="0" borderId="1" xfId="64" applyFont="1" applyBorder="1" applyAlignment="1">
      <alignment vertical="center" wrapText="1"/>
    </xf>
    <xf numFmtId="14" fontId="31" fillId="0" borderId="1" xfId="64" applyNumberFormat="1" applyFont="1" applyBorder="1" applyAlignment="1">
      <alignment vertical="center"/>
    </xf>
    <xf numFmtId="44" fontId="14" fillId="26" borderId="17" xfId="0" applyNumberFormat="1" applyFont="1" applyFill="1" applyBorder="1" applyAlignment="1">
      <alignment vertical="center"/>
    </xf>
    <xf numFmtId="44" fontId="14" fillId="26" borderId="18" xfId="0" applyNumberFormat="1" applyFont="1" applyFill="1" applyBorder="1" applyAlignment="1">
      <alignment vertical="center"/>
    </xf>
    <xf numFmtId="44" fontId="14" fillId="26" borderId="19" xfId="0" applyNumberFormat="1" applyFont="1" applyFill="1" applyBorder="1" applyAlignment="1">
      <alignment vertical="center"/>
    </xf>
    <xf numFmtId="0" fontId="14" fillId="26" borderId="6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4" fillId="26" borderId="7" xfId="0" applyFont="1" applyFill="1" applyBorder="1" applyAlignment="1">
      <alignment horizontal="center" vertical="center" wrapText="1"/>
    </xf>
    <xf numFmtId="164" fontId="14" fillId="26" borderId="6" xfId="0" applyNumberFormat="1" applyFont="1" applyFill="1" applyBorder="1" applyAlignment="1">
      <alignment vertical="center"/>
    </xf>
    <xf numFmtId="44" fontId="14" fillId="26" borderId="6" xfId="0" applyNumberFormat="1" applyFont="1" applyFill="1" applyBorder="1" applyAlignment="1">
      <alignment vertical="center"/>
    </xf>
    <xf numFmtId="164" fontId="14" fillId="26" borderId="1" xfId="0" applyNumberFormat="1" applyFont="1" applyFill="1" applyBorder="1" applyAlignment="1">
      <alignment vertical="center"/>
    </xf>
    <xf numFmtId="44" fontId="14" fillId="26" borderId="1" xfId="0" applyNumberFormat="1" applyFont="1" applyFill="1" applyBorder="1" applyAlignment="1">
      <alignment vertical="center"/>
    </xf>
    <xf numFmtId="164" fontId="14" fillId="26" borderId="12" xfId="0" applyNumberFormat="1" applyFont="1" applyFill="1" applyBorder="1" applyAlignment="1">
      <alignment vertical="center"/>
    </xf>
    <xf numFmtId="44" fontId="14" fillId="26" borderId="12" xfId="0" applyNumberFormat="1" applyFont="1" applyFill="1" applyBorder="1" applyAlignment="1">
      <alignment vertical="center"/>
    </xf>
    <xf numFmtId="164" fontId="16" fillId="26" borderId="10" xfId="0" applyNumberFormat="1" applyFont="1" applyFill="1" applyBorder="1" applyAlignment="1">
      <alignment vertical="center"/>
    </xf>
    <xf numFmtId="44" fontId="16" fillId="26" borderId="10" xfId="0" applyNumberFormat="1" applyFont="1" applyFill="1" applyBorder="1" applyAlignment="1">
      <alignment vertical="center"/>
    </xf>
    <xf numFmtId="0" fontId="24" fillId="27" borderId="0" xfId="0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44" fontId="16" fillId="26" borderId="22" xfId="0" applyNumberFormat="1" applyFont="1" applyFill="1" applyBorder="1" applyAlignment="1">
      <alignment vertical="center"/>
    </xf>
    <xf numFmtId="0" fontId="17" fillId="0" borderId="15" xfId="0" applyFont="1" applyBorder="1" applyAlignment="1">
      <alignment horizontal="left" vertical="center" wrapText="1"/>
    </xf>
    <xf numFmtId="0" fontId="14" fillId="26" borderId="1" xfId="0" applyFont="1" applyFill="1" applyBorder="1" applyAlignment="1">
      <alignment horizontal="left" vertical="center" wrapText="1"/>
    </xf>
    <xf numFmtId="0" fontId="22" fillId="28" borderId="1" xfId="0" applyFont="1" applyFill="1" applyBorder="1" applyAlignment="1">
      <alignment horizontal="left" vertical="center" wrapText="1"/>
    </xf>
    <xf numFmtId="0" fontId="14" fillId="26" borderId="1" xfId="0" applyFont="1" applyFill="1" applyBorder="1" applyAlignment="1">
      <alignment vertical="center" wrapText="1"/>
    </xf>
    <xf numFmtId="164" fontId="14" fillId="26" borderId="25" xfId="0" applyNumberFormat="1" applyFont="1" applyFill="1" applyBorder="1" applyAlignment="1">
      <alignment vertical="center"/>
    </xf>
    <xf numFmtId="44" fontId="14" fillId="26" borderId="25" xfId="0" applyNumberFormat="1" applyFont="1" applyFill="1" applyBorder="1" applyAlignment="1">
      <alignment vertical="center"/>
    </xf>
    <xf numFmtId="0" fontId="36" fillId="0" borderId="1" xfId="0" applyFont="1" applyBorder="1"/>
    <xf numFmtId="0" fontId="24" fillId="27" borderId="0" xfId="0" applyFont="1" applyFill="1" applyAlignment="1">
      <alignment horizontal="left" vertical="center"/>
    </xf>
    <xf numFmtId="0" fontId="14" fillId="29" borderId="0" xfId="0" applyFont="1" applyFill="1" applyAlignment="1">
      <alignment vertical="center"/>
    </xf>
    <xf numFmtId="0" fontId="18" fillId="29" borderId="0" xfId="0" applyFont="1" applyFill="1" applyAlignment="1">
      <alignment horizontal="center" vertical="center" wrapText="1"/>
    </xf>
    <xf numFmtId="0" fontId="16" fillId="29" borderId="0" xfId="0" applyFont="1" applyFill="1" applyAlignment="1">
      <alignment vertical="center" wrapText="1"/>
    </xf>
    <xf numFmtId="0" fontId="17" fillId="29" borderId="0" xfId="0" applyFont="1" applyFill="1" applyAlignment="1">
      <alignment vertical="center"/>
    </xf>
    <xf numFmtId="0" fontId="17" fillId="29" borderId="0" xfId="0" applyFont="1" applyFill="1" applyAlignment="1">
      <alignment horizontal="left" vertical="center" wrapText="1"/>
    </xf>
    <xf numFmtId="164" fontId="17" fillId="29" borderId="0" xfId="0" applyNumberFormat="1" applyFont="1" applyFill="1" applyAlignment="1">
      <alignment vertical="center"/>
    </xf>
    <xf numFmtId="44" fontId="17" fillId="29" borderId="0" xfId="0" applyNumberFormat="1" applyFont="1" applyFill="1" applyAlignment="1">
      <alignment vertical="center"/>
    </xf>
    <xf numFmtId="0" fontId="13" fillId="29" borderId="0" xfId="0" applyFont="1" applyFill="1" applyAlignment="1">
      <alignment horizontal="center" vertical="center" wrapText="1"/>
    </xf>
    <xf numFmtId="0" fontId="13" fillId="29" borderId="0" xfId="0" applyFont="1" applyFill="1" applyAlignment="1">
      <alignment horizontal="left" vertical="center" wrapText="1"/>
    </xf>
    <xf numFmtId="2" fontId="14" fillId="26" borderId="21" xfId="0" applyNumberFormat="1" applyFont="1" applyFill="1" applyBorder="1" applyAlignment="1">
      <alignment horizontal="center" vertical="center" wrapText="1"/>
    </xf>
    <xf numFmtId="2" fontId="14" fillId="26" borderId="7" xfId="0" applyNumberFormat="1" applyFont="1" applyFill="1" applyBorder="1" applyAlignment="1">
      <alignment horizontal="center" vertical="center" wrapText="1"/>
    </xf>
    <xf numFmtId="2" fontId="14" fillId="26" borderId="8" xfId="0" applyNumberFormat="1" applyFont="1" applyFill="1" applyBorder="1" applyAlignment="1">
      <alignment horizontal="center" vertical="center" wrapText="1"/>
    </xf>
    <xf numFmtId="0" fontId="14" fillId="26" borderId="12" xfId="0" applyFont="1" applyFill="1" applyBorder="1" applyAlignment="1">
      <alignment horizontal="left" vertical="center" wrapText="1"/>
    </xf>
    <xf numFmtId="2" fontId="16" fillId="26" borderId="9" xfId="0" applyNumberFormat="1" applyFont="1" applyFill="1" applyBorder="1" applyAlignment="1">
      <alignment horizontal="center" vertical="center" wrapText="1"/>
    </xf>
    <xf numFmtId="0" fontId="16" fillId="26" borderId="10" xfId="0" applyFont="1" applyFill="1" applyBorder="1" applyAlignment="1">
      <alignment horizontal="left" vertical="center" wrapText="1"/>
    </xf>
    <xf numFmtId="44" fontId="16" fillId="26" borderId="19" xfId="0" applyNumberFormat="1" applyFont="1" applyFill="1" applyBorder="1" applyAlignment="1">
      <alignment vertical="center"/>
    </xf>
    <xf numFmtId="2" fontId="22" fillId="28" borderId="7" xfId="0" applyNumberFormat="1" applyFont="1" applyFill="1" applyBorder="1" applyAlignment="1">
      <alignment horizontal="center" vertical="center" wrapText="1"/>
    </xf>
    <xf numFmtId="0" fontId="16" fillId="30" borderId="13" xfId="0" applyFont="1" applyFill="1" applyBorder="1" applyAlignment="1">
      <alignment vertical="center"/>
    </xf>
    <xf numFmtId="0" fontId="16" fillId="30" borderId="11" xfId="0" applyFont="1" applyFill="1" applyBorder="1" applyAlignment="1">
      <alignment vertical="center" wrapText="1"/>
    </xf>
    <xf numFmtId="164" fontId="16" fillId="30" borderId="10" xfId="0" applyNumberFormat="1" applyFont="1" applyFill="1" applyBorder="1" applyAlignment="1">
      <alignment vertical="center"/>
    </xf>
    <xf numFmtId="44" fontId="16" fillId="30" borderId="10" xfId="0" applyNumberFormat="1" applyFont="1" applyFill="1" applyBorder="1" applyAlignment="1">
      <alignment vertical="center"/>
    </xf>
    <xf numFmtId="0" fontId="27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164" fontId="37" fillId="25" borderId="3" xfId="0" applyNumberFormat="1" applyFont="1" applyFill="1" applyBorder="1" applyAlignment="1">
      <alignment vertical="center"/>
    </xf>
    <xf numFmtId="164" fontId="37" fillId="25" borderId="2" xfId="0" applyNumberFormat="1" applyFont="1" applyFill="1" applyBorder="1" applyAlignment="1">
      <alignment vertical="center"/>
    </xf>
    <xf numFmtId="164" fontId="37" fillId="25" borderId="4" xfId="0" applyNumberFormat="1" applyFont="1" applyFill="1" applyBorder="1" applyAlignment="1">
      <alignment vertical="center"/>
    </xf>
    <xf numFmtId="165" fontId="37" fillId="25" borderId="5" xfId="0" applyNumberFormat="1" applyFont="1" applyFill="1" applyBorder="1" applyAlignment="1">
      <alignment horizontal="right" vertical="center"/>
    </xf>
    <xf numFmtId="0" fontId="17" fillId="29" borderId="0" xfId="0" applyFont="1" applyFill="1" applyAlignment="1">
      <alignment horizontal="center" vertical="center" wrapText="1"/>
    </xf>
    <xf numFmtId="0" fontId="14" fillId="29" borderId="0" xfId="0" applyFont="1" applyFill="1" applyAlignment="1">
      <alignment horizontal="center" vertical="center" wrapText="1"/>
    </xf>
    <xf numFmtId="0" fontId="14" fillId="29" borderId="0" xfId="0" applyFont="1" applyFill="1" applyAlignment="1">
      <alignment vertical="center" wrapText="1"/>
    </xf>
    <xf numFmtId="43" fontId="14" fillId="0" borderId="0" xfId="67" applyFont="1" applyBorder="1" applyAlignment="1">
      <alignment vertical="center"/>
    </xf>
    <xf numFmtId="166" fontId="14" fillId="26" borderId="7" xfId="0" applyNumberFormat="1" applyFont="1" applyFill="1" applyBorder="1" applyAlignment="1">
      <alignment horizontal="center" vertical="center" wrapText="1"/>
    </xf>
    <xf numFmtId="43" fontId="14" fillId="0" borderId="0" xfId="0" applyNumberFormat="1" applyFont="1" applyAlignment="1">
      <alignment vertical="center"/>
    </xf>
    <xf numFmtId="0" fontId="14" fillId="26" borderId="20" xfId="0" applyFont="1" applyFill="1" applyBorder="1" applyAlignment="1">
      <alignment horizontal="left" vertical="center" wrapText="1"/>
    </xf>
    <xf numFmtId="164" fontId="14" fillId="26" borderId="20" xfId="0" applyNumberFormat="1" applyFont="1" applyFill="1" applyBorder="1" applyAlignment="1">
      <alignment vertical="center"/>
    </xf>
    <xf numFmtId="2" fontId="14" fillId="26" borderId="26" xfId="0" applyNumberFormat="1" applyFont="1" applyFill="1" applyBorder="1" applyAlignment="1">
      <alignment horizontal="center" vertical="center" wrapText="1"/>
    </xf>
    <xf numFmtId="44" fontId="14" fillId="26" borderId="20" xfId="0" applyNumberFormat="1" applyFont="1" applyFill="1" applyBorder="1" applyAlignment="1">
      <alignment vertical="center"/>
    </xf>
    <xf numFmtId="44" fontId="14" fillId="26" borderId="27" xfId="0" applyNumberFormat="1" applyFont="1" applyFill="1" applyBorder="1" applyAlignment="1">
      <alignment vertical="center"/>
    </xf>
    <xf numFmtId="2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7" fillId="29" borderId="0" xfId="0" applyFont="1" applyFill="1" applyAlignment="1">
      <alignment vertical="center" wrapText="1"/>
    </xf>
    <xf numFmtId="164" fontId="17" fillId="0" borderId="15" xfId="0" applyNumberFormat="1" applyFont="1" applyBorder="1" applyAlignment="1">
      <alignment vertical="center"/>
    </xf>
    <xf numFmtId="44" fontId="17" fillId="0" borderId="15" xfId="0" applyNumberFormat="1" applyFont="1" applyBorder="1" applyAlignment="1">
      <alignment vertical="center"/>
    </xf>
    <xf numFmtId="0" fontId="14" fillId="26" borderId="28" xfId="0" applyFont="1" applyFill="1" applyBorder="1" applyAlignment="1">
      <alignment horizontal="center" vertical="center" wrapText="1"/>
    </xf>
    <xf numFmtId="0" fontId="14" fillId="26" borderId="25" xfId="0" applyFont="1" applyFill="1" applyBorder="1" applyAlignment="1">
      <alignment vertical="center" wrapText="1"/>
    </xf>
    <xf numFmtId="0" fontId="14" fillId="29" borderId="0" xfId="0" quotePrefix="1" applyFont="1" applyFill="1" applyAlignment="1">
      <alignment vertical="center"/>
    </xf>
    <xf numFmtId="2" fontId="17" fillId="0" borderId="15" xfId="0" applyNumberFormat="1" applyFont="1" applyBorder="1" applyAlignment="1">
      <alignment horizontal="center" vertical="center" wrapText="1"/>
    </xf>
    <xf numFmtId="0" fontId="34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2" fontId="22" fillId="28" borderId="26" xfId="0" applyNumberFormat="1" applyFont="1" applyFill="1" applyBorder="1" applyAlignment="1">
      <alignment horizontal="center" vertical="center" wrapText="1"/>
    </xf>
    <xf numFmtId="0" fontId="22" fillId="28" borderId="20" xfId="0" applyFont="1" applyFill="1" applyBorder="1" applyAlignment="1">
      <alignment horizontal="left" vertical="center" wrapText="1"/>
    </xf>
    <xf numFmtId="2" fontId="16" fillId="30" borderId="9" xfId="0" applyNumberFormat="1" applyFont="1" applyFill="1" applyBorder="1" applyAlignment="1">
      <alignment horizontal="center" vertical="center" wrapText="1"/>
    </xf>
    <xf numFmtId="0" fontId="16" fillId="30" borderId="10" xfId="0" applyFont="1" applyFill="1" applyBorder="1" applyAlignment="1">
      <alignment horizontal="left" vertical="center" wrapText="1"/>
    </xf>
    <xf numFmtId="167" fontId="16" fillId="30" borderId="10" xfId="0" applyNumberFormat="1" applyFont="1" applyFill="1" applyBorder="1" applyAlignment="1">
      <alignment vertical="center"/>
    </xf>
    <xf numFmtId="44" fontId="16" fillId="30" borderId="22" xfId="0" applyNumberFormat="1" applyFont="1" applyFill="1" applyBorder="1" applyAlignment="1">
      <alignment vertical="center"/>
    </xf>
    <xf numFmtId="0" fontId="37" fillId="0" borderId="0" xfId="0" applyFont="1"/>
    <xf numFmtId="0" fontId="0" fillId="0" borderId="0" xfId="0" applyAlignment="1">
      <alignment vertical="center" wrapText="1"/>
    </xf>
    <xf numFmtId="166" fontId="14" fillId="26" borderId="26" xfId="0" applyNumberFormat="1" applyFont="1" applyFill="1" applyBorder="1" applyAlignment="1">
      <alignment horizontal="center" vertical="center" wrapText="1"/>
    </xf>
    <xf numFmtId="166" fontId="14" fillId="26" borderId="21" xfId="0" applyNumberFormat="1" applyFont="1" applyFill="1" applyBorder="1" applyAlignment="1">
      <alignment horizontal="center" vertical="center" wrapText="1"/>
    </xf>
    <xf numFmtId="0" fontId="32" fillId="27" borderId="1" xfId="0" applyFont="1" applyFill="1" applyBorder="1" applyAlignment="1">
      <alignment horizontal="left" vertical="center"/>
    </xf>
    <xf numFmtId="0" fontId="16" fillId="26" borderId="14" xfId="61" applyFont="1" applyFill="1" applyBorder="1" applyAlignment="1">
      <alignment horizontal="center" vertical="center"/>
    </xf>
    <xf numFmtId="0" fontId="18" fillId="26" borderId="14" xfId="0" applyFont="1" applyFill="1" applyBorder="1" applyAlignment="1">
      <alignment horizontal="center" vertical="center"/>
    </xf>
    <xf numFmtId="166" fontId="14" fillId="26" borderId="26" xfId="0" applyNumberFormat="1" applyFont="1" applyFill="1" applyBorder="1" applyAlignment="1">
      <alignment horizontal="center" vertical="center" wrapText="1"/>
    </xf>
    <xf numFmtId="166" fontId="14" fillId="26" borderId="23" xfId="0" applyNumberFormat="1" applyFont="1" applyFill="1" applyBorder="1" applyAlignment="1">
      <alignment horizontal="center" vertical="center" wrapText="1"/>
    </xf>
    <xf numFmtId="0" fontId="14" fillId="26" borderId="20" xfId="0" applyFont="1" applyFill="1" applyBorder="1" applyAlignment="1">
      <alignment horizontal="center" vertical="center" wrapText="1"/>
    </xf>
    <xf numFmtId="0" fontId="14" fillId="26" borderId="24" xfId="0" applyFont="1" applyFill="1" applyBorder="1" applyAlignment="1">
      <alignment horizontal="center" vertical="center" wrapText="1"/>
    </xf>
    <xf numFmtId="164" fontId="14" fillId="26" borderId="20" xfId="0" applyNumberFormat="1" applyFont="1" applyFill="1" applyBorder="1" applyAlignment="1">
      <alignment horizontal="center" vertical="center"/>
    </xf>
    <xf numFmtId="164" fontId="14" fillId="26" borderId="24" xfId="0" applyNumberFormat="1" applyFont="1" applyFill="1" applyBorder="1" applyAlignment="1">
      <alignment horizontal="center" vertical="center"/>
    </xf>
    <xf numFmtId="44" fontId="14" fillId="26" borderId="20" xfId="0" applyNumberFormat="1" applyFont="1" applyFill="1" applyBorder="1" applyAlignment="1">
      <alignment horizontal="center" vertical="center"/>
    </xf>
    <xf numFmtId="44" fontId="14" fillId="26" borderId="24" xfId="0" applyNumberFormat="1" applyFont="1" applyFill="1" applyBorder="1" applyAlignment="1">
      <alignment horizontal="center" vertical="center"/>
    </xf>
    <xf numFmtId="0" fontId="19" fillId="27" borderId="20" xfId="64" applyFont="1" applyFill="1" applyBorder="1" applyAlignment="1">
      <alignment horizontal="center" vertical="center"/>
    </xf>
    <xf numFmtId="0" fontId="19" fillId="27" borderId="24" xfId="64" applyFont="1" applyFill="1" applyBorder="1" applyAlignment="1">
      <alignment horizontal="center" vertical="center"/>
    </xf>
    <xf numFmtId="0" fontId="22" fillId="29" borderId="0" xfId="0" applyFont="1" applyFill="1" applyAlignment="1">
      <alignment vertical="center" wrapText="1"/>
    </xf>
    <xf numFmtId="0" fontId="22" fillId="29" borderId="0" xfId="0" applyFont="1" applyFill="1"/>
    <xf numFmtId="0" fontId="14" fillId="29" borderId="0" xfId="0" applyFont="1" applyFill="1" applyAlignment="1">
      <alignment vertical="center"/>
    </xf>
    <xf numFmtId="0" fontId="13" fillId="29" borderId="0" xfId="0" applyFont="1" applyFill="1" applyAlignment="1">
      <alignment horizontal="left" vertical="center" wrapText="1"/>
    </xf>
    <xf numFmtId="0" fontId="0" fillId="0" borderId="0" xfId="0" applyAlignment="1">
      <alignment vertical="center" wrapText="1"/>
    </xf>
  </cellXfs>
  <cellStyles count="68">
    <cellStyle name="_muxStyle[1wire]" xfId="1" xr:uid="{00000000-0005-0000-0000-000000000000}"/>
    <cellStyle name="_muxStyle[1wire] 2" xfId="2" xr:uid="{00000000-0005-0000-0000-000001000000}"/>
    <cellStyle name="_muxStyle[Camera]" xfId="3" xr:uid="{00000000-0005-0000-0000-000002000000}"/>
    <cellStyle name="_muxStyle[Camera] 2" xfId="4" xr:uid="{00000000-0005-0000-0000-000003000000}"/>
    <cellStyle name="_muxStyle[CSI2]" xfId="5" xr:uid="{00000000-0005-0000-0000-000004000000}"/>
    <cellStyle name="_muxStyle[CSI2] 2" xfId="6" xr:uid="{00000000-0005-0000-0000-000005000000}"/>
    <cellStyle name="_muxStyle[CTRL_PoP]" xfId="7" xr:uid="{00000000-0005-0000-0000-000006000000}"/>
    <cellStyle name="_muxStyle[CTRL_PoP] 2" xfId="8" xr:uid="{00000000-0005-0000-0000-000007000000}"/>
    <cellStyle name="_muxStyle[DSS]" xfId="9" xr:uid="{00000000-0005-0000-0000-000008000000}"/>
    <cellStyle name="_muxStyle[DSS] 2" xfId="10" xr:uid="{00000000-0005-0000-0000-000009000000}"/>
    <cellStyle name="_muxStyle[ETK]" xfId="11" xr:uid="{00000000-0005-0000-0000-00000A000000}"/>
    <cellStyle name="_muxStyle[ETK] 2" xfId="12" xr:uid="{00000000-0005-0000-0000-00000B000000}"/>
    <cellStyle name="_muxStyle[GPMC]" xfId="13" xr:uid="{00000000-0005-0000-0000-00000C000000}"/>
    <cellStyle name="_muxStyle[GPMC] 2" xfId="14" xr:uid="{00000000-0005-0000-0000-00000D000000}"/>
    <cellStyle name="_muxStyle[I2C1]" xfId="15" xr:uid="{00000000-0005-0000-0000-00000E000000}"/>
    <cellStyle name="_muxStyle[I2C1] 2" xfId="16" xr:uid="{00000000-0005-0000-0000-00000F000000}"/>
    <cellStyle name="_muxStyle[I2C2]" xfId="17" xr:uid="{00000000-0005-0000-0000-000010000000}"/>
    <cellStyle name="_muxStyle[I2C2] 2" xfId="18" xr:uid="{00000000-0005-0000-0000-000011000000}"/>
    <cellStyle name="_muxStyle[I2C3]" xfId="19" xr:uid="{00000000-0005-0000-0000-000012000000}"/>
    <cellStyle name="_muxStyle[I2C3] 2" xfId="20" xr:uid="{00000000-0005-0000-0000-000013000000}"/>
    <cellStyle name="_muxStyle[I2C4]" xfId="21" xr:uid="{00000000-0005-0000-0000-000014000000}"/>
    <cellStyle name="_muxStyle[I2C4] 2" xfId="22" xr:uid="{00000000-0005-0000-0000-000015000000}"/>
    <cellStyle name="_muxStyle[JTAG]" xfId="23" xr:uid="{00000000-0005-0000-0000-000016000000}"/>
    <cellStyle name="_muxStyle[JTAG] 2" xfId="24" xr:uid="{00000000-0005-0000-0000-000017000000}"/>
    <cellStyle name="_muxStyle[McBSP1]" xfId="25" xr:uid="{00000000-0005-0000-0000-000018000000}"/>
    <cellStyle name="_muxStyle[McBSP1] 2" xfId="26" xr:uid="{00000000-0005-0000-0000-000019000000}"/>
    <cellStyle name="_muxStyle[McBSP2]" xfId="27" xr:uid="{00000000-0005-0000-0000-00001A000000}"/>
    <cellStyle name="_muxStyle[McBSP2] 2" xfId="28" xr:uid="{00000000-0005-0000-0000-00001B000000}"/>
    <cellStyle name="_muxStyle[McBSP3]" xfId="29" xr:uid="{00000000-0005-0000-0000-00001C000000}"/>
    <cellStyle name="_muxStyle[McBSP3] 2" xfId="30" xr:uid="{00000000-0005-0000-0000-00001D000000}"/>
    <cellStyle name="_muxStyle[McBSP4]" xfId="31" xr:uid="{00000000-0005-0000-0000-00001E000000}"/>
    <cellStyle name="_muxStyle[McBSP4] 2" xfId="32" xr:uid="{00000000-0005-0000-0000-00001F000000}"/>
    <cellStyle name="_muxStyle[MMC1]" xfId="33" xr:uid="{00000000-0005-0000-0000-000020000000}"/>
    <cellStyle name="_muxStyle[MMC1] 2" xfId="34" xr:uid="{00000000-0005-0000-0000-000021000000}"/>
    <cellStyle name="_muxStyle[MMC2]" xfId="35" xr:uid="{00000000-0005-0000-0000-000022000000}"/>
    <cellStyle name="_muxStyle[MMC2] 2" xfId="36" xr:uid="{00000000-0005-0000-0000-000023000000}"/>
    <cellStyle name="_muxStyle[none]" xfId="37" xr:uid="{00000000-0005-0000-0000-000024000000}"/>
    <cellStyle name="_muxStyle[none] 2" xfId="38" xr:uid="{00000000-0005-0000-0000-000025000000}"/>
    <cellStyle name="_muxStyle[PWR]" xfId="39" xr:uid="{00000000-0005-0000-0000-000026000000}"/>
    <cellStyle name="_muxStyle[PWR] 2" xfId="40" xr:uid="{00000000-0005-0000-0000-000027000000}"/>
    <cellStyle name="_muxStyle[PWR_PoP]" xfId="41" xr:uid="{00000000-0005-0000-0000-000028000000}"/>
    <cellStyle name="_muxStyle[PWR_PoP] 2" xfId="42" xr:uid="{00000000-0005-0000-0000-000029000000}"/>
    <cellStyle name="_muxStyle[SDRAM]" xfId="43" xr:uid="{00000000-0005-0000-0000-00002A000000}"/>
    <cellStyle name="_muxStyle[SDRAM] 2" xfId="44" xr:uid="{00000000-0005-0000-0000-00002B000000}"/>
    <cellStyle name="_muxStyle[SPI1]" xfId="45" xr:uid="{00000000-0005-0000-0000-00002C000000}"/>
    <cellStyle name="_muxStyle[SPI1] 2" xfId="46" xr:uid="{00000000-0005-0000-0000-00002D000000}"/>
    <cellStyle name="_muxStyle[SPI2]" xfId="47" xr:uid="{00000000-0005-0000-0000-00002E000000}"/>
    <cellStyle name="_muxStyle[SPI2] 2" xfId="48" xr:uid="{00000000-0005-0000-0000-00002F000000}"/>
    <cellStyle name="_muxStyle[SYS]" xfId="49" xr:uid="{00000000-0005-0000-0000-000030000000}"/>
    <cellStyle name="_muxStyle[SYS] 2" xfId="50" xr:uid="{00000000-0005-0000-0000-000031000000}"/>
    <cellStyle name="_muxStyle[TV]" xfId="51" xr:uid="{00000000-0005-0000-0000-000032000000}"/>
    <cellStyle name="_muxStyle[TV] 2" xfId="52" xr:uid="{00000000-0005-0000-0000-000033000000}"/>
    <cellStyle name="_muxStyle[UART1]" xfId="53" xr:uid="{00000000-0005-0000-0000-000034000000}"/>
    <cellStyle name="_muxStyle[UART1] 2" xfId="54" xr:uid="{00000000-0005-0000-0000-000035000000}"/>
    <cellStyle name="_muxStyle[UART2]" xfId="55" xr:uid="{00000000-0005-0000-0000-000036000000}"/>
    <cellStyle name="_muxStyle[UART2] 2" xfId="56" xr:uid="{00000000-0005-0000-0000-000037000000}"/>
    <cellStyle name="_muxStyle[UART3]" xfId="57" xr:uid="{00000000-0005-0000-0000-000038000000}"/>
    <cellStyle name="_muxStyle[UART3] 2" xfId="58" xr:uid="{00000000-0005-0000-0000-000039000000}"/>
    <cellStyle name="_muxStyle[USB0]" xfId="59" xr:uid="{00000000-0005-0000-0000-00003A000000}"/>
    <cellStyle name="_muxStyle[USB0] 2" xfId="60" xr:uid="{00000000-0005-0000-0000-00003B000000}"/>
    <cellStyle name="0,0_x000d__x000a_NA_x000d__x000a_" xfId="61" xr:uid="{00000000-0005-0000-0000-00003C000000}"/>
    <cellStyle name="0,0_x000d__x000a_NA_x000d__x000a_ 2" xfId="62" xr:uid="{00000000-0005-0000-0000-00003D000000}"/>
    <cellStyle name="Comma" xfId="67" builtinId="3"/>
    <cellStyle name="Currency 2" xfId="63" xr:uid="{00000000-0005-0000-0000-000040000000}"/>
    <cellStyle name="Normal" xfId="0" builtinId="0"/>
    <cellStyle name="Normal 2" xfId="64" xr:uid="{00000000-0005-0000-0000-000042000000}"/>
    <cellStyle name="Normal 2 2 2" xfId="65" xr:uid="{00000000-0005-0000-0000-000043000000}"/>
    <cellStyle name="Percent 2" xfId="66" xr:uid="{00000000-0005-0000-0000-00004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28AC5-DCCF-4A65-87E8-81F7A74CC1A8}">
  <dimension ref="B2:C7"/>
  <sheetViews>
    <sheetView workbookViewId="0">
      <selection activeCell="C5" sqref="C5"/>
    </sheetView>
  </sheetViews>
  <sheetFormatPr defaultRowHeight="14.4" x14ac:dyDescent="0.3"/>
  <cols>
    <col min="3" max="3" width="73.5546875" customWidth="1"/>
  </cols>
  <sheetData>
    <row r="2" spans="2:3" x14ac:dyDescent="0.3">
      <c r="B2" s="132" t="s">
        <v>131</v>
      </c>
    </row>
    <row r="3" spans="2:3" x14ac:dyDescent="0.3">
      <c r="B3">
        <v>1</v>
      </c>
      <c r="C3" t="s">
        <v>140</v>
      </c>
    </row>
    <row r="4" spans="2:3" x14ac:dyDescent="0.3">
      <c r="B4">
        <v>2</v>
      </c>
      <c r="C4" s="133" t="s">
        <v>142</v>
      </c>
    </row>
    <row r="5" spans="2:3" x14ac:dyDescent="0.3">
      <c r="B5">
        <v>3</v>
      </c>
      <c r="C5" t="s">
        <v>135</v>
      </c>
    </row>
    <row r="6" spans="2:3" ht="28.8" x14ac:dyDescent="0.3">
      <c r="B6">
        <v>4</v>
      </c>
      <c r="C6" s="153" t="s">
        <v>141</v>
      </c>
    </row>
    <row r="7" spans="2:3" x14ac:dyDescent="0.3">
      <c r="B7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14"/>
  <sheetViews>
    <sheetView showGridLines="0" tabSelected="1" zoomScale="85" zoomScaleNormal="85" workbookViewId="0">
      <selection activeCell="D26" sqref="D26"/>
    </sheetView>
  </sheetViews>
  <sheetFormatPr defaultColWidth="9.109375" defaultRowHeight="14.4" x14ac:dyDescent="0.3"/>
  <cols>
    <col min="1" max="1" width="6.109375" style="1" customWidth="1"/>
    <col min="2" max="2" width="40.5546875" style="4" bestFit="1" customWidth="1"/>
    <col min="3" max="3" width="36" style="4" bestFit="1" customWidth="1"/>
    <col min="4" max="4" width="10.6640625" style="55" customWidth="1"/>
    <col min="5" max="5" width="10.6640625" style="5" customWidth="1"/>
    <col min="6" max="6" width="20.6640625" style="3" customWidth="1"/>
    <col min="7" max="7" width="20.6640625" style="2" customWidth="1"/>
    <col min="8" max="8" width="20.6640625" style="3" customWidth="1"/>
    <col min="9" max="10" width="20.6640625" style="2" customWidth="1"/>
    <col min="11" max="11" width="19.33203125" style="4" bestFit="1" customWidth="1"/>
    <col min="12" max="12" width="11.88671875" style="4" bestFit="1" customWidth="1"/>
    <col min="13" max="16384" width="9.109375" style="4"/>
  </cols>
  <sheetData>
    <row r="2" spans="1:12" s="34" customFormat="1" ht="15.6" x14ac:dyDescent="0.3">
      <c r="A2" s="136" t="s">
        <v>37</v>
      </c>
      <c r="B2" s="136"/>
      <c r="C2" s="136"/>
      <c r="D2" s="66"/>
      <c r="E2" s="98"/>
      <c r="F2" s="35"/>
      <c r="G2" s="36"/>
      <c r="H2" s="35"/>
      <c r="I2" s="36"/>
      <c r="J2" s="36"/>
    </row>
    <row r="3" spans="1:12" s="41" customFormat="1" ht="15.6" x14ac:dyDescent="0.3">
      <c r="A3" s="37" t="s">
        <v>38</v>
      </c>
      <c r="B3" s="37"/>
      <c r="C3" s="38" t="s">
        <v>134</v>
      </c>
      <c r="D3" s="67"/>
      <c r="E3" s="99"/>
      <c r="F3" s="39"/>
      <c r="G3" s="40"/>
      <c r="H3" s="39"/>
      <c r="I3" s="40"/>
      <c r="J3" s="40"/>
    </row>
    <row r="4" spans="1:12" s="41" customFormat="1" ht="16.8" x14ac:dyDescent="0.4">
      <c r="A4" s="42" t="s">
        <v>4</v>
      </c>
      <c r="B4" s="43"/>
      <c r="C4" s="75" t="s">
        <v>132</v>
      </c>
      <c r="D4" s="67"/>
      <c r="E4" s="99"/>
      <c r="F4" s="39"/>
      <c r="G4" s="40"/>
      <c r="H4" s="39"/>
      <c r="I4" s="40"/>
      <c r="J4" s="40"/>
    </row>
    <row r="5" spans="1:12" s="41" customFormat="1" ht="15.6" x14ac:dyDescent="0.3">
      <c r="A5" s="38" t="s">
        <v>39</v>
      </c>
      <c r="B5" s="38"/>
      <c r="C5" s="38"/>
      <c r="D5" s="67"/>
      <c r="E5" s="99"/>
      <c r="F5" s="39"/>
      <c r="G5" s="40"/>
      <c r="H5" s="39"/>
      <c r="I5" s="40"/>
      <c r="J5" s="40"/>
    </row>
    <row r="6" spans="1:12" s="41" customFormat="1" ht="15.6" x14ac:dyDescent="0.3">
      <c r="A6" s="42" t="s">
        <v>6</v>
      </c>
      <c r="B6" s="43"/>
      <c r="C6" s="38"/>
      <c r="D6" s="67"/>
      <c r="E6" s="99"/>
      <c r="F6" s="39"/>
      <c r="G6" s="40"/>
      <c r="H6" s="39"/>
      <c r="I6" s="40"/>
      <c r="J6" s="40"/>
    </row>
    <row r="7" spans="1:12" s="41" customFormat="1" ht="15.6" x14ac:dyDescent="0.3">
      <c r="A7" s="42" t="s">
        <v>5</v>
      </c>
      <c r="B7" s="43"/>
      <c r="C7" s="38"/>
      <c r="D7" s="67"/>
      <c r="E7" s="99"/>
      <c r="F7" s="39"/>
      <c r="G7" s="40"/>
      <c r="H7" s="39"/>
      <c r="I7" s="40"/>
      <c r="J7" s="40"/>
    </row>
    <row r="8" spans="1:12" x14ac:dyDescent="0.3">
      <c r="A8" s="5"/>
      <c r="B8" s="5"/>
      <c r="F8" s="100" t="s">
        <v>3</v>
      </c>
      <c r="G8" s="101">
        <v>15500</v>
      </c>
    </row>
    <row r="9" spans="1:12" ht="15" thickBot="1" x14ac:dyDescent="0.35">
      <c r="F9" s="102" t="s">
        <v>36</v>
      </c>
      <c r="G9" s="103">
        <v>45363</v>
      </c>
    </row>
    <row r="10" spans="1:12" s="20" customFormat="1" ht="17.399999999999999" thickBot="1" x14ac:dyDescent="0.35">
      <c r="A10" s="138" t="s">
        <v>7</v>
      </c>
      <c r="B10" s="137" t="s">
        <v>8</v>
      </c>
      <c r="C10" s="137" t="s">
        <v>26</v>
      </c>
      <c r="D10" s="137" t="s">
        <v>9</v>
      </c>
      <c r="E10" s="137"/>
      <c r="F10" s="137" t="s">
        <v>18</v>
      </c>
      <c r="G10" s="137"/>
      <c r="H10" s="137" t="s">
        <v>19</v>
      </c>
      <c r="I10" s="137"/>
      <c r="J10" s="19" t="s">
        <v>19</v>
      </c>
    </row>
    <row r="11" spans="1:12" s="20" customFormat="1" ht="17.399999999999999" thickBot="1" x14ac:dyDescent="0.35">
      <c r="A11" s="138"/>
      <c r="B11" s="137"/>
      <c r="C11" s="137"/>
      <c r="D11" s="137"/>
      <c r="E11" s="137"/>
      <c r="F11" s="21" t="s">
        <v>11</v>
      </c>
      <c r="G11" s="22" t="s">
        <v>12</v>
      </c>
      <c r="H11" s="21" t="s">
        <v>11</v>
      </c>
      <c r="I11" s="22" t="s">
        <v>12</v>
      </c>
      <c r="J11" s="22" t="s">
        <v>35</v>
      </c>
    </row>
    <row r="12" spans="1:12" s="28" customFormat="1" ht="15" customHeight="1" x14ac:dyDescent="0.3">
      <c r="A12" s="23" t="s">
        <v>13</v>
      </c>
      <c r="B12" s="24" t="s">
        <v>31</v>
      </c>
      <c r="C12" s="25"/>
      <c r="D12" s="65"/>
      <c r="E12" s="76"/>
      <c r="F12" s="26"/>
      <c r="G12" s="27"/>
      <c r="H12" s="26"/>
      <c r="I12" s="27"/>
      <c r="J12" s="27"/>
    </row>
    <row r="13" spans="1:12" s="28" customFormat="1" ht="15" customHeight="1" x14ac:dyDescent="0.3">
      <c r="A13" s="18"/>
      <c r="B13" s="29" t="s">
        <v>10</v>
      </c>
      <c r="C13" s="25"/>
      <c r="D13" s="65"/>
      <c r="E13" s="76"/>
      <c r="F13" s="26"/>
      <c r="G13" s="27"/>
      <c r="H13" s="26"/>
      <c r="I13" s="27"/>
      <c r="J13" s="27"/>
    </row>
    <row r="14" spans="1:12" s="17" customFormat="1" ht="17.399999999999999" thickBot="1" x14ac:dyDescent="0.35">
      <c r="A14" s="78" t="s">
        <v>14</v>
      </c>
      <c r="B14" s="79" t="s">
        <v>88</v>
      </c>
      <c r="C14" s="80"/>
      <c r="D14" s="104"/>
      <c r="E14" s="81"/>
      <c r="F14" s="82"/>
      <c r="G14" s="83"/>
      <c r="H14" s="32"/>
      <c r="I14" s="33"/>
      <c r="J14" s="33"/>
    </row>
    <row r="15" spans="1:12" s="10" customFormat="1" ht="15" customHeight="1" x14ac:dyDescent="0.3">
      <c r="A15" s="105" t="s">
        <v>50</v>
      </c>
      <c r="B15" s="106" t="s">
        <v>89</v>
      </c>
      <c r="C15" s="77" t="s">
        <v>90</v>
      </c>
      <c r="D15" s="135">
        <f>1/6</f>
        <v>0.16666666666666666</v>
      </c>
      <c r="E15" s="54" t="s">
        <v>43</v>
      </c>
      <c r="F15" s="57">
        <f>5000000000</f>
        <v>5000000000</v>
      </c>
      <c r="G15" s="58"/>
      <c r="H15" s="57">
        <f>D15*F15</f>
        <v>833333333.33333325</v>
      </c>
      <c r="I15" s="58">
        <f>D15*G15</f>
        <v>0</v>
      </c>
      <c r="J15" s="51">
        <f>((H15/$G$8)+(I15))</f>
        <v>53763.440860215051</v>
      </c>
      <c r="K15" s="107"/>
    </row>
    <row r="16" spans="1:12" s="10" customFormat="1" ht="15" customHeight="1" x14ac:dyDescent="0.3">
      <c r="A16" s="105" t="s">
        <v>51</v>
      </c>
      <c r="B16" s="106" t="s">
        <v>91</v>
      </c>
      <c r="C16" s="77" t="s">
        <v>92</v>
      </c>
      <c r="D16" s="108">
        <f>1/6</f>
        <v>0.16666666666666666</v>
      </c>
      <c r="E16" s="70" t="s">
        <v>41</v>
      </c>
      <c r="F16" s="59">
        <f>750000000*3</f>
        <v>2250000000</v>
      </c>
      <c r="G16" s="60"/>
      <c r="H16" s="59">
        <f t="shared" ref="H16:H29" si="0">D16*F16</f>
        <v>375000000</v>
      </c>
      <c r="I16" s="60">
        <f t="shared" ref="I16:I29" si="1">D16*G16</f>
        <v>0</v>
      </c>
      <c r="J16" s="52">
        <f t="shared" ref="J16:J31" si="2">((H16/$G$8)+(I16))</f>
        <v>24193.548387096773</v>
      </c>
      <c r="K16" s="107"/>
      <c r="L16" s="109"/>
    </row>
    <row r="17" spans="1:12" s="10" customFormat="1" ht="15" customHeight="1" x14ac:dyDescent="0.3">
      <c r="A17" s="105" t="s">
        <v>52</v>
      </c>
      <c r="B17" s="106" t="s">
        <v>93</v>
      </c>
      <c r="C17" s="77"/>
      <c r="D17" s="108">
        <f>1/6</f>
        <v>0.16666666666666666</v>
      </c>
      <c r="E17" s="70" t="s">
        <v>41</v>
      </c>
      <c r="F17" s="59">
        <v>30000000</v>
      </c>
      <c r="G17" s="60"/>
      <c r="H17" s="59">
        <f t="shared" si="0"/>
        <v>5000000</v>
      </c>
      <c r="I17" s="60">
        <f t="shared" si="1"/>
        <v>0</v>
      </c>
      <c r="J17" s="52">
        <f t="shared" si="2"/>
        <v>322.58064516129031</v>
      </c>
      <c r="K17" s="107"/>
      <c r="L17" s="109"/>
    </row>
    <row r="18" spans="1:12" s="10" customFormat="1" ht="15" customHeight="1" x14ac:dyDescent="0.3">
      <c r="A18" s="105" t="s">
        <v>53</v>
      </c>
      <c r="B18" s="106" t="s">
        <v>94</v>
      </c>
      <c r="C18" s="77" t="s">
        <v>95</v>
      </c>
      <c r="D18" s="108">
        <f>1/6</f>
        <v>0.16666666666666666</v>
      </c>
      <c r="E18" s="70" t="s">
        <v>41</v>
      </c>
      <c r="F18" s="59">
        <v>95000000</v>
      </c>
      <c r="G18" s="60"/>
      <c r="H18" s="59">
        <f t="shared" si="0"/>
        <v>15833333.333333332</v>
      </c>
      <c r="I18" s="60">
        <f t="shared" si="1"/>
        <v>0</v>
      </c>
      <c r="J18" s="52">
        <f t="shared" si="2"/>
        <v>1021.5053763440859</v>
      </c>
      <c r="K18" s="107"/>
    </row>
    <row r="19" spans="1:12" s="10" customFormat="1" ht="15" customHeight="1" x14ac:dyDescent="0.3">
      <c r="A19" s="105" t="s">
        <v>54</v>
      </c>
      <c r="B19" s="106" t="s">
        <v>96</v>
      </c>
      <c r="C19" s="77" t="s">
        <v>95</v>
      </c>
      <c r="D19" s="139">
        <f>1/6</f>
        <v>0.16666666666666666</v>
      </c>
      <c r="E19" s="141" t="s">
        <v>41</v>
      </c>
      <c r="F19" s="143">
        <f>520000000</f>
        <v>520000000</v>
      </c>
      <c r="G19" s="145"/>
      <c r="H19" s="59">
        <f t="shared" si="0"/>
        <v>86666666.666666657</v>
      </c>
      <c r="I19" s="60">
        <f t="shared" si="1"/>
        <v>0</v>
      </c>
      <c r="J19" s="52">
        <f t="shared" si="2"/>
        <v>5591.3978494623652</v>
      </c>
      <c r="K19" s="107"/>
    </row>
    <row r="20" spans="1:12" s="10" customFormat="1" ht="15" customHeight="1" x14ac:dyDescent="0.3">
      <c r="A20" s="105" t="s">
        <v>55</v>
      </c>
      <c r="B20" s="106" t="s">
        <v>97</v>
      </c>
      <c r="C20" s="77" t="s">
        <v>95</v>
      </c>
      <c r="D20" s="140"/>
      <c r="E20" s="142"/>
      <c r="F20" s="144"/>
      <c r="G20" s="146"/>
      <c r="H20" s="59">
        <f t="shared" si="0"/>
        <v>0</v>
      </c>
      <c r="I20" s="60">
        <f t="shared" si="1"/>
        <v>0</v>
      </c>
      <c r="J20" s="52">
        <f t="shared" si="2"/>
        <v>0</v>
      </c>
      <c r="K20" s="107"/>
    </row>
    <row r="21" spans="1:12" s="10" customFormat="1" ht="15" customHeight="1" x14ac:dyDescent="0.3">
      <c r="A21" s="105" t="s">
        <v>56</v>
      </c>
      <c r="B21" s="106" t="s">
        <v>98</v>
      </c>
      <c r="C21" s="77" t="s">
        <v>99</v>
      </c>
      <c r="D21" s="108">
        <f>1/6</f>
        <v>0.16666666666666666</v>
      </c>
      <c r="E21" s="70" t="s">
        <v>42</v>
      </c>
      <c r="F21" s="59"/>
      <c r="G21" s="60">
        <v>60000</v>
      </c>
      <c r="H21" s="59">
        <f>D21*F21</f>
        <v>0</v>
      </c>
      <c r="I21" s="60">
        <f>D21*G21</f>
        <v>10000</v>
      </c>
      <c r="J21" s="52">
        <f>((H21/$G$8)+(I21))</f>
        <v>10000</v>
      </c>
      <c r="K21" s="107"/>
    </row>
    <row r="22" spans="1:12" s="10" customFormat="1" ht="15" customHeight="1" x14ac:dyDescent="0.3">
      <c r="A22" s="105" t="s">
        <v>57</v>
      </c>
      <c r="B22" s="106" t="s">
        <v>100</v>
      </c>
      <c r="C22" s="77" t="s">
        <v>101</v>
      </c>
      <c r="D22" s="108">
        <f>1/6</f>
        <v>0.16666666666666666</v>
      </c>
      <c r="E22" s="70" t="s">
        <v>42</v>
      </c>
      <c r="F22" s="59"/>
      <c r="G22" s="60">
        <v>60000</v>
      </c>
      <c r="H22" s="59">
        <f t="shared" si="0"/>
        <v>0</v>
      </c>
      <c r="I22" s="60">
        <f t="shared" si="1"/>
        <v>10000</v>
      </c>
      <c r="J22" s="52">
        <f t="shared" si="2"/>
        <v>10000</v>
      </c>
      <c r="K22" s="107"/>
    </row>
    <row r="23" spans="1:12" s="10" customFormat="1" ht="15" customHeight="1" x14ac:dyDescent="0.3">
      <c r="A23" s="105" t="s">
        <v>58</v>
      </c>
      <c r="B23" s="77" t="s">
        <v>102</v>
      </c>
      <c r="C23" s="77" t="s">
        <v>103</v>
      </c>
      <c r="D23" s="108">
        <f>1/16*1</f>
        <v>6.25E-2</v>
      </c>
      <c r="E23" s="70" t="s">
        <v>42</v>
      </c>
      <c r="F23" s="59"/>
      <c r="G23" s="60">
        <v>4000</v>
      </c>
      <c r="H23" s="59">
        <f t="shared" si="0"/>
        <v>0</v>
      </c>
      <c r="I23" s="60">
        <f>D23*G23</f>
        <v>250</v>
      </c>
      <c r="J23" s="52">
        <f t="shared" si="2"/>
        <v>250</v>
      </c>
      <c r="K23" s="107"/>
    </row>
    <row r="24" spans="1:12" s="10" customFormat="1" ht="15" customHeight="1" x14ac:dyDescent="0.3">
      <c r="A24" s="105" t="s">
        <v>59</v>
      </c>
      <c r="B24" s="77" t="s">
        <v>104</v>
      </c>
      <c r="C24" s="77" t="s">
        <v>103</v>
      </c>
      <c r="D24" s="108">
        <f>1/16*1</f>
        <v>6.25E-2</v>
      </c>
      <c r="E24" s="70" t="s">
        <v>42</v>
      </c>
      <c r="F24" s="59"/>
      <c r="G24" s="60">
        <v>4000</v>
      </c>
      <c r="H24" s="59">
        <f t="shared" si="0"/>
        <v>0</v>
      </c>
      <c r="I24" s="60">
        <f>D24*G24</f>
        <v>250</v>
      </c>
      <c r="J24" s="52">
        <f t="shared" si="2"/>
        <v>250</v>
      </c>
      <c r="K24" s="107"/>
    </row>
    <row r="25" spans="1:12" s="10" customFormat="1" ht="15" customHeight="1" x14ac:dyDescent="0.3">
      <c r="A25" s="105" t="s">
        <v>60</v>
      </c>
      <c r="B25" s="77" t="s">
        <v>86</v>
      </c>
      <c r="C25" s="106" t="s">
        <v>105</v>
      </c>
      <c r="D25" s="108">
        <v>0</v>
      </c>
      <c r="E25" s="70" t="s">
        <v>42</v>
      </c>
      <c r="F25" s="59"/>
      <c r="G25" s="60"/>
      <c r="H25" s="59">
        <f t="shared" si="0"/>
        <v>0</v>
      </c>
      <c r="I25" s="60">
        <f t="shared" si="1"/>
        <v>0</v>
      </c>
      <c r="J25" s="52">
        <f t="shared" si="2"/>
        <v>0</v>
      </c>
      <c r="K25" s="107"/>
    </row>
    <row r="26" spans="1:12" s="10" customFormat="1" ht="15" customHeight="1" x14ac:dyDescent="0.3">
      <c r="A26" s="105" t="s">
        <v>61</v>
      </c>
      <c r="B26" s="77" t="s">
        <v>106</v>
      </c>
      <c r="C26" s="106" t="s">
        <v>107</v>
      </c>
      <c r="D26" s="108">
        <f>100/3</f>
        <v>33.333333333333336</v>
      </c>
      <c r="E26" s="70" t="s">
        <v>108</v>
      </c>
      <c r="F26" s="59">
        <v>2700000</v>
      </c>
      <c r="G26" s="60"/>
      <c r="H26" s="59">
        <f t="shared" si="0"/>
        <v>90000000</v>
      </c>
      <c r="I26" s="60">
        <f t="shared" si="1"/>
        <v>0</v>
      </c>
      <c r="J26" s="52">
        <f t="shared" si="2"/>
        <v>5806.4516129032254</v>
      </c>
      <c r="K26" s="107"/>
    </row>
    <row r="27" spans="1:12" s="10" customFormat="1" ht="15" customHeight="1" x14ac:dyDescent="0.3">
      <c r="A27" s="105" t="s">
        <v>62</v>
      </c>
      <c r="B27" s="77" t="s">
        <v>109</v>
      </c>
      <c r="C27" s="77" t="s">
        <v>110</v>
      </c>
      <c r="D27" s="108">
        <f>2/3</f>
        <v>0.66666666666666663</v>
      </c>
      <c r="E27" s="70" t="s">
        <v>42</v>
      </c>
      <c r="F27" s="59">
        <v>15000000</v>
      </c>
      <c r="G27" s="60"/>
      <c r="H27" s="59">
        <f t="shared" si="0"/>
        <v>10000000</v>
      </c>
      <c r="I27" s="60">
        <f t="shared" si="1"/>
        <v>0</v>
      </c>
      <c r="J27" s="52">
        <f t="shared" si="2"/>
        <v>645.16129032258061</v>
      </c>
      <c r="K27" s="107"/>
    </row>
    <row r="28" spans="1:12" s="10" customFormat="1" ht="15" customHeight="1" x14ac:dyDescent="0.3">
      <c r="A28" s="105" t="s">
        <v>63</v>
      </c>
      <c r="B28" s="77" t="s">
        <v>111</v>
      </c>
      <c r="C28" s="106" t="s">
        <v>112</v>
      </c>
      <c r="D28" s="134">
        <f>2/3</f>
        <v>0.66666666666666663</v>
      </c>
      <c r="E28" s="110" t="s">
        <v>42</v>
      </c>
      <c r="F28" s="111">
        <v>9800000</v>
      </c>
      <c r="G28" s="60"/>
      <c r="H28" s="59">
        <f t="shared" si="0"/>
        <v>6533333.333333333</v>
      </c>
      <c r="I28" s="60">
        <f t="shared" si="1"/>
        <v>0</v>
      </c>
      <c r="J28" s="52">
        <f t="shared" si="2"/>
        <v>421.50537634408602</v>
      </c>
      <c r="K28" s="107"/>
    </row>
    <row r="29" spans="1:12" s="10" customFormat="1" ht="15" customHeight="1" x14ac:dyDescent="0.3">
      <c r="A29" s="105" t="s">
        <v>64</v>
      </c>
      <c r="B29" s="77"/>
      <c r="C29" s="106"/>
      <c r="D29" s="87"/>
      <c r="E29" s="70"/>
      <c r="F29" s="59"/>
      <c r="G29" s="60"/>
      <c r="H29" s="59">
        <f t="shared" si="0"/>
        <v>0</v>
      </c>
      <c r="I29" s="60">
        <f t="shared" si="1"/>
        <v>0</v>
      </c>
      <c r="J29" s="52">
        <f t="shared" si="2"/>
        <v>0</v>
      </c>
      <c r="K29" s="107"/>
    </row>
    <row r="30" spans="1:12" s="10" customFormat="1" ht="15" customHeight="1" thickBot="1" x14ac:dyDescent="0.35">
      <c r="A30" s="105" t="s">
        <v>65</v>
      </c>
      <c r="B30" s="77"/>
      <c r="C30" s="106"/>
      <c r="D30" s="112"/>
      <c r="E30" s="110"/>
      <c r="F30" s="111"/>
      <c r="G30" s="113"/>
      <c r="H30" s="111">
        <f>D30*F30</f>
        <v>0</v>
      </c>
      <c r="I30" s="113">
        <f>D30*G30</f>
        <v>0</v>
      </c>
      <c r="J30" s="114">
        <f>((H30/$G$8)+(I30))</f>
        <v>0</v>
      </c>
      <c r="K30" s="107"/>
    </row>
    <row r="31" spans="1:12" s="17" customFormat="1" ht="17.25" customHeight="1" thickBot="1" x14ac:dyDescent="0.35">
      <c r="A31" s="30"/>
      <c r="B31" s="16" t="s">
        <v>21</v>
      </c>
      <c r="C31" s="9"/>
      <c r="D31" s="90"/>
      <c r="E31" s="91"/>
      <c r="F31" s="63">
        <f>SUM(F15:F30)</f>
        <v>7922500000</v>
      </c>
      <c r="G31" s="64">
        <f>SUM(G15:G30)</f>
        <v>128000</v>
      </c>
      <c r="H31" s="63">
        <f>SUM(H15:H30)</f>
        <v>1422366666.6666665</v>
      </c>
      <c r="I31" s="64">
        <f>SUM(I15:I30)</f>
        <v>20500</v>
      </c>
      <c r="J31" s="68">
        <f t="shared" si="2"/>
        <v>112265.59139784945</v>
      </c>
      <c r="K31" s="107">
        <f>J31*G8</f>
        <v>1740116666.6666665</v>
      </c>
    </row>
    <row r="32" spans="1:12" s="10" customFormat="1" ht="16.5" customHeight="1" x14ac:dyDescent="0.3">
      <c r="A32" s="15"/>
      <c r="D32" s="115"/>
      <c r="E32" s="116"/>
      <c r="F32" s="11"/>
      <c r="G32" s="12"/>
      <c r="H32" s="11"/>
      <c r="I32" s="12"/>
      <c r="J32" s="12"/>
    </row>
    <row r="33" spans="1:10" s="17" customFormat="1" ht="15" customHeight="1" thickBot="1" x14ac:dyDescent="0.35">
      <c r="A33" s="78" t="s">
        <v>15</v>
      </c>
      <c r="B33" s="79" t="s">
        <v>47</v>
      </c>
      <c r="C33" s="80"/>
      <c r="D33" s="104"/>
      <c r="E33" s="117"/>
      <c r="F33" s="82"/>
      <c r="G33" s="83"/>
      <c r="H33" s="118"/>
      <c r="I33" s="119"/>
      <c r="J33" s="119"/>
    </row>
    <row r="34" spans="1:10" s="10" customFormat="1" ht="15" customHeight="1" thickBot="1" x14ac:dyDescent="0.35">
      <c r="A34" s="84" t="s">
        <v>66</v>
      </c>
      <c r="B34" s="106" t="s">
        <v>44</v>
      </c>
      <c r="C34" s="77"/>
      <c r="D34" s="120">
        <v>0</v>
      </c>
      <c r="E34" s="121" t="s">
        <v>42</v>
      </c>
      <c r="F34" s="73"/>
      <c r="G34" s="74"/>
      <c r="H34" s="73">
        <f>D34*F34</f>
        <v>0</v>
      </c>
      <c r="I34" s="58">
        <f>D34*G34</f>
        <v>0</v>
      </c>
      <c r="J34" s="51">
        <f>((H34/$G$8)+(I34))</f>
        <v>0</v>
      </c>
    </row>
    <row r="35" spans="1:10" s="10" customFormat="1" ht="15" customHeight="1" thickBot="1" x14ac:dyDescent="0.35">
      <c r="A35" s="84" t="s">
        <v>67</v>
      </c>
      <c r="B35" s="7" t="s">
        <v>133</v>
      </c>
      <c r="C35" s="77"/>
      <c r="D35" s="120">
        <v>1</v>
      </c>
      <c r="E35" s="72" t="s">
        <v>42</v>
      </c>
      <c r="F35" s="59">
        <v>15000000</v>
      </c>
      <c r="G35" s="60">
        <v>0</v>
      </c>
      <c r="H35" s="59">
        <f t="shared" ref="H35:H44" si="3">D35*F35</f>
        <v>15000000</v>
      </c>
      <c r="I35" s="60">
        <f t="shared" ref="I35:I44" si="4">D35*G35</f>
        <v>0</v>
      </c>
      <c r="J35" s="52">
        <f t="shared" ref="J35:J45" si="5">((H35/$G$8)+(I35))</f>
        <v>967.74193548387098</v>
      </c>
    </row>
    <row r="36" spans="1:10" s="10" customFormat="1" ht="15" customHeight="1" thickBot="1" x14ac:dyDescent="0.35">
      <c r="A36" s="84" t="s">
        <v>68</v>
      </c>
      <c r="B36" s="106" t="s">
        <v>48</v>
      </c>
      <c r="C36" s="77"/>
      <c r="D36" s="120">
        <v>0</v>
      </c>
      <c r="E36" s="72" t="s">
        <v>42</v>
      </c>
      <c r="F36" s="59"/>
      <c r="G36" s="60">
        <v>0</v>
      </c>
      <c r="H36" s="59">
        <f t="shared" si="3"/>
        <v>0</v>
      </c>
      <c r="I36" s="60">
        <f t="shared" si="4"/>
        <v>0</v>
      </c>
      <c r="J36" s="52">
        <f t="shared" si="5"/>
        <v>0</v>
      </c>
    </row>
    <row r="37" spans="1:10" s="10" customFormat="1" ht="15" customHeight="1" thickBot="1" x14ac:dyDescent="0.35">
      <c r="A37" s="84" t="s">
        <v>69</v>
      </c>
      <c r="B37" s="106" t="s">
        <v>49</v>
      </c>
      <c r="C37" s="122"/>
      <c r="D37" s="120">
        <v>0</v>
      </c>
      <c r="E37" s="72" t="s">
        <v>42</v>
      </c>
      <c r="F37" s="59"/>
      <c r="G37" s="60">
        <v>0</v>
      </c>
      <c r="H37" s="59">
        <f t="shared" si="3"/>
        <v>0</v>
      </c>
      <c r="I37" s="60">
        <f t="shared" si="4"/>
        <v>0</v>
      </c>
      <c r="J37" s="52">
        <f t="shared" si="5"/>
        <v>0</v>
      </c>
    </row>
    <row r="38" spans="1:10" s="10" customFormat="1" ht="15" customHeight="1" thickBot="1" x14ac:dyDescent="0.35">
      <c r="A38" s="84" t="s">
        <v>70</v>
      </c>
      <c r="B38" s="106" t="s">
        <v>46</v>
      </c>
      <c r="C38" s="122"/>
      <c r="D38" s="120">
        <v>0</v>
      </c>
      <c r="E38" s="72" t="s">
        <v>41</v>
      </c>
      <c r="F38" s="59"/>
      <c r="G38" s="60">
        <v>0</v>
      </c>
      <c r="H38" s="59">
        <f t="shared" si="3"/>
        <v>0</v>
      </c>
      <c r="I38" s="60">
        <f t="shared" si="4"/>
        <v>0</v>
      </c>
      <c r="J38" s="52">
        <f t="shared" si="5"/>
        <v>0</v>
      </c>
    </row>
    <row r="39" spans="1:10" s="10" customFormat="1" ht="15" customHeight="1" thickBot="1" x14ac:dyDescent="0.35">
      <c r="A39" s="84" t="s">
        <v>71</v>
      </c>
      <c r="B39" s="106" t="s">
        <v>114</v>
      </c>
      <c r="C39" s="77"/>
      <c r="D39" s="120">
        <v>0</v>
      </c>
      <c r="E39" s="72" t="s">
        <v>42</v>
      </c>
      <c r="F39" s="59"/>
      <c r="G39" s="60">
        <v>0</v>
      </c>
      <c r="H39" s="59">
        <f t="shared" si="3"/>
        <v>0</v>
      </c>
      <c r="I39" s="60">
        <f t="shared" si="4"/>
        <v>0</v>
      </c>
      <c r="J39" s="52">
        <f t="shared" si="5"/>
        <v>0</v>
      </c>
    </row>
    <row r="40" spans="1:10" s="10" customFormat="1" ht="15" customHeight="1" thickBot="1" x14ac:dyDescent="0.35">
      <c r="A40" s="84" t="s">
        <v>113</v>
      </c>
      <c r="B40" s="77" t="s">
        <v>116</v>
      </c>
      <c r="C40" s="122"/>
      <c r="D40" s="120">
        <v>0</v>
      </c>
      <c r="E40" s="72" t="s">
        <v>42</v>
      </c>
      <c r="F40" s="59"/>
      <c r="G40" s="60">
        <v>0</v>
      </c>
      <c r="H40" s="59">
        <f t="shared" si="3"/>
        <v>0</v>
      </c>
      <c r="I40" s="60">
        <f t="shared" si="4"/>
        <v>0</v>
      </c>
      <c r="J40" s="52">
        <f t="shared" si="5"/>
        <v>0</v>
      </c>
    </row>
    <row r="41" spans="1:10" s="10" customFormat="1" ht="15" customHeight="1" thickBot="1" x14ac:dyDescent="0.35">
      <c r="A41" s="84" t="s">
        <v>115</v>
      </c>
      <c r="B41" s="77" t="s">
        <v>118</v>
      </c>
      <c r="C41" s="77"/>
      <c r="D41" s="120">
        <v>0</v>
      </c>
      <c r="E41" s="70" t="s">
        <v>42</v>
      </c>
      <c r="F41" s="59">
        <v>0</v>
      </c>
      <c r="G41" s="60">
        <v>0</v>
      </c>
      <c r="H41" s="59">
        <f t="shared" si="3"/>
        <v>0</v>
      </c>
      <c r="I41" s="60">
        <f t="shared" si="4"/>
        <v>0</v>
      </c>
      <c r="J41" s="52">
        <f t="shared" si="5"/>
        <v>0</v>
      </c>
    </row>
    <row r="42" spans="1:10" s="10" customFormat="1" ht="15" customHeight="1" x14ac:dyDescent="0.3">
      <c r="A42" s="84" t="s">
        <v>117</v>
      </c>
      <c r="B42" s="77" t="s">
        <v>119</v>
      </c>
      <c r="C42" s="106"/>
      <c r="D42" s="120">
        <v>0</v>
      </c>
      <c r="E42" s="70" t="s">
        <v>42</v>
      </c>
      <c r="F42" s="59"/>
      <c r="G42" s="60">
        <v>0</v>
      </c>
      <c r="H42" s="59">
        <f t="shared" si="3"/>
        <v>0</v>
      </c>
      <c r="I42" s="60">
        <f t="shared" si="4"/>
        <v>0</v>
      </c>
      <c r="J42" s="52">
        <f t="shared" si="5"/>
        <v>0</v>
      </c>
    </row>
    <row r="43" spans="1:10" s="10" customFormat="1" ht="15" customHeight="1" x14ac:dyDescent="0.3">
      <c r="A43" s="84"/>
      <c r="C43" s="106"/>
      <c r="D43" s="87"/>
      <c r="E43" s="70"/>
      <c r="F43" s="59"/>
      <c r="G43" s="60"/>
      <c r="H43" s="59">
        <f t="shared" si="3"/>
        <v>0</v>
      </c>
      <c r="I43" s="60">
        <f t="shared" si="4"/>
        <v>0</v>
      </c>
      <c r="J43" s="52">
        <f t="shared" si="5"/>
        <v>0</v>
      </c>
    </row>
    <row r="44" spans="1:10" s="10" customFormat="1" ht="15" customHeight="1" thickBot="1" x14ac:dyDescent="0.35">
      <c r="A44" s="84"/>
      <c r="B44" s="106"/>
      <c r="C44" s="77"/>
      <c r="D44" s="88"/>
      <c r="E44" s="89"/>
      <c r="F44" s="61"/>
      <c r="G44" s="62"/>
      <c r="H44" s="61">
        <f t="shared" si="3"/>
        <v>0</v>
      </c>
      <c r="I44" s="62">
        <f t="shared" si="4"/>
        <v>0</v>
      </c>
      <c r="J44" s="53">
        <f t="shared" si="5"/>
        <v>0</v>
      </c>
    </row>
    <row r="45" spans="1:10" s="17" customFormat="1" ht="15" customHeight="1" thickBot="1" x14ac:dyDescent="0.35">
      <c r="A45" s="8"/>
      <c r="B45" s="16" t="s">
        <v>22</v>
      </c>
      <c r="C45" s="9"/>
      <c r="D45" s="90"/>
      <c r="E45" s="91"/>
      <c r="F45" s="63">
        <f>SUM(F34:F44)</f>
        <v>15000000</v>
      </c>
      <c r="G45" s="64">
        <f>SUM(G34:G44)</f>
        <v>0</v>
      </c>
      <c r="H45" s="63">
        <f>SUM(H34:H44)</f>
        <v>15000000</v>
      </c>
      <c r="I45" s="64">
        <f>SUM(I34:I44)</f>
        <v>0</v>
      </c>
      <c r="J45" s="92">
        <f t="shared" si="5"/>
        <v>967.74193548387098</v>
      </c>
    </row>
    <row r="46" spans="1:10" s="10" customFormat="1" ht="15" x14ac:dyDescent="0.3">
      <c r="A46" s="15"/>
      <c r="D46" s="115"/>
      <c r="E46" s="116"/>
      <c r="F46" s="11"/>
      <c r="G46" s="12"/>
      <c r="H46" s="11"/>
      <c r="I46" s="12"/>
      <c r="J46" s="12"/>
    </row>
    <row r="47" spans="1:10" s="17" customFormat="1" ht="15" customHeight="1" thickBot="1" x14ac:dyDescent="0.35">
      <c r="A47" s="30" t="s">
        <v>16</v>
      </c>
      <c r="B47" s="31" t="s">
        <v>28</v>
      </c>
      <c r="D47" s="123"/>
      <c r="E47" s="69"/>
      <c r="F47" s="118"/>
      <c r="G47" s="119"/>
      <c r="H47" s="118"/>
      <c r="I47" s="119"/>
      <c r="J47" s="119"/>
    </row>
    <row r="48" spans="1:10" s="10" customFormat="1" ht="15" customHeight="1" x14ac:dyDescent="0.3">
      <c r="A48" s="6" t="s">
        <v>72</v>
      </c>
      <c r="B48" s="7" t="s">
        <v>120</v>
      </c>
      <c r="D48" s="86">
        <v>0</v>
      </c>
      <c r="E48" s="54" t="s">
        <v>41</v>
      </c>
      <c r="F48" s="57"/>
      <c r="G48" s="58"/>
      <c r="H48" s="57">
        <f>D48*F48</f>
        <v>0</v>
      </c>
      <c r="I48" s="58">
        <f>D48*G48</f>
        <v>0</v>
      </c>
      <c r="J48" s="51">
        <f>((H48/$G$8)+(I48))</f>
        <v>0</v>
      </c>
    </row>
    <row r="49" spans="1:10" s="10" customFormat="1" ht="15" customHeight="1" x14ac:dyDescent="0.3">
      <c r="A49" s="6" t="s">
        <v>73</v>
      </c>
      <c r="B49" s="7"/>
      <c r="D49" s="87"/>
      <c r="E49" s="70"/>
      <c r="F49" s="59"/>
      <c r="G49" s="60"/>
      <c r="H49" s="59">
        <f t="shared" ref="H49:H53" si="6">D49*F49</f>
        <v>0</v>
      </c>
      <c r="I49" s="60">
        <f t="shared" ref="I49:I53" si="7">D49*G49</f>
        <v>0</v>
      </c>
      <c r="J49" s="52">
        <f t="shared" ref="J49:J54" si="8">((H49/$G$8)+(I49))</f>
        <v>0</v>
      </c>
    </row>
    <row r="50" spans="1:10" s="10" customFormat="1" ht="15" customHeight="1" x14ac:dyDescent="0.3">
      <c r="A50" s="6" t="s">
        <v>74</v>
      </c>
      <c r="B50" s="7"/>
      <c r="D50" s="87"/>
      <c r="E50" s="70"/>
      <c r="F50" s="59"/>
      <c r="G50" s="60"/>
      <c r="H50" s="59">
        <f t="shared" si="6"/>
        <v>0</v>
      </c>
      <c r="I50" s="60">
        <f t="shared" si="7"/>
        <v>0</v>
      </c>
      <c r="J50" s="52">
        <f t="shared" si="8"/>
        <v>0</v>
      </c>
    </row>
    <row r="51" spans="1:10" s="10" customFormat="1" ht="15" customHeight="1" x14ac:dyDescent="0.3">
      <c r="A51" s="6" t="s">
        <v>121</v>
      </c>
      <c r="B51" s="7"/>
      <c r="D51" s="87"/>
      <c r="E51" s="70"/>
      <c r="F51" s="59"/>
      <c r="G51" s="60"/>
      <c r="H51" s="59">
        <f t="shared" si="6"/>
        <v>0</v>
      </c>
      <c r="I51" s="60">
        <f t="shared" si="7"/>
        <v>0</v>
      </c>
      <c r="J51" s="52">
        <f t="shared" si="8"/>
        <v>0</v>
      </c>
    </row>
    <row r="52" spans="1:10" s="10" customFormat="1" ht="15" customHeight="1" x14ac:dyDescent="0.3">
      <c r="A52" s="6" t="s">
        <v>122</v>
      </c>
      <c r="B52" s="7"/>
      <c r="D52" s="87"/>
      <c r="E52" s="70"/>
      <c r="F52" s="59"/>
      <c r="G52" s="60"/>
      <c r="H52" s="59">
        <f t="shared" si="6"/>
        <v>0</v>
      </c>
      <c r="I52" s="60">
        <f t="shared" si="7"/>
        <v>0</v>
      </c>
      <c r="J52" s="52">
        <f t="shared" si="8"/>
        <v>0</v>
      </c>
    </row>
    <row r="53" spans="1:10" s="10" customFormat="1" ht="15" customHeight="1" thickBot="1" x14ac:dyDescent="0.35">
      <c r="A53" s="6"/>
      <c r="B53" s="7"/>
      <c r="D53" s="88"/>
      <c r="E53" s="89"/>
      <c r="F53" s="61"/>
      <c r="G53" s="62"/>
      <c r="H53" s="61">
        <f t="shared" si="6"/>
        <v>0</v>
      </c>
      <c r="I53" s="62">
        <f t="shared" si="7"/>
        <v>0</v>
      </c>
      <c r="J53" s="53">
        <f t="shared" si="8"/>
        <v>0</v>
      </c>
    </row>
    <row r="54" spans="1:10" s="17" customFormat="1" ht="15" customHeight="1" thickBot="1" x14ac:dyDescent="0.35">
      <c r="A54" s="8"/>
      <c r="B54" s="16" t="s">
        <v>23</v>
      </c>
      <c r="C54" s="9"/>
      <c r="D54" s="90"/>
      <c r="E54" s="91"/>
      <c r="F54" s="63">
        <f>SUM(F48:F53)</f>
        <v>0</v>
      </c>
      <c r="G54" s="64">
        <f>SUM(G48:G53)</f>
        <v>0</v>
      </c>
      <c r="H54" s="63">
        <f>SUM(H48:H53)</f>
        <v>0</v>
      </c>
      <c r="I54" s="64">
        <f>SUM(I48:I53)</f>
        <v>0</v>
      </c>
      <c r="J54" s="92">
        <f t="shared" si="8"/>
        <v>0</v>
      </c>
    </row>
    <row r="55" spans="1:10" s="10" customFormat="1" ht="15" x14ac:dyDescent="0.3">
      <c r="A55" s="15"/>
      <c r="D55" s="115"/>
      <c r="E55" s="116"/>
      <c r="F55" s="11"/>
      <c r="G55" s="12"/>
      <c r="H55" s="11"/>
      <c r="I55" s="12"/>
      <c r="J55" s="12"/>
    </row>
    <row r="56" spans="1:10" s="17" customFormat="1" ht="15" customHeight="1" thickBot="1" x14ac:dyDescent="0.35">
      <c r="A56" s="30" t="s">
        <v>17</v>
      </c>
      <c r="B56" s="31" t="s">
        <v>27</v>
      </c>
      <c r="D56" s="123"/>
      <c r="E56" s="69"/>
      <c r="F56" s="118"/>
      <c r="G56" s="119"/>
      <c r="H56" s="118"/>
      <c r="I56" s="119"/>
      <c r="J56" s="119"/>
    </row>
    <row r="57" spans="1:10" s="10" customFormat="1" ht="15" customHeight="1" x14ac:dyDescent="0.3">
      <c r="A57" s="6" t="s">
        <v>75</v>
      </c>
      <c r="B57" s="85" t="s">
        <v>123</v>
      </c>
      <c r="C57" s="77"/>
      <c r="D57" s="86">
        <v>1</v>
      </c>
      <c r="E57" s="54" t="s">
        <v>41</v>
      </c>
      <c r="F57" s="57">
        <v>5000000</v>
      </c>
      <c r="G57" s="58"/>
      <c r="H57" s="57">
        <f>D57*F57</f>
        <v>5000000</v>
      </c>
      <c r="I57" s="58">
        <f>D57*G57</f>
        <v>0</v>
      </c>
      <c r="J57" s="51">
        <f>((H57/$G$8)+(I57))</f>
        <v>322.58064516129031</v>
      </c>
    </row>
    <row r="58" spans="1:10" s="10" customFormat="1" ht="15" customHeight="1" x14ac:dyDescent="0.3">
      <c r="A58" s="6" t="s">
        <v>76</v>
      </c>
      <c r="B58" s="13"/>
      <c r="D58" s="87"/>
      <c r="E58" s="70"/>
      <c r="F58" s="59"/>
      <c r="G58" s="60"/>
      <c r="H58" s="59">
        <f t="shared" ref="H58:H62" si="9">D58*F58</f>
        <v>0</v>
      </c>
      <c r="I58" s="60">
        <f t="shared" ref="I58:I62" si="10">D58*G58</f>
        <v>0</v>
      </c>
      <c r="J58" s="52">
        <f t="shared" ref="J58:J63" si="11">((H58/$G$8)+(I58))</f>
        <v>0</v>
      </c>
    </row>
    <row r="59" spans="1:10" s="10" customFormat="1" ht="15" customHeight="1" x14ac:dyDescent="0.3">
      <c r="A59" s="6" t="s">
        <v>77</v>
      </c>
      <c r="B59" s="13"/>
      <c r="D59" s="87"/>
      <c r="E59" s="70"/>
      <c r="F59" s="59"/>
      <c r="G59" s="60"/>
      <c r="H59" s="59">
        <f t="shared" si="9"/>
        <v>0</v>
      </c>
      <c r="I59" s="60">
        <f t="shared" si="10"/>
        <v>0</v>
      </c>
      <c r="J59" s="52">
        <f t="shared" si="11"/>
        <v>0</v>
      </c>
    </row>
    <row r="60" spans="1:10" s="10" customFormat="1" ht="15" customHeight="1" x14ac:dyDescent="0.3">
      <c r="A60" s="6" t="s">
        <v>124</v>
      </c>
      <c r="B60" s="14"/>
      <c r="D60" s="87"/>
      <c r="E60" s="70"/>
      <c r="F60" s="59"/>
      <c r="G60" s="60"/>
      <c r="H60" s="59">
        <f t="shared" si="9"/>
        <v>0</v>
      </c>
      <c r="I60" s="60">
        <f t="shared" si="10"/>
        <v>0</v>
      </c>
      <c r="J60" s="52">
        <f t="shared" si="11"/>
        <v>0</v>
      </c>
    </row>
    <row r="61" spans="1:10" s="10" customFormat="1" ht="15" customHeight="1" x14ac:dyDescent="0.3">
      <c r="A61" s="6" t="s">
        <v>125</v>
      </c>
      <c r="B61" s="14"/>
      <c r="D61" s="87"/>
      <c r="E61" s="70"/>
      <c r="F61" s="59"/>
      <c r="G61" s="60"/>
      <c r="H61" s="59">
        <f t="shared" si="9"/>
        <v>0</v>
      </c>
      <c r="I61" s="60">
        <f t="shared" si="10"/>
        <v>0</v>
      </c>
      <c r="J61" s="52">
        <f t="shared" si="11"/>
        <v>0</v>
      </c>
    </row>
    <row r="62" spans="1:10" s="10" customFormat="1" ht="15" customHeight="1" thickBot="1" x14ac:dyDescent="0.35">
      <c r="A62" s="6"/>
      <c r="B62" s="13"/>
      <c r="D62" s="88"/>
      <c r="E62" s="89"/>
      <c r="F62" s="61"/>
      <c r="G62" s="62"/>
      <c r="H62" s="61">
        <f t="shared" si="9"/>
        <v>0</v>
      </c>
      <c r="I62" s="62">
        <f t="shared" si="10"/>
        <v>0</v>
      </c>
      <c r="J62" s="53">
        <f t="shared" si="11"/>
        <v>0</v>
      </c>
    </row>
    <row r="63" spans="1:10" s="17" customFormat="1" ht="15" customHeight="1" thickBot="1" x14ac:dyDescent="0.35">
      <c r="A63" s="8"/>
      <c r="B63" s="16" t="s">
        <v>24</v>
      </c>
      <c r="C63" s="9"/>
      <c r="D63" s="90"/>
      <c r="E63" s="91"/>
      <c r="F63" s="63">
        <f>SUM(F57:F62)</f>
        <v>5000000</v>
      </c>
      <c r="G63" s="64">
        <f>SUM(G57:G62)</f>
        <v>0</v>
      </c>
      <c r="H63" s="63">
        <f>SUM(H57:H62)</f>
        <v>5000000</v>
      </c>
      <c r="I63" s="64">
        <f>SUM(I57:I62)</f>
        <v>0</v>
      </c>
      <c r="J63" s="92">
        <f t="shared" si="11"/>
        <v>322.58064516129031</v>
      </c>
    </row>
    <row r="64" spans="1:10" s="10" customFormat="1" ht="15" x14ac:dyDescent="0.3">
      <c r="A64" s="15"/>
      <c r="D64" s="115"/>
      <c r="E64" s="116"/>
      <c r="F64" s="11"/>
      <c r="G64" s="12"/>
      <c r="H64" s="11"/>
      <c r="I64" s="12"/>
      <c r="J64" s="12"/>
    </row>
    <row r="65" spans="1:10" s="17" customFormat="1" ht="15" customHeight="1" thickBot="1" x14ac:dyDescent="0.35">
      <c r="A65" s="30" t="s">
        <v>20</v>
      </c>
      <c r="B65" s="31" t="s">
        <v>30</v>
      </c>
      <c r="D65" s="123"/>
      <c r="E65" s="69"/>
      <c r="F65" s="118"/>
      <c r="G65" s="119"/>
      <c r="H65" s="118"/>
      <c r="I65" s="119"/>
      <c r="J65" s="119"/>
    </row>
    <row r="66" spans="1:10" s="10" customFormat="1" ht="15" customHeight="1" x14ac:dyDescent="0.3">
      <c r="A66" s="6" t="s">
        <v>78</v>
      </c>
      <c r="B66" s="85" t="s">
        <v>45</v>
      </c>
      <c r="C66" s="77"/>
      <c r="D66" s="86">
        <v>1</v>
      </c>
      <c r="E66" s="54" t="s">
        <v>41</v>
      </c>
      <c r="F66" s="57">
        <v>15000000</v>
      </c>
      <c r="G66" s="58"/>
      <c r="H66" s="57">
        <f>D66*F66</f>
        <v>15000000</v>
      </c>
      <c r="I66" s="58">
        <f>D66*G66</f>
        <v>0</v>
      </c>
      <c r="J66" s="51">
        <f>((H66/$G$8)+(I66))</f>
        <v>967.74193548387098</v>
      </c>
    </row>
    <row r="67" spans="1:10" s="10" customFormat="1" ht="15" customHeight="1" x14ac:dyDescent="0.35">
      <c r="A67" s="6" t="s">
        <v>79</v>
      </c>
      <c r="B67" s="149" t="s">
        <v>136</v>
      </c>
      <c r="C67" s="150" t="s">
        <v>139</v>
      </c>
      <c r="D67" s="87">
        <v>2</v>
      </c>
      <c r="E67" s="71" t="s">
        <v>41</v>
      </c>
      <c r="F67" s="59">
        <v>500000</v>
      </c>
      <c r="G67" s="60"/>
      <c r="H67" s="59">
        <f t="shared" ref="H67:H73" si="12">D67*F67</f>
        <v>1000000</v>
      </c>
      <c r="I67" s="60">
        <f t="shared" ref="I67:I73" si="13">D67*G67</f>
        <v>0</v>
      </c>
      <c r="J67" s="52">
        <f t="shared" ref="J67:J74" si="14">((H67/$G$8)+(I67))</f>
        <v>64.516129032258064</v>
      </c>
    </row>
    <row r="68" spans="1:10" s="10" customFormat="1" ht="15" customHeight="1" x14ac:dyDescent="0.3">
      <c r="A68" s="6" t="s">
        <v>80</v>
      </c>
      <c r="B68" s="152" t="s">
        <v>137</v>
      </c>
      <c r="C68" s="151" t="s">
        <v>138</v>
      </c>
      <c r="D68" s="87">
        <v>4</v>
      </c>
      <c r="E68" s="71" t="s">
        <v>41</v>
      </c>
      <c r="F68" s="59">
        <v>46500</v>
      </c>
      <c r="G68" s="60"/>
      <c r="H68" s="59">
        <f t="shared" si="12"/>
        <v>186000</v>
      </c>
      <c r="I68" s="60">
        <f t="shared" si="13"/>
        <v>0</v>
      </c>
      <c r="J68" s="52">
        <f t="shared" si="14"/>
        <v>12</v>
      </c>
    </row>
    <row r="69" spans="1:10" s="10" customFormat="1" ht="15" customHeight="1" x14ac:dyDescent="0.3">
      <c r="A69" s="6" t="s">
        <v>81</v>
      </c>
      <c r="D69" s="93"/>
      <c r="E69" s="71"/>
      <c r="F69" s="59"/>
      <c r="G69" s="60"/>
      <c r="H69" s="59">
        <f t="shared" si="12"/>
        <v>0</v>
      </c>
      <c r="I69" s="60">
        <f t="shared" si="13"/>
        <v>0</v>
      </c>
      <c r="J69" s="52">
        <f t="shared" si="14"/>
        <v>0</v>
      </c>
    </row>
    <row r="70" spans="1:10" s="10" customFormat="1" ht="15" customHeight="1" x14ac:dyDescent="0.3">
      <c r="A70" s="6" t="s">
        <v>82</v>
      </c>
      <c r="B70" s="124"/>
      <c r="C70" s="125"/>
      <c r="D70" s="93"/>
      <c r="E70" s="71"/>
      <c r="F70" s="59"/>
      <c r="G70" s="60"/>
      <c r="H70" s="59">
        <f t="shared" si="12"/>
        <v>0</v>
      </c>
      <c r="I70" s="60">
        <f t="shared" si="13"/>
        <v>0</v>
      </c>
      <c r="J70" s="52">
        <f t="shared" si="14"/>
        <v>0</v>
      </c>
    </row>
    <row r="71" spans="1:10" s="10" customFormat="1" ht="15" customHeight="1" x14ac:dyDescent="0.3">
      <c r="A71" s="6" t="s">
        <v>126</v>
      </c>
      <c r="B71" s="124"/>
      <c r="C71" s="125"/>
      <c r="D71" s="93"/>
      <c r="E71" s="71"/>
      <c r="F71" s="59"/>
      <c r="G71" s="60"/>
      <c r="H71" s="59">
        <f t="shared" si="12"/>
        <v>0</v>
      </c>
      <c r="I71" s="60">
        <f t="shared" si="13"/>
        <v>0</v>
      </c>
      <c r="J71" s="52">
        <f t="shared" si="14"/>
        <v>0</v>
      </c>
    </row>
    <row r="72" spans="1:10" s="10" customFormat="1" ht="15" customHeight="1" x14ac:dyDescent="0.3">
      <c r="A72" s="6" t="s">
        <v>127</v>
      </c>
      <c r="B72" s="124"/>
      <c r="C72" s="125"/>
      <c r="D72" s="126"/>
      <c r="E72" s="127"/>
      <c r="F72" s="111"/>
      <c r="G72" s="113"/>
      <c r="H72" s="111">
        <f t="shared" si="12"/>
        <v>0</v>
      </c>
      <c r="I72" s="113">
        <f t="shared" si="13"/>
        <v>0</v>
      </c>
      <c r="J72" s="114">
        <f t="shared" si="14"/>
        <v>0</v>
      </c>
    </row>
    <row r="73" spans="1:10" s="10" customFormat="1" ht="15" customHeight="1" thickBot="1" x14ac:dyDescent="0.35">
      <c r="A73" s="6"/>
      <c r="B73" s="13"/>
      <c r="D73" s="88"/>
      <c r="E73" s="89"/>
      <c r="F73" s="61"/>
      <c r="G73" s="62"/>
      <c r="H73" s="61">
        <f t="shared" si="12"/>
        <v>0</v>
      </c>
      <c r="I73" s="62">
        <f t="shared" si="13"/>
        <v>0</v>
      </c>
      <c r="J73" s="53">
        <f t="shared" si="14"/>
        <v>0</v>
      </c>
    </row>
    <row r="74" spans="1:10" s="17" customFormat="1" ht="15" customHeight="1" thickBot="1" x14ac:dyDescent="0.35">
      <c r="A74" s="8"/>
      <c r="B74" s="16" t="s">
        <v>25</v>
      </c>
      <c r="C74" s="9"/>
      <c r="D74" s="90"/>
      <c r="E74" s="91"/>
      <c r="F74" s="63">
        <f>SUM(F66:F73)</f>
        <v>15546500</v>
      </c>
      <c r="G74" s="64">
        <f>SUM(G66:G73)</f>
        <v>0</v>
      </c>
      <c r="H74" s="63">
        <f>SUM(H66:H73)</f>
        <v>16186000</v>
      </c>
      <c r="I74" s="64">
        <f>SUM(I66:I73)</f>
        <v>0</v>
      </c>
      <c r="J74" s="92">
        <f t="shared" si="14"/>
        <v>1044.258064516129</v>
      </c>
    </row>
    <row r="75" spans="1:10" s="10" customFormat="1" ht="15" x14ac:dyDescent="0.3">
      <c r="A75" s="15"/>
      <c r="D75" s="115"/>
      <c r="E75" s="116"/>
      <c r="F75" s="11"/>
      <c r="G75" s="12"/>
      <c r="H75" s="11"/>
      <c r="I75" s="12"/>
      <c r="J75" s="12"/>
    </row>
    <row r="76" spans="1:10" s="17" customFormat="1" ht="15" customHeight="1" thickBot="1" x14ac:dyDescent="0.35">
      <c r="A76" s="30" t="s">
        <v>32</v>
      </c>
      <c r="B76" s="31" t="s">
        <v>29</v>
      </c>
      <c r="D76" s="123"/>
      <c r="E76" s="69"/>
      <c r="F76" s="118"/>
      <c r="G76" s="119"/>
      <c r="H76" s="118"/>
      <c r="I76" s="119"/>
      <c r="J76" s="119"/>
    </row>
    <row r="77" spans="1:10" s="10" customFormat="1" ht="15" customHeight="1" x14ac:dyDescent="0.3">
      <c r="A77" s="6" t="s">
        <v>83</v>
      </c>
      <c r="B77" s="13" t="s">
        <v>46</v>
      </c>
      <c r="D77" s="86">
        <v>0</v>
      </c>
      <c r="E77" s="54" t="s">
        <v>41</v>
      </c>
      <c r="F77" s="57"/>
      <c r="G77" s="58">
        <v>0</v>
      </c>
      <c r="H77" s="57">
        <f>D77*F77</f>
        <v>0</v>
      </c>
      <c r="I77" s="58">
        <f>D77*G77</f>
        <v>0</v>
      </c>
      <c r="J77" s="51">
        <f>((H77/$G$8)+(I77))</f>
        <v>0</v>
      </c>
    </row>
    <row r="78" spans="1:10" s="10" customFormat="1" ht="15" customHeight="1" x14ac:dyDescent="0.3">
      <c r="A78" s="6" t="s">
        <v>84</v>
      </c>
      <c r="B78" s="13" t="s">
        <v>87</v>
      </c>
      <c r="D78" s="56">
        <v>0</v>
      </c>
      <c r="E78" s="72" t="s">
        <v>42</v>
      </c>
      <c r="F78" s="59"/>
      <c r="G78" s="60"/>
      <c r="H78" s="59">
        <f t="shared" ref="H78:H83" si="15">D78*F78</f>
        <v>0</v>
      </c>
      <c r="I78" s="60">
        <f t="shared" ref="I78:I83" si="16">D78*G78</f>
        <v>0</v>
      </c>
      <c r="J78" s="52">
        <f t="shared" ref="J78:J84" si="17">((H78/$G$8)+(I78))</f>
        <v>0</v>
      </c>
    </row>
    <row r="79" spans="1:10" s="10" customFormat="1" ht="15" customHeight="1" x14ac:dyDescent="0.3">
      <c r="A79" s="6" t="s">
        <v>85</v>
      </c>
      <c r="B79" s="13"/>
      <c r="D79" s="87"/>
      <c r="E79" s="70"/>
      <c r="F79" s="59"/>
      <c r="G79" s="60"/>
      <c r="H79" s="59">
        <f t="shared" si="15"/>
        <v>0</v>
      </c>
      <c r="I79" s="60">
        <f t="shared" si="16"/>
        <v>0</v>
      </c>
      <c r="J79" s="52">
        <f t="shared" si="17"/>
        <v>0</v>
      </c>
    </row>
    <row r="80" spans="1:10" s="10" customFormat="1" ht="15" customHeight="1" x14ac:dyDescent="0.3">
      <c r="A80" s="6" t="s">
        <v>128</v>
      </c>
      <c r="B80" s="14"/>
      <c r="D80" s="87"/>
      <c r="E80" s="70"/>
      <c r="F80" s="59"/>
      <c r="G80" s="60"/>
      <c r="H80" s="59">
        <f t="shared" si="15"/>
        <v>0</v>
      </c>
      <c r="I80" s="60">
        <f t="shared" si="16"/>
        <v>0</v>
      </c>
      <c r="J80" s="52">
        <f t="shared" si="17"/>
        <v>0</v>
      </c>
    </row>
    <row r="81" spans="1:10" s="10" customFormat="1" ht="15" customHeight="1" x14ac:dyDescent="0.3">
      <c r="A81" s="6" t="s">
        <v>129</v>
      </c>
      <c r="B81" s="14"/>
      <c r="D81" s="87"/>
      <c r="E81" s="70"/>
      <c r="F81" s="59"/>
      <c r="G81" s="60"/>
      <c r="H81" s="59">
        <f t="shared" si="15"/>
        <v>0</v>
      </c>
      <c r="I81" s="60">
        <f t="shared" si="16"/>
        <v>0</v>
      </c>
      <c r="J81" s="52">
        <f t="shared" si="17"/>
        <v>0</v>
      </c>
    </row>
    <row r="82" spans="1:10" s="10" customFormat="1" ht="15" customHeight="1" x14ac:dyDescent="0.3">
      <c r="A82" s="6" t="s">
        <v>130</v>
      </c>
      <c r="B82" s="14"/>
      <c r="D82" s="87"/>
      <c r="E82" s="70"/>
      <c r="F82" s="59"/>
      <c r="G82" s="60"/>
      <c r="H82" s="59">
        <f t="shared" si="15"/>
        <v>0</v>
      </c>
      <c r="I82" s="60">
        <f t="shared" si="16"/>
        <v>0</v>
      </c>
      <c r="J82" s="52">
        <f t="shared" si="17"/>
        <v>0</v>
      </c>
    </row>
    <row r="83" spans="1:10" s="10" customFormat="1" ht="15" customHeight="1" thickBot="1" x14ac:dyDescent="0.35">
      <c r="A83" s="6"/>
      <c r="B83" s="13"/>
      <c r="D83" s="88"/>
      <c r="E83" s="89"/>
      <c r="F83" s="61"/>
      <c r="G83" s="62"/>
      <c r="H83" s="61">
        <f t="shared" si="15"/>
        <v>0</v>
      </c>
      <c r="I83" s="62">
        <f t="shared" si="16"/>
        <v>0</v>
      </c>
      <c r="J83" s="53">
        <f t="shared" si="17"/>
        <v>0</v>
      </c>
    </row>
    <row r="84" spans="1:10" s="17" customFormat="1" ht="15" customHeight="1" thickBot="1" x14ac:dyDescent="0.35">
      <c r="A84" s="8"/>
      <c r="B84" s="16" t="s">
        <v>33</v>
      </c>
      <c r="C84" s="9"/>
      <c r="D84" s="90"/>
      <c r="E84" s="91"/>
      <c r="F84" s="63">
        <f>SUM(F77:F83)</f>
        <v>0</v>
      </c>
      <c r="G84" s="64">
        <f>SUM(G77:G83)</f>
        <v>0</v>
      </c>
      <c r="H84" s="63">
        <f>SUM(H77:H83)</f>
        <v>0</v>
      </c>
      <c r="I84" s="64">
        <f>SUM(I77:I83)</f>
        <v>0</v>
      </c>
      <c r="J84" s="92">
        <f t="shared" si="17"/>
        <v>0</v>
      </c>
    </row>
    <row r="85" spans="1:10" s="10" customFormat="1" ht="5.0999999999999996" customHeight="1" thickBot="1" x14ac:dyDescent="0.35">
      <c r="A85" s="15"/>
      <c r="D85" s="115"/>
      <c r="E85" s="116"/>
      <c r="F85" s="11"/>
      <c r="G85" s="12"/>
      <c r="H85" s="11"/>
      <c r="I85" s="12"/>
      <c r="J85" s="12"/>
    </row>
    <row r="86" spans="1:10" s="17" customFormat="1" ht="24.9" customHeight="1" thickBot="1" x14ac:dyDescent="0.35">
      <c r="A86" s="8"/>
      <c r="B86" s="94" t="s">
        <v>34</v>
      </c>
      <c r="C86" s="95"/>
      <c r="D86" s="128"/>
      <c r="E86" s="129"/>
      <c r="F86" s="96"/>
      <c r="G86" s="97"/>
      <c r="H86" s="96">
        <f>H31+H45+H54+H63+H74+H84</f>
        <v>1458552666.6666665</v>
      </c>
      <c r="I86" s="130">
        <f>I31+I45+I54+I63+I74+I84</f>
        <v>20500</v>
      </c>
      <c r="J86" s="131">
        <f>((H86/$G$8)+(I86))</f>
        <v>114600.17204301074</v>
      </c>
    </row>
    <row r="94" spans="1:10" s="1" customFormat="1" x14ac:dyDescent="0.3">
      <c r="B94" s="4"/>
      <c r="C94" s="4"/>
      <c r="D94" s="55"/>
      <c r="E94" s="5"/>
      <c r="F94" s="3"/>
      <c r="G94" s="2"/>
      <c r="H94" s="3"/>
      <c r="I94" s="2"/>
      <c r="J94" s="2"/>
    </row>
    <row r="95" spans="1:10" s="1" customFormat="1" x14ac:dyDescent="0.3">
      <c r="B95" s="4"/>
      <c r="C95" s="4"/>
      <c r="D95" s="55"/>
      <c r="E95" s="5"/>
      <c r="F95" s="3"/>
      <c r="G95" s="2"/>
      <c r="H95" s="3"/>
      <c r="I95" s="2"/>
      <c r="J95" s="2"/>
    </row>
    <row r="96" spans="1:10" s="1" customFormat="1" x14ac:dyDescent="0.3">
      <c r="B96" s="4"/>
      <c r="C96" s="4"/>
      <c r="D96" s="55"/>
      <c r="E96" s="5"/>
      <c r="F96" s="3"/>
      <c r="G96" s="2"/>
      <c r="H96" s="3"/>
      <c r="I96" s="2"/>
      <c r="J96" s="2"/>
    </row>
    <row r="97" spans="2:10" s="1" customFormat="1" x14ac:dyDescent="0.3">
      <c r="B97" s="4"/>
      <c r="C97" s="4"/>
      <c r="D97" s="55"/>
      <c r="E97" s="5"/>
      <c r="F97" s="3"/>
      <c r="G97" s="2"/>
      <c r="H97" s="3"/>
      <c r="I97" s="2"/>
      <c r="J97" s="2"/>
    </row>
    <row r="98" spans="2:10" s="1" customFormat="1" x14ac:dyDescent="0.3">
      <c r="B98" s="4"/>
      <c r="C98" s="4"/>
      <c r="D98" s="55"/>
      <c r="E98" s="5"/>
      <c r="F98" s="3"/>
      <c r="G98" s="2"/>
      <c r="H98" s="3"/>
      <c r="I98" s="2"/>
      <c r="J98" s="2"/>
    </row>
    <row r="99" spans="2:10" s="1" customFormat="1" x14ac:dyDescent="0.3">
      <c r="B99" s="4"/>
      <c r="C99" s="4"/>
      <c r="D99" s="55"/>
      <c r="E99" s="5"/>
      <c r="F99" s="3"/>
      <c r="G99" s="2"/>
      <c r="H99" s="3"/>
      <c r="I99" s="2"/>
      <c r="J99" s="2"/>
    </row>
    <row r="100" spans="2:10" s="1" customFormat="1" x14ac:dyDescent="0.3">
      <c r="B100" s="4"/>
      <c r="C100" s="4"/>
      <c r="D100" s="55"/>
      <c r="E100" s="5"/>
      <c r="F100" s="3"/>
      <c r="G100" s="2"/>
      <c r="H100" s="3"/>
      <c r="I100" s="2"/>
      <c r="J100" s="2"/>
    </row>
    <row r="101" spans="2:10" s="1" customFormat="1" x14ac:dyDescent="0.3">
      <c r="B101" s="4"/>
      <c r="C101" s="4"/>
      <c r="D101" s="55"/>
      <c r="E101" s="5"/>
      <c r="F101" s="3"/>
      <c r="G101" s="2"/>
      <c r="H101" s="3"/>
      <c r="I101" s="2"/>
      <c r="J101" s="2"/>
    </row>
    <row r="102" spans="2:10" s="1" customFormat="1" x14ac:dyDescent="0.3">
      <c r="B102" s="4"/>
      <c r="C102" s="4"/>
      <c r="D102" s="55"/>
      <c r="E102" s="5"/>
      <c r="F102" s="3"/>
      <c r="G102" s="2"/>
      <c r="H102" s="3"/>
      <c r="I102" s="2"/>
      <c r="J102" s="2"/>
    </row>
    <row r="103" spans="2:10" s="1" customFormat="1" x14ac:dyDescent="0.3">
      <c r="B103" s="4"/>
      <c r="C103" s="4"/>
      <c r="D103" s="55"/>
      <c r="E103" s="5"/>
      <c r="F103" s="3"/>
      <c r="G103" s="2"/>
      <c r="H103" s="3"/>
      <c r="I103" s="2"/>
      <c r="J103" s="2"/>
    </row>
    <row r="104" spans="2:10" s="1" customFormat="1" x14ac:dyDescent="0.3">
      <c r="B104" s="4"/>
      <c r="C104" s="4"/>
      <c r="D104" s="55"/>
      <c r="E104" s="5"/>
      <c r="F104" s="3"/>
      <c r="G104" s="2"/>
      <c r="H104" s="3"/>
      <c r="I104" s="2"/>
      <c r="J104" s="2"/>
    </row>
    <row r="105" spans="2:10" s="1" customFormat="1" x14ac:dyDescent="0.3">
      <c r="B105" s="4"/>
      <c r="C105" s="4"/>
      <c r="D105" s="55"/>
      <c r="E105" s="5"/>
      <c r="F105" s="3"/>
      <c r="G105" s="2"/>
      <c r="H105" s="3"/>
      <c r="I105" s="2"/>
      <c r="J105" s="2"/>
    </row>
    <row r="106" spans="2:10" s="1" customFormat="1" x14ac:dyDescent="0.3">
      <c r="B106" s="4"/>
      <c r="C106" s="4"/>
      <c r="D106" s="55"/>
      <c r="E106" s="5"/>
      <c r="F106" s="3"/>
      <c r="G106" s="2"/>
      <c r="H106" s="3"/>
      <c r="I106" s="2"/>
      <c r="J106" s="2"/>
    </row>
    <row r="107" spans="2:10" s="1" customFormat="1" x14ac:dyDescent="0.3">
      <c r="B107" s="4"/>
      <c r="C107" s="4"/>
      <c r="D107" s="55"/>
      <c r="E107" s="5"/>
      <c r="F107" s="3"/>
      <c r="G107" s="2"/>
      <c r="H107" s="3"/>
      <c r="I107" s="2"/>
      <c r="J107" s="2"/>
    </row>
    <row r="108" spans="2:10" s="1" customFormat="1" x14ac:dyDescent="0.3">
      <c r="B108" s="4"/>
      <c r="C108" s="4"/>
      <c r="D108" s="55"/>
      <c r="E108" s="5"/>
      <c r="F108" s="3"/>
      <c r="G108" s="2"/>
      <c r="H108" s="3"/>
      <c r="I108" s="2"/>
      <c r="J108" s="2"/>
    </row>
    <row r="109" spans="2:10" s="1" customFormat="1" x14ac:dyDescent="0.3">
      <c r="B109" s="4"/>
      <c r="C109" s="4"/>
      <c r="D109" s="55"/>
      <c r="E109" s="5"/>
      <c r="F109" s="3"/>
      <c r="G109" s="2"/>
      <c r="H109" s="3"/>
      <c r="I109" s="2"/>
      <c r="J109" s="2"/>
    </row>
    <row r="110" spans="2:10" s="1" customFormat="1" x14ac:dyDescent="0.3">
      <c r="B110" s="4"/>
      <c r="C110" s="4"/>
      <c r="D110" s="55"/>
      <c r="E110" s="5"/>
      <c r="F110" s="3"/>
      <c r="G110" s="2"/>
      <c r="H110" s="3"/>
      <c r="I110" s="2"/>
      <c r="J110" s="2"/>
    </row>
    <row r="111" spans="2:10" s="1" customFormat="1" x14ac:dyDescent="0.3">
      <c r="B111" s="4"/>
      <c r="C111" s="4"/>
      <c r="D111" s="55"/>
      <c r="E111" s="5"/>
      <c r="F111" s="3"/>
      <c r="G111" s="2"/>
      <c r="H111" s="3"/>
      <c r="I111" s="2"/>
      <c r="J111" s="2"/>
    </row>
    <row r="112" spans="2:10" s="1" customFormat="1" x14ac:dyDescent="0.3">
      <c r="B112" s="4"/>
      <c r="C112" s="4"/>
      <c r="D112" s="55"/>
      <c r="E112" s="5"/>
      <c r="F112" s="3"/>
      <c r="G112" s="2"/>
      <c r="H112" s="3"/>
      <c r="I112" s="2"/>
      <c r="J112" s="2"/>
    </row>
    <row r="113" spans="2:10" s="1" customFormat="1" x14ac:dyDescent="0.3">
      <c r="B113" s="4"/>
      <c r="C113" s="4"/>
      <c r="D113" s="55"/>
      <c r="E113" s="5"/>
      <c r="F113" s="3"/>
      <c r="G113" s="2"/>
      <c r="H113" s="3"/>
      <c r="I113" s="2"/>
      <c r="J113" s="2"/>
    </row>
    <row r="114" spans="2:10" s="1" customFormat="1" x14ac:dyDescent="0.3">
      <c r="B114" s="4"/>
      <c r="C114" s="4"/>
      <c r="D114" s="55"/>
      <c r="E114" s="5"/>
      <c r="F114" s="3"/>
      <c r="G114" s="2"/>
      <c r="H114" s="3"/>
      <c r="I114" s="2"/>
      <c r="J114" s="2"/>
    </row>
  </sheetData>
  <mergeCells count="11">
    <mergeCell ref="H10:I10"/>
    <mergeCell ref="F10:G10"/>
    <mergeCell ref="D19:D20"/>
    <mergeCell ref="E19:E20"/>
    <mergeCell ref="F19:F20"/>
    <mergeCell ref="G19:G20"/>
    <mergeCell ref="A2:C2"/>
    <mergeCell ref="C10:C11"/>
    <mergeCell ref="D10:E11"/>
    <mergeCell ref="A10:A11"/>
    <mergeCell ref="B10:B11"/>
  </mergeCells>
  <phoneticPr fontId="3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B2:E20"/>
  <sheetViews>
    <sheetView workbookViewId="0">
      <selection activeCell="C22" sqref="C22"/>
    </sheetView>
  </sheetViews>
  <sheetFormatPr defaultRowHeight="14.4" x14ac:dyDescent="0.3"/>
  <cols>
    <col min="1" max="1" width="4.44140625" customWidth="1"/>
    <col min="2" max="2" width="4.77734375" bestFit="1" customWidth="1"/>
    <col min="3" max="3" width="105.21875" customWidth="1"/>
    <col min="4" max="4" width="20.44140625" customWidth="1"/>
  </cols>
  <sheetData>
    <row r="2" spans="2:5" x14ac:dyDescent="0.3">
      <c r="B2" s="147" t="s">
        <v>0</v>
      </c>
      <c r="C2" s="147" t="s">
        <v>40</v>
      </c>
      <c r="D2" s="147" t="s">
        <v>1</v>
      </c>
      <c r="E2" s="147" t="s">
        <v>2</v>
      </c>
    </row>
    <row r="3" spans="2:5" x14ac:dyDescent="0.3">
      <c r="B3" s="148"/>
      <c r="C3" s="148"/>
      <c r="D3" s="148"/>
      <c r="E3" s="148"/>
    </row>
    <row r="4" spans="2:5" s="44" customFormat="1" ht="13.8" x14ac:dyDescent="0.3">
      <c r="B4" s="45"/>
      <c r="C4" s="46"/>
      <c r="D4" s="45"/>
      <c r="E4" s="47"/>
    </row>
    <row r="5" spans="2:5" s="44" customFormat="1" ht="13.8" x14ac:dyDescent="0.3">
      <c r="B5" s="45"/>
      <c r="C5" s="46"/>
      <c r="D5" s="45"/>
      <c r="E5" s="47"/>
    </row>
    <row r="6" spans="2:5" s="44" customFormat="1" ht="13.8" x14ac:dyDescent="0.3">
      <c r="B6" s="45"/>
      <c r="C6" s="46"/>
      <c r="D6" s="45"/>
      <c r="E6" s="47"/>
    </row>
    <row r="7" spans="2:5" s="44" customFormat="1" ht="13.8" x14ac:dyDescent="0.3">
      <c r="B7" s="48"/>
      <c r="C7" s="49"/>
      <c r="D7" s="48"/>
      <c r="E7" s="50"/>
    </row>
    <row r="8" spans="2:5" s="44" customFormat="1" ht="13.8" x14ac:dyDescent="0.3">
      <c r="B8" s="46"/>
      <c r="C8" s="46"/>
      <c r="D8" s="46"/>
      <c r="E8" s="46"/>
    </row>
    <row r="9" spans="2:5" s="44" customFormat="1" ht="13.8" x14ac:dyDescent="0.3">
      <c r="B9" s="46"/>
      <c r="C9" s="46"/>
      <c r="D9" s="46"/>
      <c r="E9" s="46"/>
    </row>
    <row r="10" spans="2:5" s="44" customFormat="1" ht="13.8" x14ac:dyDescent="0.3">
      <c r="B10" s="46"/>
      <c r="C10" s="46"/>
      <c r="D10" s="46"/>
      <c r="E10" s="46"/>
    </row>
    <row r="11" spans="2:5" s="44" customFormat="1" ht="13.8" x14ac:dyDescent="0.3">
      <c r="B11" s="46"/>
      <c r="C11" s="46"/>
      <c r="D11" s="46"/>
      <c r="E11" s="46"/>
    </row>
    <row r="12" spans="2:5" s="44" customFormat="1" ht="13.8" x14ac:dyDescent="0.3">
      <c r="B12" s="46"/>
      <c r="C12" s="46"/>
      <c r="D12" s="46"/>
      <c r="E12" s="46"/>
    </row>
    <row r="13" spans="2:5" s="44" customFormat="1" ht="13.8" x14ac:dyDescent="0.3">
      <c r="B13" s="46"/>
      <c r="C13" s="46"/>
      <c r="D13" s="46"/>
      <c r="E13" s="46"/>
    </row>
    <row r="14" spans="2:5" s="44" customFormat="1" ht="13.8" x14ac:dyDescent="0.3">
      <c r="B14" s="46"/>
      <c r="C14" s="46"/>
      <c r="D14" s="46"/>
      <c r="E14" s="46"/>
    </row>
    <row r="15" spans="2:5" s="44" customFormat="1" ht="13.8" x14ac:dyDescent="0.3">
      <c r="B15" s="46"/>
      <c r="C15" s="46"/>
      <c r="D15" s="46"/>
      <c r="E15" s="46"/>
    </row>
    <row r="16" spans="2:5" s="44" customFormat="1" ht="13.8" x14ac:dyDescent="0.3">
      <c r="B16" s="46"/>
      <c r="C16" s="46"/>
      <c r="D16" s="46"/>
      <c r="E16" s="46"/>
    </row>
    <row r="17" spans="2:5" s="44" customFormat="1" ht="13.8" x14ac:dyDescent="0.3">
      <c r="B17" s="46"/>
      <c r="C17" s="46"/>
      <c r="D17" s="46"/>
      <c r="E17" s="46"/>
    </row>
    <row r="18" spans="2:5" s="44" customFormat="1" ht="13.8" x14ac:dyDescent="0.3"/>
    <row r="19" spans="2:5" s="44" customFormat="1" ht="13.8" x14ac:dyDescent="0.3"/>
    <row r="20" spans="2:5" s="44" customFormat="1" ht="13.8" x14ac:dyDescent="0.3"/>
  </sheetData>
  <mergeCells count="4">
    <mergeCell ref="B2:B3"/>
    <mergeCell ref="C2:C3"/>
    <mergeCell ref="D2:D3"/>
    <mergeCell ref="E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Bill of Material</vt:lpstr>
      <vt:lpstr>REVISIONS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Hery F</dc:creator>
  <cp:lastModifiedBy>Muhamad Hafizhul Bilad</cp:lastModifiedBy>
  <dcterms:created xsi:type="dcterms:W3CDTF">2013-04-03T09:15:46Z</dcterms:created>
  <dcterms:modified xsi:type="dcterms:W3CDTF">2024-03-12T01:32:43Z</dcterms:modified>
</cp:coreProperties>
</file>