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uhammad Rizky Guntr\Documents\Guntur\File Pekerjaan\Planning file\"/>
    </mc:Choice>
  </mc:AlternateContent>
  <xr:revisionPtr revIDLastSave="0" documentId="8_{7B71999D-A738-461C-8C42-F6C5524B76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oQ HUB" sheetId="2" r:id="rId1"/>
    <sheet name="BoQ Remo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2" l="1"/>
  <c r="F82" i="2"/>
  <c r="I81" i="2"/>
  <c r="H81" i="2"/>
  <c r="J81" i="2" s="1"/>
  <c r="I80" i="2"/>
  <c r="H80" i="2"/>
  <c r="J80" i="2" s="1"/>
  <c r="I79" i="2"/>
  <c r="H79" i="2"/>
  <c r="I78" i="2"/>
  <c r="H78" i="2"/>
  <c r="J78" i="2" s="1"/>
  <c r="I77" i="2"/>
  <c r="H77" i="2"/>
  <c r="I76" i="2"/>
  <c r="H76" i="2"/>
  <c r="J76" i="2" s="1"/>
  <c r="I75" i="2"/>
  <c r="H75" i="2"/>
  <c r="G72" i="2"/>
  <c r="F72" i="2"/>
  <c r="I71" i="2"/>
  <c r="H71" i="2"/>
  <c r="I70" i="2"/>
  <c r="H70" i="2"/>
  <c r="I69" i="2"/>
  <c r="H69" i="2"/>
  <c r="I68" i="2"/>
  <c r="H68" i="2"/>
  <c r="J68" i="2" s="1"/>
  <c r="I67" i="2"/>
  <c r="H67" i="2"/>
  <c r="I66" i="2"/>
  <c r="H66" i="2"/>
  <c r="J66" i="2" s="1"/>
  <c r="I65" i="2"/>
  <c r="H65" i="2"/>
  <c r="I64" i="2"/>
  <c r="H64" i="2"/>
  <c r="G61" i="2"/>
  <c r="F61" i="2"/>
  <c r="I60" i="2"/>
  <c r="H60" i="2"/>
  <c r="I59" i="2"/>
  <c r="H59" i="2"/>
  <c r="J59" i="2" s="1"/>
  <c r="I58" i="2"/>
  <c r="H58" i="2"/>
  <c r="J58" i="2" s="1"/>
  <c r="I57" i="2"/>
  <c r="H57" i="2"/>
  <c r="J57" i="2" s="1"/>
  <c r="I56" i="2"/>
  <c r="H56" i="2"/>
  <c r="J56" i="2" s="1"/>
  <c r="I55" i="2"/>
  <c r="H55" i="2"/>
  <c r="J55" i="2" s="1"/>
  <c r="G52" i="2"/>
  <c r="F52" i="2"/>
  <c r="I51" i="2"/>
  <c r="H51" i="2"/>
  <c r="I50" i="2"/>
  <c r="H50" i="2"/>
  <c r="I49" i="2"/>
  <c r="H49" i="2"/>
  <c r="I48" i="2"/>
  <c r="H48" i="2"/>
  <c r="J48" i="2" s="1"/>
  <c r="I47" i="2"/>
  <c r="H47" i="2"/>
  <c r="I46" i="2"/>
  <c r="H46" i="2"/>
  <c r="G43" i="2"/>
  <c r="F43" i="2"/>
  <c r="I42" i="2"/>
  <c r="H42" i="2"/>
  <c r="I41" i="2"/>
  <c r="H41" i="2"/>
  <c r="I40" i="2"/>
  <c r="H40" i="2"/>
  <c r="J40" i="2" s="1"/>
  <c r="D37" i="2"/>
  <c r="D34" i="2"/>
  <c r="I34" i="2" s="1"/>
  <c r="I33" i="2"/>
  <c r="H33" i="2"/>
  <c r="G30" i="2"/>
  <c r="I29" i="2"/>
  <c r="H29" i="2"/>
  <c r="I28" i="2"/>
  <c r="H28" i="2"/>
  <c r="J28" i="2" s="1"/>
  <c r="D27" i="2"/>
  <c r="H27" i="2" s="1"/>
  <c r="D26" i="2"/>
  <c r="H26" i="2" s="1"/>
  <c r="D25" i="2"/>
  <c r="H25" i="2" s="1"/>
  <c r="I24" i="2"/>
  <c r="H24" i="2"/>
  <c r="D23" i="2"/>
  <c r="H23" i="2" s="1"/>
  <c r="D22" i="2"/>
  <c r="I22" i="2" s="1"/>
  <c r="I21" i="2"/>
  <c r="H21" i="2"/>
  <c r="D20" i="2"/>
  <c r="H20" i="2" s="1"/>
  <c r="F18" i="2"/>
  <c r="D18" i="2"/>
  <c r="I18" i="2" s="1"/>
  <c r="D17" i="2"/>
  <c r="I17" i="2" s="1"/>
  <c r="D16" i="2"/>
  <c r="I16" i="2" s="1"/>
  <c r="F15" i="2"/>
  <c r="D15" i="2"/>
  <c r="I15" i="2" s="1"/>
  <c r="D14" i="2"/>
  <c r="H14" i="2" s="1"/>
  <c r="I68" i="1"/>
  <c r="H68" i="1"/>
  <c r="H32" i="1"/>
  <c r="I6" i="1"/>
  <c r="J75" i="2" l="1"/>
  <c r="H17" i="2"/>
  <c r="H72" i="2"/>
  <c r="I27" i="2"/>
  <c r="J27" i="2" s="1"/>
  <c r="J41" i="2"/>
  <c r="I23" i="2"/>
  <c r="J23" i="2" s="1"/>
  <c r="I25" i="2"/>
  <c r="J47" i="2"/>
  <c r="J49" i="2"/>
  <c r="J51" i="2"/>
  <c r="J60" i="2"/>
  <c r="J79" i="2"/>
  <c r="J17" i="2"/>
  <c r="H22" i="2"/>
  <c r="J22" i="2" s="1"/>
  <c r="H52" i="2"/>
  <c r="J21" i="2"/>
  <c r="J29" i="2"/>
  <c r="J33" i="2"/>
  <c r="J67" i="2"/>
  <c r="J69" i="2"/>
  <c r="J71" i="2"/>
  <c r="H43" i="2"/>
  <c r="H16" i="2"/>
  <c r="J16" i="2" s="1"/>
  <c r="J42" i="2"/>
  <c r="H15" i="2"/>
  <c r="J15" i="2" s="1"/>
  <c r="J24" i="2"/>
  <c r="I26" i="2"/>
  <c r="J26" i="2" s="1"/>
  <c r="I52" i="2"/>
  <c r="H61" i="2"/>
  <c r="J64" i="2"/>
  <c r="I72" i="2"/>
  <c r="J72" i="2" s="1"/>
  <c r="H82" i="2"/>
  <c r="I14" i="2"/>
  <c r="J14" i="2" s="1"/>
  <c r="H18" i="2"/>
  <c r="J18" i="2" s="1"/>
  <c r="J25" i="2"/>
  <c r="J50" i="2"/>
  <c r="I61" i="2"/>
  <c r="J65" i="2"/>
  <c r="J70" i="2"/>
  <c r="I82" i="2"/>
  <c r="J77" i="2"/>
  <c r="J34" i="2"/>
  <c r="I43" i="2"/>
  <c r="I20" i="2"/>
  <c r="J20" i="2" s="1"/>
  <c r="J46" i="2"/>
  <c r="F30" i="2"/>
  <c r="J43" i="2" l="1"/>
  <c r="K43" i="2" s="1"/>
  <c r="J52" i="2"/>
  <c r="J61" i="2"/>
  <c r="H30" i="2"/>
  <c r="J30" i="2" s="1"/>
  <c r="K30" i="2" s="1"/>
  <c r="J82" i="2"/>
  <c r="I30" i="2"/>
  <c r="I84" i="2" s="1"/>
  <c r="H84" i="2" l="1"/>
  <c r="J84" i="2"/>
  <c r="K8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SyamsirMasli</author>
  </authors>
  <commentList>
    <comment ref="B31" authorId="0" shapeId="0" xr:uid="{319B60D1-1FC1-44EC-A077-34C71F9A271B}">
      <text>
        <r>
          <rPr>
            <b/>
            <sz val="9"/>
            <color indexed="81"/>
            <rFont val="Tahoma"/>
            <family val="2"/>
          </rPr>
          <t>SyamsirMasli:</t>
        </r>
        <r>
          <rPr>
            <sz val="9"/>
            <color indexed="81"/>
            <rFont val="Tahoma"/>
            <family val="2"/>
          </rPr>
          <t xml:space="preserve">
Data Cable di produksi sendiri dari sisa kabel UTP yg di beli, panjang 1 s.d 1.5 meter dan tiap site 2 pcs (include RJ45)</t>
        </r>
      </text>
    </comment>
  </commentList>
</comments>
</file>

<file path=xl/sharedStrings.xml><?xml version="1.0" encoding="utf-8"?>
<sst xmlns="http://schemas.openxmlformats.org/spreadsheetml/2006/main" count="345" uniqueCount="272">
  <si>
    <t>Bill of Material</t>
  </si>
  <si>
    <t>Date of Update</t>
  </si>
  <si>
    <t>Detail list dari perangkat dan material yang digunakan</t>
  </si>
  <si>
    <t>No.</t>
  </si>
  <si>
    <t>Item</t>
  </si>
  <si>
    <t>Spesification</t>
  </si>
  <si>
    <t>Material Name</t>
  </si>
  <si>
    <t>Part Number</t>
  </si>
  <si>
    <t>Qty/ site</t>
  </si>
  <si>
    <t>Harga Satuan IDR</t>
  </si>
  <si>
    <t>Harga Satuan $</t>
  </si>
  <si>
    <t>A1</t>
  </si>
  <si>
    <t>Hardware</t>
  </si>
  <si>
    <t>RF System</t>
  </si>
  <si>
    <t>set</t>
  </si>
  <si>
    <t>unit</t>
  </si>
  <si>
    <t>CABLE IFL COAXIAL BELDEN 9116S RG 6</t>
  </si>
  <si>
    <t>meter</t>
  </si>
  <si>
    <t>CONNECTOR F TYPE RG6</t>
  </si>
  <si>
    <t>pieces</t>
  </si>
  <si>
    <t>Data Network Sstem</t>
  </si>
  <si>
    <t>Router</t>
  </si>
  <si>
    <t>RB450Gx4</t>
  </si>
  <si>
    <t>ROUTER MIKROTIK RB-450GX4</t>
  </si>
  <si>
    <t xml:space="preserve">Data Cable </t>
  </si>
  <si>
    <t>CAT 5e @ 1.5 meter</t>
  </si>
  <si>
    <t>CABLE UTP CAT 5 @1.5 METER / SET</t>
  </si>
  <si>
    <t>Conector RJ45</t>
  </si>
  <si>
    <t>CAT 5e</t>
  </si>
  <si>
    <t>Indoor Cabinet</t>
  </si>
  <si>
    <t>Indoor Rack 6U (include FAN, Stop kontak 5 holes, busbar, body grounding, Cage Nut, &amp; Dynabolt)</t>
  </si>
  <si>
    <t>Rust Resistant Material dan Finishing Powder Coating</t>
  </si>
  <si>
    <t>Electrical &amp; Grounding System</t>
  </si>
  <si>
    <t>Power Stabilizer</t>
  </si>
  <si>
    <t>1500 VA</t>
  </si>
  <si>
    <t>Power Cable NYYHY</t>
  </si>
  <si>
    <t>Stecker standar SNI ,</t>
  </si>
  <si>
    <t>Stop kontak, standar SNI</t>
  </si>
  <si>
    <t xml:space="preserve">Grounding cable NYAF </t>
  </si>
  <si>
    <t>Cooper Rod</t>
  </si>
  <si>
    <t>100 cm</t>
  </si>
  <si>
    <t>Cooper Bound Clamp</t>
  </si>
  <si>
    <t>Installation Supporting Material</t>
  </si>
  <si>
    <t>Tie Wrap CS300L Black Sigma</t>
  </si>
  <si>
    <t>Paku Clamp Cable</t>
  </si>
  <si>
    <t xml:space="preserve">Total Amount </t>
  </si>
  <si>
    <t>A2</t>
  </si>
  <si>
    <t>Material Packing</t>
  </si>
  <si>
    <t>1 Set Material Packing</t>
  </si>
  <si>
    <t>A3</t>
  </si>
  <si>
    <t>Others</t>
  </si>
  <si>
    <t>Data Network</t>
  </si>
  <si>
    <t>IP Address Public</t>
  </si>
  <si>
    <t>/29</t>
  </si>
  <si>
    <t>Total Amount B6</t>
  </si>
  <si>
    <t>TOTAL CLIENT</t>
  </si>
  <si>
    <t>TOTAL BOM</t>
  </si>
  <si>
    <t>Budget Holder: Imran Makmur Nasution</t>
  </si>
  <si>
    <t>Budget Allocation: TBD</t>
  </si>
  <si>
    <t>IoM Number (BoD Approval): TBD</t>
  </si>
  <si>
    <t>Project: Ubiqu VPN Nawasena for Kejaksaan RI</t>
  </si>
  <si>
    <r>
      <t xml:space="preserve">BOM Number: </t>
    </r>
    <r>
      <rPr>
        <sz val="10"/>
        <rFont val="Calibri"/>
        <family val="2"/>
      </rPr>
      <t>Planning/BoM/0724/03</t>
    </r>
  </si>
  <si>
    <t>BUC HUGHES 2 WATT KU-BAND</t>
  </si>
  <si>
    <t>CABLE POWER ADAPTOR MODEM KAKI 2</t>
  </si>
  <si>
    <t>Set Antenna Ubiqu</t>
  </si>
  <si>
    <t>DISH ANTENNA 97 CM KU-BAND UBIQU</t>
  </si>
  <si>
    <t>VSAT-A1.6U</t>
  </si>
  <si>
    <t>Unit</t>
  </si>
  <si>
    <t>GROUNDING COOPER ROD 100 CM</t>
  </si>
  <si>
    <t>DMY-58</t>
  </si>
  <si>
    <t>DISH BRACKET + AZIMUTH + SCREW KIT</t>
  </si>
  <si>
    <t>VSAT-A3.9P</t>
  </si>
  <si>
    <t>CLAMP FEEDHORN ANTENNA 97 CM UBIQU</t>
  </si>
  <si>
    <t>VSAT-A5.4U</t>
  </si>
  <si>
    <t>ARM ADAPTER 97 CM UBIQU</t>
  </si>
  <si>
    <t>VSAT-A5.3U</t>
  </si>
  <si>
    <t>FEEDHORN ANTENNA 97 CM UBIQU</t>
  </si>
  <si>
    <t>VSAT-A2.6U</t>
  </si>
  <si>
    <t>Set</t>
  </si>
  <si>
    <t>MUR BAUT KAKI ANTENNA 97 CM UBIQU</t>
  </si>
  <si>
    <t>VSAT-AA1.91U</t>
  </si>
  <si>
    <t>PEDESTAL ANTENNA 97 CM UBIQU</t>
  </si>
  <si>
    <t>VSAT-A7.26U</t>
  </si>
  <si>
    <t>KAKI PEDESTAL ANTENNA 97 CM UBIQU</t>
  </si>
  <si>
    <t>VSAT-A7.27U</t>
  </si>
  <si>
    <t>BOOM ARM ANTENNA 97 CM UBIQU</t>
  </si>
  <si>
    <t>VSAT-A6.8U</t>
  </si>
  <si>
    <t>FEED SUPPORT ANTENNA 97 CM UBIQU</t>
  </si>
  <si>
    <t>VSAT-H1.29H</t>
  </si>
  <si>
    <t>VSAT-H2.36H</t>
  </si>
  <si>
    <t>VSAT-AH1.17M</t>
  </si>
  <si>
    <t>VIP-AH2.1G</t>
  </si>
  <si>
    <t>Pcs</t>
  </si>
  <si>
    <t>DYNABOLT 10 X 6 CM</t>
  </si>
  <si>
    <t>DMY - 176</t>
  </si>
  <si>
    <t>pcs</t>
  </si>
  <si>
    <t>VIP-AA3.41L</t>
  </si>
  <si>
    <t>PAKU CLAMP 10 MM</t>
  </si>
  <si>
    <t>VIP-AA4.1L</t>
  </si>
  <si>
    <t>Pack</t>
  </si>
  <si>
    <t>TIE WRAP SIGMA 300L WHITE</t>
  </si>
  <si>
    <t>VIP-AA4.22S</t>
  </si>
  <si>
    <t>SKUN 5.5 - 8 MM</t>
  </si>
  <si>
    <t>VIP-AA4.32C</t>
  </si>
  <si>
    <t>SKUN 5.5 - 6 MM</t>
  </si>
  <si>
    <t>VIP-AA4.39C</t>
  </si>
  <si>
    <t>RUBBER TAPE 3M SCOTCH 23</t>
  </si>
  <si>
    <t>VIP-AA4.43R</t>
  </si>
  <si>
    <t>COOPER BOUNDED CLAMPS</t>
  </si>
  <si>
    <t>VSAT-A8.4</t>
  </si>
  <si>
    <t>STOP KONTAK UTICON 4 LUBANG KAKI 2</t>
  </si>
  <si>
    <t>VSAT-AA10.2S</t>
  </si>
  <si>
    <t>STEKER BROCO KAKI 2</t>
  </si>
  <si>
    <t>VSAT-AA10.5S</t>
  </si>
  <si>
    <t>VSAT-AA2.12F</t>
  </si>
  <si>
    <t>CABLE POWER JEMBO NYYHY 3 X 1.5 MM</t>
  </si>
  <si>
    <t>VSAT-AA3.8.1J</t>
  </si>
  <si>
    <t>VSAT-AA3.B2</t>
  </si>
  <si>
    <t>CABLE GROUNDING JEMBO NYAF 4 MM YELLOW GREEN</t>
  </si>
  <si>
    <t>VSAT-AA4.J2</t>
  </si>
  <si>
    <t>SEKRUP 3.5 X 12</t>
  </si>
  <si>
    <t>VSAT-ACC.U.13</t>
  </si>
  <si>
    <t>0.97 m Ku-Band Jonsa</t>
  </si>
  <si>
    <t>BUC</t>
  </si>
  <si>
    <t>HNS BUC 2W Ku-Band</t>
  </si>
  <si>
    <t>IFL Cable</t>
  </si>
  <si>
    <t>Connector F-Type</t>
  </si>
  <si>
    <t>F Type RG6</t>
  </si>
  <si>
    <t>IFL Cable Belden 9116S RG6</t>
  </si>
  <si>
    <t>10 mm</t>
  </si>
  <si>
    <t xml:space="preserve">Rubber Tape </t>
  </si>
  <si>
    <t xml:space="preserve">Rubber Tape 3M Scotch  23 </t>
  </si>
  <si>
    <t>Sekrup</t>
  </si>
  <si>
    <t>Skun Cable</t>
  </si>
  <si>
    <t>5.5 - 8 mm</t>
  </si>
  <si>
    <t>5.5 - 6 mm</t>
  </si>
  <si>
    <t>3.5 x 12 mm</t>
  </si>
  <si>
    <t>Uticon, 4 Lubang 2 Kaki</t>
  </si>
  <si>
    <t>NYAF 4 mm</t>
  </si>
  <si>
    <t>Dynabolt</t>
  </si>
  <si>
    <t>10 x 6 cm</t>
  </si>
  <si>
    <t>Satellite Modem Set</t>
  </si>
  <si>
    <t>NYYHY 3 X 1.5 MM</t>
  </si>
  <si>
    <t>Broco Kaki 2</t>
  </si>
  <si>
    <t>RACK INDOOR 6U</t>
  </si>
  <si>
    <t>PSN.08376</t>
  </si>
  <si>
    <t>CONNECTOR RJ-45</t>
  </si>
  <si>
    <t>VIP-AA2.2L</t>
  </si>
  <si>
    <t>DMY 1170</t>
  </si>
  <si>
    <t>STABILIZER SAMOTO 1500VA</t>
  </si>
  <si>
    <t>PSN.09085</t>
  </si>
  <si>
    <t>Rate</t>
  </si>
  <si>
    <t>No</t>
  </si>
  <si>
    <t>Item Description</t>
  </si>
  <si>
    <t>Qty</t>
  </si>
  <si>
    <t>Budget/ Unit</t>
  </si>
  <si>
    <t>Total Budget</t>
  </si>
  <si>
    <t>Rp</t>
  </si>
  <si>
    <t>US$</t>
  </si>
  <si>
    <t>in US$</t>
  </si>
  <si>
    <t>A</t>
  </si>
  <si>
    <t>Section A: HUB</t>
  </si>
  <si>
    <t>Detail list dari perangkat transmisi yang digunakan</t>
  </si>
  <si>
    <t>Antenna &amp; RF Equipment</t>
  </si>
  <si>
    <t>A11</t>
  </si>
  <si>
    <t>Antena Vsat</t>
  </si>
  <si>
    <t>4.5m + Feed Ku Band</t>
  </si>
  <si>
    <t>A12</t>
  </si>
  <si>
    <t>Block Up Converter</t>
  </si>
  <si>
    <t>Ku Band 200 Watt</t>
  </si>
  <si>
    <t>A13</t>
  </si>
  <si>
    <t>LNB</t>
  </si>
  <si>
    <t>Ku Band, Norsat PLL</t>
  </si>
  <si>
    <t>A14</t>
  </si>
  <si>
    <t>Flexible waveguide</t>
  </si>
  <si>
    <t>Ku Band @ 180 cmCPR 75G</t>
  </si>
  <si>
    <t>A15</t>
  </si>
  <si>
    <t>Up converter</t>
  </si>
  <si>
    <t>RF to L</t>
  </si>
  <si>
    <t>A16</t>
  </si>
  <si>
    <t>Down converter</t>
  </si>
  <si>
    <t>L to RF</t>
  </si>
  <si>
    <t>A17</t>
  </si>
  <si>
    <t>Kabel RG11</t>
  </si>
  <si>
    <t>Belden</t>
  </si>
  <si>
    <t>A18</t>
  </si>
  <si>
    <t>Combiner 1:8</t>
  </si>
  <si>
    <t>Tx Lband Active Rack Mount</t>
  </si>
  <si>
    <t>A19</t>
  </si>
  <si>
    <t>Splitter 1:8</t>
  </si>
  <si>
    <t>Rx Lband Active Rack Mount</t>
  </si>
  <si>
    <t>A110</t>
  </si>
  <si>
    <t>Kabel RG6</t>
  </si>
  <si>
    <t>IFL Modem @ 2m</t>
  </si>
  <si>
    <t>A111</t>
  </si>
  <si>
    <t>Kabel UTP</t>
  </si>
  <si>
    <t>Cat 5e @2m</t>
  </si>
  <si>
    <t>A112</t>
  </si>
  <si>
    <t>Konektor F-Type</t>
  </si>
  <si>
    <t>RG-11</t>
  </si>
  <si>
    <t>A113</t>
  </si>
  <si>
    <t>Konektor N-Type</t>
  </si>
  <si>
    <t>RG-8</t>
  </si>
  <si>
    <t>A114</t>
  </si>
  <si>
    <t>Connector WG</t>
  </si>
  <si>
    <t xml:space="preserve">EW63 to CPR137 </t>
  </si>
  <si>
    <t>A115</t>
  </si>
  <si>
    <t>A116</t>
  </si>
  <si>
    <t>Total Amount A1</t>
  </si>
  <si>
    <t>Hub Equipment</t>
  </si>
  <si>
    <t>A201</t>
  </si>
  <si>
    <t>Modem</t>
  </si>
  <si>
    <t>A202</t>
  </si>
  <si>
    <t>Modulator</t>
  </si>
  <si>
    <t>SMC</t>
  </si>
  <si>
    <t>A203</t>
  </si>
  <si>
    <t>Demodulator</t>
  </si>
  <si>
    <t>A204</t>
  </si>
  <si>
    <t>Server</t>
  </si>
  <si>
    <t>A28</t>
  </si>
  <si>
    <t>NMS</t>
  </si>
  <si>
    <t>Plus License</t>
  </si>
  <si>
    <t>A29</t>
  </si>
  <si>
    <t>MXM</t>
  </si>
  <si>
    <t>ASR</t>
  </si>
  <si>
    <t>Service</t>
  </si>
  <si>
    <t>Installaion</t>
  </si>
  <si>
    <t>A30</t>
  </si>
  <si>
    <t xml:space="preserve">License </t>
  </si>
  <si>
    <t>CAC HUGHES</t>
  </si>
  <si>
    <t>Total Amount A2</t>
  </si>
  <si>
    <t>Civil</t>
  </si>
  <si>
    <t>A31</t>
  </si>
  <si>
    <t>Pekerjaan Sipil</t>
  </si>
  <si>
    <t>A32</t>
  </si>
  <si>
    <t>A33</t>
  </si>
  <si>
    <t>A34</t>
  </si>
  <si>
    <t>A35</t>
  </si>
  <si>
    <t>Total Amount A3</t>
  </si>
  <si>
    <t>A4</t>
  </si>
  <si>
    <t>Electrical</t>
  </si>
  <si>
    <t>A41</t>
  </si>
  <si>
    <t>Aksesoris Listrik &amp; Grounding</t>
  </si>
  <si>
    <t>A42</t>
  </si>
  <si>
    <t>A43</t>
  </si>
  <si>
    <t>A44</t>
  </si>
  <si>
    <t>A45</t>
  </si>
  <si>
    <t>Total Amount A4</t>
  </si>
  <si>
    <t>A5</t>
  </si>
  <si>
    <t>Accessories</t>
  </si>
  <si>
    <t>A51</t>
  </si>
  <si>
    <t>Aksesoris Instalasi</t>
  </si>
  <si>
    <t>A52</t>
  </si>
  <si>
    <t>A53</t>
  </si>
  <si>
    <t>A54</t>
  </si>
  <si>
    <t>A55</t>
  </si>
  <si>
    <t>A56</t>
  </si>
  <si>
    <t>A57</t>
  </si>
  <si>
    <t>Total Amount A5</t>
  </si>
  <si>
    <t>A6</t>
  </si>
  <si>
    <t>Software</t>
  </si>
  <si>
    <t>A61</t>
  </si>
  <si>
    <t>A62</t>
  </si>
  <si>
    <t>License New SatNet</t>
  </si>
  <si>
    <t>A63</t>
  </si>
  <si>
    <t>A64</t>
  </si>
  <si>
    <t>A65</t>
  </si>
  <si>
    <t>A66</t>
  </si>
  <si>
    <t>Total Amount A6</t>
  </si>
  <si>
    <t>TOTAL HUB</t>
  </si>
  <si>
    <t>({MODEM})</t>
  </si>
  <si>
    <t>ADAPTOR MODEM ({MODEM})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</si>
</sst>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[$Rp-421]* #,##0_);_([$Rp-421]* \(#,##0\);_([$Rp-421]* &quot;-&quot;_);_(@_)"/>
    <numFmt numFmtId="165" formatCode="_(&quot;$&quot;* #,##0.00_);_(&quot;$&quot;* \(#,##0.00\);_(&quot;$&quot;* &quot;-&quot;??_);_(@_)"/>
    <numFmt numFmtId="166" formatCode="dd/mm/yyyy;@"/>
    <numFmt numFmtId="167" formatCode="_(* #,##0_);_(* \(#,##0\);_(* &quot;-&quot;??_);_(@_)"/>
    <numFmt numFmtId="168" formatCode="0.000"/>
    <numFmt numFmtId="169" formatCode="_(* #,##0.00_);_(* \(#,##0.00\);_(* &quot;-&quot;??_);_(@_)"/>
    <numFmt numFmtId="170" formatCode="_([$$-409]* #,##0.00_);_([$$-409]* \(#,##0.00\);_([$$-409]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Segoe UI"/>
      <family val="2"/>
    </font>
    <font>
      <i/>
      <sz val="10"/>
      <color theme="1"/>
      <name val="Segoe UI"/>
      <family val="2"/>
    </font>
    <font>
      <sz val="10"/>
      <color theme="1"/>
      <name val="Segoe UI"/>
      <family val="2"/>
    </font>
    <font>
      <i/>
      <sz val="10"/>
      <color theme="0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sz val="10"/>
      <name val="Segoe UI"/>
      <family val="2"/>
    </font>
    <font>
      <b/>
      <sz val="10"/>
      <color theme="1"/>
      <name val="Segoe UI"/>
      <family val="2"/>
    </font>
    <font>
      <b/>
      <i/>
      <sz val="10"/>
      <name val="Segoe UI"/>
      <family val="2"/>
    </font>
    <font>
      <b/>
      <sz val="10"/>
      <name val="Segoe UI"/>
      <family val="2"/>
    </font>
    <font>
      <sz val="10"/>
      <color rgb="FF000000"/>
      <name val="Calibri"/>
      <family val="2"/>
    </font>
    <font>
      <i/>
      <sz val="1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Segoe UI"/>
      <family val="2"/>
    </font>
    <font>
      <sz val="10"/>
      <name val="Arial"/>
      <family val="2"/>
    </font>
    <font>
      <b/>
      <sz val="11"/>
      <name val="Segoe UI"/>
      <family val="2"/>
    </font>
    <font>
      <sz val="11"/>
      <color theme="0"/>
      <name val="Segoe UI"/>
      <family val="2"/>
    </font>
    <font>
      <b/>
      <i/>
      <sz val="11"/>
      <color theme="0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i/>
      <sz val="11"/>
      <color theme="0"/>
      <name val="Segoe UI"/>
      <family val="2"/>
    </font>
    <font>
      <sz val="11"/>
      <name val="Segoe UI"/>
      <family val="2"/>
    </font>
    <font>
      <i/>
      <sz val="11"/>
      <name val="Segoe U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5" fillId="0" borderId="0"/>
  </cellStyleXfs>
  <cellXfs count="257">
    <xf numFmtId="0" fontId="0" fillId="0" borderId="0" xfId="0"/>
    <xf numFmtId="0" fontId="2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0" fontId="5" fillId="0" borderId="5" xfId="2" applyFont="1" applyBorder="1" applyAlignment="1">
      <alignment horizontal="left" vertical="center" indent="1"/>
    </xf>
    <xf numFmtId="0" fontId="5" fillId="0" borderId="6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 indent="1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vertical="center"/>
    </xf>
    <xf numFmtId="164" fontId="7" fillId="0" borderId="0" xfId="2" applyNumberFormat="1" applyFont="1" applyAlignment="1">
      <alignment vertical="center"/>
    </xf>
    <xf numFmtId="165" fontId="7" fillId="0" borderId="0" xfId="2" applyNumberFormat="1" applyFont="1" applyAlignment="1">
      <alignment vertical="center"/>
    </xf>
    <xf numFmtId="0" fontId="5" fillId="0" borderId="6" xfId="2" applyFont="1" applyBorder="1" applyAlignment="1">
      <alignment horizontal="left" vertical="center" indent="1"/>
    </xf>
    <xf numFmtId="0" fontId="5" fillId="0" borderId="3" xfId="2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 indent="1"/>
    </xf>
    <xf numFmtId="0" fontId="7" fillId="0" borderId="2" xfId="2" applyFont="1" applyBorder="1" applyAlignment="1">
      <alignment vertical="center"/>
    </xf>
    <xf numFmtId="0" fontId="8" fillId="0" borderId="2" xfId="2" applyFont="1" applyBorder="1"/>
    <xf numFmtId="164" fontId="3" fillId="3" borderId="6" xfId="2" applyNumberFormat="1" applyFont="1" applyFill="1" applyBorder="1" applyAlignment="1">
      <alignment vertical="center"/>
    </xf>
    <xf numFmtId="166" fontId="3" fillId="3" borderId="4" xfId="2" applyNumberFormat="1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164" fontId="10" fillId="0" borderId="0" xfId="2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12" fillId="2" borderId="0" xfId="2" applyFont="1" applyFill="1" applyAlignment="1">
      <alignment horizontal="center" vertical="center"/>
    </xf>
    <xf numFmtId="164" fontId="12" fillId="2" borderId="0" xfId="2" applyNumberFormat="1" applyFont="1" applyFill="1" applyAlignment="1">
      <alignment vertical="center"/>
    </xf>
    <xf numFmtId="165" fontId="12" fillId="2" borderId="0" xfId="2" applyNumberFormat="1" applyFont="1" applyFill="1" applyAlignment="1">
      <alignment vertical="center"/>
    </xf>
    <xf numFmtId="0" fontId="1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center" vertical="center"/>
    </xf>
    <xf numFmtId="0" fontId="17" fillId="0" borderId="0" xfId="2" applyFont="1" applyAlignment="1">
      <alignment vertical="center" wrapText="1"/>
    </xf>
    <xf numFmtId="164" fontId="14" fillId="6" borderId="8" xfId="2" applyNumberFormat="1" applyFont="1" applyFill="1" applyBorder="1" applyAlignment="1">
      <alignment vertical="center"/>
    </xf>
    <xf numFmtId="165" fontId="14" fillId="6" borderId="8" xfId="2" applyNumberFormat="1" applyFont="1" applyFill="1" applyBorder="1" applyAlignment="1">
      <alignment vertical="center"/>
    </xf>
    <xf numFmtId="0" fontId="14" fillId="0" borderId="8" xfId="2" applyFont="1" applyBorder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4" fillId="0" borderId="0" xfId="2" applyFont="1" applyAlignment="1">
      <alignment horizontal="left" vertical="center"/>
    </xf>
    <xf numFmtId="0" fontId="14" fillId="0" borderId="8" xfId="2" applyFont="1" applyBorder="1" applyAlignment="1">
      <alignment horizontal="left" vertical="center"/>
    </xf>
    <xf numFmtId="0" fontId="10" fillId="0" borderId="0" xfId="2" applyFont="1" applyAlignment="1">
      <alignment horizontal="left" vertical="center" wrapText="1"/>
    </xf>
    <xf numFmtId="164" fontId="14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0" fontId="17" fillId="0" borderId="0" xfId="2" applyFont="1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0" fontId="10" fillId="7" borderId="8" xfId="2" applyFont="1" applyFill="1" applyBorder="1" applyAlignment="1">
      <alignment horizontal="center" vertical="center"/>
    </xf>
    <xf numFmtId="0" fontId="10" fillId="7" borderId="8" xfId="2" applyFont="1" applyFill="1" applyBorder="1" applyAlignment="1">
      <alignment horizontal="left" vertical="center"/>
    </xf>
    <xf numFmtId="0" fontId="10" fillId="0" borderId="0" xfId="2" applyFont="1" applyAlignment="1">
      <alignment horizontal="left" vertical="center" wrapText="1" indent="2"/>
    </xf>
    <xf numFmtId="0" fontId="17" fillId="0" borderId="9" xfId="2" applyFont="1" applyBorder="1" applyAlignment="1">
      <alignment vertical="center"/>
    </xf>
    <xf numFmtId="0" fontId="17" fillId="0" borderId="10" xfId="2" applyFont="1" applyBorder="1" applyAlignment="1">
      <alignment vertical="center" wrapText="1"/>
    </xf>
    <xf numFmtId="0" fontId="17" fillId="0" borderId="10" xfId="2" applyFont="1" applyBorder="1" applyAlignment="1">
      <alignment horizontal="center" vertical="center" wrapText="1"/>
    </xf>
    <xf numFmtId="164" fontId="17" fillId="6" borderId="11" xfId="2" applyNumberFormat="1" applyFont="1" applyFill="1" applyBorder="1" applyAlignment="1">
      <alignment vertical="center"/>
    </xf>
    <xf numFmtId="165" fontId="17" fillId="6" borderId="12" xfId="2" applyNumberFormat="1" applyFont="1" applyFill="1" applyBorder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2" applyFont="1" applyAlignment="1">
      <alignment horizontal="center" vertical="center"/>
    </xf>
    <xf numFmtId="0" fontId="17" fillId="0" borderId="0" xfId="2" applyFont="1" applyAlignment="1">
      <alignment vertical="center"/>
    </xf>
    <xf numFmtId="0" fontId="17" fillId="0" borderId="0" xfId="2" applyFont="1" applyAlignment="1">
      <alignment horizontal="center" vertical="center" wrapText="1"/>
    </xf>
    <xf numFmtId="0" fontId="17" fillId="0" borderId="0" xfId="2" applyFont="1" applyAlignment="1">
      <alignment horizontal="left" vertical="center" wrapText="1"/>
    </xf>
    <xf numFmtId="0" fontId="19" fillId="0" borderId="0" xfId="2" applyFont="1" applyAlignment="1">
      <alignment horizontal="center" vertical="center" wrapText="1"/>
    </xf>
    <xf numFmtId="0" fontId="13" fillId="2" borderId="13" xfId="2" applyFont="1" applyFill="1" applyBorder="1" applyAlignment="1">
      <alignment vertical="center"/>
    </xf>
    <xf numFmtId="0" fontId="13" fillId="2" borderId="13" xfId="2" applyFont="1" applyFill="1" applyBorder="1" applyAlignment="1">
      <alignment vertical="center" wrapText="1"/>
    </xf>
    <xf numFmtId="0" fontId="13" fillId="2" borderId="13" xfId="2" applyFont="1" applyFill="1" applyBorder="1" applyAlignment="1">
      <alignment horizontal="center" vertical="center" wrapText="1"/>
    </xf>
    <xf numFmtId="0" fontId="13" fillId="2" borderId="13" xfId="2" applyFont="1" applyFill="1" applyBorder="1" applyAlignment="1">
      <alignment horizontal="left" vertical="center" wrapText="1"/>
    </xf>
    <xf numFmtId="167" fontId="3" fillId="0" borderId="0" xfId="1" applyNumberFormat="1" applyFont="1" applyAlignment="1">
      <alignment vertical="center"/>
    </xf>
    <xf numFmtId="167" fontId="3" fillId="0" borderId="0" xfId="1" applyNumberFormat="1" applyFont="1" applyAlignment="1">
      <alignment horizontal="center" vertical="center"/>
    </xf>
    <xf numFmtId="167" fontId="3" fillId="0" borderId="0" xfId="2" applyNumberFormat="1" applyFont="1" applyAlignment="1">
      <alignment vertical="center"/>
    </xf>
    <xf numFmtId="167" fontId="3" fillId="0" borderId="0" xfId="2" applyNumberFormat="1" applyFont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12" fillId="2" borderId="0" xfId="2" applyFont="1" applyFill="1" applyAlignment="1">
      <alignment horizontal="left" vertical="center"/>
    </xf>
    <xf numFmtId="0" fontId="17" fillId="0" borderId="10" xfId="2" applyFont="1" applyBorder="1" applyAlignment="1">
      <alignment horizontal="left" vertical="center" wrapText="1"/>
    </xf>
    <xf numFmtId="167" fontId="3" fillId="0" borderId="0" xfId="1" applyNumberFormat="1" applyFont="1" applyAlignment="1">
      <alignment horizontal="left" vertical="center"/>
    </xf>
    <xf numFmtId="167" fontId="3" fillId="0" borderId="0" xfId="2" applyNumberFormat="1" applyFont="1" applyAlignment="1">
      <alignment horizontal="left" vertical="center"/>
    </xf>
    <xf numFmtId="164" fontId="14" fillId="5" borderId="5" xfId="2" applyNumberFormat="1" applyFont="1" applyFill="1" applyBorder="1" applyAlignment="1">
      <alignment horizontal="center" vertical="center"/>
    </xf>
    <xf numFmtId="0" fontId="16" fillId="0" borderId="0" xfId="2" applyFont="1" applyAlignment="1">
      <alignment vertical="center" wrapText="1"/>
    </xf>
    <xf numFmtId="164" fontId="14" fillId="0" borderId="0" xfId="2" applyNumberFormat="1" applyFont="1" applyAlignment="1">
      <alignment horizontal="center" vertical="center"/>
    </xf>
    <xf numFmtId="0" fontId="10" fillId="0" borderId="0" xfId="2" applyFont="1"/>
    <xf numFmtId="0" fontId="14" fillId="0" borderId="0" xfId="2" applyFont="1"/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0" fontId="10" fillId="0" borderId="0" xfId="2" applyFont="1" applyAlignment="1">
      <alignment vertical="center" wrapText="1"/>
    </xf>
    <xf numFmtId="0" fontId="10" fillId="0" borderId="0" xfId="2" applyFont="1" applyAlignment="1">
      <alignment wrapText="1"/>
    </xf>
    <xf numFmtId="0" fontId="15" fillId="0" borderId="0" xfId="2" applyFont="1" applyAlignment="1">
      <alignment vertical="center" wrapText="1"/>
    </xf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horizontal="center" vertical="center" wrapText="1"/>
    </xf>
    <xf numFmtId="0" fontId="6" fillId="0" borderId="0" xfId="2" applyFont="1" applyAlignment="1">
      <alignment vertical="center" wrapText="1"/>
    </xf>
    <xf numFmtId="0" fontId="18" fillId="0" borderId="0" xfId="2" applyFont="1" applyAlignment="1">
      <alignment vertical="center" wrapText="1"/>
    </xf>
    <xf numFmtId="0" fontId="10" fillId="0" borderId="8" xfId="2" applyFont="1" applyBorder="1" applyAlignment="1">
      <alignment horizontal="center" vertical="center" wrapText="1"/>
    </xf>
    <xf numFmtId="164" fontId="14" fillId="0" borderId="8" xfId="2" applyNumberFormat="1" applyFont="1" applyBorder="1" applyAlignment="1">
      <alignment vertical="center"/>
    </xf>
    <xf numFmtId="165" fontId="14" fillId="0" borderId="8" xfId="2" applyNumberFormat="1" applyFont="1" applyBorder="1" applyAlignment="1">
      <alignment horizontal="center" vertical="center"/>
    </xf>
    <xf numFmtId="165" fontId="14" fillId="0" borderId="8" xfId="2" applyNumberFormat="1" applyFont="1" applyBorder="1" applyAlignment="1">
      <alignment vertical="center"/>
    </xf>
    <xf numFmtId="0" fontId="10" fillId="0" borderId="8" xfId="2" applyFont="1" applyBorder="1" applyAlignment="1">
      <alignment horizontal="center"/>
    </xf>
    <xf numFmtId="0" fontId="10" fillId="0" borderId="8" xfId="2" applyFont="1" applyBorder="1" applyAlignment="1">
      <alignment horizontal="left"/>
    </xf>
    <xf numFmtId="0" fontId="10" fillId="0" borderId="8" xfId="2" applyFont="1" applyBorder="1" applyAlignment="1">
      <alignment horizontal="center" vertical="center"/>
    </xf>
    <xf numFmtId="0" fontId="10" fillId="0" borderId="8" xfId="2" applyFont="1" applyBorder="1" applyAlignment="1">
      <alignment horizontal="left" vertical="center"/>
    </xf>
    <xf numFmtId="0" fontId="10" fillId="0" borderId="8" xfId="2" applyFont="1" applyBorder="1" applyAlignment="1">
      <alignment horizontal="left" vertical="center" wrapText="1"/>
    </xf>
    <xf numFmtId="0" fontId="18" fillId="0" borderId="8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left" vertical="center" wrapText="1"/>
    </xf>
    <xf numFmtId="164" fontId="14" fillId="8" borderId="8" xfId="2" applyNumberFormat="1" applyFont="1" applyFill="1" applyBorder="1" applyAlignment="1">
      <alignment vertical="center"/>
    </xf>
    <xf numFmtId="165" fontId="14" fillId="8" borderId="8" xfId="2" applyNumberFormat="1" applyFont="1" applyFill="1" applyBorder="1" applyAlignment="1">
      <alignment horizontal="center" vertical="center"/>
    </xf>
    <xf numFmtId="165" fontId="14" fillId="8" borderId="8" xfId="2" applyNumberFormat="1" applyFont="1" applyFill="1" applyBorder="1" applyAlignment="1">
      <alignment vertical="center"/>
    </xf>
    <xf numFmtId="0" fontId="22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left" vertical="center"/>
    </xf>
    <xf numFmtId="164" fontId="22" fillId="7" borderId="0" xfId="0" applyNumberFormat="1" applyFont="1" applyFill="1" applyAlignment="1">
      <alignment vertical="center"/>
    </xf>
    <xf numFmtId="165" fontId="22" fillId="7" borderId="0" xfId="0" applyNumberFormat="1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164" fontId="0" fillId="3" borderId="1" xfId="0" applyNumberFormat="1" applyFill="1" applyBorder="1" applyAlignment="1">
      <alignment vertical="center"/>
    </xf>
    <xf numFmtId="164" fontId="0" fillId="3" borderId="7" xfId="0" applyNumberFormat="1" applyFill="1" applyBorder="1" applyAlignment="1">
      <alignment vertical="center"/>
    </xf>
    <xf numFmtId="164" fontId="0" fillId="7" borderId="0" xfId="0" applyNumberFormat="1" applyFill="1" applyAlignment="1">
      <alignment vertical="center"/>
    </xf>
    <xf numFmtId="165" fontId="0" fillId="7" borderId="0" xfId="0" applyNumberFormat="1" applyFill="1" applyAlignment="1">
      <alignment vertical="center"/>
    </xf>
    <xf numFmtId="0" fontId="23" fillId="7" borderId="0" xfId="0" applyFont="1" applyFill="1" applyAlignment="1">
      <alignment horizontal="center" vertical="center"/>
    </xf>
    <xf numFmtId="164" fontId="0" fillId="3" borderId="6" xfId="0" applyNumberFormat="1" applyFill="1" applyBorder="1" applyAlignment="1">
      <alignment vertical="center"/>
    </xf>
    <xf numFmtId="166" fontId="0" fillId="3" borderId="4" xfId="0" applyNumberFormat="1" applyFill="1" applyBorder="1" applyAlignment="1">
      <alignment vertical="center"/>
    </xf>
    <xf numFmtId="0" fontId="26" fillId="6" borderId="13" xfId="3" applyFont="1" applyFill="1" applyBorder="1" applyAlignment="1">
      <alignment horizontal="center" vertical="center"/>
    </xf>
    <xf numFmtId="0" fontId="27" fillId="7" borderId="0" xfId="0" applyFont="1" applyFill="1" applyAlignment="1">
      <alignment vertical="center"/>
    </xf>
    <xf numFmtId="164" fontId="26" fillId="6" borderId="13" xfId="3" quotePrefix="1" applyNumberFormat="1" applyFont="1" applyFill="1" applyBorder="1" applyAlignment="1">
      <alignment horizontal="center" vertical="center"/>
    </xf>
    <xf numFmtId="165" fontId="26" fillId="6" borderId="13" xfId="3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164" fontId="27" fillId="2" borderId="0" xfId="0" applyNumberFormat="1" applyFont="1" applyFill="1" applyAlignment="1">
      <alignment vertical="center"/>
    </xf>
    <xf numFmtId="165" fontId="27" fillId="2" borderId="0" xfId="0" applyNumberFormat="1" applyFont="1" applyFill="1" applyAlignment="1">
      <alignment vertical="center"/>
    </xf>
    <xf numFmtId="0" fontId="30" fillId="7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1" fillId="2" borderId="0" xfId="0" applyFont="1" applyFill="1" applyAlignment="1">
      <alignment vertical="center" wrapText="1"/>
    </xf>
    <xf numFmtId="0" fontId="24" fillId="7" borderId="0" xfId="0" applyFont="1" applyFill="1" applyAlignment="1">
      <alignment horizontal="center" vertical="center" wrapText="1"/>
    </xf>
    <xf numFmtId="0" fontId="26" fillId="7" borderId="0" xfId="0" applyFont="1" applyFill="1" applyAlignment="1">
      <alignment vertical="center" wrapText="1"/>
    </xf>
    <xf numFmtId="0" fontId="32" fillId="7" borderId="0" xfId="0" applyFont="1" applyFill="1" applyAlignment="1">
      <alignment vertical="center"/>
    </xf>
    <xf numFmtId="0" fontId="32" fillId="7" borderId="0" xfId="0" applyFont="1" applyFill="1" applyAlignment="1">
      <alignment horizontal="center" vertical="center" wrapText="1"/>
    </xf>
    <xf numFmtId="0" fontId="32" fillId="7" borderId="0" xfId="0" applyFont="1" applyFill="1" applyAlignment="1">
      <alignment horizontal="left" vertical="center" wrapText="1"/>
    </xf>
    <xf numFmtId="164" fontId="32" fillId="7" borderId="0" xfId="0" applyNumberFormat="1" applyFont="1" applyFill="1" applyAlignment="1">
      <alignment vertical="center"/>
    </xf>
    <xf numFmtId="165" fontId="32" fillId="7" borderId="0" xfId="0" applyNumberFormat="1" applyFont="1" applyFill="1" applyAlignment="1">
      <alignment vertical="center"/>
    </xf>
    <xf numFmtId="0" fontId="14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vertical="center" wrapText="1"/>
    </xf>
    <xf numFmtId="0" fontId="14" fillId="7" borderId="0" xfId="0" applyFont="1" applyFill="1" applyAlignment="1">
      <alignment vertical="center"/>
    </xf>
    <xf numFmtId="168" fontId="14" fillId="6" borderId="14" xfId="0" applyNumberFormat="1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left" vertical="center" wrapText="1"/>
    </xf>
    <xf numFmtId="164" fontId="14" fillId="6" borderId="15" xfId="0" applyNumberFormat="1" applyFont="1" applyFill="1" applyBorder="1" applyAlignment="1">
      <alignment vertical="center"/>
    </xf>
    <xf numFmtId="165" fontId="14" fillId="6" borderId="15" xfId="0" applyNumberFormat="1" applyFont="1" applyFill="1" applyBorder="1" applyAlignment="1">
      <alignment vertical="center"/>
    </xf>
    <xf numFmtId="165" fontId="14" fillId="6" borderId="16" xfId="0" applyNumberFormat="1" applyFont="1" applyFill="1" applyBorder="1" applyAlignment="1">
      <alignment vertical="center"/>
    </xf>
    <xf numFmtId="43" fontId="14" fillId="7" borderId="0" xfId="1" applyFont="1" applyFill="1" applyBorder="1" applyAlignment="1">
      <alignment vertical="center"/>
    </xf>
    <xf numFmtId="0" fontId="14" fillId="6" borderId="8" xfId="0" applyFont="1" applyFill="1" applyBorder="1" applyAlignment="1">
      <alignment horizontal="left" vertical="center" wrapText="1"/>
    </xf>
    <xf numFmtId="164" fontId="14" fillId="6" borderId="8" xfId="0" applyNumberFormat="1" applyFont="1" applyFill="1" applyBorder="1" applyAlignment="1">
      <alignment vertical="center"/>
    </xf>
    <xf numFmtId="165" fontId="14" fillId="6" borderId="8" xfId="0" applyNumberFormat="1" applyFont="1" applyFill="1" applyBorder="1" applyAlignment="1">
      <alignment vertical="center"/>
    </xf>
    <xf numFmtId="165" fontId="14" fillId="6" borderId="17" xfId="0" applyNumberFormat="1" applyFont="1" applyFill="1" applyBorder="1" applyAlignment="1">
      <alignment vertical="center"/>
    </xf>
    <xf numFmtId="169" fontId="14" fillId="7" borderId="0" xfId="0" applyNumberFormat="1" applyFont="1" applyFill="1" applyAlignment="1">
      <alignment vertical="center"/>
    </xf>
    <xf numFmtId="0" fontId="14" fillId="6" borderId="21" xfId="0" applyFont="1" applyFill="1" applyBorder="1" applyAlignment="1">
      <alignment horizontal="center" vertical="center" wrapText="1"/>
    </xf>
    <xf numFmtId="164" fontId="14" fillId="6" borderId="21" xfId="0" applyNumberFormat="1" applyFont="1" applyFill="1" applyBorder="1" applyAlignment="1">
      <alignment horizontal="center" vertical="center"/>
    </xf>
    <xf numFmtId="165" fontId="14" fillId="6" borderId="21" xfId="0" applyNumberFormat="1" applyFont="1" applyFill="1" applyBorder="1" applyAlignment="1">
      <alignment horizontal="center" vertical="center"/>
    </xf>
    <xf numFmtId="165" fontId="14" fillId="6" borderId="22" xfId="0" applyNumberFormat="1" applyFont="1" applyFill="1" applyBorder="1" applyAlignment="1">
      <alignment horizontal="center" vertical="center"/>
    </xf>
    <xf numFmtId="168" fontId="14" fillId="6" borderId="23" xfId="0" applyNumberFormat="1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left" vertical="center" wrapText="1"/>
    </xf>
    <xf numFmtId="164" fontId="14" fillId="6" borderId="5" xfId="0" applyNumberFormat="1" applyFont="1" applyFill="1" applyBorder="1" applyAlignment="1">
      <alignment vertical="center"/>
    </xf>
    <xf numFmtId="2" fontId="14" fillId="6" borderId="23" xfId="0" applyNumberFormat="1" applyFont="1" applyFill="1" applyBorder="1" applyAlignment="1">
      <alignment horizontal="center" vertical="center" wrapText="1"/>
    </xf>
    <xf numFmtId="2" fontId="14" fillId="6" borderId="18" xfId="0" applyNumberFormat="1" applyFont="1" applyFill="1" applyBorder="1" applyAlignment="1">
      <alignment horizontal="center" vertical="center" wrapText="1"/>
    </xf>
    <xf numFmtId="165" fontId="14" fillId="6" borderId="5" xfId="0" applyNumberFormat="1" applyFont="1" applyFill="1" applyBorder="1" applyAlignment="1">
      <alignment vertical="center"/>
    </xf>
    <xf numFmtId="165" fontId="14" fillId="6" borderId="19" xfId="0" applyNumberFormat="1" applyFont="1" applyFill="1" applyBorder="1" applyAlignment="1">
      <alignment vertical="center"/>
    </xf>
    <xf numFmtId="0" fontId="26" fillId="7" borderId="9" xfId="0" applyFont="1" applyFill="1" applyBorder="1" applyAlignment="1">
      <alignment vertical="center"/>
    </xf>
    <xf numFmtId="0" fontId="26" fillId="7" borderId="10" xfId="0" applyFont="1" applyFill="1" applyBorder="1" applyAlignment="1">
      <alignment vertical="center" wrapText="1"/>
    </xf>
    <xf numFmtId="2" fontId="26" fillId="6" borderId="24" xfId="0" applyNumberFormat="1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left" vertical="center" wrapText="1"/>
    </xf>
    <xf numFmtId="164" fontId="26" fillId="6" borderId="11" xfId="0" applyNumberFormat="1" applyFont="1" applyFill="1" applyBorder="1" applyAlignment="1">
      <alignment vertical="center"/>
    </xf>
    <xf numFmtId="165" fontId="26" fillId="6" borderId="11" xfId="0" applyNumberFormat="1" applyFont="1" applyFill="1" applyBorder="1" applyAlignment="1">
      <alignment vertical="center"/>
    </xf>
    <xf numFmtId="165" fontId="26" fillId="6" borderId="12" xfId="0" applyNumberFormat="1" applyFont="1" applyFill="1" applyBorder="1" applyAlignment="1">
      <alignment vertical="center"/>
    </xf>
    <xf numFmtId="0" fontId="19" fillId="7" borderId="0" xfId="0" applyFont="1" applyFill="1" applyAlignment="1">
      <alignment vertical="center"/>
    </xf>
    <xf numFmtId="2" fontId="14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left" vertical="center"/>
    </xf>
    <xf numFmtId="164" fontId="14" fillId="7" borderId="0" xfId="0" applyNumberFormat="1" applyFont="1" applyFill="1" applyAlignment="1">
      <alignment vertical="center"/>
    </xf>
    <xf numFmtId="165" fontId="14" fillId="7" borderId="0" xfId="0" applyNumberFormat="1" applyFont="1" applyFill="1" applyAlignment="1">
      <alignment vertical="center"/>
    </xf>
    <xf numFmtId="0" fontId="32" fillId="7" borderId="0" xfId="0" applyFont="1" applyFill="1" applyAlignment="1">
      <alignment vertical="center" wrapText="1"/>
    </xf>
    <xf numFmtId="164" fontId="32" fillId="7" borderId="25" xfId="0" applyNumberFormat="1" applyFont="1" applyFill="1" applyBorder="1" applyAlignment="1">
      <alignment vertical="center"/>
    </xf>
    <xf numFmtId="165" fontId="32" fillId="7" borderId="25" xfId="0" applyNumberFormat="1" applyFont="1" applyFill="1" applyBorder="1" applyAlignment="1">
      <alignment vertical="center"/>
    </xf>
    <xf numFmtId="0" fontId="19" fillId="7" borderId="0" xfId="0" applyFont="1" applyFill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vertical="center" wrapText="1"/>
    </xf>
    <xf numFmtId="164" fontId="14" fillId="6" borderId="27" xfId="0" applyNumberFormat="1" applyFont="1" applyFill="1" applyBorder="1" applyAlignment="1">
      <alignment vertical="center"/>
    </xf>
    <xf numFmtId="165" fontId="14" fillId="6" borderId="27" xfId="0" applyNumberFormat="1" applyFont="1" applyFill="1" applyBorder="1" applyAlignment="1">
      <alignment vertical="center"/>
    </xf>
    <xf numFmtId="0" fontId="14" fillId="9" borderId="0" xfId="0" applyFont="1" applyFill="1" applyAlignment="1">
      <alignment vertical="center"/>
    </xf>
    <xf numFmtId="0" fontId="14" fillId="9" borderId="0" xfId="0" quotePrefix="1" applyFont="1" applyFill="1" applyAlignment="1">
      <alignment vertical="center"/>
    </xf>
    <xf numFmtId="0" fontId="14" fillId="6" borderId="8" xfId="0" applyFont="1" applyFill="1" applyBorder="1" applyAlignment="1">
      <alignment horizontal="center" vertical="center" wrapText="1"/>
    </xf>
    <xf numFmtId="164" fontId="14" fillId="6" borderId="8" xfId="0" applyNumberFormat="1" applyFont="1" applyFill="1" applyBorder="1" applyAlignment="1">
      <alignment horizontal="center" vertical="center"/>
    </xf>
    <xf numFmtId="165" fontId="14" fillId="6" borderId="8" xfId="0" applyNumberFormat="1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9" borderId="0" xfId="0" applyFont="1" applyFill="1" applyAlignment="1">
      <alignment vertical="center" wrapText="1"/>
    </xf>
    <xf numFmtId="0" fontId="14" fillId="6" borderId="23" xfId="0" applyFont="1" applyFill="1" applyBorder="1" applyAlignment="1">
      <alignment horizontal="center" vertical="center" wrapText="1"/>
    </xf>
    <xf numFmtId="2" fontId="14" fillId="6" borderId="31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left" vertical="center" wrapText="1"/>
    </xf>
    <xf numFmtId="164" fontId="14" fillId="6" borderId="32" xfId="0" applyNumberFormat="1" applyFont="1" applyFill="1" applyBorder="1" applyAlignment="1">
      <alignment vertical="center"/>
    </xf>
    <xf numFmtId="165" fontId="14" fillId="6" borderId="32" xfId="0" applyNumberFormat="1" applyFont="1" applyFill="1" applyBorder="1" applyAlignment="1">
      <alignment vertical="center"/>
    </xf>
    <xf numFmtId="165" fontId="14" fillId="6" borderId="33" xfId="0" applyNumberFormat="1" applyFont="1" applyFill="1" applyBorder="1" applyAlignment="1">
      <alignment vertical="center"/>
    </xf>
    <xf numFmtId="0" fontId="33" fillId="7" borderId="0" xfId="0" applyFont="1" applyFill="1" applyAlignment="1">
      <alignment horizontal="center" vertical="center" wrapText="1"/>
    </xf>
    <xf numFmtId="165" fontId="26" fillId="6" borderId="33" xfId="0" applyNumberFormat="1" applyFont="1" applyFill="1" applyBorder="1" applyAlignment="1">
      <alignment vertical="center"/>
    </xf>
    <xf numFmtId="43" fontId="32" fillId="7" borderId="0" xfId="1" applyFont="1" applyFill="1" applyAlignment="1">
      <alignment vertical="center"/>
    </xf>
    <xf numFmtId="2" fontId="32" fillId="7" borderId="25" xfId="0" applyNumberFormat="1" applyFont="1" applyFill="1" applyBorder="1" applyAlignment="1">
      <alignment horizontal="center" vertical="center" wrapText="1"/>
    </xf>
    <xf numFmtId="0" fontId="32" fillId="7" borderId="25" xfId="0" applyFont="1" applyFill="1" applyBorder="1" applyAlignment="1">
      <alignment horizontal="left" vertical="center" wrapText="1"/>
    </xf>
    <xf numFmtId="2" fontId="14" fillId="6" borderId="14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/>
    </xf>
    <xf numFmtId="0" fontId="14" fillId="7" borderId="0" xfId="0" applyFont="1" applyFill="1" applyAlignment="1">
      <alignment horizontal="left" vertical="center" wrapText="1"/>
    </xf>
    <xf numFmtId="0" fontId="10" fillId="10" borderId="8" xfId="0" applyFont="1" applyFill="1" applyBorder="1" applyAlignment="1">
      <alignment horizontal="left" vertical="center" wrapText="1"/>
    </xf>
    <xf numFmtId="0" fontId="34" fillId="7" borderId="0" xfId="0" applyFont="1" applyFill="1" applyAlignment="1">
      <alignment vertical="center" wrapText="1"/>
    </xf>
    <xf numFmtId="0" fontId="10" fillId="7" borderId="0" xfId="0" applyFont="1" applyFill="1" applyAlignment="1">
      <alignment vertical="center" wrapText="1"/>
    </xf>
    <xf numFmtId="2" fontId="10" fillId="10" borderId="23" xfId="0" applyNumberFormat="1" applyFont="1" applyFill="1" applyBorder="1" applyAlignment="1">
      <alignment horizontal="center" vertical="center" wrapText="1"/>
    </xf>
    <xf numFmtId="2" fontId="10" fillId="10" borderId="18" xfId="0" applyNumberFormat="1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left" vertical="center" wrapText="1"/>
    </xf>
    <xf numFmtId="0" fontId="14" fillId="6" borderId="8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14" fillId="0" borderId="0" xfId="0" applyNumberFormat="1" applyFont="1" applyAlignment="1">
      <alignment vertical="center"/>
    </xf>
    <xf numFmtId="165" fontId="14" fillId="0" borderId="0" xfId="0" applyNumberFormat="1" applyFont="1" applyAlignment="1">
      <alignment vertical="center"/>
    </xf>
    <xf numFmtId="0" fontId="33" fillId="0" borderId="0" xfId="0" applyFont="1" applyAlignment="1">
      <alignment horizontal="center" vertical="center" wrapText="1"/>
    </xf>
    <xf numFmtId="0" fontId="26" fillId="11" borderId="9" xfId="0" applyFont="1" applyFill="1" applyBorder="1" applyAlignment="1">
      <alignment vertical="center"/>
    </xf>
    <xf numFmtId="0" fontId="26" fillId="11" borderId="10" xfId="0" applyFont="1" applyFill="1" applyBorder="1" applyAlignment="1">
      <alignment vertical="center" wrapText="1"/>
    </xf>
    <xf numFmtId="2" fontId="26" fillId="11" borderId="24" xfId="0" applyNumberFormat="1" applyFont="1" applyFill="1" applyBorder="1" applyAlignment="1">
      <alignment horizontal="center" vertical="center" wrapText="1"/>
    </xf>
    <xf numFmtId="0" fontId="26" fillId="11" borderId="11" xfId="0" applyFont="1" applyFill="1" applyBorder="1" applyAlignment="1">
      <alignment horizontal="left" vertical="center" wrapText="1"/>
    </xf>
    <xf numFmtId="164" fontId="26" fillId="11" borderId="11" xfId="0" applyNumberFormat="1" applyFont="1" applyFill="1" applyBorder="1" applyAlignment="1">
      <alignment vertical="center"/>
    </xf>
    <xf numFmtId="165" fontId="26" fillId="11" borderId="11" xfId="0" applyNumberFormat="1" applyFont="1" applyFill="1" applyBorder="1" applyAlignment="1">
      <alignment vertical="center"/>
    </xf>
    <xf numFmtId="170" fontId="26" fillId="11" borderId="11" xfId="0" applyNumberFormat="1" applyFont="1" applyFill="1" applyBorder="1" applyAlignment="1">
      <alignment vertical="center"/>
    </xf>
    <xf numFmtId="165" fontId="26" fillId="11" borderId="12" xfId="0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165" fontId="14" fillId="6" borderId="19" xfId="0" applyNumberFormat="1" applyFont="1" applyFill="1" applyBorder="1" applyAlignment="1">
      <alignment horizontal="center" vertical="center"/>
    </xf>
    <xf numFmtId="165" fontId="14" fillId="6" borderId="22" xfId="0" applyNumberFormat="1" applyFont="1" applyFill="1" applyBorder="1" applyAlignment="1">
      <alignment horizontal="center" vertical="center"/>
    </xf>
    <xf numFmtId="168" fontId="14" fillId="6" borderId="18" xfId="0" applyNumberFormat="1" applyFont="1" applyFill="1" applyBorder="1" applyAlignment="1">
      <alignment horizontal="center" vertical="center" wrapText="1"/>
    </xf>
    <xf numFmtId="168" fontId="14" fillId="6" borderId="20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164" fontId="14" fillId="6" borderId="5" xfId="0" applyNumberFormat="1" applyFont="1" applyFill="1" applyBorder="1" applyAlignment="1">
      <alignment horizontal="center" vertical="center"/>
    </xf>
    <xf numFmtId="164" fontId="14" fillId="6" borderId="29" xfId="0" applyNumberFormat="1" applyFont="1" applyFill="1" applyBorder="1" applyAlignment="1">
      <alignment horizontal="center" vertical="center"/>
    </xf>
    <xf numFmtId="165" fontId="14" fillId="6" borderId="5" xfId="0" applyNumberFormat="1" applyFont="1" applyFill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 vertical="center"/>
    </xf>
    <xf numFmtId="165" fontId="14" fillId="6" borderId="21" xfId="0" applyNumberFormat="1" applyFont="1" applyFill="1" applyBorder="1" applyAlignment="1">
      <alignment horizontal="center" vertical="center"/>
    </xf>
    <xf numFmtId="165" fontId="14" fillId="6" borderId="30" xfId="0" applyNumberFormat="1" applyFont="1" applyFill="1" applyBorder="1" applyAlignment="1">
      <alignment horizontal="center" vertical="center"/>
    </xf>
    <xf numFmtId="0" fontId="26" fillId="6" borderId="13" xfId="3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 wrapText="1"/>
    </xf>
    <xf numFmtId="164" fontId="14" fillId="6" borderId="21" xfId="0" applyNumberFormat="1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left" vertical="center" indent="1"/>
    </xf>
    <xf numFmtId="0" fontId="4" fillId="2" borderId="2" xfId="2" applyFont="1" applyFill="1" applyBorder="1" applyAlignment="1">
      <alignment horizontal="left" vertical="center" indent="1"/>
    </xf>
    <xf numFmtId="0" fontId="4" fillId="2" borderId="3" xfId="2" applyFont="1" applyFill="1" applyBorder="1" applyAlignment="1">
      <alignment horizontal="left" vertical="center" indent="1"/>
    </xf>
    <xf numFmtId="0" fontId="4" fillId="2" borderId="4" xfId="2" applyFont="1" applyFill="1" applyBorder="1" applyAlignment="1">
      <alignment horizontal="left" vertical="center" indent="1"/>
    </xf>
    <xf numFmtId="0" fontId="15" fillId="0" borderId="0" xfId="2" applyFont="1" applyAlignment="1">
      <alignment horizontal="left" vertical="center" wrapText="1"/>
    </xf>
    <xf numFmtId="164" fontId="13" fillId="2" borderId="13" xfId="2" applyNumberFormat="1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 wrapText="1"/>
    </xf>
  </cellXfs>
  <cellStyles count="4">
    <cellStyle name="0,0_x000d__x000a_NA_x000d__x000a_" xfId="3" xr:uid="{0D8E202C-C34F-4DC6-87A2-14B41341A1A9}"/>
    <cellStyle name="Comma" xfId="1" builtinId="3"/>
    <cellStyle name="Normal" xfId="0" builtinId="0"/>
    <cellStyle name="Normal 2" xfId="2" xr:uid="{676695E1-8D1D-4A8B-86C8-F2313853A1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64B-F69E-4DA9-AAC0-A1FD2429B47E}">
  <dimension ref="A2:M112"/>
  <sheetViews>
    <sheetView topLeftCell="A3" workbookViewId="0">
      <selection activeCell="G96" sqref="G96"/>
    </sheetView>
  </sheetViews>
  <sheetFormatPr defaultColWidth="9.109375" defaultRowHeight="14.4" x14ac:dyDescent="0.3"/>
  <cols>
    <col min="1" max="1" width="6.109375" style="117" customWidth="1"/>
    <col min="2" max="2" width="40.5546875" style="111" bestFit="1" customWidth="1"/>
    <col min="3" max="3" width="50.33203125" style="111" bestFit="1" customWidth="1"/>
    <col min="4" max="4" width="10.6640625" style="112" customWidth="1"/>
    <col min="5" max="5" width="10.6640625" style="110" customWidth="1"/>
    <col min="6" max="6" width="20.6640625" style="115" customWidth="1"/>
    <col min="7" max="7" width="20.6640625" style="116" customWidth="1"/>
    <col min="8" max="8" width="20.6640625" style="115" customWidth="1"/>
    <col min="9" max="10" width="20.6640625" style="116" customWidth="1"/>
    <col min="11" max="11" width="19.33203125" style="111" bestFit="1" customWidth="1"/>
    <col min="12" max="12" width="11.88671875" style="111" bestFit="1" customWidth="1"/>
    <col min="13" max="16384" width="9.109375" style="111"/>
  </cols>
  <sheetData>
    <row r="2" spans="1:13" s="2" customFormat="1" ht="20.100000000000001" customHeight="1" x14ac:dyDescent="0.3">
      <c r="A2" s="250" t="s">
        <v>0</v>
      </c>
      <c r="B2" s="251"/>
      <c r="C2" s="251"/>
      <c r="D2" s="252"/>
      <c r="E2" s="252"/>
      <c r="F2" s="253"/>
      <c r="G2" s="4"/>
      <c r="H2" s="4"/>
      <c r="I2" s="4"/>
      <c r="J2" s="4"/>
      <c r="K2" s="5"/>
      <c r="L2" s="6"/>
      <c r="M2" s="6"/>
    </row>
    <row r="3" spans="1:13" s="12" customFormat="1" ht="20.100000000000001" customHeight="1" x14ac:dyDescent="0.3">
      <c r="A3" s="7" t="s">
        <v>61</v>
      </c>
      <c r="B3" s="8"/>
      <c r="C3" s="9"/>
      <c r="D3" s="10" t="s">
        <v>57</v>
      </c>
      <c r="E3" s="10"/>
      <c r="F3" s="72"/>
      <c r="G3" s="11"/>
      <c r="I3" s="11"/>
      <c r="J3" s="11"/>
      <c r="K3" s="13"/>
      <c r="L3" s="14"/>
      <c r="M3" s="14"/>
    </row>
    <row r="4" spans="1:13" s="12" customFormat="1" ht="20.100000000000001" customHeight="1" x14ac:dyDescent="0.3">
      <c r="A4" s="15" t="s">
        <v>59</v>
      </c>
      <c r="B4" s="16"/>
      <c r="C4" s="9"/>
      <c r="D4" s="10" t="s">
        <v>58</v>
      </c>
      <c r="E4" s="10"/>
      <c r="F4" s="72"/>
      <c r="G4" s="11"/>
      <c r="I4" s="11"/>
      <c r="J4" s="11"/>
      <c r="K4" s="13"/>
      <c r="L4" s="14"/>
      <c r="M4" s="14"/>
    </row>
    <row r="5" spans="1:13" s="12" customFormat="1" ht="20.100000000000001" customHeight="1" x14ac:dyDescent="0.35">
      <c r="A5" s="17" t="s">
        <v>60</v>
      </c>
      <c r="B5" s="18"/>
      <c r="C5" s="19"/>
      <c r="D5" s="10"/>
      <c r="E5" s="10"/>
      <c r="F5" s="72"/>
      <c r="G5" s="11"/>
      <c r="H5" s="11"/>
      <c r="I5" s="11"/>
      <c r="J5" s="11"/>
      <c r="K5" s="13"/>
      <c r="L5" s="14"/>
      <c r="M5" s="14"/>
    </row>
    <row r="6" spans="1:13" s="109" customFormat="1" ht="15.6" x14ac:dyDescent="0.3">
      <c r="A6" s="230"/>
      <c r="B6" s="230"/>
      <c r="C6" s="231"/>
      <c r="D6" s="105"/>
      <c r="E6" s="106"/>
      <c r="F6" s="107"/>
      <c r="G6" s="108"/>
      <c r="H6" s="107"/>
      <c r="I6" s="108"/>
      <c r="J6" s="108"/>
    </row>
    <row r="7" spans="1:13" x14ac:dyDescent="0.3">
      <c r="A7" s="110"/>
      <c r="B7" s="110"/>
      <c r="F7" s="113" t="s">
        <v>151</v>
      </c>
      <c r="G7" s="114">
        <v>16500</v>
      </c>
    </row>
    <row r="8" spans="1:13" ht="15" thickBot="1" x14ac:dyDescent="0.35">
      <c r="F8" s="118" t="s">
        <v>1</v>
      </c>
      <c r="G8" s="119">
        <v>45123</v>
      </c>
    </row>
    <row r="9" spans="1:13" s="121" customFormat="1" ht="17.399999999999999" thickBot="1" x14ac:dyDescent="0.35">
      <c r="A9" s="249" t="s">
        <v>152</v>
      </c>
      <c r="B9" s="246" t="s">
        <v>153</v>
      </c>
      <c r="C9" s="246" t="s">
        <v>5</v>
      </c>
      <c r="D9" s="246" t="s">
        <v>154</v>
      </c>
      <c r="E9" s="246"/>
      <c r="F9" s="246" t="s">
        <v>155</v>
      </c>
      <c r="G9" s="246"/>
      <c r="H9" s="246" t="s">
        <v>156</v>
      </c>
      <c r="I9" s="246"/>
      <c r="J9" s="120" t="s">
        <v>156</v>
      </c>
    </row>
    <row r="10" spans="1:13" s="121" customFormat="1" ht="17.399999999999999" thickBot="1" x14ac:dyDescent="0.35">
      <c r="A10" s="249"/>
      <c r="B10" s="246"/>
      <c r="C10" s="246"/>
      <c r="D10" s="246"/>
      <c r="E10" s="246"/>
      <c r="F10" s="122" t="s">
        <v>157</v>
      </c>
      <c r="G10" s="123" t="s">
        <v>158</v>
      </c>
      <c r="H10" s="122" t="s">
        <v>157</v>
      </c>
      <c r="I10" s="123" t="s">
        <v>158</v>
      </c>
      <c r="J10" s="123" t="s">
        <v>159</v>
      </c>
    </row>
    <row r="11" spans="1:13" s="131" customFormat="1" ht="15" customHeight="1" x14ac:dyDescent="0.3">
      <c r="A11" s="124" t="s">
        <v>160</v>
      </c>
      <c r="B11" s="125" t="s">
        <v>161</v>
      </c>
      <c r="C11" s="126"/>
      <c r="D11" s="127"/>
      <c r="E11" s="128"/>
      <c r="F11" s="129"/>
      <c r="G11" s="130"/>
      <c r="H11" s="129"/>
      <c r="I11" s="130"/>
      <c r="J11" s="130"/>
    </row>
    <row r="12" spans="1:13" s="131" customFormat="1" ht="33.6" x14ac:dyDescent="0.3">
      <c r="A12" s="132"/>
      <c r="B12" s="133" t="s">
        <v>162</v>
      </c>
      <c r="C12" s="126"/>
      <c r="D12" s="127"/>
      <c r="E12" s="128"/>
      <c r="F12" s="129"/>
      <c r="G12" s="130"/>
      <c r="H12" s="129"/>
      <c r="I12" s="130"/>
      <c r="J12" s="130"/>
    </row>
    <row r="13" spans="1:13" s="136" customFormat="1" ht="17.399999999999999" thickBot="1" x14ac:dyDescent="0.35">
      <c r="A13" s="134" t="s">
        <v>11</v>
      </c>
      <c r="B13" s="135" t="s">
        <v>163</v>
      </c>
      <c r="D13" s="137"/>
      <c r="E13" s="138"/>
      <c r="F13" s="139"/>
      <c r="G13" s="140"/>
      <c r="H13" s="139"/>
      <c r="I13" s="140"/>
      <c r="J13" s="140"/>
    </row>
    <row r="14" spans="1:13" s="143" customFormat="1" ht="15" customHeight="1" thickBot="1" x14ac:dyDescent="0.35">
      <c r="A14" s="141" t="s">
        <v>164</v>
      </c>
      <c r="B14" s="142" t="s">
        <v>165</v>
      </c>
      <c r="C14" s="143" t="s">
        <v>166</v>
      </c>
      <c r="D14" s="144">
        <f>1/6</f>
        <v>0.16666666666666666</v>
      </c>
      <c r="E14" s="145" t="s">
        <v>78</v>
      </c>
      <c r="F14" s="146">
        <v>250000000</v>
      </c>
      <c r="G14" s="147"/>
      <c r="H14" s="146">
        <f>D14*F14</f>
        <v>41666666.666666664</v>
      </c>
      <c r="I14" s="147">
        <f>D14*G14</f>
        <v>0</v>
      </c>
      <c r="J14" s="148">
        <f>((H14/$G$7)+(I14))</f>
        <v>2525.2525252525252</v>
      </c>
      <c r="K14" s="149"/>
    </row>
    <row r="15" spans="1:13" s="143" customFormat="1" ht="15" customHeight="1" thickBot="1" x14ac:dyDescent="0.35">
      <c r="A15" s="141" t="s">
        <v>167</v>
      </c>
      <c r="B15" s="142" t="s">
        <v>168</v>
      </c>
      <c r="C15" s="143" t="s">
        <v>169</v>
      </c>
      <c r="D15" s="144">
        <f>1/6</f>
        <v>0.16666666666666666</v>
      </c>
      <c r="E15" s="150" t="s">
        <v>14</v>
      </c>
      <c r="F15" s="151">
        <f>750000000*3</f>
        <v>2250000000</v>
      </c>
      <c r="G15" s="152"/>
      <c r="H15" s="151">
        <f t="shared" ref="H15:H28" si="0">D15*F15</f>
        <v>375000000</v>
      </c>
      <c r="I15" s="152">
        <f t="shared" ref="I15:I28" si="1">D15*G15</f>
        <v>0</v>
      </c>
      <c r="J15" s="153">
        <f t="shared" ref="J15:J30" si="2">((H15/$G$7)+(I15))</f>
        <v>22727.272727272728</v>
      </c>
      <c r="K15" s="149"/>
      <c r="L15" s="154"/>
    </row>
    <row r="16" spans="1:13" s="143" customFormat="1" ht="15" customHeight="1" thickBot="1" x14ac:dyDescent="0.35">
      <c r="A16" s="141" t="s">
        <v>170</v>
      </c>
      <c r="B16" s="142" t="s">
        <v>171</v>
      </c>
      <c r="C16" s="143" t="s">
        <v>172</v>
      </c>
      <c r="D16" s="144">
        <f>1/6</f>
        <v>0.16666666666666666</v>
      </c>
      <c r="E16" s="150" t="s">
        <v>14</v>
      </c>
      <c r="F16" s="151">
        <v>30000000</v>
      </c>
      <c r="G16" s="152"/>
      <c r="H16" s="151">
        <f t="shared" si="0"/>
        <v>5000000</v>
      </c>
      <c r="I16" s="152">
        <f t="shared" si="1"/>
        <v>0</v>
      </c>
      <c r="J16" s="153">
        <f t="shared" si="2"/>
        <v>303.030303030303</v>
      </c>
      <c r="K16" s="149"/>
      <c r="L16" s="154"/>
    </row>
    <row r="17" spans="1:11" s="143" customFormat="1" ht="15" customHeight="1" x14ac:dyDescent="0.3">
      <c r="A17" s="141" t="s">
        <v>173</v>
      </c>
      <c r="B17" s="142" t="s">
        <v>174</v>
      </c>
      <c r="C17" s="143" t="s">
        <v>175</v>
      </c>
      <c r="D17" s="144">
        <f>1/6</f>
        <v>0.16666666666666666</v>
      </c>
      <c r="E17" s="150" t="s">
        <v>14</v>
      </c>
      <c r="F17" s="151">
        <v>95000000</v>
      </c>
      <c r="G17" s="152"/>
      <c r="H17" s="151">
        <f t="shared" si="0"/>
        <v>15833333.333333332</v>
      </c>
      <c r="I17" s="152">
        <f t="shared" si="1"/>
        <v>0</v>
      </c>
      <c r="J17" s="153">
        <f t="shared" si="2"/>
        <v>959.59595959595947</v>
      </c>
      <c r="K17" s="149"/>
    </row>
    <row r="18" spans="1:11" s="143" customFormat="1" ht="15" customHeight="1" x14ac:dyDescent="0.3">
      <c r="A18" s="141" t="s">
        <v>176</v>
      </c>
      <c r="B18" s="142" t="s">
        <v>177</v>
      </c>
      <c r="C18" s="143" t="s">
        <v>178</v>
      </c>
      <c r="D18" s="234">
        <f>1/6</f>
        <v>0.16666666666666666</v>
      </c>
      <c r="E18" s="238" t="s">
        <v>14</v>
      </c>
      <c r="F18" s="240">
        <f>520000000</f>
        <v>520000000</v>
      </c>
      <c r="G18" s="242"/>
      <c r="H18" s="240">
        <f t="shared" si="0"/>
        <v>86666666.666666657</v>
      </c>
      <c r="I18" s="242">
        <f t="shared" si="1"/>
        <v>0</v>
      </c>
      <c r="J18" s="232">
        <f t="shared" si="2"/>
        <v>5252.5252525252517</v>
      </c>
      <c r="K18" s="149"/>
    </row>
    <row r="19" spans="1:11" s="143" customFormat="1" ht="15" customHeight="1" x14ac:dyDescent="0.3">
      <c r="A19" s="141" t="s">
        <v>179</v>
      </c>
      <c r="B19" s="142" t="s">
        <v>180</v>
      </c>
      <c r="C19" s="143" t="s">
        <v>181</v>
      </c>
      <c r="D19" s="235"/>
      <c r="E19" s="247"/>
      <c r="F19" s="248"/>
      <c r="G19" s="244"/>
      <c r="H19" s="248"/>
      <c r="I19" s="244"/>
      <c r="J19" s="233"/>
      <c r="K19" s="149"/>
    </row>
    <row r="20" spans="1:11" s="143" customFormat="1" ht="15" customHeight="1" x14ac:dyDescent="0.3">
      <c r="A20" s="141" t="s">
        <v>182</v>
      </c>
      <c r="B20" s="142" t="s">
        <v>183</v>
      </c>
      <c r="C20" s="143" t="s">
        <v>184</v>
      </c>
      <c r="D20" s="234">
        <f>1/6</f>
        <v>0.16666666666666666</v>
      </c>
      <c r="E20" s="150" t="s">
        <v>15</v>
      </c>
      <c r="F20" s="151"/>
      <c r="G20" s="152">
        <v>60000</v>
      </c>
      <c r="H20" s="151">
        <f>D20*F20</f>
        <v>0</v>
      </c>
      <c r="I20" s="152">
        <f>D20*G20</f>
        <v>10000</v>
      </c>
      <c r="J20" s="153">
        <f>((H20/$G$7)+(I20))</f>
        <v>10000</v>
      </c>
      <c r="K20" s="149"/>
    </row>
    <row r="21" spans="1:11" s="143" customFormat="1" ht="15" customHeight="1" x14ac:dyDescent="0.3">
      <c r="A21" s="141" t="s">
        <v>185</v>
      </c>
      <c r="B21" s="142" t="s">
        <v>186</v>
      </c>
      <c r="C21" s="143" t="s">
        <v>187</v>
      </c>
      <c r="D21" s="235"/>
      <c r="E21" s="150" t="s">
        <v>15</v>
      </c>
      <c r="F21" s="151"/>
      <c r="G21" s="152">
        <v>60000</v>
      </c>
      <c r="H21" s="151">
        <f t="shared" si="0"/>
        <v>0</v>
      </c>
      <c r="I21" s="152">
        <f t="shared" si="1"/>
        <v>0</v>
      </c>
      <c r="J21" s="153">
        <f t="shared" si="2"/>
        <v>0</v>
      </c>
      <c r="K21" s="149"/>
    </row>
    <row r="22" spans="1:11" s="143" customFormat="1" ht="15" customHeight="1" x14ac:dyDescent="0.3">
      <c r="A22" s="141" t="s">
        <v>188</v>
      </c>
      <c r="B22" s="142" t="s">
        <v>189</v>
      </c>
      <c r="C22" s="143" t="s">
        <v>190</v>
      </c>
      <c r="D22" s="159">
        <f>1/16*1</f>
        <v>6.25E-2</v>
      </c>
      <c r="E22" s="150" t="s">
        <v>15</v>
      </c>
      <c r="F22" s="151"/>
      <c r="G22" s="152">
        <v>4000</v>
      </c>
      <c r="H22" s="151">
        <f t="shared" si="0"/>
        <v>0</v>
      </c>
      <c r="I22" s="152">
        <f>D22*G22</f>
        <v>250</v>
      </c>
      <c r="J22" s="153">
        <f t="shared" si="2"/>
        <v>250</v>
      </c>
      <c r="K22" s="149"/>
    </row>
    <row r="23" spans="1:11" s="143" customFormat="1" ht="15" customHeight="1" x14ac:dyDescent="0.3">
      <c r="A23" s="141" t="s">
        <v>191</v>
      </c>
      <c r="B23" s="143" t="s">
        <v>192</v>
      </c>
      <c r="C23" s="142" t="s">
        <v>193</v>
      </c>
      <c r="D23" s="159">
        <f>1/16*1</f>
        <v>6.25E-2</v>
      </c>
      <c r="E23" s="150" t="s">
        <v>15</v>
      </c>
      <c r="F23" s="151"/>
      <c r="G23" s="152">
        <v>4000</v>
      </c>
      <c r="H23" s="151">
        <f t="shared" si="0"/>
        <v>0</v>
      </c>
      <c r="I23" s="152">
        <f>D23*G23</f>
        <v>250</v>
      </c>
      <c r="J23" s="153">
        <f t="shared" si="2"/>
        <v>250</v>
      </c>
      <c r="K23" s="149"/>
    </row>
    <row r="24" spans="1:11" s="143" customFormat="1" ht="15" customHeight="1" x14ac:dyDescent="0.3">
      <c r="A24" s="141" t="s">
        <v>194</v>
      </c>
      <c r="B24" s="143" t="s">
        <v>195</v>
      </c>
      <c r="C24" s="142" t="s">
        <v>196</v>
      </c>
      <c r="D24" s="159">
        <v>0</v>
      </c>
      <c r="E24" s="150" t="s">
        <v>15</v>
      </c>
      <c r="F24" s="151"/>
      <c r="G24" s="152"/>
      <c r="H24" s="151">
        <f t="shared" si="0"/>
        <v>0</v>
      </c>
      <c r="I24" s="152">
        <f t="shared" si="1"/>
        <v>0</v>
      </c>
      <c r="J24" s="153">
        <f t="shared" si="2"/>
        <v>0</v>
      </c>
      <c r="K24" s="149"/>
    </row>
    <row r="25" spans="1:11" s="143" customFormat="1" ht="15" customHeight="1" x14ac:dyDescent="0.3">
      <c r="A25" s="141" t="s">
        <v>197</v>
      </c>
      <c r="B25" s="142" t="s">
        <v>198</v>
      </c>
      <c r="C25" s="143" t="s">
        <v>199</v>
      </c>
      <c r="D25" s="159">
        <f>100/3</f>
        <v>33.333333333333336</v>
      </c>
      <c r="E25" s="150" t="s">
        <v>17</v>
      </c>
      <c r="F25" s="151">
        <v>2700000</v>
      </c>
      <c r="G25" s="152"/>
      <c r="H25" s="151">
        <f t="shared" si="0"/>
        <v>90000000</v>
      </c>
      <c r="I25" s="152">
        <f t="shared" si="1"/>
        <v>0</v>
      </c>
      <c r="J25" s="153">
        <f t="shared" si="2"/>
        <v>5454.545454545455</v>
      </c>
      <c r="K25" s="149"/>
    </row>
    <row r="26" spans="1:11" s="143" customFormat="1" ht="15" customHeight="1" x14ac:dyDescent="0.3">
      <c r="A26" s="141" t="s">
        <v>200</v>
      </c>
      <c r="B26" s="143" t="s">
        <v>201</v>
      </c>
      <c r="C26" s="142" t="s">
        <v>202</v>
      </c>
      <c r="D26" s="159">
        <f>2/3</f>
        <v>0.66666666666666663</v>
      </c>
      <c r="E26" s="150" t="s">
        <v>15</v>
      </c>
      <c r="F26" s="151">
        <v>15000000</v>
      </c>
      <c r="G26" s="152"/>
      <c r="H26" s="151">
        <f t="shared" si="0"/>
        <v>10000000</v>
      </c>
      <c r="I26" s="152">
        <f t="shared" si="1"/>
        <v>0</v>
      </c>
      <c r="J26" s="153">
        <f t="shared" si="2"/>
        <v>606.06060606060601</v>
      </c>
      <c r="K26" s="149"/>
    </row>
    <row r="27" spans="1:11" s="143" customFormat="1" ht="15" customHeight="1" x14ac:dyDescent="0.3">
      <c r="A27" s="141" t="s">
        <v>203</v>
      </c>
      <c r="B27" s="143" t="s">
        <v>204</v>
      </c>
      <c r="C27" s="142" t="s">
        <v>205</v>
      </c>
      <c r="D27" s="159">
        <f>2/3</f>
        <v>0.66666666666666663</v>
      </c>
      <c r="E27" s="160" t="s">
        <v>15</v>
      </c>
      <c r="F27" s="161">
        <v>9800000</v>
      </c>
      <c r="G27" s="152"/>
      <c r="H27" s="151">
        <f t="shared" si="0"/>
        <v>6533333.333333333</v>
      </c>
      <c r="I27" s="152">
        <f t="shared" si="1"/>
        <v>0</v>
      </c>
      <c r="J27" s="153">
        <f t="shared" si="2"/>
        <v>395.95959595959596</v>
      </c>
      <c r="K27" s="149"/>
    </row>
    <row r="28" spans="1:11" s="143" customFormat="1" ht="15" customHeight="1" x14ac:dyDescent="0.3">
      <c r="A28" s="141" t="s">
        <v>206</v>
      </c>
      <c r="C28" s="142"/>
      <c r="D28" s="162"/>
      <c r="E28" s="150"/>
      <c r="F28" s="151"/>
      <c r="G28" s="152"/>
      <c r="H28" s="151">
        <f t="shared" si="0"/>
        <v>0</v>
      </c>
      <c r="I28" s="152">
        <f t="shared" si="1"/>
        <v>0</v>
      </c>
      <c r="J28" s="153">
        <f t="shared" si="2"/>
        <v>0</v>
      </c>
      <c r="K28" s="149"/>
    </row>
    <row r="29" spans="1:11" s="143" customFormat="1" ht="15" customHeight="1" thickBot="1" x14ac:dyDescent="0.35">
      <c r="A29" s="141" t="s">
        <v>207</v>
      </c>
      <c r="C29" s="142"/>
      <c r="D29" s="163"/>
      <c r="E29" s="160"/>
      <c r="F29" s="161"/>
      <c r="G29" s="164"/>
      <c r="H29" s="161">
        <f>D29*F29</f>
        <v>0</v>
      </c>
      <c r="I29" s="164">
        <f>D29*G29</f>
        <v>0</v>
      </c>
      <c r="J29" s="165">
        <f>((H29/$G$7)+(I29))</f>
        <v>0</v>
      </c>
      <c r="K29" s="149"/>
    </row>
    <row r="30" spans="1:11" s="136" customFormat="1" ht="17.25" customHeight="1" thickBot="1" x14ac:dyDescent="0.35">
      <c r="A30" s="134"/>
      <c r="B30" s="166" t="s">
        <v>208</v>
      </c>
      <c r="C30" s="167"/>
      <c r="D30" s="168"/>
      <c r="E30" s="169"/>
      <c r="F30" s="170">
        <f>SUM(F14:F29)</f>
        <v>3172500000</v>
      </c>
      <c r="G30" s="171">
        <f>SUM(G14:G29)</f>
        <v>128000</v>
      </c>
      <c r="H30" s="170">
        <f>SUM(H14:H29)</f>
        <v>630700000</v>
      </c>
      <c r="I30" s="171">
        <f>SUM(I14:I29)</f>
        <v>10500</v>
      </c>
      <c r="J30" s="172">
        <f t="shared" si="2"/>
        <v>48724.242424242424</v>
      </c>
      <c r="K30" s="149">
        <f>J30*G7</f>
        <v>803950000</v>
      </c>
    </row>
    <row r="31" spans="1:11" s="143" customFormat="1" ht="16.5" customHeight="1" x14ac:dyDescent="0.3">
      <c r="A31" s="173"/>
      <c r="D31" s="174"/>
      <c r="E31" s="175"/>
      <c r="F31" s="176"/>
      <c r="G31" s="177"/>
      <c r="H31" s="176"/>
      <c r="I31" s="177"/>
      <c r="J31" s="177"/>
    </row>
    <row r="32" spans="1:11" s="136" customFormat="1" ht="15" customHeight="1" thickBot="1" x14ac:dyDescent="0.35">
      <c r="A32" s="134" t="s">
        <v>46</v>
      </c>
      <c r="B32" s="135" t="s">
        <v>209</v>
      </c>
      <c r="D32" s="137"/>
      <c r="E32" s="178"/>
      <c r="F32" s="139"/>
      <c r="G32" s="140"/>
      <c r="H32" s="179"/>
      <c r="I32" s="180"/>
      <c r="J32" s="180"/>
    </row>
    <row r="33" spans="1:11" s="143" customFormat="1" ht="15" customHeight="1" x14ac:dyDescent="0.3">
      <c r="A33" s="181" t="s">
        <v>210</v>
      </c>
      <c r="B33" s="142" t="s">
        <v>211</v>
      </c>
      <c r="D33" s="182">
        <v>0</v>
      </c>
      <c r="E33" s="183" t="s">
        <v>15</v>
      </c>
      <c r="F33" s="184"/>
      <c r="G33" s="185">
        <v>0</v>
      </c>
      <c r="H33" s="184">
        <f>D33*F33</f>
        <v>0</v>
      </c>
      <c r="I33" s="147">
        <f>D33*G33</f>
        <v>0</v>
      </c>
      <c r="J33" s="148">
        <f>((H33/$G$7)+(I33))</f>
        <v>0</v>
      </c>
    </row>
    <row r="34" spans="1:11" s="143" customFormat="1" ht="15" customHeight="1" x14ac:dyDescent="0.3">
      <c r="A34" s="181" t="s">
        <v>212</v>
      </c>
      <c r="B34" s="142" t="s">
        <v>213</v>
      </c>
      <c r="C34" s="186" t="s">
        <v>214</v>
      </c>
      <c r="D34" s="236">
        <f>1/6</f>
        <v>0.16666666666666666</v>
      </c>
      <c r="E34" s="238" t="s">
        <v>15</v>
      </c>
      <c r="F34" s="240">
        <v>0</v>
      </c>
      <c r="G34" s="242">
        <v>250000</v>
      </c>
      <c r="H34" s="240">
        <v>0</v>
      </c>
      <c r="I34" s="242">
        <f t="shared" ref="I34:I42" si="3">D34*G34</f>
        <v>41666.666666666664</v>
      </c>
      <c r="J34" s="232">
        <f t="shared" ref="J34:J43" si="4">((H34/$G$7)+(I34))</f>
        <v>41666.666666666664</v>
      </c>
    </row>
    <row r="35" spans="1:11" s="143" customFormat="1" ht="15" customHeight="1" x14ac:dyDescent="0.3">
      <c r="A35" s="181" t="s">
        <v>215</v>
      </c>
      <c r="B35" s="142" t="s">
        <v>216</v>
      </c>
      <c r="C35" s="186" t="s">
        <v>214</v>
      </c>
      <c r="D35" s="237"/>
      <c r="E35" s="239"/>
      <c r="F35" s="241"/>
      <c r="G35" s="243"/>
      <c r="H35" s="241"/>
      <c r="I35" s="243"/>
      <c r="J35" s="245"/>
    </row>
    <row r="36" spans="1:11" s="143" customFormat="1" ht="15" customHeight="1" x14ac:dyDescent="0.3">
      <c r="A36" s="181" t="s">
        <v>217</v>
      </c>
      <c r="B36" s="142" t="s">
        <v>218</v>
      </c>
      <c r="C36" s="187" t="s">
        <v>214</v>
      </c>
      <c r="D36" s="237"/>
      <c r="E36" s="239"/>
      <c r="F36" s="241"/>
      <c r="G36" s="243"/>
      <c r="H36" s="241"/>
      <c r="I36" s="243"/>
      <c r="J36" s="245"/>
    </row>
    <row r="37" spans="1:11" s="143" customFormat="1" ht="15" customHeight="1" x14ac:dyDescent="0.3">
      <c r="A37" s="181" t="s">
        <v>219</v>
      </c>
      <c r="B37" s="143" t="s">
        <v>220</v>
      </c>
      <c r="C37" s="186" t="s">
        <v>221</v>
      </c>
      <c r="D37" s="188">
        <f>2/16</f>
        <v>0.125</v>
      </c>
      <c r="E37" s="188" t="s">
        <v>15</v>
      </c>
      <c r="F37" s="189"/>
      <c r="G37" s="243"/>
      <c r="H37" s="189"/>
      <c r="I37" s="190"/>
      <c r="J37" s="190"/>
    </row>
    <row r="38" spans="1:11" s="143" customFormat="1" ht="15" customHeight="1" x14ac:dyDescent="0.3">
      <c r="A38" s="181" t="s">
        <v>222</v>
      </c>
      <c r="B38" s="143" t="s">
        <v>223</v>
      </c>
      <c r="C38" s="186"/>
      <c r="D38" s="191">
        <v>2</v>
      </c>
      <c r="E38" s="155" t="s">
        <v>15</v>
      </c>
      <c r="F38" s="156"/>
      <c r="G38" s="243"/>
      <c r="H38" s="156"/>
      <c r="I38" s="157"/>
      <c r="J38" s="158"/>
    </row>
    <row r="39" spans="1:11" s="143" customFormat="1" ht="15" customHeight="1" x14ac:dyDescent="0.3">
      <c r="A39" s="181" t="s">
        <v>219</v>
      </c>
      <c r="B39" s="143" t="s">
        <v>21</v>
      </c>
      <c r="C39" s="186" t="s">
        <v>224</v>
      </c>
      <c r="D39" s="191"/>
      <c r="E39" s="155"/>
      <c r="F39" s="156"/>
      <c r="G39" s="244"/>
      <c r="H39" s="156"/>
      <c r="I39" s="157"/>
      <c r="J39" s="158"/>
    </row>
    <row r="40" spans="1:11" s="143" customFormat="1" ht="15" customHeight="1" x14ac:dyDescent="0.3">
      <c r="A40" s="181" t="s">
        <v>222</v>
      </c>
      <c r="B40" s="192" t="s">
        <v>225</v>
      </c>
      <c r="C40" s="193" t="s">
        <v>226</v>
      </c>
      <c r="D40" s="194">
        <v>1</v>
      </c>
      <c r="E40" s="150" t="s">
        <v>15</v>
      </c>
      <c r="F40" s="151"/>
      <c r="G40" s="152">
        <v>4500</v>
      </c>
      <c r="H40" s="151">
        <f t="shared" ref="H40:H42" si="5">D40*F40</f>
        <v>0</v>
      </c>
      <c r="I40" s="152">
        <f t="shared" si="3"/>
        <v>4500</v>
      </c>
      <c r="J40" s="153">
        <f t="shared" si="4"/>
        <v>4500</v>
      </c>
    </row>
    <row r="41" spans="1:11" s="143" customFormat="1" ht="15" customHeight="1" x14ac:dyDescent="0.3">
      <c r="A41" s="181" t="s">
        <v>227</v>
      </c>
      <c r="B41" s="143" t="s">
        <v>228</v>
      </c>
      <c r="C41" s="142" t="s">
        <v>229</v>
      </c>
      <c r="D41" s="162"/>
      <c r="E41" s="150"/>
      <c r="F41" s="151"/>
      <c r="G41" s="152"/>
      <c r="H41" s="151">
        <f t="shared" si="5"/>
        <v>0</v>
      </c>
      <c r="I41" s="152">
        <f t="shared" si="3"/>
        <v>0</v>
      </c>
      <c r="J41" s="153">
        <f t="shared" si="4"/>
        <v>0</v>
      </c>
    </row>
    <row r="42" spans="1:11" s="143" customFormat="1" ht="15" customHeight="1" thickBot="1" x14ac:dyDescent="0.35">
      <c r="A42" s="181"/>
      <c r="B42" s="142"/>
      <c r="D42" s="195"/>
      <c r="E42" s="196"/>
      <c r="F42" s="197"/>
      <c r="G42" s="198"/>
      <c r="H42" s="197">
        <f t="shared" si="5"/>
        <v>0</v>
      </c>
      <c r="I42" s="198">
        <f t="shared" si="3"/>
        <v>0</v>
      </c>
      <c r="J42" s="199">
        <f t="shared" si="4"/>
        <v>0</v>
      </c>
    </row>
    <row r="43" spans="1:11" s="136" customFormat="1" ht="15" customHeight="1" thickBot="1" x14ac:dyDescent="0.35">
      <c r="A43" s="200"/>
      <c r="B43" s="166" t="s">
        <v>230</v>
      </c>
      <c r="C43" s="167"/>
      <c r="D43" s="168"/>
      <c r="E43" s="169"/>
      <c r="F43" s="170">
        <f>SUM(F33:F42)</f>
        <v>0</v>
      </c>
      <c r="G43" s="171">
        <f>SUM(G33:G42)</f>
        <v>254500</v>
      </c>
      <c r="H43" s="170">
        <f>SUM(H33:H42)</f>
        <v>0</v>
      </c>
      <c r="I43" s="171">
        <f>SUM(I33:I42)</f>
        <v>46166.666666666664</v>
      </c>
      <c r="J43" s="201">
        <f t="shared" si="4"/>
        <v>46166.666666666664</v>
      </c>
      <c r="K43" s="202">
        <f>J43*G7</f>
        <v>761750000</v>
      </c>
    </row>
    <row r="44" spans="1:11" s="143" customFormat="1" ht="5.0999999999999996" customHeight="1" x14ac:dyDescent="0.3">
      <c r="A44" s="173"/>
      <c r="D44" s="174"/>
      <c r="E44" s="175"/>
      <c r="F44" s="176"/>
      <c r="G44" s="177"/>
      <c r="H44" s="176"/>
      <c r="I44" s="177"/>
      <c r="J44" s="177"/>
    </row>
    <row r="45" spans="1:11" s="136" customFormat="1" ht="15" customHeight="1" thickBot="1" x14ac:dyDescent="0.35">
      <c r="A45" s="134" t="s">
        <v>49</v>
      </c>
      <c r="B45" s="135" t="s">
        <v>231</v>
      </c>
      <c r="D45" s="203"/>
      <c r="E45" s="204"/>
      <c r="F45" s="179"/>
      <c r="G45" s="180"/>
      <c r="H45" s="179"/>
      <c r="I45" s="180"/>
      <c r="J45" s="180"/>
    </row>
    <row r="46" spans="1:11" s="143" customFormat="1" ht="15" customHeight="1" x14ac:dyDescent="0.3">
      <c r="A46" s="181" t="s">
        <v>232</v>
      </c>
      <c r="B46" s="142" t="s">
        <v>233</v>
      </c>
      <c r="D46" s="205">
        <v>0</v>
      </c>
      <c r="E46" s="145" t="s">
        <v>14</v>
      </c>
      <c r="F46" s="146"/>
      <c r="G46" s="147"/>
      <c r="H46" s="146">
        <f>D46*F46</f>
        <v>0</v>
      </c>
      <c r="I46" s="147">
        <f>D46*G46</f>
        <v>0</v>
      </c>
      <c r="J46" s="148">
        <f>((H46/$G$7)+(I46))</f>
        <v>0</v>
      </c>
    </row>
    <row r="47" spans="1:11" s="143" customFormat="1" ht="15" customHeight="1" x14ac:dyDescent="0.3">
      <c r="A47" s="181" t="s">
        <v>234</v>
      </c>
      <c r="B47" s="142"/>
      <c r="D47" s="162"/>
      <c r="E47" s="150"/>
      <c r="F47" s="151"/>
      <c r="G47" s="152"/>
      <c r="H47" s="151">
        <f t="shared" ref="H47:H51" si="6">D47*F47</f>
        <v>0</v>
      </c>
      <c r="I47" s="152">
        <f t="shared" ref="I47:I51" si="7">D47*G47</f>
        <v>0</v>
      </c>
      <c r="J47" s="153">
        <f t="shared" ref="J47:J52" si="8">((H47/$G$7)+(I47))</f>
        <v>0</v>
      </c>
    </row>
    <row r="48" spans="1:11" s="143" customFormat="1" ht="15" customHeight="1" x14ac:dyDescent="0.3">
      <c r="A48" s="181" t="s">
        <v>235</v>
      </c>
      <c r="B48" s="142"/>
      <c r="D48" s="162"/>
      <c r="E48" s="150"/>
      <c r="F48" s="151"/>
      <c r="G48" s="152"/>
      <c r="H48" s="151">
        <f t="shared" si="6"/>
        <v>0</v>
      </c>
      <c r="I48" s="152">
        <f t="shared" si="7"/>
        <v>0</v>
      </c>
      <c r="J48" s="153">
        <f t="shared" si="8"/>
        <v>0</v>
      </c>
    </row>
    <row r="49" spans="1:10" s="143" customFormat="1" ht="15" customHeight="1" x14ac:dyDescent="0.3">
      <c r="A49" s="181" t="s">
        <v>236</v>
      </c>
      <c r="B49" s="142"/>
      <c r="D49" s="162"/>
      <c r="E49" s="150"/>
      <c r="F49" s="151"/>
      <c r="G49" s="152"/>
      <c r="H49" s="151">
        <f t="shared" si="6"/>
        <v>0</v>
      </c>
      <c r="I49" s="152">
        <f t="shared" si="7"/>
        <v>0</v>
      </c>
      <c r="J49" s="153">
        <f t="shared" si="8"/>
        <v>0</v>
      </c>
    </row>
    <row r="50" spans="1:10" s="143" customFormat="1" ht="15" customHeight="1" x14ac:dyDescent="0.3">
      <c r="A50" s="181" t="s">
        <v>237</v>
      </c>
      <c r="B50" s="142"/>
      <c r="D50" s="162"/>
      <c r="E50" s="150"/>
      <c r="F50" s="151"/>
      <c r="G50" s="152"/>
      <c r="H50" s="151">
        <f t="shared" si="6"/>
        <v>0</v>
      </c>
      <c r="I50" s="152">
        <f t="shared" si="7"/>
        <v>0</v>
      </c>
      <c r="J50" s="153">
        <f t="shared" si="8"/>
        <v>0</v>
      </c>
    </row>
    <row r="51" spans="1:10" s="143" customFormat="1" ht="15" customHeight="1" thickBot="1" x14ac:dyDescent="0.35">
      <c r="A51" s="181"/>
      <c r="B51" s="142"/>
      <c r="D51" s="195"/>
      <c r="E51" s="196"/>
      <c r="F51" s="197"/>
      <c r="G51" s="198"/>
      <c r="H51" s="197">
        <f t="shared" si="6"/>
        <v>0</v>
      </c>
      <c r="I51" s="198">
        <f t="shared" si="7"/>
        <v>0</v>
      </c>
      <c r="J51" s="199">
        <f t="shared" si="8"/>
        <v>0</v>
      </c>
    </row>
    <row r="52" spans="1:10" s="136" customFormat="1" ht="15" customHeight="1" thickBot="1" x14ac:dyDescent="0.35">
      <c r="A52" s="200"/>
      <c r="B52" s="166" t="s">
        <v>238</v>
      </c>
      <c r="C52" s="167"/>
      <c r="D52" s="168"/>
      <c r="E52" s="169"/>
      <c r="F52" s="170">
        <f>SUM(F46:F51)</f>
        <v>0</v>
      </c>
      <c r="G52" s="171">
        <f>SUM(G46:G51)</f>
        <v>0</v>
      </c>
      <c r="H52" s="170">
        <f>SUM(H46:H51)</f>
        <v>0</v>
      </c>
      <c r="I52" s="171">
        <f>SUM(I46:I51)</f>
        <v>0</v>
      </c>
      <c r="J52" s="201">
        <f t="shared" si="8"/>
        <v>0</v>
      </c>
    </row>
    <row r="53" spans="1:10" s="143" customFormat="1" ht="5.0999999999999996" customHeight="1" x14ac:dyDescent="0.3">
      <c r="A53" s="173"/>
      <c r="D53" s="174"/>
      <c r="E53" s="175"/>
      <c r="F53" s="176"/>
      <c r="G53" s="177"/>
      <c r="H53" s="176"/>
      <c r="I53" s="177"/>
      <c r="J53" s="177"/>
    </row>
    <row r="54" spans="1:10" s="136" customFormat="1" ht="15" customHeight="1" thickBot="1" x14ac:dyDescent="0.35">
      <c r="A54" s="134" t="s">
        <v>239</v>
      </c>
      <c r="B54" s="135" t="s">
        <v>240</v>
      </c>
      <c r="D54" s="203"/>
      <c r="E54" s="204"/>
      <c r="F54" s="179"/>
      <c r="G54" s="180"/>
      <c r="H54" s="179"/>
      <c r="I54" s="180"/>
      <c r="J54" s="180"/>
    </row>
    <row r="55" spans="1:10" s="143" customFormat="1" ht="15" customHeight="1" x14ac:dyDescent="0.3">
      <c r="A55" s="206" t="s">
        <v>241</v>
      </c>
      <c r="B55" s="207" t="s">
        <v>242</v>
      </c>
      <c r="D55" s="205">
        <v>1</v>
      </c>
      <c r="E55" s="145" t="s">
        <v>14</v>
      </c>
      <c r="F55" s="146">
        <v>5000000</v>
      </c>
      <c r="G55" s="147"/>
      <c r="H55" s="146">
        <f>D55*F55</f>
        <v>5000000</v>
      </c>
      <c r="I55" s="147">
        <f>D55*G55</f>
        <v>0</v>
      </c>
      <c r="J55" s="148">
        <f>((H55/$G$7)+(I55))</f>
        <v>303.030303030303</v>
      </c>
    </row>
    <row r="56" spans="1:10" s="143" customFormat="1" ht="15" customHeight="1" x14ac:dyDescent="0.3">
      <c r="A56" s="181" t="s">
        <v>243</v>
      </c>
      <c r="B56" s="207"/>
      <c r="D56" s="162"/>
      <c r="E56" s="150"/>
      <c r="F56" s="151"/>
      <c r="G56" s="152"/>
      <c r="H56" s="151">
        <f t="shared" ref="H56:H60" si="9">D56*F56</f>
        <v>0</v>
      </c>
      <c r="I56" s="152">
        <f t="shared" ref="I56:I60" si="10">D56*G56</f>
        <v>0</v>
      </c>
      <c r="J56" s="153">
        <f t="shared" ref="J56:J61" si="11">((H56/$G$7)+(I56))</f>
        <v>0</v>
      </c>
    </row>
    <row r="57" spans="1:10" s="143" customFormat="1" ht="15" customHeight="1" x14ac:dyDescent="0.3">
      <c r="A57" s="206" t="s">
        <v>244</v>
      </c>
      <c r="B57" s="207"/>
      <c r="D57" s="162"/>
      <c r="E57" s="150"/>
      <c r="F57" s="151"/>
      <c r="G57" s="152"/>
      <c r="H57" s="151">
        <f t="shared" si="9"/>
        <v>0</v>
      </c>
      <c r="I57" s="152">
        <f t="shared" si="10"/>
        <v>0</v>
      </c>
      <c r="J57" s="153">
        <f t="shared" si="11"/>
        <v>0</v>
      </c>
    </row>
    <row r="58" spans="1:10" s="143" customFormat="1" ht="15" customHeight="1" x14ac:dyDescent="0.3">
      <c r="A58" s="181" t="s">
        <v>245</v>
      </c>
      <c r="B58" s="208"/>
      <c r="D58" s="162"/>
      <c r="E58" s="150"/>
      <c r="F58" s="151"/>
      <c r="G58" s="152"/>
      <c r="H58" s="151">
        <f t="shared" si="9"/>
        <v>0</v>
      </c>
      <c r="I58" s="152">
        <f t="shared" si="10"/>
        <v>0</v>
      </c>
      <c r="J58" s="153">
        <f t="shared" si="11"/>
        <v>0</v>
      </c>
    </row>
    <row r="59" spans="1:10" s="143" customFormat="1" ht="15" customHeight="1" x14ac:dyDescent="0.3">
      <c r="A59" s="181" t="s">
        <v>246</v>
      </c>
      <c r="B59" s="208"/>
      <c r="D59" s="162"/>
      <c r="E59" s="150"/>
      <c r="F59" s="151"/>
      <c r="G59" s="152"/>
      <c r="H59" s="151">
        <f t="shared" si="9"/>
        <v>0</v>
      </c>
      <c r="I59" s="152">
        <f t="shared" si="10"/>
        <v>0</v>
      </c>
      <c r="J59" s="153">
        <f t="shared" si="11"/>
        <v>0</v>
      </c>
    </row>
    <row r="60" spans="1:10" s="143" customFormat="1" ht="15" customHeight="1" thickBot="1" x14ac:dyDescent="0.35">
      <c r="A60" s="181"/>
      <c r="B60" s="207"/>
      <c r="D60" s="195"/>
      <c r="E60" s="196"/>
      <c r="F60" s="197"/>
      <c r="G60" s="198"/>
      <c r="H60" s="197">
        <f t="shared" si="9"/>
        <v>0</v>
      </c>
      <c r="I60" s="198">
        <f t="shared" si="10"/>
        <v>0</v>
      </c>
      <c r="J60" s="199">
        <f t="shared" si="11"/>
        <v>0</v>
      </c>
    </row>
    <row r="61" spans="1:10" s="136" customFormat="1" ht="15" customHeight="1" thickBot="1" x14ac:dyDescent="0.35">
      <c r="A61" s="200"/>
      <c r="B61" s="166" t="s">
        <v>247</v>
      </c>
      <c r="C61" s="167"/>
      <c r="D61" s="168"/>
      <c r="E61" s="169"/>
      <c r="F61" s="170">
        <f>SUM(F55:F60)</f>
        <v>5000000</v>
      </c>
      <c r="G61" s="171">
        <f>SUM(G55:G60)</f>
        <v>0</v>
      </c>
      <c r="H61" s="170">
        <f>SUM(H55:H60)</f>
        <v>5000000</v>
      </c>
      <c r="I61" s="171">
        <f>SUM(I55:I60)</f>
        <v>0</v>
      </c>
      <c r="J61" s="201">
        <f t="shared" si="11"/>
        <v>303.030303030303</v>
      </c>
    </row>
    <row r="62" spans="1:10" s="143" customFormat="1" ht="5.0999999999999996" customHeight="1" x14ac:dyDescent="0.3">
      <c r="A62" s="173"/>
      <c r="D62" s="174"/>
      <c r="E62" s="175"/>
      <c r="F62" s="176"/>
      <c r="G62" s="177"/>
      <c r="H62" s="176"/>
      <c r="I62" s="177"/>
      <c r="J62" s="177"/>
    </row>
    <row r="63" spans="1:10" s="136" customFormat="1" ht="15" customHeight="1" thickBot="1" x14ac:dyDescent="0.35">
      <c r="A63" s="134" t="s">
        <v>248</v>
      </c>
      <c r="B63" s="135" t="s">
        <v>249</v>
      </c>
      <c r="D63" s="203"/>
      <c r="E63" s="204"/>
      <c r="F63" s="179"/>
      <c r="G63" s="180"/>
      <c r="H63" s="179"/>
      <c r="I63" s="180"/>
      <c r="J63" s="180"/>
    </row>
    <row r="64" spans="1:10" s="143" customFormat="1" ht="15" customHeight="1" x14ac:dyDescent="0.3">
      <c r="A64" s="181" t="s">
        <v>250</v>
      </c>
      <c r="B64" s="207" t="s">
        <v>251</v>
      </c>
      <c r="D64" s="205">
        <v>1</v>
      </c>
      <c r="E64" s="145" t="s">
        <v>14</v>
      </c>
      <c r="F64" s="146">
        <v>15000000</v>
      </c>
      <c r="G64" s="147"/>
      <c r="H64" s="146">
        <f>D64*F64</f>
        <v>15000000</v>
      </c>
      <c r="I64" s="147">
        <f>D64*G64</f>
        <v>0</v>
      </c>
      <c r="J64" s="148">
        <f>((H64/$G$7)+(I64))</f>
        <v>909.09090909090912</v>
      </c>
    </row>
    <row r="65" spans="1:10" s="143" customFormat="1" ht="15" customHeight="1" x14ac:dyDescent="0.3">
      <c r="A65" s="206" t="s">
        <v>252</v>
      </c>
      <c r="B65" s="207"/>
      <c r="D65" s="162"/>
      <c r="E65" s="209"/>
      <c r="F65" s="151"/>
      <c r="G65" s="152"/>
      <c r="H65" s="151">
        <f t="shared" ref="H65:H71" si="12">D65*F65</f>
        <v>0</v>
      </c>
      <c r="I65" s="152">
        <f t="shared" ref="I65:I71" si="13">D65*G65</f>
        <v>0</v>
      </c>
      <c r="J65" s="153">
        <f t="shared" ref="J65:J72" si="14">((H65/$G$7)+(I65))</f>
        <v>0</v>
      </c>
    </row>
    <row r="66" spans="1:10" s="143" customFormat="1" ht="15" customHeight="1" x14ac:dyDescent="0.3">
      <c r="A66" s="206" t="s">
        <v>253</v>
      </c>
      <c r="B66" s="207"/>
      <c r="D66" s="162"/>
      <c r="E66" s="209"/>
      <c r="F66" s="151"/>
      <c r="G66" s="152"/>
      <c r="H66" s="151">
        <f t="shared" si="12"/>
        <v>0</v>
      </c>
      <c r="I66" s="152">
        <f t="shared" si="13"/>
        <v>0</v>
      </c>
      <c r="J66" s="153">
        <f t="shared" si="14"/>
        <v>0</v>
      </c>
    </row>
    <row r="67" spans="1:10" s="143" customFormat="1" ht="15" customHeight="1" x14ac:dyDescent="0.3">
      <c r="A67" s="181" t="s">
        <v>254</v>
      </c>
      <c r="B67" s="210"/>
      <c r="C67" s="211"/>
      <c r="D67" s="212"/>
      <c r="E67" s="209"/>
      <c r="F67" s="151"/>
      <c r="G67" s="152"/>
      <c r="H67" s="151">
        <f t="shared" si="12"/>
        <v>0</v>
      </c>
      <c r="I67" s="152">
        <f t="shared" si="13"/>
        <v>0</v>
      </c>
      <c r="J67" s="153">
        <f t="shared" si="14"/>
        <v>0</v>
      </c>
    </row>
    <row r="68" spans="1:10" s="143" customFormat="1" ht="15" customHeight="1" x14ac:dyDescent="0.3">
      <c r="A68" s="181" t="s">
        <v>255</v>
      </c>
      <c r="B68" s="210"/>
      <c r="C68" s="211"/>
      <c r="D68" s="212"/>
      <c r="E68" s="209"/>
      <c r="F68" s="151"/>
      <c r="G68" s="152"/>
      <c r="H68" s="151">
        <f t="shared" si="12"/>
        <v>0</v>
      </c>
      <c r="I68" s="152">
        <f t="shared" si="13"/>
        <v>0</v>
      </c>
      <c r="J68" s="153">
        <f t="shared" si="14"/>
        <v>0</v>
      </c>
    </row>
    <row r="69" spans="1:10" s="143" customFormat="1" ht="15" customHeight="1" x14ac:dyDescent="0.3">
      <c r="A69" s="181" t="s">
        <v>256</v>
      </c>
      <c r="B69" s="210"/>
      <c r="C69" s="211"/>
      <c r="D69" s="212"/>
      <c r="E69" s="209"/>
      <c r="F69" s="151"/>
      <c r="G69" s="152"/>
      <c r="H69" s="151">
        <f t="shared" si="12"/>
        <v>0</v>
      </c>
      <c r="I69" s="152">
        <f t="shared" si="13"/>
        <v>0</v>
      </c>
      <c r="J69" s="153">
        <f t="shared" si="14"/>
        <v>0</v>
      </c>
    </row>
    <row r="70" spans="1:10" s="143" customFormat="1" ht="15" customHeight="1" x14ac:dyDescent="0.3">
      <c r="A70" s="181" t="s">
        <v>257</v>
      </c>
      <c r="B70" s="210"/>
      <c r="C70" s="211"/>
      <c r="D70" s="213"/>
      <c r="E70" s="214"/>
      <c r="F70" s="161"/>
      <c r="G70" s="164"/>
      <c r="H70" s="161">
        <f t="shared" si="12"/>
        <v>0</v>
      </c>
      <c r="I70" s="164">
        <f t="shared" si="13"/>
        <v>0</v>
      </c>
      <c r="J70" s="165">
        <f t="shared" si="14"/>
        <v>0</v>
      </c>
    </row>
    <row r="71" spans="1:10" s="143" customFormat="1" ht="15" customHeight="1" thickBot="1" x14ac:dyDescent="0.35">
      <c r="A71" s="181"/>
      <c r="B71" s="207"/>
      <c r="D71" s="195"/>
      <c r="E71" s="196"/>
      <c r="F71" s="197"/>
      <c r="G71" s="198"/>
      <c r="H71" s="197">
        <f t="shared" si="12"/>
        <v>0</v>
      </c>
      <c r="I71" s="198">
        <f t="shared" si="13"/>
        <v>0</v>
      </c>
      <c r="J71" s="199">
        <f t="shared" si="14"/>
        <v>0</v>
      </c>
    </row>
    <row r="72" spans="1:10" s="136" customFormat="1" ht="15" customHeight="1" thickBot="1" x14ac:dyDescent="0.35">
      <c r="A72" s="200"/>
      <c r="B72" s="166" t="s">
        <v>258</v>
      </c>
      <c r="C72" s="167"/>
      <c r="D72" s="168"/>
      <c r="E72" s="169"/>
      <c r="F72" s="170">
        <f>SUM(F64:F71)</f>
        <v>15000000</v>
      </c>
      <c r="G72" s="171">
        <f>SUM(G64:G71)</f>
        <v>0</v>
      </c>
      <c r="H72" s="170">
        <f>SUM(H64:H71)</f>
        <v>15000000</v>
      </c>
      <c r="I72" s="171">
        <f>SUM(I64:I71)</f>
        <v>0</v>
      </c>
      <c r="J72" s="201">
        <f t="shared" si="14"/>
        <v>909.09090909090912</v>
      </c>
    </row>
    <row r="73" spans="1:10" s="143" customFormat="1" ht="5.0999999999999996" customHeight="1" x14ac:dyDescent="0.3">
      <c r="A73" s="173"/>
      <c r="D73" s="174"/>
      <c r="E73" s="175"/>
      <c r="F73" s="176"/>
      <c r="G73" s="177"/>
      <c r="H73" s="176"/>
      <c r="I73" s="177"/>
      <c r="J73" s="177"/>
    </row>
    <row r="74" spans="1:10" s="136" customFormat="1" ht="15" customHeight="1" thickBot="1" x14ac:dyDescent="0.35">
      <c r="A74" s="134" t="s">
        <v>259</v>
      </c>
      <c r="B74" s="135" t="s">
        <v>260</v>
      </c>
      <c r="D74" s="203"/>
      <c r="E74" s="204"/>
      <c r="F74" s="179"/>
      <c r="G74" s="180"/>
      <c r="H74" s="179"/>
      <c r="I74" s="180"/>
      <c r="J74" s="180"/>
    </row>
    <row r="75" spans="1:10" s="143" customFormat="1" ht="15" customHeight="1" x14ac:dyDescent="0.3">
      <c r="A75" s="181" t="s">
        <v>261</v>
      </c>
      <c r="B75" s="207" t="s">
        <v>220</v>
      </c>
      <c r="D75" s="205">
        <v>0</v>
      </c>
      <c r="E75" s="145" t="s">
        <v>14</v>
      </c>
      <c r="F75" s="146"/>
      <c r="G75" s="147">
        <v>0</v>
      </c>
      <c r="H75" s="146">
        <f>D75*F75</f>
        <v>0</v>
      </c>
      <c r="I75" s="147">
        <f>D75*G75</f>
        <v>0</v>
      </c>
      <c r="J75" s="148">
        <f>((H75/$G$7)+(I75))</f>
        <v>0</v>
      </c>
    </row>
    <row r="76" spans="1:10" s="143" customFormat="1" ht="15" customHeight="1" x14ac:dyDescent="0.3">
      <c r="A76" s="181" t="s">
        <v>262</v>
      </c>
      <c r="B76" s="207" t="s">
        <v>263</v>
      </c>
      <c r="D76" s="194">
        <v>1</v>
      </c>
      <c r="E76" s="215" t="s">
        <v>15</v>
      </c>
      <c r="F76" s="151"/>
      <c r="G76" s="152"/>
      <c r="H76" s="151">
        <f t="shared" ref="H76:H81" si="15">D76*F76</f>
        <v>0</v>
      </c>
      <c r="I76" s="152">
        <f t="shared" ref="I76:I81" si="16">D76*G76</f>
        <v>0</v>
      </c>
      <c r="J76" s="153">
        <f t="shared" ref="J76:J82" si="17">((H76/$G$7)+(I76))</f>
        <v>0</v>
      </c>
    </row>
    <row r="77" spans="1:10" s="143" customFormat="1" ht="15" customHeight="1" x14ac:dyDescent="0.3">
      <c r="A77" s="181" t="s">
        <v>264</v>
      </c>
      <c r="B77" s="207"/>
      <c r="D77" s="162"/>
      <c r="E77" s="150"/>
      <c r="F77" s="151"/>
      <c r="G77" s="152"/>
      <c r="H77" s="151">
        <f t="shared" si="15"/>
        <v>0</v>
      </c>
      <c r="I77" s="152">
        <f t="shared" si="16"/>
        <v>0</v>
      </c>
      <c r="J77" s="153">
        <f t="shared" si="17"/>
        <v>0</v>
      </c>
    </row>
    <row r="78" spans="1:10" s="143" customFormat="1" ht="15" customHeight="1" x14ac:dyDescent="0.3">
      <c r="A78" s="181" t="s">
        <v>265</v>
      </c>
      <c r="B78" s="208"/>
      <c r="D78" s="162"/>
      <c r="E78" s="150"/>
      <c r="F78" s="151"/>
      <c r="G78" s="152"/>
      <c r="H78" s="151">
        <f t="shared" si="15"/>
        <v>0</v>
      </c>
      <c r="I78" s="152">
        <f t="shared" si="16"/>
        <v>0</v>
      </c>
      <c r="J78" s="153">
        <f t="shared" si="17"/>
        <v>0</v>
      </c>
    </row>
    <row r="79" spans="1:10" s="143" customFormat="1" ht="15" customHeight="1" x14ac:dyDescent="0.3">
      <c r="A79" s="181" t="s">
        <v>266</v>
      </c>
      <c r="B79" s="208"/>
      <c r="D79" s="162"/>
      <c r="E79" s="150"/>
      <c r="F79" s="151"/>
      <c r="G79" s="152"/>
      <c r="H79" s="151">
        <f t="shared" si="15"/>
        <v>0</v>
      </c>
      <c r="I79" s="152">
        <f t="shared" si="16"/>
        <v>0</v>
      </c>
      <c r="J79" s="153">
        <f t="shared" si="17"/>
        <v>0</v>
      </c>
    </row>
    <row r="80" spans="1:10" s="143" customFormat="1" ht="15" customHeight="1" x14ac:dyDescent="0.3">
      <c r="A80" s="181" t="s">
        <v>267</v>
      </c>
      <c r="B80" s="208"/>
      <c r="D80" s="162"/>
      <c r="E80" s="150"/>
      <c r="F80" s="151"/>
      <c r="G80" s="152"/>
      <c r="H80" s="151">
        <f t="shared" si="15"/>
        <v>0</v>
      </c>
      <c r="I80" s="152">
        <f t="shared" si="16"/>
        <v>0</v>
      </c>
      <c r="J80" s="153">
        <f t="shared" si="17"/>
        <v>0</v>
      </c>
    </row>
    <row r="81" spans="1:11" s="143" customFormat="1" ht="15" customHeight="1" thickBot="1" x14ac:dyDescent="0.35">
      <c r="A81" s="181"/>
      <c r="B81" s="207"/>
      <c r="D81" s="195"/>
      <c r="E81" s="196"/>
      <c r="F81" s="197"/>
      <c r="G81" s="198"/>
      <c r="H81" s="197">
        <f t="shared" si="15"/>
        <v>0</v>
      </c>
      <c r="I81" s="198">
        <f t="shared" si="16"/>
        <v>0</v>
      </c>
      <c r="J81" s="199">
        <f t="shared" si="17"/>
        <v>0</v>
      </c>
    </row>
    <row r="82" spans="1:11" s="136" customFormat="1" ht="15" customHeight="1" thickBot="1" x14ac:dyDescent="0.35">
      <c r="A82" s="200"/>
      <c r="B82" s="166" t="s">
        <v>268</v>
      </c>
      <c r="C82" s="167"/>
      <c r="D82" s="168"/>
      <c r="E82" s="169"/>
      <c r="F82" s="170">
        <f>SUM(F75:F81)</f>
        <v>0</v>
      </c>
      <c r="G82" s="171">
        <f>SUM(G75:G81)</f>
        <v>0</v>
      </c>
      <c r="H82" s="170">
        <f>SUM(H75:H81)</f>
        <v>0</v>
      </c>
      <c r="I82" s="171">
        <f>SUM(I75:I81)</f>
        <v>0</v>
      </c>
      <c r="J82" s="201">
        <f t="shared" si="17"/>
        <v>0</v>
      </c>
    </row>
    <row r="83" spans="1:11" s="143" customFormat="1" ht="5.0999999999999996" customHeight="1" thickBot="1" x14ac:dyDescent="0.35">
      <c r="A83" s="216"/>
      <c r="B83" s="192"/>
      <c r="C83" s="192"/>
      <c r="D83" s="217"/>
      <c r="E83" s="218"/>
      <c r="F83" s="219"/>
      <c r="G83" s="220"/>
      <c r="H83" s="219"/>
      <c r="I83" s="220"/>
      <c r="J83" s="220"/>
    </row>
    <row r="84" spans="1:11" s="136" customFormat="1" ht="24.9" customHeight="1" thickBot="1" x14ac:dyDescent="0.35">
      <c r="A84" s="221"/>
      <c r="B84" s="222" t="s">
        <v>269</v>
      </c>
      <c r="C84" s="223"/>
      <c r="D84" s="224"/>
      <c r="E84" s="225"/>
      <c r="F84" s="226"/>
      <c r="G84" s="227"/>
      <c r="H84" s="226">
        <f>H30+H43+H52+H61+H72+H82</f>
        <v>650700000</v>
      </c>
      <c r="I84" s="228">
        <f>I30+I43+I52+I61+I72+I82</f>
        <v>56666.666666666664</v>
      </c>
      <c r="J84" s="229">
        <f>((H84/$G$7)+(I84))</f>
        <v>96103.030303030304</v>
      </c>
      <c r="K84" s="202">
        <f>J84*G7</f>
        <v>1585700000</v>
      </c>
    </row>
    <row r="92" spans="1:11" s="117" customFormat="1" x14ac:dyDescent="0.3">
      <c r="B92" s="111"/>
      <c r="C92" s="111"/>
      <c r="D92" s="112"/>
      <c r="E92" s="110"/>
      <c r="F92" s="115"/>
      <c r="G92" s="116"/>
      <c r="H92" s="115"/>
      <c r="I92" s="116"/>
      <c r="J92" s="116"/>
    </row>
    <row r="93" spans="1:11" s="117" customFormat="1" x14ac:dyDescent="0.3">
      <c r="B93" s="111"/>
      <c r="C93" s="111"/>
      <c r="D93" s="112"/>
      <c r="E93" s="110"/>
      <c r="F93" s="115"/>
      <c r="G93" s="116"/>
      <c r="H93" s="115"/>
      <c r="I93" s="116"/>
      <c r="J93" s="116"/>
    </row>
    <row r="94" spans="1:11" s="117" customFormat="1" x14ac:dyDescent="0.3">
      <c r="B94" s="111"/>
      <c r="C94" s="111"/>
      <c r="D94" s="112"/>
      <c r="E94" s="110"/>
      <c r="F94" s="115"/>
      <c r="G94" s="116"/>
      <c r="H94" s="115"/>
      <c r="I94" s="116"/>
      <c r="J94" s="116"/>
    </row>
    <row r="95" spans="1:11" s="117" customFormat="1" x14ac:dyDescent="0.3">
      <c r="B95" s="111"/>
      <c r="C95" s="111"/>
      <c r="D95" s="112"/>
      <c r="E95" s="110"/>
      <c r="F95" s="115"/>
      <c r="G95" s="116"/>
      <c r="H95" s="115"/>
      <c r="I95" s="116"/>
      <c r="J95" s="116"/>
    </row>
    <row r="96" spans="1:11" s="117" customFormat="1" x14ac:dyDescent="0.3">
      <c r="B96" s="111"/>
      <c r="C96" s="111"/>
      <c r="D96" s="112"/>
      <c r="E96" s="110"/>
      <c r="F96" s="115"/>
      <c r="G96" s="116"/>
      <c r="H96" s="115"/>
      <c r="I96" s="116"/>
      <c r="J96" s="116"/>
    </row>
    <row r="97" spans="2:10" s="117" customFormat="1" x14ac:dyDescent="0.3">
      <c r="B97" s="111"/>
      <c r="C97" s="111"/>
      <c r="D97" s="112"/>
      <c r="E97" s="110"/>
      <c r="F97" s="115"/>
      <c r="G97" s="116"/>
      <c r="H97" s="115"/>
      <c r="I97" s="116"/>
      <c r="J97" s="116"/>
    </row>
    <row r="98" spans="2:10" s="117" customFormat="1" x14ac:dyDescent="0.3">
      <c r="B98" s="111"/>
      <c r="C98" s="111"/>
      <c r="D98" s="112"/>
      <c r="E98" s="110"/>
      <c r="F98" s="115"/>
      <c r="G98" s="116"/>
      <c r="H98" s="115"/>
      <c r="I98" s="116"/>
      <c r="J98" s="116"/>
    </row>
    <row r="99" spans="2:10" s="117" customFormat="1" x14ac:dyDescent="0.3">
      <c r="B99" s="111"/>
      <c r="C99" s="111"/>
      <c r="D99" s="112"/>
      <c r="E99" s="110"/>
      <c r="F99" s="115"/>
      <c r="G99" s="116"/>
      <c r="H99" s="115"/>
      <c r="I99" s="116"/>
      <c r="J99" s="116"/>
    </row>
    <row r="100" spans="2:10" s="117" customFormat="1" x14ac:dyDescent="0.3">
      <c r="B100" s="111"/>
      <c r="C100" s="111"/>
      <c r="D100" s="112"/>
      <c r="E100" s="110"/>
      <c r="F100" s="115"/>
      <c r="G100" s="116"/>
      <c r="H100" s="115"/>
      <c r="I100" s="116"/>
      <c r="J100" s="116"/>
    </row>
    <row r="101" spans="2:10" s="117" customFormat="1" x14ac:dyDescent="0.3">
      <c r="B101" s="111"/>
      <c r="C101" s="111"/>
      <c r="D101" s="112"/>
      <c r="E101" s="110"/>
      <c r="F101" s="115"/>
      <c r="G101" s="116"/>
      <c r="H101" s="115"/>
      <c r="I101" s="116"/>
      <c r="J101" s="116"/>
    </row>
    <row r="102" spans="2:10" s="117" customFormat="1" x14ac:dyDescent="0.3">
      <c r="B102" s="111"/>
      <c r="C102" s="111"/>
      <c r="D102" s="112"/>
      <c r="E102" s="110"/>
      <c r="F102" s="115"/>
      <c r="G102" s="116"/>
      <c r="H102" s="115"/>
      <c r="I102" s="116"/>
      <c r="J102" s="116"/>
    </row>
    <row r="103" spans="2:10" s="117" customFormat="1" x14ac:dyDescent="0.3">
      <c r="B103" s="111"/>
      <c r="C103" s="111"/>
      <c r="D103" s="112"/>
      <c r="E103" s="110"/>
      <c r="F103" s="115"/>
      <c r="G103" s="116"/>
      <c r="H103" s="115"/>
      <c r="I103" s="116"/>
      <c r="J103" s="116"/>
    </row>
    <row r="104" spans="2:10" s="117" customFormat="1" x14ac:dyDescent="0.3">
      <c r="B104" s="111"/>
      <c r="C104" s="111"/>
      <c r="D104" s="112"/>
      <c r="E104" s="110"/>
      <c r="F104" s="115"/>
      <c r="G104" s="116"/>
      <c r="H104" s="115"/>
      <c r="I104" s="116"/>
      <c r="J104" s="116"/>
    </row>
    <row r="105" spans="2:10" s="117" customFormat="1" x14ac:dyDescent="0.3">
      <c r="B105" s="111"/>
      <c r="C105" s="111"/>
      <c r="D105" s="112"/>
      <c r="E105" s="110"/>
      <c r="F105" s="115"/>
      <c r="G105" s="116"/>
      <c r="H105" s="115"/>
      <c r="I105" s="116"/>
      <c r="J105" s="116"/>
    </row>
    <row r="106" spans="2:10" s="117" customFormat="1" x14ac:dyDescent="0.3">
      <c r="B106" s="111"/>
      <c r="C106" s="111"/>
      <c r="D106" s="112"/>
      <c r="E106" s="110"/>
      <c r="F106" s="115"/>
      <c r="G106" s="116"/>
      <c r="H106" s="115"/>
      <c r="I106" s="116"/>
      <c r="J106" s="116"/>
    </row>
    <row r="107" spans="2:10" s="117" customFormat="1" x14ac:dyDescent="0.3">
      <c r="B107" s="111"/>
      <c r="C107" s="111"/>
      <c r="D107" s="112"/>
      <c r="E107" s="110"/>
      <c r="F107" s="115"/>
      <c r="G107" s="116"/>
      <c r="H107" s="115"/>
      <c r="I107" s="116"/>
      <c r="J107" s="116"/>
    </row>
    <row r="108" spans="2:10" s="117" customFormat="1" x14ac:dyDescent="0.3">
      <c r="B108" s="111"/>
      <c r="C108" s="111"/>
      <c r="D108" s="112"/>
      <c r="E108" s="110"/>
      <c r="F108" s="115"/>
      <c r="G108" s="116"/>
      <c r="H108" s="115"/>
      <c r="I108" s="116"/>
      <c r="J108" s="116"/>
    </row>
    <row r="109" spans="2:10" s="117" customFormat="1" x14ac:dyDescent="0.3">
      <c r="B109" s="111"/>
      <c r="C109" s="111"/>
      <c r="D109" s="112"/>
      <c r="E109" s="110"/>
      <c r="F109" s="115"/>
      <c r="G109" s="116"/>
      <c r="H109" s="115"/>
      <c r="I109" s="116"/>
      <c r="J109" s="116"/>
    </row>
    <row r="110" spans="2:10" s="117" customFormat="1" x14ac:dyDescent="0.3">
      <c r="B110" s="111"/>
      <c r="C110" s="111"/>
      <c r="D110" s="112"/>
      <c r="E110" s="110"/>
      <c r="F110" s="115"/>
      <c r="G110" s="116"/>
      <c r="H110" s="115"/>
      <c r="I110" s="116"/>
      <c r="J110" s="116"/>
    </row>
    <row r="111" spans="2:10" s="117" customFormat="1" x14ac:dyDescent="0.3">
      <c r="B111" s="111"/>
      <c r="C111" s="111"/>
      <c r="D111" s="112"/>
      <c r="E111" s="110"/>
      <c r="F111" s="115"/>
      <c r="G111" s="116"/>
      <c r="H111" s="115"/>
      <c r="I111" s="116"/>
      <c r="J111" s="116"/>
    </row>
    <row r="112" spans="2:10" s="117" customFormat="1" x14ac:dyDescent="0.3">
      <c r="B112" s="111"/>
      <c r="C112" s="111"/>
      <c r="D112" s="112"/>
      <c r="E112" s="110"/>
      <c r="F112" s="115"/>
      <c r="G112" s="116"/>
      <c r="H112" s="115"/>
      <c r="I112" s="116"/>
      <c r="J112" s="116"/>
    </row>
  </sheetData>
  <mergeCells count="22">
    <mergeCell ref="A2:F2"/>
    <mergeCell ref="A9:A10"/>
    <mergeCell ref="B9:B10"/>
    <mergeCell ref="C9:C10"/>
    <mergeCell ref="D9:E10"/>
    <mergeCell ref="F9:G9"/>
    <mergeCell ref="H9:I9"/>
    <mergeCell ref="D18:D19"/>
    <mergeCell ref="E18:E19"/>
    <mergeCell ref="F18:F19"/>
    <mergeCell ref="G18:G19"/>
    <mergeCell ref="H18:H19"/>
    <mergeCell ref="I18:I19"/>
    <mergeCell ref="J18:J19"/>
    <mergeCell ref="D20:D21"/>
    <mergeCell ref="D34:D36"/>
    <mergeCell ref="E34:E36"/>
    <mergeCell ref="F34:F36"/>
    <mergeCell ref="G34:G39"/>
    <mergeCell ref="H34:H36"/>
    <mergeCell ref="I34:I36"/>
    <mergeCell ref="J34:J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topLeftCell="A58" zoomScale="115" zoomScaleNormal="115" workbookViewId="0">
      <selection activeCell="D70" sqref="D70"/>
    </sheetView>
  </sheetViews>
  <sheetFormatPr defaultColWidth="9" defaultRowHeight="13.8" x14ac:dyDescent="0.3"/>
  <cols>
    <col min="1" max="1" width="6.21875" style="1" customWidth="1"/>
    <col min="2" max="2" width="27.21875" style="2" customWidth="1"/>
    <col min="3" max="3" width="28.33203125" style="2" customWidth="1"/>
    <col min="4" max="4" width="38" style="2" customWidth="1"/>
    <col min="5" max="5" width="16.77734375" style="2" customWidth="1"/>
    <col min="6" max="6" width="6.33203125" style="3" customWidth="1"/>
    <col min="7" max="7" width="7.88671875" style="4" customWidth="1"/>
    <col min="8" max="8" width="17.44140625" style="5" bestFit="1" customWidth="1"/>
    <col min="9" max="9" width="15.33203125" style="6" bestFit="1" customWidth="1"/>
    <col min="10" max="250" width="9" style="2"/>
    <col min="251" max="251" width="6.21875" style="2" customWidth="1"/>
    <col min="252" max="252" width="27.21875" style="2" customWidth="1"/>
    <col min="253" max="253" width="28.33203125" style="2" customWidth="1"/>
    <col min="254" max="254" width="38" style="2" customWidth="1"/>
    <col min="255" max="255" width="16.77734375" style="2" customWidth="1"/>
    <col min="256" max="256" width="6.33203125" style="2" customWidth="1"/>
    <col min="257" max="257" width="7.88671875" style="2" customWidth="1"/>
    <col min="258" max="258" width="11.6640625" style="2" customWidth="1"/>
    <col min="259" max="259" width="13.21875" style="2" customWidth="1"/>
    <col min="260" max="261" width="10.6640625" style="2" customWidth="1"/>
    <col min="262" max="264" width="20.6640625" style="2" customWidth="1"/>
    <col min="265" max="265" width="19.44140625" style="2" customWidth="1"/>
    <col min="266" max="506" width="9" style="2"/>
    <col min="507" max="507" width="6.21875" style="2" customWidth="1"/>
    <col min="508" max="508" width="27.21875" style="2" customWidth="1"/>
    <col min="509" max="509" width="28.33203125" style="2" customWidth="1"/>
    <col min="510" max="510" width="38" style="2" customWidth="1"/>
    <col min="511" max="511" width="16.77734375" style="2" customWidth="1"/>
    <col min="512" max="512" width="6.33203125" style="2" customWidth="1"/>
    <col min="513" max="513" width="7.88671875" style="2" customWidth="1"/>
    <col min="514" max="514" width="11.6640625" style="2" customWidth="1"/>
    <col min="515" max="515" width="13.21875" style="2" customWidth="1"/>
    <col min="516" max="517" width="10.6640625" style="2" customWidth="1"/>
    <col min="518" max="520" width="20.6640625" style="2" customWidth="1"/>
    <col min="521" max="521" width="19.44140625" style="2" customWidth="1"/>
    <col min="522" max="762" width="9" style="2"/>
    <col min="763" max="763" width="6.21875" style="2" customWidth="1"/>
    <col min="764" max="764" width="27.21875" style="2" customWidth="1"/>
    <col min="765" max="765" width="28.33203125" style="2" customWidth="1"/>
    <col min="766" max="766" width="38" style="2" customWidth="1"/>
    <col min="767" max="767" width="16.77734375" style="2" customWidth="1"/>
    <col min="768" max="768" width="6.33203125" style="2" customWidth="1"/>
    <col min="769" max="769" width="7.88671875" style="2" customWidth="1"/>
    <col min="770" max="770" width="11.6640625" style="2" customWidth="1"/>
    <col min="771" max="771" width="13.21875" style="2" customWidth="1"/>
    <col min="772" max="773" width="10.6640625" style="2" customWidth="1"/>
    <col min="774" max="776" width="20.6640625" style="2" customWidth="1"/>
    <col min="777" max="777" width="19.44140625" style="2" customWidth="1"/>
    <col min="778" max="1018" width="9" style="2"/>
    <col min="1019" max="1019" width="6.21875" style="2" customWidth="1"/>
    <col min="1020" max="1020" width="27.21875" style="2" customWidth="1"/>
    <col min="1021" max="1021" width="28.33203125" style="2" customWidth="1"/>
    <col min="1022" max="1022" width="38" style="2" customWidth="1"/>
    <col min="1023" max="1023" width="16.77734375" style="2" customWidth="1"/>
    <col min="1024" max="1024" width="6.33203125" style="2" customWidth="1"/>
    <col min="1025" max="1025" width="7.88671875" style="2" customWidth="1"/>
    <col min="1026" max="1026" width="11.6640625" style="2" customWidth="1"/>
    <col min="1027" max="1027" width="13.21875" style="2" customWidth="1"/>
    <col min="1028" max="1029" width="10.6640625" style="2" customWidth="1"/>
    <col min="1030" max="1032" width="20.6640625" style="2" customWidth="1"/>
    <col min="1033" max="1033" width="19.44140625" style="2" customWidth="1"/>
    <col min="1034" max="1274" width="9" style="2"/>
    <col min="1275" max="1275" width="6.21875" style="2" customWidth="1"/>
    <col min="1276" max="1276" width="27.21875" style="2" customWidth="1"/>
    <col min="1277" max="1277" width="28.33203125" style="2" customWidth="1"/>
    <col min="1278" max="1278" width="38" style="2" customWidth="1"/>
    <col min="1279" max="1279" width="16.77734375" style="2" customWidth="1"/>
    <col min="1280" max="1280" width="6.33203125" style="2" customWidth="1"/>
    <col min="1281" max="1281" width="7.88671875" style="2" customWidth="1"/>
    <col min="1282" max="1282" width="11.6640625" style="2" customWidth="1"/>
    <col min="1283" max="1283" width="13.21875" style="2" customWidth="1"/>
    <col min="1284" max="1285" width="10.6640625" style="2" customWidth="1"/>
    <col min="1286" max="1288" width="20.6640625" style="2" customWidth="1"/>
    <col min="1289" max="1289" width="19.44140625" style="2" customWidth="1"/>
    <col min="1290" max="1530" width="9" style="2"/>
    <col min="1531" max="1531" width="6.21875" style="2" customWidth="1"/>
    <col min="1532" max="1532" width="27.21875" style="2" customWidth="1"/>
    <col min="1533" max="1533" width="28.33203125" style="2" customWidth="1"/>
    <col min="1534" max="1534" width="38" style="2" customWidth="1"/>
    <col min="1535" max="1535" width="16.77734375" style="2" customWidth="1"/>
    <col min="1536" max="1536" width="6.33203125" style="2" customWidth="1"/>
    <col min="1537" max="1537" width="7.88671875" style="2" customWidth="1"/>
    <col min="1538" max="1538" width="11.6640625" style="2" customWidth="1"/>
    <col min="1539" max="1539" width="13.21875" style="2" customWidth="1"/>
    <col min="1540" max="1541" width="10.6640625" style="2" customWidth="1"/>
    <col min="1542" max="1544" width="20.6640625" style="2" customWidth="1"/>
    <col min="1545" max="1545" width="19.44140625" style="2" customWidth="1"/>
    <col min="1546" max="1786" width="9" style="2"/>
    <col min="1787" max="1787" width="6.21875" style="2" customWidth="1"/>
    <col min="1788" max="1788" width="27.21875" style="2" customWidth="1"/>
    <col min="1789" max="1789" width="28.33203125" style="2" customWidth="1"/>
    <col min="1790" max="1790" width="38" style="2" customWidth="1"/>
    <col min="1791" max="1791" width="16.77734375" style="2" customWidth="1"/>
    <col min="1792" max="1792" width="6.33203125" style="2" customWidth="1"/>
    <col min="1793" max="1793" width="7.88671875" style="2" customWidth="1"/>
    <col min="1794" max="1794" width="11.6640625" style="2" customWidth="1"/>
    <col min="1795" max="1795" width="13.21875" style="2" customWidth="1"/>
    <col min="1796" max="1797" width="10.6640625" style="2" customWidth="1"/>
    <col min="1798" max="1800" width="20.6640625" style="2" customWidth="1"/>
    <col min="1801" max="1801" width="19.44140625" style="2" customWidth="1"/>
    <col min="1802" max="2042" width="9" style="2"/>
    <col min="2043" max="2043" width="6.21875" style="2" customWidth="1"/>
    <col min="2044" max="2044" width="27.21875" style="2" customWidth="1"/>
    <col min="2045" max="2045" width="28.33203125" style="2" customWidth="1"/>
    <col min="2046" max="2046" width="38" style="2" customWidth="1"/>
    <col min="2047" max="2047" width="16.77734375" style="2" customWidth="1"/>
    <col min="2048" max="2048" width="6.33203125" style="2" customWidth="1"/>
    <col min="2049" max="2049" width="7.88671875" style="2" customWidth="1"/>
    <col min="2050" max="2050" width="11.6640625" style="2" customWidth="1"/>
    <col min="2051" max="2051" width="13.21875" style="2" customWidth="1"/>
    <col min="2052" max="2053" width="10.6640625" style="2" customWidth="1"/>
    <col min="2054" max="2056" width="20.6640625" style="2" customWidth="1"/>
    <col min="2057" max="2057" width="19.44140625" style="2" customWidth="1"/>
    <col min="2058" max="2298" width="9" style="2"/>
    <col min="2299" max="2299" width="6.21875" style="2" customWidth="1"/>
    <col min="2300" max="2300" width="27.21875" style="2" customWidth="1"/>
    <col min="2301" max="2301" width="28.33203125" style="2" customWidth="1"/>
    <col min="2302" max="2302" width="38" style="2" customWidth="1"/>
    <col min="2303" max="2303" width="16.77734375" style="2" customWidth="1"/>
    <col min="2304" max="2304" width="6.33203125" style="2" customWidth="1"/>
    <col min="2305" max="2305" width="7.88671875" style="2" customWidth="1"/>
    <col min="2306" max="2306" width="11.6640625" style="2" customWidth="1"/>
    <col min="2307" max="2307" width="13.21875" style="2" customWidth="1"/>
    <col min="2308" max="2309" width="10.6640625" style="2" customWidth="1"/>
    <col min="2310" max="2312" width="20.6640625" style="2" customWidth="1"/>
    <col min="2313" max="2313" width="19.44140625" style="2" customWidth="1"/>
    <col min="2314" max="2554" width="9" style="2"/>
    <col min="2555" max="2555" width="6.21875" style="2" customWidth="1"/>
    <col min="2556" max="2556" width="27.21875" style="2" customWidth="1"/>
    <col min="2557" max="2557" width="28.33203125" style="2" customWidth="1"/>
    <col min="2558" max="2558" width="38" style="2" customWidth="1"/>
    <col min="2559" max="2559" width="16.77734375" style="2" customWidth="1"/>
    <col min="2560" max="2560" width="6.33203125" style="2" customWidth="1"/>
    <col min="2561" max="2561" width="7.88671875" style="2" customWidth="1"/>
    <col min="2562" max="2562" width="11.6640625" style="2" customWidth="1"/>
    <col min="2563" max="2563" width="13.21875" style="2" customWidth="1"/>
    <col min="2564" max="2565" width="10.6640625" style="2" customWidth="1"/>
    <col min="2566" max="2568" width="20.6640625" style="2" customWidth="1"/>
    <col min="2569" max="2569" width="19.44140625" style="2" customWidth="1"/>
    <col min="2570" max="2810" width="9" style="2"/>
    <col min="2811" max="2811" width="6.21875" style="2" customWidth="1"/>
    <col min="2812" max="2812" width="27.21875" style="2" customWidth="1"/>
    <col min="2813" max="2813" width="28.33203125" style="2" customWidth="1"/>
    <col min="2814" max="2814" width="38" style="2" customWidth="1"/>
    <col min="2815" max="2815" width="16.77734375" style="2" customWidth="1"/>
    <col min="2816" max="2816" width="6.33203125" style="2" customWidth="1"/>
    <col min="2817" max="2817" width="7.88671875" style="2" customWidth="1"/>
    <col min="2818" max="2818" width="11.6640625" style="2" customWidth="1"/>
    <col min="2819" max="2819" width="13.21875" style="2" customWidth="1"/>
    <col min="2820" max="2821" width="10.6640625" style="2" customWidth="1"/>
    <col min="2822" max="2824" width="20.6640625" style="2" customWidth="1"/>
    <col min="2825" max="2825" width="19.44140625" style="2" customWidth="1"/>
    <col min="2826" max="3066" width="9" style="2"/>
    <col min="3067" max="3067" width="6.21875" style="2" customWidth="1"/>
    <col min="3068" max="3068" width="27.21875" style="2" customWidth="1"/>
    <col min="3069" max="3069" width="28.33203125" style="2" customWidth="1"/>
    <col min="3070" max="3070" width="38" style="2" customWidth="1"/>
    <col min="3071" max="3071" width="16.77734375" style="2" customWidth="1"/>
    <col min="3072" max="3072" width="6.33203125" style="2" customWidth="1"/>
    <col min="3073" max="3073" width="7.88671875" style="2" customWidth="1"/>
    <col min="3074" max="3074" width="11.6640625" style="2" customWidth="1"/>
    <col min="3075" max="3075" width="13.21875" style="2" customWidth="1"/>
    <col min="3076" max="3077" width="10.6640625" style="2" customWidth="1"/>
    <col min="3078" max="3080" width="20.6640625" style="2" customWidth="1"/>
    <col min="3081" max="3081" width="19.44140625" style="2" customWidth="1"/>
    <col min="3082" max="3322" width="9" style="2"/>
    <col min="3323" max="3323" width="6.21875" style="2" customWidth="1"/>
    <col min="3324" max="3324" width="27.21875" style="2" customWidth="1"/>
    <col min="3325" max="3325" width="28.33203125" style="2" customWidth="1"/>
    <col min="3326" max="3326" width="38" style="2" customWidth="1"/>
    <col min="3327" max="3327" width="16.77734375" style="2" customWidth="1"/>
    <col min="3328" max="3328" width="6.33203125" style="2" customWidth="1"/>
    <col min="3329" max="3329" width="7.88671875" style="2" customWidth="1"/>
    <col min="3330" max="3330" width="11.6640625" style="2" customWidth="1"/>
    <col min="3331" max="3331" width="13.21875" style="2" customWidth="1"/>
    <col min="3332" max="3333" width="10.6640625" style="2" customWidth="1"/>
    <col min="3334" max="3336" width="20.6640625" style="2" customWidth="1"/>
    <col min="3337" max="3337" width="19.44140625" style="2" customWidth="1"/>
    <col min="3338" max="3578" width="9" style="2"/>
    <col min="3579" max="3579" width="6.21875" style="2" customWidth="1"/>
    <col min="3580" max="3580" width="27.21875" style="2" customWidth="1"/>
    <col min="3581" max="3581" width="28.33203125" style="2" customWidth="1"/>
    <col min="3582" max="3582" width="38" style="2" customWidth="1"/>
    <col min="3583" max="3583" width="16.77734375" style="2" customWidth="1"/>
    <col min="3584" max="3584" width="6.33203125" style="2" customWidth="1"/>
    <col min="3585" max="3585" width="7.88671875" style="2" customWidth="1"/>
    <col min="3586" max="3586" width="11.6640625" style="2" customWidth="1"/>
    <col min="3587" max="3587" width="13.21875" style="2" customWidth="1"/>
    <col min="3588" max="3589" width="10.6640625" style="2" customWidth="1"/>
    <col min="3590" max="3592" width="20.6640625" style="2" customWidth="1"/>
    <col min="3593" max="3593" width="19.44140625" style="2" customWidth="1"/>
    <col min="3594" max="3834" width="9" style="2"/>
    <col min="3835" max="3835" width="6.21875" style="2" customWidth="1"/>
    <col min="3836" max="3836" width="27.21875" style="2" customWidth="1"/>
    <col min="3837" max="3837" width="28.33203125" style="2" customWidth="1"/>
    <col min="3838" max="3838" width="38" style="2" customWidth="1"/>
    <col min="3839" max="3839" width="16.77734375" style="2" customWidth="1"/>
    <col min="3840" max="3840" width="6.33203125" style="2" customWidth="1"/>
    <col min="3841" max="3841" width="7.88671875" style="2" customWidth="1"/>
    <col min="3842" max="3842" width="11.6640625" style="2" customWidth="1"/>
    <col min="3843" max="3843" width="13.21875" style="2" customWidth="1"/>
    <col min="3844" max="3845" width="10.6640625" style="2" customWidth="1"/>
    <col min="3846" max="3848" width="20.6640625" style="2" customWidth="1"/>
    <col min="3849" max="3849" width="19.44140625" style="2" customWidth="1"/>
    <col min="3850" max="4090" width="9" style="2"/>
    <col min="4091" max="4091" width="6.21875" style="2" customWidth="1"/>
    <col min="4092" max="4092" width="27.21875" style="2" customWidth="1"/>
    <col min="4093" max="4093" width="28.33203125" style="2" customWidth="1"/>
    <col min="4094" max="4094" width="38" style="2" customWidth="1"/>
    <col min="4095" max="4095" width="16.77734375" style="2" customWidth="1"/>
    <col min="4096" max="4096" width="6.33203125" style="2" customWidth="1"/>
    <col min="4097" max="4097" width="7.88671875" style="2" customWidth="1"/>
    <col min="4098" max="4098" width="11.6640625" style="2" customWidth="1"/>
    <col min="4099" max="4099" width="13.21875" style="2" customWidth="1"/>
    <col min="4100" max="4101" width="10.6640625" style="2" customWidth="1"/>
    <col min="4102" max="4104" width="20.6640625" style="2" customWidth="1"/>
    <col min="4105" max="4105" width="19.44140625" style="2" customWidth="1"/>
    <col min="4106" max="4346" width="9" style="2"/>
    <col min="4347" max="4347" width="6.21875" style="2" customWidth="1"/>
    <col min="4348" max="4348" width="27.21875" style="2" customWidth="1"/>
    <col min="4349" max="4349" width="28.33203125" style="2" customWidth="1"/>
    <col min="4350" max="4350" width="38" style="2" customWidth="1"/>
    <col min="4351" max="4351" width="16.77734375" style="2" customWidth="1"/>
    <col min="4352" max="4352" width="6.33203125" style="2" customWidth="1"/>
    <col min="4353" max="4353" width="7.88671875" style="2" customWidth="1"/>
    <col min="4354" max="4354" width="11.6640625" style="2" customWidth="1"/>
    <col min="4355" max="4355" width="13.21875" style="2" customWidth="1"/>
    <col min="4356" max="4357" width="10.6640625" style="2" customWidth="1"/>
    <col min="4358" max="4360" width="20.6640625" style="2" customWidth="1"/>
    <col min="4361" max="4361" width="19.44140625" style="2" customWidth="1"/>
    <col min="4362" max="4602" width="9" style="2"/>
    <col min="4603" max="4603" width="6.21875" style="2" customWidth="1"/>
    <col min="4604" max="4604" width="27.21875" style="2" customWidth="1"/>
    <col min="4605" max="4605" width="28.33203125" style="2" customWidth="1"/>
    <col min="4606" max="4606" width="38" style="2" customWidth="1"/>
    <col min="4607" max="4607" width="16.77734375" style="2" customWidth="1"/>
    <col min="4608" max="4608" width="6.33203125" style="2" customWidth="1"/>
    <col min="4609" max="4609" width="7.88671875" style="2" customWidth="1"/>
    <col min="4610" max="4610" width="11.6640625" style="2" customWidth="1"/>
    <col min="4611" max="4611" width="13.21875" style="2" customWidth="1"/>
    <col min="4612" max="4613" width="10.6640625" style="2" customWidth="1"/>
    <col min="4614" max="4616" width="20.6640625" style="2" customWidth="1"/>
    <col min="4617" max="4617" width="19.44140625" style="2" customWidth="1"/>
    <col min="4618" max="4858" width="9" style="2"/>
    <col min="4859" max="4859" width="6.21875" style="2" customWidth="1"/>
    <col min="4860" max="4860" width="27.21875" style="2" customWidth="1"/>
    <col min="4861" max="4861" width="28.33203125" style="2" customWidth="1"/>
    <col min="4862" max="4862" width="38" style="2" customWidth="1"/>
    <col min="4863" max="4863" width="16.77734375" style="2" customWidth="1"/>
    <col min="4864" max="4864" width="6.33203125" style="2" customWidth="1"/>
    <col min="4865" max="4865" width="7.88671875" style="2" customWidth="1"/>
    <col min="4866" max="4866" width="11.6640625" style="2" customWidth="1"/>
    <col min="4867" max="4867" width="13.21875" style="2" customWidth="1"/>
    <col min="4868" max="4869" width="10.6640625" style="2" customWidth="1"/>
    <col min="4870" max="4872" width="20.6640625" style="2" customWidth="1"/>
    <col min="4873" max="4873" width="19.44140625" style="2" customWidth="1"/>
    <col min="4874" max="5114" width="9" style="2"/>
    <col min="5115" max="5115" width="6.21875" style="2" customWidth="1"/>
    <col min="5116" max="5116" width="27.21875" style="2" customWidth="1"/>
    <col min="5117" max="5117" width="28.33203125" style="2" customWidth="1"/>
    <col min="5118" max="5118" width="38" style="2" customWidth="1"/>
    <col min="5119" max="5119" width="16.77734375" style="2" customWidth="1"/>
    <col min="5120" max="5120" width="6.33203125" style="2" customWidth="1"/>
    <col min="5121" max="5121" width="7.88671875" style="2" customWidth="1"/>
    <col min="5122" max="5122" width="11.6640625" style="2" customWidth="1"/>
    <col min="5123" max="5123" width="13.21875" style="2" customWidth="1"/>
    <col min="5124" max="5125" width="10.6640625" style="2" customWidth="1"/>
    <col min="5126" max="5128" width="20.6640625" style="2" customWidth="1"/>
    <col min="5129" max="5129" width="19.44140625" style="2" customWidth="1"/>
    <col min="5130" max="5370" width="9" style="2"/>
    <col min="5371" max="5371" width="6.21875" style="2" customWidth="1"/>
    <col min="5372" max="5372" width="27.21875" style="2" customWidth="1"/>
    <col min="5373" max="5373" width="28.33203125" style="2" customWidth="1"/>
    <col min="5374" max="5374" width="38" style="2" customWidth="1"/>
    <col min="5375" max="5375" width="16.77734375" style="2" customWidth="1"/>
    <col min="5376" max="5376" width="6.33203125" style="2" customWidth="1"/>
    <col min="5377" max="5377" width="7.88671875" style="2" customWidth="1"/>
    <col min="5378" max="5378" width="11.6640625" style="2" customWidth="1"/>
    <col min="5379" max="5379" width="13.21875" style="2" customWidth="1"/>
    <col min="5380" max="5381" width="10.6640625" style="2" customWidth="1"/>
    <col min="5382" max="5384" width="20.6640625" style="2" customWidth="1"/>
    <col min="5385" max="5385" width="19.44140625" style="2" customWidth="1"/>
    <col min="5386" max="5626" width="9" style="2"/>
    <col min="5627" max="5627" width="6.21875" style="2" customWidth="1"/>
    <col min="5628" max="5628" width="27.21875" style="2" customWidth="1"/>
    <col min="5629" max="5629" width="28.33203125" style="2" customWidth="1"/>
    <col min="5630" max="5630" width="38" style="2" customWidth="1"/>
    <col min="5631" max="5631" width="16.77734375" style="2" customWidth="1"/>
    <col min="5632" max="5632" width="6.33203125" style="2" customWidth="1"/>
    <col min="5633" max="5633" width="7.88671875" style="2" customWidth="1"/>
    <col min="5634" max="5634" width="11.6640625" style="2" customWidth="1"/>
    <col min="5635" max="5635" width="13.21875" style="2" customWidth="1"/>
    <col min="5636" max="5637" width="10.6640625" style="2" customWidth="1"/>
    <col min="5638" max="5640" width="20.6640625" style="2" customWidth="1"/>
    <col min="5641" max="5641" width="19.44140625" style="2" customWidth="1"/>
    <col min="5642" max="5882" width="9" style="2"/>
    <col min="5883" max="5883" width="6.21875" style="2" customWidth="1"/>
    <col min="5884" max="5884" width="27.21875" style="2" customWidth="1"/>
    <col min="5885" max="5885" width="28.33203125" style="2" customWidth="1"/>
    <col min="5886" max="5886" width="38" style="2" customWidth="1"/>
    <col min="5887" max="5887" width="16.77734375" style="2" customWidth="1"/>
    <col min="5888" max="5888" width="6.33203125" style="2" customWidth="1"/>
    <col min="5889" max="5889" width="7.88671875" style="2" customWidth="1"/>
    <col min="5890" max="5890" width="11.6640625" style="2" customWidth="1"/>
    <col min="5891" max="5891" width="13.21875" style="2" customWidth="1"/>
    <col min="5892" max="5893" width="10.6640625" style="2" customWidth="1"/>
    <col min="5894" max="5896" width="20.6640625" style="2" customWidth="1"/>
    <col min="5897" max="5897" width="19.44140625" style="2" customWidth="1"/>
    <col min="5898" max="6138" width="9" style="2"/>
    <col min="6139" max="6139" width="6.21875" style="2" customWidth="1"/>
    <col min="6140" max="6140" width="27.21875" style="2" customWidth="1"/>
    <col min="6141" max="6141" width="28.33203125" style="2" customWidth="1"/>
    <col min="6142" max="6142" width="38" style="2" customWidth="1"/>
    <col min="6143" max="6143" width="16.77734375" style="2" customWidth="1"/>
    <col min="6144" max="6144" width="6.33203125" style="2" customWidth="1"/>
    <col min="6145" max="6145" width="7.88671875" style="2" customWidth="1"/>
    <col min="6146" max="6146" width="11.6640625" style="2" customWidth="1"/>
    <col min="6147" max="6147" width="13.21875" style="2" customWidth="1"/>
    <col min="6148" max="6149" width="10.6640625" style="2" customWidth="1"/>
    <col min="6150" max="6152" width="20.6640625" style="2" customWidth="1"/>
    <col min="6153" max="6153" width="19.44140625" style="2" customWidth="1"/>
    <col min="6154" max="6394" width="9" style="2"/>
    <col min="6395" max="6395" width="6.21875" style="2" customWidth="1"/>
    <col min="6396" max="6396" width="27.21875" style="2" customWidth="1"/>
    <col min="6397" max="6397" width="28.33203125" style="2" customWidth="1"/>
    <col min="6398" max="6398" width="38" style="2" customWidth="1"/>
    <col min="6399" max="6399" width="16.77734375" style="2" customWidth="1"/>
    <col min="6400" max="6400" width="6.33203125" style="2" customWidth="1"/>
    <col min="6401" max="6401" width="7.88671875" style="2" customWidth="1"/>
    <col min="6402" max="6402" width="11.6640625" style="2" customWidth="1"/>
    <col min="6403" max="6403" width="13.21875" style="2" customWidth="1"/>
    <col min="6404" max="6405" width="10.6640625" style="2" customWidth="1"/>
    <col min="6406" max="6408" width="20.6640625" style="2" customWidth="1"/>
    <col min="6409" max="6409" width="19.44140625" style="2" customWidth="1"/>
    <col min="6410" max="6650" width="9" style="2"/>
    <col min="6651" max="6651" width="6.21875" style="2" customWidth="1"/>
    <col min="6652" max="6652" width="27.21875" style="2" customWidth="1"/>
    <col min="6653" max="6653" width="28.33203125" style="2" customWidth="1"/>
    <col min="6654" max="6654" width="38" style="2" customWidth="1"/>
    <col min="6655" max="6655" width="16.77734375" style="2" customWidth="1"/>
    <col min="6656" max="6656" width="6.33203125" style="2" customWidth="1"/>
    <col min="6657" max="6657" width="7.88671875" style="2" customWidth="1"/>
    <col min="6658" max="6658" width="11.6640625" style="2" customWidth="1"/>
    <col min="6659" max="6659" width="13.21875" style="2" customWidth="1"/>
    <col min="6660" max="6661" width="10.6640625" style="2" customWidth="1"/>
    <col min="6662" max="6664" width="20.6640625" style="2" customWidth="1"/>
    <col min="6665" max="6665" width="19.44140625" style="2" customWidth="1"/>
    <col min="6666" max="6906" width="9" style="2"/>
    <col min="6907" max="6907" width="6.21875" style="2" customWidth="1"/>
    <col min="6908" max="6908" width="27.21875" style="2" customWidth="1"/>
    <col min="6909" max="6909" width="28.33203125" style="2" customWidth="1"/>
    <col min="6910" max="6910" width="38" style="2" customWidth="1"/>
    <col min="6911" max="6911" width="16.77734375" style="2" customWidth="1"/>
    <col min="6912" max="6912" width="6.33203125" style="2" customWidth="1"/>
    <col min="6913" max="6913" width="7.88671875" style="2" customWidth="1"/>
    <col min="6914" max="6914" width="11.6640625" style="2" customWidth="1"/>
    <col min="6915" max="6915" width="13.21875" style="2" customWidth="1"/>
    <col min="6916" max="6917" width="10.6640625" style="2" customWidth="1"/>
    <col min="6918" max="6920" width="20.6640625" style="2" customWidth="1"/>
    <col min="6921" max="6921" width="19.44140625" style="2" customWidth="1"/>
    <col min="6922" max="7162" width="9" style="2"/>
    <col min="7163" max="7163" width="6.21875" style="2" customWidth="1"/>
    <col min="7164" max="7164" width="27.21875" style="2" customWidth="1"/>
    <col min="7165" max="7165" width="28.33203125" style="2" customWidth="1"/>
    <col min="7166" max="7166" width="38" style="2" customWidth="1"/>
    <col min="7167" max="7167" width="16.77734375" style="2" customWidth="1"/>
    <col min="7168" max="7168" width="6.33203125" style="2" customWidth="1"/>
    <col min="7169" max="7169" width="7.88671875" style="2" customWidth="1"/>
    <col min="7170" max="7170" width="11.6640625" style="2" customWidth="1"/>
    <col min="7171" max="7171" width="13.21875" style="2" customWidth="1"/>
    <col min="7172" max="7173" width="10.6640625" style="2" customWidth="1"/>
    <col min="7174" max="7176" width="20.6640625" style="2" customWidth="1"/>
    <col min="7177" max="7177" width="19.44140625" style="2" customWidth="1"/>
    <col min="7178" max="7418" width="9" style="2"/>
    <col min="7419" max="7419" width="6.21875" style="2" customWidth="1"/>
    <col min="7420" max="7420" width="27.21875" style="2" customWidth="1"/>
    <col min="7421" max="7421" width="28.33203125" style="2" customWidth="1"/>
    <col min="7422" max="7422" width="38" style="2" customWidth="1"/>
    <col min="7423" max="7423" width="16.77734375" style="2" customWidth="1"/>
    <col min="7424" max="7424" width="6.33203125" style="2" customWidth="1"/>
    <col min="7425" max="7425" width="7.88671875" style="2" customWidth="1"/>
    <col min="7426" max="7426" width="11.6640625" style="2" customWidth="1"/>
    <col min="7427" max="7427" width="13.21875" style="2" customWidth="1"/>
    <col min="7428" max="7429" width="10.6640625" style="2" customWidth="1"/>
    <col min="7430" max="7432" width="20.6640625" style="2" customWidth="1"/>
    <col min="7433" max="7433" width="19.44140625" style="2" customWidth="1"/>
    <col min="7434" max="7674" width="9" style="2"/>
    <col min="7675" max="7675" width="6.21875" style="2" customWidth="1"/>
    <col min="7676" max="7676" width="27.21875" style="2" customWidth="1"/>
    <col min="7677" max="7677" width="28.33203125" style="2" customWidth="1"/>
    <col min="7678" max="7678" width="38" style="2" customWidth="1"/>
    <col min="7679" max="7679" width="16.77734375" style="2" customWidth="1"/>
    <col min="7680" max="7680" width="6.33203125" style="2" customWidth="1"/>
    <col min="7681" max="7681" width="7.88671875" style="2" customWidth="1"/>
    <col min="7682" max="7682" width="11.6640625" style="2" customWidth="1"/>
    <col min="7683" max="7683" width="13.21875" style="2" customWidth="1"/>
    <col min="7684" max="7685" width="10.6640625" style="2" customWidth="1"/>
    <col min="7686" max="7688" width="20.6640625" style="2" customWidth="1"/>
    <col min="7689" max="7689" width="19.44140625" style="2" customWidth="1"/>
    <col min="7690" max="7930" width="9" style="2"/>
    <col min="7931" max="7931" width="6.21875" style="2" customWidth="1"/>
    <col min="7932" max="7932" width="27.21875" style="2" customWidth="1"/>
    <col min="7933" max="7933" width="28.33203125" style="2" customWidth="1"/>
    <col min="7934" max="7934" width="38" style="2" customWidth="1"/>
    <col min="7935" max="7935" width="16.77734375" style="2" customWidth="1"/>
    <col min="7936" max="7936" width="6.33203125" style="2" customWidth="1"/>
    <col min="7937" max="7937" width="7.88671875" style="2" customWidth="1"/>
    <col min="7938" max="7938" width="11.6640625" style="2" customWidth="1"/>
    <col min="7939" max="7939" width="13.21875" style="2" customWidth="1"/>
    <col min="7940" max="7941" width="10.6640625" style="2" customWidth="1"/>
    <col min="7942" max="7944" width="20.6640625" style="2" customWidth="1"/>
    <col min="7945" max="7945" width="19.44140625" style="2" customWidth="1"/>
    <col min="7946" max="8186" width="9" style="2"/>
    <col min="8187" max="8187" width="6.21875" style="2" customWidth="1"/>
    <col min="8188" max="8188" width="27.21875" style="2" customWidth="1"/>
    <col min="8189" max="8189" width="28.33203125" style="2" customWidth="1"/>
    <col min="8190" max="8190" width="38" style="2" customWidth="1"/>
    <col min="8191" max="8191" width="16.77734375" style="2" customWidth="1"/>
    <col min="8192" max="8192" width="6.33203125" style="2" customWidth="1"/>
    <col min="8193" max="8193" width="7.88671875" style="2" customWidth="1"/>
    <col min="8194" max="8194" width="11.6640625" style="2" customWidth="1"/>
    <col min="8195" max="8195" width="13.21875" style="2" customWidth="1"/>
    <col min="8196" max="8197" width="10.6640625" style="2" customWidth="1"/>
    <col min="8198" max="8200" width="20.6640625" style="2" customWidth="1"/>
    <col min="8201" max="8201" width="19.44140625" style="2" customWidth="1"/>
    <col min="8202" max="8442" width="9" style="2"/>
    <col min="8443" max="8443" width="6.21875" style="2" customWidth="1"/>
    <col min="8444" max="8444" width="27.21875" style="2" customWidth="1"/>
    <col min="8445" max="8445" width="28.33203125" style="2" customWidth="1"/>
    <col min="8446" max="8446" width="38" style="2" customWidth="1"/>
    <col min="8447" max="8447" width="16.77734375" style="2" customWidth="1"/>
    <col min="8448" max="8448" width="6.33203125" style="2" customWidth="1"/>
    <col min="8449" max="8449" width="7.88671875" style="2" customWidth="1"/>
    <col min="8450" max="8450" width="11.6640625" style="2" customWidth="1"/>
    <col min="8451" max="8451" width="13.21875" style="2" customWidth="1"/>
    <col min="8452" max="8453" width="10.6640625" style="2" customWidth="1"/>
    <col min="8454" max="8456" width="20.6640625" style="2" customWidth="1"/>
    <col min="8457" max="8457" width="19.44140625" style="2" customWidth="1"/>
    <col min="8458" max="8698" width="9" style="2"/>
    <col min="8699" max="8699" width="6.21875" style="2" customWidth="1"/>
    <col min="8700" max="8700" width="27.21875" style="2" customWidth="1"/>
    <col min="8701" max="8701" width="28.33203125" style="2" customWidth="1"/>
    <col min="8702" max="8702" width="38" style="2" customWidth="1"/>
    <col min="8703" max="8703" width="16.77734375" style="2" customWidth="1"/>
    <col min="8704" max="8704" width="6.33203125" style="2" customWidth="1"/>
    <col min="8705" max="8705" width="7.88671875" style="2" customWidth="1"/>
    <col min="8706" max="8706" width="11.6640625" style="2" customWidth="1"/>
    <col min="8707" max="8707" width="13.21875" style="2" customWidth="1"/>
    <col min="8708" max="8709" width="10.6640625" style="2" customWidth="1"/>
    <col min="8710" max="8712" width="20.6640625" style="2" customWidth="1"/>
    <col min="8713" max="8713" width="19.44140625" style="2" customWidth="1"/>
    <col min="8714" max="8954" width="9" style="2"/>
    <col min="8955" max="8955" width="6.21875" style="2" customWidth="1"/>
    <col min="8956" max="8956" width="27.21875" style="2" customWidth="1"/>
    <col min="8957" max="8957" width="28.33203125" style="2" customWidth="1"/>
    <col min="8958" max="8958" width="38" style="2" customWidth="1"/>
    <col min="8959" max="8959" width="16.77734375" style="2" customWidth="1"/>
    <col min="8960" max="8960" width="6.33203125" style="2" customWidth="1"/>
    <col min="8961" max="8961" width="7.88671875" style="2" customWidth="1"/>
    <col min="8962" max="8962" width="11.6640625" style="2" customWidth="1"/>
    <col min="8963" max="8963" width="13.21875" style="2" customWidth="1"/>
    <col min="8964" max="8965" width="10.6640625" style="2" customWidth="1"/>
    <col min="8966" max="8968" width="20.6640625" style="2" customWidth="1"/>
    <col min="8969" max="8969" width="19.44140625" style="2" customWidth="1"/>
    <col min="8970" max="9210" width="9" style="2"/>
    <col min="9211" max="9211" width="6.21875" style="2" customWidth="1"/>
    <col min="9212" max="9212" width="27.21875" style="2" customWidth="1"/>
    <col min="9213" max="9213" width="28.33203125" style="2" customWidth="1"/>
    <col min="9214" max="9214" width="38" style="2" customWidth="1"/>
    <col min="9215" max="9215" width="16.77734375" style="2" customWidth="1"/>
    <col min="9216" max="9216" width="6.33203125" style="2" customWidth="1"/>
    <col min="9217" max="9217" width="7.88671875" style="2" customWidth="1"/>
    <col min="9218" max="9218" width="11.6640625" style="2" customWidth="1"/>
    <col min="9219" max="9219" width="13.21875" style="2" customWidth="1"/>
    <col min="9220" max="9221" width="10.6640625" style="2" customWidth="1"/>
    <col min="9222" max="9224" width="20.6640625" style="2" customWidth="1"/>
    <col min="9225" max="9225" width="19.44140625" style="2" customWidth="1"/>
    <col min="9226" max="9466" width="9" style="2"/>
    <col min="9467" max="9467" width="6.21875" style="2" customWidth="1"/>
    <col min="9468" max="9468" width="27.21875" style="2" customWidth="1"/>
    <col min="9469" max="9469" width="28.33203125" style="2" customWidth="1"/>
    <col min="9470" max="9470" width="38" style="2" customWidth="1"/>
    <col min="9471" max="9471" width="16.77734375" style="2" customWidth="1"/>
    <col min="9472" max="9472" width="6.33203125" style="2" customWidth="1"/>
    <col min="9473" max="9473" width="7.88671875" style="2" customWidth="1"/>
    <col min="9474" max="9474" width="11.6640625" style="2" customWidth="1"/>
    <col min="9475" max="9475" width="13.21875" style="2" customWidth="1"/>
    <col min="9476" max="9477" width="10.6640625" style="2" customWidth="1"/>
    <col min="9478" max="9480" width="20.6640625" style="2" customWidth="1"/>
    <col min="9481" max="9481" width="19.44140625" style="2" customWidth="1"/>
    <col min="9482" max="9722" width="9" style="2"/>
    <col min="9723" max="9723" width="6.21875" style="2" customWidth="1"/>
    <col min="9724" max="9724" width="27.21875" style="2" customWidth="1"/>
    <col min="9725" max="9725" width="28.33203125" style="2" customWidth="1"/>
    <col min="9726" max="9726" width="38" style="2" customWidth="1"/>
    <col min="9727" max="9727" width="16.77734375" style="2" customWidth="1"/>
    <col min="9728" max="9728" width="6.33203125" style="2" customWidth="1"/>
    <col min="9729" max="9729" width="7.88671875" style="2" customWidth="1"/>
    <col min="9730" max="9730" width="11.6640625" style="2" customWidth="1"/>
    <col min="9731" max="9731" width="13.21875" style="2" customWidth="1"/>
    <col min="9732" max="9733" width="10.6640625" style="2" customWidth="1"/>
    <col min="9734" max="9736" width="20.6640625" style="2" customWidth="1"/>
    <col min="9737" max="9737" width="19.44140625" style="2" customWidth="1"/>
    <col min="9738" max="9978" width="9" style="2"/>
    <col min="9979" max="9979" width="6.21875" style="2" customWidth="1"/>
    <col min="9980" max="9980" width="27.21875" style="2" customWidth="1"/>
    <col min="9981" max="9981" width="28.33203125" style="2" customWidth="1"/>
    <col min="9982" max="9982" width="38" style="2" customWidth="1"/>
    <col min="9983" max="9983" width="16.77734375" style="2" customWidth="1"/>
    <col min="9984" max="9984" width="6.33203125" style="2" customWidth="1"/>
    <col min="9985" max="9985" width="7.88671875" style="2" customWidth="1"/>
    <col min="9986" max="9986" width="11.6640625" style="2" customWidth="1"/>
    <col min="9987" max="9987" width="13.21875" style="2" customWidth="1"/>
    <col min="9988" max="9989" width="10.6640625" style="2" customWidth="1"/>
    <col min="9990" max="9992" width="20.6640625" style="2" customWidth="1"/>
    <col min="9993" max="9993" width="19.44140625" style="2" customWidth="1"/>
    <col min="9994" max="10234" width="9" style="2"/>
    <col min="10235" max="10235" width="6.21875" style="2" customWidth="1"/>
    <col min="10236" max="10236" width="27.21875" style="2" customWidth="1"/>
    <col min="10237" max="10237" width="28.33203125" style="2" customWidth="1"/>
    <col min="10238" max="10238" width="38" style="2" customWidth="1"/>
    <col min="10239" max="10239" width="16.77734375" style="2" customWidth="1"/>
    <col min="10240" max="10240" width="6.33203125" style="2" customWidth="1"/>
    <col min="10241" max="10241" width="7.88671875" style="2" customWidth="1"/>
    <col min="10242" max="10242" width="11.6640625" style="2" customWidth="1"/>
    <col min="10243" max="10243" width="13.21875" style="2" customWidth="1"/>
    <col min="10244" max="10245" width="10.6640625" style="2" customWidth="1"/>
    <col min="10246" max="10248" width="20.6640625" style="2" customWidth="1"/>
    <col min="10249" max="10249" width="19.44140625" style="2" customWidth="1"/>
    <col min="10250" max="10490" width="9" style="2"/>
    <col min="10491" max="10491" width="6.21875" style="2" customWidth="1"/>
    <col min="10492" max="10492" width="27.21875" style="2" customWidth="1"/>
    <col min="10493" max="10493" width="28.33203125" style="2" customWidth="1"/>
    <col min="10494" max="10494" width="38" style="2" customWidth="1"/>
    <col min="10495" max="10495" width="16.77734375" style="2" customWidth="1"/>
    <col min="10496" max="10496" width="6.33203125" style="2" customWidth="1"/>
    <col min="10497" max="10497" width="7.88671875" style="2" customWidth="1"/>
    <col min="10498" max="10498" width="11.6640625" style="2" customWidth="1"/>
    <col min="10499" max="10499" width="13.21875" style="2" customWidth="1"/>
    <col min="10500" max="10501" width="10.6640625" style="2" customWidth="1"/>
    <col min="10502" max="10504" width="20.6640625" style="2" customWidth="1"/>
    <col min="10505" max="10505" width="19.44140625" style="2" customWidth="1"/>
    <col min="10506" max="10746" width="9" style="2"/>
    <col min="10747" max="10747" width="6.21875" style="2" customWidth="1"/>
    <col min="10748" max="10748" width="27.21875" style="2" customWidth="1"/>
    <col min="10749" max="10749" width="28.33203125" style="2" customWidth="1"/>
    <col min="10750" max="10750" width="38" style="2" customWidth="1"/>
    <col min="10751" max="10751" width="16.77734375" style="2" customWidth="1"/>
    <col min="10752" max="10752" width="6.33203125" style="2" customWidth="1"/>
    <col min="10753" max="10753" width="7.88671875" style="2" customWidth="1"/>
    <col min="10754" max="10754" width="11.6640625" style="2" customWidth="1"/>
    <col min="10755" max="10755" width="13.21875" style="2" customWidth="1"/>
    <col min="10756" max="10757" width="10.6640625" style="2" customWidth="1"/>
    <col min="10758" max="10760" width="20.6640625" style="2" customWidth="1"/>
    <col min="10761" max="10761" width="19.44140625" style="2" customWidth="1"/>
    <col min="10762" max="11002" width="9" style="2"/>
    <col min="11003" max="11003" width="6.21875" style="2" customWidth="1"/>
    <col min="11004" max="11004" width="27.21875" style="2" customWidth="1"/>
    <col min="11005" max="11005" width="28.33203125" style="2" customWidth="1"/>
    <col min="11006" max="11006" width="38" style="2" customWidth="1"/>
    <col min="11007" max="11007" width="16.77734375" style="2" customWidth="1"/>
    <col min="11008" max="11008" width="6.33203125" style="2" customWidth="1"/>
    <col min="11009" max="11009" width="7.88671875" style="2" customWidth="1"/>
    <col min="11010" max="11010" width="11.6640625" style="2" customWidth="1"/>
    <col min="11011" max="11011" width="13.21875" style="2" customWidth="1"/>
    <col min="11012" max="11013" width="10.6640625" style="2" customWidth="1"/>
    <col min="11014" max="11016" width="20.6640625" style="2" customWidth="1"/>
    <col min="11017" max="11017" width="19.44140625" style="2" customWidth="1"/>
    <col min="11018" max="11258" width="9" style="2"/>
    <col min="11259" max="11259" width="6.21875" style="2" customWidth="1"/>
    <col min="11260" max="11260" width="27.21875" style="2" customWidth="1"/>
    <col min="11261" max="11261" width="28.33203125" style="2" customWidth="1"/>
    <col min="11262" max="11262" width="38" style="2" customWidth="1"/>
    <col min="11263" max="11263" width="16.77734375" style="2" customWidth="1"/>
    <col min="11264" max="11264" width="6.33203125" style="2" customWidth="1"/>
    <col min="11265" max="11265" width="7.88671875" style="2" customWidth="1"/>
    <col min="11266" max="11266" width="11.6640625" style="2" customWidth="1"/>
    <col min="11267" max="11267" width="13.21875" style="2" customWidth="1"/>
    <col min="11268" max="11269" width="10.6640625" style="2" customWidth="1"/>
    <col min="11270" max="11272" width="20.6640625" style="2" customWidth="1"/>
    <col min="11273" max="11273" width="19.44140625" style="2" customWidth="1"/>
    <col min="11274" max="11514" width="9" style="2"/>
    <col min="11515" max="11515" width="6.21875" style="2" customWidth="1"/>
    <col min="11516" max="11516" width="27.21875" style="2" customWidth="1"/>
    <col min="11517" max="11517" width="28.33203125" style="2" customWidth="1"/>
    <col min="11518" max="11518" width="38" style="2" customWidth="1"/>
    <col min="11519" max="11519" width="16.77734375" style="2" customWidth="1"/>
    <col min="11520" max="11520" width="6.33203125" style="2" customWidth="1"/>
    <col min="11521" max="11521" width="7.88671875" style="2" customWidth="1"/>
    <col min="11522" max="11522" width="11.6640625" style="2" customWidth="1"/>
    <col min="11523" max="11523" width="13.21875" style="2" customWidth="1"/>
    <col min="11524" max="11525" width="10.6640625" style="2" customWidth="1"/>
    <col min="11526" max="11528" width="20.6640625" style="2" customWidth="1"/>
    <col min="11529" max="11529" width="19.44140625" style="2" customWidth="1"/>
    <col min="11530" max="11770" width="9" style="2"/>
    <col min="11771" max="11771" width="6.21875" style="2" customWidth="1"/>
    <col min="11772" max="11772" width="27.21875" style="2" customWidth="1"/>
    <col min="11773" max="11773" width="28.33203125" style="2" customWidth="1"/>
    <col min="11774" max="11774" width="38" style="2" customWidth="1"/>
    <col min="11775" max="11775" width="16.77734375" style="2" customWidth="1"/>
    <col min="11776" max="11776" width="6.33203125" style="2" customWidth="1"/>
    <col min="11777" max="11777" width="7.88671875" style="2" customWidth="1"/>
    <col min="11778" max="11778" width="11.6640625" style="2" customWidth="1"/>
    <col min="11779" max="11779" width="13.21875" style="2" customWidth="1"/>
    <col min="11780" max="11781" width="10.6640625" style="2" customWidth="1"/>
    <col min="11782" max="11784" width="20.6640625" style="2" customWidth="1"/>
    <col min="11785" max="11785" width="19.44140625" style="2" customWidth="1"/>
    <col min="11786" max="12026" width="9" style="2"/>
    <col min="12027" max="12027" width="6.21875" style="2" customWidth="1"/>
    <col min="12028" max="12028" width="27.21875" style="2" customWidth="1"/>
    <col min="12029" max="12029" width="28.33203125" style="2" customWidth="1"/>
    <col min="12030" max="12030" width="38" style="2" customWidth="1"/>
    <col min="12031" max="12031" width="16.77734375" style="2" customWidth="1"/>
    <col min="12032" max="12032" width="6.33203125" style="2" customWidth="1"/>
    <col min="12033" max="12033" width="7.88671875" style="2" customWidth="1"/>
    <col min="12034" max="12034" width="11.6640625" style="2" customWidth="1"/>
    <col min="12035" max="12035" width="13.21875" style="2" customWidth="1"/>
    <col min="12036" max="12037" width="10.6640625" style="2" customWidth="1"/>
    <col min="12038" max="12040" width="20.6640625" style="2" customWidth="1"/>
    <col min="12041" max="12041" width="19.44140625" style="2" customWidth="1"/>
    <col min="12042" max="12282" width="9" style="2"/>
    <col min="12283" max="12283" width="6.21875" style="2" customWidth="1"/>
    <col min="12284" max="12284" width="27.21875" style="2" customWidth="1"/>
    <col min="12285" max="12285" width="28.33203125" style="2" customWidth="1"/>
    <col min="12286" max="12286" width="38" style="2" customWidth="1"/>
    <col min="12287" max="12287" width="16.77734375" style="2" customWidth="1"/>
    <col min="12288" max="12288" width="6.33203125" style="2" customWidth="1"/>
    <col min="12289" max="12289" width="7.88671875" style="2" customWidth="1"/>
    <col min="12290" max="12290" width="11.6640625" style="2" customWidth="1"/>
    <col min="12291" max="12291" width="13.21875" style="2" customWidth="1"/>
    <col min="12292" max="12293" width="10.6640625" style="2" customWidth="1"/>
    <col min="12294" max="12296" width="20.6640625" style="2" customWidth="1"/>
    <col min="12297" max="12297" width="19.44140625" style="2" customWidth="1"/>
    <col min="12298" max="12538" width="9" style="2"/>
    <col min="12539" max="12539" width="6.21875" style="2" customWidth="1"/>
    <col min="12540" max="12540" width="27.21875" style="2" customWidth="1"/>
    <col min="12541" max="12541" width="28.33203125" style="2" customWidth="1"/>
    <col min="12542" max="12542" width="38" style="2" customWidth="1"/>
    <col min="12543" max="12543" width="16.77734375" style="2" customWidth="1"/>
    <col min="12544" max="12544" width="6.33203125" style="2" customWidth="1"/>
    <col min="12545" max="12545" width="7.88671875" style="2" customWidth="1"/>
    <col min="12546" max="12546" width="11.6640625" style="2" customWidth="1"/>
    <col min="12547" max="12547" width="13.21875" style="2" customWidth="1"/>
    <col min="12548" max="12549" width="10.6640625" style="2" customWidth="1"/>
    <col min="12550" max="12552" width="20.6640625" style="2" customWidth="1"/>
    <col min="12553" max="12553" width="19.44140625" style="2" customWidth="1"/>
    <col min="12554" max="12794" width="9" style="2"/>
    <col min="12795" max="12795" width="6.21875" style="2" customWidth="1"/>
    <col min="12796" max="12796" width="27.21875" style="2" customWidth="1"/>
    <col min="12797" max="12797" width="28.33203125" style="2" customWidth="1"/>
    <col min="12798" max="12798" width="38" style="2" customWidth="1"/>
    <col min="12799" max="12799" width="16.77734375" style="2" customWidth="1"/>
    <col min="12800" max="12800" width="6.33203125" style="2" customWidth="1"/>
    <col min="12801" max="12801" width="7.88671875" style="2" customWidth="1"/>
    <col min="12802" max="12802" width="11.6640625" style="2" customWidth="1"/>
    <col min="12803" max="12803" width="13.21875" style="2" customWidth="1"/>
    <col min="12804" max="12805" width="10.6640625" style="2" customWidth="1"/>
    <col min="12806" max="12808" width="20.6640625" style="2" customWidth="1"/>
    <col min="12809" max="12809" width="19.44140625" style="2" customWidth="1"/>
    <col min="12810" max="13050" width="9" style="2"/>
    <col min="13051" max="13051" width="6.21875" style="2" customWidth="1"/>
    <col min="13052" max="13052" width="27.21875" style="2" customWidth="1"/>
    <col min="13053" max="13053" width="28.33203125" style="2" customWidth="1"/>
    <col min="13054" max="13054" width="38" style="2" customWidth="1"/>
    <col min="13055" max="13055" width="16.77734375" style="2" customWidth="1"/>
    <col min="13056" max="13056" width="6.33203125" style="2" customWidth="1"/>
    <col min="13057" max="13057" width="7.88671875" style="2" customWidth="1"/>
    <col min="13058" max="13058" width="11.6640625" style="2" customWidth="1"/>
    <col min="13059" max="13059" width="13.21875" style="2" customWidth="1"/>
    <col min="13060" max="13061" width="10.6640625" style="2" customWidth="1"/>
    <col min="13062" max="13064" width="20.6640625" style="2" customWidth="1"/>
    <col min="13065" max="13065" width="19.44140625" style="2" customWidth="1"/>
    <col min="13066" max="13306" width="9" style="2"/>
    <col min="13307" max="13307" width="6.21875" style="2" customWidth="1"/>
    <col min="13308" max="13308" width="27.21875" style="2" customWidth="1"/>
    <col min="13309" max="13309" width="28.33203125" style="2" customWidth="1"/>
    <col min="13310" max="13310" width="38" style="2" customWidth="1"/>
    <col min="13311" max="13311" width="16.77734375" style="2" customWidth="1"/>
    <col min="13312" max="13312" width="6.33203125" style="2" customWidth="1"/>
    <col min="13313" max="13313" width="7.88671875" style="2" customWidth="1"/>
    <col min="13314" max="13314" width="11.6640625" style="2" customWidth="1"/>
    <col min="13315" max="13315" width="13.21875" style="2" customWidth="1"/>
    <col min="13316" max="13317" width="10.6640625" style="2" customWidth="1"/>
    <col min="13318" max="13320" width="20.6640625" style="2" customWidth="1"/>
    <col min="13321" max="13321" width="19.44140625" style="2" customWidth="1"/>
    <col min="13322" max="13562" width="9" style="2"/>
    <col min="13563" max="13563" width="6.21875" style="2" customWidth="1"/>
    <col min="13564" max="13564" width="27.21875" style="2" customWidth="1"/>
    <col min="13565" max="13565" width="28.33203125" style="2" customWidth="1"/>
    <col min="13566" max="13566" width="38" style="2" customWidth="1"/>
    <col min="13567" max="13567" width="16.77734375" style="2" customWidth="1"/>
    <col min="13568" max="13568" width="6.33203125" style="2" customWidth="1"/>
    <col min="13569" max="13569" width="7.88671875" style="2" customWidth="1"/>
    <col min="13570" max="13570" width="11.6640625" style="2" customWidth="1"/>
    <col min="13571" max="13571" width="13.21875" style="2" customWidth="1"/>
    <col min="13572" max="13573" width="10.6640625" style="2" customWidth="1"/>
    <col min="13574" max="13576" width="20.6640625" style="2" customWidth="1"/>
    <col min="13577" max="13577" width="19.44140625" style="2" customWidth="1"/>
    <col min="13578" max="13818" width="9" style="2"/>
    <col min="13819" max="13819" width="6.21875" style="2" customWidth="1"/>
    <col min="13820" max="13820" width="27.21875" style="2" customWidth="1"/>
    <col min="13821" max="13821" width="28.33203125" style="2" customWidth="1"/>
    <col min="13822" max="13822" width="38" style="2" customWidth="1"/>
    <col min="13823" max="13823" width="16.77734375" style="2" customWidth="1"/>
    <col min="13824" max="13824" width="6.33203125" style="2" customWidth="1"/>
    <col min="13825" max="13825" width="7.88671875" style="2" customWidth="1"/>
    <col min="13826" max="13826" width="11.6640625" style="2" customWidth="1"/>
    <col min="13827" max="13827" width="13.21875" style="2" customWidth="1"/>
    <col min="13828" max="13829" width="10.6640625" style="2" customWidth="1"/>
    <col min="13830" max="13832" width="20.6640625" style="2" customWidth="1"/>
    <col min="13833" max="13833" width="19.44140625" style="2" customWidth="1"/>
    <col min="13834" max="14074" width="9" style="2"/>
    <col min="14075" max="14075" width="6.21875" style="2" customWidth="1"/>
    <col min="14076" max="14076" width="27.21875" style="2" customWidth="1"/>
    <col min="14077" max="14077" width="28.33203125" style="2" customWidth="1"/>
    <col min="14078" max="14078" width="38" style="2" customWidth="1"/>
    <col min="14079" max="14079" width="16.77734375" style="2" customWidth="1"/>
    <col min="14080" max="14080" width="6.33203125" style="2" customWidth="1"/>
    <col min="14081" max="14081" width="7.88671875" style="2" customWidth="1"/>
    <col min="14082" max="14082" width="11.6640625" style="2" customWidth="1"/>
    <col min="14083" max="14083" width="13.21875" style="2" customWidth="1"/>
    <col min="14084" max="14085" width="10.6640625" style="2" customWidth="1"/>
    <col min="14086" max="14088" width="20.6640625" style="2" customWidth="1"/>
    <col min="14089" max="14089" width="19.44140625" style="2" customWidth="1"/>
    <col min="14090" max="14330" width="9" style="2"/>
    <col min="14331" max="14331" width="6.21875" style="2" customWidth="1"/>
    <col min="14332" max="14332" width="27.21875" style="2" customWidth="1"/>
    <col min="14333" max="14333" width="28.33203125" style="2" customWidth="1"/>
    <col min="14334" max="14334" width="38" style="2" customWidth="1"/>
    <col min="14335" max="14335" width="16.77734375" style="2" customWidth="1"/>
    <col min="14336" max="14336" width="6.33203125" style="2" customWidth="1"/>
    <col min="14337" max="14337" width="7.88671875" style="2" customWidth="1"/>
    <col min="14338" max="14338" width="11.6640625" style="2" customWidth="1"/>
    <col min="14339" max="14339" width="13.21875" style="2" customWidth="1"/>
    <col min="14340" max="14341" width="10.6640625" style="2" customWidth="1"/>
    <col min="14342" max="14344" width="20.6640625" style="2" customWidth="1"/>
    <col min="14345" max="14345" width="19.44140625" style="2" customWidth="1"/>
    <col min="14346" max="14586" width="9" style="2"/>
    <col min="14587" max="14587" width="6.21875" style="2" customWidth="1"/>
    <col min="14588" max="14588" width="27.21875" style="2" customWidth="1"/>
    <col min="14589" max="14589" width="28.33203125" style="2" customWidth="1"/>
    <col min="14590" max="14590" width="38" style="2" customWidth="1"/>
    <col min="14591" max="14591" width="16.77734375" style="2" customWidth="1"/>
    <col min="14592" max="14592" width="6.33203125" style="2" customWidth="1"/>
    <col min="14593" max="14593" width="7.88671875" style="2" customWidth="1"/>
    <col min="14594" max="14594" width="11.6640625" style="2" customWidth="1"/>
    <col min="14595" max="14595" width="13.21875" style="2" customWidth="1"/>
    <col min="14596" max="14597" width="10.6640625" style="2" customWidth="1"/>
    <col min="14598" max="14600" width="20.6640625" style="2" customWidth="1"/>
    <col min="14601" max="14601" width="19.44140625" style="2" customWidth="1"/>
    <col min="14602" max="14842" width="9" style="2"/>
    <col min="14843" max="14843" width="6.21875" style="2" customWidth="1"/>
    <col min="14844" max="14844" width="27.21875" style="2" customWidth="1"/>
    <col min="14845" max="14845" width="28.33203125" style="2" customWidth="1"/>
    <col min="14846" max="14846" width="38" style="2" customWidth="1"/>
    <col min="14847" max="14847" width="16.77734375" style="2" customWidth="1"/>
    <col min="14848" max="14848" width="6.33203125" style="2" customWidth="1"/>
    <col min="14849" max="14849" width="7.88671875" style="2" customWidth="1"/>
    <col min="14850" max="14850" width="11.6640625" style="2" customWidth="1"/>
    <col min="14851" max="14851" width="13.21875" style="2" customWidth="1"/>
    <col min="14852" max="14853" width="10.6640625" style="2" customWidth="1"/>
    <col min="14854" max="14856" width="20.6640625" style="2" customWidth="1"/>
    <col min="14857" max="14857" width="19.44140625" style="2" customWidth="1"/>
    <col min="14858" max="15098" width="9" style="2"/>
    <col min="15099" max="15099" width="6.21875" style="2" customWidth="1"/>
    <col min="15100" max="15100" width="27.21875" style="2" customWidth="1"/>
    <col min="15101" max="15101" width="28.33203125" style="2" customWidth="1"/>
    <col min="15102" max="15102" width="38" style="2" customWidth="1"/>
    <col min="15103" max="15103" width="16.77734375" style="2" customWidth="1"/>
    <col min="15104" max="15104" width="6.33203125" style="2" customWidth="1"/>
    <col min="15105" max="15105" width="7.88671875" style="2" customWidth="1"/>
    <col min="15106" max="15106" width="11.6640625" style="2" customWidth="1"/>
    <col min="15107" max="15107" width="13.21875" style="2" customWidth="1"/>
    <col min="15108" max="15109" width="10.6640625" style="2" customWidth="1"/>
    <col min="15110" max="15112" width="20.6640625" style="2" customWidth="1"/>
    <col min="15113" max="15113" width="19.44140625" style="2" customWidth="1"/>
    <col min="15114" max="15354" width="9" style="2"/>
    <col min="15355" max="15355" width="6.21875" style="2" customWidth="1"/>
    <col min="15356" max="15356" width="27.21875" style="2" customWidth="1"/>
    <col min="15357" max="15357" width="28.33203125" style="2" customWidth="1"/>
    <col min="15358" max="15358" width="38" style="2" customWidth="1"/>
    <col min="15359" max="15359" width="16.77734375" style="2" customWidth="1"/>
    <col min="15360" max="15360" width="6.33203125" style="2" customWidth="1"/>
    <col min="15361" max="15361" width="7.88671875" style="2" customWidth="1"/>
    <col min="15362" max="15362" width="11.6640625" style="2" customWidth="1"/>
    <col min="15363" max="15363" width="13.21875" style="2" customWidth="1"/>
    <col min="15364" max="15365" width="10.6640625" style="2" customWidth="1"/>
    <col min="15366" max="15368" width="20.6640625" style="2" customWidth="1"/>
    <col min="15369" max="15369" width="19.44140625" style="2" customWidth="1"/>
    <col min="15370" max="15610" width="9" style="2"/>
    <col min="15611" max="15611" width="6.21875" style="2" customWidth="1"/>
    <col min="15612" max="15612" width="27.21875" style="2" customWidth="1"/>
    <col min="15613" max="15613" width="28.33203125" style="2" customWidth="1"/>
    <col min="15614" max="15614" width="38" style="2" customWidth="1"/>
    <col min="15615" max="15615" width="16.77734375" style="2" customWidth="1"/>
    <col min="15616" max="15616" width="6.33203125" style="2" customWidth="1"/>
    <col min="15617" max="15617" width="7.88671875" style="2" customWidth="1"/>
    <col min="15618" max="15618" width="11.6640625" style="2" customWidth="1"/>
    <col min="15619" max="15619" width="13.21875" style="2" customWidth="1"/>
    <col min="15620" max="15621" width="10.6640625" style="2" customWidth="1"/>
    <col min="15622" max="15624" width="20.6640625" style="2" customWidth="1"/>
    <col min="15625" max="15625" width="19.44140625" style="2" customWidth="1"/>
    <col min="15626" max="15866" width="9" style="2"/>
    <col min="15867" max="15867" width="6.21875" style="2" customWidth="1"/>
    <col min="15868" max="15868" width="27.21875" style="2" customWidth="1"/>
    <col min="15869" max="15869" width="28.33203125" style="2" customWidth="1"/>
    <col min="15870" max="15870" width="38" style="2" customWidth="1"/>
    <col min="15871" max="15871" width="16.77734375" style="2" customWidth="1"/>
    <col min="15872" max="15872" width="6.33203125" style="2" customWidth="1"/>
    <col min="15873" max="15873" width="7.88671875" style="2" customWidth="1"/>
    <col min="15874" max="15874" width="11.6640625" style="2" customWidth="1"/>
    <col min="15875" max="15875" width="13.21875" style="2" customWidth="1"/>
    <col min="15876" max="15877" width="10.6640625" style="2" customWidth="1"/>
    <col min="15878" max="15880" width="20.6640625" style="2" customWidth="1"/>
    <col min="15881" max="15881" width="19.44140625" style="2" customWidth="1"/>
    <col min="15882" max="16122" width="9" style="2"/>
    <col min="16123" max="16123" width="6.21875" style="2" customWidth="1"/>
    <col min="16124" max="16124" width="27.21875" style="2" customWidth="1"/>
    <col min="16125" max="16125" width="28.33203125" style="2" customWidth="1"/>
    <col min="16126" max="16126" width="38" style="2" customWidth="1"/>
    <col min="16127" max="16127" width="16.77734375" style="2" customWidth="1"/>
    <col min="16128" max="16128" width="6.33203125" style="2" customWidth="1"/>
    <col min="16129" max="16129" width="7.88671875" style="2" customWidth="1"/>
    <col min="16130" max="16130" width="11.6640625" style="2" customWidth="1"/>
    <col min="16131" max="16131" width="13.21875" style="2" customWidth="1"/>
    <col min="16132" max="16133" width="10.6640625" style="2" customWidth="1"/>
    <col min="16134" max="16136" width="20.6640625" style="2" customWidth="1"/>
    <col min="16137" max="16137" width="19.44140625" style="2" customWidth="1"/>
    <col min="16138" max="16384" width="9" style="2"/>
  </cols>
  <sheetData>
    <row r="1" spans="1:10" ht="15" customHeight="1" x14ac:dyDescent="0.3"/>
    <row r="2" spans="1:10" ht="20.100000000000001" customHeight="1" x14ac:dyDescent="0.3">
      <c r="A2" s="250" t="s">
        <v>0</v>
      </c>
      <c r="B2" s="251"/>
      <c r="C2" s="251"/>
      <c r="D2" s="252"/>
      <c r="E2" s="252"/>
      <c r="F2" s="253"/>
    </row>
    <row r="3" spans="1:10" s="12" customFormat="1" ht="20.100000000000001" customHeight="1" x14ac:dyDescent="0.3">
      <c r="A3" s="7" t="s">
        <v>61</v>
      </c>
      <c r="B3" s="8"/>
      <c r="C3" s="9"/>
      <c r="D3" s="10" t="s">
        <v>57</v>
      </c>
      <c r="E3" s="10"/>
      <c r="F3" s="72"/>
      <c r="G3" s="11"/>
      <c r="H3" s="13"/>
      <c r="I3" s="14"/>
    </row>
    <row r="4" spans="1:10" s="12" customFormat="1" ht="20.100000000000001" customHeight="1" x14ac:dyDescent="0.3">
      <c r="A4" s="15" t="s">
        <v>59</v>
      </c>
      <c r="B4" s="16"/>
      <c r="C4" s="9"/>
      <c r="D4" s="10" t="s">
        <v>58</v>
      </c>
      <c r="E4" s="10"/>
      <c r="F4" s="72"/>
      <c r="G4" s="11"/>
      <c r="H4" s="13"/>
      <c r="I4" s="14"/>
    </row>
    <row r="5" spans="1:10" s="12" customFormat="1" ht="20.100000000000001" customHeight="1" x14ac:dyDescent="0.35">
      <c r="A5" s="17" t="s">
        <v>60</v>
      </c>
      <c r="B5" s="18"/>
      <c r="C5" s="19"/>
      <c r="D5" s="10"/>
      <c r="E5" s="10"/>
      <c r="F5" s="72"/>
      <c r="G5" s="11"/>
      <c r="H5" s="13"/>
      <c r="I5" s="14"/>
    </row>
    <row r="6" spans="1:10" ht="15" customHeight="1" x14ac:dyDescent="0.3">
      <c r="H6" s="20" t="s">
        <v>1</v>
      </c>
      <c r="I6" s="21">
        <f ca="1">TODAY()</f>
        <v>45754</v>
      </c>
    </row>
    <row r="7" spans="1:10" s="23" customFormat="1" ht="3" customHeight="1" x14ac:dyDescent="0.3">
      <c r="A7" s="22"/>
      <c r="F7" s="24"/>
      <c r="G7" s="25"/>
      <c r="H7" s="26"/>
      <c r="I7" s="27"/>
    </row>
    <row r="8" spans="1:10" s="23" customFormat="1" ht="15" customHeight="1" x14ac:dyDescent="0.3">
      <c r="A8" s="28"/>
      <c r="B8" s="28" t="s">
        <v>2</v>
      </c>
      <c r="C8" s="29"/>
      <c r="D8" s="29"/>
      <c r="E8" s="29"/>
      <c r="F8" s="30"/>
      <c r="G8" s="73"/>
      <c r="H8" s="31"/>
      <c r="I8" s="32"/>
    </row>
    <row r="9" spans="1:10" s="36" customFormat="1" ht="30" customHeight="1" x14ac:dyDescent="0.3">
      <c r="A9" s="33" t="s">
        <v>3</v>
      </c>
      <c r="B9" s="34" t="s">
        <v>4</v>
      </c>
      <c r="C9" s="35" t="s">
        <v>5</v>
      </c>
      <c r="D9" s="35" t="s">
        <v>6</v>
      </c>
      <c r="E9" s="35" t="s">
        <v>7</v>
      </c>
      <c r="F9" s="256" t="s">
        <v>8</v>
      </c>
      <c r="G9" s="256"/>
      <c r="H9" s="77" t="s">
        <v>9</v>
      </c>
      <c r="I9" s="77" t="s">
        <v>10</v>
      </c>
    </row>
    <row r="10" spans="1:10" s="36" customFormat="1" ht="15" x14ac:dyDescent="0.3">
      <c r="A10" s="37" t="s">
        <v>11</v>
      </c>
      <c r="B10" s="78" t="s">
        <v>12</v>
      </c>
      <c r="C10" s="35"/>
      <c r="D10" s="35"/>
      <c r="E10" s="35"/>
      <c r="F10" s="35"/>
      <c r="G10" s="49"/>
      <c r="H10" s="79"/>
      <c r="I10" s="79"/>
    </row>
    <row r="11" spans="1:10" s="36" customFormat="1" ht="15" x14ac:dyDescent="0.3">
      <c r="A11" s="37"/>
      <c r="B11" s="38" t="s">
        <v>13</v>
      </c>
      <c r="C11" s="35"/>
      <c r="D11" s="35"/>
      <c r="E11" s="35"/>
      <c r="F11" s="35"/>
      <c r="G11" s="49"/>
      <c r="H11" s="35"/>
      <c r="I11" s="35"/>
      <c r="J11" s="35"/>
    </row>
    <row r="12" spans="1:10" s="36" customFormat="1" ht="15" customHeight="1" x14ac:dyDescent="0.3">
      <c r="A12" s="33">
        <v>1</v>
      </c>
      <c r="B12" s="36" t="s">
        <v>64</v>
      </c>
      <c r="C12" s="36" t="s">
        <v>122</v>
      </c>
      <c r="D12" s="36" t="s">
        <v>65</v>
      </c>
      <c r="E12" s="36" t="s">
        <v>66</v>
      </c>
      <c r="F12" s="41">
        <v>1</v>
      </c>
      <c r="G12" s="44" t="s">
        <v>67</v>
      </c>
      <c r="H12" s="92"/>
      <c r="I12" s="103"/>
    </row>
    <row r="13" spans="1:10" s="36" customFormat="1" ht="15" x14ac:dyDescent="0.3">
      <c r="A13" s="33"/>
      <c r="D13" s="36" t="s">
        <v>70</v>
      </c>
      <c r="E13" s="36" t="s">
        <v>71</v>
      </c>
      <c r="F13" s="41">
        <v>1</v>
      </c>
      <c r="G13" s="44" t="s">
        <v>78</v>
      </c>
      <c r="H13" s="92"/>
      <c r="I13" s="104"/>
    </row>
    <row r="14" spans="1:10" s="36" customFormat="1" ht="15" x14ac:dyDescent="0.3">
      <c r="A14" s="33"/>
      <c r="D14" s="36" t="s">
        <v>72</v>
      </c>
      <c r="E14" s="36" t="s">
        <v>73</v>
      </c>
      <c r="F14" s="41">
        <v>1</v>
      </c>
      <c r="G14" s="44" t="s">
        <v>78</v>
      </c>
      <c r="H14" s="92"/>
      <c r="I14" s="104"/>
    </row>
    <row r="15" spans="1:10" s="36" customFormat="1" ht="15" customHeight="1" x14ac:dyDescent="0.35">
      <c r="A15" s="33"/>
      <c r="B15" s="80"/>
      <c r="D15" s="36" t="s">
        <v>74</v>
      </c>
      <c r="E15" s="36" t="s">
        <v>75</v>
      </c>
      <c r="F15" s="41">
        <v>1</v>
      </c>
      <c r="G15" s="44" t="s">
        <v>78</v>
      </c>
      <c r="H15" s="92"/>
      <c r="I15" s="104"/>
    </row>
    <row r="16" spans="1:10" s="36" customFormat="1" ht="15" customHeight="1" x14ac:dyDescent="0.35">
      <c r="A16" s="33"/>
      <c r="B16" s="80"/>
      <c r="D16" s="36" t="s">
        <v>76</v>
      </c>
      <c r="E16" s="36" t="s">
        <v>77</v>
      </c>
      <c r="F16" s="41">
        <v>1</v>
      </c>
      <c r="G16" s="44" t="s">
        <v>67</v>
      </c>
      <c r="H16" s="92"/>
      <c r="I16" s="104"/>
    </row>
    <row r="17" spans="1:9" s="36" customFormat="1" ht="15" x14ac:dyDescent="0.35">
      <c r="A17" s="33"/>
      <c r="B17" s="23"/>
      <c r="D17" s="81" t="s">
        <v>79</v>
      </c>
      <c r="E17" s="81" t="s">
        <v>80</v>
      </c>
      <c r="F17" s="41">
        <v>1</v>
      </c>
      <c r="G17" s="44" t="s">
        <v>78</v>
      </c>
      <c r="H17" s="92"/>
      <c r="I17" s="104"/>
    </row>
    <row r="18" spans="1:9" s="36" customFormat="1" ht="15" x14ac:dyDescent="0.35">
      <c r="A18" s="33"/>
      <c r="B18" s="23"/>
      <c r="C18" s="81"/>
      <c r="D18" s="81" t="s">
        <v>81</v>
      </c>
      <c r="E18" s="81" t="s">
        <v>82</v>
      </c>
      <c r="F18" s="41">
        <v>1</v>
      </c>
      <c r="G18" s="44" t="s">
        <v>67</v>
      </c>
      <c r="H18" s="92"/>
      <c r="I18" s="103"/>
    </row>
    <row r="19" spans="1:9" s="36" customFormat="1" ht="15" x14ac:dyDescent="0.35">
      <c r="A19" s="33"/>
      <c r="B19" s="23"/>
      <c r="C19" s="81"/>
      <c r="D19" s="81" t="s">
        <v>83</v>
      </c>
      <c r="E19" s="81" t="s">
        <v>84</v>
      </c>
      <c r="F19" s="41">
        <v>1</v>
      </c>
      <c r="G19" s="44" t="s">
        <v>78</v>
      </c>
      <c r="H19" s="92"/>
      <c r="I19" s="103"/>
    </row>
    <row r="20" spans="1:9" s="36" customFormat="1" ht="15" customHeight="1" x14ac:dyDescent="0.35">
      <c r="A20" s="33"/>
      <c r="C20" s="80"/>
      <c r="D20" s="80" t="s">
        <v>85</v>
      </c>
      <c r="E20" s="80" t="s">
        <v>86</v>
      </c>
      <c r="F20" s="95">
        <v>1</v>
      </c>
      <c r="G20" s="96" t="s">
        <v>67</v>
      </c>
      <c r="H20" s="92"/>
      <c r="I20" s="104"/>
    </row>
    <row r="21" spans="1:9" s="36" customFormat="1" ht="15" customHeight="1" x14ac:dyDescent="0.35">
      <c r="A21" s="33"/>
      <c r="C21" s="80"/>
      <c r="D21" s="80" t="s">
        <v>87</v>
      </c>
      <c r="E21" s="80" t="s">
        <v>86</v>
      </c>
      <c r="F21" s="95">
        <v>1</v>
      </c>
      <c r="G21" s="96" t="s">
        <v>78</v>
      </c>
      <c r="H21" s="92"/>
      <c r="I21" s="104"/>
    </row>
    <row r="22" spans="1:9" s="36" customFormat="1" ht="15" customHeight="1" x14ac:dyDescent="0.35">
      <c r="A22" s="33">
        <v>2</v>
      </c>
      <c r="B22" s="80" t="s">
        <v>141</v>
      </c>
      <c r="C22" s="36" t="s">
        <v>270</v>
      </c>
      <c r="E22" s="36" t="s">
        <v>88</v>
      </c>
      <c r="F22" s="41">
        <v>1</v>
      </c>
      <c r="G22" s="44" t="s">
        <v>67</v>
      </c>
      <c r="H22" s="92"/>
      <c r="I22" s="104"/>
    </row>
    <row r="23" spans="1:9" s="36" customFormat="1" ht="15" customHeight="1" x14ac:dyDescent="0.3">
      <c r="A23" s="33"/>
      <c r="B23" s="43"/>
      <c r="D23" s="36" t="s">
        <v>271</v>
      </c>
      <c r="E23" s="36" t="s">
        <v>90</v>
      </c>
      <c r="F23" s="41">
        <v>1</v>
      </c>
      <c r="G23" s="44" t="s">
        <v>67</v>
      </c>
      <c r="H23" s="92"/>
      <c r="I23" s="104"/>
    </row>
    <row r="24" spans="1:9" s="36" customFormat="1" ht="15" customHeight="1" x14ac:dyDescent="0.3">
      <c r="A24" s="33"/>
      <c r="B24" s="43"/>
      <c r="D24" s="36" t="s">
        <v>63</v>
      </c>
      <c r="E24" s="36" t="s">
        <v>91</v>
      </c>
      <c r="F24" s="41">
        <v>1</v>
      </c>
      <c r="G24" s="44" t="s">
        <v>92</v>
      </c>
      <c r="H24" s="92"/>
      <c r="I24" s="104"/>
    </row>
    <row r="25" spans="1:9" s="36" customFormat="1" ht="15" customHeight="1" x14ac:dyDescent="0.3">
      <c r="A25" s="33">
        <v>3</v>
      </c>
      <c r="B25" s="43" t="s">
        <v>123</v>
      </c>
      <c r="C25" s="36" t="s">
        <v>124</v>
      </c>
      <c r="D25" s="36" t="s">
        <v>62</v>
      </c>
      <c r="E25" s="36" t="s">
        <v>89</v>
      </c>
      <c r="F25" s="41">
        <v>1</v>
      </c>
      <c r="G25" s="44" t="s">
        <v>67</v>
      </c>
      <c r="H25" s="92"/>
      <c r="I25" s="104"/>
    </row>
    <row r="26" spans="1:9" s="36" customFormat="1" ht="15" customHeight="1" x14ac:dyDescent="0.3">
      <c r="A26" s="33">
        <v>4</v>
      </c>
      <c r="B26" s="84" t="s">
        <v>125</v>
      </c>
      <c r="C26" s="25" t="s">
        <v>128</v>
      </c>
      <c r="D26" s="45" t="s">
        <v>16</v>
      </c>
      <c r="E26" s="25" t="s">
        <v>117</v>
      </c>
      <c r="F26" s="97">
        <v>20</v>
      </c>
      <c r="G26" s="98" t="s">
        <v>17</v>
      </c>
      <c r="H26" s="102"/>
      <c r="I26" s="94"/>
    </row>
    <row r="27" spans="1:9" s="36" customFormat="1" ht="15" customHeight="1" x14ac:dyDescent="0.3">
      <c r="A27" s="33">
        <v>5</v>
      </c>
      <c r="B27" s="84" t="s">
        <v>126</v>
      </c>
      <c r="C27" s="25" t="s">
        <v>127</v>
      </c>
      <c r="D27" s="45" t="s">
        <v>18</v>
      </c>
      <c r="E27" s="25" t="s">
        <v>114</v>
      </c>
      <c r="F27" s="97">
        <v>2</v>
      </c>
      <c r="G27" s="98" t="s">
        <v>95</v>
      </c>
      <c r="H27" s="102"/>
      <c r="I27" s="94"/>
    </row>
    <row r="28" spans="1:9" s="36" customFormat="1" ht="15" customHeight="1" x14ac:dyDescent="0.35">
      <c r="B28" s="84"/>
      <c r="C28" s="80"/>
      <c r="D28" s="85"/>
      <c r="E28" s="80"/>
      <c r="F28" s="82"/>
      <c r="G28" s="83"/>
      <c r="H28" s="80"/>
      <c r="I28" s="80"/>
    </row>
    <row r="29" spans="1:9" s="36" customFormat="1" ht="15" customHeight="1" x14ac:dyDescent="0.35">
      <c r="B29" s="86" t="s">
        <v>20</v>
      </c>
      <c r="D29" s="42"/>
      <c r="F29" s="33"/>
      <c r="G29" s="43"/>
      <c r="H29" s="80"/>
      <c r="I29" s="80"/>
    </row>
    <row r="30" spans="1:9" s="36" customFormat="1" ht="15" customHeight="1" x14ac:dyDescent="0.3">
      <c r="A30" s="33">
        <v>6</v>
      </c>
      <c r="B30" s="84" t="s">
        <v>21</v>
      </c>
      <c r="C30" s="36" t="s">
        <v>22</v>
      </c>
      <c r="D30" s="42" t="s">
        <v>23</v>
      </c>
      <c r="E30" s="36" t="s">
        <v>148</v>
      </c>
      <c r="F30" s="41">
        <v>1</v>
      </c>
      <c r="G30" s="44" t="s">
        <v>15</v>
      </c>
      <c r="H30" s="92">
        <v>1600000</v>
      </c>
      <c r="I30" s="94"/>
    </row>
    <row r="31" spans="1:9" s="36" customFormat="1" ht="15" customHeight="1" x14ac:dyDescent="0.35">
      <c r="A31" s="33">
        <v>7</v>
      </c>
      <c r="B31" s="42" t="s">
        <v>24</v>
      </c>
      <c r="C31" s="80" t="s">
        <v>25</v>
      </c>
      <c r="D31" s="84" t="s">
        <v>26</v>
      </c>
      <c r="E31" s="84" t="s">
        <v>96</v>
      </c>
      <c r="F31" s="91">
        <v>1</v>
      </c>
      <c r="G31" s="99" t="s">
        <v>95</v>
      </c>
      <c r="H31" s="92">
        <v>15000</v>
      </c>
      <c r="I31" s="94"/>
    </row>
    <row r="32" spans="1:9" s="36" customFormat="1" ht="15" customHeight="1" x14ac:dyDescent="0.35">
      <c r="A32" s="33">
        <v>8</v>
      </c>
      <c r="B32" s="42" t="s">
        <v>27</v>
      </c>
      <c r="C32" s="80" t="s">
        <v>28</v>
      </c>
      <c r="D32" s="85" t="s">
        <v>146</v>
      </c>
      <c r="E32" s="80" t="s">
        <v>147</v>
      </c>
      <c r="F32" s="95">
        <v>2</v>
      </c>
      <c r="G32" s="96" t="s">
        <v>19</v>
      </c>
      <c r="H32" s="92">
        <f>141000/50</f>
        <v>2820</v>
      </c>
      <c r="I32" s="94"/>
    </row>
    <row r="33" spans="1:9" s="36" customFormat="1" ht="15" customHeight="1" x14ac:dyDescent="0.35">
      <c r="B33" s="84"/>
      <c r="C33" s="80"/>
      <c r="D33" s="85"/>
      <c r="E33" s="80"/>
      <c r="F33" s="82"/>
      <c r="G33" s="83"/>
      <c r="H33" s="46"/>
      <c r="I33" s="47"/>
    </row>
    <row r="34" spans="1:9" s="36" customFormat="1" ht="15" customHeight="1" x14ac:dyDescent="0.3">
      <c r="B34" s="86" t="s">
        <v>29</v>
      </c>
      <c r="C34" s="25"/>
      <c r="D34" s="45"/>
      <c r="E34" s="25"/>
      <c r="F34" s="24"/>
      <c r="G34" s="25"/>
      <c r="H34" s="46"/>
      <c r="I34" s="47"/>
    </row>
    <row r="35" spans="1:9" s="36" customFormat="1" ht="60" x14ac:dyDescent="0.3">
      <c r="A35" s="33">
        <v>9</v>
      </c>
      <c r="B35" s="84" t="s">
        <v>30</v>
      </c>
      <c r="C35" s="84" t="s">
        <v>31</v>
      </c>
      <c r="D35" s="84" t="s">
        <v>144</v>
      </c>
      <c r="E35" s="84" t="s">
        <v>145</v>
      </c>
      <c r="F35" s="91">
        <v>1</v>
      </c>
      <c r="G35" s="99" t="s">
        <v>15</v>
      </c>
      <c r="H35" s="92">
        <v>1200000</v>
      </c>
      <c r="I35" s="94"/>
    </row>
    <row r="36" spans="1:9" s="36" customFormat="1" ht="15" customHeight="1" x14ac:dyDescent="0.3">
      <c r="D36" s="42"/>
      <c r="F36" s="33"/>
      <c r="G36" s="43"/>
      <c r="H36" s="46"/>
      <c r="I36" s="47"/>
    </row>
    <row r="37" spans="1:9" s="36" customFormat="1" ht="15" customHeight="1" x14ac:dyDescent="0.3">
      <c r="A37" s="48"/>
      <c r="B37" s="38" t="s">
        <v>32</v>
      </c>
      <c r="D37" s="42"/>
      <c r="F37" s="33"/>
      <c r="G37" s="43"/>
      <c r="H37" s="46"/>
      <c r="I37" s="47"/>
    </row>
    <row r="38" spans="1:9" s="36" customFormat="1" ht="15" customHeight="1" x14ac:dyDescent="0.3">
      <c r="A38" s="33">
        <v>10</v>
      </c>
      <c r="B38" s="84" t="s">
        <v>33</v>
      </c>
      <c r="C38" s="84" t="s">
        <v>34</v>
      </c>
      <c r="D38" s="84" t="s">
        <v>149</v>
      </c>
      <c r="E38" s="84" t="s">
        <v>150</v>
      </c>
      <c r="F38" s="91">
        <v>1</v>
      </c>
      <c r="G38" s="99" t="s">
        <v>15</v>
      </c>
      <c r="H38" s="92">
        <v>409000</v>
      </c>
      <c r="I38" s="94"/>
    </row>
    <row r="39" spans="1:9" s="36" customFormat="1" ht="15" customHeight="1" x14ac:dyDescent="0.3">
      <c r="A39" s="33">
        <v>11</v>
      </c>
      <c r="B39" s="42" t="s">
        <v>35</v>
      </c>
      <c r="C39" s="25" t="s">
        <v>142</v>
      </c>
      <c r="D39" s="45" t="s">
        <v>115</v>
      </c>
      <c r="E39" s="25" t="s">
        <v>116</v>
      </c>
      <c r="F39" s="97">
        <v>2</v>
      </c>
      <c r="G39" s="98" t="s">
        <v>17</v>
      </c>
      <c r="H39" s="102"/>
      <c r="I39" s="94"/>
    </row>
    <row r="40" spans="1:9" s="36" customFormat="1" ht="15" customHeight="1" x14ac:dyDescent="0.3">
      <c r="A40" s="33">
        <v>12</v>
      </c>
      <c r="B40" s="42" t="s">
        <v>37</v>
      </c>
      <c r="C40" s="25" t="s">
        <v>137</v>
      </c>
      <c r="D40" s="45" t="s">
        <v>110</v>
      </c>
      <c r="E40" s="25" t="s">
        <v>111</v>
      </c>
      <c r="F40" s="97">
        <v>1</v>
      </c>
      <c r="G40" s="98" t="s">
        <v>95</v>
      </c>
      <c r="H40" s="102"/>
      <c r="I40" s="94"/>
    </row>
    <row r="41" spans="1:9" s="36" customFormat="1" ht="15" customHeight="1" x14ac:dyDescent="0.3">
      <c r="A41" s="33">
        <v>13</v>
      </c>
      <c r="B41" s="49" t="s">
        <v>36</v>
      </c>
      <c r="C41" s="25" t="s">
        <v>143</v>
      </c>
      <c r="D41" s="45" t="s">
        <v>112</v>
      </c>
      <c r="E41" s="25" t="s">
        <v>113</v>
      </c>
      <c r="F41" s="97">
        <v>1</v>
      </c>
      <c r="G41" s="98" t="s">
        <v>95</v>
      </c>
      <c r="H41" s="102"/>
      <c r="I41" s="94"/>
    </row>
    <row r="42" spans="1:9" s="36" customFormat="1" ht="15" customHeight="1" x14ac:dyDescent="0.3">
      <c r="A42" s="33">
        <v>14</v>
      </c>
      <c r="B42" s="49" t="s">
        <v>38</v>
      </c>
      <c r="C42" s="25" t="s">
        <v>138</v>
      </c>
      <c r="D42" s="45" t="s">
        <v>118</v>
      </c>
      <c r="E42" s="25" t="s">
        <v>119</v>
      </c>
      <c r="F42" s="97">
        <v>13</v>
      </c>
      <c r="G42" s="98" t="s">
        <v>17</v>
      </c>
      <c r="H42" s="102"/>
      <c r="I42" s="94"/>
    </row>
    <row r="43" spans="1:9" s="36" customFormat="1" ht="15" customHeight="1" x14ac:dyDescent="0.3">
      <c r="A43" s="33">
        <v>15</v>
      </c>
      <c r="B43" s="49" t="s">
        <v>39</v>
      </c>
      <c r="C43" s="84" t="s">
        <v>40</v>
      </c>
      <c r="D43" s="36" t="s">
        <v>68</v>
      </c>
      <c r="E43" s="36" t="s">
        <v>69</v>
      </c>
      <c r="F43" s="41">
        <v>1</v>
      </c>
      <c r="G43" s="44" t="s">
        <v>67</v>
      </c>
      <c r="H43" s="102"/>
      <c r="I43" s="93"/>
    </row>
    <row r="44" spans="1:9" s="36" customFormat="1" ht="15" customHeight="1" x14ac:dyDescent="0.3">
      <c r="A44" s="33">
        <v>16</v>
      </c>
      <c r="B44" s="49" t="s">
        <v>41</v>
      </c>
      <c r="C44" s="84"/>
      <c r="D44" s="45" t="s">
        <v>108</v>
      </c>
      <c r="E44" s="25" t="s">
        <v>109</v>
      </c>
      <c r="F44" s="97">
        <v>1</v>
      </c>
      <c r="G44" s="98" t="s">
        <v>95</v>
      </c>
      <c r="H44" s="102"/>
      <c r="I44" s="94"/>
    </row>
    <row r="45" spans="1:9" s="36" customFormat="1" ht="15" customHeight="1" x14ac:dyDescent="0.35">
      <c r="A45" s="33"/>
      <c r="B45" s="84"/>
      <c r="C45" s="80"/>
      <c r="D45" s="85"/>
      <c r="E45" s="80"/>
      <c r="F45" s="82"/>
      <c r="G45" s="83"/>
      <c r="H45" s="46"/>
      <c r="I45" s="47"/>
    </row>
    <row r="46" spans="1:9" s="36" customFormat="1" ht="15" customHeight="1" x14ac:dyDescent="0.3">
      <c r="B46" s="254" t="s">
        <v>42</v>
      </c>
      <c r="C46" s="254"/>
      <c r="D46" s="87"/>
      <c r="E46" s="87"/>
      <c r="F46" s="88"/>
      <c r="G46" s="87"/>
      <c r="H46" s="46"/>
      <c r="I46" s="47"/>
    </row>
    <row r="47" spans="1:9" s="36" customFormat="1" ht="15" customHeight="1" x14ac:dyDescent="0.3">
      <c r="A47" s="33">
        <v>17</v>
      </c>
      <c r="B47" s="89" t="s">
        <v>139</v>
      </c>
      <c r="C47" s="84" t="s">
        <v>140</v>
      </c>
      <c r="D47" s="84" t="s">
        <v>93</v>
      </c>
      <c r="E47" s="84" t="s">
        <v>94</v>
      </c>
      <c r="F47" s="91">
        <v>6</v>
      </c>
      <c r="G47" s="99" t="s">
        <v>95</v>
      </c>
      <c r="H47" s="102"/>
      <c r="I47" s="94"/>
    </row>
    <row r="48" spans="1:9" s="36" customFormat="1" ht="15" customHeight="1" x14ac:dyDescent="0.3">
      <c r="A48" s="33">
        <v>18</v>
      </c>
      <c r="B48" s="89" t="s">
        <v>44</v>
      </c>
      <c r="C48" s="84" t="s">
        <v>129</v>
      </c>
      <c r="D48" s="84" t="s">
        <v>97</v>
      </c>
      <c r="E48" s="84" t="s">
        <v>98</v>
      </c>
      <c r="F48" s="91">
        <v>1</v>
      </c>
      <c r="G48" s="99" t="s">
        <v>99</v>
      </c>
      <c r="H48" s="102"/>
      <c r="I48" s="94"/>
    </row>
    <row r="49" spans="1:9" s="36" customFormat="1" ht="15" customHeight="1" x14ac:dyDescent="0.3">
      <c r="A49" s="33">
        <v>19</v>
      </c>
      <c r="B49" s="89" t="s">
        <v>43</v>
      </c>
      <c r="C49" s="90" t="s">
        <v>43</v>
      </c>
      <c r="D49" s="90" t="s">
        <v>100</v>
      </c>
      <c r="E49" s="90" t="s">
        <v>101</v>
      </c>
      <c r="F49" s="100">
        <v>10</v>
      </c>
      <c r="G49" s="101" t="s">
        <v>95</v>
      </c>
      <c r="H49" s="102"/>
      <c r="I49" s="94"/>
    </row>
    <row r="50" spans="1:9" s="36" customFormat="1" ht="15" customHeight="1" x14ac:dyDescent="0.3">
      <c r="A50" s="33">
        <v>20</v>
      </c>
      <c r="B50" s="49" t="s">
        <v>133</v>
      </c>
      <c r="C50" s="90" t="s">
        <v>134</v>
      </c>
      <c r="D50" s="90" t="s">
        <v>102</v>
      </c>
      <c r="E50" s="90" t="s">
        <v>103</v>
      </c>
      <c r="F50" s="100">
        <v>3</v>
      </c>
      <c r="G50" s="101" t="s">
        <v>95</v>
      </c>
      <c r="H50" s="102"/>
      <c r="I50" s="94"/>
    </row>
    <row r="51" spans="1:9" s="36" customFormat="1" ht="15" customHeight="1" x14ac:dyDescent="0.3">
      <c r="A51" s="33">
        <v>21</v>
      </c>
      <c r="B51" s="36" t="s">
        <v>133</v>
      </c>
      <c r="C51" s="84" t="s">
        <v>135</v>
      </c>
      <c r="D51" s="84" t="s">
        <v>104</v>
      </c>
      <c r="E51" s="84" t="s">
        <v>105</v>
      </c>
      <c r="F51" s="91">
        <v>1</v>
      </c>
      <c r="G51" s="99" t="s">
        <v>95</v>
      </c>
      <c r="H51" s="102"/>
      <c r="I51" s="94"/>
    </row>
    <row r="52" spans="1:9" s="36" customFormat="1" ht="15" customHeight="1" x14ac:dyDescent="0.3">
      <c r="A52" s="33">
        <v>22</v>
      </c>
      <c r="B52" s="89" t="s">
        <v>130</v>
      </c>
      <c r="C52" s="25" t="s">
        <v>131</v>
      </c>
      <c r="D52" s="45" t="s">
        <v>106</v>
      </c>
      <c r="E52" s="25" t="s">
        <v>107</v>
      </c>
      <c r="F52" s="97">
        <v>1</v>
      </c>
      <c r="G52" s="98" t="s">
        <v>17</v>
      </c>
      <c r="H52" s="102"/>
      <c r="I52" s="94"/>
    </row>
    <row r="53" spans="1:9" s="36" customFormat="1" ht="15" customHeight="1" x14ac:dyDescent="0.3">
      <c r="A53" s="33">
        <v>23</v>
      </c>
      <c r="B53" s="36" t="s">
        <v>132</v>
      </c>
      <c r="C53" s="25" t="s">
        <v>136</v>
      </c>
      <c r="D53" s="45" t="s">
        <v>120</v>
      </c>
      <c r="E53" s="25" t="s">
        <v>121</v>
      </c>
      <c r="F53" s="97">
        <v>2</v>
      </c>
      <c r="G53" s="98" t="s">
        <v>95</v>
      </c>
      <c r="H53" s="102"/>
      <c r="I53" s="94"/>
    </row>
    <row r="54" spans="1:9" s="36" customFormat="1" ht="15" customHeight="1" thickBot="1" x14ac:dyDescent="0.35">
      <c r="A54" s="33"/>
      <c r="B54" s="84"/>
      <c r="C54" s="25"/>
      <c r="D54" s="45"/>
      <c r="E54" s="25"/>
      <c r="F54" s="24"/>
      <c r="G54" s="25"/>
      <c r="H54" s="46"/>
      <c r="I54" s="47"/>
    </row>
    <row r="55" spans="1:9" s="36" customFormat="1" ht="15" customHeight="1" thickBot="1" x14ac:dyDescent="0.35">
      <c r="A55" s="33"/>
      <c r="B55" s="53" t="s">
        <v>45</v>
      </c>
      <c r="C55" s="54"/>
      <c r="D55" s="54"/>
      <c r="E55" s="54"/>
      <c r="F55" s="55"/>
      <c r="G55" s="74"/>
      <c r="H55" s="54"/>
      <c r="I55" s="54"/>
    </row>
    <row r="56" spans="1:9" s="36" customFormat="1" ht="4.5" customHeight="1" x14ac:dyDescent="0.3">
      <c r="F56" s="33"/>
      <c r="G56" s="43"/>
      <c r="H56" s="46"/>
      <c r="I56" s="47"/>
    </row>
    <row r="57" spans="1:9" s="36" customFormat="1" ht="4.5" customHeight="1" x14ac:dyDescent="0.3">
      <c r="F57" s="33"/>
      <c r="G57" s="43"/>
      <c r="H57" s="46"/>
      <c r="I57" s="47"/>
    </row>
    <row r="58" spans="1:9" s="36" customFormat="1" ht="15" customHeight="1" x14ac:dyDescent="0.3">
      <c r="A58" s="48" t="s">
        <v>46</v>
      </c>
      <c r="B58" s="38" t="s">
        <v>47</v>
      </c>
      <c r="F58" s="33"/>
      <c r="G58" s="43"/>
      <c r="H58" s="46"/>
      <c r="I58" s="47"/>
    </row>
    <row r="59" spans="1:9" s="36" customFormat="1" ht="15" customHeight="1" x14ac:dyDescent="0.3">
      <c r="A59" s="33">
        <v>1</v>
      </c>
      <c r="B59" s="49" t="s">
        <v>48</v>
      </c>
      <c r="F59" s="50">
        <v>1</v>
      </c>
      <c r="G59" s="51" t="s">
        <v>14</v>
      </c>
      <c r="H59" s="92"/>
      <c r="I59" s="94">
        <v>15</v>
      </c>
    </row>
    <row r="60" spans="1:9" s="36" customFormat="1" ht="15" customHeight="1" thickBot="1" x14ac:dyDescent="0.35">
      <c r="A60" s="33"/>
      <c r="B60" s="52"/>
      <c r="C60" s="25">
        <v>1</v>
      </c>
      <c r="D60" s="25"/>
      <c r="E60" s="25"/>
      <c r="F60" s="24"/>
      <c r="G60" s="25"/>
      <c r="H60" s="46"/>
      <c r="I60" s="47"/>
    </row>
    <row r="61" spans="1:9" s="36" customFormat="1" ht="15" customHeight="1" thickBot="1" x14ac:dyDescent="0.35">
      <c r="A61" s="33"/>
      <c r="B61" s="53" t="s">
        <v>45</v>
      </c>
      <c r="C61" s="54"/>
      <c r="D61" s="54"/>
      <c r="E61" s="54"/>
      <c r="F61" s="55"/>
      <c r="G61" s="74"/>
      <c r="H61" s="54"/>
      <c r="I61" s="54"/>
    </row>
    <row r="62" spans="1:9" s="36" customFormat="1" ht="5.0999999999999996" customHeight="1" x14ac:dyDescent="0.3">
      <c r="A62" s="58"/>
      <c r="F62" s="33"/>
      <c r="G62" s="43"/>
      <c r="H62" s="46"/>
      <c r="I62" s="47"/>
    </row>
    <row r="63" spans="1:9" s="36" customFormat="1" ht="5.0999999999999996" customHeight="1" x14ac:dyDescent="0.3">
      <c r="A63" s="58"/>
      <c r="F63" s="33"/>
      <c r="G63" s="43"/>
      <c r="H63" s="46"/>
      <c r="I63" s="47"/>
    </row>
    <row r="64" spans="1:9" s="36" customFormat="1" ht="15" customHeight="1" x14ac:dyDescent="0.3">
      <c r="A64" s="37" t="s">
        <v>49</v>
      </c>
      <c r="B64" s="38" t="s">
        <v>50</v>
      </c>
      <c r="F64" s="33"/>
      <c r="G64" s="43"/>
      <c r="H64" s="46"/>
      <c r="I64" s="47"/>
    </row>
    <row r="65" spans="1:9" s="36" customFormat="1" ht="15" customHeight="1" x14ac:dyDescent="0.3">
      <c r="A65" s="59"/>
      <c r="B65" s="38" t="s">
        <v>51</v>
      </c>
      <c r="F65" s="33"/>
      <c r="G65" s="43"/>
      <c r="H65" s="46"/>
      <c r="I65" s="47"/>
    </row>
    <row r="66" spans="1:9" s="36" customFormat="1" ht="15" customHeight="1" x14ac:dyDescent="0.3">
      <c r="A66" s="33">
        <v>1</v>
      </c>
      <c r="B66" s="42" t="s">
        <v>52</v>
      </c>
      <c r="C66" s="36" t="s">
        <v>53</v>
      </c>
      <c r="F66" s="41"/>
      <c r="G66" s="44"/>
      <c r="H66" s="39">
        <v>0</v>
      </c>
      <c r="I66" s="40"/>
    </row>
    <row r="67" spans="1:9" s="36" customFormat="1" ht="15" customHeight="1" thickBot="1" x14ac:dyDescent="0.35">
      <c r="A67" s="33"/>
      <c r="B67" s="42"/>
      <c r="F67" s="33"/>
      <c r="G67" s="43"/>
      <c r="H67" s="46"/>
      <c r="I67" s="47"/>
    </row>
    <row r="68" spans="1:9" s="36" customFormat="1" ht="15" customHeight="1" thickBot="1" x14ac:dyDescent="0.35">
      <c r="B68" s="53" t="s">
        <v>54</v>
      </c>
      <c r="C68" s="54"/>
      <c r="D68" s="54"/>
      <c r="E68" s="54"/>
      <c r="F68" s="55"/>
      <c r="G68" s="74"/>
      <c r="H68" s="56">
        <f>SUM(H65:H67)</f>
        <v>0</v>
      </c>
      <c r="I68" s="57">
        <f>SUM(I65:I67)</f>
        <v>0</v>
      </c>
    </row>
    <row r="69" spans="1:9" s="36" customFormat="1" ht="5.0999999999999996" customHeight="1" thickBot="1" x14ac:dyDescent="0.35">
      <c r="A69" s="58"/>
      <c r="B69" s="60"/>
      <c r="C69" s="38"/>
      <c r="D69" s="38"/>
      <c r="E69" s="38"/>
      <c r="F69" s="61"/>
      <c r="G69" s="62"/>
      <c r="H69" s="46"/>
      <c r="I69" s="47"/>
    </row>
    <row r="70" spans="1:9" s="36" customFormat="1" ht="25.2" customHeight="1" thickBot="1" x14ac:dyDescent="0.35">
      <c r="A70" s="63"/>
      <c r="B70" s="53" t="s">
        <v>55</v>
      </c>
      <c r="C70" s="54"/>
      <c r="D70" s="54"/>
      <c r="E70" s="54"/>
      <c r="F70" s="55"/>
      <c r="G70" s="74"/>
      <c r="H70" s="56"/>
      <c r="I70" s="57"/>
    </row>
    <row r="71" spans="1:9" s="36" customFormat="1" ht="15" customHeight="1" thickBot="1" x14ac:dyDescent="0.35">
      <c r="A71" s="58"/>
      <c r="B71" s="60"/>
      <c r="C71" s="38"/>
      <c r="D71" s="38"/>
      <c r="E71" s="38"/>
      <c r="F71" s="61"/>
      <c r="G71" s="62"/>
      <c r="H71" s="46"/>
      <c r="I71" s="47"/>
    </row>
    <row r="72" spans="1:9" ht="30" customHeight="1" thickBot="1" x14ac:dyDescent="0.35">
      <c r="B72" s="64" t="s">
        <v>56</v>
      </c>
      <c r="C72" s="65"/>
      <c r="D72" s="65"/>
      <c r="E72" s="65"/>
      <c r="F72" s="66"/>
      <c r="G72" s="67"/>
      <c r="H72" s="255"/>
      <c r="I72" s="255"/>
    </row>
    <row r="73" spans="1:9" ht="15" customHeight="1" x14ac:dyDescent="0.3"/>
    <row r="74" spans="1:9" ht="15" customHeight="1" x14ac:dyDescent="0.3"/>
    <row r="75" spans="1:9" ht="15" customHeight="1" x14ac:dyDescent="0.3"/>
    <row r="76" spans="1:9" ht="15" customHeight="1" x14ac:dyDescent="0.3"/>
    <row r="77" spans="1:9" s="1" customFormat="1" ht="15" customHeight="1" x14ac:dyDescent="0.3">
      <c r="B77" s="2"/>
      <c r="C77" s="2"/>
      <c r="D77" s="2"/>
      <c r="E77" s="2"/>
      <c r="F77" s="3"/>
      <c r="G77" s="4"/>
      <c r="H77" s="5"/>
      <c r="I77" s="6"/>
    </row>
    <row r="78" spans="1:9" s="1" customFormat="1" ht="15" customHeight="1" x14ac:dyDescent="0.3">
      <c r="B78" s="2"/>
      <c r="C78" s="2"/>
      <c r="D78" s="2"/>
      <c r="E78" s="2"/>
      <c r="F78" s="3"/>
      <c r="G78" s="4"/>
      <c r="H78" s="5"/>
      <c r="I78" s="6"/>
    </row>
    <row r="79" spans="1:9" s="1" customFormat="1" ht="15" customHeight="1" x14ac:dyDescent="0.3">
      <c r="B79" s="2"/>
      <c r="C79" s="2"/>
      <c r="D79" s="2"/>
      <c r="E79" s="2"/>
      <c r="F79" s="3"/>
      <c r="G79" s="4"/>
      <c r="H79" s="5"/>
      <c r="I79" s="6"/>
    </row>
    <row r="80" spans="1:9" s="1" customFormat="1" ht="15" customHeight="1" x14ac:dyDescent="0.3">
      <c r="B80" s="2"/>
      <c r="C80" s="2"/>
      <c r="D80" s="2"/>
      <c r="E80" s="2"/>
      <c r="F80" s="3"/>
      <c r="G80" s="4"/>
      <c r="H80" s="5"/>
      <c r="I80" s="6"/>
    </row>
    <row r="81" spans="2:9" s="1" customFormat="1" ht="15" customHeight="1" x14ac:dyDescent="0.3">
      <c r="B81" s="2"/>
      <c r="C81" s="2"/>
      <c r="D81" s="2"/>
      <c r="E81" s="2"/>
      <c r="F81" s="3"/>
      <c r="G81" s="4"/>
      <c r="H81" s="5"/>
      <c r="I81" s="6"/>
    </row>
    <row r="82" spans="2:9" s="1" customFormat="1" ht="15" customHeight="1" x14ac:dyDescent="0.3">
      <c r="B82" s="2"/>
      <c r="C82" s="68"/>
      <c r="D82" s="68"/>
      <c r="E82" s="68"/>
      <c r="F82" s="69"/>
      <c r="G82" s="75"/>
      <c r="H82" s="5"/>
      <c r="I82" s="6"/>
    </row>
    <row r="83" spans="2:9" s="1" customFormat="1" ht="15" customHeight="1" x14ac:dyDescent="0.3">
      <c r="B83" s="2"/>
      <c r="C83" s="70"/>
      <c r="D83" s="70"/>
      <c r="E83" s="70"/>
      <c r="F83" s="71"/>
      <c r="G83" s="76"/>
      <c r="H83" s="5"/>
      <c r="I83" s="6"/>
    </row>
    <row r="84" spans="2:9" s="1" customFormat="1" ht="15" customHeight="1" x14ac:dyDescent="0.3">
      <c r="B84" s="2"/>
      <c r="C84" s="2"/>
      <c r="D84" s="2"/>
      <c r="E84" s="2"/>
      <c r="F84" s="3"/>
      <c r="G84" s="4"/>
      <c r="H84" s="5"/>
      <c r="I84" s="6"/>
    </row>
    <row r="85" spans="2:9" s="1" customFormat="1" ht="15" customHeight="1" x14ac:dyDescent="0.3">
      <c r="B85" s="2"/>
      <c r="C85" s="2"/>
      <c r="D85" s="2"/>
      <c r="E85" s="2"/>
      <c r="F85" s="3"/>
      <c r="G85" s="4"/>
      <c r="H85" s="5"/>
      <c r="I85" s="6"/>
    </row>
    <row r="86" spans="2:9" s="1" customFormat="1" ht="15" customHeight="1" x14ac:dyDescent="0.3">
      <c r="B86" s="2"/>
      <c r="C86" s="2"/>
      <c r="D86" s="2"/>
      <c r="E86" s="2"/>
      <c r="F86" s="3"/>
      <c r="G86" s="4"/>
      <c r="H86" s="5"/>
      <c r="I86" s="6"/>
    </row>
    <row r="87" spans="2:9" s="1" customFormat="1" ht="15" customHeight="1" x14ac:dyDescent="0.3">
      <c r="B87" s="2"/>
      <c r="C87" s="2"/>
      <c r="D87" s="2"/>
      <c r="E87" s="2"/>
      <c r="F87" s="3"/>
      <c r="G87" s="4"/>
      <c r="H87" s="5"/>
      <c r="I87" s="6"/>
    </row>
    <row r="88" spans="2:9" s="1" customFormat="1" ht="15" customHeight="1" x14ac:dyDescent="0.3">
      <c r="B88" s="2"/>
      <c r="C88" s="2"/>
      <c r="D88" s="2"/>
      <c r="E88" s="2"/>
      <c r="F88" s="3"/>
      <c r="G88" s="4"/>
      <c r="H88" s="5"/>
      <c r="I88" s="6"/>
    </row>
    <row r="89" spans="2:9" s="1" customFormat="1" ht="15" customHeight="1" x14ac:dyDescent="0.3">
      <c r="B89" s="2"/>
      <c r="C89" s="2"/>
      <c r="D89" s="2"/>
      <c r="E89" s="2"/>
      <c r="F89" s="3"/>
      <c r="G89" s="4"/>
      <c r="H89" s="5"/>
      <c r="I89" s="6"/>
    </row>
    <row r="90" spans="2:9" s="1" customFormat="1" ht="15" customHeight="1" x14ac:dyDescent="0.3">
      <c r="B90" s="2"/>
      <c r="C90" s="2"/>
      <c r="D90" s="2"/>
      <c r="E90" s="2"/>
      <c r="F90" s="3"/>
      <c r="G90" s="4"/>
      <c r="H90" s="5"/>
      <c r="I90" s="6"/>
    </row>
    <row r="91" spans="2:9" s="1" customFormat="1" ht="15" customHeight="1" x14ac:dyDescent="0.3">
      <c r="B91" s="2"/>
      <c r="C91" s="2"/>
      <c r="D91" s="2"/>
      <c r="E91" s="2"/>
      <c r="F91" s="3"/>
      <c r="G91" s="4"/>
      <c r="H91" s="5"/>
      <c r="I91" s="6"/>
    </row>
    <row r="92" spans="2:9" s="1" customFormat="1" ht="15" customHeight="1" x14ac:dyDescent="0.3">
      <c r="B92" s="2"/>
      <c r="C92" s="2"/>
      <c r="D92" s="2"/>
      <c r="E92" s="2"/>
      <c r="F92" s="3"/>
      <c r="G92" s="4"/>
      <c r="H92" s="5"/>
      <c r="I92" s="6"/>
    </row>
    <row r="93" spans="2:9" s="1" customFormat="1" ht="15" customHeight="1" x14ac:dyDescent="0.3">
      <c r="B93" s="2"/>
      <c r="C93" s="2"/>
      <c r="D93" s="2"/>
      <c r="E93" s="2"/>
      <c r="F93" s="3"/>
      <c r="G93" s="4"/>
      <c r="H93" s="5"/>
      <c r="I93" s="6"/>
    </row>
    <row r="94" spans="2:9" s="1" customFormat="1" ht="15" customHeight="1" x14ac:dyDescent="0.3">
      <c r="B94" s="2"/>
      <c r="C94" s="2"/>
      <c r="D94" s="2"/>
      <c r="E94" s="2"/>
      <c r="F94" s="3"/>
      <c r="G94" s="4"/>
      <c r="H94" s="5"/>
      <c r="I94" s="6"/>
    </row>
  </sheetData>
  <mergeCells count="4">
    <mergeCell ref="B46:C46"/>
    <mergeCell ref="H72:I72"/>
    <mergeCell ref="A2:F2"/>
    <mergeCell ref="F9:G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 HUB</vt:lpstr>
      <vt:lpstr>BoQ 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SyamsirMasli</dc:creator>
  <cp:lastModifiedBy>Muhammad Rizky Guntur</cp:lastModifiedBy>
  <dcterms:created xsi:type="dcterms:W3CDTF">2015-06-05T18:17:20Z</dcterms:created>
  <dcterms:modified xsi:type="dcterms:W3CDTF">2025-04-07T10:05:43Z</dcterms:modified>
</cp:coreProperties>
</file>