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ira\Documents\Anima\Excel Development\"/>
    </mc:Choice>
  </mc:AlternateContent>
  <bookViews>
    <workbookView xWindow="0" yWindow="0" windowWidth="20490" windowHeight="7755"/>
  </bookViews>
  <sheets>
    <sheet name="Técnicas" sheetId="3" r:id="rId1"/>
    <sheet name="ListaEfectos" sheetId="6" r:id="rId2"/>
    <sheet name="OpcionesEfectos" sheetId="5" r:id="rId3"/>
    <sheet name="ListaDesventajas" sheetId="8" r:id="rId4"/>
    <sheet name="OpcionesDesventajas" sheetId="9" r:id="rId5"/>
    <sheet name="Efectos" sheetId="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7" i="3" l="1"/>
  <c r="O167" i="3"/>
  <c r="S167" i="3"/>
  <c r="P167" i="3"/>
  <c r="R167" i="3"/>
  <c r="Q167" i="3"/>
  <c r="T167" i="3" l="1"/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2" i="3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" i="8"/>
  <c r="B5" i="6"/>
  <c r="M115" i="3"/>
  <c r="M111" i="3"/>
  <c r="M107" i="3"/>
  <c r="R3" i="3"/>
  <c r="Q3" i="3"/>
  <c r="P3" i="3"/>
  <c r="S3" i="3"/>
  <c r="O3" i="3"/>
  <c r="R7" i="3"/>
  <c r="Q7" i="3"/>
  <c r="P7" i="3"/>
  <c r="S7" i="3"/>
  <c r="O7" i="3"/>
  <c r="R11" i="3"/>
  <c r="Q11" i="3"/>
  <c r="P11" i="3"/>
  <c r="S11" i="3"/>
  <c r="O11" i="3"/>
  <c r="R15" i="3"/>
  <c r="Q15" i="3"/>
  <c r="P15" i="3"/>
  <c r="S15" i="3"/>
  <c r="O15" i="3"/>
  <c r="R19" i="3"/>
  <c r="Q19" i="3"/>
  <c r="P19" i="3"/>
  <c r="S19" i="3"/>
  <c r="O19" i="3"/>
  <c r="R23" i="3"/>
  <c r="Q23" i="3"/>
  <c r="P23" i="3"/>
  <c r="S23" i="3"/>
  <c r="O23" i="3"/>
  <c r="R27" i="3"/>
  <c r="Q27" i="3"/>
  <c r="P27" i="3"/>
  <c r="S27" i="3"/>
  <c r="O27" i="3"/>
  <c r="R31" i="3"/>
  <c r="Q31" i="3"/>
  <c r="P31" i="3"/>
  <c r="S31" i="3"/>
  <c r="O31" i="3"/>
  <c r="R35" i="3"/>
  <c r="Q35" i="3"/>
  <c r="P35" i="3"/>
  <c r="S35" i="3"/>
  <c r="O35" i="3"/>
  <c r="R39" i="3"/>
  <c r="Q39" i="3"/>
  <c r="P39" i="3"/>
  <c r="S39" i="3"/>
  <c r="O39" i="3"/>
  <c r="R43" i="3"/>
  <c r="Q43" i="3"/>
  <c r="P43" i="3"/>
  <c r="S43" i="3"/>
  <c r="O43" i="3"/>
  <c r="R47" i="3"/>
  <c r="Q47" i="3"/>
  <c r="P47" i="3"/>
  <c r="S47" i="3"/>
  <c r="O47" i="3"/>
  <c r="R51" i="3"/>
  <c r="Q51" i="3"/>
  <c r="P51" i="3"/>
  <c r="S51" i="3"/>
  <c r="O51" i="3"/>
  <c r="R55" i="3"/>
  <c r="Q55" i="3"/>
  <c r="P55" i="3"/>
  <c r="S55" i="3"/>
  <c r="O55" i="3"/>
  <c r="R59" i="3"/>
  <c r="Q59" i="3"/>
  <c r="P59" i="3"/>
  <c r="S59" i="3"/>
  <c r="O59" i="3"/>
  <c r="R63" i="3"/>
  <c r="Q63" i="3"/>
  <c r="P63" i="3"/>
  <c r="S63" i="3"/>
  <c r="O63" i="3"/>
  <c r="R67" i="3"/>
  <c r="Q67" i="3"/>
  <c r="P67" i="3"/>
  <c r="S67" i="3"/>
  <c r="O67" i="3"/>
  <c r="R71" i="3"/>
  <c r="Q71" i="3"/>
  <c r="P71" i="3"/>
  <c r="S71" i="3"/>
  <c r="O71" i="3"/>
  <c r="R75" i="3"/>
  <c r="Q75" i="3"/>
  <c r="P75" i="3"/>
  <c r="S75" i="3"/>
  <c r="O75" i="3"/>
  <c r="R79" i="3"/>
  <c r="Q79" i="3"/>
  <c r="P79" i="3"/>
  <c r="S79" i="3"/>
  <c r="O79" i="3"/>
  <c r="R83" i="3"/>
  <c r="Q83" i="3"/>
  <c r="P83" i="3"/>
  <c r="S83" i="3"/>
  <c r="O83" i="3"/>
  <c r="R87" i="3"/>
  <c r="Q87" i="3"/>
  <c r="P87" i="3"/>
  <c r="S87" i="3"/>
  <c r="O87" i="3"/>
  <c r="R91" i="3"/>
  <c r="Q91" i="3"/>
  <c r="P91" i="3"/>
  <c r="S91" i="3"/>
  <c r="O91" i="3"/>
  <c r="R95" i="3"/>
  <c r="Q95" i="3"/>
  <c r="P95" i="3"/>
  <c r="S95" i="3"/>
  <c r="O95" i="3"/>
  <c r="R99" i="3"/>
  <c r="Q99" i="3"/>
  <c r="O99" i="3"/>
  <c r="S99" i="3"/>
  <c r="P99" i="3"/>
  <c r="S103" i="3"/>
  <c r="R103" i="3"/>
  <c r="Q103" i="3"/>
  <c r="O103" i="3"/>
  <c r="P103" i="3"/>
  <c r="S115" i="3"/>
  <c r="P115" i="3"/>
  <c r="O115" i="3"/>
  <c r="R115" i="3"/>
  <c r="Q115" i="3"/>
  <c r="O119" i="3"/>
  <c r="S119" i="3"/>
  <c r="P119" i="3"/>
  <c r="R119" i="3"/>
  <c r="Q119" i="3"/>
  <c r="S123" i="3"/>
  <c r="P123" i="3"/>
  <c r="O123" i="3"/>
  <c r="R123" i="3"/>
  <c r="Q123" i="3"/>
  <c r="O127" i="3"/>
  <c r="S127" i="3"/>
  <c r="P127" i="3"/>
  <c r="R127" i="3"/>
  <c r="Q127" i="3"/>
  <c r="S131" i="3"/>
  <c r="P131" i="3"/>
  <c r="O131" i="3"/>
  <c r="R131" i="3"/>
  <c r="Q131" i="3"/>
  <c r="S139" i="3"/>
  <c r="P139" i="3"/>
  <c r="O139" i="3"/>
  <c r="R139" i="3"/>
  <c r="Q139" i="3"/>
  <c r="O143" i="3"/>
  <c r="S143" i="3"/>
  <c r="P143" i="3"/>
  <c r="R143" i="3"/>
  <c r="Q143" i="3"/>
  <c r="S147" i="3"/>
  <c r="P147" i="3"/>
  <c r="O147" i="3"/>
  <c r="R147" i="3"/>
  <c r="Q147" i="3"/>
  <c r="O151" i="3"/>
  <c r="S151" i="3"/>
  <c r="P151" i="3"/>
  <c r="R151" i="3"/>
  <c r="Q151" i="3"/>
  <c r="S155" i="3"/>
  <c r="P155" i="3"/>
  <c r="O155" i="3"/>
  <c r="R155" i="3"/>
  <c r="Q155" i="3"/>
  <c r="O169" i="3"/>
  <c r="S169" i="3"/>
  <c r="R169" i="3"/>
  <c r="Q169" i="3"/>
  <c r="P169" i="3"/>
  <c r="S173" i="3"/>
  <c r="R173" i="3"/>
  <c r="Q173" i="3"/>
  <c r="O173" i="3"/>
  <c r="P173" i="3"/>
  <c r="O200" i="3"/>
  <c r="S200" i="3"/>
  <c r="R200" i="3"/>
  <c r="Q200" i="3"/>
  <c r="P200" i="3"/>
  <c r="S204" i="3"/>
  <c r="O204" i="3"/>
  <c r="R204" i="3"/>
  <c r="Q204" i="3"/>
  <c r="P204" i="3"/>
  <c r="S208" i="3"/>
  <c r="O208" i="3"/>
  <c r="R208" i="3"/>
  <c r="Q208" i="3"/>
  <c r="P208" i="3"/>
  <c r="S212" i="3"/>
  <c r="O212" i="3"/>
  <c r="R212" i="3"/>
  <c r="Q212" i="3"/>
  <c r="P212" i="3"/>
  <c r="O216" i="3"/>
  <c r="S216" i="3"/>
  <c r="R216" i="3"/>
  <c r="Q216" i="3"/>
  <c r="P216" i="3"/>
  <c r="S224" i="3"/>
  <c r="O224" i="3"/>
  <c r="R224" i="3"/>
  <c r="Q224" i="3"/>
  <c r="P224" i="3"/>
  <c r="S244" i="3"/>
  <c r="O244" i="3"/>
  <c r="R244" i="3"/>
  <c r="Q244" i="3"/>
  <c r="P244" i="3"/>
  <c r="O248" i="3"/>
  <c r="S248" i="3"/>
  <c r="R248" i="3"/>
  <c r="Q248" i="3"/>
  <c r="P248" i="3"/>
  <c r="O252" i="3"/>
  <c r="S252" i="3"/>
  <c r="R252" i="3"/>
  <c r="Q252" i="3"/>
  <c r="P252" i="3"/>
  <c r="S256" i="3"/>
  <c r="O256" i="3"/>
  <c r="R256" i="3"/>
  <c r="Q256" i="3"/>
  <c r="P256" i="3"/>
  <c r="S264" i="3"/>
  <c r="O264" i="3"/>
  <c r="R264" i="3"/>
  <c r="Q264" i="3"/>
  <c r="P264" i="3"/>
  <c r="S268" i="3"/>
  <c r="O268" i="3"/>
  <c r="R268" i="3"/>
  <c r="Q268" i="3"/>
  <c r="P268" i="3"/>
  <c r="R276" i="3"/>
  <c r="O276" i="3"/>
  <c r="S276" i="3"/>
  <c r="Q276" i="3"/>
  <c r="P276" i="3"/>
  <c r="S280" i="3"/>
  <c r="R280" i="3"/>
  <c r="O280" i="3"/>
  <c r="Q280" i="3"/>
  <c r="P280" i="3"/>
  <c r="S284" i="3"/>
  <c r="O284" i="3"/>
  <c r="R284" i="3"/>
  <c r="Q284" i="3"/>
  <c r="P284" i="3"/>
  <c r="R288" i="3"/>
  <c r="O288" i="3"/>
  <c r="S288" i="3"/>
  <c r="Q288" i="3"/>
  <c r="P288" i="3"/>
  <c r="R292" i="3"/>
  <c r="O292" i="3"/>
  <c r="S292" i="3"/>
  <c r="Q292" i="3"/>
  <c r="P292" i="3"/>
  <c r="O296" i="3"/>
  <c r="S296" i="3"/>
  <c r="R296" i="3"/>
  <c r="Q296" i="3"/>
  <c r="P296" i="3"/>
  <c r="S300" i="3"/>
  <c r="R300" i="3"/>
  <c r="O300" i="3"/>
  <c r="Q300" i="3"/>
  <c r="P300" i="3"/>
  <c r="R304" i="3"/>
  <c r="O304" i="3"/>
  <c r="S304" i="3"/>
  <c r="Q304" i="3"/>
  <c r="P304" i="3"/>
  <c r="S308" i="3"/>
  <c r="O308" i="3"/>
  <c r="R308" i="3"/>
  <c r="Q308" i="3"/>
  <c r="P308" i="3"/>
  <c r="S312" i="3"/>
  <c r="R312" i="3"/>
  <c r="O312" i="3"/>
  <c r="Q312" i="3"/>
  <c r="P312" i="3"/>
  <c r="O316" i="3"/>
  <c r="R316" i="3"/>
  <c r="S316" i="3"/>
  <c r="Q316" i="3"/>
  <c r="P316" i="3"/>
  <c r="S320" i="3"/>
  <c r="R320" i="3"/>
  <c r="O320" i="3"/>
  <c r="Q320" i="3"/>
  <c r="P320" i="3"/>
  <c r="R328" i="3"/>
  <c r="O328" i="3"/>
  <c r="S328" i="3"/>
  <c r="Q328" i="3"/>
  <c r="P328" i="3"/>
  <c r="O332" i="3"/>
  <c r="S332" i="3"/>
  <c r="R332" i="3"/>
  <c r="Q332" i="3"/>
  <c r="P332" i="3"/>
  <c r="S336" i="3"/>
  <c r="R336" i="3"/>
  <c r="O336" i="3"/>
  <c r="Q336" i="3"/>
  <c r="P336" i="3"/>
  <c r="O340" i="3"/>
  <c r="S340" i="3"/>
  <c r="R340" i="3"/>
  <c r="Q340" i="3"/>
  <c r="P340" i="3"/>
  <c r="P344" i="3"/>
  <c r="O344" i="3"/>
  <c r="S344" i="3"/>
  <c r="R344" i="3"/>
  <c r="Q344" i="3"/>
  <c r="P356" i="3"/>
  <c r="R356" i="3"/>
  <c r="O356" i="3"/>
  <c r="S356" i="3"/>
  <c r="Q356" i="3"/>
  <c r="O360" i="3"/>
  <c r="S360" i="3"/>
  <c r="R360" i="3"/>
  <c r="P360" i="3"/>
  <c r="Q360" i="3"/>
  <c r="R372" i="3"/>
  <c r="Q372" i="3"/>
  <c r="P372" i="3"/>
  <c r="S372" i="3"/>
  <c r="O372" i="3"/>
  <c r="R376" i="3"/>
  <c r="Q376" i="3"/>
  <c r="P376" i="3"/>
  <c r="S376" i="3"/>
  <c r="O376" i="3"/>
  <c r="R388" i="3"/>
  <c r="Q388" i="3"/>
  <c r="P388" i="3"/>
  <c r="S388" i="3"/>
  <c r="O388" i="3"/>
  <c r="Q408" i="3"/>
  <c r="R408" i="3"/>
  <c r="P408" i="3"/>
  <c r="S408" i="3"/>
  <c r="O408" i="3"/>
  <c r="R412" i="3"/>
  <c r="Q412" i="3"/>
  <c r="P412" i="3"/>
  <c r="S412" i="3"/>
  <c r="O412" i="3"/>
  <c r="Q416" i="3"/>
  <c r="R416" i="3"/>
  <c r="P416" i="3"/>
  <c r="S416" i="3"/>
  <c r="O416" i="3"/>
  <c r="Q420" i="3"/>
  <c r="R420" i="3"/>
  <c r="P420" i="3"/>
  <c r="S420" i="3"/>
  <c r="O420" i="3"/>
  <c r="R428" i="3"/>
  <c r="Q428" i="3"/>
  <c r="P428" i="3"/>
  <c r="S428" i="3"/>
  <c r="O428" i="3"/>
  <c r="Q436" i="3"/>
  <c r="P436" i="3"/>
  <c r="R436" i="3"/>
  <c r="S436" i="3"/>
  <c r="O436" i="3"/>
  <c r="Q440" i="3"/>
  <c r="P440" i="3"/>
  <c r="R440" i="3"/>
  <c r="S440" i="3"/>
  <c r="O440" i="3"/>
  <c r="Q444" i="3"/>
  <c r="P444" i="3"/>
  <c r="R444" i="3"/>
  <c r="S444" i="3"/>
  <c r="O444" i="3"/>
  <c r="Q448" i="3"/>
  <c r="R448" i="3"/>
  <c r="P448" i="3"/>
  <c r="S448" i="3"/>
  <c r="O448" i="3"/>
  <c r="R452" i="3"/>
  <c r="Q452" i="3"/>
  <c r="P452" i="3"/>
  <c r="S452" i="3"/>
  <c r="O452" i="3"/>
  <c r="Q381" i="3"/>
  <c r="P381" i="3"/>
  <c r="S381" i="3"/>
  <c r="O381" i="3"/>
  <c r="R381" i="3"/>
  <c r="P397" i="3"/>
  <c r="Q397" i="3"/>
  <c r="S397" i="3"/>
  <c r="O397" i="3"/>
  <c r="R397" i="3"/>
  <c r="P417" i="3"/>
  <c r="S417" i="3"/>
  <c r="O417" i="3"/>
  <c r="Q417" i="3"/>
  <c r="R417" i="3"/>
  <c r="P433" i="3"/>
  <c r="Q433" i="3"/>
  <c r="S433" i="3"/>
  <c r="O433" i="3"/>
  <c r="R433" i="3"/>
  <c r="P437" i="3"/>
  <c r="Q437" i="3"/>
  <c r="S437" i="3"/>
  <c r="O437" i="3"/>
  <c r="R437" i="3"/>
  <c r="P441" i="3"/>
  <c r="S441" i="3"/>
  <c r="O441" i="3"/>
  <c r="Q441" i="3"/>
  <c r="R441" i="3"/>
  <c r="P449" i="3"/>
  <c r="S449" i="3"/>
  <c r="O449" i="3"/>
  <c r="Q449" i="3"/>
  <c r="R449" i="3"/>
  <c r="Q453" i="3"/>
  <c r="P453" i="3"/>
  <c r="S453" i="3"/>
  <c r="O453" i="3"/>
  <c r="R453" i="3"/>
  <c r="S34" i="3"/>
  <c r="O34" i="3"/>
  <c r="R34" i="3"/>
  <c r="Q34" i="3"/>
  <c r="P34" i="3"/>
  <c r="S46" i="3"/>
  <c r="O46" i="3"/>
  <c r="R46" i="3"/>
  <c r="Q46" i="3"/>
  <c r="P46" i="3"/>
  <c r="S62" i="3"/>
  <c r="O62" i="3"/>
  <c r="R62" i="3"/>
  <c r="Q62" i="3"/>
  <c r="P62" i="3"/>
  <c r="S66" i="3"/>
  <c r="O66" i="3"/>
  <c r="R66" i="3"/>
  <c r="Q66" i="3"/>
  <c r="P66" i="3"/>
  <c r="P114" i="3"/>
  <c r="Q114" i="3"/>
  <c r="S114" i="3"/>
  <c r="O114" i="3"/>
  <c r="R114" i="3"/>
  <c r="P122" i="3"/>
  <c r="Q122" i="3"/>
  <c r="S122" i="3"/>
  <c r="O122" i="3"/>
  <c r="R122" i="3"/>
  <c r="Q134" i="3"/>
  <c r="P134" i="3"/>
  <c r="S134" i="3"/>
  <c r="O134" i="3"/>
  <c r="R134" i="3"/>
  <c r="P138" i="3"/>
  <c r="Q138" i="3"/>
  <c r="S138" i="3"/>
  <c r="O138" i="3"/>
  <c r="R138" i="3"/>
  <c r="P146" i="3"/>
  <c r="Q146" i="3"/>
  <c r="S146" i="3"/>
  <c r="O146" i="3"/>
  <c r="R146" i="3"/>
  <c r="Q154" i="3"/>
  <c r="P154" i="3"/>
  <c r="S154" i="3"/>
  <c r="O154" i="3"/>
  <c r="R154" i="3"/>
  <c r="S159" i="3"/>
  <c r="P159" i="3"/>
  <c r="O159" i="3"/>
  <c r="R159" i="3"/>
  <c r="Q159" i="3"/>
  <c r="S168" i="3"/>
  <c r="P168" i="3"/>
  <c r="O168" i="3"/>
  <c r="R168" i="3"/>
  <c r="Q168" i="3"/>
  <c r="S172" i="3"/>
  <c r="R172" i="3"/>
  <c r="P172" i="3"/>
  <c r="O172" i="3"/>
  <c r="Q172" i="3"/>
  <c r="P195" i="3"/>
  <c r="S195" i="3"/>
  <c r="O195" i="3"/>
  <c r="R195" i="3"/>
  <c r="Q195" i="3"/>
  <c r="P215" i="3"/>
  <c r="S215" i="3"/>
  <c r="O215" i="3"/>
  <c r="R215" i="3"/>
  <c r="Q215" i="3"/>
  <c r="P227" i="3"/>
  <c r="S227" i="3"/>
  <c r="O227" i="3"/>
  <c r="R227" i="3"/>
  <c r="Q227" i="3"/>
  <c r="P263" i="3"/>
  <c r="S263" i="3"/>
  <c r="O263" i="3"/>
  <c r="R263" i="3"/>
  <c r="Q263" i="3"/>
  <c r="P271" i="3"/>
  <c r="S271" i="3"/>
  <c r="O271" i="3"/>
  <c r="R271" i="3"/>
  <c r="Q271" i="3"/>
  <c r="S295" i="3"/>
  <c r="P295" i="3"/>
  <c r="O295" i="3"/>
  <c r="R295" i="3"/>
  <c r="Q295" i="3"/>
  <c r="O303" i="3"/>
  <c r="S303" i="3"/>
  <c r="P303" i="3"/>
  <c r="R303" i="3"/>
  <c r="Q303" i="3"/>
  <c r="Q4" i="3"/>
  <c r="P4" i="3"/>
  <c r="S4" i="3"/>
  <c r="O4" i="3"/>
  <c r="R4" i="3"/>
  <c r="Q8" i="3"/>
  <c r="P8" i="3"/>
  <c r="S8" i="3"/>
  <c r="O8" i="3"/>
  <c r="R8" i="3"/>
  <c r="Q12" i="3"/>
  <c r="P12" i="3"/>
  <c r="S12" i="3"/>
  <c r="O12" i="3"/>
  <c r="R12" i="3"/>
  <c r="Q16" i="3"/>
  <c r="P16" i="3"/>
  <c r="S16" i="3"/>
  <c r="O16" i="3"/>
  <c r="R16" i="3"/>
  <c r="Q20" i="3"/>
  <c r="P20" i="3"/>
  <c r="S20" i="3"/>
  <c r="O20" i="3"/>
  <c r="R20" i="3"/>
  <c r="Q24" i="3"/>
  <c r="P24" i="3"/>
  <c r="S24" i="3"/>
  <c r="O24" i="3"/>
  <c r="R24" i="3"/>
  <c r="Q28" i="3"/>
  <c r="P28" i="3"/>
  <c r="S28" i="3"/>
  <c r="O28" i="3"/>
  <c r="R28" i="3"/>
  <c r="Q32" i="3"/>
  <c r="P32" i="3"/>
  <c r="S32" i="3"/>
  <c r="O32" i="3"/>
  <c r="R32" i="3"/>
  <c r="Q36" i="3"/>
  <c r="P36" i="3"/>
  <c r="S36" i="3"/>
  <c r="O36" i="3"/>
  <c r="R36" i="3"/>
  <c r="Q40" i="3"/>
  <c r="P40" i="3"/>
  <c r="S40" i="3"/>
  <c r="O40" i="3"/>
  <c r="R40" i="3"/>
  <c r="Q44" i="3"/>
  <c r="P44" i="3"/>
  <c r="S44" i="3"/>
  <c r="O44" i="3"/>
  <c r="R44" i="3"/>
  <c r="Q48" i="3"/>
  <c r="P48" i="3"/>
  <c r="S48" i="3"/>
  <c r="O48" i="3"/>
  <c r="R48" i="3"/>
  <c r="Q52" i="3"/>
  <c r="P52" i="3"/>
  <c r="S52" i="3"/>
  <c r="O52" i="3"/>
  <c r="R52" i="3"/>
  <c r="Q56" i="3"/>
  <c r="P56" i="3"/>
  <c r="S56" i="3"/>
  <c r="O56" i="3"/>
  <c r="R56" i="3"/>
  <c r="Q60" i="3"/>
  <c r="P60" i="3"/>
  <c r="S60" i="3"/>
  <c r="O60" i="3"/>
  <c r="R60" i="3"/>
  <c r="Q64" i="3"/>
  <c r="P64" i="3"/>
  <c r="S64" i="3"/>
  <c r="O64" i="3"/>
  <c r="R64" i="3"/>
  <c r="Q68" i="3"/>
  <c r="P68" i="3"/>
  <c r="S68" i="3"/>
  <c r="O68" i="3"/>
  <c r="R68" i="3"/>
  <c r="Q72" i="3"/>
  <c r="P72" i="3"/>
  <c r="S72" i="3"/>
  <c r="O72" i="3"/>
  <c r="R72" i="3"/>
  <c r="Q76" i="3"/>
  <c r="P76" i="3"/>
  <c r="S76" i="3"/>
  <c r="O76" i="3"/>
  <c r="R76" i="3"/>
  <c r="Q80" i="3"/>
  <c r="P80" i="3"/>
  <c r="S80" i="3"/>
  <c r="O80" i="3"/>
  <c r="R80" i="3"/>
  <c r="Q84" i="3"/>
  <c r="P84" i="3"/>
  <c r="S84" i="3"/>
  <c r="O84" i="3"/>
  <c r="R84" i="3"/>
  <c r="Q88" i="3"/>
  <c r="P88" i="3"/>
  <c r="S88" i="3"/>
  <c r="O88" i="3"/>
  <c r="R88" i="3"/>
  <c r="Q92" i="3"/>
  <c r="P92" i="3"/>
  <c r="S92" i="3"/>
  <c r="O92" i="3"/>
  <c r="R92" i="3"/>
  <c r="R100" i="3"/>
  <c r="Q100" i="3"/>
  <c r="P100" i="3"/>
  <c r="S100" i="3"/>
  <c r="O100" i="3"/>
  <c r="S104" i="3"/>
  <c r="R104" i="3"/>
  <c r="Q104" i="3"/>
  <c r="P104" i="3"/>
  <c r="O104" i="3"/>
  <c r="S108" i="3"/>
  <c r="R108" i="3"/>
  <c r="O108" i="3"/>
  <c r="Q108" i="3"/>
  <c r="P108" i="3"/>
  <c r="R112" i="3"/>
  <c r="O112" i="3"/>
  <c r="S112" i="3"/>
  <c r="Q112" i="3"/>
  <c r="P112" i="3"/>
  <c r="S116" i="3"/>
  <c r="R116" i="3"/>
  <c r="O116" i="3"/>
  <c r="Q116" i="3"/>
  <c r="P116" i="3"/>
  <c r="R120" i="3"/>
  <c r="O120" i="3"/>
  <c r="S120" i="3"/>
  <c r="Q120" i="3"/>
  <c r="P120" i="3"/>
  <c r="S124" i="3"/>
  <c r="R124" i="3"/>
  <c r="O124" i="3"/>
  <c r="Q124" i="3"/>
  <c r="P124" i="3"/>
  <c r="R136" i="3"/>
  <c r="O136" i="3"/>
  <c r="S136" i="3"/>
  <c r="Q136" i="3"/>
  <c r="P136" i="3"/>
  <c r="S140" i="3"/>
  <c r="R140" i="3"/>
  <c r="O140" i="3"/>
  <c r="Q140" i="3"/>
  <c r="P140" i="3"/>
  <c r="R144" i="3"/>
  <c r="O144" i="3"/>
  <c r="S144" i="3"/>
  <c r="Q144" i="3"/>
  <c r="P144" i="3"/>
  <c r="S148" i="3"/>
  <c r="R148" i="3"/>
  <c r="O148" i="3"/>
  <c r="Q148" i="3"/>
  <c r="P148" i="3"/>
  <c r="R156" i="3"/>
  <c r="Q156" i="3"/>
  <c r="P156" i="3"/>
  <c r="S156" i="3"/>
  <c r="O156" i="3"/>
  <c r="R161" i="3"/>
  <c r="Q161" i="3"/>
  <c r="P161" i="3"/>
  <c r="S161" i="3"/>
  <c r="O161" i="3"/>
  <c r="R174" i="3"/>
  <c r="Q174" i="3"/>
  <c r="P174" i="3"/>
  <c r="S174" i="3"/>
  <c r="O174" i="3"/>
  <c r="R178" i="3"/>
  <c r="Q178" i="3"/>
  <c r="P178" i="3"/>
  <c r="S178" i="3"/>
  <c r="O178" i="3"/>
  <c r="Q182" i="3"/>
  <c r="P182" i="3"/>
  <c r="R182" i="3"/>
  <c r="S182" i="3"/>
  <c r="O182" i="3"/>
  <c r="P185" i="3"/>
  <c r="R185" i="3"/>
  <c r="Q185" i="3"/>
  <c r="S185" i="3"/>
  <c r="O185" i="3"/>
  <c r="R189" i="3"/>
  <c r="Q189" i="3"/>
  <c r="P189" i="3"/>
  <c r="S189" i="3"/>
  <c r="O189" i="3"/>
  <c r="R197" i="3"/>
  <c r="Q197" i="3"/>
  <c r="P197" i="3"/>
  <c r="S197" i="3"/>
  <c r="O197" i="3"/>
  <c r="R201" i="3"/>
  <c r="Q201" i="3"/>
  <c r="P201" i="3"/>
  <c r="S201" i="3"/>
  <c r="O201" i="3"/>
  <c r="R205" i="3"/>
  <c r="Q205" i="3"/>
  <c r="P205" i="3"/>
  <c r="S205" i="3"/>
  <c r="O205" i="3"/>
  <c r="R209" i="3"/>
  <c r="Q209" i="3"/>
  <c r="P209" i="3"/>
  <c r="S209" i="3"/>
  <c r="O209" i="3"/>
  <c r="R213" i="3"/>
  <c r="Q213" i="3"/>
  <c r="P213" i="3"/>
  <c r="S213" i="3"/>
  <c r="O213" i="3"/>
  <c r="R217" i="3"/>
  <c r="Q217" i="3"/>
  <c r="P217" i="3"/>
  <c r="S217" i="3"/>
  <c r="O217" i="3"/>
  <c r="R225" i="3"/>
  <c r="Q225" i="3"/>
  <c r="P225" i="3"/>
  <c r="S225" i="3"/>
  <c r="O225" i="3"/>
  <c r="R237" i="3"/>
  <c r="Q237" i="3"/>
  <c r="P237" i="3"/>
  <c r="S237" i="3"/>
  <c r="O237" i="3"/>
  <c r="R241" i="3"/>
  <c r="Q241" i="3"/>
  <c r="P241" i="3"/>
  <c r="S241" i="3"/>
  <c r="O241" i="3"/>
  <c r="R249" i="3"/>
  <c r="Q249" i="3"/>
  <c r="P249" i="3"/>
  <c r="S249" i="3"/>
  <c r="O249" i="3"/>
  <c r="R253" i="3"/>
  <c r="Q253" i="3"/>
  <c r="P253" i="3"/>
  <c r="S253" i="3"/>
  <c r="O253" i="3"/>
  <c r="R257" i="3"/>
  <c r="Q257" i="3"/>
  <c r="P257" i="3"/>
  <c r="S257" i="3"/>
  <c r="O257" i="3"/>
  <c r="R265" i="3"/>
  <c r="Q265" i="3"/>
  <c r="P265" i="3"/>
  <c r="S265" i="3"/>
  <c r="O265" i="3"/>
  <c r="R269" i="3"/>
  <c r="Q269" i="3"/>
  <c r="P269" i="3"/>
  <c r="S269" i="3"/>
  <c r="O269" i="3"/>
  <c r="R273" i="3"/>
  <c r="Q273" i="3"/>
  <c r="P273" i="3"/>
  <c r="S273" i="3"/>
  <c r="O273" i="3"/>
  <c r="R277" i="3"/>
  <c r="Q277" i="3"/>
  <c r="P277" i="3"/>
  <c r="S277" i="3"/>
  <c r="O277" i="3"/>
  <c r="Q285" i="3"/>
  <c r="R285" i="3"/>
  <c r="P285" i="3"/>
  <c r="S285" i="3"/>
  <c r="O285" i="3"/>
  <c r="R289" i="3"/>
  <c r="Q289" i="3"/>
  <c r="P289" i="3"/>
  <c r="S289" i="3"/>
  <c r="O289" i="3"/>
  <c r="R293" i="3"/>
  <c r="Q293" i="3"/>
  <c r="P293" i="3"/>
  <c r="S293" i="3"/>
  <c r="O293" i="3"/>
  <c r="Q297" i="3"/>
  <c r="R297" i="3"/>
  <c r="P297" i="3"/>
  <c r="S297" i="3"/>
  <c r="O297" i="3"/>
  <c r="Q301" i="3"/>
  <c r="R301" i="3"/>
  <c r="P301" i="3"/>
  <c r="S301" i="3"/>
  <c r="O301" i="3"/>
  <c r="R305" i="3"/>
  <c r="Q305" i="3"/>
  <c r="P305" i="3"/>
  <c r="S305" i="3"/>
  <c r="O305" i="3"/>
  <c r="Q313" i="3"/>
  <c r="R313" i="3"/>
  <c r="P313" i="3"/>
  <c r="S313" i="3"/>
  <c r="O313" i="3"/>
  <c r="R317" i="3"/>
  <c r="Q317" i="3"/>
  <c r="P317" i="3"/>
  <c r="S317" i="3"/>
  <c r="O317" i="3"/>
  <c r="R325" i="3"/>
  <c r="Q325" i="3"/>
  <c r="P325" i="3"/>
  <c r="S325" i="3"/>
  <c r="O325" i="3"/>
  <c r="R329" i="3"/>
  <c r="Q329" i="3"/>
  <c r="P329" i="3"/>
  <c r="S329" i="3"/>
  <c r="O329" i="3"/>
  <c r="Q337" i="3"/>
  <c r="R337" i="3"/>
  <c r="P337" i="3"/>
  <c r="S337" i="3"/>
  <c r="O337" i="3"/>
  <c r="Q341" i="3"/>
  <c r="R341" i="3"/>
  <c r="S341" i="3"/>
  <c r="P341" i="3"/>
  <c r="O341" i="3"/>
  <c r="O349" i="3"/>
  <c r="S349" i="3"/>
  <c r="R349" i="3"/>
  <c r="Q349" i="3"/>
  <c r="P349" i="3"/>
  <c r="O353" i="3"/>
  <c r="Q353" i="3"/>
  <c r="S353" i="3"/>
  <c r="R353" i="3"/>
  <c r="P353" i="3"/>
  <c r="R357" i="3"/>
  <c r="Q357" i="3"/>
  <c r="O357" i="3"/>
  <c r="S357" i="3"/>
  <c r="P357" i="3"/>
  <c r="S361" i="3"/>
  <c r="R361" i="3"/>
  <c r="O361" i="3"/>
  <c r="Q361" i="3"/>
  <c r="P361" i="3"/>
  <c r="R369" i="3"/>
  <c r="S369" i="3"/>
  <c r="Q369" i="3"/>
  <c r="O369" i="3"/>
  <c r="P369" i="3"/>
  <c r="P373" i="3"/>
  <c r="Q373" i="3"/>
  <c r="S373" i="3"/>
  <c r="O373" i="3"/>
  <c r="R373" i="3"/>
  <c r="P393" i="3"/>
  <c r="Q393" i="3"/>
  <c r="S393" i="3"/>
  <c r="O393" i="3"/>
  <c r="R393" i="3"/>
  <c r="P401" i="3"/>
  <c r="S401" i="3"/>
  <c r="O401" i="3"/>
  <c r="Q401" i="3"/>
  <c r="R401" i="3"/>
  <c r="Q421" i="3"/>
  <c r="P421" i="3"/>
  <c r="S421" i="3"/>
  <c r="O421" i="3"/>
  <c r="R421" i="3"/>
  <c r="P429" i="3"/>
  <c r="Q429" i="3"/>
  <c r="S429" i="3"/>
  <c r="O429" i="3"/>
  <c r="R429" i="3"/>
  <c r="Q445" i="3"/>
  <c r="P445" i="3"/>
  <c r="S445" i="3"/>
  <c r="O445" i="3"/>
  <c r="R445" i="3"/>
  <c r="O54" i="3"/>
  <c r="S54" i="3"/>
  <c r="R54" i="3"/>
  <c r="Q54" i="3"/>
  <c r="P54" i="3"/>
  <c r="O70" i="3"/>
  <c r="S70" i="3"/>
  <c r="R70" i="3"/>
  <c r="Q70" i="3"/>
  <c r="P70" i="3"/>
  <c r="S74" i="3"/>
  <c r="O74" i="3"/>
  <c r="R74" i="3"/>
  <c r="Q74" i="3"/>
  <c r="P74" i="3"/>
  <c r="S78" i="3"/>
  <c r="O78" i="3"/>
  <c r="R78" i="3"/>
  <c r="Q78" i="3"/>
  <c r="P78" i="3"/>
  <c r="O86" i="3"/>
  <c r="S86" i="3"/>
  <c r="R86" i="3"/>
  <c r="Q86" i="3"/>
  <c r="P86" i="3"/>
  <c r="O94" i="3"/>
  <c r="S94" i="3"/>
  <c r="R94" i="3"/>
  <c r="Q94" i="3"/>
  <c r="P94" i="3"/>
  <c r="Q118" i="3"/>
  <c r="P118" i="3"/>
  <c r="S118" i="3"/>
  <c r="O118" i="3"/>
  <c r="R118" i="3"/>
  <c r="Q150" i="3"/>
  <c r="P150" i="3"/>
  <c r="S150" i="3"/>
  <c r="O150" i="3"/>
  <c r="R150" i="3"/>
  <c r="O162" i="3"/>
  <c r="S162" i="3"/>
  <c r="P162" i="3"/>
  <c r="R162" i="3"/>
  <c r="Q162" i="3"/>
  <c r="P184" i="3"/>
  <c r="O184" i="3"/>
  <c r="S184" i="3"/>
  <c r="R184" i="3"/>
  <c r="Q184" i="3"/>
  <c r="P219" i="3"/>
  <c r="S219" i="3"/>
  <c r="O219" i="3"/>
  <c r="R219" i="3"/>
  <c r="Q219" i="3"/>
  <c r="P235" i="3"/>
  <c r="S235" i="3"/>
  <c r="O235" i="3"/>
  <c r="R235" i="3"/>
  <c r="Q235" i="3"/>
  <c r="O275" i="3"/>
  <c r="S275" i="3"/>
  <c r="P275" i="3"/>
  <c r="R275" i="3"/>
  <c r="Q275" i="3"/>
  <c r="P299" i="3"/>
  <c r="S299" i="3"/>
  <c r="O299" i="3"/>
  <c r="R299" i="3"/>
  <c r="Q299" i="3"/>
  <c r="P5" i="3"/>
  <c r="S5" i="3"/>
  <c r="O5" i="3"/>
  <c r="R5" i="3"/>
  <c r="Q5" i="3"/>
  <c r="P9" i="3"/>
  <c r="S9" i="3"/>
  <c r="O9" i="3"/>
  <c r="R9" i="3"/>
  <c r="Q9" i="3"/>
  <c r="P13" i="3"/>
  <c r="S13" i="3"/>
  <c r="O13" i="3"/>
  <c r="R13" i="3"/>
  <c r="Q13" i="3"/>
  <c r="P17" i="3"/>
  <c r="S17" i="3"/>
  <c r="O17" i="3"/>
  <c r="R17" i="3"/>
  <c r="Q17" i="3"/>
  <c r="P21" i="3"/>
  <c r="S21" i="3"/>
  <c r="O21" i="3"/>
  <c r="R21" i="3"/>
  <c r="Q21" i="3"/>
  <c r="P25" i="3"/>
  <c r="S25" i="3"/>
  <c r="O25" i="3"/>
  <c r="R25" i="3"/>
  <c r="Q25" i="3"/>
  <c r="P29" i="3"/>
  <c r="S29" i="3"/>
  <c r="O29" i="3"/>
  <c r="R29" i="3"/>
  <c r="Q29" i="3"/>
  <c r="P33" i="3"/>
  <c r="S33" i="3"/>
  <c r="O33" i="3"/>
  <c r="R33" i="3"/>
  <c r="Q33" i="3"/>
  <c r="P37" i="3"/>
  <c r="S37" i="3"/>
  <c r="O37" i="3"/>
  <c r="R37" i="3"/>
  <c r="Q37" i="3"/>
  <c r="P41" i="3"/>
  <c r="S41" i="3"/>
  <c r="O41" i="3"/>
  <c r="R41" i="3"/>
  <c r="Q41" i="3"/>
  <c r="P45" i="3"/>
  <c r="S45" i="3"/>
  <c r="O45" i="3"/>
  <c r="R45" i="3"/>
  <c r="Q45" i="3"/>
  <c r="P49" i="3"/>
  <c r="S49" i="3"/>
  <c r="O49" i="3"/>
  <c r="R49" i="3"/>
  <c r="Q49" i="3"/>
  <c r="P53" i="3"/>
  <c r="S53" i="3"/>
  <c r="O53" i="3"/>
  <c r="R53" i="3"/>
  <c r="Q53" i="3"/>
  <c r="P57" i="3"/>
  <c r="S57" i="3"/>
  <c r="O57" i="3"/>
  <c r="R57" i="3"/>
  <c r="Q57" i="3"/>
  <c r="P61" i="3"/>
  <c r="S61" i="3"/>
  <c r="O61" i="3"/>
  <c r="R61" i="3"/>
  <c r="Q61" i="3"/>
  <c r="P65" i="3"/>
  <c r="S65" i="3"/>
  <c r="O65" i="3"/>
  <c r="R65" i="3"/>
  <c r="Q65" i="3"/>
  <c r="P69" i="3"/>
  <c r="S69" i="3"/>
  <c r="O69" i="3"/>
  <c r="R69" i="3"/>
  <c r="Q69" i="3"/>
  <c r="P73" i="3"/>
  <c r="S73" i="3"/>
  <c r="O73" i="3"/>
  <c r="R73" i="3"/>
  <c r="Q73" i="3"/>
  <c r="P77" i="3"/>
  <c r="S77" i="3"/>
  <c r="O77" i="3"/>
  <c r="R77" i="3"/>
  <c r="Q77" i="3"/>
  <c r="P81" i="3"/>
  <c r="S81" i="3"/>
  <c r="O81" i="3"/>
  <c r="R81" i="3"/>
  <c r="Q81" i="3"/>
  <c r="S85" i="3"/>
  <c r="P85" i="3"/>
  <c r="O85" i="3"/>
  <c r="R85" i="3"/>
  <c r="Q85" i="3"/>
  <c r="P89" i="3"/>
  <c r="O89" i="3"/>
  <c r="S89" i="3"/>
  <c r="R89" i="3"/>
  <c r="Q89" i="3"/>
  <c r="S93" i="3"/>
  <c r="P93" i="3"/>
  <c r="O93" i="3"/>
  <c r="R93" i="3"/>
  <c r="Q93" i="3"/>
  <c r="P97" i="3"/>
  <c r="O97" i="3"/>
  <c r="S97" i="3"/>
  <c r="R97" i="3"/>
  <c r="Q97" i="3"/>
  <c r="S101" i="3"/>
  <c r="Q101" i="3"/>
  <c r="P101" i="3"/>
  <c r="O101" i="3"/>
  <c r="R101" i="3"/>
  <c r="R105" i="3"/>
  <c r="Q105" i="3"/>
  <c r="P105" i="3"/>
  <c r="S105" i="3"/>
  <c r="O105" i="3"/>
  <c r="R109" i="3"/>
  <c r="Q109" i="3"/>
  <c r="P109" i="3"/>
  <c r="S109" i="3"/>
  <c r="O109" i="3"/>
  <c r="R113" i="3"/>
  <c r="Q113" i="3"/>
  <c r="P113" i="3"/>
  <c r="S113" i="3"/>
  <c r="O113" i="3"/>
  <c r="Q117" i="3"/>
  <c r="R117" i="3"/>
  <c r="P117" i="3"/>
  <c r="S117" i="3"/>
  <c r="O117" i="3"/>
  <c r="Q125" i="3"/>
  <c r="R125" i="3"/>
  <c r="P125" i="3"/>
  <c r="S125" i="3"/>
  <c r="O125" i="3"/>
  <c r="R129" i="3"/>
  <c r="Q129" i="3"/>
  <c r="P129" i="3"/>
  <c r="S129" i="3"/>
  <c r="O129" i="3"/>
  <c r="Q133" i="3"/>
  <c r="R133" i="3"/>
  <c r="P133" i="3"/>
  <c r="S133" i="3"/>
  <c r="O133" i="3"/>
  <c r="R137" i="3"/>
  <c r="Q137" i="3"/>
  <c r="P137" i="3"/>
  <c r="S137" i="3"/>
  <c r="O137" i="3"/>
  <c r="Q141" i="3"/>
  <c r="R141" i="3"/>
  <c r="P141" i="3"/>
  <c r="S141" i="3"/>
  <c r="O141" i="3"/>
  <c r="Q149" i="3"/>
  <c r="R149" i="3"/>
  <c r="P149" i="3"/>
  <c r="S149" i="3"/>
  <c r="O149" i="3"/>
  <c r="Q157" i="3"/>
  <c r="P157" i="3"/>
  <c r="S157" i="3"/>
  <c r="O157" i="3"/>
  <c r="R157" i="3"/>
  <c r="Q164" i="3"/>
  <c r="P164" i="3"/>
  <c r="S164" i="3"/>
  <c r="O164" i="3"/>
  <c r="R164" i="3"/>
  <c r="O175" i="3"/>
  <c r="S175" i="3"/>
  <c r="Q175" i="3"/>
  <c r="P175" i="3"/>
  <c r="R175" i="3"/>
  <c r="Q190" i="3"/>
  <c r="P190" i="3"/>
  <c r="S190" i="3"/>
  <c r="O190" i="3"/>
  <c r="R190" i="3"/>
  <c r="Q194" i="3"/>
  <c r="P194" i="3"/>
  <c r="S194" i="3"/>
  <c r="O194" i="3"/>
  <c r="R194" i="3"/>
  <c r="Q202" i="3"/>
  <c r="P202" i="3"/>
  <c r="S202" i="3"/>
  <c r="O202" i="3"/>
  <c r="R202" i="3"/>
  <c r="Q210" i="3"/>
  <c r="P210" i="3"/>
  <c r="S210" i="3"/>
  <c r="O210" i="3"/>
  <c r="R210" i="3"/>
  <c r="Q222" i="3"/>
  <c r="P222" i="3"/>
  <c r="S222" i="3"/>
  <c r="O222" i="3"/>
  <c r="R222" i="3"/>
  <c r="Q230" i="3"/>
  <c r="P230" i="3"/>
  <c r="S230" i="3"/>
  <c r="O230" i="3"/>
  <c r="R230" i="3"/>
  <c r="Q234" i="3"/>
  <c r="P234" i="3"/>
  <c r="S234" i="3"/>
  <c r="O234" i="3"/>
  <c r="R234" i="3"/>
  <c r="Q238" i="3"/>
  <c r="P238" i="3"/>
  <c r="S238" i="3"/>
  <c r="O238" i="3"/>
  <c r="R238" i="3"/>
  <c r="Q246" i="3"/>
  <c r="P246" i="3"/>
  <c r="S246" i="3"/>
  <c r="O246" i="3"/>
  <c r="R246" i="3"/>
  <c r="Q270" i="3"/>
  <c r="P270" i="3"/>
  <c r="S270" i="3"/>
  <c r="O270" i="3"/>
  <c r="R270" i="3"/>
  <c r="Q274" i="3"/>
  <c r="P274" i="3"/>
  <c r="S274" i="3"/>
  <c r="O274" i="3"/>
  <c r="R274" i="3"/>
  <c r="P278" i="3"/>
  <c r="Q278" i="3"/>
  <c r="S278" i="3"/>
  <c r="O278" i="3"/>
  <c r="R278" i="3"/>
  <c r="Q282" i="3"/>
  <c r="P282" i="3"/>
  <c r="S282" i="3"/>
  <c r="O282" i="3"/>
  <c r="R282" i="3"/>
  <c r="P290" i="3"/>
  <c r="Q290" i="3"/>
  <c r="S290" i="3"/>
  <c r="O290" i="3"/>
  <c r="R290" i="3"/>
  <c r="Q302" i="3"/>
  <c r="P302" i="3"/>
  <c r="S302" i="3"/>
  <c r="O302" i="3"/>
  <c r="R302" i="3"/>
  <c r="P310" i="3"/>
  <c r="Q310" i="3"/>
  <c r="S310" i="3"/>
  <c r="O310" i="3"/>
  <c r="R310" i="3"/>
  <c r="Q314" i="3"/>
  <c r="P314" i="3"/>
  <c r="S314" i="3"/>
  <c r="O314" i="3"/>
  <c r="R314" i="3"/>
  <c r="P318" i="3"/>
  <c r="Q318" i="3"/>
  <c r="S318" i="3"/>
  <c r="O318" i="3"/>
  <c r="R318" i="3"/>
  <c r="Q322" i="3"/>
  <c r="P322" i="3"/>
  <c r="S322" i="3"/>
  <c r="O322" i="3"/>
  <c r="R322" i="3"/>
  <c r="Q326" i="3"/>
  <c r="P326" i="3"/>
  <c r="S326" i="3"/>
  <c r="O326" i="3"/>
  <c r="R326" i="3"/>
  <c r="Q330" i="3"/>
  <c r="P330" i="3"/>
  <c r="S330" i="3"/>
  <c r="O330" i="3"/>
  <c r="R330" i="3"/>
  <c r="P334" i="3"/>
  <c r="Q334" i="3"/>
  <c r="S334" i="3"/>
  <c r="O334" i="3"/>
  <c r="R334" i="3"/>
  <c r="R346" i="3"/>
  <c r="P346" i="3"/>
  <c r="Q346" i="3"/>
  <c r="S346" i="3"/>
  <c r="O346" i="3"/>
  <c r="P354" i="3"/>
  <c r="Q354" i="3"/>
  <c r="R354" i="3"/>
  <c r="S354" i="3"/>
  <c r="O354" i="3"/>
  <c r="P362" i="3"/>
  <c r="R362" i="3"/>
  <c r="Q362" i="3"/>
  <c r="S362" i="3"/>
  <c r="O362" i="3"/>
  <c r="R366" i="3"/>
  <c r="Q366" i="3"/>
  <c r="P366" i="3"/>
  <c r="S366" i="3"/>
  <c r="O366" i="3"/>
  <c r="R370" i="3"/>
  <c r="Q370" i="3"/>
  <c r="P370" i="3"/>
  <c r="S370" i="3"/>
  <c r="O370" i="3"/>
  <c r="S378" i="3"/>
  <c r="O378" i="3"/>
  <c r="P378" i="3"/>
  <c r="R378" i="3"/>
  <c r="Q378" i="3"/>
  <c r="S382" i="3"/>
  <c r="O382" i="3"/>
  <c r="R382" i="3"/>
  <c r="P382" i="3"/>
  <c r="Q382" i="3"/>
  <c r="S394" i="3"/>
  <c r="O394" i="3"/>
  <c r="R394" i="3"/>
  <c r="P394" i="3"/>
  <c r="Q394" i="3"/>
  <c r="S398" i="3"/>
  <c r="O398" i="3"/>
  <c r="P398" i="3"/>
  <c r="R398" i="3"/>
  <c r="Q398" i="3"/>
  <c r="P406" i="3"/>
  <c r="S406" i="3"/>
  <c r="O406" i="3"/>
  <c r="R406" i="3"/>
  <c r="Q406" i="3"/>
  <c r="S426" i="3"/>
  <c r="O426" i="3"/>
  <c r="P426" i="3"/>
  <c r="R426" i="3"/>
  <c r="Q426" i="3"/>
  <c r="S434" i="3"/>
  <c r="O434" i="3"/>
  <c r="R434" i="3"/>
  <c r="P434" i="3"/>
  <c r="Q434" i="3"/>
  <c r="S438" i="3"/>
  <c r="O438" i="3"/>
  <c r="R438" i="3"/>
  <c r="P438" i="3"/>
  <c r="Q438" i="3"/>
  <c r="P446" i="3"/>
  <c r="S446" i="3"/>
  <c r="O446" i="3"/>
  <c r="R446" i="3"/>
  <c r="Q446" i="3"/>
  <c r="S450" i="3"/>
  <c r="O450" i="3"/>
  <c r="R450" i="3"/>
  <c r="P450" i="3"/>
  <c r="Q450" i="3"/>
  <c r="S454" i="3"/>
  <c r="P454" i="3"/>
  <c r="O454" i="3"/>
  <c r="R454" i="3"/>
  <c r="Q454" i="3"/>
  <c r="O6" i="3"/>
  <c r="S6" i="3"/>
  <c r="R6" i="3"/>
  <c r="Q6" i="3"/>
  <c r="P6" i="3"/>
  <c r="S10" i="3"/>
  <c r="O10" i="3"/>
  <c r="R10" i="3"/>
  <c r="Q10" i="3"/>
  <c r="P10" i="3"/>
  <c r="S18" i="3"/>
  <c r="O18" i="3"/>
  <c r="R18" i="3"/>
  <c r="Q18" i="3"/>
  <c r="P18" i="3"/>
  <c r="O22" i="3"/>
  <c r="S22" i="3"/>
  <c r="R22" i="3"/>
  <c r="Q22" i="3"/>
  <c r="P22" i="3"/>
  <c r="S26" i="3"/>
  <c r="O26" i="3"/>
  <c r="R26" i="3"/>
  <c r="Q26" i="3"/>
  <c r="P26" i="3"/>
  <c r="S30" i="3"/>
  <c r="O30" i="3"/>
  <c r="R30" i="3"/>
  <c r="Q30" i="3"/>
  <c r="P30" i="3"/>
  <c r="O38" i="3"/>
  <c r="S38" i="3"/>
  <c r="R38" i="3"/>
  <c r="Q38" i="3"/>
  <c r="P38" i="3"/>
  <c r="S42" i="3"/>
  <c r="O42" i="3"/>
  <c r="R42" i="3"/>
  <c r="Q42" i="3"/>
  <c r="P42" i="3"/>
  <c r="S50" i="3"/>
  <c r="O50" i="3"/>
  <c r="R50" i="3"/>
  <c r="Q50" i="3"/>
  <c r="P50" i="3"/>
  <c r="S58" i="3"/>
  <c r="O58" i="3"/>
  <c r="R58" i="3"/>
  <c r="Q58" i="3"/>
  <c r="P58" i="3"/>
  <c r="S82" i="3"/>
  <c r="O82" i="3"/>
  <c r="R82" i="3"/>
  <c r="Q82" i="3"/>
  <c r="P82" i="3"/>
  <c r="S90" i="3"/>
  <c r="R90" i="3"/>
  <c r="O90" i="3"/>
  <c r="Q90" i="3"/>
  <c r="P90" i="3"/>
  <c r="Q126" i="3"/>
  <c r="P126" i="3"/>
  <c r="S126" i="3"/>
  <c r="O126" i="3"/>
  <c r="R126" i="3"/>
  <c r="P165" i="3"/>
  <c r="O165" i="3"/>
  <c r="S165" i="3"/>
  <c r="R165" i="3"/>
  <c r="Q165" i="3"/>
  <c r="R180" i="3"/>
  <c r="P180" i="3"/>
  <c r="O180" i="3"/>
  <c r="S180" i="3"/>
  <c r="Q180" i="3"/>
  <c r="P191" i="3"/>
  <c r="S191" i="3"/>
  <c r="O191" i="3"/>
  <c r="R191" i="3"/>
  <c r="Q191" i="3"/>
  <c r="P211" i="3"/>
  <c r="S211" i="3"/>
  <c r="O211" i="3"/>
  <c r="R211" i="3"/>
  <c r="Q211" i="3"/>
  <c r="P231" i="3"/>
  <c r="S231" i="3"/>
  <c r="O231" i="3"/>
  <c r="R231" i="3"/>
  <c r="Q231" i="3"/>
  <c r="P243" i="3"/>
  <c r="S243" i="3"/>
  <c r="O243" i="3"/>
  <c r="R243" i="3"/>
  <c r="Q243" i="3"/>
  <c r="P251" i="3"/>
  <c r="S251" i="3"/>
  <c r="O251" i="3"/>
  <c r="R251" i="3"/>
  <c r="Q251" i="3"/>
  <c r="P259" i="3"/>
  <c r="S259" i="3"/>
  <c r="O259" i="3"/>
  <c r="R259" i="3"/>
  <c r="Q259" i="3"/>
  <c r="P279" i="3"/>
  <c r="S279" i="3"/>
  <c r="O279" i="3"/>
  <c r="R279" i="3"/>
  <c r="Q279" i="3"/>
  <c r="S319" i="3"/>
  <c r="P319" i="3"/>
  <c r="O319" i="3"/>
  <c r="R319" i="3"/>
  <c r="Q319" i="3"/>
  <c r="O327" i="3"/>
  <c r="P327" i="3"/>
  <c r="S327" i="3"/>
  <c r="R327" i="3"/>
  <c r="Q327" i="3"/>
  <c r="O343" i="3"/>
  <c r="S343" i="3"/>
  <c r="P343" i="3"/>
  <c r="Q343" i="3"/>
  <c r="R343" i="3"/>
  <c r="S367" i="3"/>
  <c r="O367" i="3"/>
  <c r="Q367" i="3"/>
  <c r="P367" i="3"/>
  <c r="R367" i="3"/>
  <c r="S379" i="3"/>
  <c r="R379" i="3"/>
  <c r="Q379" i="3"/>
  <c r="O379" i="3"/>
  <c r="P379" i="3"/>
  <c r="O387" i="3"/>
  <c r="R387" i="3"/>
  <c r="S387" i="3"/>
  <c r="Q387" i="3"/>
  <c r="P387" i="3"/>
  <c r="O407" i="3"/>
  <c r="R407" i="3"/>
  <c r="Q407" i="3"/>
  <c r="S407" i="3"/>
  <c r="P407" i="3"/>
  <c r="S431" i="3"/>
  <c r="R431" i="3"/>
  <c r="Q431" i="3"/>
  <c r="O431" i="3"/>
  <c r="P431" i="3"/>
  <c r="S311" i="3"/>
  <c r="P311" i="3"/>
  <c r="O311" i="3"/>
  <c r="R311" i="3"/>
  <c r="Q311" i="3"/>
  <c r="P335" i="3"/>
  <c r="S335" i="3"/>
  <c r="O335" i="3"/>
  <c r="R335" i="3"/>
  <c r="Q335" i="3"/>
  <c r="P347" i="3"/>
  <c r="O347" i="3"/>
  <c r="S347" i="3"/>
  <c r="Q347" i="3"/>
  <c r="R347" i="3"/>
  <c r="Q355" i="3"/>
  <c r="P355" i="3"/>
  <c r="O355" i="3"/>
  <c r="S355" i="3"/>
  <c r="R355" i="3"/>
  <c r="R375" i="3"/>
  <c r="Q375" i="3"/>
  <c r="S375" i="3"/>
  <c r="O375" i="3"/>
  <c r="P375" i="3"/>
  <c r="S395" i="3"/>
  <c r="R395" i="3"/>
  <c r="Q395" i="3"/>
  <c r="O395" i="3"/>
  <c r="P395" i="3"/>
  <c r="O427" i="3"/>
  <c r="R427" i="3"/>
  <c r="Q427" i="3"/>
  <c r="S427" i="3"/>
  <c r="P427" i="3"/>
  <c r="O443" i="3"/>
  <c r="R443" i="3"/>
  <c r="S443" i="3"/>
  <c r="Q443" i="3"/>
  <c r="P443" i="3"/>
  <c r="R447" i="3"/>
  <c r="S447" i="3"/>
  <c r="O447" i="3"/>
  <c r="Q447" i="3"/>
  <c r="P447" i="3"/>
  <c r="O451" i="3"/>
  <c r="S451" i="3"/>
  <c r="R451" i="3"/>
  <c r="Q451" i="3"/>
  <c r="P451" i="3"/>
  <c r="S307" i="3"/>
  <c r="P307" i="3"/>
  <c r="O307" i="3"/>
  <c r="R307" i="3"/>
  <c r="Q307" i="3"/>
  <c r="O315" i="3"/>
  <c r="S315" i="3"/>
  <c r="P315" i="3"/>
  <c r="R315" i="3"/>
  <c r="Q315" i="3"/>
  <c r="O323" i="3"/>
  <c r="P323" i="3"/>
  <c r="S323" i="3"/>
  <c r="R323" i="3"/>
  <c r="Q323" i="3"/>
  <c r="S331" i="3"/>
  <c r="P331" i="3"/>
  <c r="O331" i="3"/>
  <c r="R331" i="3"/>
  <c r="Q331" i="3"/>
  <c r="P363" i="3"/>
  <c r="O363" i="3"/>
  <c r="S363" i="3"/>
  <c r="Q363" i="3"/>
  <c r="R363" i="3"/>
  <c r="R391" i="3"/>
  <c r="S391" i="3"/>
  <c r="Q391" i="3"/>
  <c r="O391" i="3"/>
  <c r="P391" i="3"/>
  <c r="R435" i="3"/>
  <c r="S435" i="3"/>
  <c r="Q435" i="3"/>
  <c r="O435" i="3"/>
  <c r="P435" i="3"/>
  <c r="O439" i="3"/>
  <c r="R439" i="3"/>
  <c r="S439" i="3"/>
  <c r="Q439" i="3"/>
  <c r="P439" i="3"/>
  <c r="O2" i="3"/>
  <c r="S2" i="3"/>
  <c r="R2" i="3"/>
  <c r="Q2" i="3"/>
  <c r="P2" i="3"/>
  <c r="Q423" i="3" l="1"/>
  <c r="O423" i="3"/>
  <c r="R423" i="3"/>
  <c r="S423" i="3"/>
  <c r="P423" i="3"/>
  <c r="P411" i="3"/>
  <c r="R411" i="3"/>
  <c r="Q411" i="3"/>
  <c r="O411" i="3"/>
  <c r="S411" i="3"/>
  <c r="P383" i="3"/>
  <c r="Q383" i="3"/>
  <c r="R383" i="3"/>
  <c r="O383" i="3"/>
  <c r="S383" i="3"/>
  <c r="P371" i="3"/>
  <c r="R371" i="3"/>
  <c r="Q371" i="3"/>
  <c r="O371" i="3"/>
  <c r="T371" i="3" s="1"/>
  <c r="S371" i="3"/>
  <c r="P359" i="3"/>
  <c r="Q359" i="3"/>
  <c r="R359" i="3"/>
  <c r="O359" i="3"/>
  <c r="T359" i="3" s="1"/>
  <c r="S359" i="3"/>
  <c r="Q415" i="3"/>
  <c r="O415" i="3"/>
  <c r="T415" i="3" s="1"/>
  <c r="S415" i="3"/>
  <c r="R415" i="3"/>
  <c r="P415" i="3"/>
  <c r="O351" i="3"/>
  <c r="T351" i="3" s="1"/>
  <c r="S351" i="3"/>
  <c r="P351" i="3"/>
  <c r="Q351" i="3"/>
  <c r="R351" i="3"/>
  <c r="O419" i="3"/>
  <c r="T419" i="3" s="1"/>
  <c r="S419" i="3"/>
  <c r="P419" i="3"/>
  <c r="Q419" i="3"/>
  <c r="R419" i="3"/>
  <c r="Q403" i="3"/>
  <c r="S403" i="3"/>
  <c r="R403" i="3"/>
  <c r="O403" i="3"/>
  <c r="T403" i="3" s="1"/>
  <c r="P403" i="3"/>
  <c r="P399" i="3"/>
  <c r="R399" i="3"/>
  <c r="Q399" i="3"/>
  <c r="O399" i="3"/>
  <c r="S399" i="3"/>
  <c r="P339" i="3"/>
  <c r="R339" i="3"/>
  <c r="Q339" i="3"/>
  <c r="O339" i="3"/>
  <c r="S339" i="3"/>
  <c r="R239" i="3"/>
  <c r="O239" i="3"/>
  <c r="T239" i="3" s="1"/>
  <c r="S239" i="3"/>
  <c r="P239" i="3"/>
  <c r="Q239" i="3"/>
  <c r="Q223" i="3"/>
  <c r="R223" i="3"/>
  <c r="O223" i="3"/>
  <c r="T223" i="3" s="1"/>
  <c r="S223" i="3"/>
  <c r="P223" i="3"/>
  <c r="P203" i="3"/>
  <c r="Q203" i="3"/>
  <c r="R203" i="3"/>
  <c r="S203" i="3"/>
  <c r="O203" i="3"/>
  <c r="Q199" i="3"/>
  <c r="R199" i="3"/>
  <c r="O199" i="3"/>
  <c r="S199" i="3"/>
  <c r="P199" i="3"/>
  <c r="P442" i="3"/>
  <c r="R442" i="3"/>
  <c r="Q442" i="3"/>
  <c r="O442" i="3"/>
  <c r="T442" i="3" s="1"/>
  <c r="S442" i="3"/>
  <c r="R430" i="3"/>
  <c r="P430" i="3"/>
  <c r="O430" i="3"/>
  <c r="T430" i="3" s="1"/>
  <c r="S430" i="3"/>
  <c r="Q430" i="3"/>
  <c r="R422" i="3"/>
  <c r="P422" i="3"/>
  <c r="O422" i="3"/>
  <c r="T422" i="3" s="1"/>
  <c r="S422" i="3"/>
  <c r="Q422" i="3"/>
  <c r="P418" i="3"/>
  <c r="R418" i="3"/>
  <c r="Q418" i="3"/>
  <c r="S418" i="3"/>
  <c r="O418" i="3"/>
  <c r="T418" i="3" s="1"/>
  <c r="R414" i="3"/>
  <c r="O414" i="3"/>
  <c r="S414" i="3"/>
  <c r="P414" i="3"/>
  <c r="Q414" i="3"/>
  <c r="Q410" i="3"/>
  <c r="O410" i="3"/>
  <c r="R410" i="3"/>
  <c r="S410" i="3"/>
  <c r="P410" i="3"/>
  <c r="R402" i="3"/>
  <c r="P402" i="3"/>
  <c r="O402" i="3"/>
  <c r="T402" i="3" s="1"/>
  <c r="S402" i="3"/>
  <c r="Q402" i="3"/>
  <c r="O390" i="3"/>
  <c r="T390" i="3" s="1"/>
  <c r="S390" i="3"/>
  <c r="P390" i="3"/>
  <c r="Q390" i="3"/>
  <c r="R390" i="3"/>
  <c r="Q386" i="3"/>
  <c r="S386" i="3"/>
  <c r="R386" i="3"/>
  <c r="O386" i="3"/>
  <c r="T386" i="3" s="1"/>
  <c r="P386" i="3"/>
  <c r="O374" i="3"/>
  <c r="T374" i="3" s="1"/>
  <c r="S374" i="3"/>
  <c r="Q374" i="3"/>
  <c r="P374" i="3"/>
  <c r="R374" i="3"/>
  <c r="Q358" i="3"/>
  <c r="O358" i="3"/>
  <c r="T358" i="3" s="1"/>
  <c r="S358" i="3"/>
  <c r="R358" i="3"/>
  <c r="P358" i="3"/>
  <c r="P350" i="3"/>
  <c r="R350" i="3"/>
  <c r="Q350" i="3"/>
  <c r="S350" i="3"/>
  <c r="O350" i="3"/>
  <c r="T350" i="3" s="1"/>
  <c r="O342" i="3"/>
  <c r="T342" i="3" s="1"/>
  <c r="S342" i="3"/>
  <c r="Q342" i="3"/>
  <c r="P342" i="3"/>
  <c r="R342" i="3"/>
  <c r="Q338" i="3"/>
  <c r="O338" i="3"/>
  <c r="R338" i="3"/>
  <c r="S338" i="3"/>
  <c r="P338" i="3"/>
  <c r="P306" i="3"/>
  <c r="Q306" i="3"/>
  <c r="O306" i="3"/>
  <c r="T306" i="3" s="1"/>
  <c r="R306" i="3"/>
  <c r="S306" i="3"/>
  <c r="Q298" i="3"/>
  <c r="R298" i="3"/>
  <c r="S298" i="3"/>
  <c r="O298" i="3"/>
  <c r="P298" i="3"/>
  <c r="R294" i="3"/>
  <c r="O294" i="3"/>
  <c r="T294" i="3" s="1"/>
  <c r="S294" i="3"/>
  <c r="P294" i="3"/>
  <c r="Q294" i="3"/>
  <c r="Q286" i="3"/>
  <c r="R286" i="3"/>
  <c r="O286" i="3"/>
  <c r="T286" i="3" s="1"/>
  <c r="P286" i="3"/>
  <c r="S286" i="3"/>
  <c r="R266" i="3"/>
  <c r="O266" i="3"/>
  <c r="T266" i="3" s="1"/>
  <c r="S266" i="3"/>
  <c r="P266" i="3"/>
  <c r="Q266" i="3"/>
  <c r="O262" i="3"/>
  <c r="T262" i="3" s="1"/>
  <c r="S262" i="3"/>
  <c r="P262" i="3"/>
  <c r="Q262" i="3"/>
  <c r="R262" i="3"/>
  <c r="R258" i="3"/>
  <c r="O258" i="3"/>
  <c r="T258" i="3" s="1"/>
  <c r="S258" i="3"/>
  <c r="P258" i="3"/>
  <c r="Q258" i="3"/>
  <c r="P254" i="3"/>
  <c r="Q254" i="3"/>
  <c r="R254" i="3"/>
  <c r="O254" i="3"/>
  <c r="T254" i="3" s="1"/>
  <c r="S254" i="3"/>
  <c r="Q250" i="3"/>
  <c r="R250" i="3"/>
  <c r="S250" i="3"/>
  <c r="O250" i="3"/>
  <c r="T250" i="3" s="1"/>
  <c r="P250" i="3"/>
  <c r="P242" i="3"/>
  <c r="Q242" i="3"/>
  <c r="R242" i="3"/>
  <c r="S242" i="3"/>
  <c r="O242" i="3"/>
  <c r="T242" i="3" s="1"/>
  <c r="P226" i="3"/>
  <c r="Q226" i="3"/>
  <c r="R226" i="3"/>
  <c r="S226" i="3"/>
  <c r="O226" i="3"/>
  <c r="T226" i="3" s="1"/>
  <c r="P218" i="3"/>
  <c r="Q218" i="3"/>
  <c r="R218" i="3"/>
  <c r="O218" i="3"/>
  <c r="T218" i="3" s="1"/>
  <c r="S218" i="3"/>
  <c r="Q214" i="3"/>
  <c r="R214" i="3"/>
  <c r="S214" i="3"/>
  <c r="O214" i="3"/>
  <c r="T214" i="3" s="1"/>
  <c r="P214" i="3"/>
  <c r="O206" i="3"/>
  <c r="T206" i="3" s="1"/>
  <c r="S206" i="3"/>
  <c r="P206" i="3"/>
  <c r="Q206" i="3"/>
  <c r="R206" i="3"/>
  <c r="R198" i="3"/>
  <c r="O198" i="3"/>
  <c r="T198" i="3" s="1"/>
  <c r="S198" i="3"/>
  <c r="P198" i="3"/>
  <c r="Q198" i="3"/>
  <c r="O291" i="3"/>
  <c r="T291" i="3" s="1"/>
  <c r="S291" i="3"/>
  <c r="P291" i="3"/>
  <c r="Q291" i="3"/>
  <c r="R291" i="3"/>
  <c r="R283" i="3"/>
  <c r="O283" i="3"/>
  <c r="T283" i="3" s="1"/>
  <c r="S283" i="3"/>
  <c r="P283" i="3"/>
  <c r="Q283" i="3"/>
  <c r="O425" i="3"/>
  <c r="T425" i="3" s="1"/>
  <c r="S425" i="3"/>
  <c r="P425" i="3"/>
  <c r="Q425" i="3"/>
  <c r="R425" i="3"/>
  <c r="R385" i="3"/>
  <c r="P385" i="3"/>
  <c r="O385" i="3"/>
  <c r="T385" i="3" s="1"/>
  <c r="S385" i="3"/>
  <c r="Q385" i="3"/>
  <c r="R365" i="3"/>
  <c r="P365" i="3"/>
  <c r="O365" i="3"/>
  <c r="T365" i="3" s="1"/>
  <c r="S365" i="3"/>
  <c r="Q365" i="3"/>
  <c r="R345" i="3"/>
  <c r="O345" i="3"/>
  <c r="T345" i="3" s="1"/>
  <c r="S345" i="3"/>
  <c r="P345" i="3"/>
  <c r="Q345" i="3"/>
  <c r="P333" i="3"/>
  <c r="Q333" i="3"/>
  <c r="R333" i="3"/>
  <c r="S333" i="3"/>
  <c r="O333" i="3"/>
  <c r="T333" i="3" s="1"/>
  <c r="R321" i="3"/>
  <c r="O321" i="3"/>
  <c r="T321" i="3" s="1"/>
  <c r="S321" i="3"/>
  <c r="P321" i="3"/>
  <c r="Q321" i="3"/>
  <c r="O309" i="3"/>
  <c r="T309" i="3" s="1"/>
  <c r="S309" i="3"/>
  <c r="P309" i="3"/>
  <c r="Q309" i="3"/>
  <c r="R309" i="3"/>
  <c r="O281" i="3"/>
  <c r="T281" i="3" s="1"/>
  <c r="S281" i="3"/>
  <c r="P281" i="3"/>
  <c r="Q281" i="3"/>
  <c r="R281" i="3"/>
  <c r="P261" i="3"/>
  <c r="Q261" i="3"/>
  <c r="R261" i="3"/>
  <c r="S261" i="3"/>
  <c r="O261" i="3"/>
  <c r="T261" i="3" s="1"/>
  <c r="O245" i="3"/>
  <c r="T245" i="3" s="1"/>
  <c r="S245" i="3"/>
  <c r="P245" i="3"/>
  <c r="Q245" i="3"/>
  <c r="R245" i="3"/>
  <c r="P233" i="3"/>
  <c r="Q233" i="3"/>
  <c r="O233" i="3"/>
  <c r="T233" i="3" s="1"/>
  <c r="R233" i="3"/>
  <c r="S233" i="3"/>
  <c r="R229" i="3"/>
  <c r="O229" i="3"/>
  <c r="T229" i="3" s="1"/>
  <c r="S229" i="3"/>
  <c r="P229" i="3"/>
  <c r="Q229" i="3"/>
  <c r="R221" i="3"/>
  <c r="O221" i="3"/>
  <c r="T221" i="3" s="1"/>
  <c r="S221" i="3"/>
  <c r="P221" i="3"/>
  <c r="Q221" i="3"/>
  <c r="P193" i="3"/>
  <c r="Q193" i="3"/>
  <c r="O193" i="3"/>
  <c r="T193" i="3" s="1"/>
  <c r="R193" i="3"/>
  <c r="S193" i="3"/>
  <c r="P287" i="3"/>
  <c r="Q287" i="3"/>
  <c r="R287" i="3"/>
  <c r="S287" i="3"/>
  <c r="O287" i="3"/>
  <c r="T287" i="3" s="1"/>
  <c r="Q267" i="3"/>
  <c r="R267" i="3"/>
  <c r="S267" i="3"/>
  <c r="O267" i="3"/>
  <c r="T267" i="3" s="1"/>
  <c r="P267" i="3"/>
  <c r="O255" i="3"/>
  <c r="T255" i="3" s="1"/>
  <c r="S255" i="3"/>
  <c r="P255" i="3"/>
  <c r="Q255" i="3"/>
  <c r="R255" i="3"/>
  <c r="R247" i="3"/>
  <c r="O247" i="3"/>
  <c r="T247" i="3" s="1"/>
  <c r="S247" i="3"/>
  <c r="P247" i="3"/>
  <c r="Q247" i="3"/>
  <c r="R207" i="3"/>
  <c r="O207" i="3"/>
  <c r="T207" i="3" s="1"/>
  <c r="S207" i="3"/>
  <c r="P207" i="3"/>
  <c r="Q207" i="3"/>
  <c r="O187" i="3"/>
  <c r="T187" i="3" s="1"/>
  <c r="S187" i="3"/>
  <c r="P187" i="3"/>
  <c r="Q187" i="3"/>
  <c r="R187" i="3"/>
  <c r="O413" i="3"/>
  <c r="T413" i="3" s="1"/>
  <c r="S413" i="3"/>
  <c r="Q413" i="3"/>
  <c r="P413" i="3"/>
  <c r="R413" i="3"/>
  <c r="R409" i="3"/>
  <c r="P409" i="3"/>
  <c r="O409" i="3"/>
  <c r="T409" i="3" s="1"/>
  <c r="S409" i="3"/>
  <c r="Q409" i="3"/>
  <c r="O405" i="3"/>
  <c r="T405" i="3" s="1"/>
  <c r="S405" i="3"/>
  <c r="P405" i="3"/>
  <c r="Q405" i="3"/>
  <c r="R405" i="3"/>
  <c r="P389" i="3"/>
  <c r="R389" i="3"/>
  <c r="Q389" i="3"/>
  <c r="S389" i="3"/>
  <c r="O389" i="3"/>
  <c r="T389" i="3" s="1"/>
  <c r="R377" i="3"/>
  <c r="O377" i="3"/>
  <c r="T377" i="3" s="1"/>
  <c r="S377" i="3"/>
  <c r="P377" i="3"/>
  <c r="Q377" i="3"/>
  <c r="Q432" i="3"/>
  <c r="O432" i="3"/>
  <c r="T432" i="3" s="1"/>
  <c r="R432" i="3"/>
  <c r="S432" i="3"/>
  <c r="P432" i="3"/>
  <c r="P424" i="3"/>
  <c r="R424" i="3"/>
  <c r="Q424" i="3"/>
  <c r="O424" i="3"/>
  <c r="T424" i="3" s="1"/>
  <c r="S424" i="3"/>
  <c r="P404" i="3"/>
  <c r="R404" i="3"/>
  <c r="Q404" i="3"/>
  <c r="O404" i="3"/>
  <c r="T404" i="3" s="1"/>
  <c r="S404" i="3"/>
  <c r="O400" i="3"/>
  <c r="T400" i="3" s="1"/>
  <c r="S400" i="3"/>
  <c r="Q400" i="3"/>
  <c r="P400" i="3"/>
  <c r="R400" i="3"/>
  <c r="Q396" i="3"/>
  <c r="O396" i="3"/>
  <c r="T396" i="3" s="1"/>
  <c r="R396" i="3"/>
  <c r="S396" i="3"/>
  <c r="P396" i="3"/>
  <c r="R392" i="3"/>
  <c r="P392" i="3"/>
  <c r="O392" i="3"/>
  <c r="T392" i="3" s="1"/>
  <c r="S392" i="3"/>
  <c r="Q392" i="3"/>
  <c r="O384" i="3"/>
  <c r="T384" i="3" s="1"/>
  <c r="S384" i="3"/>
  <c r="Q384" i="3"/>
  <c r="P384" i="3"/>
  <c r="R384" i="3"/>
  <c r="Q380" i="3"/>
  <c r="O380" i="3"/>
  <c r="T380" i="3" s="1"/>
  <c r="S380" i="3"/>
  <c r="R380" i="3"/>
  <c r="P380" i="3"/>
  <c r="Q368" i="3"/>
  <c r="S368" i="3"/>
  <c r="R368" i="3"/>
  <c r="O368" i="3"/>
  <c r="T368" i="3" s="1"/>
  <c r="P368" i="3"/>
  <c r="O364" i="3"/>
  <c r="T364" i="3" s="1"/>
  <c r="S364" i="3"/>
  <c r="Q364" i="3"/>
  <c r="P364" i="3"/>
  <c r="R364" i="3"/>
  <c r="R352" i="3"/>
  <c r="P352" i="3"/>
  <c r="O352" i="3"/>
  <c r="T352" i="3" s="1"/>
  <c r="S352" i="3"/>
  <c r="Q352" i="3"/>
  <c r="Q348" i="3"/>
  <c r="O348" i="3"/>
  <c r="T348" i="3" s="1"/>
  <c r="S348" i="3"/>
  <c r="R348" i="3"/>
  <c r="P348" i="3"/>
  <c r="Q324" i="3"/>
  <c r="R324" i="3"/>
  <c r="O324" i="3"/>
  <c r="T324" i="3" s="1"/>
  <c r="S324" i="3"/>
  <c r="P324" i="3"/>
  <c r="P272" i="3"/>
  <c r="Q272" i="3"/>
  <c r="R272" i="3"/>
  <c r="O272" i="3"/>
  <c r="T272" i="3" s="1"/>
  <c r="S272" i="3"/>
  <c r="Q260" i="3"/>
  <c r="R260" i="3"/>
  <c r="O260" i="3"/>
  <c r="T260" i="3" s="1"/>
  <c r="S260" i="3"/>
  <c r="P260" i="3"/>
  <c r="Q240" i="3"/>
  <c r="R240" i="3"/>
  <c r="O240" i="3"/>
  <c r="T240" i="3" s="1"/>
  <c r="S240" i="3"/>
  <c r="P240" i="3"/>
  <c r="O236" i="3"/>
  <c r="T236" i="3" s="1"/>
  <c r="S236" i="3"/>
  <c r="P236" i="3"/>
  <c r="Q236" i="3"/>
  <c r="R236" i="3"/>
  <c r="Q232" i="3"/>
  <c r="R232" i="3"/>
  <c r="S232" i="3"/>
  <c r="O232" i="3"/>
  <c r="T232" i="3" s="1"/>
  <c r="P232" i="3"/>
  <c r="O228" i="3"/>
  <c r="T228" i="3" s="1"/>
  <c r="S228" i="3"/>
  <c r="P228" i="3"/>
  <c r="Q228" i="3"/>
  <c r="R228" i="3"/>
  <c r="O220" i="3"/>
  <c r="T220" i="3" s="1"/>
  <c r="S220" i="3"/>
  <c r="P220" i="3"/>
  <c r="Q220" i="3"/>
  <c r="R220" i="3"/>
  <c r="O196" i="3"/>
  <c r="T196" i="3" s="1"/>
  <c r="S196" i="3"/>
  <c r="P196" i="3"/>
  <c r="Q196" i="3"/>
  <c r="R196" i="3"/>
  <c r="Q192" i="3"/>
  <c r="R192" i="3"/>
  <c r="S192" i="3"/>
  <c r="O192" i="3"/>
  <c r="T192" i="3" s="1"/>
  <c r="P192" i="3"/>
  <c r="R188" i="3"/>
  <c r="O188" i="3"/>
  <c r="T188" i="3" s="1"/>
  <c r="S188" i="3"/>
  <c r="P188" i="3"/>
  <c r="Q188" i="3"/>
  <c r="T416" i="3"/>
  <c r="T336" i="3"/>
  <c r="T288" i="3"/>
  <c r="T56" i="3"/>
  <c r="T91" i="3"/>
  <c r="T27" i="3"/>
  <c r="T330" i="3"/>
  <c r="T270" i="3"/>
  <c r="T94" i="3"/>
  <c r="T66" i="3"/>
  <c r="T30" i="3"/>
  <c r="T22" i="3"/>
  <c r="T10" i="3"/>
  <c r="T6" i="3"/>
  <c r="T21" i="3"/>
  <c r="T5" i="3"/>
  <c r="T40" i="3"/>
  <c r="T24" i="3"/>
  <c r="T8" i="3"/>
  <c r="T353" i="3"/>
  <c r="T273" i="3"/>
  <c r="T450" i="3"/>
  <c r="T362" i="3"/>
  <c r="T290" i="3"/>
  <c r="T194" i="3"/>
  <c r="T154" i="3"/>
  <c r="T134" i="3"/>
  <c r="T74" i="3"/>
  <c r="T382" i="3"/>
  <c r="T443" i="3"/>
  <c r="T427" i="3"/>
  <c r="T387" i="3"/>
  <c r="T335" i="3"/>
  <c r="T319" i="3"/>
  <c r="T311" i="3"/>
  <c r="T275" i="3"/>
  <c r="T251" i="3"/>
  <c r="T227" i="3"/>
  <c r="T172" i="3"/>
  <c r="T123" i="3"/>
  <c r="T43" i="3"/>
  <c r="T441" i="3"/>
  <c r="T417" i="3"/>
  <c r="T397" i="3"/>
  <c r="T453" i="3"/>
  <c r="T449" i="3"/>
  <c r="T429" i="3"/>
  <c r="T401" i="3"/>
  <c r="T373" i="3"/>
  <c r="T369" i="3"/>
  <c r="T357" i="3"/>
  <c r="T349" i="3"/>
  <c r="T337" i="3"/>
  <c r="T317" i="3"/>
  <c r="T293" i="3"/>
  <c r="T289" i="3"/>
  <c r="T265" i="3"/>
  <c r="T257" i="3"/>
  <c r="T225" i="3"/>
  <c r="T217" i="3"/>
  <c r="T197" i="3"/>
  <c r="T185" i="3"/>
  <c r="T161" i="3"/>
  <c r="T149" i="3"/>
  <c r="T137" i="3"/>
  <c r="T133" i="3"/>
  <c r="T129" i="3"/>
  <c r="T117" i="3"/>
  <c r="T113" i="3"/>
  <c r="T109" i="3"/>
  <c r="T101" i="3"/>
  <c r="T97" i="3"/>
  <c r="T93" i="3"/>
  <c r="T89" i="3"/>
  <c r="T81" i="3"/>
  <c r="T77" i="3"/>
  <c r="T73" i="3"/>
  <c r="T65" i="3"/>
  <c r="T61" i="3"/>
  <c r="T57" i="3"/>
  <c r="T49" i="3"/>
  <c r="T45" i="3"/>
  <c r="T41" i="3"/>
  <c r="T33" i="3"/>
  <c r="T29" i="3"/>
  <c r="T25" i="3"/>
  <c r="T9" i="3"/>
  <c r="T85" i="3"/>
  <c r="T125" i="3"/>
  <c r="T189" i="3"/>
  <c r="T444" i="3"/>
  <c r="T440" i="3"/>
  <c r="T436" i="3"/>
  <c r="T428" i="3"/>
  <c r="T420" i="3"/>
  <c r="T412" i="3"/>
  <c r="T408" i="3"/>
  <c r="T388" i="3"/>
  <c r="T372" i="3"/>
  <c r="T360" i="3"/>
  <c r="T356" i="3"/>
  <c r="T344" i="3"/>
  <c r="T332" i="3"/>
  <c r="T328" i="3"/>
  <c r="T320" i="3"/>
  <c r="T316" i="3"/>
  <c r="T312" i="3"/>
  <c r="T308" i="3"/>
  <c r="T304" i="3"/>
  <c r="T300" i="3"/>
  <c r="T296" i="3"/>
  <c r="T292" i="3"/>
  <c r="T284" i="3"/>
  <c r="T280" i="3"/>
  <c r="T276" i="3"/>
  <c r="T264" i="3"/>
  <c r="T256" i="3"/>
  <c r="T252" i="3"/>
  <c r="T244" i="3"/>
  <c r="T224" i="3"/>
  <c r="T216" i="3"/>
  <c r="T208" i="3"/>
  <c r="T204" i="3"/>
  <c r="T200" i="3"/>
  <c r="T169" i="3"/>
  <c r="T148" i="3"/>
  <c r="T144" i="3"/>
  <c r="T140" i="3"/>
  <c r="T136" i="3"/>
  <c r="T124" i="3"/>
  <c r="T120" i="3"/>
  <c r="T116" i="3"/>
  <c r="T104" i="3"/>
  <c r="T100" i="3"/>
  <c r="T92" i="3"/>
  <c r="T84" i="3"/>
  <c r="T80" i="3"/>
  <c r="T76" i="3"/>
  <c r="T68" i="3"/>
  <c r="T64" i="3"/>
  <c r="T60" i="3"/>
  <c r="T48" i="3"/>
  <c r="T44" i="3"/>
  <c r="T32" i="3"/>
  <c r="T28" i="3"/>
  <c r="T16" i="3"/>
  <c r="T12" i="3"/>
  <c r="T72" i="3"/>
  <c r="T37" i="3"/>
  <c r="T141" i="3"/>
  <c r="T212" i="3"/>
  <c r="T173" i="3"/>
  <c r="T112" i="3"/>
  <c r="T241" i="3"/>
  <c r="T452" i="3"/>
  <c r="T448" i="3"/>
  <c r="T445" i="3"/>
  <c r="T433" i="3"/>
  <c r="T393" i="3"/>
  <c r="T381" i="3"/>
  <c r="T325" i="3"/>
  <c r="T285" i="3"/>
  <c r="T253" i="3"/>
  <c r="T439" i="3"/>
  <c r="T391" i="3"/>
  <c r="T383" i="3"/>
  <c r="T331" i="3"/>
  <c r="T315" i="3"/>
  <c r="T303" i="3"/>
  <c r="T259" i="3"/>
  <c r="T243" i="3"/>
  <c r="T231" i="3"/>
  <c r="T184" i="3"/>
  <c r="T168" i="3"/>
  <c r="T162" i="3"/>
  <c r="T155" i="3"/>
  <c r="T151" i="3"/>
  <c r="T147" i="3"/>
  <c r="T139" i="3"/>
  <c r="T131" i="3"/>
  <c r="T127" i="3"/>
  <c r="T119" i="3"/>
  <c r="T115" i="3"/>
  <c r="T103" i="3"/>
  <c r="T99" i="3"/>
  <c r="T95" i="3"/>
  <c r="T87" i="3"/>
  <c r="T83" i="3"/>
  <c r="T79" i="3"/>
  <c r="T71" i="3"/>
  <c r="T67" i="3"/>
  <c r="T63" i="3"/>
  <c r="T55" i="3"/>
  <c r="T51" i="3"/>
  <c r="T47" i="3"/>
  <c r="T39" i="3"/>
  <c r="T35" i="3"/>
  <c r="T31" i="3"/>
  <c r="T23" i="3"/>
  <c r="T19" i="3"/>
  <c r="T15" i="3"/>
  <c r="T7" i="3"/>
  <c r="T3" i="3"/>
  <c r="T59" i="3"/>
  <c r="T88" i="3"/>
  <c r="T53" i="3"/>
  <c r="T174" i="3"/>
  <c r="T143" i="3"/>
  <c r="T248" i="3"/>
  <c r="T269" i="3"/>
  <c r="T340" i="3"/>
  <c r="T209" i="3"/>
  <c r="T437" i="3"/>
  <c r="T361" i="3"/>
  <c r="T341" i="3"/>
  <c r="T313" i="3"/>
  <c r="T301" i="3"/>
  <c r="T277" i="3"/>
  <c r="T249" i="3"/>
  <c r="T237" i="3"/>
  <c r="T205" i="3"/>
  <c r="T201" i="3"/>
  <c r="T182" i="3"/>
  <c r="T178" i="3"/>
  <c r="T156" i="3"/>
  <c r="T2" i="3"/>
  <c r="T451" i="3"/>
  <c r="T447" i="3"/>
  <c r="T435" i="3"/>
  <c r="T431" i="3"/>
  <c r="T423" i="3"/>
  <c r="T411" i="3"/>
  <c r="T407" i="3"/>
  <c r="T399" i="3"/>
  <c r="T395" i="3"/>
  <c r="T379" i="3"/>
  <c r="T375" i="3"/>
  <c r="T367" i="3"/>
  <c r="T355" i="3"/>
  <c r="T347" i="3"/>
  <c r="T343" i="3"/>
  <c r="T339" i="3"/>
  <c r="T327" i="3"/>
  <c r="T323" i="3"/>
  <c r="T307" i="3"/>
  <c r="T299" i="3"/>
  <c r="T295" i="3"/>
  <c r="T279" i="3"/>
  <c r="T271" i="3"/>
  <c r="T263" i="3"/>
  <c r="T235" i="3"/>
  <c r="T219" i="3"/>
  <c r="T215" i="3"/>
  <c r="T211" i="3"/>
  <c r="T203" i="3"/>
  <c r="T199" i="3"/>
  <c r="T191" i="3"/>
  <c r="T180" i="3"/>
  <c r="T165" i="3"/>
  <c r="T454" i="3"/>
  <c r="T446" i="3"/>
  <c r="T438" i="3"/>
  <c r="T434" i="3"/>
  <c r="T414" i="3"/>
  <c r="T410" i="3"/>
  <c r="T406" i="3"/>
  <c r="T398" i="3"/>
  <c r="T394" i="3"/>
  <c r="T378" i="3"/>
  <c r="T370" i="3"/>
  <c r="T366" i="3"/>
  <c r="T354" i="3"/>
  <c r="T346" i="3"/>
  <c r="T338" i="3"/>
  <c r="T334" i="3"/>
  <c r="T326" i="3"/>
  <c r="T322" i="3"/>
  <c r="T318" i="3"/>
  <c r="T314" i="3"/>
  <c r="T310" i="3"/>
  <c r="T302" i="3"/>
  <c r="T298" i="3"/>
  <c r="T282" i="3"/>
  <c r="T278" i="3"/>
  <c r="T274" i="3"/>
  <c r="T246" i="3"/>
  <c r="T238" i="3"/>
  <c r="T234" i="3"/>
  <c r="T222" i="3"/>
  <c r="T210" i="3"/>
  <c r="T202" i="3"/>
  <c r="T175" i="3"/>
  <c r="T164" i="3"/>
  <c r="T157" i="3"/>
  <c r="T150" i="3"/>
  <c r="T146" i="3"/>
  <c r="T138" i="3"/>
  <c r="T126" i="3"/>
  <c r="T122" i="3"/>
  <c r="T114" i="3"/>
  <c r="T90" i="3"/>
  <c r="T86" i="3"/>
  <c r="T82" i="3"/>
  <c r="T78" i="3"/>
  <c r="T70" i="3"/>
  <c r="T62" i="3"/>
  <c r="T58" i="3"/>
  <c r="T54" i="3"/>
  <c r="T50" i="3"/>
  <c r="T46" i="3"/>
  <c r="T42" i="3"/>
  <c r="T11" i="3"/>
  <c r="T75" i="3"/>
  <c r="T69" i="3"/>
  <c r="T105" i="3"/>
  <c r="T190" i="3"/>
  <c r="T159" i="3"/>
  <c r="T230" i="3"/>
  <c r="T195" i="3"/>
  <c r="T38" i="3"/>
  <c r="T268" i="3"/>
  <c r="T329" i="3"/>
  <c r="T305" i="3"/>
  <c r="T426" i="3"/>
  <c r="T376" i="3"/>
  <c r="T297" i="3"/>
  <c r="T363" i="3"/>
  <c r="T213" i="3"/>
  <c r="T421" i="3"/>
  <c r="T26" i="3"/>
  <c r="T18" i="3"/>
  <c r="T13" i="3"/>
  <c r="T34" i="3"/>
  <c r="T4" i="3"/>
  <c r="T20" i="3"/>
  <c r="T36" i="3"/>
  <c r="T52" i="3"/>
  <c r="T17" i="3"/>
  <c r="T108" i="3"/>
  <c r="T118" i="3"/>
  <c r="R177" i="3"/>
  <c r="S177" i="3"/>
  <c r="Q177" i="3"/>
  <c r="O177" i="3"/>
  <c r="P177" i="3"/>
  <c r="P176" i="3"/>
  <c r="R176" i="3"/>
  <c r="Q176" i="3"/>
  <c r="O176" i="3"/>
  <c r="S176" i="3"/>
  <c r="S171" i="3"/>
  <c r="P171" i="3"/>
  <c r="Q171" i="3"/>
  <c r="O171" i="3"/>
  <c r="R171" i="3"/>
  <c r="S170" i="3"/>
  <c r="R170" i="3"/>
  <c r="P170" i="3"/>
  <c r="O170" i="3"/>
  <c r="Q170" i="3"/>
  <c r="S166" i="3"/>
  <c r="P166" i="3"/>
  <c r="R166" i="3"/>
  <c r="Q166" i="3"/>
  <c r="O166" i="3"/>
  <c r="Q163" i="3"/>
  <c r="R163" i="3"/>
  <c r="S163" i="3"/>
  <c r="P163" i="3"/>
  <c r="O163" i="3"/>
  <c r="Q160" i="3"/>
  <c r="R160" i="3"/>
  <c r="S160" i="3"/>
  <c r="O160" i="3"/>
  <c r="P160" i="3"/>
  <c r="R158" i="3"/>
  <c r="O158" i="3"/>
  <c r="S158" i="3"/>
  <c r="Q158" i="3"/>
  <c r="P158" i="3"/>
  <c r="O153" i="3"/>
  <c r="R153" i="3"/>
  <c r="S153" i="3"/>
  <c r="P153" i="3"/>
  <c r="Q153" i="3"/>
  <c r="T177" i="3" l="1"/>
  <c r="T176" i="3"/>
  <c r="T171" i="3"/>
  <c r="T170" i="3"/>
  <c r="T166" i="3"/>
  <c r="T163" i="3"/>
  <c r="T160" i="3"/>
  <c r="T158" i="3"/>
  <c r="T153" i="3"/>
  <c r="M449" i="3"/>
  <c r="M450" i="3"/>
  <c r="M451" i="3"/>
  <c r="M452" i="3"/>
  <c r="M453" i="3"/>
  <c r="M454" i="3"/>
  <c r="C450" i="3"/>
  <c r="D450" i="3"/>
  <c r="C451" i="3"/>
  <c r="D451" i="3"/>
  <c r="C452" i="3"/>
  <c r="D452" i="3"/>
  <c r="C453" i="3"/>
  <c r="D453" i="3"/>
  <c r="C454" i="3"/>
  <c r="D454" i="3"/>
  <c r="C449" i="3"/>
  <c r="D44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8" i="3"/>
  <c r="D109" i="3"/>
  <c r="D110" i="3"/>
  <c r="D112" i="3"/>
  <c r="D113" i="3"/>
  <c r="D114" i="3"/>
  <c r="D116" i="3"/>
  <c r="D117" i="3"/>
  <c r="D119" i="3"/>
  <c r="D120" i="3"/>
  <c r="D121" i="3"/>
  <c r="D123" i="3"/>
  <c r="D124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2" i="3"/>
  <c r="M448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30" i="3"/>
  <c r="M431" i="3"/>
  <c r="M432" i="3"/>
  <c r="M433" i="3"/>
  <c r="M3" i="3"/>
  <c r="M4" i="3"/>
  <c r="M5" i="3"/>
  <c r="M6" i="3"/>
  <c r="M7" i="3"/>
  <c r="M8" i="3"/>
  <c r="M9" i="3"/>
  <c r="M10" i="3"/>
  <c r="M11" i="3"/>
  <c r="M12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9" i="3"/>
  <c r="M90" i="3"/>
  <c r="M91" i="3"/>
  <c r="M92" i="3"/>
  <c r="M93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8" i="3"/>
  <c r="M109" i="3"/>
  <c r="M110" i="3"/>
  <c r="M112" i="3"/>
  <c r="M113" i="3"/>
  <c r="M114" i="3"/>
  <c r="M116" i="3"/>
  <c r="M117" i="3"/>
  <c r="M119" i="3"/>
  <c r="M120" i="3"/>
  <c r="M121" i="3"/>
  <c r="M123" i="3"/>
  <c r="M124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8" i="3"/>
  <c r="M149" i="3"/>
  <c r="M150" i="3"/>
  <c r="M151" i="3"/>
  <c r="M152" i="3"/>
  <c r="M153" i="3"/>
  <c r="M154" i="3"/>
  <c r="M155" i="3"/>
  <c r="M157" i="3"/>
  <c r="M158" i="3"/>
  <c r="M159" i="3"/>
  <c r="M160" i="3"/>
  <c r="M161" i="3"/>
  <c r="M162" i="3"/>
  <c r="M163" i="3"/>
  <c r="M164" i="3"/>
  <c r="M165" i="3"/>
  <c r="M166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" i="3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4" i="6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9" i="3"/>
  <c r="C110" i="3"/>
  <c r="C112" i="3"/>
  <c r="C113" i="3"/>
  <c r="C114" i="3"/>
  <c r="C116" i="3"/>
  <c r="C117" i="3"/>
  <c r="C119" i="3"/>
  <c r="C120" i="3"/>
  <c r="C121" i="3"/>
  <c r="C123" i="3"/>
  <c r="C124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2" i="3"/>
  <c r="F447" i="3" l="1" a="1"/>
  <c r="F447" i="3" s="1"/>
  <c r="F2" i="3" a="1"/>
  <c r="F2" i="3" s="1"/>
  <c r="F117" i="3" a="1"/>
  <c r="F117" i="3" s="1"/>
  <c r="F118" i="3" s="1" a="1"/>
  <c r="F118" i="3" s="1"/>
  <c r="F86" i="3" a="1"/>
  <c r="F86" i="3" s="1"/>
  <c r="F70" i="3" a="1"/>
  <c r="F70" i="3" s="1"/>
  <c r="F10" i="3" a="1"/>
  <c r="F10" i="3" s="1"/>
  <c r="F11" i="3" s="1" a="1"/>
  <c r="F11" i="3" s="1"/>
  <c r="F443" i="3" a="1"/>
  <c r="F443" i="3" s="1"/>
  <c r="F431" i="3" a="1"/>
  <c r="F431" i="3" s="1"/>
  <c r="F432" i="3" s="1" a="1"/>
  <c r="F432" i="3" s="1"/>
  <c r="F391" i="3" a="1"/>
  <c r="F391" i="3" s="1"/>
  <c r="F327" i="3" a="1"/>
  <c r="F327" i="3" s="1"/>
  <c r="F328" i="3" s="1" a="1"/>
  <c r="F328" i="3" s="1"/>
  <c r="F303" i="3" a="1"/>
  <c r="F303" i="3" s="1"/>
  <c r="F299" i="3" a="1"/>
  <c r="F299" i="3" s="1"/>
  <c r="F300" i="3" s="1" a="1"/>
  <c r="F300" i="3" s="1"/>
  <c r="F263" i="3" a="1"/>
  <c r="F263" i="3" s="1"/>
  <c r="F329" i="3" a="1"/>
  <c r="F329" i="3" s="1"/>
  <c r="F241" i="3" a="1"/>
  <c r="F241" i="3" s="1"/>
  <c r="F213" i="3" a="1"/>
  <c r="F213" i="3" s="1"/>
  <c r="F214" i="3" s="1" a="1"/>
  <c r="F214" i="3" s="1"/>
  <c r="F215" i="3" s="1" a="1"/>
  <c r="F215" i="3" s="1"/>
  <c r="F197" i="3" a="1"/>
  <c r="F197" i="3" s="1"/>
  <c r="F182" i="3" a="1"/>
  <c r="F182" i="3" s="1"/>
  <c r="F178" i="3" a="1"/>
  <c r="F178" i="3" s="1"/>
  <c r="F161" i="3" a="1"/>
  <c r="F161" i="3" s="1"/>
  <c r="F437" i="3" a="1"/>
  <c r="F437" i="3" s="1"/>
  <c r="F119" i="3" a="1"/>
  <c r="F119" i="3" s="1"/>
  <c r="F375" i="3" a="1"/>
  <c r="F375" i="3" s="1"/>
  <c r="F343" i="3" a="1"/>
  <c r="F343" i="3" s="1"/>
  <c r="F344" i="3" s="1" a="1"/>
  <c r="F344" i="3" s="1"/>
  <c r="F345" i="3" s="1" a="1"/>
  <c r="F345" i="3" s="1"/>
  <c r="F319" i="3" a="1"/>
  <c r="F319" i="3" s="1"/>
  <c r="F320" i="3" s="1" a="1"/>
  <c r="F320" i="3" s="1"/>
  <c r="F321" i="3" s="1" a="1"/>
  <c r="F321" i="3" s="1"/>
  <c r="F307" i="3" a="1"/>
  <c r="F307" i="3" s="1"/>
  <c r="F308" i="3" s="1" a="1"/>
  <c r="F308" i="3" s="1"/>
  <c r="F309" i="3" s="1" a="1"/>
  <c r="F309" i="3" s="1"/>
  <c r="F279" i="3" a="1"/>
  <c r="F279" i="3" s="1"/>
  <c r="F78" i="3" a="1"/>
  <c r="F78" i="3" s="1"/>
  <c r="F79" i="3" s="1" a="1"/>
  <c r="F79" i="3" s="1"/>
  <c r="F80" i="3" s="1" a="1"/>
  <c r="F80" i="3" s="1"/>
  <c r="F74" i="3" a="1"/>
  <c r="F74" i="3" s="1"/>
  <c r="F50" i="3" a="1"/>
  <c r="F50" i="3" s="1"/>
  <c r="F51" i="3" s="1" a="1"/>
  <c r="F51" i="3" s="1"/>
  <c r="F52" i="3" s="1" a="1"/>
  <c r="F52" i="3" s="1"/>
  <c r="F30" i="3" a="1"/>
  <c r="F30" i="3" s="1"/>
  <c r="F6" i="3" a="1"/>
  <c r="F6" i="3" s="1"/>
  <c r="F7" i="3" s="1" a="1"/>
  <c r="F7" i="3" s="1"/>
  <c r="F401" i="3" a="1"/>
  <c r="F401" i="3" s="1"/>
  <c r="F393" i="3" a="1"/>
  <c r="F393" i="3" s="1"/>
  <c r="F394" i="3" s="1" a="1"/>
  <c r="F394" i="3" s="1"/>
  <c r="F395" i="3" s="1" a="1"/>
  <c r="F395" i="3" s="1"/>
  <c r="F396" i="3" s="1" a="1"/>
  <c r="F396" i="3" s="1"/>
  <c r="F369" i="3" a="1"/>
  <c r="F369" i="3" s="1"/>
  <c r="F349" i="3" a="1"/>
  <c r="F349" i="3" s="1"/>
  <c r="F350" i="3" s="1" a="1"/>
  <c r="F350" i="3" s="1"/>
  <c r="F351" i="3" s="1" a="1"/>
  <c r="F351" i="3" s="1"/>
  <c r="F352" i="3" s="1" a="1"/>
  <c r="F352" i="3" s="1"/>
  <c r="F325" i="3" a="1"/>
  <c r="F325" i="3" s="1"/>
  <c r="F301" i="3" a="1"/>
  <c r="F301" i="3" s="1"/>
  <c r="F302" i="3" s="1" a="1"/>
  <c r="F302" i="3" s="1"/>
  <c r="F387" i="3" a="1"/>
  <c r="F387" i="3" s="1"/>
  <c r="F388" i="3" s="1" a="1"/>
  <c r="F388" i="3" s="1"/>
  <c r="F389" i="3" s="1" a="1"/>
  <c r="F389" i="3" s="1"/>
  <c r="F390" i="3" s="1" a="1"/>
  <c r="F390" i="3" s="1"/>
  <c r="F433" i="3" a="1"/>
  <c r="F433" i="3" s="1"/>
  <c r="F434" i="3" s="1" a="1"/>
  <c r="F434" i="3" s="1"/>
  <c r="F435" i="3" s="1" a="1"/>
  <c r="F435" i="3" s="1"/>
  <c r="F436" i="3" s="1" a="1"/>
  <c r="F436" i="3" s="1"/>
  <c r="F397" i="3" a="1"/>
  <c r="F397" i="3" s="1"/>
  <c r="F398" i="3" s="1" a="1"/>
  <c r="F398" i="3" s="1"/>
  <c r="F399" i="3" s="1" a="1"/>
  <c r="F399" i="3" s="1"/>
  <c r="F400" i="3" s="1" a="1"/>
  <c r="F400" i="3" s="1"/>
  <c r="F381" i="3" a="1"/>
  <c r="F381" i="3" s="1"/>
  <c r="F353" i="3" a="1"/>
  <c r="F353" i="3" s="1"/>
  <c r="F354" i="3" s="1" a="1"/>
  <c r="F354" i="3" s="1"/>
  <c r="F355" i="3" s="1" a="1"/>
  <c r="F355" i="3" s="1"/>
  <c r="F356" i="3" s="1" a="1"/>
  <c r="F356" i="3" s="1"/>
  <c r="F313" i="3" a="1"/>
  <c r="F313" i="3" s="1"/>
  <c r="F305" i="3" a="1"/>
  <c r="F305" i="3" s="1"/>
  <c r="F273" i="3" a="1"/>
  <c r="F273" i="3" s="1"/>
  <c r="F265" i="3" a="1"/>
  <c r="F265" i="3" s="1"/>
  <c r="F189" i="3" a="1"/>
  <c r="F189" i="3" s="1"/>
  <c r="F185" i="3" a="1"/>
  <c r="F185" i="3" s="1"/>
  <c r="F448" i="3" a="1"/>
  <c r="F448" i="3" s="1"/>
  <c r="F444" i="3" a="1"/>
  <c r="F444" i="3" s="1"/>
  <c r="F445" i="3" s="1" a="1"/>
  <c r="F445" i="3" s="1"/>
  <c r="F446" i="3" s="1" a="1"/>
  <c r="F446" i="3" s="1"/>
  <c r="F440" i="3" a="1"/>
  <c r="F440" i="3" s="1"/>
  <c r="F441" i="3" s="1" a="1"/>
  <c r="F441" i="3" s="1"/>
  <c r="F442" i="3" s="1" a="1"/>
  <c r="F442" i="3" s="1"/>
  <c r="F428" i="3" a="1"/>
  <c r="F428" i="3" s="1"/>
  <c r="F429" i="3" s="1" a="1"/>
  <c r="F429" i="3" s="1"/>
  <c r="F430" i="3" s="1" a="1"/>
  <c r="F430" i="3" s="1"/>
  <c r="F420" i="3" a="1"/>
  <c r="F420" i="3" s="1"/>
  <c r="F421" i="3" s="1" a="1"/>
  <c r="F421" i="3" s="1"/>
  <c r="F422" i="3" s="1" a="1"/>
  <c r="F422" i="3" s="1"/>
  <c r="F423" i="3" s="1" a="1"/>
  <c r="F423" i="3" s="1"/>
  <c r="F416" i="3" a="1"/>
  <c r="F416" i="3" s="1"/>
  <c r="F417" i="3" s="1" a="1"/>
  <c r="F417" i="3" s="1"/>
  <c r="F418" i="3" s="1" a="1"/>
  <c r="F418" i="3" s="1"/>
  <c r="F419" i="3" s="1" a="1"/>
  <c r="F419" i="3" s="1"/>
  <c r="F412" i="3" a="1"/>
  <c r="F412" i="3" s="1"/>
  <c r="F413" i="3" s="1" a="1"/>
  <c r="F413" i="3" s="1"/>
  <c r="F414" i="3" s="1" a="1"/>
  <c r="F414" i="3" s="1"/>
  <c r="F415" i="3" s="1" a="1"/>
  <c r="F415" i="3" s="1"/>
  <c r="F392" i="3" a="1"/>
  <c r="F392" i="3" s="1"/>
  <c r="F376" i="3" a="1"/>
  <c r="F376" i="3" s="1"/>
  <c r="F377" i="3" s="1" a="1"/>
  <c r="F377" i="3" s="1"/>
  <c r="F372" i="3" a="1"/>
  <c r="F372" i="3" s="1"/>
  <c r="F373" i="3" s="1" a="1"/>
  <c r="F373" i="3" s="1"/>
  <c r="F374" i="3" s="1" a="1"/>
  <c r="F374" i="3" s="1"/>
  <c r="F360" i="3" a="1"/>
  <c r="F360" i="3" s="1"/>
  <c r="F361" i="3" s="1" a="1"/>
  <c r="F361" i="3" s="1"/>
  <c r="F362" i="3" s="1" a="1"/>
  <c r="F362" i="3" s="1"/>
  <c r="F363" i="3" s="1" a="1"/>
  <c r="F363" i="3" s="1"/>
  <c r="F340" i="3" a="1"/>
  <c r="F340" i="3" s="1"/>
  <c r="F341" i="3" s="1" a="1"/>
  <c r="F341" i="3" s="1"/>
  <c r="F342" i="3" s="1" a="1"/>
  <c r="F342" i="3" s="1"/>
  <c r="F316" i="3" a="1"/>
  <c r="F316" i="3" s="1"/>
  <c r="F317" i="3" s="1" a="1"/>
  <c r="F317" i="3" s="1"/>
  <c r="F318" i="3" s="1" a="1"/>
  <c r="F318" i="3" s="1"/>
  <c r="F304" i="3" a="1"/>
  <c r="F304" i="3" s="1"/>
  <c r="F292" i="3" a="1"/>
  <c r="F292" i="3" s="1"/>
  <c r="F293" i="3" s="1" a="1"/>
  <c r="F293" i="3" s="1"/>
  <c r="F294" i="3" s="1" a="1"/>
  <c r="F294" i="3" s="1"/>
  <c r="F288" i="3" a="1"/>
  <c r="F288" i="3" s="1"/>
  <c r="F289" i="3" s="1" a="1"/>
  <c r="F289" i="3" s="1"/>
  <c r="F290" i="3" s="1" a="1"/>
  <c r="F290" i="3" s="1"/>
  <c r="F291" i="3" s="1" a="1"/>
  <c r="F291" i="3" s="1"/>
  <c r="F284" i="3" a="1"/>
  <c r="F284" i="3" s="1"/>
  <c r="F285" i="3" s="1" a="1"/>
  <c r="F285" i="3" s="1"/>
  <c r="F286" i="3" s="1" a="1"/>
  <c r="F286" i="3" s="1"/>
  <c r="F287" i="3" s="1" a="1"/>
  <c r="F287" i="3" s="1"/>
  <c r="F280" i="3" a="1"/>
  <c r="F280" i="3" s="1"/>
  <c r="F281" i="3" s="1" a="1"/>
  <c r="F281" i="3" s="1"/>
  <c r="F276" i="3" a="1"/>
  <c r="F276" i="3" s="1"/>
  <c r="F277" i="3" s="1" a="1"/>
  <c r="F277" i="3" s="1"/>
  <c r="F278" i="3" s="1" a="1"/>
  <c r="F278" i="3" s="1"/>
  <c r="F268" i="3" a="1"/>
  <c r="F268" i="3" s="1"/>
  <c r="F269" i="3" s="1" a="1"/>
  <c r="F269" i="3" s="1"/>
  <c r="F264" i="3" a="1"/>
  <c r="F264" i="3" s="1"/>
  <c r="F256" i="3" a="1"/>
  <c r="F256" i="3" s="1"/>
  <c r="F257" i="3" s="1" a="1"/>
  <c r="F257" i="3" s="1"/>
  <c r="F258" i="3" s="1" a="1"/>
  <c r="F258" i="3" s="1"/>
  <c r="F259" i="3" s="1" a="1"/>
  <c r="F259" i="3" s="1"/>
  <c r="F248" i="3" a="1"/>
  <c r="F248" i="3" s="1"/>
  <c r="F249" i="3" s="1" a="1"/>
  <c r="F249" i="3" s="1"/>
  <c r="F250" i="3" s="1" a="1"/>
  <c r="F250" i="3" s="1"/>
  <c r="F224" i="3" a="1"/>
  <c r="F224" i="3" s="1"/>
  <c r="F225" i="3" s="1" a="1"/>
  <c r="F225" i="3" s="1"/>
  <c r="F226" i="3" s="1" a="1"/>
  <c r="F226" i="3" s="1"/>
  <c r="F216" i="3" a="1"/>
  <c r="F216" i="3" s="1"/>
  <c r="F217" i="3" s="1" a="1"/>
  <c r="F217" i="3" s="1"/>
  <c r="F218" i="3" s="1" a="1"/>
  <c r="F218" i="3" s="1"/>
  <c r="F208" i="3" a="1"/>
  <c r="F208" i="3" s="1"/>
  <c r="F209" i="3" s="1" a="1"/>
  <c r="F209" i="3" s="1"/>
  <c r="F210" i="3" s="1" a="1"/>
  <c r="F210" i="3" s="1"/>
  <c r="F204" i="3" a="1"/>
  <c r="F204" i="3" s="1"/>
  <c r="F205" i="3" s="1" a="1"/>
  <c r="F205" i="3" s="1"/>
  <c r="F206" i="3" s="1" a="1"/>
  <c r="F206" i="3" s="1"/>
  <c r="F207" i="3" s="1" a="1"/>
  <c r="F207" i="3" s="1"/>
  <c r="F200" i="3" a="1"/>
  <c r="F200" i="3" s="1"/>
  <c r="F201" i="3" s="1" a="1"/>
  <c r="F201" i="3" s="1"/>
  <c r="F202" i="3" s="1" a="1"/>
  <c r="F202" i="3" s="1"/>
  <c r="F203" i="3" s="1" a="1"/>
  <c r="F203" i="3" s="1"/>
  <c r="F143" i="3" a="1"/>
  <c r="F143" i="3" s="1"/>
  <c r="F144" i="3" s="1" a="1"/>
  <c r="F144" i="3" s="1"/>
  <c r="F145" i="3" s="1" a="1"/>
  <c r="F145" i="3" s="1"/>
  <c r="F131" i="3" a="1"/>
  <c r="F131" i="3" s="1"/>
  <c r="F132" i="3" s="1" a="1"/>
  <c r="F132" i="3" s="1"/>
  <c r="F127" i="3" a="1"/>
  <c r="F127" i="3" s="1"/>
  <c r="F128" i="3" s="1" a="1"/>
  <c r="F128" i="3" s="1"/>
  <c r="F105" i="3" a="1"/>
  <c r="F105" i="3" s="1"/>
  <c r="F106" i="3" s="1" a="1"/>
  <c r="F106" i="3" s="1"/>
  <c r="F101" i="3" a="1"/>
  <c r="F101" i="3" s="1"/>
  <c r="F102" i="3" s="1" a="1"/>
  <c r="F102" i="3" s="1"/>
  <c r="F97" i="3" a="1"/>
  <c r="F97" i="3" s="1"/>
  <c r="F98" i="3" s="1" a="1"/>
  <c r="F98" i="3" s="1"/>
  <c r="F81" i="3" a="1"/>
  <c r="F81" i="3" s="1"/>
  <c r="F82" i="3" s="1" a="1"/>
  <c r="F82" i="3" s="1"/>
  <c r="F83" i="3" s="1" a="1"/>
  <c r="F83" i="3" s="1"/>
  <c r="F77" i="3" a="1"/>
  <c r="F77" i="3" s="1"/>
  <c r="F61" i="3" a="1"/>
  <c r="F61" i="3" s="1"/>
  <c r="F62" i="3" s="1" a="1"/>
  <c r="F62" i="3" s="1"/>
  <c r="F63" i="3" s="1" a="1"/>
  <c r="F63" i="3" s="1"/>
  <c r="F53" i="3" a="1"/>
  <c r="F53" i="3" s="1"/>
  <c r="F54" i="3" s="1" a="1"/>
  <c r="F54" i="3" s="1"/>
  <c r="F55" i="3" s="1" a="1"/>
  <c r="F55" i="3" s="1"/>
  <c r="F41" i="3" a="1"/>
  <c r="F41" i="3" s="1"/>
  <c r="F42" i="3" s="1" a="1"/>
  <c r="F42" i="3" s="1"/>
  <c r="F43" i="3" s="1" a="1"/>
  <c r="F43" i="3" s="1"/>
  <c r="F33" i="3" a="1"/>
  <c r="F33" i="3" s="1"/>
  <c r="F34" i="3" s="1" a="1"/>
  <c r="F34" i="3" s="1"/>
  <c r="F35" i="3" s="1" a="1"/>
  <c r="F35" i="3" s="1"/>
  <c r="F17" i="3" a="1"/>
  <c r="F17" i="3" s="1"/>
  <c r="F18" i="3" s="1" a="1"/>
  <c r="F18" i="3" s="1"/>
  <c r="F19" i="3" s="1" a="1"/>
  <c r="F19" i="3" s="1"/>
  <c r="F44" i="3" a="1"/>
  <c r="F44" i="3" s="1"/>
  <c r="F45" i="3" s="1" a="1"/>
  <c r="F45" i="3" s="1"/>
  <c r="F46" i="3" s="1" a="1"/>
  <c r="F46" i="3" s="1"/>
  <c r="F36" i="3" a="1"/>
  <c r="F36" i="3" s="1"/>
  <c r="F37" i="3" s="1" a="1"/>
  <c r="F37" i="3" s="1"/>
  <c r="F38" i="3" s="1" a="1"/>
  <c r="F38" i="3" s="1"/>
  <c r="F39" i="3" s="1" a="1"/>
  <c r="F39" i="3" s="1"/>
  <c r="F28" i="3" a="1"/>
  <c r="F28" i="3" s="1"/>
  <c r="F29" i="3" s="1" a="1"/>
  <c r="F29" i="3" s="1"/>
  <c r="F24" i="3" a="1"/>
  <c r="F24" i="3" s="1"/>
  <c r="F25" i="3" s="1" a="1"/>
  <c r="F25" i="3" s="1"/>
  <c r="F26" i="3" s="1" a="1"/>
  <c r="F26" i="3" s="1"/>
  <c r="F20" i="3" a="1"/>
  <c r="F20" i="3" s="1"/>
  <c r="F21" i="3" s="1" a="1"/>
  <c r="F21" i="3" s="1"/>
  <c r="F22" i="3" s="1" a="1"/>
  <c r="F22" i="3" s="1"/>
  <c r="F23" i="3" s="1" a="1"/>
  <c r="F23" i="3" s="1"/>
  <c r="F12" i="3" a="1"/>
  <c r="F12" i="3" s="1"/>
  <c r="F13" i="3" s="1" a="1"/>
  <c r="F13" i="3" s="1"/>
  <c r="F14" i="3" s="1" a="1"/>
  <c r="F14" i="3" s="1"/>
  <c r="F8" i="3" a="1"/>
  <c r="F8" i="3" s="1"/>
  <c r="F9" i="3" s="1" a="1"/>
  <c r="F9" i="3" s="1"/>
  <c r="F4" i="3" a="1"/>
  <c r="F4" i="3" s="1"/>
  <c r="F5" i="3" s="1" a="1"/>
  <c r="F5" i="3" s="1"/>
  <c r="F449" i="3" a="1"/>
  <c r="F449" i="3" s="1"/>
  <c r="F450" i="3" s="1" a="1"/>
  <c r="F450" i="3" s="1"/>
  <c r="F451" i="3" s="1" a="1"/>
  <c r="F451" i="3" s="1"/>
  <c r="F452" i="3" s="1" a="1"/>
  <c r="F452" i="3" s="1"/>
  <c r="F295" i="3" a="1"/>
  <c r="F295" i="3" s="1"/>
  <c r="F296" i="3" s="1" a="1"/>
  <c r="F296" i="3" s="1"/>
  <c r="F297" i="3" s="1" a="1"/>
  <c r="F297" i="3" s="1"/>
  <c r="F298" i="3" s="1" a="1"/>
  <c r="F298" i="3" s="1"/>
  <c r="F251" i="3" a="1"/>
  <c r="F251" i="3" s="1"/>
  <c r="F252" i="3" s="1" a="1"/>
  <c r="F252" i="3" s="1"/>
  <c r="F253" i="3" s="1" a="1"/>
  <c r="F253" i="3" s="1"/>
  <c r="F254" i="3" s="1" a="1"/>
  <c r="F254" i="3" s="1"/>
  <c r="F243" i="3" a="1"/>
  <c r="F243" i="3" s="1"/>
  <c r="F244" i="3" s="1" a="1"/>
  <c r="F244" i="3" s="1"/>
  <c r="F245" i="3" s="1" a="1"/>
  <c r="F245" i="3" s="1"/>
  <c r="F227" i="3" a="1"/>
  <c r="F227" i="3" s="1"/>
  <c r="F228" i="3" s="1" a="1"/>
  <c r="F228" i="3" s="1"/>
  <c r="F229" i="3" s="1" a="1"/>
  <c r="F229" i="3" s="1"/>
  <c r="F219" i="3" a="1"/>
  <c r="F219" i="3" s="1"/>
  <c r="F220" i="3" s="1" a="1"/>
  <c r="F220" i="3" s="1"/>
  <c r="F221" i="3" s="1" a="1"/>
  <c r="F221" i="3" s="1"/>
  <c r="F211" i="3" a="1"/>
  <c r="F211" i="3" s="1"/>
  <c r="F212" i="3" s="1" a="1"/>
  <c r="F212" i="3" s="1"/>
  <c r="F184" i="3" a="1"/>
  <c r="F184" i="3" s="1"/>
  <c r="F180" i="3" a="1"/>
  <c r="F180" i="3" s="1"/>
  <c r="F181" i="3" s="1" a="1"/>
  <c r="F181" i="3" s="1"/>
  <c r="F172" i="3" a="1"/>
  <c r="F172" i="3" s="1"/>
  <c r="F173" i="3" s="1" a="1"/>
  <c r="F173" i="3" s="1"/>
  <c r="F174" i="3" s="1" a="1"/>
  <c r="F174" i="3" s="1"/>
  <c r="F175" i="3" s="1" a="1"/>
  <c r="F175" i="3" s="1"/>
  <c r="F168" i="3" a="1"/>
  <c r="F168" i="3" s="1"/>
  <c r="F169" i="3" s="1" a="1"/>
  <c r="F169" i="3" s="1"/>
  <c r="F170" i="3" s="1" a="1"/>
  <c r="F170" i="3" s="1"/>
  <c r="F171" i="3" s="1" a="1"/>
  <c r="F171" i="3" s="1"/>
  <c r="F162" i="3" a="1"/>
  <c r="F162" i="3" s="1"/>
  <c r="F163" i="3" s="1" a="1"/>
  <c r="F163" i="3" s="1"/>
  <c r="F159" i="3" a="1"/>
  <c r="F159" i="3" s="1"/>
  <c r="F160" i="3" s="1" a="1"/>
  <c r="F160" i="3" s="1"/>
  <c r="F154" i="3" a="1"/>
  <c r="F154" i="3" s="1"/>
  <c r="F155" i="3" s="1" a="1"/>
  <c r="F155" i="3" s="1"/>
  <c r="F150" i="3" a="1"/>
  <c r="F150" i="3" s="1"/>
  <c r="F151" i="3" s="1" a="1"/>
  <c r="F151" i="3" s="1"/>
  <c r="F152" i="3" s="1" a="1"/>
  <c r="F152" i="3" s="1"/>
  <c r="F146" i="3" a="1"/>
  <c r="F146" i="3" s="1"/>
  <c r="F147" i="3" s="1" a="1"/>
  <c r="F147" i="3" s="1"/>
  <c r="F148" i="3" s="1" a="1"/>
  <c r="F148" i="3" s="1"/>
  <c r="F149" i="3" s="1" a="1"/>
  <c r="F149" i="3" s="1"/>
  <c r="F134" i="3" a="1"/>
  <c r="F134" i="3" s="1"/>
  <c r="F135" i="3" s="1" a="1"/>
  <c r="F135" i="3" s="1"/>
  <c r="F120" i="3" a="1"/>
  <c r="F120" i="3" s="1"/>
  <c r="F121" i="3" s="1" a="1"/>
  <c r="F121" i="3" s="1"/>
  <c r="F109" i="3" a="1"/>
  <c r="F109" i="3" s="1"/>
  <c r="F110" i="3" s="1" a="1"/>
  <c r="F110" i="3" s="1"/>
  <c r="F92" i="3" a="1"/>
  <c r="F92" i="3" s="1"/>
  <c r="F93" i="3" s="1" a="1"/>
  <c r="F93" i="3" s="1"/>
  <c r="F94" i="3" s="1" a="1"/>
  <c r="F94" i="3" s="1"/>
  <c r="F88" i="3" a="1"/>
  <c r="F88" i="3" s="1"/>
  <c r="F89" i="3" s="1" a="1"/>
  <c r="F89" i="3" s="1"/>
  <c r="F90" i="3" s="1" a="1"/>
  <c r="F90" i="3" s="1"/>
  <c r="F91" i="3" s="1" a="1"/>
  <c r="F91" i="3" s="1"/>
  <c r="F84" i="3" a="1"/>
  <c r="F84" i="3" s="1"/>
  <c r="F85" i="3" s="1" a="1"/>
  <c r="F85" i="3" s="1"/>
  <c r="F72" i="3" a="1"/>
  <c r="F72" i="3" s="1"/>
  <c r="F73" i="3" s="1" a="1"/>
  <c r="F73" i="3" s="1"/>
  <c r="F64" i="3" a="1"/>
  <c r="F64" i="3" s="1"/>
  <c r="F65" i="3" s="1" a="1"/>
  <c r="F65" i="3" s="1"/>
  <c r="F66" i="3" s="1" a="1"/>
  <c r="F66" i="3" s="1"/>
  <c r="F56" i="3" a="1"/>
  <c r="F56" i="3" s="1"/>
  <c r="F57" i="3" s="1" a="1"/>
  <c r="F57" i="3" s="1"/>
  <c r="F58" i="3" s="1" a="1"/>
  <c r="F58" i="3" s="1"/>
  <c r="F438" i="3" a="1"/>
  <c r="F438" i="3" s="1"/>
  <c r="F439" i="3" s="1" a="1"/>
  <c r="F439" i="3" s="1"/>
  <c r="F426" i="3" a="1"/>
  <c r="F426" i="3" s="1"/>
  <c r="F427" i="3" s="1" a="1"/>
  <c r="F427" i="3" s="1"/>
  <c r="F406" i="3" a="1"/>
  <c r="F406" i="3" s="1"/>
  <c r="F407" i="3" s="1" a="1"/>
  <c r="F407" i="3" s="1"/>
  <c r="F408" i="3" s="1" a="1"/>
  <c r="F408" i="3" s="1"/>
  <c r="F409" i="3" s="1" a="1"/>
  <c r="F409" i="3" s="1"/>
  <c r="F402" i="3" a="1"/>
  <c r="F402" i="3" s="1"/>
  <c r="F403" i="3" s="1" a="1"/>
  <c r="F403" i="3" s="1"/>
  <c r="F404" i="3" s="1" a="1"/>
  <c r="F404" i="3" s="1"/>
  <c r="F382" i="3" a="1"/>
  <c r="F382" i="3" s="1"/>
  <c r="F383" i="3" s="1" a="1"/>
  <c r="F383" i="3" s="1"/>
  <c r="F384" i="3" s="1" a="1"/>
  <c r="F384" i="3" s="1"/>
  <c r="F378" i="3" a="1"/>
  <c r="F378" i="3" s="1"/>
  <c r="F379" i="3" s="1" a="1"/>
  <c r="F379" i="3" s="1"/>
  <c r="F380" i="3" s="1" a="1"/>
  <c r="F380" i="3" s="1"/>
  <c r="F370" i="3" a="1"/>
  <c r="F370" i="3" s="1"/>
  <c r="F371" i="3" s="1" a="1"/>
  <c r="F371" i="3" s="1"/>
  <c r="F366" i="3" a="1"/>
  <c r="F366" i="3" s="1"/>
  <c r="F367" i="3" s="1" a="1"/>
  <c r="F367" i="3" s="1"/>
  <c r="F368" i="3" s="1" a="1"/>
  <c r="F368" i="3" s="1"/>
  <c r="F346" i="3" a="1"/>
  <c r="F346" i="3" s="1"/>
  <c r="F347" i="3" s="1" a="1"/>
  <c r="F347" i="3" s="1"/>
  <c r="F348" i="3" s="1" a="1"/>
  <c r="F348" i="3" s="1"/>
  <c r="F334" i="3" a="1"/>
  <c r="F334" i="3" s="1"/>
  <c r="F335" i="3" s="1" a="1"/>
  <c r="F335" i="3" s="1"/>
  <c r="F336" i="3" s="1" a="1"/>
  <c r="F336" i="3" s="1"/>
  <c r="F337" i="3" s="1" a="1"/>
  <c r="F337" i="3" s="1"/>
  <c r="F330" i="3" a="1"/>
  <c r="F330" i="3" s="1"/>
  <c r="F331" i="3" s="1" a="1"/>
  <c r="F331" i="3" s="1"/>
  <c r="F332" i="3" s="1" a="1"/>
  <c r="F332" i="3" s="1"/>
  <c r="F333" i="3" s="1" a="1"/>
  <c r="F333" i="3" s="1"/>
  <c r="F326" i="3" a="1"/>
  <c r="F326" i="3" s="1"/>
  <c r="F322" i="3" a="1"/>
  <c r="F322" i="3" s="1"/>
  <c r="F323" i="3" s="1" a="1"/>
  <c r="F323" i="3" s="1"/>
  <c r="F324" i="3" s="1" a="1"/>
  <c r="F324" i="3" s="1"/>
  <c r="F314" i="3" a="1"/>
  <c r="F314" i="3" s="1"/>
  <c r="F315" i="3" s="1" a="1"/>
  <c r="F315" i="3" s="1"/>
  <c r="F310" i="3" a="1"/>
  <c r="F310" i="3" s="1"/>
  <c r="F311" i="3" s="1" a="1"/>
  <c r="F311" i="3" s="1"/>
  <c r="F312" i="3" s="1" a="1"/>
  <c r="F312" i="3" s="1"/>
  <c r="F306" i="3" a="1"/>
  <c r="F306" i="3" s="1"/>
  <c r="F282" i="3" a="1"/>
  <c r="F282" i="3" s="1"/>
  <c r="F283" i="3" s="1" a="1"/>
  <c r="F283" i="3" s="1"/>
  <c r="F274" i="3" a="1"/>
  <c r="F274" i="3" s="1"/>
  <c r="F275" i="3" s="1" a="1"/>
  <c r="F275" i="3" s="1"/>
  <c r="F270" i="3" a="1"/>
  <c r="F270" i="3" s="1"/>
  <c r="F271" i="3" s="1" a="1"/>
  <c r="F271" i="3" s="1"/>
  <c r="F272" i="3" s="1" a="1"/>
  <c r="F272" i="3" s="1"/>
  <c r="F266" i="3" a="1"/>
  <c r="F266" i="3" s="1"/>
  <c r="F267" i="3" s="1" a="1"/>
  <c r="F267" i="3" s="1"/>
  <c r="F246" i="3" a="1"/>
  <c r="F246" i="3" s="1"/>
  <c r="F247" i="3" s="1" a="1"/>
  <c r="F247" i="3" s="1"/>
  <c r="F242" i="3" a="1"/>
  <c r="F242" i="3" s="1"/>
  <c r="F238" i="3" a="1"/>
  <c r="F238" i="3" s="1"/>
  <c r="F239" i="3" s="1" a="1"/>
  <c r="F239" i="3" s="1"/>
  <c r="F240" i="3" s="1" a="1"/>
  <c r="F240" i="3" s="1"/>
  <c r="F234" i="3" a="1"/>
  <c r="F234" i="3" s="1"/>
  <c r="F235" i="3" s="1" a="1"/>
  <c r="F235" i="3" s="1"/>
  <c r="F236" i="3" s="1" a="1"/>
  <c r="F236" i="3" s="1"/>
  <c r="F237" i="3" s="1" a="1"/>
  <c r="F237" i="3" s="1"/>
  <c r="F230" i="3" a="1"/>
  <c r="F230" i="3" s="1"/>
  <c r="F231" i="3" s="1" a="1"/>
  <c r="F231" i="3" s="1"/>
  <c r="F232" i="3" s="1" a="1"/>
  <c r="F232" i="3" s="1"/>
  <c r="F233" i="3" s="1" a="1"/>
  <c r="F233" i="3" s="1"/>
  <c r="F222" i="3" a="1"/>
  <c r="F222" i="3" s="1"/>
  <c r="F223" i="3" s="1" a="1"/>
  <c r="F223" i="3" s="1"/>
  <c r="F198" i="3" a="1"/>
  <c r="F198" i="3" s="1"/>
  <c r="F199" i="3" s="1" a="1"/>
  <c r="F199" i="3" s="1"/>
  <c r="F194" i="3" a="1"/>
  <c r="F194" i="3" s="1"/>
  <c r="F195" i="3" s="1" a="1"/>
  <c r="F195" i="3" s="1"/>
  <c r="F196" i="3" s="1" a="1"/>
  <c r="F196" i="3" s="1"/>
  <c r="F190" i="3" a="1"/>
  <c r="F190" i="3" s="1"/>
  <c r="F191" i="3" s="1" a="1"/>
  <c r="F191" i="3" s="1"/>
  <c r="F192" i="3" s="1" a="1"/>
  <c r="F192" i="3" s="1"/>
  <c r="F186" i="3" a="1"/>
  <c r="F186" i="3" s="1"/>
  <c r="F183" i="3" a="1"/>
  <c r="F183" i="3" s="1"/>
  <c r="F179" i="3" a="1"/>
  <c r="F179" i="3" s="1"/>
  <c r="F164" i="3" a="1"/>
  <c r="F164" i="3" s="1"/>
  <c r="F165" i="3" s="1" a="1"/>
  <c r="F165" i="3" s="1"/>
  <c r="F166" i="3" s="1" a="1"/>
  <c r="F166" i="3" s="1"/>
  <c r="F141" i="3" a="1"/>
  <c r="F141" i="3" s="1"/>
  <c r="F142" i="3" s="1" a="1"/>
  <c r="F142" i="3" s="1"/>
  <c r="F137" i="3" a="1"/>
  <c r="F137" i="3" s="1"/>
  <c r="F138" i="3" s="1" a="1"/>
  <c r="F138" i="3" s="1"/>
  <c r="F139" i="3" s="1" a="1"/>
  <c r="F139" i="3" s="1"/>
  <c r="F140" i="3" s="1" a="1"/>
  <c r="F140" i="3" s="1"/>
  <c r="F129" i="3" a="1"/>
  <c r="F129" i="3" s="1"/>
  <c r="F130" i="3" s="1" a="1"/>
  <c r="F130" i="3" s="1"/>
  <c r="F124" i="3" a="1"/>
  <c r="F124" i="3" s="1"/>
  <c r="F125" i="3" s="1" a="1"/>
  <c r="F125" i="3" s="1"/>
  <c r="F126" i="3" s="1" a="1"/>
  <c r="F126" i="3" s="1"/>
  <c r="F113" i="3" a="1"/>
  <c r="F113" i="3" s="1"/>
  <c r="F114" i="3" s="1" a="1"/>
  <c r="F114" i="3" s="1"/>
  <c r="F115" i="3" s="1" a="1"/>
  <c r="F115" i="3" s="1"/>
  <c r="F116" i="3" s="1" a="1"/>
  <c r="F116" i="3" s="1"/>
  <c r="F103" i="3" a="1"/>
  <c r="F103" i="3" s="1"/>
  <c r="F104" i="3" s="1" a="1"/>
  <c r="F104" i="3" s="1"/>
  <c r="F99" i="3" a="1"/>
  <c r="F99" i="3" s="1"/>
  <c r="F100" i="3" s="1" a="1"/>
  <c r="F100" i="3" s="1"/>
  <c r="F95" i="3" a="1"/>
  <c r="F95" i="3" s="1"/>
  <c r="F96" i="3" s="1" a="1"/>
  <c r="F96" i="3" s="1"/>
  <c r="F87" i="3" a="1"/>
  <c r="F87" i="3" s="1"/>
  <c r="F75" i="3" a="1"/>
  <c r="F75" i="3" s="1"/>
  <c r="F76" i="3" s="1" a="1"/>
  <c r="F76" i="3" s="1"/>
  <c r="F71" i="3" a="1"/>
  <c r="F71" i="3" s="1"/>
  <c r="F67" i="3" a="1"/>
  <c r="F67" i="3" s="1"/>
  <c r="F68" i="3" s="1" a="1"/>
  <c r="F68" i="3" s="1"/>
  <c r="F69" i="3" s="1" a="1"/>
  <c r="F69" i="3" s="1"/>
  <c r="F59" i="3" a="1"/>
  <c r="F59" i="3" s="1"/>
  <c r="F60" i="3" s="1" a="1"/>
  <c r="F60" i="3" s="1"/>
  <c r="F47" i="3" a="1"/>
  <c r="F47" i="3" s="1"/>
  <c r="F48" i="3" s="1" a="1"/>
  <c r="F48" i="3" s="1"/>
  <c r="F49" i="3" s="1" a="1"/>
  <c r="F49" i="3" s="1"/>
  <c r="F31" i="3" a="1"/>
  <c r="F31" i="3" s="1"/>
  <c r="F32" i="3" s="1" a="1"/>
  <c r="F32" i="3" s="1"/>
  <c r="F27" i="3" a="1"/>
  <c r="F27" i="3" s="1"/>
  <c r="F15" i="3" a="1"/>
  <c r="F15" i="3" s="1"/>
  <c r="F16" i="3" s="1" a="1"/>
  <c r="F16" i="3" s="1"/>
  <c r="F3" i="3" a="1"/>
  <c r="F3" i="3" s="1"/>
  <c r="F156" i="3" a="1"/>
  <c r="F156" i="3" s="1"/>
  <c r="Q179" i="3"/>
  <c r="S179" i="3"/>
  <c r="P179" i="3"/>
  <c r="O179" i="3"/>
  <c r="R179" i="3"/>
  <c r="S186" i="3"/>
  <c r="R186" i="3"/>
  <c r="Q186" i="3"/>
  <c r="O186" i="3"/>
  <c r="P186" i="3"/>
  <c r="S181" i="3"/>
  <c r="R181" i="3"/>
  <c r="P181" i="3"/>
  <c r="O181" i="3"/>
  <c r="Q181" i="3"/>
  <c r="P183" i="3"/>
  <c r="S183" i="3"/>
  <c r="O183" i="3"/>
  <c r="Q183" i="3"/>
  <c r="R183" i="3"/>
  <c r="R106" i="3"/>
  <c r="O106" i="3"/>
  <c r="S106" i="3"/>
  <c r="P106" i="3"/>
  <c r="Q106" i="3"/>
  <c r="P132" i="3"/>
  <c r="Q132" i="3"/>
  <c r="O132" i="3"/>
  <c r="R132" i="3"/>
  <c r="S132" i="3"/>
  <c r="Q98" i="3"/>
  <c r="S98" i="3"/>
  <c r="O98" i="3"/>
  <c r="P98" i="3"/>
  <c r="R98" i="3"/>
  <c r="O121" i="3"/>
  <c r="S121" i="3"/>
  <c r="P121" i="3"/>
  <c r="Q121" i="3"/>
  <c r="R121" i="3"/>
  <c r="P128" i="3"/>
  <c r="Q128" i="3"/>
  <c r="S128" i="3"/>
  <c r="O128" i="3"/>
  <c r="R128" i="3"/>
  <c r="P14" i="3"/>
  <c r="Q14" i="3"/>
  <c r="R14" i="3"/>
  <c r="O14" i="3"/>
  <c r="S14" i="3"/>
  <c r="R130" i="3"/>
  <c r="O130" i="3"/>
  <c r="S130" i="3"/>
  <c r="Q130" i="3"/>
  <c r="P130" i="3"/>
  <c r="R96" i="3"/>
  <c r="O96" i="3"/>
  <c r="S96" i="3"/>
  <c r="P96" i="3"/>
  <c r="Q96" i="3"/>
  <c r="O145" i="3"/>
  <c r="S145" i="3"/>
  <c r="P145" i="3"/>
  <c r="Q145" i="3"/>
  <c r="R145" i="3"/>
  <c r="Q102" i="3"/>
  <c r="O102" i="3"/>
  <c r="P102" i="3"/>
  <c r="R102" i="3"/>
  <c r="S102" i="3"/>
  <c r="Q135" i="3"/>
  <c r="R135" i="3"/>
  <c r="P135" i="3"/>
  <c r="S135" i="3"/>
  <c r="O135" i="3"/>
  <c r="R142" i="3"/>
  <c r="O142" i="3"/>
  <c r="S142" i="3"/>
  <c r="P142" i="3"/>
  <c r="Q142" i="3"/>
  <c r="P152" i="3"/>
  <c r="Q152" i="3"/>
  <c r="S152" i="3"/>
  <c r="O152" i="3"/>
  <c r="R152" i="3"/>
  <c r="Q110" i="3"/>
  <c r="P110" i="3"/>
  <c r="S110" i="3"/>
  <c r="R110" i="3"/>
  <c r="O110" i="3"/>
  <c r="T183" i="3" l="1"/>
  <c r="T181" i="3"/>
  <c r="T186" i="3"/>
  <c r="T179" i="3"/>
  <c r="F187" i="3" a="1"/>
  <c r="F187" i="3" s="1"/>
  <c r="F188" i="3" s="1" a="1"/>
  <c r="F188" i="3" s="1"/>
  <c r="T110" i="3"/>
  <c r="T152" i="3"/>
  <c r="T142" i="3"/>
  <c r="T135" i="3"/>
  <c r="T102" i="3"/>
  <c r="T145" i="3"/>
  <c r="T96" i="3"/>
  <c r="T130" i="3"/>
  <c r="T14" i="3"/>
  <c r="T128" i="3"/>
  <c r="T121" i="3"/>
  <c r="T98" i="3"/>
  <c r="T132" i="3"/>
  <c r="T106" i="3"/>
  <c r="F111" i="3" a="1"/>
  <c r="F111" i="3" s="1"/>
  <c r="F153" i="3" a="1"/>
  <c r="F153" i="3" s="1"/>
  <c r="F136" i="3" a="1"/>
  <c r="F136" i="3" s="1"/>
  <c r="F122" i="3" a="1"/>
  <c r="F122" i="3" s="1"/>
  <c r="F123" i="3" s="1" a="1"/>
  <c r="F123" i="3" s="1"/>
  <c r="F107" i="3" a="1"/>
  <c r="F107" i="3" s="1"/>
  <c r="F133" i="3" a="1"/>
  <c r="F133" i="3" s="1"/>
  <c r="F176" i="3" a="1"/>
  <c r="F176" i="3" s="1"/>
  <c r="F453" i="3" a="1"/>
  <c r="F453" i="3" s="1"/>
  <c r="F364" i="3" a="1"/>
  <c r="F364" i="3" s="1"/>
  <c r="F405" i="3" a="1"/>
  <c r="F405" i="3" s="1"/>
  <c r="F40" i="3" a="1"/>
  <c r="F40" i="3" s="1"/>
  <c r="F338" i="3" a="1"/>
  <c r="F338" i="3" s="1"/>
  <c r="F260" i="3" a="1"/>
  <c r="F260" i="3" s="1"/>
  <c r="F157" i="3" a="1"/>
  <c r="F157" i="3" s="1"/>
  <c r="F385" i="3" a="1"/>
  <c r="F385" i="3" s="1"/>
  <c r="F424" i="3" a="1"/>
  <c r="F424" i="3" s="1"/>
  <c r="F410" i="3" a="1"/>
  <c r="F410" i="3" s="1"/>
  <c r="F357" i="3" a="1"/>
  <c r="F357" i="3" s="1"/>
  <c r="F193" i="3" a="1"/>
  <c r="F193" i="3" s="1"/>
  <c r="F255" i="3" a="1"/>
  <c r="F255" i="3" s="1"/>
  <c r="Q111" i="3"/>
  <c r="R111" i="3"/>
  <c r="P111" i="3"/>
  <c r="S111" i="3"/>
  <c r="O111" i="3"/>
  <c r="Q107" i="3"/>
  <c r="R107" i="3"/>
  <c r="S107" i="3"/>
  <c r="O107" i="3"/>
  <c r="P107" i="3"/>
  <c r="T107" i="3" l="1"/>
  <c r="T111" i="3"/>
  <c r="F108" i="3" a="1"/>
  <c r="F108" i="3" s="1"/>
  <c r="F112" i="3" a="1"/>
  <c r="F112" i="3" s="1"/>
  <c r="F386" i="3" a="1"/>
  <c r="F386" i="3" s="1"/>
  <c r="F339" i="3" a="1"/>
  <c r="F339" i="3" s="1"/>
  <c r="F454" i="3" a="1"/>
  <c r="F454" i="3" s="1"/>
  <c r="F358" i="3" a="1"/>
  <c r="F358" i="3" s="1"/>
  <c r="F411" i="3" a="1"/>
  <c r="F411" i="3" s="1"/>
  <c r="F425" i="3" a="1"/>
  <c r="F425" i="3" s="1"/>
  <c r="F261" i="3" a="1"/>
  <c r="F261" i="3" s="1"/>
  <c r="F365" i="3" a="1"/>
  <c r="F365" i="3" s="1"/>
  <c r="F177" i="3" a="1"/>
  <c r="F177" i="3" s="1"/>
  <c r="F262" i="3" l="1" a="1"/>
  <c r="F262" i="3" s="1"/>
  <c r="F359" i="3" a="1"/>
  <c r="F359" i="3" s="1"/>
  <c r="F158" i="3" l="1" a="1"/>
  <c r="F158" i="3" s="1"/>
</calcChain>
</file>

<file path=xl/sharedStrings.xml><?xml version="1.0" encoding="utf-8"?>
<sst xmlns="http://schemas.openxmlformats.org/spreadsheetml/2006/main" count="3346" uniqueCount="1127">
  <si>
    <t>Ataque a distancia: 50 metros</t>
  </si>
  <si>
    <t>+50 al turno</t>
  </si>
  <si>
    <t>+3 ataques limitados</t>
  </si>
  <si>
    <t xml:space="preserve"> +75 a la habilidad de ataque</t>
  </si>
  <si>
    <t>+125 al turno</t>
  </si>
  <si>
    <t>Ataque en área: 10 metros de radio</t>
  </si>
  <si>
    <t>+150 al turno</t>
  </si>
  <si>
    <t>+8 ataques adicionales limitados</t>
  </si>
  <si>
    <t>+175 al turno</t>
  </si>
  <si>
    <t>Ataque elemental: Calor</t>
  </si>
  <si>
    <t>Técnica mantenida</t>
  </si>
  <si>
    <t>+40 al ataque</t>
  </si>
  <si>
    <t>Ataque a distancia: 20 metros</t>
  </si>
  <si>
    <t>x2 al daño</t>
  </si>
  <si>
    <t>Ataque en área: 50 metros de radio</t>
  </si>
  <si>
    <t>+75 al ataque</t>
  </si>
  <si>
    <t>+75 al daño</t>
  </si>
  <si>
    <t>+40 al crítico</t>
  </si>
  <si>
    <t>+150 al ataque</t>
  </si>
  <si>
    <t>Sacrificio vital doble</t>
  </si>
  <si>
    <t>+6 defensas adicionales</t>
  </si>
  <si>
    <t>+1 ataque adicional</t>
  </si>
  <si>
    <t>+40 al daño</t>
  </si>
  <si>
    <t>-6 a la TA defensora</t>
  </si>
  <si>
    <t>-50 a los golpes apuntados</t>
  </si>
  <si>
    <t>+50 a la habilidad de ataque</t>
  </si>
  <si>
    <t>+40 a la habilidad de ataque</t>
  </si>
  <si>
    <t>Ataque en área: 25 metros de radio</t>
  </si>
  <si>
    <t>Proyección de Fuerza 16</t>
  </si>
  <si>
    <t xml:space="preserve"> Ataque a distancia: un kilómetro</t>
  </si>
  <si>
    <t>Ataque en área: 100 metros de radio</t>
  </si>
  <si>
    <t>Capaz de dañar energía</t>
  </si>
  <si>
    <t>+25 Habilidad de ataque</t>
  </si>
  <si>
    <t>+40 al Daño</t>
  </si>
  <si>
    <t>Ataque a distancia; 100 metros</t>
  </si>
  <si>
    <t>+50 al Daño</t>
  </si>
  <si>
    <t>Ataque con área de 10 metros</t>
  </si>
  <si>
    <t>+50 Habilidad de ataque</t>
  </si>
  <si>
    <t>Presa con Fuerza 14</t>
  </si>
  <si>
    <t>+40 a la Habilidad de parada</t>
  </si>
  <si>
    <t>Escudo de energía; 1000 puntos de vida</t>
  </si>
  <si>
    <t>Reflectar ataque</t>
  </si>
  <si>
    <t>+4 Ataques adicionales</t>
  </si>
  <si>
    <t>-6 a la Armadura</t>
  </si>
  <si>
    <t>+40 Habilidad de ataque</t>
  </si>
  <si>
    <t>Estado; RF contra 100 o Negativos a la acción</t>
  </si>
  <si>
    <t>Estado; RF contra 120 o Daño</t>
  </si>
  <si>
    <t xml:space="preserve"> +50 Habilidad de ataque</t>
  </si>
  <si>
    <t>Estado; RF contra 140 o Paralización total</t>
  </si>
  <si>
    <t>Estado; RF contra 180 o Reducción de RF</t>
  </si>
  <si>
    <t xml:space="preserve"> +75 Habilidad de ataque</t>
  </si>
  <si>
    <t>Estado; RF contra 140 o Muerte</t>
  </si>
  <si>
    <t xml:space="preserve"> +40 Habilidad de parada</t>
  </si>
  <si>
    <t>+4 a la Armadura del defensor</t>
  </si>
  <si>
    <t>-4 a la Armadura</t>
  </si>
  <si>
    <t>+50 al daño</t>
  </si>
  <si>
    <t>Ataque en área; 25 metros</t>
  </si>
  <si>
    <t>Triplica el daño</t>
  </si>
  <si>
    <t xml:space="preserve"> +90 Habilidad de parada</t>
  </si>
  <si>
    <t>+75 al Contraataque</t>
  </si>
  <si>
    <t>+75 al Daño</t>
  </si>
  <si>
    <t>Ataque indirecto</t>
  </si>
  <si>
    <t>Camuflar ataque (Muy Difícil)</t>
  </si>
  <si>
    <t>Aumento de daño +25 (Sacrificio Vital)</t>
  </si>
  <si>
    <t>Escudo de energía 400 PV</t>
  </si>
  <si>
    <t>Defensa predeterminada (Absurdo)</t>
  </si>
  <si>
    <t>Apuntar -75</t>
  </si>
  <si>
    <t>Potenciar Crítico +125 (Crítico automático)</t>
  </si>
  <si>
    <t>Ataque elemental (Luz)</t>
  </si>
  <si>
    <t>Ataque sobrenatural</t>
  </si>
  <si>
    <t>Ataque con área 50 metros</t>
  </si>
  <si>
    <t>Habilidad de Ataque +50</t>
  </si>
  <si>
    <t>Ataque adicional limitado +5</t>
  </si>
  <si>
    <t>Multiplicador al daño x2</t>
  </si>
  <si>
    <t>Habilidad de Esquiva +75</t>
  </si>
  <si>
    <t>Mantenida</t>
  </si>
  <si>
    <t>Habilidad de contraataque +40</t>
  </si>
  <si>
    <t>Reflectar el ataque (Reflectar habilidades esotéricas)</t>
  </si>
  <si>
    <t>Defensa predeterminada 240</t>
  </si>
  <si>
    <t>Sostenimiento menor</t>
  </si>
  <si>
    <t>50 metros</t>
  </si>
  <si>
    <t>Intangibilidad</t>
  </si>
  <si>
    <t>Combinable</t>
  </si>
  <si>
    <t>Transporte automático 20 metros</t>
  </si>
  <si>
    <t>Marca menor</t>
  </si>
  <si>
    <t>Ataque con área 10 metros</t>
  </si>
  <si>
    <t>Drenaje de Ki 160 RF</t>
  </si>
  <si>
    <t>Defensa adicional +3</t>
  </si>
  <si>
    <t>Armadura 3</t>
  </si>
  <si>
    <t>Escudo de Energía 1000</t>
  </si>
  <si>
    <t>Ataque adicional limitado +3</t>
  </si>
  <si>
    <t>Ataque con área 100 metros (Elección de blanco)</t>
  </si>
  <si>
    <t>Ataque adicional +2</t>
  </si>
  <si>
    <t>+75 Turno</t>
  </si>
  <si>
    <t>Ataque a distancia 5 Metros</t>
  </si>
  <si>
    <t>Ataque con área 50 Metros (Elección de Blanco)</t>
  </si>
  <si>
    <t>Ataque elemental (Electricidad)</t>
  </si>
  <si>
    <t>Multiplicador al daño x3</t>
  </si>
  <si>
    <t xml:space="preserve"> Escudo de energía 500 (Regeneración 100)</t>
  </si>
  <si>
    <t>Bono a la Esquiva +75</t>
  </si>
  <si>
    <t>Sostenimiento Menor</t>
  </si>
  <si>
    <t>Ataque a distancia 100 metros (Proyección</t>
  </si>
  <si>
    <t>Estela de destrucción)</t>
  </si>
  <si>
    <t>Interrupción RF Daño (Ki</t>
  </si>
  <si>
    <t>Efectos: Previsión completa</t>
  </si>
  <si>
    <t>Armadura 4 (Inmodificable)</t>
  </si>
  <si>
    <t xml:space="preserve"> Acumulación 600 (Regeneración 250)</t>
  </si>
  <si>
    <t>Ataque con área 25 metros (Elección de blanco)</t>
  </si>
  <si>
    <t>Apresamiento 16</t>
  </si>
  <si>
    <t>Potenciar Crítico +50 (Crítico automático)</t>
  </si>
  <si>
    <t>Aumento de Daño +100</t>
  </si>
  <si>
    <t>Destruir armadura -8</t>
  </si>
  <si>
    <t>Apuntar -50</t>
  </si>
  <si>
    <t>Turno +50</t>
  </si>
  <si>
    <t>Critico +75</t>
  </si>
  <si>
    <t>Espejismo (Detección dificultad: Inhumano)</t>
  </si>
  <si>
    <t>Camuflar Ataque (Dificultad Zen)</t>
  </si>
  <si>
    <t>Ataque adicional</t>
  </si>
  <si>
    <t>Ataque a distancia 20 metros</t>
  </si>
  <si>
    <t>Habilidad de Esquiva limitada +75</t>
  </si>
  <si>
    <t>Transporte automático 50 metros</t>
  </si>
  <si>
    <t>Estado sobrenatural RF 140 (Drenaje de vida</t>
  </si>
  <si>
    <t>Por superficie</t>
  </si>
  <si>
    <t>10 metros)</t>
  </si>
  <si>
    <t>Ataque en área 100 metros</t>
  </si>
  <si>
    <t>Aumento de daño +50</t>
  </si>
  <si>
    <t>Habilidad de Ataque +90</t>
  </si>
  <si>
    <t>+100 Ataque</t>
  </si>
  <si>
    <t>Estado sobrenatural RF 200 (Doble daño)</t>
  </si>
  <si>
    <t>Habilidad de Ataque +40</t>
  </si>
  <si>
    <t>Ataque a distancia 50 metros</t>
  </si>
  <si>
    <t>Ataque elemental (Fuego)</t>
  </si>
  <si>
    <t>Espejismo 4 (Detección dificultad: Inhumano</t>
  </si>
  <si>
    <t>Ilusión Fantasmal RP 180)</t>
  </si>
  <si>
    <t>+2 Ataques adicionales limitados</t>
  </si>
  <si>
    <t>Habilidad de Ataque +75</t>
  </si>
  <si>
    <t>Estados sobrenaturales RF 160 (Ilusión mayor)</t>
  </si>
  <si>
    <t>Estados sobrenaturales RF 160 (Ilusión fantasmal</t>
  </si>
  <si>
    <t>Por el aire</t>
  </si>
  <si>
    <t>25 metros)</t>
  </si>
  <si>
    <t>Incremento de Resistencia Mágica +40</t>
  </si>
  <si>
    <t>Armadura 6</t>
  </si>
  <si>
    <t>Sostenimiento mayor</t>
  </si>
  <si>
    <t>Habilidad de Parada + 75</t>
  </si>
  <si>
    <t>Defensa adicional +2</t>
  </si>
  <si>
    <t>Interrupción (RF Daño +120</t>
  </si>
  <si>
    <t>Magia)</t>
  </si>
  <si>
    <t>Aumento de daño +100</t>
  </si>
  <si>
    <t>Armas físicas de Ki calidad +10 (Arma de proyectil</t>
  </si>
  <si>
    <t>1 Arma adicional)</t>
  </si>
  <si>
    <t>+5 Ataques adicionales limitados</t>
  </si>
  <si>
    <t>Ataque camuflado (240)</t>
  </si>
  <si>
    <t>Habilidad de Esquiva completa +40</t>
  </si>
  <si>
    <t>Marca mayor</t>
  </si>
  <si>
    <t>Ataque a distancia 1 kilómetro</t>
  </si>
  <si>
    <t>Habilidad de Ataque +150</t>
  </si>
  <si>
    <t>Ataque con área 100 metros</t>
  </si>
  <si>
    <t>Elección de blanco</t>
  </si>
  <si>
    <t>Habilidad de Parada limitada +75</t>
  </si>
  <si>
    <t>Habilidades perceptivas (Visión radial</t>
  </si>
  <si>
    <t>Ver lo sobrenatural)</t>
  </si>
  <si>
    <t>Parada en área 25 metros</t>
  </si>
  <si>
    <t>Habilidad de Parada limitada +90</t>
  </si>
  <si>
    <t>Estado sobrenatural RF 160 (Parálisis total)</t>
  </si>
  <si>
    <t>Habilidad de contraataque +90</t>
  </si>
  <si>
    <t>Maniobras de combate -50</t>
  </si>
  <si>
    <t>Capacidad incrementada (Destreza +6)</t>
  </si>
  <si>
    <t>Habilidad de Parada +175</t>
  </si>
  <si>
    <t>Escudo de energía 800 PV</t>
  </si>
  <si>
    <t>Reflectar el Ataque</t>
  </si>
  <si>
    <t>Recuperar acción</t>
  </si>
  <si>
    <t>Habilidad de contraataque +25</t>
  </si>
  <si>
    <t>Potenciar crítico +50 (Crítico automático)</t>
  </si>
  <si>
    <t>Apresamiento Presa 12 (Presa existencial</t>
  </si>
  <si>
    <t>Mantenida)</t>
  </si>
  <si>
    <t>Ataque con área 25 metros</t>
  </si>
  <si>
    <t>Sustitución de daño 150</t>
  </si>
  <si>
    <t>Potenciar crítico +40</t>
  </si>
  <si>
    <t>Acumulación 1000 PV (Regeneración 250)</t>
  </si>
  <si>
    <t>Intangibilidad (Fusión)</t>
  </si>
  <si>
    <t>Habilidad de Ataque +100</t>
  </si>
  <si>
    <t>Ataque a distancia 50 metros (Proyección)</t>
  </si>
  <si>
    <t>Estado sobrenatural RF 160 (Terror)</t>
  </si>
  <si>
    <t>Habilidad de Esquiva +40</t>
  </si>
  <si>
    <t>Habilidad de Contraataque +50</t>
  </si>
  <si>
    <t>Habilidad de Parada +50</t>
  </si>
  <si>
    <t>Ataque adicional limitado +1</t>
  </si>
  <si>
    <t>Aumento de Daño +50</t>
  </si>
  <si>
    <t>Destruir armadura -3 TA</t>
  </si>
  <si>
    <t>Ataque adicional limitado +4</t>
  </si>
  <si>
    <t>Apresamiento Presa 12</t>
  </si>
  <si>
    <t>Incrementar Turno +50</t>
  </si>
  <si>
    <t>Potenciar Crítico +40</t>
  </si>
  <si>
    <t xml:space="preserve"> Camuflar ataque Inhumano</t>
  </si>
  <si>
    <t>1 Espejismo (Indetección Casi Imposible)</t>
  </si>
  <si>
    <t>Apresamiento Presa 16</t>
  </si>
  <si>
    <t>Aumento de Daño +90</t>
  </si>
  <si>
    <t>Ataque adicional +2 (Combo hasta 2 adicionales</t>
  </si>
  <si>
    <t>Bono de cansancio añadido)</t>
  </si>
  <si>
    <t>Aumentar Rotura +20</t>
  </si>
  <si>
    <t>Maniobras de combate -25</t>
  </si>
  <si>
    <t>Incremento de Turno +75</t>
  </si>
  <si>
    <t>Ataque adicional limitado +4 (Ataque continuo)</t>
  </si>
  <si>
    <t>Impacto 14</t>
  </si>
  <si>
    <t>Incremento de Turno +150</t>
  </si>
  <si>
    <t>Impacto 12</t>
  </si>
  <si>
    <t>Estado sobrenatural RF 140 (Paralización parcial</t>
  </si>
  <si>
    <t>50 metros)</t>
  </si>
  <si>
    <t>Potenciar Crítico +50</t>
  </si>
  <si>
    <t>Ataque indirecto Nv 3</t>
  </si>
  <si>
    <t>Ataque con área 5 kilómetros</t>
  </si>
  <si>
    <t>Impacto 18</t>
  </si>
  <si>
    <t>Multiplicador al Daño x2</t>
  </si>
  <si>
    <t>Ataque Predeterminado Zen</t>
  </si>
  <si>
    <t>Aumento de Daño +75</t>
  </si>
  <si>
    <t>Habilidad de Parada +75</t>
  </si>
  <si>
    <t>Habilidad de Contraataque +75</t>
  </si>
  <si>
    <t>Habilidad de contraataque +75</t>
  </si>
  <si>
    <t>Ataque a distancia 250 metros ç(Proyección</t>
  </si>
  <si>
    <t>Defensa predeterminada 180</t>
  </si>
  <si>
    <t>Escudo de energía 400 (Regeneración 100)</t>
  </si>
  <si>
    <t>Recuperar Acción</t>
  </si>
  <si>
    <t>Ataque predeterminado 240</t>
  </si>
  <si>
    <t>Ataque a distancia 5 metros</t>
  </si>
  <si>
    <t>Escudo de energía 500 (Regeneración 250)</t>
  </si>
  <si>
    <t>Visión Nocturna</t>
  </si>
  <si>
    <t>Visión Radial</t>
  </si>
  <si>
    <t>Ver lo Sobrenatural</t>
  </si>
  <si>
    <t>Ataque a Distancia 100 metros</t>
  </si>
  <si>
    <t>Ataque en área 50 metros</t>
  </si>
  <si>
    <t xml:space="preserve"> Defensa predeterminada 320</t>
  </si>
  <si>
    <t>Escudo de energía 1000 (Regeneración 500)</t>
  </si>
  <si>
    <t>Ataque predeterminado 440</t>
  </si>
  <si>
    <t>Daño x3</t>
  </si>
  <si>
    <t>Ataques adicionales +3</t>
  </si>
  <si>
    <t>Choque físico</t>
  </si>
  <si>
    <t>Ataque elemental (Frío)</t>
  </si>
  <si>
    <t>Ataque indirecto Nvº 2</t>
  </si>
  <si>
    <t>Ataque adicional limitado</t>
  </si>
  <si>
    <t>+10 Ataques adicionales limitados (Ataque continuo)</t>
  </si>
  <si>
    <t>Ataque adicional +1</t>
  </si>
  <si>
    <t>Defensa adicional 3</t>
  </si>
  <si>
    <t>Ataque a distancia 1 kilómetro (Estela de destrucción)</t>
  </si>
  <si>
    <t>Ataque a Distancia</t>
  </si>
  <si>
    <t>Incrementar Turno</t>
  </si>
  <si>
    <t>Ataque Adicional Limitado</t>
  </si>
  <si>
    <t>Ataque con Área</t>
  </si>
  <si>
    <t>Aumento de Daño</t>
  </si>
  <si>
    <t>Ataque Elemental</t>
  </si>
  <si>
    <t>Fuego</t>
  </si>
  <si>
    <t xml:space="preserve"> +25 al daño</t>
  </si>
  <si>
    <t xml:space="preserve">Ataque adicional limitado +8 (Ataque Continuo) </t>
  </si>
  <si>
    <t>Habilidad de Ataque</t>
  </si>
  <si>
    <t>Multiplicador al Daño</t>
  </si>
  <si>
    <t>Potenciar Crítico</t>
  </si>
  <si>
    <t>Mantener activo Feuer</t>
  </si>
  <si>
    <t>Predeterminada</t>
  </si>
  <si>
    <t>Ningún daño</t>
  </si>
  <si>
    <t>Sacrificio CON</t>
  </si>
  <si>
    <t>Condición Nocturno</t>
  </si>
  <si>
    <t>Circunstancia límite (Sufrir daños)</t>
  </si>
  <si>
    <t>Daño reducido (Mitad de daño)</t>
  </si>
  <si>
    <t>Técnica mantenida (Le Pétale)</t>
  </si>
  <si>
    <t>Penalizador a toda acción -75</t>
  </si>
  <si>
    <t>Circunstancia límite (Recibir daño)</t>
  </si>
  <si>
    <t>Sobrecarga (20 Asaltos)</t>
  </si>
  <si>
    <t>Sin defensa</t>
  </si>
  <si>
    <t>Condiciones (En contacto con Tierra)</t>
  </si>
  <si>
    <t>Lentitud</t>
  </si>
  <si>
    <t>Daño reducido (Ningún daño)</t>
  </si>
  <si>
    <t>Agotamiento -2</t>
  </si>
  <si>
    <t>Técnica mantenida Nivel 2 (Jin Shu)</t>
  </si>
  <si>
    <t>Circunstancia de combate (Apresado)</t>
  </si>
  <si>
    <t>Sobrecarga 20</t>
  </si>
  <si>
    <t>Agotamiento -4</t>
  </si>
  <si>
    <t>Exceso de energía</t>
  </si>
  <si>
    <t>Condición (Terreno determinado)</t>
  </si>
  <si>
    <t>Técnica mantenida (Apertura espacial)</t>
  </si>
  <si>
    <t>Sobrecarga 20 asaltos</t>
  </si>
  <si>
    <t>Sacrificio -25 Pv</t>
  </si>
  <si>
    <t>Ataque especializado (Sólo contra parada)</t>
  </si>
  <si>
    <t>Defensa especializada (Sólo contra conjuros)</t>
  </si>
  <si>
    <t>Técnica mantenida (Gunslinger)</t>
  </si>
  <si>
    <t>Defensa especializada (Solo contra proyectiles)</t>
  </si>
  <si>
    <t>Predeterminación</t>
  </si>
  <si>
    <t>Requerimiento</t>
  </si>
  <si>
    <t>Circunstancia límite: Mitad de PV</t>
  </si>
  <si>
    <t>Sacrificio 25 PV</t>
  </si>
  <si>
    <t>Condiciones (Desenvainar)</t>
  </si>
  <si>
    <t>Daño reducido (mitad de daño)</t>
  </si>
  <si>
    <t>Terreno determinado (Tierra)</t>
  </si>
  <si>
    <t>Requerimientos elementales (Intensidad simple)</t>
  </si>
  <si>
    <t>Requerimientos elementales (Intensidad mayor agua)</t>
  </si>
  <si>
    <t>Terreno determinado (tierra)</t>
  </si>
  <si>
    <t>Penalizador a toda acción -150</t>
  </si>
  <si>
    <t>Requerimientos elementales (Intensidad simple Fuego)</t>
  </si>
  <si>
    <t>Requerimientos elementales (Intensidad mayor Fuego)</t>
  </si>
  <si>
    <t>Sacrificio -50 PV</t>
  </si>
  <si>
    <t>Requerimiento (Sangre Antigua)</t>
  </si>
  <si>
    <t>Técnica mantenida 2º nivel (Mecanus)</t>
  </si>
  <si>
    <t>Circunstancia Límite (Mitad de puntos de vida)</t>
  </si>
  <si>
    <t>Técnica Mantenida</t>
  </si>
  <si>
    <t>Defensas Adicionales</t>
  </si>
  <si>
    <t>Ataque Adicional</t>
  </si>
  <si>
    <t>Destruir Armadura</t>
  </si>
  <si>
    <t>Maniobras de Combate y Apuntar</t>
  </si>
  <si>
    <t>Impacto</t>
  </si>
  <si>
    <t>CELÉRITAS</t>
  </si>
  <si>
    <t>IGNIS</t>
  </si>
  <si>
    <t>EL DRAGÓN</t>
  </si>
  <si>
    <t>LAS CADENAS</t>
  </si>
  <si>
    <t>SIRIUS</t>
  </si>
  <si>
    <t>BASIS</t>
  </si>
  <si>
    <t>ORMUS</t>
  </si>
  <si>
    <t>HYOUSETSU JIGOKU</t>
  </si>
  <si>
    <t>HYPNOS REQUIEM</t>
  </si>
  <si>
    <t>LE ROSE DU SANG</t>
  </si>
  <si>
    <t>ARASHIDO, EL CAMINO DE LAS TORMENTAS</t>
  </si>
  <si>
    <t>DI QUIU</t>
  </si>
  <si>
    <t>OBSCURITAS</t>
  </si>
  <si>
    <t>COSMOS</t>
  </si>
  <si>
    <t>KAGAMI</t>
  </si>
  <si>
    <t>MAGUS ABSTERGO</t>
  </si>
  <si>
    <t>GUNHELL</t>
  </si>
  <si>
    <t>SATTYAGRAHA</t>
  </si>
  <si>
    <t>A’ARAB ZARAQ</t>
  </si>
  <si>
    <t>WUSHU</t>
  </si>
  <si>
    <t>LA VÍA DE MEIZO</t>
  </si>
  <si>
    <t>MAESTRO DE CATÁSTROFES</t>
  </si>
  <si>
    <t>THANATHOS</t>
  </si>
  <si>
    <t>LEGADO DE SÓLOMON</t>
  </si>
  <si>
    <t>FROSTKOLIER</t>
  </si>
  <si>
    <t>ANIMA, LA CANCIÓN DE LOS ÁNGELES CAÍDOS</t>
  </si>
  <si>
    <t>Ataque capaz de Dañar Energía</t>
  </si>
  <si>
    <t>Apresamiento</t>
  </si>
  <si>
    <t>Habilidad de Parada</t>
  </si>
  <si>
    <t>Escudo de Energía</t>
  </si>
  <si>
    <t>Estados Sobrenaturales</t>
  </si>
  <si>
    <t>Daño reducido</t>
  </si>
  <si>
    <t>Armadura</t>
  </si>
  <si>
    <t>Habilidad de Contraataque</t>
  </si>
  <si>
    <t>Ataque Indirecto</t>
  </si>
  <si>
    <t>Camuflar Ataque</t>
  </si>
  <si>
    <t>+50</t>
  </si>
  <si>
    <t>+3</t>
  </si>
  <si>
    <t>+75</t>
  </si>
  <si>
    <t>+125</t>
  </si>
  <si>
    <t>10 metros de radio</t>
  </si>
  <si>
    <t>+150</t>
  </si>
  <si>
    <t>+8</t>
  </si>
  <si>
    <t>+175</t>
  </si>
  <si>
    <t>+25</t>
  </si>
  <si>
    <t>+40</t>
  </si>
  <si>
    <t>20 metros</t>
  </si>
  <si>
    <t>x2</t>
  </si>
  <si>
    <t>50 metros de radio</t>
  </si>
  <si>
    <t>Sacrificio Vital Doble</t>
  </si>
  <si>
    <t>+6</t>
  </si>
  <si>
    <t>+1</t>
  </si>
  <si>
    <t>-50</t>
  </si>
  <si>
    <t>25 metros de radio</t>
  </si>
  <si>
    <t>FUE 16</t>
  </si>
  <si>
    <t>1 kilómetro</t>
  </si>
  <si>
    <t>100 metros de radio</t>
  </si>
  <si>
    <t>100 metros</t>
  </si>
  <si>
    <t>FUE 14</t>
  </si>
  <si>
    <t>1.000 PV</t>
  </si>
  <si>
    <t>+4</t>
  </si>
  <si>
    <t>RF 100</t>
  </si>
  <si>
    <t>Estado añadido: Pen. a la Acción Menor</t>
  </si>
  <si>
    <t>RF 120</t>
  </si>
  <si>
    <t>Estado añadido: Daño</t>
  </si>
  <si>
    <t>RF 140</t>
  </si>
  <si>
    <t>Estado añadido: Paralización Total</t>
  </si>
  <si>
    <t>RF 180</t>
  </si>
  <si>
    <t>Estado añadido: Reducción de RF</t>
  </si>
  <si>
    <t>Estado añadido: Muerte</t>
  </si>
  <si>
    <t>x3</t>
  </si>
  <si>
    <t>+90</t>
  </si>
  <si>
    <t>Excisum Aeris (25 CM) Nv 1</t>
  </si>
  <si>
    <t>Velocitas Ventus (25 CM) Nv 1</t>
  </si>
  <si>
    <t>Excisum Magister (45 CM) Nv 2</t>
  </si>
  <si>
    <t>Magnus Exactor (45 CM) Nv 2</t>
  </si>
  <si>
    <t>Summun (85 CM) Nv 3</t>
  </si>
  <si>
    <t>Feuer (20 CM) Nv 1</t>
  </si>
  <si>
    <t>Le Feu (20 CM) Nv 1</t>
  </si>
  <si>
    <t>Horecka (40 CM) Nv 2</t>
  </si>
  <si>
    <t>Vatra (40 CM) Nv 2</t>
  </si>
  <si>
    <t>Eld (60 CM) Nv 3</t>
  </si>
  <si>
    <t>Las escamas (20 CM) Nv 1</t>
  </si>
  <si>
    <t>Las garras (30 CM) Nv 1</t>
  </si>
  <si>
    <t>El colmillo (45 CM) Nv 2</t>
  </si>
  <si>
    <t>La cola (55 CM) Nv 2</t>
  </si>
  <si>
    <t>El aliento del Dragón (80 CM) Nv 3</t>
  </si>
  <si>
    <t>Primera Cadena: Volgarath (35 CM) Nv 1</t>
  </si>
  <si>
    <t>Segunda Cadena: Exelion (50 CM) Nv 1</t>
  </si>
  <si>
    <t>Tercera Cadena: Dedalus (60 CM) Nv 2</t>
  </si>
  <si>
    <t>Cuarta Cadena: Oberon (70 CM) Nv 2</t>
  </si>
  <si>
    <t>Quinta Cadena: Garuda (90 CM) Nv 3</t>
  </si>
  <si>
    <t>Itami (30 CM) Nv 1</t>
  </si>
  <si>
    <t>Hakai (30 CM) Nv 1</t>
  </si>
  <si>
    <t>Tomeru (40 CM) Nv 2</t>
  </si>
  <si>
    <t>Yowai (40 CM) Nv 2</t>
  </si>
  <si>
    <t>Korosu (70 CM) Nv 3</t>
  </si>
  <si>
    <t>Escudo del alba (25 CM) Nv 1</t>
  </si>
  <si>
    <t>Tajo carmesí (20 CM) Nv 1</t>
  </si>
  <si>
    <t>Destello Final (50 CM) Nv 2</t>
  </si>
  <si>
    <t>Implosión (50 CM) Nv 2</t>
  </si>
  <si>
    <t>El latido del trueno (60 CM) Nv 3</t>
  </si>
  <si>
    <t>Libera Me (45 CM) Nv 1</t>
  </si>
  <si>
    <t>Sanctus (30 CM) Nv 1</t>
  </si>
  <si>
    <t>Kyrie eleison (75 CM) Nv 2</t>
  </si>
  <si>
    <t>Dies Irae (55 CM) Nv 2</t>
  </si>
  <si>
    <t>Réquiem (110 CM) Nv 3</t>
  </si>
  <si>
    <t>Yuki (30 CM) Nv 1</t>
  </si>
  <si>
    <t>Samui (20 CM) Nv 1</t>
  </si>
  <si>
    <t>Kagami (65 CM) Nv 2</t>
  </si>
  <si>
    <t>Kagami No Kakera (70 CM) Nv 2</t>
  </si>
  <si>
    <t>Shitsunen No Sekai (115 CM) Nv 3</t>
  </si>
  <si>
    <t>Ether (25 CM) Nv 1</t>
  </si>
  <si>
    <t>El Paso De La Vigilia (25 CM) Nv 1</t>
  </si>
  <si>
    <t>Marca Espectral (30 CM) Nv 1</t>
  </si>
  <si>
    <t>La Sombra De La Muerte (60 CM) Nv 2</t>
  </si>
  <si>
    <t>Horda Espectral (45 CM) Nv 2</t>
  </si>
  <si>
    <t>La Última Pesadilla (80 CM) Nv 2</t>
  </si>
  <si>
    <t>Le Tige, El Tallo (20 CM) Nv 1</t>
  </si>
  <si>
    <t>Les Feuilles, Las Hojas (30 CM) Nv 1</t>
  </si>
  <si>
    <t>Le Pétale, El Pétalo (40 CM) Nv 2</t>
  </si>
  <si>
    <t>Les Epines, Las Espinas (55 CM) Nv 2</t>
  </si>
  <si>
    <t>Mille Pétales De Rose, Mil Pétalos De Rosa (90 CM) Nv 3</t>
  </si>
  <si>
    <t>Shuryudo, El Camino De Las Corrientes (25 CM) Nv 1</t>
  </si>
  <si>
    <t>Kazedo, El Camino Del Viento (40 CM) Nv 1</t>
  </si>
  <si>
    <t>Denkido, El Camino De La Electricidad (75 CM) Nv 2</t>
  </si>
  <si>
    <t>Tatsumakido, El Camino Del Tornado (75 CM) Nv 2</t>
  </si>
  <si>
    <t>Raikoudo, El Camino Del Rayo (95 CM) Nv 3</t>
  </si>
  <si>
    <t>Yue (35 CM) Nv 1</t>
  </si>
  <si>
    <t>Shi Tou (50 CM) Nv 1</t>
  </si>
  <si>
    <t>Yan (40 CM) Nv 2</t>
  </si>
  <si>
    <t>Jin Shu (65 CM) Nv 2</t>
  </si>
  <si>
    <t>Guan Shi (60 CM) Nv 2</t>
  </si>
  <si>
    <t>Ren Zhi Shu, El Pilar Del Mundo (90 CM) Nv 3</t>
  </si>
  <si>
    <t>Oculus (20 CM) Nv 1</t>
  </si>
  <si>
    <t>Sensus (20 CM) Nv 1</t>
  </si>
  <si>
    <t>Luctus (40 CM) Nv 1</t>
  </si>
  <si>
    <t>Ego (40 CM) Nv 2</t>
  </si>
  <si>
    <t>Obitus (45 CM) Nv 2</t>
  </si>
  <si>
    <t>Apertura Espacial (35 CM) Nv 1</t>
  </si>
  <si>
    <t>Viento Estelar (45 CM) Nv 1</t>
  </si>
  <si>
    <t>El Portal Oscuro (75 CM) Nv 2</t>
  </si>
  <si>
    <t>Armageddon (70 CM) Nv 2</t>
  </si>
  <si>
    <t>Supernova (105 CM) Nv 3</t>
  </si>
  <si>
    <t>Onibi, Fuego Fantasmal (30 CM) Nv 1</t>
  </si>
  <si>
    <t>Kawarimi, Intercambio (30 CM) Nv 1</t>
  </si>
  <si>
    <t>Genmai, Danza De Las Ilusiones (70 CM) Nv 2</t>
  </si>
  <si>
    <t>Maboroshi, El Sueño (60 CM) Nv 2</t>
  </si>
  <si>
    <t>Genzou No Sekai, Mundo De Las Ilusiones (115 CM) Nv 3</t>
  </si>
  <si>
    <t>Spiritum (30 CM) Nv 1</t>
  </si>
  <si>
    <t>Necis (25 CM) Nv 1</t>
  </si>
  <si>
    <t>Patrocinium (70 CM) Nv 2</t>
  </si>
  <si>
    <t>Aeternum (65 CM) Nv 2</t>
  </si>
  <si>
    <t>Expello (100 CM) Nv 2</t>
  </si>
  <si>
    <t>Gunslinger (35 CM) Nv 1</t>
  </si>
  <si>
    <t>Barrel Shot (45 CM) Nv 1</t>
  </si>
  <si>
    <t>Bounce Shot (25 CM) Nv 1</t>
  </si>
  <si>
    <t>Bullet Time (30 CM) Nv 1</t>
  </si>
  <si>
    <t>Perfect Shot (85 CM) Nv 2</t>
  </si>
  <si>
    <t>Sniper Shot (65 CM) Nv 2</t>
  </si>
  <si>
    <t>Storm Waltz (90 CM) Nv 3</t>
  </si>
  <si>
    <t>Bhakti (20 CM) Nv 1</t>
  </si>
  <si>
    <t>Ajna (35 CM) Nv 1</t>
  </si>
  <si>
    <t>Anahata (45 CM) Nv 1</t>
  </si>
  <si>
    <t>Manipura (55 CM) Nv 2</t>
  </si>
  <si>
    <t>Muladhara (90 CM) Nv 2</t>
  </si>
  <si>
    <t>Nirvana (95 CM) Nv 3</t>
  </si>
  <si>
    <t>Martirio Eterno (30 CM) Nv 1</t>
  </si>
  <si>
    <t>Festín De Sangre (25 CM) Nv 1</t>
  </si>
  <si>
    <t>La Mano Del Purgatorio (35 CM) Nv 1</t>
  </si>
  <si>
    <t>Llamada Infernal (45 CM) Nv 2</t>
  </si>
  <si>
    <t>Corrupción Primaria (75 CM) Nv 2</t>
  </si>
  <si>
    <t>La Semilla Del Mal (95 CM) Nv 3</t>
  </si>
  <si>
    <t>La Grulla Blanca (20 CM) Nv 1</t>
  </si>
  <si>
    <t>Las Fauces Del Lobo (20 CM) Nv 1</t>
  </si>
  <si>
    <t>La Garra Del Tigre (25 CM) Nv 1</t>
  </si>
  <si>
    <t>El Puño Del Gato (30 CM) Nv 1</t>
  </si>
  <si>
    <t>El Abrazo Del Mono (30 CM) Nv 1</t>
  </si>
  <si>
    <t>La Mordedura De La Serpiente (30 CM) Nv 1</t>
  </si>
  <si>
    <t>La Ilusión De La Mantis (50 CM) Nv 2</t>
  </si>
  <si>
    <t>La Garra Del Águila (70 CM) Nv 2</t>
  </si>
  <si>
    <t>El Último Dragón (85 CM) Nv 2</t>
  </si>
  <si>
    <t>Ryukanzan (30 CM) Nv 1</t>
  </si>
  <si>
    <t>Shoryuzan (20 CM) Nv 1</t>
  </si>
  <si>
    <t>Fukuryuzan (20 CM) Nv 1</t>
  </si>
  <si>
    <t>Gozuryuzan (50 CM) Nv 2</t>
  </si>
  <si>
    <t>Douryuzan (70 CM) Nv 2</t>
  </si>
  <si>
    <t>Kouryuu (75 CM) Nv 3</t>
  </si>
  <si>
    <t>Tornado (25 CM) Nv 1</t>
  </si>
  <si>
    <t>Seísmo (45 CM) Nv 1</t>
  </si>
  <si>
    <t>Tsunami (65 CM) Nv 2</t>
  </si>
  <si>
    <t>Maelstrom (75 CM) Nv 2</t>
  </si>
  <si>
    <t>Erupción Volcánica (110 CM) Nv 3</t>
  </si>
  <si>
    <t>Impacto Astronómico (110 CM) Nv 3</t>
  </si>
  <si>
    <t>Sirius, Luz Negra (20 CM) Nv 1</t>
  </si>
  <si>
    <t>Jocasta, Filo De Sombras (25 CM) Nv 1</t>
  </si>
  <si>
    <t>Selune, Sombra De La Luna (65 CM) Nv 2</t>
  </si>
  <si>
    <t>Lycorys, Sumir En La Oscuridad (50 CM) Nv 2</t>
  </si>
  <si>
    <t>Lycorys Korene, Sumir En La Oscuridad (60 CM) Nv 2</t>
  </si>
  <si>
    <t>Fénix Oscuro (90 CM) Nv 3</t>
  </si>
  <si>
    <t>Protocolo Defensivo Dt-01: Pantalla (50 CM) Nv 1</t>
  </si>
  <si>
    <t>Protocolo Reactivo Ac-01: Exaltación (25 CM) Nv 1</t>
  </si>
  <si>
    <t>Protocolo Ofensivo At-01: Filo De Sólomon (35 CM) Nv 1</t>
  </si>
  <si>
    <t>Protocolo Defensivo Dt-02: Pantalla Existencial Mayor (65 CM) Nv 2</t>
  </si>
  <si>
    <t>Protocolo De Búsqueda Sc-02: Ojos De Sólomon (60 CM) Nv 2</t>
  </si>
  <si>
    <t>Protocolo Ofensivo At-02: Mecanus (100 CM) Nv 2</t>
  </si>
  <si>
    <t>Protocolo Ofensivo Rx-02: Pandora (65 CM) Nv 2</t>
  </si>
  <si>
    <t>Protocolo Defensivo Final Dt-03: Guardián (95 CM) Nv 3</t>
  </si>
  <si>
    <t>Protocolo Ofensivo Final At-03: Apocalipsis (80 CM) Nv 3</t>
  </si>
  <si>
    <t>Frostlinder (35 CM) Nv 1</t>
  </si>
  <si>
    <t>Frostvalar (25 CM) Nv 1</t>
  </si>
  <si>
    <t>Kolinger (45 CM) Nv 2</t>
  </si>
  <si>
    <t>Arnbjorg (45 CM) Nv 2</t>
  </si>
  <si>
    <t>Gunnhildur (75 CM) Nv 3</t>
  </si>
  <si>
    <t>Dedisco Deus Crux, La Cruz Del Dios Olvidado (50 CM) Nv 1</t>
  </si>
  <si>
    <t>Sheraphim Ianua, La Puerta Del Serafín (40 CM) Nv 1</t>
  </si>
  <si>
    <t>Angelus Ultima, El Último Ángel (100 CM) Nv 2</t>
  </si>
  <si>
    <t>Questus Resedi Mundus, El Lamento Del Mundo Que Quedó Atrás (100 CM) Nv 2</t>
  </si>
  <si>
    <t>Técnica Nv 1</t>
  </si>
  <si>
    <t>Muy Difícil (140)</t>
  </si>
  <si>
    <t>Sacrificio Vital</t>
  </si>
  <si>
    <t>400 PV</t>
  </si>
  <si>
    <t>Defensa Predeterminada</t>
  </si>
  <si>
    <t>Absurdo (180)</t>
  </si>
  <si>
    <t>Ataque Sobrenatural</t>
  </si>
  <si>
    <t>Ataque adicional limitado +5, Ataque continuo</t>
  </si>
  <si>
    <t>Habilidad de Esquiva</t>
  </si>
  <si>
    <t>Estado sobrenatural RF 180 (Por el aire, 50m, paralización completa</t>
  </si>
  <si>
    <t>Transporte Automático</t>
  </si>
  <si>
    <t>Marca</t>
  </si>
  <si>
    <t>Absorción de Ki</t>
  </si>
  <si>
    <t>Espejismo</t>
  </si>
  <si>
    <t>Espejismo 10 (Detección dificultad: Inhumano) Ilusión Fantasmal (RP 180)</t>
  </si>
  <si>
    <t>Sacrificio de Características</t>
  </si>
  <si>
    <t>Estado sobrenatural RF 160 (Contacto Visual: Un blanco, 25m, Terror, Dolor extremo)</t>
  </si>
  <si>
    <t>Condición</t>
  </si>
  <si>
    <t>Circunstancia Límite</t>
  </si>
  <si>
    <t>-75</t>
  </si>
  <si>
    <t>Crítico Automático</t>
  </si>
  <si>
    <t>Luz</t>
  </si>
  <si>
    <t>+5</t>
  </si>
  <si>
    <t>Ataque Continuo</t>
  </si>
  <si>
    <t>Reflectar Habilidades Esotéricas</t>
  </si>
  <si>
    <t>Casi Imposible (240)</t>
  </si>
  <si>
    <t>Condición: Por el Aire</t>
  </si>
  <si>
    <t>Distancia: 50 metros</t>
  </si>
  <si>
    <t>Menor</t>
  </si>
  <si>
    <t>RF 160</t>
  </si>
  <si>
    <t>Estado añadido: Drenaje de Ki</t>
  </si>
  <si>
    <t>Técnica Nv 2</t>
  </si>
  <si>
    <t>10 Imágenes</t>
  </si>
  <si>
    <t>Indetección Inhumano (320)</t>
  </si>
  <si>
    <t>RP 180</t>
  </si>
  <si>
    <t>Estado añadido: Terror</t>
  </si>
  <si>
    <t>Estado añadido: Dolor extremo</t>
  </si>
  <si>
    <t>Condición: Contacto Visual (Un Blanco)</t>
  </si>
  <si>
    <t>Distancia: 25 metros</t>
  </si>
  <si>
    <t>TA 4</t>
  </si>
  <si>
    <t>TA 3</t>
  </si>
  <si>
    <t>Elección de Blanco</t>
  </si>
  <si>
    <t>+2</t>
  </si>
  <si>
    <t>Técnica Nv 3</t>
  </si>
  <si>
    <t>Tabla de opciones de efectos</t>
  </si>
  <si>
    <t>Efecto</t>
  </si>
  <si>
    <t>Opción</t>
  </si>
  <si>
    <t>CM</t>
  </si>
  <si>
    <t>Nv</t>
  </si>
  <si>
    <t>&gt; HABILIDAD DE ATAQUE</t>
  </si>
  <si>
    <t>Habilidad De Ataque</t>
  </si>
  <si>
    <t>+10</t>
  </si>
  <si>
    <t>+100</t>
  </si>
  <si>
    <t>+200</t>
  </si>
  <si>
    <t>&gt; HABILIDAD DE ATAQUE COMPLETA</t>
  </si>
  <si>
    <t>Habilidad De Ataque Completa</t>
  </si>
  <si>
    <t>&gt; ATAQUE PREDETERMINADO</t>
  </si>
  <si>
    <t>Ataque Predeterminado</t>
  </si>
  <si>
    <t>Media (80)</t>
  </si>
  <si>
    <t>Difícil (120)</t>
  </si>
  <si>
    <t>Imposible (280)</t>
  </si>
  <si>
    <t>Inhumano (320)</t>
  </si>
  <si>
    <t>Zen (440)</t>
  </si>
  <si>
    <t>&gt; HABILIDAD DE CONTRAATAQUE</t>
  </si>
  <si>
    <t>Habilidad De Contraataque</t>
  </si>
  <si>
    <t>&gt; MANIOBRAS DE COMBATE Y APUNTAR</t>
  </si>
  <si>
    <t>Maniobras De Combate Y Apuntar</t>
  </si>
  <si>
    <t>-10</t>
  </si>
  <si>
    <t>-25</t>
  </si>
  <si>
    <t>-100</t>
  </si>
  <si>
    <t>-120</t>
  </si>
  <si>
    <t>&gt; MANIOBRAS DE COMBATE Y APUNTAR REALES</t>
  </si>
  <si>
    <t>Maniobras De Combate Y Apuntar Reales</t>
  </si>
  <si>
    <t>&gt; ATAQUE INDIRECTO</t>
  </si>
  <si>
    <t>&gt; CAMUFLAR ATAQUE</t>
  </si>
  <si>
    <t>&gt;&gt;EFECTOS DEFENSIVOS</t>
  </si>
  <si>
    <t>&gt; HABILIDAD DE PARADA</t>
  </si>
  <si>
    <t>Habilidad De Parada</t>
  </si>
  <si>
    <t>&gt; HABILIDAD DE PARADA COMPLETA</t>
  </si>
  <si>
    <t>Habilidad De Parada Completa</t>
  </si>
  <si>
    <t>&gt; HABILIDAD DE PARADA LIMITADA</t>
  </si>
  <si>
    <t>Habilidad De Parada Limitada</t>
  </si>
  <si>
    <t>&gt; HABILIDAD DE ESQUIVA</t>
  </si>
  <si>
    <t>Habilidad De Esquiva</t>
  </si>
  <si>
    <t>&gt; HABILIDAD DE ESQUIVA COMPLETA</t>
  </si>
  <si>
    <t>Habilidad De Esquiva Completa</t>
  </si>
  <si>
    <t>&gt; HABILIDAD DE ESQUIVA LIMITADA</t>
  </si>
  <si>
    <t>Habilidad De Esquiva Limitada</t>
  </si>
  <si>
    <t>&gt; DEFENSA PREDETERMINADA</t>
  </si>
  <si>
    <t>&gt;&gt;EFECTOS DESTRUCTIVOS</t>
  </si>
  <si>
    <t>&gt; AUMENTO DE DAÑO</t>
  </si>
  <si>
    <t>Aumento De Daño</t>
  </si>
  <si>
    <t>Sacrificio de Salud</t>
  </si>
  <si>
    <t>Daño Límite</t>
  </si>
  <si>
    <t>&gt; AUMENTO DE DAÑO REAL</t>
  </si>
  <si>
    <t>Aumento De Daño Real</t>
  </si>
  <si>
    <t>&gt; MULTIPLICADOR AL DAÑO</t>
  </si>
  <si>
    <t>Multiplicador Al Daño</t>
  </si>
  <si>
    <t>x4</t>
  </si>
  <si>
    <t>&gt; MULTIPLICADOR AL DAÑO REAL</t>
  </si>
  <si>
    <t>Multiplicador Al Daño Real</t>
  </si>
  <si>
    <t>&gt; SUSTITUCIÓN DE DAÑO</t>
  </si>
  <si>
    <t>Sustitución De Daño</t>
  </si>
  <si>
    <t>50</t>
  </si>
  <si>
    <t>100</t>
  </si>
  <si>
    <t>120</t>
  </si>
  <si>
    <t>150</t>
  </si>
  <si>
    <t>180</t>
  </si>
  <si>
    <t>200</t>
  </si>
  <si>
    <t>250</t>
  </si>
  <si>
    <t>&gt; SUSTITUCIÓN DE DAÑO REAL</t>
  </si>
  <si>
    <t>Sustitución De Daño Real</t>
  </si>
  <si>
    <t>&gt;&gt;EFECTOS DE ACCION</t>
  </si>
  <si>
    <t>&gt; ATAQUE ADICIONAL</t>
  </si>
  <si>
    <t>Bono de Cansancio Añadido</t>
  </si>
  <si>
    <t>&gt; ATAQUE ADICIONAL LIMITADO</t>
  </si>
  <si>
    <t>Ataque Contínuo</t>
  </si>
  <si>
    <t>&gt; DEFENSAS ADICIONALES</t>
  </si>
  <si>
    <t/>
  </si>
  <si>
    <t>Ilimitadas</t>
  </si>
  <si>
    <t>&gt; ACCIONES ADICIONALES</t>
  </si>
  <si>
    <t>Acciones Adicionales</t>
  </si>
  <si>
    <t>&gt;&gt;EFECTOS DE REACCIÓN</t>
  </si>
  <si>
    <t>&gt; INCREMENTAR TURNO</t>
  </si>
  <si>
    <t>&gt; RECUPERAR ACCIÓN</t>
  </si>
  <si>
    <t>&gt; PREVISIÓN</t>
  </si>
  <si>
    <t>Previsión</t>
  </si>
  <si>
    <t>A Mitad</t>
  </si>
  <si>
    <t>Completo</t>
  </si>
  <si>
    <t>&gt;&gt;EFECTOS ESPACIALES</t>
  </si>
  <si>
    <t>&gt; ATAQUE A DISTANCIA</t>
  </si>
  <si>
    <t>Ataque A Distancia</t>
  </si>
  <si>
    <t>5 metros</t>
  </si>
  <si>
    <t>10 metros</t>
  </si>
  <si>
    <t>250 metros</t>
  </si>
  <si>
    <t>500 metros</t>
  </si>
  <si>
    <t>5 kilómetros</t>
  </si>
  <si>
    <t>10 kilómetros</t>
  </si>
  <si>
    <t>100 kilómetros</t>
  </si>
  <si>
    <t>Proyección</t>
  </si>
  <si>
    <t>Estela de Destrucción</t>
  </si>
  <si>
    <t>&gt; ATAQUE A DISTANCIA REAL</t>
  </si>
  <si>
    <t>Ataque A Distancia Real</t>
  </si>
  <si>
    <t>&gt; ATAQUE CON ÁREA</t>
  </si>
  <si>
    <t>Ataque Con Área</t>
  </si>
  <si>
    <t>1 metro de radio</t>
  </si>
  <si>
    <t>5 metros de radio</t>
  </si>
  <si>
    <t>500 metros de radio</t>
  </si>
  <si>
    <t>1 kilómetro de radio</t>
  </si>
  <si>
    <t>5 kilómetros de radio</t>
  </si>
  <si>
    <t>&gt; ATAQUE CON ÁREA REAL</t>
  </si>
  <si>
    <t>Ataque Con Área Real</t>
  </si>
  <si>
    <t>&gt; PARADA EN ÁREA</t>
  </si>
  <si>
    <t>Parada En Área</t>
  </si>
  <si>
    <t>&gt; TRANSPORTE AUTOMÁTICO</t>
  </si>
  <si>
    <t>&gt;&gt;EFECTOS DE ENTEREZA</t>
  </si>
  <si>
    <t>&gt; AUMENTAR ROTURA</t>
  </si>
  <si>
    <t>Aumentar Rotura</t>
  </si>
  <si>
    <t>+15</t>
  </si>
  <si>
    <t>+20</t>
  </si>
  <si>
    <t>+30</t>
  </si>
  <si>
    <t>+35</t>
  </si>
  <si>
    <t>&gt; AUMENTAR ENTEREZA</t>
  </si>
  <si>
    <t>Aumentar Entereza</t>
  </si>
  <si>
    <t>&gt; DESTRUIR ARMADURA</t>
  </si>
  <si>
    <t>-1 TA</t>
  </si>
  <si>
    <t>-2 TA</t>
  </si>
  <si>
    <t>-3 TA</t>
  </si>
  <si>
    <t>-4 TA</t>
  </si>
  <si>
    <t>-5 TA</t>
  </si>
  <si>
    <t>-6 TA</t>
  </si>
  <si>
    <t>-7 TA</t>
  </si>
  <si>
    <t>-8 TA</t>
  </si>
  <si>
    <t>Sin Armadura</t>
  </si>
  <si>
    <t>&gt; ARMADURA</t>
  </si>
  <si>
    <t>TA 1</t>
  </si>
  <si>
    <t>TA 2</t>
  </si>
  <si>
    <t>TA 5</t>
  </si>
  <si>
    <t>TA 6</t>
  </si>
  <si>
    <t>TA 7</t>
  </si>
  <si>
    <t>TA 8</t>
  </si>
  <si>
    <t>Inmodificable</t>
  </si>
  <si>
    <t>Física</t>
  </si>
  <si>
    <t>&gt;&gt;EFECTOS DE INCREMENTO</t>
  </si>
  <si>
    <t>&gt; INCREMENTO DE MOVIMIENTO</t>
  </si>
  <si>
    <t>Incremento De Movimiento</t>
  </si>
  <si>
    <t>&gt; INCREMENTO DE HABILIDAD</t>
  </si>
  <si>
    <t>Incremento De Habilidad</t>
  </si>
  <si>
    <t>&gt; CAPACIDAD INCREMENTADA AGI</t>
  </si>
  <si>
    <t>Capacidad Incrementada Agi</t>
  </si>
  <si>
    <t>&gt; CAPACIDAD INCREMENTADA FUE</t>
  </si>
  <si>
    <t>Capacidad Incrementada Fue</t>
  </si>
  <si>
    <t>&gt; CAPACIDAD INCREMENTADA DES</t>
  </si>
  <si>
    <t>Capacidad Incrementada Des</t>
  </si>
  <si>
    <t>&gt; INCREMENTO DE RESISTENCIA FÍSICA</t>
  </si>
  <si>
    <t>Incremento De Resistencia Física</t>
  </si>
  <si>
    <t>+10 RF</t>
  </si>
  <si>
    <t>+20 RF</t>
  </si>
  <si>
    <t>+30 RF</t>
  </si>
  <si>
    <t>+40 RF</t>
  </si>
  <si>
    <t>+50 RF</t>
  </si>
  <si>
    <t>+60 RF</t>
  </si>
  <si>
    <t>+80 RF</t>
  </si>
  <si>
    <t>+100 RF</t>
  </si>
  <si>
    <t>Incremento también a RE</t>
  </si>
  <si>
    <t>Incremento también a RV</t>
  </si>
  <si>
    <t>&gt; INCREMENTO DE RESISTENCIA MÁGICA</t>
  </si>
  <si>
    <t>Incremento De Resistencia Mágica</t>
  </si>
  <si>
    <t>+10 RM</t>
  </si>
  <si>
    <t>+20 RM</t>
  </si>
  <si>
    <t>+30 RM</t>
  </si>
  <si>
    <t>+40 RM</t>
  </si>
  <si>
    <t>+50 RM</t>
  </si>
  <si>
    <t>+60 RM</t>
  </si>
  <si>
    <t>+80 RM</t>
  </si>
  <si>
    <t>+100 RM</t>
  </si>
  <si>
    <t>&gt; INCREMENTO DE RESISTENCIA PSÍQUICA</t>
  </si>
  <si>
    <t>Incremento De Resistencia Psíquica</t>
  </si>
  <si>
    <t>+10 RP</t>
  </si>
  <si>
    <t>+20 RP</t>
  </si>
  <si>
    <t>+30 RP</t>
  </si>
  <si>
    <t>+40 RP</t>
  </si>
  <si>
    <t>+50 RP</t>
  </si>
  <si>
    <t>+60 RP</t>
  </si>
  <si>
    <t>+80 RP</t>
  </si>
  <si>
    <t>+100 RP</t>
  </si>
  <si>
    <t>&gt; HABILIDADES PERCEPTIVAS</t>
  </si>
  <si>
    <t>Habilidades Perceptivas</t>
  </si>
  <si>
    <t>Visión Espiritual</t>
  </si>
  <si>
    <t>Visión de Magia</t>
  </si>
  <si>
    <t>Visión de Matrices</t>
  </si>
  <si>
    <t>Ver Realmente</t>
  </si>
  <si>
    <t>&gt;&gt;EFECTOS VARIADOS</t>
  </si>
  <si>
    <t>&gt; ATAQUE CAPAZ DE DAÑAR ENERGÍA</t>
  </si>
  <si>
    <t>Ataque Capaz De Dañar Energía</t>
  </si>
  <si>
    <t>&gt; ATAQUE ELEMENTAL</t>
  </si>
  <si>
    <t>Aire</t>
  </si>
  <si>
    <t>Agua</t>
  </si>
  <si>
    <t>Tierra</t>
  </si>
  <si>
    <t>Oscuridad</t>
  </si>
  <si>
    <t>&gt; ARMAS FÍSICAS DE KI</t>
  </si>
  <si>
    <t>Armas Físicas De Ki</t>
  </si>
  <si>
    <t>+0</t>
  </si>
  <si>
    <t>Arma de Proyectil</t>
  </si>
  <si>
    <t>1 Arma Adicional</t>
  </si>
  <si>
    <t>De 2 a 3 Armas Adicionales</t>
  </si>
  <si>
    <t>De 4 a 10 Armas Adicionales</t>
  </si>
  <si>
    <t>Armas Adicionales Ilimitadas</t>
  </si>
  <si>
    <t>&gt; ATAQUE SOBRENATURAL</t>
  </si>
  <si>
    <t>&gt; ABSORCIÓN DE KI</t>
  </si>
  <si>
    <t>Absorción De Ki</t>
  </si>
  <si>
    <t>Hasta 5 Ki</t>
  </si>
  <si>
    <t>Hasta 10 Ki</t>
  </si>
  <si>
    <t>Hasta 15 Ki</t>
  </si>
  <si>
    <t>Hasta 20 Ki</t>
  </si>
  <si>
    <t>Hasta 25 Ki</t>
  </si>
  <si>
    <t>Sin Límite</t>
  </si>
  <si>
    <t>&gt; APRESAMIENTO</t>
  </si>
  <si>
    <t>Presa Existencial</t>
  </si>
  <si>
    <t>&gt; CHOQUE FÍSICO</t>
  </si>
  <si>
    <t>Choque Físico</t>
  </si>
  <si>
    <t>&gt; ACUMULACIÓN</t>
  </si>
  <si>
    <t>Acumulación</t>
  </si>
  <si>
    <t>100 PV</t>
  </si>
  <si>
    <t>200 PV</t>
  </si>
  <si>
    <t>300 PV</t>
  </si>
  <si>
    <t>600 PV</t>
  </si>
  <si>
    <t>800 PV</t>
  </si>
  <si>
    <t>1.200 PV</t>
  </si>
  <si>
    <t>1.500 PV</t>
  </si>
  <si>
    <t>Regeneración 100</t>
  </si>
  <si>
    <t>Regeneración 250</t>
  </si>
  <si>
    <t>Regeneración 500</t>
  </si>
  <si>
    <t>&gt; ESPEJISMO</t>
  </si>
  <si>
    <t>1 Imagen</t>
  </si>
  <si>
    <t>2 Imágenes</t>
  </si>
  <si>
    <t>4 Imágenes</t>
  </si>
  <si>
    <t>6 Imágenes</t>
  </si>
  <si>
    <t>15 Imágenes</t>
  </si>
  <si>
    <t>20 Imágenes</t>
  </si>
  <si>
    <t>25 Imágenes</t>
  </si>
  <si>
    <t>Indetección Media (80)</t>
  </si>
  <si>
    <t>Indetección Difícil (120)</t>
  </si>
  <si>
    <t>Indetección Muy Difícil (140)</t>
  </si>
  <si>
    <t>Indetección Absurdo (180)</t>
  </si>
  <si>
    <t>Indetección Casi Imposible (240)</t>
  </si>
  <si>
    <t>Indetección Imposible (280)</t>
  </si>
  <si>
    <t>Indetección Zen (440)</t>
  </si>
  <si>
    <t>Modificación de Aspecto</t>
  </si>
  <si>
    <t>Ilusión Fantasmal RP 140</t>
  </si>
  <si>
    <t>Ilusión Fantasmal RP 180</t>
  </si>
  <si>
    <t>Ilusión Fantasmal RP 240</t>
  </si>
  <si>
    <t>&gt; ESCUDO DE ENERGÍA</t>
  </si>
  <si>
    <t>Escudo De Energía</t>
  </si>
  <si>
    <t>500 PV</t>
  </si>
  <si>
    <t>1.250 PV</t>
  </si>
  <si>
    <t>2.000 PV</t>
  </si>
  <si>
    <t>&gt; ESTADOS SOBRENATURALES</t>
  </si>
  <si>
    <t>RF 40</t>
  </si>
  <si>
    <t>RF 60</t>
  </si>
  <si>
    <t>RF 80</t>
  </si>
  <si>
    <t>RF 200</t>
  </si>
  <si>
    <t>Estado añadido: Ceguera</t>
  </si>
  <si>
    <t>Estado añadido: Coma</t>
  </si>
  <si>
    <t>Estado añadido: Control</t>
  </si>
  <si>
    <t>Estado añadido: Doble Daño</t>
  </si>
  <si>
    <t>Estado añadido: Dolor</t>
  </si>
  <si>
    <t>Estado añadido: Dolor Extremo</t>
  </si>
  <si>
    <t>Estado añadido: Drenaje de Vida</t>
  </si>
  <si>
    <t>Estado añadido: Fascinación</t>
  </si>
  <si>
    <t>Estado añadido: Ilusión</t>
  </si>
  <si>
    <t>Estado añadido: Ilusión Fantasmal</t>
  </si>
  <si>
    <t>Estado añadido: Ilusión Mayor</t>
  </si>
  <si>
    <t>Estado añadido: Inconsciencia</t>
  </si>
  <si>
    <t>Estado añadido: Miedo</t>
  </si>
  <si>
    <t>Estado añadido: Paralización Parcial</t>
  </si>
  <si>
    <t>Estado añadido: Pen. a la Acción Mayor</t>
  </si>
  <si>
    <t>Estado añadido: Reducción de Car.</t>
  </si>
  <si>
    <t>Estado añadido: Reducción de una Car.</t>
  </si>
  <si>
    <t>Estado añadido: Reducción de RP</t>
  </si>
  <si>
    <t>Condición: Conseguir dar un ataque</t>
  </si>
  <si>
    <t>Condición: Conseguir dar un Beso</t>
  </si>
  <si>
    <t>Condición: Contacto Físico</t>
  </si>
  <si>
    <t>Condición: Contacto Visual Mutuo</t>
  </si>
  <si>
    <t>Condición: Contacto Visual (Varios)</t>
  </si>
  <si>
    <t>Condición: Por Sonido (Un Blanco)</t>
  </si>
  <si>
    <t>Condición: Por Sonido (Varios Blancos)</t>
  </si>
  <si>
    <t>Condición: Por Superficie</t>
  </si>
  <si>
    <t>Condición: Por Toda Superficie</t>
  </si>
  <si>
    <t>Distancia: 1 metro</t>
  </si>
  <si>
    <t>Distancia: 5 metros</t>
  </si>
  <si>
    <t>Distancia: 10 metros</t>
  </si>
  <si>
    <t>Distancia: 100 metros</t>
  </si>
  <si>
    <t>Distancia: 150 metros</t>
  </si>
  <si>
    <t>Distancia: 500 metros</t>
  </si>
  <si>
    <t>&gt; IMPACTO</t>
  </si>
  <si>
    <t>FUE 4</t>
  </si>
  <si>
    <t>FUE 6</t>
  </si>
  <si>
    <t>FUE 8</t>
  </si>
  <si>
    <t>FUE 10</t>
  </si>
  <si>
    <t>FUE 12</t>
  </si>
  <si>
    <t>FUE 18</t>
  </si>
  <si>
    <t>FUE 20</t>
  </si>
  <si>
    <t>Atraer</t>
  </si>
  <si>
    <t>&gt; INTERRUPCIÓN</t>
  </si>
  <si>
    <t>Interrupción</t>
  </si>
  <si>
    <t>RF = Daño</t>
  </si>
  <si>
    <t>RF = Daño +20</t>
  </si>
  <si>
    <t>RF = Daño +40</t>
  </si>
  <si>
    <t>RF = Daño +60</t>
  </si>
  <si>
    <t>RF = Daño +80</t>
  </si>
  <si>
    <t>RF = Daño +100</t>
  </si>
  <si>
    <t>RF = Daño +120</t>
  </si>
  <si>
    <t>Interrumpe Ki</t>
  </si>
  <si>
    <t>Interrumpe Magia</t>
  </si>
  <si>
    <t>Interrumpe Psíquica</t>
  </si>
  <si>
    <t>&gt; INTANGIBILIDAD</t>
  </si>
  <si>
    <t>Presencia Simple</t>
  </si>
  <si>
    <t>Presencia Extendida</t>
  </si>
  <si>
    <t>Fusión</t>
  </si>
  <si>
    <t>&gt; MARCA</t>
  </si>
  <si>
    <t>Mayor</t>
  </si>
  <si>
    <t>Permanencia Prolongada</t>
  </si>
  <si>
    <t>Permanencia Eterna</t>
  </si>
  <si>
    <t>&gt; POTENCIAR CRÍTICO</t>
  </si>
  <si>
    <t>&gt; POTENCIAR CRÍTICO REAL</t>
  </si>
  <si>
    <t>Potenciar Crítico Real</t>
  </si>
  <si>
    <t>&gt; REFLECTAR EL ATAQUE</t>
  </si>
  <si>
    <t>Reflectar El Ataque</t>
  </si>
  <si>
    <t>Tabla de efectos y referencias</t>
  </si>
  <si>
    <t>Lista Efectos Técnicas</t>
  </si>
  <si>
    <t>Elemento 1</t>
  </si>
  <si>
    <t>Elemento 2</t>
  </si>
  <si>
    <t>Elemento 3</t>
  </si>
  <si>
    <t>Todos elementos</t>
  </si>
  <si>
    <t>&gt;&gt;EFECTOS OFENSIVOS</t>
  </si>
  <si>
    <t>-</t>
  </si>
  <si>
    <t>Aire, Fuego, Oscuridad</t>
  </si>
  <si>
    <t>Habilidad de Ataque Completa</t>
  </si>
  <si>
    <t>Luz, Oscuridad, Tierra</t>
  </si>
  <si>
    <t>Agua, Aire, Tierra</t>
  </si>
  <si>
    <t>Maniobras de Combate y Apuntar Reales</t>
  </si>
  <si>
    <t>Agua, Aire, Oscuridad</t>
  </si>
  <si>
    <t>Agua, Luz, Tierra</t>
  </si>
  <si>
    <t>Habilidad de Parada Completa</t>
  </si>
  <si>
    <t>Habilidad de Parada Limitada</t>
  </si>
  <si>
    <t>Agua, Aire, Luz</t>
  </si>
  <si>
    <t>Habilidad de Esquiva Completa</t>
  </si>
  <si>
    <t>Habilidad de Esquiva Limitada</t>
  </si>
  <si>
    <t>Aire, Luz, Oscuridad</t>
  </si>
  <si>
    <t>Aumento de Daño Real</t>
  </si>
  <si>
    <t>Multiplicador al Daño Real</t>
  </si>
  <si>
    <t>Sustitución de Daño</t>
  </si>
  <si>
    <t>Sustitución de Daño Real</t>
  </si>
  <si>
    <t xml:space="preserve"> </t>
  </si>
  <si>
    <t>Variable</t>
  </si>
  <si>
    <t>Aire, Luz, Agua</t>
  </si>
  <si>
    <t>Aire, Fuego, Luz</t>
  </si>
  <si>
    <t>Agua, Aire, Fuego</t>
  </si>
  <si>
    <t>Ataque a Distancia Real</t>
  </si>
  <si>
    <t>Fuego, Luz, Oscuridad</t>
  </si>
  <si>
    <t>Ataque con Área Real</t>
  </si>
  <si>
    <t>Parada en Área</t>
  </si>
  <si>
    <t>Luz, Tierra, Agua</t>
  </si>
  <si>
    <t>Fuego, Luz, Tierra</t>
  </si>
  <si>
    <t>Fuego, Oscuridad</t>
  </si>
  <si>
    <t>Incremento de Movimiento</t>
  </si>
  <si>
    <t>Incremento de Habilidad</t>
  </si>
  <si>
    <t>Aire, Tierra, Luz</t>
  </si>
  <si>
    <t>Capacidad Incrementada AGI</t>
  </si>
  <si>
    <t>Agua, Fuego, Oscuridad</t>
  </si>
  <si>
    <t>Capacidad Incrementada FUE</t>
  </si>
  <si>
    <t>Capacidad Incrementada DES</t>
  </si>
  <si>
    <t>Incremento de Resistencia Física</t>
  </si>
  <si>
    <t>Incremento de Resistencia Mágica</t>
  </si>
  <si>
    <t>Incremento de Resistencia Psíquica</t>
  </si>
  <si>
    <t>Aire, Agua, Luz</t>
  </si>
  <si>
    <t>Armas Físicas de Ki</t>
  </si>
  <si>
    <t>Luz, Oscuridad</t>
  </si>
  <si>
    <t>Agua, Luz, Oscuridad</t>
  </si>
  <si>
    <t>Referencia</t>
  </si>
  <si>
    <t>Efectos</t>
  </si>
  <si>
    <t>Viejo</t>
  </si>
  <si>
    <t>Subefecto 1</t>
  </si>
  <si>
    <t>Subefecto 2</t>
  </si>
  <si>
    <t>Subefecto 3</t>
  </si>
  <si>
    <t>Subefecto 4</t>
  </si>
  <si>
    <t>Subefecto 5</t>
  </si>
  <si>
    <t>CM 1</t>
  </si>
  <si>
    <t>CM 2</t>
  </si>
  <si>
    <t>CM 3</t>
  </si>
  <si>
    <t>CM 4</t>
  </si>
  <si>
    <t>CM 5</t>
  </si>
  <si>
    <t>Delevi Deus Anima, Exterminador de las Almas de los Dioses (200 CM) Nv 3</t>
  </si>
  <si>
    <t>Habilidad de Ataque +200</t>
  </si>
  <si>
    <t>Ataque en Área 5 kilómetros</t>
  </si>
  <si>
    <t>Multiplicación de daño x3</t>
  </si>
  <si>
    <t>Sin armadura</t>
  </si>
  <si>
    <t>Usos Limitados</t>
  </si>
  <si>
    <t>Sobrecarga</t>
  </si>
  <si>
    <t>Sin Defensa</t>
  </si>
  <si>
    <t>Sacrificio</t>
  </si>
  <si>
    <t>Requerimientos Elementales</t>
  </si>
  <si>
    <t>Preparación Previa</t>
  </si>
  <si>
    <t>Penalizador A Toda Acción</t>
  </si>
  <si>
    <t>Pérdida Del Arma</t>
  </si>
  <si>
    <t>Exceso De Energía</t>
  </si>
  <si>
    <t>Exterminador</t>
  </si>
  <si>
    <t>Defensa Especializada</t>
  </si>
  <si>
    <t>Daño Reducido</t>
  </si>
  <si>
    <t>Compleja</t>
  </si>
  <si>
    <t>Circunstancia De Combate</t>
  </si>
  <si>
    <t>Atada A Un Arma</t>
  </si>
  <si>
    <t>Ataque Especializado</t>
  </si>
  <si>
    <t>Atadura Elemental</t>
  </si>
  <si>
    <t>Agotamiento</t>
  </si>
  <si>
    <t>&gt;&gt;DESVENTAJAS</t>
  </si>
  <si>
    <t>Ataque con área</t>
  </si>
  <si>
    <t>Fuego, Tierra</t>
  </si>
  <si>
    <t>Habilidad de Esquiva limitada</t>
  </si>
  <si>
    <t>Ataque elemental</t>
  </si>
  <si>
    <t>Habilidad de esquiva</t>
  </si>
  <si>
    <t>Habilidad de ataque</t>
  </si>
  <si>
    <t>Aumento de daño</t>
  </si>
  <si>
    <t>Armas físicas de ki</t>
  </si>
  <si>
    <t>Habilidad de esquiva completa</t>
  </si>
  <si>
    <t>Habilidad de Parada limitada</t>
  </si>
  <si>
    <t>Habilidades perceptivas</t>
  </si>
  <si>
    <t>Parada en área</t>
  </si>
  <si>
    <t>Habilidad de parada limitada</t>
  </si>
  <si>
    <t>Capacidad incrementada DES</t>
  </si>
  <si>
    <t>Habilidad de parada</t>
  </si>
  <si>
    <t>Sustitución de daño</t>
  </si>
  <si>
    <t>Aumentar rotura</t>
  </si>
  <si>
    <t>Ataque predeterminado</t>
  </si>
  <si>
    <t>Ataque a distancia</t>
  </si>
  <si>
    <t>Estela de destrucción</t>
  </si>
  <si>
    <t>Ilusión fantasmal rp 180</t>
  </si>
  <si>
    <t>Estado añadido: Drenaje de vida</t>
  </si>
  <si>
    <t>Condición: Por superficie</t>
  </si>
  <si>
    <t>Estado añadido: Doble daño</t>
  </si>
  <si>
    <t>4 imágenes</t>
  </si>
  <si>
    <t>Estado añadido: Ilusión mayor</t>
  </si>
  <si>
    <t>Condición: por el Aire</t>
  </si>
  <si>
    <t>Interrumpe magia</t>
  </si>
  <si>
    <t>1 arma adicional</t>
  </si>
  <si>
    <t>Arma de proyectil</t>
  </si>
  <si>
    <t>Visión radial</t>
  </si>
  <si>
    <t>Ver lo sobrenatural</t>
  </si>
  <si>
    <t>Presa existencial</t>
  </si>
  <si>
    <t>1 imagen</t>
  </si>
  <si>
    <t>Combo: Hasta 2</t>
  </si>
  <si>
    <t xml:space="preserve">Combo: 3+ </t>
  </si>
  <si>
    <t>Bono de cansancio añadido</t>
  </si>
  <si>
    <t>Ataque contínuo</t>
  </si>
  <si>
    <t>fue 12</t>
  </si>
  <si>
    <t>Estado añadido: Paralización parcial</t>
  </si>
  <si>
    <t>Condición: por superficie</t>
  </si>
  <si>
    <t>fue 18</t>
  </si>
  <si>
    <t>500 pv</t>
  </si>
  <si>
    <t>regeneración 250</t>
  </si>
  <si>
    <t>Visión nocturna</t>
  </si>
  <si>
    <t>ver lo sobrenatural</t>
  </si>
  <si>
    <t>Técnica nv 2</t>
  </si>
  <si>
    <t>1.000 pv</t>
  </si>
  <si>
    <t>Técnica nv 3</t>
  </si>
  <si>
    <t>-6 ta</t>
  </si>
  <si>
    <t>-4 ta</t>
  </si>
  <si>
    <t>+7</t>
  </si>
  <si>
    <t>A Un Elemento</t>
  </si>
  <si>
    <t>Nocturno</t>
  </si>
  <si>
    <t>Efecto / Desventaja</t>
  </si>
  <si>
    <t>CM total / efecto</t>
  </si>
  <si>
    <t>Árbol</t>
  </si>
  <si>
    <t>Nombre técnica</t>
  </si>
  <si>
    <t>Elementos</t>
  </si>
  <si>
    <t>Desventaja</t>
  </si>
  <si>
    <t>REF</t>
  </si>
  <si>
    <t>Mitad de Daño</t>
  </si>
  <si>
    <t>Tabla de Opciones de desventajas</t>
  </si>
  <si>
    <t>&gt; AGOTAMIENTO</t>
  </si>
  <si>
    <t>-2 Cansancio</t>
  </si>
  <si>
    <t>-4 Cansancio</t>
  </si>
  <si>
    <t>-6 Cansancio</t>
  </si>
  <si>
    <t>&gt; ATADURA ELEMENTAL</t>
  </si>
  <si>
    <t>A Dos Elementos</t>
  </si>
  <si>
    <t>&gt; ATAQUE ESPECIALIZADO</t>
  </si>
  <si>
    <t>Parada</t>
  </si>
  <si>
    <t>Esquiva</t>
  </si>
  <si>
    <t>&gt; ATADA A UN ARMA</t>
  </si>
  <si>
    <t>Genérica</t>
  </si>
  <si>
    <t>Única</t>
  </si>
  <si>
    <t>&gt; CIRCUNSTANCIA LÍMITE</t>
  </si>
  <si>
    <t>Mitad de PV</t>
  </si>
  <si>
    <t>Una 1/4 de PV</t>
  </si>
  <si>
    <t>PV Negativos</t>
  </si>
  <si>
    <t>Recibir Daño</t>
  </si>
  <si>
    <t>&gt; CIRCUNSTANCIA DE COMBATE</t>
  </si>
  <si>
    <t>&gt; COMPLEJA</t>
  </si>
  <si>
    <t>&gt; CONDICIONES</t>
  </si>
  <si>
    <t>Desenvainar</t>
  </si>
  <si>
    <t>En Vuelo</t>
  </si>
  <si>
    <t>En Carga</t>
  </si>
  <si>
    <t>Montado</t>
  </si>
  <si>
    <t>Diurno</t>
  </si>
  <si>
    <t>Terreno Determinado</t>
  </si>
  <si>
    <t>Un Momento Concreto</t>
  </si>
  <si>
    <t>&gt; DAÑO REDUCIDO</t>
  </si>
  <si>
    <t>Ningún Daño</t>
  </si>
  <si>
    <t>&gt; DEFENSA ESPECIALIZADA</t>
  </si>
  <si>
    <t>Físicos</t>
  </si>
  <si>
    <t>Proyectiles</t>
  </si>
  <si>
    <t>Técnicas Ki</t>
  </si>
  <si>
    <t>Conjuros</t>
  </si>
  <si>
    <t>Psíquica</t>
  </si>
  <si>
    <t>&gt; EXTERMINADOR</t>
  </si>
  <si>
    <t>Seres Humanoides</t>
  </si>
  <si>
    <t>Una Clase de Ser</t>
  </si>
  <si>
    <t>Un Ser Determinado</t>
  </si>
  <si>
    <t>&gt; EXCESO DE ENERGÍA</t>
  </si>
  <si>
    <t>&gt; PÉRDIDA DEL ARMA</t>
  </si>
  <si>
    <t>&gt; PENALIZADOR A TODA ACCIÓN</t>
  </si>
  <si>
    <t>-125</t>
  </si>
  <si>
    <t>-150</t>
  </si>
  <si>
    <t>&gt; PREDETERMINACIÓN</t>
  </si>
  <si>
    <t>&gt; PREPARACIÓN PREVIA</t>
  </si>
  <si>
    <t>1 minuto</t>
  </si>
  <si>
    <t>1 hora</t>
  </si>
  <si>
    <t>1 día</t>
  </si>
  <si>
    <t>&gt; REQUERIMIENTOS ELEMENTALES</t>
  </si>
  <si>
    <t>Intensidad Menor</t>
  </si>
  <si>
    <t>Intensidad Mayor</t>
  </si>
  <si>
    <t>&gt; SACRIFICIO</t>
  </si>
  <si>
    <t>-25 PV</t>
  </si>
  <si>
    <t>-50 PV</t>
  </si>
  <si>
    <t>-75 PV</t>
  </si>
  <si>
    <t>-100 PV</t>
  </si>
  <si>
    <t>&gt; SACRIFICIO DE CARACTERÍSTICAS</t>
  </si>
  <si>
    <t>Sacrificio De Características</t>
  </si>
  <si>
    <t>AGI</t>
  </si>
  <si>
    <t>CON</t>
  </si>
  <si>
    <t>DES</t>
  </si>
  <si>
    <t>FUE</t>
  </si>
  <si>
    <t>INT</t>
  </si>
  <si>
    <t>PER</t>
  </si>
  <si>
    <t>POD</t>
  </si>
  <si>
    <t>VOL</t>
  </si>
  <si>
    <t>&gt; SIN DEFENSA</t>
  </si>
  <si>
    <t>&gt; SOBRECARGA</t>
  </si>
  <si>
    <t>Espera de 5 asaltos</t>
  </si>
  <si>
    <t>Espera de 20 asaltos</t>
  </si>
  <si>
    <t>&gt; TÉCNICA MANTENIDA</t>
  </si>
  <si>
    <t>Nv 1</t>
  </si>
  <si>
    <t>Nv 2</t>
  </si>
  <si>
    <t>Nv 3</t>
  </si>
  <si>
    <t>&gt; USOS LIMITADOS</t>
  </si>
  <si>
    <t>20 Usos</t>
  </si>
  <si>
    <t>10 Usos</t>
  </si>
  <si>
    <t>5 Usos</t>
  </si>
  <si>
    <t>3 Usos</t>
  </si>
  <si>
    <t>1 Uso</t>
  </si>
  <si>
    <t>Circunstancia de Combate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</si>
</sst>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22"/>
        <bgColor indexed="41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1" fontId="5" fillId="3" borderId="0" xfId="0" applyNumberFormat="1" applyFont="1" applyFill="1" applyAlignment="1">
      <alignment horizontal="center" vertical="center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1" fontId="5" fillId="3" borderId="5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7" xfId="0" applyBorder="1"/>
    <xf numFmtId="0" fontId="0" fillId="0" borderId="0" xfId="0" applyBorder="1"/>
    <xf numFmtId="0" fontId="0" fillId="0" borderId="0" xfId="0" quotePrefix="1" applyBorder="1"/>
    <xf numFmtId="0" fontId="0" fillId="0" borderId="10" xfId="0" applyBorder="1"/>
    <xf numFmtId="0" fontId="0" fillId="0" borderId="10" xfId="0" quotePrefix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0" fillId="0" borderId="5" xfId="0" quotePrefix="1" applyBorder="1"/>
    <xf numFmtId="0" fontId="0" fillId="0" borderId="22" xfId="0" applyBorder="1"/>
    <xf numFmtId="0" fontId="0" fillId="0" borderId="2" xfId="0" quotePrefix="1" applyBorder="1"/>
    <xf numFmtId="0" fontId="0" fillId="0" borderId="18" xfId="0" quotePrefix="1" applyBorder="1"/>
    <xf numFmtId="0" fontId="0" fillId="0" borderId="24" xfId="0" applyBorder="1"/>
    <xf numFmtId="0" fontId="0" fillId="0" borderId="25" xfId="0" applyBorder="1"/>
    <xf numFmtId="0" fontId="0" fillId="0" borderId="26" xfId="0" quotePrefix="1" applyBorder="1"/>
    <xf numFmtId="0" fontId="0" fillId="0" borderId="26" xfId="0" applyBorder="1"/>
    <xf numFmtId="0" fontId="0" fillId="0" borderId="23" xfId="0" applyBorder="1"/>
    <xf numFmtId="0" fontId="0" fillId="0" borderId="27" xfId="0" applyBorder="1"/>
    <xf numFmtId="0" fontId="4" fillId="3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quotePrefix="1" applyFill="1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1" xfId="0" applyBorder="1"/>
    <xf numFmtId="0" fontId="0" fillId="0" borderId="0" xfId="0" applyBorder="1" applyAlignment="1">
      <alignment horizontal="center"/>
    </xf>
    <xf numFmtId="0" fontId="1" fillId="0" borderId="28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5"/>
  <sheetViews>
    <sheetView tabSelected="1" workbookViewId="0">
      <pane ySplit="1" topLeftCell="A171" activePane="bottomLeft" state="frozen"/>
      <selection pane="bottomLeft" activeCell="B185" sqref="A185:XFD185"/>
    </sheetView>
  </sheetViews>
  <sheetFormatPr baseColWidth="10" defaultColWidth="11.42578125" defaultRowHeight="15" x14ac:dyDescent="0.25"/>
  <cols>
    <col min="1" max="1" width="6.28515625" customWidth="1"/>
    <col min="2" max="2" width="25.42578125" style="23" customWidth="1"/>
    <col min="3" max="3" width="3.7109375" style="16" customWidth="1"/>
    <col min="4" max="4" width="3.7109375" style="24" customWidth="1"/>
    <col min="5" max="5" width="40.85546875" style="23" hidden="1" customWidth="1"/>
    <col min="6" max="6" width="13.85546875" style="24" hidden="1" customWidth="1"/>
    <col min="7" max="7" width="24.5703125" style="24" customWidth="1"/>
    <col min="13" max="13" width="17.85546875" style="27" customWidth="1"/>
    <col min="14" max="14" width="15" style="51" customWidth="1"/>
    <col min="15" max="15" width="4" style="23" customWidth="1"/>
    <col min="16" max="19" width="4" style="16" customWidth="1"/>
    <col min="20" max="20" width="8.140625" style="51" customWidth="1"/>
    <col min="21" max="21" width="5.85546875" style="51" bestFit="1" customWidth="1"/>
  </cols>
  <sheetData>
    <row r="1" spans="1:21" s="71" customFormat="1" ht="44.25" customHeight="1" thickBot="1" x14ac:dyDescent="0.3">
      <c r="A1" s="67" t="s">
        <v>1038</v>
      </c>
      <c r="B1" s="68" t="s">
        <v>1039</v>
      </c>
      <c r="C1" s="68" t="s">
        <v>572</v>
      </c>
      <c r="D1" s="68" t="s">
        <v>573</v>
      </c>
      <c r="E1" s="68" t="s">
        <v>947</v>
      </c>
      <c r="F1" s="68" t="s">
        <v>1042</v>
      </c>
      <c r="G1" s="69" t="s">
        <v>946</v>
      </c>
      <c r="H1" s="69" t="s">
        <v>948</v>
      </c>
      <c r="I1" s="68" t="s">
        <v>949</v>
      </c>
      <c r="J1" s="68" t="s">
        <v>950</v>
      </c>
      <c r="K1" s="68" t="s">
        <v>951</v>
      </c>
      <c r="L1" s="68" t="s">
        <v>952</v>
      </c>
      <c r="M1" s="68" t="s">
        <v>1040</v>
      </c>
      <c r="N1" s="70" t="s">
        <v>1036</v>
      </c>
      <c r="O1" s="68" t="s">
        <v>953</v>
      </c>
      <c r="P1" s="68" t="s">
        <v>954</v>
      </c>
      <c r="Q1" s="68" t="s">
        <v>955</v>
      </c>
      <c r="R1" s="68" t="s">
        <v>956</v>
      </c>
      <c r="S1" s="68" t="s">
        <v>957</v>
      </c>
      <c r="T1" s="64" t="s">
        <v>1037</v>
      </c>
      <c r="U1" s="70"/>
    </row>
    <row r="2" spans="1:21" s="16" customFormat="1" x14ac:dyDescent="0.25">
      <c r="A2" s="53" t="s">
        <v>307</v>
      </c>
      <c r="B2" s="23" t="s">
        <v>379</v>
      </c>
      <c r="C2" s="16">
        <f>IFERROR(VALUE(MID(B2,FIND("(",B2)+1,FIND(")",B2)-FIND("(",B2)-4)),"")</f>
        <v>25</v>
      </c>
      <c r="D2" s="24">
        <f>IFERROR(VALUE(RIGHT(B2,1)),"")</f>
        <v>1</v>
      </c>
      <c r="E2" s="23" t="s">
        <v>0</v>
      </c>
      <c r="F2" s="24" t="str">
        <f t="array" ref="F2">IF(C2&lt;&gt;"",ADDRESS(ROW(C2),COLUMN(C2))&amp;":"&amp;ADDRESS(ROW(C2)-1+MATCH(TRUE,C3:$C$455&lt;&gt;"",0),COLUMN(U2)),F1)</f>
        <v>$C$2:$U$3</v>
      </c>
      <c r="G2" s="24" t="s">
        <v>243</v>
      </c>
      <c r="H2" s="16" t="s">
        <v>80</v>
      </c>
      <c r="M2" s="27" t="str">
        <f>VLOOKUP(G2,ListaEfectos!$A$4:$F$77,6,0)</f>
        <v>Agua, Aire, Fuego</v>
      </c>
      <c r="N2" s="63" t="str">
        <f>IFERROR(IF(VLOOKUP($G2,ListaEfectos!$A$4:$F$77,1,0)&lt;&gt;"","Efecto"),IFERROR(IF(VLOOKUP($G2,ListaDesventajas!$A$2:$A$24,1,0)&lt;&gt;"","Desventaja"),G2))</f>
        <v>Efecto</v>
      </c>
      <c r="O2" s="23">
        <f ca="1">IF($N2="Efecto",IFERROR(VLOOKUP(H2,INDIRECT(VLOOKUP($G2,ListaEfectos!$A$4:$F$77,2,0)),2,0),0),IF($N2="Desventaja",IFERROR(VLOOKUP(H2,INDIRECT(VLOOKUP($G2,ListaDesventajas!$A$1:$B$24,2,0)),2,0),0),IF($N2="Mantenida",10*INDEX(INDIRECT($F2),1,2),IF($N2="Sostenimiento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15</v>
      </c>
      <c r="P2" s="16">
        <f ca="1">IF($N2="Efecto",IFERROR(VLOOKUP(I2,INDIRECT(VLOOKUP($G2,ListaEfectos!$A$4:$F$77,2,0)),2,0),0),IF($N2="Desventaja",IFERROR(VLOOKUP(I2,INDIRECT(VLOOKUP($G2,ListaDesventajas!$A$1:$B$24,2,0)),2,0),0),IF($N2="Mantenida",10*INDEX(INDIRECT($F2),1,2),IF($N2="Sostenimiento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Q2" s="16">
        <f ca="1">IF($N2="Efecto",IFERROR(VLOOKUP(J2,INDIRECT(VLOOKUP($G2,ListaEfectos!$A$4:$F$77,2,0)),2,0),0),IF($N2="Desventaja",IFERROR(VLOOKUP(J2,INDIRECT(VLOOKUP($G2,ListaDesventajas!$A$1:$B$24,2,0)),2,0),0),IF($N2="Mantenida",10*INDEX(INDIRECT($F2),1,2),IF($N2="Sostenimiento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R2" s="16">
        <f ca="1">IF($N2="Efecto",IFERROR(VLOOKUP(K2,INDIRECT(VLOOKUP($G2,ListaEfectos!$A$4:$F$77,2,0)),2,0),0),IF($N2="Desventaja",IFERROR(VLOOKUP(K2,INDIRECT(VLOOKUP($G2,ListaDesventajas!$A$1:$B$24,2,0)),2,0),0),IF($N2="Mantenida",10*INDEX(INDIRECT($F2),1,2),IF($N2="Sostenimiento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S2" s="16">
        <f ca="1">IF($N2="Efecto",IFERROR(VLOOKUP(L2,INDIRECT(VLOOKUP($G2,ListaEfectos!$A$4:$F$77,2,0)),2,0),0),IF($N2="Desventaja",IFERROR(VLOOKUP(L2,INDIRECT(VLOOKUP($G2,ListaDesventajas!$A$1:$B$24,2,0)),2,0),0),IF($N2="Mantenida",10*INDEX(INDIRECT($F2),1,2),IF($N2="Sostenimiento Menor",20*INDEX(INDIRECT($F2),1,2),IF($N2="Sostenimiento Mayor",30*INDEX(INDIRECT($F2),1,2),IF($N2="Combinable",10*INDEX(INDIRECT($F2),1,2),0))))))</f>
        <v>0</v>
      </c>
      <c r="T2" s="49">
        <f ca="1">IF(OR(N2="Efecto",N2="Desventaja"),SUM(O2:S2),O2)</f>
        <v>15</v>
      </c>
      <c r="U2" s="63"/>
    </row>
    <row r="3" spans="1:21" s="16" customFormat="1" x14ac:dyDescent="0.25">
      <c r="A3" s="54"/>
      <c r="B3" s="23"/>
      <c r="C3" s="16" t="str">
        <f t="shared" ref="C3:C66" si="0">IFERROR(VALUE(MID(B3,FIND("(",B3)+1,FIND(")",B3)-FIND("(",B3)-4)),"")</f>
        <v/>
      </c>
      <c r="D3" s="24" t="str">
        <f t="shared" ref="D3:D66" si="1">IFERROR(VALUE(RIGHT(B3,1)),"")</f>
        <v/>
      </c>
      <c r="E3" s="25" t="s">
        <v>1</v>
      </c>
      <c r="F3" s="26" t="str">
        <f t="array" ref="F3">IF(C3&lt;&gt;"",ADDRESS(ROW(C3),COLUMN(C3))&amp;":"&amp;ADDRESS(ROW(C3)-1+MATCH(TRUE,C4:$C$455&lt;&gt;"",0),COLUMN(U3)),F2)</f>
        <v>$C$2:$U$3</v>
      </c>
      <c r="G3" s="26" t="s">
        <v>244</v>
      </c>
      <c r="H3" s="19" t="s">
        <v>343</v>
      </c>
      <c r="I3" s="18"/>
      <c r="J3" s="18"/>
      <c r="K3" s="18"/>
      <c r="L3" s="18"/>
      <c r="M3" s="28" t="str">
        <f>VLOOKUP(G3,ListaEfectos!$A$4:$F$77,6,0)</f>
        <v>Aire</v>
      </c>
      <c r="N3" s="63" t="str">
        <f>IFERROR(IF(VLOOKUP($G3,ListaEfectos!$A$4:$F$77,1,0)&lt;&gt;"","Efecto"),IFERROR(IF(VLOOKUP($G3,ListaDesventajas!$A$2:$A$24,1,0)&lt;&gt;"","Desventaja"),G3))</f>
        <v>Efecto</v>
      </c>
      <c r="O3" s="25">
        <f ca="1">IF($N3="Efecto",IFERROR(VLOOKUP(H3,INDIRECT(VLOOKUP($G3,ListaEfectos!$A$4:$F$77,2,0)),2,0),0),IF($N3="Desventaja",IFERROR(VLOOKUP(H3,INDIRECT(VLOOKUP($G3,ListaDesventajas!$A$1:$B$24,2,0)),2,0),0),IF($N3="Mantenida",10*INDEX(INDIRECT($F3),1,2),IF($N3="Sostenimiento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10</v>
      </c>
      <c r="P3" s="18">
        <f ca="1">IF($N3="Efecto",IFERROR(VLOOKUP(I3,INDIRECT(VLOOKUP($G3,ListaEfectos!$A$4:$F$77,2,0)),2,0),0),IF($N3="Desventaja",IFERROR(VLOOKUP(I3,INDIRECT(VLOOKUP($G3,ListaDesventajas!$A$1:$B$24,2,0)),2,0),0),IF($N3="Mantenida",10*INDEX(INDIRECT($F3),1,2),IF($N3="Sostenimiento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Q3" s="18">
        <f ca="1">IF($N3="Efecto",IFERROR(VLOOKUP(J3,INDIRECT(VLOOKUP($G3,ListaEfectos!$A$4:$F$77,2,0)),2,0),0),IF($N3="Desventaja",IFERROR(VLOOKUP(J3,INDIRECT(VLOOKUP($G3,ListaDesventajas!$A$1:$B$24,2,0)),2,0),0),IF($N3="Mantenida",10*INDEX(INDIRECT($F3),1,2),IF($N3="Sostenimiento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R3" s="18">
        <f ca="1">IF($N3="Efecto",IFERROR(VLOOKUP(K3,INDIRECT(VLOOKUP($G3,ListaEfectos!$A$4:$F$77,2,0)),2,0),0),IF($N3="Desventaja",IFERROR(VLOOKUP(K3,INDIRECT(VLOOKUP($G3,ListaDesventajas!$A$1:$B$24,2,0)),2,0),0),IF($N3="Mantenida",10*INDEX(INDIRECT($F3),1,2),IF($N3="Sostenimiento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S3" s="18">
        <f ca="1">IF($N3="Efecto",IFERROR(VLOOKUP(L3,INDIRECT(VLOOKUP($G3,ListaEfectos!$A$4:$F$77,2,0)),2,0),0),IF($N3="Desventaja",IFERROR(VLOOKUP(L3,INDIRECT(VLOOKUP($G3,ListaDesventajas!$A$1:$B$24,2,0)),2,0),0),IF($N3="Mantenida",10*INDEX(INDIRECT($F3),1,2),IF($N3="Sostenimiento Menor",20*INDEX(INDIRECT($F3),1,2),IF($N3="Sostenimiento Mayor",30*INDEX(INDIRECT($F3),1,2),IF($N3="Combinable",10*INDEX(INDIRECT($F3),1,2),0))))))</f>
        <v>0</v>
      </c>
      <c r="T3" s="49">
        <f t="shared" ref="T3:T66" ca="1" si="2">IF(OR(N3="Efecto",N3="Desventaja"),SUM(O3:S3),O3)</f>
        <v>10</v>
      </c>
      <c r="U3" s="63"/>
    </row>
    <row r="4" spans="1:21" s="16" customFormat="1" x14ac:dyDescent="0.25">
      <c r="A4" s="54"/>
      <c r="B4" s="23" t="s">
        <v>380</v>
      </c>
      <c r="C4" s="16">
        <f t="shared" si="0"/>
        <v>25</v>
      </c>
      <c r="D4" s="24">
        <f t="shared" si="1"/>
        <v>1</v>
      </c>
      <c r="E4" s="23" t="s">
        <v>2</v>
      </c>
      <c r="F4" s="24" t="str">
        <f t="array" ref="F4">IF(C4&lt;&gt;"",ADDRESS(ROW(C4),COLUMN(C4))&amp;":"&amp;ADDRESS(ROW(C4)-1+MATCH(TRUE,C5:$C$455&lt;&gt;"",0),COLUMN(U4)),F3)</f>
        <v>$C$4:$U$5</v>
      </c>
      <c r="G4" s="24" t="s">
        <v>245</v>
      </c>
      <c r="H4" s="17" t="s">
        <v>344</v>
      </c>
      <c r="M4" s="27" t="str">
        <f>VLOOKUP(G4,ListaEfectos!$A$4:$F$77,6,0)</f>
        <v>Agua, Aire, Oscuridad</v>
      </c>
      <c r="N4" s="63" t="str">
        <f>IFERROR(IF(VLOOKUP($G4,ListaEfectos!$A$4:$F$77,1,0)&lt;&gt;"","Efecto"),IFERROR(IF(VLOOKUP($G4,ListaDesventajas!$A$2:$A$24,1,0)&lt;&gt;"","Desventaja"),G4))</f>
        <v>Efecto</v>
      </c>
      <c r="O4" s="23">
        <f ca="1">IF($N4="Efecto",IFERROR(VLOOKUP(H4,INDIRECT(VLOOKUP($G4,ListaEfectos!$A$4:$F$77,2,0)),2,0),0),IF($N4="Desventaja",IFERROR(VLOOKUP(H4,INDIRECT(VLOOKUP($G4,ListaDesventajas!$A$1:$B$24,2,0)),2,0),0),IF($N4="Mantenida",10*INDEX(INDIRECT($F4),1,2),IF($N4="Sostenimiento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15</v>
      </c>
      <c r="P4" s="16">
        <f ca="1">IF($N4="Efecto",IFERROR(VLOOKUP(I4,INDIRECT(VLOOKUP($G4,ListaEfectos!$A$4:$F$77,2,0)),2,0),0),IF($N4="Desventaja",IFERROR(VLOOKUP(I4,INDIRECT(VLOOKUP($G4,ListaDesventajas!$A$1:$B$24,2,0)),2,0),0),IF($N4="Mantenida",10*INDEX(INDIRECT($F4),1,2),IF($N4="Sostenimiento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Q4" s="16">
        <f ca="1">IF($N4="Efecto",IFERROR(VLOOKUP(J4,INDIRECT(VLOOKUP($G4,ListaEfectos!$A$4:$F$77,2,0)),2,0),0),IF($N4="Desventaja",IFERROR(VLOOKUP(J4,INDIRECT(VLOOKUP($G4,ListaDesventajas!$A$1:$B$24,2,0)),2,0),0),IF($N4="Mantenida",10*INDEX(INDIRECT($F4),1,2),IF($N4="Sostenimiento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R4" s="16">
        <f ca="1">IF($N4="Efecto",IFERROR(VLOOKUP(K4,INDIRECT(VLOOKUP($G4,ListaEfectos!$A$4:$F$77,2,0)),2,0),0),IF($N4="Desventaja",IFERROR(VLOOKUP(K4,INDIRECT(VLOOKUP($G4,ListaDesventajas!$A$1:$B$24,2,0)),2,0),0),IF($N4="Mantenida",10*INDEX(INDIRECT($F4),1,2),IF($N4="Sostenimiento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S4" s="16">
        <f ca="1">IF($N4="Efecto",IFERROR(VLOOKUP(L4,INDIRECT(VLOOKUP($G4,ListaEfectos!$A$4:$F$77,2,0)),2,0),0),IF($N4="Desventaja",IFERROR(VLOOKUP(L4,INDIRECT(VLOOKUP($G4,ListaDesventajas!$A$1:$B$24,2,0)),2,0),0),IF($N4="Mantenida",10*INDEX(INDIRECT($F4),1,2),IF($N4="Sostenimiento Menor",20*INDEX(INDIRECT($F4),1,2),IF($N4="Sostenimiento Mayor",30*INDEX(INDIRECT($F4),1,2),IF($N4="Combinable",10*INDEX(INDIRECT($F4),1,2),0))))))</f>
        <v>0</v>
      </c>
      <c r="T4" s="49">
        <f t="shared" ca="1" si="2"/>
        <v>15</v>
      </c>
      <c r="U4" s="63"/>
    </row>
    <row r="5" spans="1:21" s="16" customFormat="1" x14ac:dyDescent="0.25">
      <c r="A5" s="54"/>
      <c r="B5" s="23"/>
      <c r="C5" s="16" t="str">
        <f t="shared" si="0"/>
        <v/>
      </c>
      <c r="D5" s="24" t="str">
        <f t="shared" si="1"/>
        <v/>
      </c>
      <c r="E5" s="25" t="s">
        <v>1</v>
      </c>
      <c r="F5" s="26" t="str">
        <f t="array" ref="F5">IF(C5&lt;&gt;"",ADDRESS(ROW(C5),COLUMN(C5))&amp;":"&amp;ADDRESS(ROW(C5)-1+MATCH(TRUE,C6:$C$455&lt;&gt;"",0),COLUMN(U5)),F4)</f>
        <v>$C$4:$U$5</v>
      </c>
      <c r="G5" s="26" t="s">
        <v>244</v>
      </c>
      <c r="H5" s="19" t="s">
        <v>343</v>
      </c>
      <c r="I5" s="18"/>
      <c r="J5" s="18"/>
      <c r="K5" s="18"/>
      <c r="L5" s="18"/>
      <c r="M5" s="28" t="str">
        <f>VLOOKUP(G5,ListaEfectos!$A$4:$F$77,6,0)</f>
        <v>Aire</v>
      </c>
      <c r="N5" s="63" t="str">
        <f>IFERROR(IF(VLOOKUP($G5,ListaEfectos!$A$4:$F$77,1,0)&lt;&gt;"","Efecto"),IFERROR(IF(VLOOKUP($G5,ListaDesventajas!$A$2:$A$24,1,0)&lt;&gt;"","Desventaja"),G5))</f>
        <v>Efecto</v>
      </c>
      <c r="O5" s="25">
        <f ca="1">IF($N5="Efecto",IFERROR(VLOOKUP(H5,INDIRECT(VLOOKUP($G5,ListaEfectos!$A$4:$F$77,2,0)),2,0),0),IF($N5="Desventaja",IFERROR(VLOOKUP(H5,INDIRECT(VLOOKUP($G5,ListaDesventajas!$A$1:$B$24,2,0)),2,0),0),IF($N5="Mantenida",10*INDEX(INDIRECT($F5),1,2),IF($N5="Sostenimiento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10</v>
      </c>
      <c r="P5" s="18">
        <f ca="1">IF($N5="Efecto",IFERROR(VLOOKUP(I5,INDIRECT(VLOOKUP($G5,ListaEfectos!$A$4:$F$77,2,0)),2,0),0),IF($N5="Desventaja",IFERROR(VLOOKUP(I5,INDIRECT(VLOOKUP($G5,ListaDesventajas!$A$1:$B$24,2,0)),2,0),0),IF($N5="Mantenida",10*INDEX(INDIRECT($F5),1,2),IF($N5="Sostenimiento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Q5" s="18">
        <f ca="1">IF($N5="Efecto",IFERROR(VLOOKUP(J5,INDIRECT(VLOOKUP($G5,ListaEfectos!$A$4:$F$77,2,0)),2,0),0),IF($N5="Desventaja",IFERROR(VLOOKUP(J5,INDIRECT(VLOOKUP($G5,ListaDesventajas!$A$1:$B$24,2,0)),2,0),0),IF($N5="Mantenida",10*INDEX(INDIRECT($F5),1,2),IF($N5="Sostenimiento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R5" s="18">
        <f ca="1">IF($N5="Efecto",IFERROR(VLOOKUP(K5,INDIRECT(VLOOKUP($G5,ListaEfectos!$A$4:$F$77,2,0)),2,0),0),IF($N5="Desventaja",IFERROR(VLOOKUP(K5,INDIRECT(VLOOKUP($G5,ListaDesventajas!$A$1:$B$24,2,0)),2,0),0),IF($N5="Mantenida",10*INDEX(INDIRECT($F5),1,2),IF($N5="Sostenimiento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S5" s="18">
        <f ca="1">IF($N5="Efecto",IFERROR(VLOOKUP(L5,INDIRECT(VLOOKUP($G5,ListaEfectos!$A$4:$F$77,2,0)),2,0),0),IF($N5="Desventaja",IFERROR(VLOOKUP(L5,INDIRECT(VLOOKUP($G5,ListaDesventajas!$A$1:$B$24,2,0)),2,0),0),IF($N5="Mantenida",10*INDEX(INDIRECT($F5),1,2),IF($N5="Sostenimiento Menor",20*INDEX(INDIRECT($F5),1,2),IF($N5="Sostenimiento Mayor",30*INDEX(INDIRECT($F5),1,2),IF($N5="Combinable",10*INDEX(INDIRECT($F5),1,2),0))))))</f>
        <v>0</v>
      </c>
      <c r="T5" s="49">
        <f t="shared" ca="1" si="2"/>
        <v>10</v>
      </c>
      <c r="U5" s="63"/>
    </row>
    <row r="6" spans="1:21" s="16" customFormat="1" x14ac:dyDescent="0.25">
      <c r="A6" s="54"/>
      <c r="B6" s="23" t="s">
        <v>381</v>
      </c>
      <c r="C6" s="16">
        <f t="shared" si="0"/>
        <v>45</v>
      </c>
      <c r="D6" s="24">
        <f t="shared" si="1"/>
        <v>2</v>
      </c>
      <c r="E6" s="23" t="s">
        <v>3</v>
      </c>
      <c r="F6" s="24" t="str">
        <f t="array" ref="F6">IF(C6&lt;&gt;"",ADDRESS(ROW(C6),COLUMN(C6))&amp;":"&amp;ADDRESS(ROW(C6)-1+MATCH(TRUE,C7:$C$455&lt;&gt;"",0),COLUMN(U6)),F5)</f>
        <v>$C$6:$U$7</v>
      </c>
      <c r="G6" s="24" t="s">
        <v>252</v>
      </c>
      <c r="H6" s="17" t="s">
        <v>345</v>
      </c>
      <c r="M6" s="27" t="str">
        <f>VLOOKUP(G6,ListaEfectos!$A$4:$F$77,6,0)</f>
        <v>Aire, Fuego, Oscuridad</v>
      </c>
      <c r="N6" s="63" t="str">
        <f>IFERROR(IF(VLOOKUP($G6,ListaEfectos!$A$4:$F$77,1,0)&lt;&gt;"","Efecto"),IFERROR(IF(VLOOKUP($G6,ListaDesventajas!$A$2:$A$24,1,0)&lt;&gt;"","Desventaja"),G6))</f>
        <v>Efecto</v>
      </c>
      <c r="O6" s="23">
        <f ca="1">IF($N6="Efecto",IFERROR(VLOOKUP(H6,INDIRECT(VLOOKUP($G6,ListaEfectos!$A$4:$F$77,2,0)),2,0),0),IF($N6="Desventaja",IFERROR(VLOOKUP(H6,INDIRECT(VLOOKUP($G6,ListaDesventajas!$A$1:$B$24,2,0)),2,0),0),IF($N6="Mantenida",10*INDEX(INDIRECT($F6),1,2),IF($N6="Sostenimiento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20</v>
      </c>
      <c r="P6" s="16">
        <f ca="1">IF($N6="Efecto",IFERROR(VLOOKUP(I6,INDIRECT(VLOOKUP($G6,ListaEfectos!$A$4:$F$77,2,0)),2,0),0),IF($N6="Desventaja",IFERROR(VLOOKUP(I6,INDIRECT(VLOOKUP($G6,ListaDesventajas!$A$1:$B$24,2,0)),2,0),0),IF($N6="Mantenida",10*INDEX(INDIRECT($F6),1,2),IF($N6="Sostenimiento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Q6" s="16">
        <f ca="1">IF($N6="Efecto",IFERROR(VLOOKUP(J6,INDIRECT(VLOOKUP($G6,ListaEfectos!$A$4:$F$77,2,0)),2,0),0),IF($N6="Desventaja",IFERROR(VLOOKUP(J6,INDIRECT(VLOOKUP($G6,ListaDesventajas!$A$1:$B$24,2,0)),2,0),0),IF($N6="Mantenida",10*INDEX(INDIRECT($F6),1,2),IF($N6="Sostenimiento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R6" s="16">
        <f ca="1">IF($N6="Efecto",IFERROR(VLOOKUP(K6,INDIRECT(VLOOKUP($G6,ListaEfectos!$A$4:$F$77,2,0)),2,0),0),IF($N6="Desventaja",IFERROR(VLOOKUP(K6,INDIRECT(VLOOKUP($G6,ListaDesventajas!$A$1:$B$24,2,0)),2,0),0),IF($N6="Mantenida",10*INDEX(INDIRECT($F6),1,2),IF($N6="Sostenimiento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S6" s="16">
        <f ca="1">IF($N6="Efecto",IFERROR(VLOOKUP(L6,INDIRECT(VLOOKUP($G6,ListaEfectos!$A$4:$F$77,2,0)),2,0),0),IF($N6="Desventaja",IFERROR(VLOOKUP(L6,INDIRECT(VLOOKUP($G6,ListaDesventajas!$A$1:$B$24,2,0)),2,0),0),IF($N6="Mantenida",10*INDEX(INDIRECT($F6),1,2),IF($N6="Sostenimiento Menor",20*INDEX(INDIRECT($F6),1,2),IF($N6="Sostenimiento Mayor",30*INDEX(INDIRECT($F6),1,2),IF($N6="Combinable",10*INDEX(INDIRECT($F6),1,2),0))))))</f>
        <v>0</v>
      </c>
      <c r="T6" s="49">
        <f t="shared" ca="1" si="2"/>
        <v>20</v>
      </c>
      <c r="U6" s="63"/>
    </row>
    <row r="7" spans="1:21" s="16" customFormat="1" x14ac:dyDescent="0.25">
      <c r="A7" s="54"/>
      <c r="B7" s="23"/>
      <c r="C7" s="16" t="str">
        <f t="shared" si="0"/>
        <v/>
      </c>
      <c r="D7" s="24" t="str">
        <f t="shared" si="1"/>
        <v/>
      </c>
      <c r="E7" s="25" t="s">
        <v>4</v>
      </c>
      <c r="F7" s="26" t="str">
        <f t="array" ref="F7">IF(C7&lt;&gt;"",ADDRESS(ROW(C7),COLUMN(C7))&amp;":"&amp;ADDRESS(ROW(C7)-1+MATCH(TRUE,C8:$C$455&lt;&gt;"",0),COLUMN(U7)),F6)</f>
        <v>$C$6:$U$7</v>
      </c>
      <c r="G7" s="26" t="s">
        <v>244</v>
      </c>
      <c r="H7" s="19" t="s">
        <v>346</v>
      </c>
      <c r="I7" s="18"/>
      <c r="J7" s="18"/>
      <c r="K7" s="18"/>
      <c r="L7" s="18"/>
      <c r="M7" s="28" t="str">
        <f>VLOOKUP(G7,ListaEfectos!$A$4:$F$77,6,0)</f>
        <v>Aire</v>
      </c>
      <c r="N7" s="63" t="str">
        <f>IFERROR(IF(VLOOKUP($G7,ListaEfectos!$A$4:$F$77,1,0)&lt;&gt;"","Efecto"),IFERROR(IF(VLOOKUP($G7,ListaDesventajas!$A$2:$A$24,1,0)&lt;&gt;"","Desventaja"),G7))</f>
        <v>Efecto</v>
      </c>
      <c r="O7" s="25">
        <f ca="1">IF($N7="Efecto",IFERROR(VLOOKUP(H7,INDIRECT(VLOOKUP($G7,ListaEfectos!$A$4:$F$77,2,0)),2,0),0),IF($N7="Desventaja",IFERROR(VLOOKUP(H7,INDIRECT(VLOOKUP($G7,ListaDesventajas!$A$1:$B$24,2,0)),2,0),0),IF($N7="Mantenida",10*INDEX(INDIRECT($F7),1,2),IF($N7="Sostenimiento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25</v>
      </c>
      <c r="P7" s="18">
        <f ca="1">IF($N7="Efecto",IFERROR(VLOOKUP(I7,INDIRECT(VLOOKUP($G7,ListaEfectos!$A$4:$F$77,2,0)),2,0),0),IF($N7="Desventaja",IFERROR(VLOOKUP(I7,INDIRECT(VLOOKUP($G7,ListaDesventajas!$A$1:$B$24,2,0)),2,0),0),IF($N7="Mantenida",10*INDEX(INDIRECT($F7),1,2),IF($N7="Sostenimiento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Q7" s="18">
        <f ca="1">IF($N7="Efecto",IFERROR(VLOOKUP(J7,INDIRECT(VLOOKUP($G7,ListaEfectos!$A$4:$F$77,2,0)),2,0),0),IF($N7="Desventaja",IFERROR(VLOOKUP(J7,INDIRECT(VLOOKUP($G7,ListaDesventajas!$A$1:$B$24,2,0)),2,0),0),IF($N7="Mantenida",10*INDEX(INDIRECT($F7),1,2),IF($N7="Sostenimiento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R7" s="18">
        <f ca="1">IF($N7="Efecto",IFERROR(VLOOKUP(K7,INDIRECT(VLOOKUP($G7,ListaEfectos!$A$4:$F$77,2,0)),2,0),0),IF($N7="Desventaja",IFERROR(VLOOKUP(K7,INDIRECT(VLOOKUP($G7,ListaDesventajas!$A$1:$B$24,2,0)),2,0),0),IF($N7="Mantenida",10*INDEX(INDIRECT($F7),1,2),IF($N7="Sostenimiento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S7" s="18">
        <f ca="1">IF($N7="Efecto",IFERROR(VLOOKUP(L7,INDIRECT(VLOOKUP($G7,ListaEfectos!$A$4:$F$77,2,0)),2,0),0),IF($N7="Desventaja",IFERROR(VLOOKUP(L7,INDIRECT(VLOOKUP($G7,ListaDesventajas!$A$1:$B$24,2,0)),2,0),0),IF($N7="Mantenida",10*INDEX(INDIRECT($F7),1,2),IF($N7="Sostenimiento Menor",20*INDEX(INDIRECT($F7),1,2),IF($N7="Sostenimiento Mayor",30*INDEX(INDIRECT($F7),1,2),IF($N7="Combinable",10*INDEX(INDIRECT($F7),1,2),0))))))</f>
        <v>0</v>
      </c>
      <c r="T7" s="49">
        <f t="shared" ca="1" si="2"/>
        <v>25</v>
      </c>
      <c r="U7" s="63"/>
    </row>
    <row r="8" spans="1:21" s="16" customFormat="1" x14ac:dyDescent="0.25">
      <c r="A8" s="54"/>
      <c r="B8" s="23" t="s">
        <v>382</v>
      </c>
      <c r="C8" s="16">
        <f t="shared" si="0"/>
        <v>45</v>
      </c>
      <c r="D8" s="24">
        <f t="shared" si="1"/>
        <v>2</v>
      </c>
      <c r="E8" s="23" t="s">
        <v>5</v>
      </c>
      <c r="F8" s="24" t="str">
        <f t="array" ref="F8">IF(C8&lt;&gt;"",ADDRESS(ROW(C8),COLUMN(C8))&amp;":"&amp;ADDRESS(ROW(C8)-1+MATCH(TRUE,C9:$C$455&lt;&gt;"",0),COLUMN(U8)),F7)</f>
        <v>$C$8:$U$9</v>
      </c>
      <c r="G8" s="24" t="s">
        <v>246</v>
      </c>
      <c r="H8" s="16" t="s">
        <v>347</v>
      </c>
      <c r="M8" s="27" t="str">
        <f>VLOOKUP(G8,ListaEfectos!$A$4:$F$77,6,0)</f>
        <v>Fuego, Luz, Oscuridad</v>
      </c>
      <c r="N8" s="63" t="str">
        <f>IFERROR(IF(VLOOKUP($G8,ListaEfectos!$A$4:$F$77,1,0)&lt;&gt;"","Efecto"),IFERROR(IF(VLOOKUP($G8,ListaDesventajas!$A$2:$A$24,1,0)&lt;&gt;"","Desventaja"),G8))</f>
        <v>Efecto</v>
      </c>
      <c r="O8" s="23">
        <f ca="1">IF($N8="Efecto",IFERROR(VLOOKUP(H8,INDIRECT(VLOOKUP($G8,ListaEfectos!$A$4:$F$77,2,0)),2,0),0),IF($N8="Desventaja",IFERROR(VLOOKUP(H8,INDIRECT(VLOOKUP($G8,ListaDesventajas!$A$1:$B$24,2,0)),2,0),0),IF($N8="Mantenida",10*INDEX(INDIRECT($F8),1,2),IF($N8="Sostenimiento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15</v>
      </c>
      <c r="P8" s="16">
        <f ca="1">IF($N8="Efecto",IFERROR(VLOOKUP(I8,INDIRECT(VLOOKUP($G8,ListaEfectos!$A$4:$F$77,2,0)),2,0),0),IF($N8="Desventaja",IFERROR(VLOOKUP(I8,INDIRECT(VLOOKUP($G8,ListaDesventajas!$A$1:$B$24,2,0)),2,0),0),IF($N8="Mantenida",10*INDEX(INDIRECT($F8),1,2),IF($N8="Sostenimiento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Q8" s="16">
        <f ca="1">IF($N8="Efecto",IFERROR(VLOOKUP(J8,INDIRECT(VLOOKUP($G8,ListaEfectos!$A$4:$F$77,2,0)),2,0),0),IF($N8="Desventaja",IFERROR(VLOOKUP(J8,INDIRECT(VLOOKUP($G8,ListaDesventajas!$A$1:$B$24,2,0)),2,0),0),IF($N8="Mantenida",10*INDEX(INDIRECT($F8),1,2),IF($N8="Sostenimiento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R8" s="16">
        <f ca="1">IF($N8="Efecto",IFERROR(VLOOKUP(K8,INDIRECT(VLOOKUP($G8,ListaEfectos!$A$4:$F$77,2,0)),2,0),0),IF($N8="Desventaja",IFERROR(VLOOKUP(K8,INDIRECT(VLOOKUP($G8,ListaDesventajas!$A$1:$B$24,2,0)),2,0),0),IF($N8="Mantenida",10*INDEX(INDIRECT($F8),1,2),IF($N8="Sostenimiento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S8" s="16">
        <f ca="1">IF($N8="Efecto",IFERROR(VLOOKUP(L8,INDIRECT(VLOOKUP($G8,ListaEfectos!$A$4:$F$77,2,0)),2,0),0),IF($N8="Desventaja",IFERROR(VLOOKUP(L8,INDIRECT(VLOOKUP($G8,ListaDesventajas!$A$1:$B$24,2,0)),2,0),0),IF($N8="Mantenida",10*INDEX(INDIRECT($F8),1,2),IF($N8="Sostenimiento Menor",20*INDEX(INDIRECT($F8),1,2),IF($N8="Sostenimiento Mayor",30*INDEX(INDIRECT($F8),1,2),IF($N8="Combinable",10*INDEX(INDIRECT($F8),1,2),0))))))</f>
        <v>0</v>
      </c>
      <c r="T8" s="49">
        <f t="shared" ca="1" si="2"/>
        <v>15</v>
      </c>
      <c r="U8" s="63"/>
    </row>
    <row r="9" spans="1:21" s="16" customFormat="1" x14ac:dyDescent="0.25">
      <c r="A9" s="54"/>
      <c r="B9" s="23"/>
      <c r="C9" s="16" t="str">
        <f t="shared" si="0"/>
        <v/>
      </c>
      <c r="D9" s="24" t="str">
        <f t="shared" si="1"/>
        <v/>
      </c>
      <c r="E9" s="25" t="s">
        <v>6</v>
      </c>
      <c r="F9" s="26" t="str">
        <f t="array" ref="F9">IF(C9&lt;&gt;"",ADDRESS(ROW(C9),COLUMN(C9))&amp;":"&amp;ADDRESS(ROW(C9)-1+MATCH(TRUE,C10:$C$455&lt;&gt;"",0),COLUMN(U9)),F8)</f>
        <v>$C$8:$U$9</v>
      </c>
      <c r="G9" s="26" t="s">
        <v>244</v>
      </c>
      <c r="H9" s="19" t="s">
        <v>348</v>
      </c>
      <c r="I9" s="18"/>
      <c r="J9" s="18"/>
      <c r="K9" s="18"/>
      <c r="L9" s="18"/>
      <c r="M9" s="28" t="str">
        <f>VLOOKUP(G9,ListaEfectos!$A$4:$F$77,6,0)</f>
        <v>Aire</v>
      </c>
      <c r="N9" s="63" t="str">
        <f>IFERROR(IF(VLOOKUP($G9,ListaEfectos!$A$4:$F$77,1,0)&lt;&gt;"","Efecto"),IFERROR(IF(VLOOKUP($G9,ListaDesventajas!$A$2:$A$24,1,0)&lt;&gt;"","Desventaja"),G9))</f>
        <v>Efecto</v>
      </c>
      <c r="O9" s="25">
        <f ca="1">IF($N9="Efecto",IFERROR(VLOOKUP(H9,INDIRECT(VLOOKUP($G9,ListaEfectos!$A$4:$F$77,2,0)),2,0),0),IF($N9="Desventaja",IFERROR(VLOOKUP(H9,INDIRECT(VLOOKUP($G9,ListaDesventajas!$A$1:$B$24,2,0)),2,0),0),IF($N9="Mantenida",10*INDEX(INDIRECT($F9),1,2),IF($N9="Sostenimiento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30</v>
      </c>
      <c r="P9" s="18">
        <f ca="1">IF($N9="Efecto",IFERROR(VLOOKUP(I9,INDIRECT(VLOOKUP($G9,ListaEfectos!$A$4:$F$77,2,0)),2,0),0),IF($N9="Desventaja",IFERROR(VLOOKUP(I9,INDIRECT(VLOOKUP($G9,ListaDesventajas!$A$1:$B$24,2,0)),2,0),0),IF($N9="Mantenida",10*INDEX(INDIRECT($F9),1,2),IF($N9="Sostenimiento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Q9" s="18">
        <f ca="1">IF($N9="Efecto",IFERROR(VLOOKUP(J9,INDIRECT(VLOOKUP($G9,ListaEfectos!$A$4:$F$77,2,0)),2,0),0),IF($N9="Desventaja",IFERROR(VLOOKUP(J9,INDIRECT(VLOOKUP($G9,ListaDesventajas!$A$1:$B$24,2,0)),2,0),0),IF($N9="Mantenida",10*INDEX(INDIRECT($F9),1,2),IF($N9="Sostenimiento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R9" s="18">
        <f ca="1">IF($N9="Efecto",IFERROR(VLOOKUP(K9,INDIRECT(VLOOKUP($G9,ListaEfectos!$A$4:$F$77,2,0)),2,0),0),IF($N9="Desventaja",IFERROR(VLOOKUP(K9,INDIRECT(VLOOKUP($G9,ListaDesventajas!$A$1:$B$24,2,0)),2,0),0),IF($N9="Mantenida",10*INDEX(INDIRECT($F9),1,2),IF($N9="Sostenimiento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S9" s="18">
        <f ca="1">IF($N9="Efecto",IFERROR(VLOOKUP(L9,INDIRECT(VLOOKUP($G9,ListaEfectos!$A$4:$F$77,2,0)),2,0),0),IF($N9="Desventaja",IFERROR(VLOOKUP(L9,INDIRECT(VLOOKUP($G9,ListaDesventajas!$A$1:$B$24,2,0)),2,0),0),IF($N9="Mantenida",10*INDEX(INDIRECT($F9),1,2),IF($N9="Sostenimiento Menor",20*INDEX(INDIRECT($F9),1,2),IF($N9="Sostenimiento Mayor",30*INDEX(INDIRECT($F9),1,2),IF($N9="Combinable",10*INDEX(INDIRECT($F9),1,2),0))))))</f>
        <v>0</v>
      </c>
      <c r="T9" s="49">
        <f t="shared" ca="1" si="2"/>
        <v>30</v>
      </c>
      <c r="U9" s="63"/>
    </row>
    <row r="10" spans="1:21" s="16" customFormat="1" x14ac:dyDescent="0.25">
      <c r="A10" s="54"/>
      <c r="B10" s="23" t="s">
        <v>383</v>
      </c>
      <c r="C10" s="16">
        <f t="shared" si="0"/>
        <v>85</v>
      </c>
      <c r="D10" s="24">
        <f t="shared" si="1"/>
        <v>3</v>
      </c>
      <c r="E10" s="23" t="s">
        <v>7</v>
      </c>
      <c r="F10" s="24" t="str">
        <f t="array" ref="F10">IF(C10&lt;&gt;"",ADDRESS(ROW(C10),COLUMN(C10))&amp;":"&amp;ADDRESS(ROW(C10)-1+MATCH(TRUE,C11:$C$455&lt;&gt;"",0),COLUMN(U10)),F9)</f>
        <v>$C$10:$U$11</v>
      </c>
      <c r="G10" s="24" t="s">
        <v>245</v>
      </c>
      <c r="H10" s="17" t="s">
        <v>349</v>
      </c>
      <c r="M10" s="27" t="str">
        <f>VLOOKUP(G10,ListaEfectos!$A$4:$F$77,6,0)</f>
        <v>Agua, Aire, Oscuridad</v>
      </c>
      <c r="N10" s="63" t="str">
        <f>IFERROR(IF(VLOOKUP($G10,ListaEfectos!$A$4:$F$77,1,0)&lt;&gt;"","Efecto"),IFERROR(IF(VLOOKUP($G10,ListaDesventajas!$A$2:$A$24,1,0)&lt;&gt;"","Desventaja"),G10))</f>
        <v>Efecto</v>
      </c>
      <c r="O10" s="23">
        <f ca="1">IF($N10="Efecto",IFERROR(VLOOKUP(H10,INDIRECT(VLOOKUP($G10,ListaEfectos!$A$4:$F$77,2,0)),2,0),0),IF($N10="Desventaja",IFERROR(VLOOKUP(H10,INDIRECT(VLOOKUP($G10,ListaDesventajas!$A$1:$B$24,2,0)),2,0),0),IF($N10="Mantenida",10*INDEX(INDIRECT($F10),1,2),IF($N10="Sostenimiento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50</v>
      </c>
      <c r="P10" s="16">
        <f ca="1">IF($N10="Efecto",IFERROR(VLOOKUP(I10,INDIRECT(VLOOKUP($G10,ListaEfectos!$A$4:$F$77,2,0)),2,0),0),IF($N10="Desventaja",IFERROR(VLOOKUP(I10,INDIRECT(VLOOKUP($G10,ListaDesventajas!$A$1:$B$24,2,0)),2,0),0),IF($N10="Mantenida",10*INDEX(INDIRECT($F10),1,2),IF($N10="Sostenimiento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Q10" s="16">
        <f ca="1">IF($N10="Efecto",IFERROR(VLOOKUP(J10,INDIRECT(VLOOKUP($G10,ListaEfectos!$A$4:$F$77,2,0)),2,0),0),IF($N10="Desventaja",IFERROR(VLOOKUP(J10,INDIRECT(VLOOKUP($G10,ListaDesventajas!$A$1:$B$24,2,0)),2,0),0),IF($N10="Mantenida",10*INDEX(INDIRECT($F10),1,2),IF($N10="Sostenimiento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R10" s="16">
        <f ca="1">IF($N10="Efecto",IFERROR(VLOOKUP(K10,INDIRECT(VLOOKUP($G10,ListaEfectos!$A$4:$F$77,2,0)),2,0),0),IF($N10="Desventaja",IFERROR(VLOOKUP(K10,INDIRECT(VLOOKUP($G10,ListaDesventajas!$A$1:$B$24,2,0)),2,0),0),IF($N10="Mantenida",10*INDEX(INDIRECT($F10),1,2),IF($N10="Sostenimiento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S10" s="16">
        <f ca="1">IF($N10="Efecto",IFERROR(VLOOKUP(L10,INDIRECT(VLOOKUP($G10,ListaEfectos!$A$4:$F$77,2,0)),2,0),0),IF($N10="Desventaja",IFERROR(VLOOKUP(L10,INDIRECT(VLOOKUP($G10,ListaDesventajas!$A$1:$B$24,2,0)),2,0),0),IF($N10="Mantenida",10*INDEX(INDIRECT($F10),1,2),IF($N10="Sostenimiento Menor",20*INDEX(INDIRECT($F10),1,2),IF($N10="Sostenimiento Mayor",30*INDEX(INDIRECT($F10),1,2),IF($N10="Combinable",10*INDEX(INDIRECT($F10),1,2),0))))))</f>
        <v>0</v>
      </c>
      <c r="T10" s="49">
        <f t="shared" ca="1" si="2"/>
        <v>50</v>
      </c>
      <c r="U10" s="63"/>
    </row>
    <row r="11" spans="1:21" s="18" customFormat="1" ht="15.75" thickBot="1" x14ac:dyDescent="0.3">
      <c r="A11" s="55"/>
      <c r="B11" s="33"/>
      <c r="C11" s="34" t="str">
        <f t="shared" si="0"/>
        <v/>
      </c>
      <c r="D11" s="35" t="str">
        <f t="shared" si="1"/>
        <v/>
      </c>
      <c r="E11" s="33" t="s">
        <v>8</v>
      </c>
      <c r="F11" s="35" t="str">
        <f t="array" ref="F11">IF(C11&lt;&gt;"",ADDRESS(ROW(C11),COLUMN(C11))&amp;":"&amp;ADDRESS(ROW(C11)-1+MATCH(TRUE,C12:$C$455&lt;&gt;"",0),COLUMN(U11)),F10)</f>
        <v>$C$10:$U$11</v>
      </c>
      <c r="G11" s="35" t="s">
        <v>244</v>
      </c>
      <c r="H11" s="36" t="s">
        <v>350</v>
      </c>
      <c r="I11" s="34"/>
      <c r="J11" s="34"/>
      <c r="K11" s="34"/>
      <c r="L11" s="34"/>
      <c r="M11" s="37" t="str">
        <f>VLOOKUP(G11,ListaEfectos!$A$4:$F$77,6,0)</f>
        <v>Aire</v>
      </c>
      <c r="N11" s="63" t="str">
        <f>IFERROR(IF(VLOOKUP($G11,ListaEfectos!$A$4:$F$77,1,0)&lt;&gt;"","Efecto"),IFERROR(IF(VLOOKUP($G11,ListaDesventajas!$A$2:$A$24,1,0)&lt;&gt;"","Desventaja"),G11))</f>
        <v>Efecto</v>
      </c>
      <c r="O11" s="33">
        <f ca="1">IF($N11="Efecto",IFERROR(VLOOKUP(H11,INDIRECT(VLOOKUP($G11,ListaEfectos!$A$4:$F$77,2,0)),2,0),0),IF($N11="Desventaja",IFERROR(VLOOKUP(H11,INDIRECT(VLOOKUP($G11,ListaDesventajas!$A$1:$B$24,2,0)),2,0),0),IF($N11="Mantenida",10*INDEX(INDIRECT($F11),1,2),IF($N11="Sostenimiento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35</v>
      </c>
      <c r="P11" s="34">
        <f ca="1">IF($N11="Efecto",IFERROR(VLOOKUP(I11,INDIRECT(VLOOKUP($G11,ListaEfectos!$A$4:$F$77,2,0)),2,0),0),IF($N11="Desventaja",IFERROR(VLOOKUP(I11,INDIRECT(VLOOKUP($G11,ListaDesventajas!$A$1:$B$24,2,0)),2,0),0),IF($N11="Mantenida",10*INDEX(INDIRECT($F11),1,2),IF($N11="Sostenimiento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Q11" s="34">
        <f ca="1">IF($N11="Efecto",IFERROR(VLOOKUP(J11,INDIRECT(VLOOKUP($G11,ListaEfectos!$A$4:$F$77,2,0)),2,0),0),IF($N11="Desventaja",IFERROR(VLOOKUP(J11,INDIRECT(VLOOKUP($G11,ListaDesventajas!$A$1:$B$24,2,0)),2,0),0),IF($N11="Mantenida",10*INDEX(INDIRECT($F11),1,2),IF($N11="Sostenimiento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R11" s="34">
        <f ca="1">IF($N11="Efecto",IFERROR(VLOOKUP(K11,INDIRECT(VLOOKUP($G11,ListaEfectos!$A$4:$F$77,2,0)),2,0),0),IF($N11="Desventaja",IFERROR(VLOOKUP(K11,INDIRECT(VLOOKUP($G11,ListaDesventajas!$A$1:$B$24,2,0)),2,0),0),IF($N11="Mantenida",10*INDEX(INDIRECT($F11),1,2),IF($N11="Sostenimiento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S11" s="34">
        <f ca="1">IF($N11="Efecto",IFERROR(VLOOKUP(L11,INDIRECT(VLOOKUP($G11,ListaEfectos!$A$4:$F$77,2,0)),2,0),0),IF($N11="Desventaja",IFERROR(VLOOKUP(L11,INDIRECT(VLOOKUP($G11,ListaDesventajas!$A$1:$B$24,2,0)),2,0),0),IF($N11="Mantenida",10*INDEX(INDIRECT($F11),1,2),IF($N11="Sostenimiento Menor",20*INDEX(INDIRECT($F11),1,2),IF($N11="Sostenimiento Mayor",30*INDEX(INDIRECT($F11),1,2),IF($N11="Combinable",10*INDEX(INDIRECT($F11),1,2),0))))))</f>
        <v>0</v>
      </c>
      <c r="T11" s="49">
        <f t="shared" ca="1" si="2"/>
        <v>35</v>
      </c>
      <c r="U11" s="72"/>
    </row>
    <row r="12" spans="1:21" s="15" customFormat="1" x14ac:dyDescent="0.25">
      <c r="A12" s="53" t="s">
        <v>308</v>
      </c>
      <c r="B12" s="29" t="s">
        <v>384</v>
      </c>
      <c r="C12" s="30">
        <f t="shared" si="0"/>
        <v>20</v>
      </c>
      <c r="D12" s="31">
        <f t="shared" si="1"/>
        <v>1</v>
      </c>
      <c r="E12" s="29" t="s">
        <v>250</v>
      </c>
      <c r="F12" s="31" t="str">
        <f t="array" ref="F12">IF(C12&lt;&gt;"",ADDRESS(ROW(C12),COLUMN(C12))&amp;":"&amp;ADDRESS(ROW(C12)-1+MATCH(TRUE,C13:$C$455&lt;&gt;"",0),COLUMN(U12)),F11)</f>
        <v>$C$12:$U$14</v>
      </c>
      <c r="G12" s="31" t="s">
        <v>247</v>
      </c>
      <c r="H12" s="38" t="s">
        <v>351</v>
      </c>
      <c r="I12" s="30"/>
      <c r="J12" s="30"/>
      <c r="K12" s="30"/>
      <c r="L12" s="30"/>
      <c r="M12" s="32" t="str">
        <f>VLOOKUP(G12,ListaEfectos!$A$4:$F$77,6,0)</f>
        <v>Fuego</v>
      </c>
      <c r="N12" s="63" t="str">
        <f>IFERROR(IF(VLOOKUP($G12,ListaEfectos!$A$4:$F$77,1,0)&lt;&gt;"","Efecto"),IFERROR(IF(VLOOKUP($G12,ListaDesventajas!$A$2:$A$24,1,0)&lt;&gt;"","Desventaja"),G12))</f>
        <v>Efecto</v>
      </c>
      <c r="O12" s="29">
        <f ca="1">IF($N12="Efecto",IFERROR(VLOOKUP(H12,INDIRECT(VLOOKUP($G12,ListaEfectos!$A$4:$F$77,2,0)),2,0),0),IF($N12="Desventaja",IFERROR(VLOOKUP(H12,INDIRECT(VLOOKUP($G12,ListaDesventajas!$A$1:$B$24,2,0)),2,0),0),IF($N12="Mantenida",10*INDEX(INDIRECT($F12),1,2),IF($N12="Sostenimiento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5</v>
      </c>
      <c r="P12" s="30">
        <f ca="1">IF($N12="Efecto",IFERROR(VLOOKUP(I12,INDIRECT(VLOOKUP($G12,ListaEfectos!$A$4:$F$77,2,0)),2,0),0),IF($N12="Desventaja",IFERROR(VLOOKUP(I12,INDIRECT(VLOOKUP($G12,ListaDesventajas!$A$1:$B$24,2,0)),2,0),0),IF($N12="Mantenida",10*INDEX(INDIRECT($F12),1,2),IF($N12="Sostenimiento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Q12" s="30">
        <f ca="1">IF($N12="Efecto",IFERROR(VLOOKUP(J12,INDIRECT(VLOOKUP($G12,ListaEfectos!$A$4:$F$77,2,0)),2,0),0),IF($N12="Desventaja",IFERROR(VLOOKUP(J12,INDIRECT(VLOOKUP($G12,ListaDesventajas!$A$1:$B$24,2,0)),2,0),0),IF($N12="Mantenida",10*INDEX(INDIRECT($F12),1,2),IF($N12="Sostenimiento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R12" s="30">
        <f ca="1">IF($N12="Efecto",IFERROR(VLOOKUP(K12,INDIRECT(VLOOKUP($G12,ListaEfectos!$A$4:$F$77,2,0)),2,0),0),IF($N12="Desventaja",IFERROR(VLOOKUP(K12,INDIRECT(VLOOKUP($G12,ListaDesventajas!$A$1:$B$24,2,0)),2,0),0),IF($N12="Mantenida",10*INDEX(INDIRECT($F12),1,2),IF($N12="Sostenimiento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S12" s="30">
        <f ca="1">IF($N12="Efecto",IFERROR(VLOOKUP(L12,INDIRECT(VLOOKUP($G12,ListaEfectos!$A$4:$F$77,2,0)),2,0),0),IF($N12="Desventaja",IFERROR(VLOOKUP(L12,INDIRECT(VLOOKUP($G12,ListaDesventajas!$A$1:$B$24,2,0)),2,0),0),IF($N12="Mantenida",10*INDEX(INDIRECT($F12),1,2),IF($N12="Sostenimiento Menor",20*INDEX(INDIRECT($F12),1,2),IF($N12="Sostenimiento Mayor",30*INDEX(INDIRECT($F12),1,2),IF($N12="Combinable",10*INDEX(INDIRECT($F12),1,2),0))))))</f>
        <v>0</v>
      </c>
      <c r="T12" s="49">
        <f t="shared" ca="1" si="2"/>
        <v>5</v>
      </c>
      <c r="U12" s="73"/>
    </row>
    <row r="13" spans="1:21" s="16" customFormat="1" x14ac:dyDescent="0.25">
      <c r="A13" s="54"/>
      <c r="B13" s="23"/>
      <c r="C13" s="16" t="str">
        <f t="shared" si="0"/>
        <v/>
      </c>
      <c r="D13" s="24" t="str">
        <f t="shared" si="1"/>
        <v/>
      </c>
      <c r="E13" s="23" t="s">
        <v>9</v>
      </c>
      <c r="F13" s="24" t="str">
        <f t="array" ref="F13">IF(C13&lt;&gt;"",ADDRESS(ROW(C13),COLUMN(C13))&amp;":"&amp;ADDRESS(ROW(C13)-1+MATCH(TRUE,C14:$C$455&lt;&gt;"",0),COLUMN(U13)),F12)</f>
        <v>$C$12:$U$14</v>
      </c>
      <c r="G13" s="24" t="s">
        <v>248</v>
      </c>
      <c r="H13" s="16" t="s">
        <v>249</v>
      </c>
      <c r="M13" s="27" t="s">
        <v>249</v>
      </c>
      <c r="N13" s="63" t="str">
        <f>IFERROR(IF(VLOOKUP($G13,ListaEfectos!$A$4:$F$77,1,0)&lt;&gt;"","Efecto"),IFERROR(IF(VLOOKUP($G13,ListaDesventajas!$A$2:$A$24,1,0)&lt;&gt;"","Desventaja"),G13))</f>
        <v>Efecto</v>
      </c>
      <c r="O13" s="23">
        <f ca="1">IF($N13="Efecto",IFERROR(VLOOKUP(H13,INDIRECT(VLOOKUP($G13,ListaEfectos!$A$4:$F$77,2,0)),2,0),0),IF($N13="Desventaja",IFERROR(VLOOKUP(H13,INDIRECT(VLOOKUP($G13,ListaDesventajas!$A$1:$B$24,2,0)),2,0),0),IF($N13="Mantenida",10*INDEX(INDIRECT($F13),1,2),IF($N13="Sostenimiento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5</v>
      </c>
      <c r="P13" s="16">
        <f ca="1">IF($N13="Efecto",IFERROR(VLOOKUP(I13,INDIRECT(VLOOKUP($G13,ListaEfectos!$A$4:$F$77,2,0)),2,0),0),IF($N13="Desventaja",IFERROR(VLOOKUP(I13,INDIRECT(VLOOKUP($G13,ListaDesventajas!$A$1:$B$24,2,0)),2,0),0),IF($N13="Mantenida",10*INDEX(INDIRECT($F13),1,2),IF($N13="Sostenimiento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Q13" s="16">
        <f ca="1">IF($N13="Efecto",IFERROR(VLOOKUP(J13,INDIRECT(VLOOKUP($G13,ListaEfectos!$A$4:$F$77,2,0)),2,0),0),IF($N13="Desventaja",IFERROR(VLOOKUP(J13,INDIRECT(VLOOKUP($G13,ListaDesventajas!$A$1:$B$24,2,0)),2,0),0),IF($N13="Mantenida",10*INDEX(INDIRECT($F13),1,2),IF($N13="Sostenimiento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R13" s="16">
        <f ca="1">IF($N13="Efecto",IFERROR(VLOOKUP(K13,INDIRECT(VLOOKUP($G13,ListaEfectos!$A$4:$F$77,2,0)),2,0),0),IF($N13="Desventaja",IFERROR(VLOOKUP(K13,INDIRECT(VLOOKUP($G13,ListaDesventajas!$A$1:$B$24,2,0)),2,0),0),IF($N13="Mantenida",10*INDEX(INDIRECT($F13),1,2),IF($N13="Sostenimiento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S13" s="16">
        <f ca="1">IF($N13="Efecto",IFERROR(VLOOKUP(L13,INDIRECT(VLOOKUP($G13,ListaEfectos!$A$4:$F$77,2,0)),2,0),0),IF($N13="Desventaja",IFERROR(VLOOKUP(L13,INDIRECT(VLOOKUP($G13,ListaDesventajas!$A$1:$B$24,2,0)),2,0),0),IF($N13="Mantenida",10*INDEX(INDIRECT($F13),1,2),IF($N13="Sostenimiento Menor",20*INDEX(INDIRECT($F13),1,2),IF($N13="Sostenimiento Mayor",30*INDEX(INDIRECT($F13),1,2),IF($N13="Combinable",10*INDEX(INDIRECT($F13),1,2),0))))))</f>
        <v>0</v>
      </c>
      <c r="T13" s="49">
        <f t="shared" ca="1" si="2"/>
        <v>5</v>
      </c>
      <c r="U13" s="63"/>
    </row>
    <row r="14" spans="1:21" s="16" customFormat="1" x14ac:dyDescent="0.25">
      <c r="A14" s="54"/>
      <c r="B14" s="23"/>
      <c r="C14" s="16" t="str">
        <f t="shared" si="0"/>
        <v/>
      </c>
      <c r="D14" s="24" t="str">
        <f t="shared" si="1"/>
        <v/>
      </c>
      <c r="E14" s="25" t="s">
        <v>10</v>
      </c>
      <c r="F14" s="26" t="str">
        <f t="array" ref="F14">IF(C14&lt;&gt;"",ADDRESS(ROW(C14),COLUMN(C14))&amp;":"&amp;ADDRESS(ROW(C14)-1+MATCH(TRUE,C15:$C$455&lt;&gt;"",0),COLUMN(U14)),F13)</f>
        <v>$C$12:$U$14</v>
      </c>
      <c r="G14" s="26" t="s">
        <v>75</v>
      </c>
      <c r="H14" s="18"/>
      <c r="I14" s="18"/>
      <c r="J14" s="18"/>
      <c r="K14" s="18"/>
      <c r="L14" s="18"/>
      <c r="M14" s="28" t="e">
        <f>VLOOKUP(G14,ListaEfectos!$A$4:$F$77,6,0)</f>
        <v>#N/A</v>
      </c>
      <c r="N14" s="63" t="str">
        <f>IFERROR(IF(VLOOKUP($G14,ListaEfectos!$A$4:$F$77,1,0)&lt;&gt;"","Efecto"),IFERROR(IF(VLOOKUP($G14,ListaDesventajas!$A$2:$A$24,1,0)&lt;&gt;"","Desventaja"),G14))</f>
        <v>Mantenida</v>
      </c>
      <c r="O14" s="25">
        <f ca="1">IF($N14="Efecto",IFERROR(VLOOKUP(H14,INDIRECT(VLOOKUP($G14,ListaEfectos!$A$4:$F$77,2,0)),2,0),0),IF($N14="Desventaja",IFERROR(VLOOKUP(H14,INDIRECT(VLOOKUP($G14,ListaDesventajas!$A$1:$B$24,2,0)),2,0),0),IF($N14="Mantenida",10*INDEX(INDIRECT($F14),1,2),IF($N14="Sostenimiento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P14" s="18">
        <f ca="1">IF($N14="Efecto",IFERROR(VLOOKUP(I14,INDIRECT(VLOOKUP($G14,ListaEfectos!$A$4:$F$77,2,0)),2,0),0),IF($N14="Desventaja",IFERROR(VLOOKUP(I14,INDIRECT(VLOOKUP($G14,ListaDesventajas!$A$1:$B$24,2,0)),2,0),0),IF($N14="Mantenida",10*INDEX(INDIRECT($F14),1,2),IF($N14="Sostenimiento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Q14" s="18">
        <f ca="1">IF($N14="Efecto",IFERROR(VLOOKUP(J14,INDIRECT(VLOOKUP($G14,ListaEfectos!$A$4:$F$77,2,0)),2,0),0),IF($N14="Desventaja",IFERROR(VLOOKUP(J14,INDIRECT(VLOOKUP($G14,ListaDesventajas!$A$1:$B$24,2,0)),2,0),0),IF($N14="Mantenida",10*INDEX(INDIRECT($F14),1,2),IF($N14="Sostenimiento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R14" s="18">
        <f ca="1">IF($N14="Efecto",IFERROR(VLOOKUP(K14,INDIRECT(VLOOKUP($G14,ListaEfectos!$A$4:$F$77,2,0)),2,0),0),IF($N14="Desventaja",IFERROR(VLOOKUP(K14,INDIRECT(VLOOKUP($G14,ListaDesventajas!$A$1:$B$24,2,0)),2,0),0),IF($N14="Mantenida",10*INDEX(INDIRECT($F14),1,2),IF($N14="Sostenimiento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S14" s="18">
        <f ca="1">IF($N14="Efecto",IFERROR(VLOOKUP(L14,INDIRECT(VLOOKUP($G14,ListaEfectos!$A$4:$F$77,2,0)),2,0),0),IF($N14="Desventaja",IFERROR(VLOOKUP(L14,INDIRECT(VLOOKUP($G14,ListaDesventajas!$A$1:$B$24,2,0)),2,0),0),IF($N14="Mantenida",10*INDEX(INDIRECT($F14),1,2),IF($N14="Sostenimiento Menor",20*INDEX(INDIRECT($F14),1,2),IF($N14="Sostenimiento Mayor",30*INDEX(INDIRECT($F14),1,2),IF($N14="Combinable",10*INDEX(INDIRECT($F14),1,2),0))))))</f>
        <v>10</v>
      </c>
      <c r="T14" s="49">
        <f t="shared" ca="1" si="2"/>
        <v>10</v>
      </c>
      <c r="U14" s="63"/>
    </row>
    <row r="15" spans="1:21" s="16" customFormat="1" x14ac:dyDescent="0.25">
      <c r="A15" s="54"/>
      <c r="B15" s="23" t="s">
        <v>385</v>
      </c>
      <c r="C15" s="16">
        <f t="shared" si="0"/>
        <v>20</v>
      </c>
      <c r="D15" s="24">
        <f t="shared" si="1"/>
        <v>1</v>
      </c>
      <c r="E15" s="23" t="s">
        <v>11</v>
      </c>
      <c r="F15" s="24" t="str">
        <f t="array" ref="F15">IF(C15&lt;&gt;"",ADDRESS(ROW(C15),COLUMN(C15))&amp;":"&amp;ADDRESS(ROW(C15)-1+MATCH(TRUE,C16:$C$455&lt;&gt;"",0),COLUMN(U15)),F14)</f>
        <v>$C$15:$U$16</v>
      </c>
      <c r="G15" s="24" t="s">
        <v>252</v>
      </c>
      <c r="H15" s="17" t="s">
        <v>352</v>
      </c>
      <c r="M15" s="27" t="str">
        <f>VLOOKUP(G15,ListaEfectos!$A$4:$F$77,6,0)</f>
        <v>Aire, Fuego, Oscuridad</v>
      </c>
      <c r="N15" s="63" t="str">
        <f>IFERROR(IF(VLOOKUP($G15,ListaEfectos!$A$4:$F$77,1,0)&lt;&gt;"","Efecto"),IFERROR(IF(VLOOKUP($G15,ListaDesventajas!$A$2:$A$24,1,0)&lt;&gt;"","Desventaja"),G15))</f>
        <v>Efecto</v>
      </c>
      <c r="O15" s="23">
        <f ca="1">IF($N15="Efecto",IFERROR(VLOOKUP(H15,INDIRECT(VLOOKUP($G15,ListaEfectos!$A$4:$F$77,2,0)),2,0),0),IF($N15="Desventaja",IFERROR(VLOOKUP(H15,INDIRECT(VLOOKUP($G15,ListaDesventajas!$A$1:$B$24,2,0)),2,0),0),IF($N15="Mantenida",10*INDEX(INDIRECT($F15),1,2),IF($N15="Sostenimiento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10</v>
      </c>
      <c r="P15" s="16">
        <f ca="1">IF($N15="Efecto",IFERROR(VLOOKUP(I15,INDIRECT(VLOOKUP($G15,ListaEfectos!$A$4:$F$77,2,0)),2,0),0),IF($N15="Desventaja",IFERROR(VLOOKUP(I15,INDIRECT(VLOOKUP($G15,ListaDesventajas!$A$1:$B$24,2,0)),2,0),0),IF($N15="Mantenida",10*INDEX(INDIRECT($F15),1,2),IF($N15="Sostenimiento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Q15" s="16">
        <f ca="1">IF($N15="Efecto",IFERROR(VLOOKUP(J15,INDIRECT(VLOOKUP($G15,ListaEfectos!$A$4:$F$77,2,0)),2,0),0),IF($N15="Desventaja",IFERROR(VLOOKUP(J15,INDIRECT(VLOOKUP($G15,ListaDesventajas!$A$1:$B$24,2,0)),2,0),0),IF($N15="Mantenida",10*INDEX(INDIRECT($F15),1,2),IF($N15="Sostenimiento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R15" s="16">
        <f ca="1">IF($N15="Efecto",IFERROR(VLOOKUP(K15,INDIRECT(VLOOKUP($G15,ListaEfectos!$A$4:$F$77,2,0)),2,0),0),IF($N15="Desventaja",IFERROR(VLOOKUP(K15,INDIRECT(VLOOKUP($G15,ListaDesventajas!$A$1:$B$24,2,0)),2,0),0),IF($N15="Mantenida",10*INDEX(INDIRECT($F15),1,2),IF($N15="Sostenimiento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S15" s="16">
        <f ca="1">IF($N15="Efecto",IFERROR(VLOOKUP(L15,INDIRECT(VLOOKUP($G15,ListaEfectos!$A$4:$F$77,2,0)),2,0),0),IF($N15="Desventaja",IFERROR(VLOOKUP(L15,INDIRECT(VLOOKUP($G15,ListaDesventajas!$A$1:$B$24,2,0)),2,0),0),IF($N15="Mantenida",10*INDEX(INDIRECT($F15),1,2),IF($N15="Sostenimiento Menor",20*INDEX(INDIRECT($F15),1,2),IF($N15="Sostenimiento Mayor",30*INDEX(INDIRECT($F15),1,2),IF($N15="Combinable",10*INDEX(INDIRECT($F15),1,2),0))))))</f>
        <v>0</v>
      </c>
      <c r="T15" s="49">
        <f t="shared" ca="1" si="2"/>
        <v>10</v>
      </c>
      <c r="U15" s="63"/>
    </row>
    <row r="16" spans="1:21" s="16" customFormat="1" x14ac:dyDescent="0.25">
      <c r="A16" s="54"/>
      <c r="B16" s="23"/>
      <c r="C16" s="16" t="str">
        <f t="shared" si="0"/>
        <v/>
      </c>
      <c r="D16" s="24" t="str">
        <f t="shared" si="1"/>
        <v/>
      </c>
      <c r="E16" s="25" t="s">
        <v>12</v>
      </c>
      <c r="F16" s="26" t="str">
        <f t="array" ref="F16">IF(C16&lt;&gt;"",ADDRESS(ROW(C16),COLUMN(C16))&amp;":"&amp;ADDRESS(ROW(C16)-1+MATCH(TRUE,C17:$C$455&lt;&gt;"",0),COLUMN(U16)),F15)</f>
        <v>$C$15:$U$16</v>
      </c>
      <c r="G16" s="26" t="s">
        <v>243</v>
      </c>
      <c r="H16" s="18" t="s">
        <v>353</v>
      </c>
      <c r="I16" s="18"/>
      <c r="J16" s="18"/>
      <c r="K16" s="18"/>
      <c r="L16" s="18"/>
      <c r="M16" s="28" t="str">
        <f>VLOOKUP(G16,ListaEfectos!$A$4:$F$77,6,0)</f>
        <v>Agua, Aire, Fuego</v>
      </c>
      <c r="N16" s="63" t="str">
        <f>IFERROR(IF(VLOOKUP($G16,ListaEfectos!$A$4:$F$77,1,0)&lt;&gt;"","Efecto"),IFERROR(IF(VLOOKUP($G16,ListaDesventajas!$A$2:$A$24,1,0)&lt;&gt;"","Desventaja"),G16))</f>
        <v>Efecto</v>
      </c>
      <c r="O16" s="25">
        <f ca="1">IF($N16="Efecto",IFERROR(VLOOKUP(H16,INDIRECT(VLOOKUP($G16,ListaEfectos!$A$4:$F$77,2,0)),2,0),0),IF($N16="Desventaja",IFERROR(VLOOKUP(H16,INDIRECT(VLOOKUP($G16,ListaDesventajas!$A$1:$B$24,2,0)),2,0),0),IF($N16="Mantenida",10*INDEX(INDIRECT($F16),1,2),IF($N16="Sostenimiento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10</v>
      </c>
      <c r="P16" s="18">
        <f ca="1">IF($N16="Efecto",IFERROR(VLOOKUP(I16,INDIRECT(VLOOKUP($G16,ListaEfectos!$A$4:$F$77,2,0)),2,0),0),IF($N16="Desventaja",IFERROR(VLOOKUP(I16,INDIRECT(VLOOKUP($G16,ListaDesventajas!$A$1:$B$24,2,0)),2,0),0),IF($N16="Mantenida",10*INDEX(INDIRECT($F16),1,2),IF($N16="Sostenimiento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Q16" s="18">
        <f ca="1">IF($N16="Efecto",IFERROR(VLOOKUP(J16,INDIRECT(VLOOKUP($G16,ListaEfectos!$A$4:$F$77,2,0)),2,0),0),IF($N16="Desventaja",IFERROR(VLOOKUP(J16,INDIRECT(VLOOKUP($G16,ListaDesventajas!$A$1:$B$24,2,0)),2,0),0),IF($N16="Mantenida",10*INDEX(INDIRECT($F16),1,2),IF($N16="Sostenimiento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R16" s="18">
        <f ca="1">IF($N16="Efecto",IFERROR(VLOOKUP(K16,INDIRECT(VLOOKUP($G16,ListaEfectos!$A$4:$F$77,2,0)),2,0),0),IF($N16="Desventaja",IFERROR(VLOOKUP(K16,INDIRECT(VLOOKUP($G16,ListaDesventajas!$A$1:$B$24,2,0)),2,0),0),IF($N16="Mantenida",10*INDEX(INDIRECT($F16),1,2),IF($N16="Sostenimiento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S16" s="18">
        <f ca="1">IF($N16="Efecto",IFERROR(VLOOKUP(L16,INDIRECT(VLOOKUP($G16,ListaEfectos!$A$4:$F$77,2,0)),2,0),0),IF($N16="Desventaja",IFERROR(VLOOKUP(L16,INDIRECT(VLOOKUP($G16,ListaDesventajas!$A$1:$B$24,2,0)),2,0),0),IF($N16="Mantenida",10*INDEX(INDIRECT($F16),1,2),IF($N16="Sostenimiento Menor",20*INDEX(INDIRECT($F16),1,2),IF($N16="Sostenimiento Mayor",30*INDEX(INDIRECT($F16),1,2),IF($N16="Combinable",10*INDEX(INDIRECT($F16),1,2),0))))))</f>
        <v>0</v>
      </c>
      <c r="T16" s="49">
        <f t="shared" ca="1" si="2"/>
        <v>10</v>
      </c>
      <c r="U16" s="63"/>
    </row>
    <row r="17" spans="1:21" s="16" customFormat="1" x14ac:dyDescent="0.25">
      <c r="A17" s="54"/>
      <c r="B17" s="23" t="s">
        <v>386</v>
      </c>
      <c r="C17" s="16">
        <f t="shared" si="0"/>
        <v>40</v>
      </c>
      <c r="D17" s="24">
        <f t="shared" si="1"/>
        <v>2</v>
      </c>
      <c r="E17" s="23" t="s">
        <v>13</v>
      </c>
      <c r="F17" s="24" t="str">
        <f t="array" ref="F17">IF(C17&lt;&gt;"",ADDRESS(ROW(C17),COLUMN(C17))&amp;":"&amp;ADDRESS(ROW(C17)-1+MATCH(TRUE,C18:$C$455&lt;&gt;"",0),COLUMN(U17)),F16)</f>
        <v>$C$17:$U$19</v>
      </c>
      <c r="G17" s="24" t="s">
        <v>253</v>
      </c>
      <c r="H17" s="16" t="s">
        <v>354</v>
      </c>
      <c r="M17" s="27" t="str">
        <f>VLOOKUP(G17,ListaEfectos!$A$4:$F$77,6,0)</f>
        <v>Fuego</v>
      </c>
      <c r="N17" s="63" t="str">
        <f>IFERROR(IF(VLOOKUP($G17,ListaEfectos!$A$4:$F$77,1,0)&lt;&gt;"","Efecto"),IFERROR(IF(VLOOKUP($G17,ListaDesventajas!$A$2:$A$24,1,0)&lt;&gt;"","Desventaja"),G17))</f>
        <v>Efecto</v>
      </c>
      <c r="O17" s="23">
        <f ca="1">IF($N17="Efecto",IFERROR(VLOOKUP(H17,INDIRECT(VLOOKUP($G17,ListaEfectos!$A$4:$F$77,2,0)),2,0),0),IF($N17="Desventaja",IFERROR(VLOOKUP(H17,INDIRECT(VLOOKUP($G17,ListaDesventajas!$A$1:$B$24,2,0)),2,0),0),IF($N17="Mantenida",10*INDEX(INDIRECT($F17),1,2),IF($N17="Sostenimiento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25</v>
      </c>
      <c r="P17" s="16">
        <f ca="1">IF($N17="Efecto",IFERROR(VLOOKUP(I17,INDIRECT(VLOOKUP($G17,ListaEfectos!$A$4:$F$77,2,0)),2,0),0),IF($N17="Desventaja",IFERROR(VLOOKUP(I17,INDIRECT(VLOOKUP($G17,ListaDesventajas!$A$1:$B$24,2,0)),2,0),0),IF($N17="Mantenida",10*INDEX(INDIRECT($F17),1,2),IF($N17="Sostenimiento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Q17" s="16">
        <f ca="1">IF($N17="Efecto",IFERROR(VLOOKUP(J17,INDIRECT(VLOOKUP($G17,ListaEfectos!$A$4:$F$77,2,0)),2,0),0),IF($N17="Desventaja",IFERROR(VLOOKUP(J17,INDIRECT(VLOOKUP($G17,ListaDesventajas!$A$1:$B$24,2,0)),2,0),0),IF($N17="Mantenida",10*INDEX(INDIRECT($F17),1,2),IF($N17="Sostenimiento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R17" s="16">
        <f ca="1">IF($N17="Efecto",IFERROR(VLOOKUP(K17,INDIRECT(VLOOKUP($G17,ListaEfectos!$A$4:$F$77,2,0)),2,0),0),IF($N17="Desventaja",IFERROR(VLOOKUP(K17,INDIRECT(VLOOKUP($G17,ListaDesventajas!$A$1:$B$24,2,0)),2,0),0),IF($N17="Mantenida",10*INDEX(INDIRECT($F17),1,2),IF($N17="Sostenimiento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S17" s="16">
        <f ca="1">IF($N17="Efecto",IFERROR(VLOOKUP(L17,INDIRECT(VLOOKUP($G17,ListaEfectos!$A$4:$F$77,2,0)),2,0),0),IF($N17="Desventaja",IFERROR(VLOOKUP(L17,INDIRECT(VLOOKUP($G17,ListaDesventajas!$A$1:$B$24,2,0)),2,0),0),IF($N17="Mantenida",10*INDEX(INDIRECT($F17),1,2),IF($N17="Sostenimiento Menor",20*INDEX(INDIRECT($F17),1,2),IF($N17="Sostenimiento Mayor",30*INDEX(INDIRECT($F17),1,2),IF($N17="Combinable",10*INDEX(INDIRECT($F17),1,2),0))))))</f>
        <v>0</v>
      </c>
      <c r="T17" s="49">
        <f t="shared" ca="1" si="2"/>
        <v>25</v>
      </c>
      <c r="U17" s="63"/>
    </row>
    <row r="18" spans="1:21" s="16" customFormat="1" x14ac:dyDescent="0.25">
      <c r="A18" s="54"/>
      <c r="B18" s="23"/>
      <c r="C18" s="16" t="str">
        <f t="shared" si="0"/>
        <v/>
      </c>
      <c r="D18" s="24" t="str">
        <f t="shared" si="1"/>
        <v/>
      </c>
      <c r="E18" s="23" t="s">
        <v>14</v>
      </c>
      <c r="F18" s="24" t="str">
        <f t="array" ref="F18">IF(C18&lt;&gt;"",ADDRESS(ROW(C18),COLUMN(C18))&amp;":"&amp;ADDRESS(ROW(C18)-1+MATCH(TRUE,C19:$C$455&lt;&gt;"",0),COLUMN(U18)),F17)</f>
        <v>$C$17:$U$19</v>
      </c>
      <c r="G18" s="24" t="s">
        <v>246</v>
      </c>
      <c r="H18" s="16" t="s">
        <v>355</v>
      </c>
      <c r="M18" s="27" t="str">
        <f>VLOOKUP(G18,ListaEfectos!$A$4:$F$77,6,0)</f>
        <v>Fuego, Luz, Oscuridad</v>
      </c>
      <c r="N18" s="63" t="str">
        <f>IFERROR(IF(VLOOKUP($G18,ListaEfectos!$A$4:$F$77,1,0)&lt;&gt;"","Efecto"),IFERROR(IF(VLOOKUP($G18,ListaDesventajas!$A$2:$A$24,1,0)&lt;&gt;"","Desventaja"),G18))</f>
        <v>Efecto</v>
      </c>
      <c r="O18" s="23">
        <f ca="1">IF($N18="Efecto",IFERROR(VLOOKUP(H18,INDIRECT(VLOOKUP($G18,ListaEfectos!$A$4:$F$77,2,0)),2,0),0),IF($N18="Desventaja",IFERROR(VLOOKUP(H18,INDIRECT(VLOOKUP($G18,ListaDesventajas!$A$1:$B$24,2,0)),2,0),0),IF($N18="Mantenida",10*INDEX(INDIRECT($F18),1,2),IF($N18="Sostenimiento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25</v>
      </c>
      <c r="P18" s="16">
        <f ca="1">IF($N18="Efecto",IFERROR(VLOOKUP(I18,INDIRECT(VLOOKUP($G18,ListaEfectos!$A$4:$F$77,2,0)),2,0),0),IF($N18="Desventaja",IFERROR(VLOOKUP(I18,INDIRECT(VLOOKUP($G18,ListaDesventajas!$A$1:$B$24,2,0)),2,0),0),IF($N18="Mantenida",10*INDEX(INDIRECT($F18),1,2),IF($N18="Sostenimiento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Q18" s="16">
        <f ca="1">IF($N18="Efecto",IFERROR(VLOOKUP(J18,INDIRECT(VLOOKUP($G18,ListaEfectos!$A$4:$F$77,2,0)),2,0),0),IF($N18="Desventaja",IFERROR(VLOOKUP(J18,INDIRECT(VLOOKUP($G18,ListaDesventajas!$A$1:$B$24,2,0)),2,0),0),IF($N18="Mantenida",10*INDEX(INDIRECT($F18),1,2),IF($N18="Sostenimiento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R18" s="16">
        <f ca="1">IF($N18="Efecto",IFERROR(VLOOKUP(K18,INDIRECT(VLOOKUP($G18,ListaEfectos!$A$4:$F$77,2,0)),2,0),0),IF($N18="Desventaja",IFERROR(VLOOKUP(K18,INDIRECT(VLOOKUP($G18,ListaDesventajas!$A$1:$B$24,2,0)),2,0),0),IF($N18="Mantenida",10*INDEX(INDIRECT($F18),1,2),IF($N18="Sostenimiento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S18" s="16">
        <f ca="1">IF($N18="Efecto",IFERROR(VLOOKUP(L18,INDIRECT(VLOOKUP($G18,ListaEfectos!$A$4:$F$77,2,0)),2,0),0),IF($N18="Desventaja",IFERROR(VLOOKUP(L18,INDIRECT(VLOOKUP($G18,ListaDesventajas!$A$1:$B$24,2,0)),2,0),0),IF($N18="Mantenida",10*INDEX(INDIRECT($F18),1,2),IF($N18="Sostenimiento Menor",20*INDEX(INDIRECT($F18),1,2),IF($N18="Sostenimiento Mayor",30*INDEX(INDIRECT($F18),1,2),IF($N18="Combinable",10*INDEX(INDIRECT($F18),1,2),0))))))</f>
        <v>0</v>
      </c>
      <c r="T18" s="49">
        <f t="shared" ca="1" si="2"/>
        <v>25</v>
      </c>
      <c r="U18" s="63"/>
    </row>
    <row r="19" spans="1:21" s="16" customFormat="1" x14ac:dyDescent="0.25">
      <c r="A19" s="54"/>
      <c r="B19" s="23" t="s">
        <v>255</v>
      </c>
      <c r="C19" s="16" t="str">
        <f t="shared" si="0"/>
        <v/>
      </c>
      <c r="D19" s="24" t="str">
        <f t="shared" si="1"/>
        <v/>
      </c>
      <c r="E19" s="25"/>
      <c r="F19" s="26" t="str">
        <f t="array" ref="F19">IF(C19&lt;&gt;"",ADDRESS(ROW(C19),COLUMN(C19))&amp;":"&amp;ADDRESS(ROW(C19)-1+MATCH(TRUE,C20:$C$455&lt;&gt;"",0),COLUMN(U19)),F18)</f>
        <v>$C$17:$U$19</v>
      </c>
      <c r="G19" s="26" t="s">
        <v>301</v>
      </c>
      <c r="H19" s="18" t="s">
        <v>1117</v>
      </c>
      <c r="I19" s="18"/>
      <c r="J19" s="18"/>
      <c r="K19" s="18"/>
      <c r="L19" s="18"/>
      <c r="M19" s="28" t="e">
        <f>VLOOKUP(G19,ListaEfectos!$A$4:$F$77,6,0)</f>
        <v>#N/A</v>
      </c>
      <c r="N19" s="63" t="str">
        <f>IFERROR(IF(VLOOKUP($G19,ListaEfectos!$A$4:$F$77,1,0)&lt;&gt;"","Efecto"),IFERROR(IF(VLOOKUP($G19,ListaDesventajas!$A$2:$A$24,1,0)&lt;&gt;"","Desventaja"),G19))</f>
        <v>Desventaja</v>
      </c>
      <c r="O19" s="25">
        <f ca="1">IF($N19="Efecto",IFERROR(VLOOKUP(H19,INDIRECT(VLOOKUP($G19,ListaEfectos!$A$4:$F$77,2,0)),2,0),0),IF($N19="Desventaja",IFERROR(VLOOKUP(H19,INDIRECT(VLOOKUP($G19,ListaDesventajas!$A$1:$B$24,2,0)),2,0),0),IF($N19="Mantenida",10*INDEX(INDIRECT($F19),1,2),IF($N19="Sostenimiento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-5</v>
      </c>
      <c r="P19" s="18">
        <f ca="1">IF($N19="Efecto",IFERROR(VLOOKUP(I19,INDIRECT(VLOOKUP($G19,ListaEfectos!$A$4:$F$77,2,0)),2,0),0),IF($N19="Desventaja",IFERROR(VLOOKUP(I19,INDIRECT(VLOOKUP($G19,ListaDesventajas!$A$1:$B$24,2,0)),2,0),0),IF($N19="Mantenida",10*INDEX(INDIRECT($F19),1,2),IF($N19="Sostenimiento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Q19" s="18">
        <f ca="1">IF($N19="Efecto",IFERROR(VLOOKUP(J19,INDIRECT(VLOOKUP($G19,ListaEfectos!$A$4:$F$77,2,0)),2,0),0),IF($N19="Desventaja",IFERROR(VLOOKUP(J19,INDIRECT(VLOOKUP($G19,ListaDesventajas!$A$1:$B$24,2,0)),2,0),0),IF($N19="Mantenida",10*INDEX(INDIRECT($F19),1,2),IF($N19="Sostenimiento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R19" s="18">
        <f ca="1">IF($N19="Efecto",IFERROR(VLOOKUP(K19,INDIRECT(VLOOKUP($G19,ListaEfectos!$A$4:$F$77,2,0)),2,0),0),IF($N19="Desventaja",IFERROR(VLOOKUP(K19,INDIRECT(VLOOKUP($G19,ListaDesventajas!$A$1:$B$24,2,0)),2,0),0),IF($N19="Mantenida",10*INDEX(INDIRECT($F19),1,2),IF($N19="Sostenimiento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S19" s="18">
        <f ca="1">IF($N19="Efecto",IFERROR(VLOOKUP(L19,INDIRECT(VLOOKUP($G19,ListaEfectos!$A$4:$F$77,2,0)),2,0),0),IF($N19="Desventaja",IFERROR(VLOOKUP(L19,INDIRECT(VLOOKUP($G19,ListaDesventajas!$A$1:$B$24,2,0)),2,0),0),IF($N19="Mantenida",10*INDEX(INDIRECT($F19),1,2),IF($N19="Sostenimiento Menor",20*INDEX(INDIRECT($F19),1,2),IF($N19="Sostenimiento Mayor",30*INDEX(INDIRECT($F19),1,2),IF($N19="Combinable",10*INDEX(INDIRECT($F19),1,2),0))))))</f>
        <v>0</v>
      </c>
      <c r="T19" s="49">
        <f t="shared" ca="1" si="2"/>
        <v>-5</v>
      </c>
      <c r="U19" s="63"/>
    </row>
    <row r="20" spans="1:21" s="16" customFormat="1" x14ac:dyDescent="0.25">
      <c r="A20" s="54"/>
      <c r="B20" s="23" t="s">
        <v>387</v>
      </c>
      <c r="C20" s="16">
        <f t="shared" si="0"/>
        <v>40</v>
      </c>
      <c r="D20" s="24">
        <f t="shared" si="1"/>
        <v>2</v>
      </c>
      <c r="E20" s="23" t="s">
        <v>15</v>
      </c>
      <c r="F20" s="24" t="str">
        <f t="array" ref="F20">IF(C20&lt;&gt;"",ADDRESS(ROW(C20),COLUMN(C20))&amp;":"&amp;ADDRESS(ROW(C20)-1+MATCH(TRUE,C21:$C$455&lt;&gt;"",0),COLUMN(U20)),F19)</f>
        <v>$C$20:$U$23</v>
      </c>
      <c r="G20" s="24" t="s">
        <v>252</v>
      </c>
      <c r="H20" s="17" t="s">
        <v>345</v>
      </c>
      <c r="M20" s="27" t="str">
        <f>VLOOKUP(G20,ListaEfectos!$A$4:$F$77,6,0)</f>
        <v>Aire, Fuego, Oscuridad</v>
      </c>
      <c r="N20" s="63" t="str">
        <f>IFERROR(IF(VLOOKUP($G20,ListaEfectos!$A$4:$F$77,1,0)&lt;&gt;"","Efecto"),IFERROR(IF(VLOOKUP($G20,ListaDesventajas!$A$2:$A$24,1,0)&lt;&gt;"","Desventaja"),G20))</f>
        <v>Efecto</v>
      </c>
      <c r="O20" s="23">
        <f ca="1">IF($N20="Efecto",IFERROR(VLOOKUP(H20,INDIRECT(VLOOKUP($G20,ListaEfectos!$A$4:$F$77,2,0)),2,0),0),IF($N20="Desventaja",IFERROR(VLOOKUP(H20,INDIRECT(VLOOKUP($G20,ListaDesventajas!$A$1:$B$24,2,0)),2,0),0),IF($N20="Mantenida",10*INDEX(INDIRECT($F20),1,2),IF($N20="Sostenimiento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20</v>
      </c>
      <c r="P20" s="16">
        <f ca="1">IF($N20="Efecto",IFERROR(VLOOKUP(I20,INDIRECT(VLOOKUP($G20,ListaEfectos!$A$4:$F$77,2,0)),2,0),0),IF($N20="Desventaja",IFERROR(VLOOKUP(I20,INDIRECT(VLOOKUP($G20,ListaDesventajas!$A$1:$B$24,2,0)),2,0),0),IF($N20="Mantenida",10*INDEX(INDIRECT($F20),1,2),IF($N20="Sostenimiento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Q20" s="16">
        <f ca="1">IF($N20="Efecto",IFERROR(VLOOKUP(J20,INDIRECT(VLOOKUP($G20,ListaEfectos!$A$4:$F$77,2,0)),2,0),0),IF($N20="Desventaja",IFERROR(VLOOKUP(J20,INDIRECT(VLOOKUP($G20,ListaDesventajas!$A$1:$B$24,2,0)),2,0),0),IF($N20="Mantenida",10*INDEX(INDIRECT($F20),1,2),IF($N20="Sostenimiento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R20" s="16">
        <f ca="1">IF($N20="Efecto",IFERROR(VLOOKUP(K20,INDIRECT(VLOOKUP($G20,ListaEfectos!$A$4:$F$77,2,0)),2,0),0),IF($N20="Desventaja",IFERROR(VLOOKUP(K20,INDIRECT(VLOOKUP($G20,ListaDesventajas!$A$1:$B$24,2,0)),2,0),0),IF($N20="Mantenida",10*INDEX(INDIRECT($F20),1,2),IF($N20="Sostenimiento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S20" s="16">
        <f ca="1">IF($N20="Efecto",IFERROR(VLOOKUP(L20,INDIRECT(VLOOKUP($G20,ListaEfectos!$A$4:$F$77,2,0)),2,0),0),IF($N20="Desventaja",IFERROR(VLOOKUP(L20,INDIRECT(VLOOKUP($G20,ListaDesventajas!$A$1:$B$24,2,0)),2,0),0),IF($N20="Mantenida",10*INDEX(INDIRECT($F20),1,2),IF($N20="Sostenimiento Menor",20*INDEX(INDIRECT($F20),1,2),IF($N20="Sostenimiento Mayor",30*INDEX(INDIRECT($F20),1,2),IF($N20="Combinable",10*INDEX(INDIRECT($F20),1,2),0))))))</f>
        <v>0</v>
      </c>
      <c r="T20" s="49">
        <f t="shared" ca="1" si="2"/>
        <v>20</v>
      </c>
      <c r="U20" s="63"/>
    </row>
    <row r="21" spans="1:21" s="16" customFormat="1" x14ac:dyDescent="0.25">
      <c r="A21" s="54"/>
      <c r="B21" s="23"/>
      <c r="C21" s="16" t="str">
        <f t="shared" si="0"/>
        <v/>
      </c>
      <c r="D21" s="24" t="str">
        <f t="shared" si="1"/>
        <v/>
      </c>
      <c r="E21" s="23" t="s">
        <v>16</v>
      </c>
      <c r="F21" s="24" t="str">
        <f t="array" ref="F21">IF(C21&lt;&gt;"",ADDRESS(ROW(C21),COLUMN(C21))&amp;":"&amp;ADDRESS(ROW(C21)-1+MATCH(TRUE,C22:$C$455&lt;&gt;"",0),COLUMN(U21)),F20)</f>
        <v>$C$20:$U$23</v>
      </c>
      <c r="G21" s="24" t="s">
        <v>247</v>
      </c>
      <c r="H21" s="17" t="s">
        <v>345</v>
      </c>
      <c r="M21" s="27" t="str">
        <f>VLOOKUP(G21,ListaEfectos!$A$4:$F$77,6,0)</f>
        <v>Fuego</v>
      </c>
      <c r="N21" s="63" t="str">
        <f>IFERROR(IF(VLOOKUP($G21,ListaEfectos!$A$4:$F$77,1,0)&lt;&gt;"","Efecto"),IFERROR(IF(VLOOKUP($G21,ListaDesventajas!$A$2:$A$24,1,0)&lt;&gt;"","Desventaja"),G21))</f>
        <v>Efecto</v>
      </c>
      <c r="O21" s="23">
        <f ca="1">IF($N21="Efecto",IFERROR(VLOOKUP(H21,INDIRECT(VLOOKUP($G21,ListaEfectos!$A$4:$F$77,2,0)),2,0),0),IF($N21="Desventaja",IFERROR(VLOOKUP(H21,INDIRECT(VLOOKUP($G21,ListaDesventajas!$A$1:$B$24,2,0)),2,0),0),IF($N21="Mantenida",10*INDEX(INDIRECT($F21),1,2),IF($N21="Sostenimiento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20</v>
      </c>
      <c r="P21" s="16">
        <f ca="1">IF($N21="Efecto",IFERROR(VLOOKUP(I21,INDIRECT(VLOOKUP($G21,ListaEfectos!$A$4:$F$77,2,0)),2,0),0),IF($N21="Desventaja",IFERROR(VLOOKUP(I21,INDIRECT(VLOOKUP($G21,ListaDesventajas!$A$1:$B$24,2,0)),2,0),0),IF($N21="Mantenida",10*INDEX(INDIRECT($F21),1,2),IF($N21="Sostenimiento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Q21" s="16">
        <f ca="1">IF($N21="Efecto",IFERROR(VLOOKUP(J21,INDIRECT(VLOOKUP($G21,ListaEfectos!$A$4:$F$77,2,0)),2,0),0),IF($N21="Desventaja",IFERROR(VLOOKUP(J21,INDIRECT(VLOOKUP($G21,ListaDesventajas!$A$1:$B$24,2,0)),2,0),0),IF($N21="Mantenida",10*INDEX(INDIRECT($F21),1,2),IF($N21="Sostenimiento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R21" s="16">
        <f ca="1">IF($N21="Efecto",IFERROR(VLOOKUP(K21,INDIRECT(VLOOKUP($G21,ListaEfectos!$A$4:$F$77,2,0)),2,0),0),IF($N21="Desventaja",IFERROR(VLOOKUP(K21,INDIRECT(VLOOKUP($G21,ListaDesventajas!$A$1:$B$24,2,0)),2,0),0),IF($N21="Mantenida",10*INDEX(INDIRECT($F21),1,2),IF($N21="Sostenimiento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S21" s="16">
        <f ca="1">IF($N21="Efecto",IFERROR(VLOOKUP(L21,INDIRECT(VLOOKUP($G21,ListaEfectos!$A$4:$F$77,2,0)),2,0),0),IF($N21="Desventaja",IFERROR(VLOOKUP(L21,INDIRECT(VLOOKUP($G21,ListaDesventajas!$A$1:$B$24,2,0)),2,0),0),IF($N21="Mantenida",10*INDEX(INDIRECT($F21),1,2),IF($N21="Sostenimiento Menor",20*INDEX(INDIRECT($F21),1,2),IF($N21="Sostenimiento Mayor",30*INDEX(INDIRECT($F21),1,2),IF($N21="Combinable",10*INDEX(INDIRECT($F21),1,2),0))))))</f>
        <v>0</v>
      </c>
      <c r="T21" s="49">
        <f t="shared" ca="1" si="2"/>
        <v>20</v>
      </c>
      <c r="U21" s="63"/>
    </row>
    <row r="22" spans="1:21" s="16" customFormat="1" x14ac:dyDescent="0.25">
      <c r="A22" s="54"/>
      <c r="B22" s="23"/>
      <c r="C22" s="16" t="str">
        <f t="shared" si="0"/>
        <v/>
      </c>
      <c r="D22" s="24" t="str">
        <f t="shared" si="1"/>
        <v/>
      </c>
      <c r="E22" s="23" t="s">
        <v>17</v>
      </c>
      <c r="F22" s="24" t="str">
        <f t="array" ref="F22">IF(C22&lt;&gt;"",ADDRESS(ROW(C22),COLUMN(C22))&amp;":"&amp;ADDRESS(ROW(C22)-1+MATCH(TRUE,C23:$C$455&lt;&gt;"",0),COLUMN(U22)),F21)</f>
        <v>$C$20:$U$23</v>
      </c>
      <c r="G22" s="24" t="s">
        <v>254</v>
      </c>
      <c r="H22" s="17" t="s">
        <v>352</v>
      </c>
      <c r="M22" s="27" t="str">
        <f>VLOOKUP(G22,ListaEfectos!$A$4:$F$77,6,0)</f>
        <v>Fuego, Tierra</v>
      </c>
      <c r="N22" s="63" t="str">
        <f>IFERROR(IF(VLOOKUP($G22,ListaEfectos!$A$4:$F$77,1,0)&lt;&gt;"","Efecto"),IFERROR(IF(VLOOKUP($G22,ListaDesventajas!$A$2:$A$24,1,0)&lt;&gt;"","Desventaja"),G22))</f>
        <v>Efecto</v>
      </c>
      <c r="O22" s="23">
        <f ca="1">IF($N22="Efecto",IFERROR(VLOOKUP(H22,INDIRECT(VLOOKUP($G22,ListaEfectos!$A$4:$F$77,2,0)),2,0),0),IF($N22="Desventaja",IFERROR(VLOOKUP(H22,INDIRECT(VLOOKUP($G22,ListaDesventajas!$A$1:$B$24,2,0)),2,0),0),IF($N22="Mantenida",10*INDEX(INDIRECT($F22),1,2),IF($N22="Sostenimiento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10</v>
      </c>
      <c r="P22" s="16">
        <f ca="1">IF($N22="Efecto",IFERROR(VLOOKUP(I22,INDIRECT(VLOOKUP($G22,ListaEfectos!$A$4:$F$77,2,0)),2,0),0),IF($N22="Desventaja",IFERROR(VLOOKUP(I22,INDIRECT(VLOOKUP($G22,ListaDesventajas!$A$1:$B$24,2,0)),2,0),0),IF($N22="Mantenida",10*INDEX(INDIRECT($F22),1,2),IF($N22="Sostenimiento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Q22" s="16">
        <f ca="1">IF($N22="Efecto",IFERROR(VLOOKUP(J22,INDIRECT(VLOOKUP($G22,ListaEfectos!$A$4:$F$77,2,0)),2,0),0),IF($N22="Desventaja",IFERROR(VLOOKUP(J22,INDIRECT(VLOOKUP($G22,ListaDesventajas!$A$1:$B$24,2,0)),2,0),0),IF($N22="Mantenida",10*INDEX(INDIRECT($F22),1,2),IF($N22="Sostenimiento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R22" s="16">
        <f ca="1">IF($N22="Efecto",IFERROR(VLOOKUP(K22,INDIRECT(VLOOKUP($G22,ListaEfectos!$A$4:$F$77,2,0)),2,0),0),IF($N22="Desventaja",IFERROR(VLOOKUP(K22,INDIRECT(VLOOKUP($G22,ListaDesventajas!$A$1:$B$24,2,0)),2,0),0),IF($N22="Mantenida",10*INDEX(INDIRECT($F22),1,2),IF($N22="Sostenimiento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S22" s="16">
        <f ca="1">IF($N22="Efecto",IFERROR(VLOOKUP(L22,INDIRECT(VLOOKUP($G22,ListaEfectos!$A$4:$F$77,2,0)),2,0),0),IF($N22="Desventaja",IFERROR(VLOOKUP(L22,INDIRECT(VLOOKUP($G22,ListaDesventajas!$A$1:$B$24,2,0)),2,0),0),IF($N22="Mantenida",10*INDEX(INDIRECT($F22),1,2),IF($N22="Sostenimiento Menor",20*INDEX(INDIRECT($F22),1,2),IF($N22="Sostenimiento Mayor",30*INDEX(INDIRECT($F22),1,2),IF($N22="Combinable",10*INDEX(INDIRECT($F22),1,2),0))))))</f>
        <v>0</v>
      </c>
      <c r="T22" s="49">
        <f t="shared" ca="1" si="2"/>
        <v>10</v>
      </c>
      <c r="U22" s="63"/>
    </row>
    <row r="23" spans="1:21" s="16" customFormat="1" x14ac:dyDescent="0.25">
      <c r="A23" s="54"/>
      <c r="B23" s="23" t="s">
        <v>255</v>
      </c>
      <c r="C23" s="16" t="str">
        <f>IFERROR(VALUE(MID(B23,FIND("(",B23)+1,FIND(")",B23)-FIND("(",B23)-4)),"")</f>
        <v/>
      </c>
      <c r="D23" s="24" t="str">
        <f>IFERROR(VALUE(RIGHT(B23,1)),"")</f>
        <v/>
      </c>
      <c r="E23" s="25"/>
      <c r="F23" s="26" t="str">
        <f t="array" ref="F23">IF(C23&lt;&gt;"",ADDRESS(ROW(C23),COLUMN(C23))&amp;":"&amp;ADDRESS(ROW(C23)-1+MATCH(TRUE,C24:$C$455&lt;&gt;"",0),COLUMN(U23)),F22)</f>
        <v>$C$20:$U$23</v>
      </c>
      <c r="G23" s="26" t="s">
        <v>301</v>
      </c>
      <c r="H23" s="18" t="s">
        <v>1117</v>
      </c>
      <c r="I23" s="18"/>
      <c r="J23" s="18"/>
      <c r="K23" s="18"/>
      <c r="L23" s="18"/>
      <c r="M23" s="28" t="e">
        <f>VLOOKUP(G23,ListaEfectos!$A$4:$F$77,6,0)</f>
        <v>#N/A</v>
      </c>
      <c r="N23" s="63" t="str">
        <f>IFERROR(IF(VLOOKUP($G23,ListaEfectos!$A$4:$F$77,1,0)&lt;&gt;"","Efecto"),IFERROR(IF(VLOOKUP($G23,ListaDesventajas!$A$2:$A$24,1,0)&lt;&gt;"","Desventaja"),G23))</f>
        <v>Desventaja</v>
      </c>
      <c r="O23" s="25">
        <f ca="1">IF($N23="Efecto",IFERROR(VLOOKUP(H23,INDIRECT(VLOOKUP($G23,ListaEfectos!$A$4:$F$77,2,0)),2,0),0),IF($N23="Desventaja",IFERROR(VLOOKUP(H23,INDIRECT(VLOOKUP($G23,ListaDesventajas!$A$1:$B$24,2,0)),2,0),0),IF($N23="Mantenida",10*INDEX(INDIRECT($F23),1,2),IF($N23="Sostenimiento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-5</v>
      </c>
      <c r="P23" s="18">
        <f ca="1">IF($N23="Efecto",IFERROR(VLOOKUP(I23,INDIRECT(VLOOKUP($G23,ListaEfectos!$A$4:$F$77,2,0)),2,0),0),IF($N23="Desventaja",IFERROR(VLOOKUP(I23,INDIRECT(VLOOKUP($G23,ListaDesventajas!$A$1:$B$24,2,0)),2,0),0),IF($N23="Mantenida",10*INDEX(INDIRECT($F23),1,2),IF($N23="Sostenimiento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Q23" s="18">
        <f ca="1">IF($N23="Efecto",IFERROR(VLOOKUP(J23,INDIRECT(VLOOKUP($G23,ListaEfectos!$A$4:$F$77,2,0)),2,0),0),IF($N23="Desventaja",IFERROR(VLOOKUP(J23,INDIRECT(VLOOKUP($G23,ListaDesventajas!$A$1:$B$24,2,0)),2,0),0),IF($N23="Mantenida",10*INDEX(INDIRECT($F23),1,2),IF($N23="Sostenimiento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R23" s="18">
        <f ca="1">IF($N23="Efecto",IFERROR(VLOOKUP(K23,INDIRECT(VLOOKUP($G23,ListaEfectos!$A$4:$F$77,2,0)),2,0),0),IF($N23="Desventaja",IFERROR(VLOOKUP(K23,INDIRECT(VLOOKUP($G23,ListaDesventajas!$A$1:$B$24,2,0)),2,0),0),IF($N23="Mantenida",10*INDEX(INDIRECT($F23),1,2),IF($N23="Sostenimiento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S23" s="18">
        <f ca="1">IF($N23="Efecto",IFERROR(VLOOKUP(L23,INDIRECT(VLOOKUP($G23,ListaEfectos!$A$4:$F$77,2,0)),2,0),0),IF($N23="Desventaja",IFERROR(VLOOKUP(L23,INDIRECT(VLOOKUP($G23,ListaDesventajas!$A$1:$B$24,2,0)),2,0),0),IF($N23="Mantenida",10*INDEX(INDIRECT($F23),1,2),IF($N23="Sostenimiento Menor",20*INDEX(INDIRECT($F23),1,2),IF($N23="Sostenimiento Mayor",30*INDEX(INDIRECT($F23),1,2),IF($N23="Combinable",10*INDEX(INDIRECT($F23),1,2),0))))))</f>
        <v>0</v>
      </c>
      <c r="T23" s="49">
        <f t="shared" ca="1" si="2"/>
        <v>-5</v>
      </c>
      <c r="U23" s="63"/>
    </row>
    <row r="24" spans="1:21" s="16" customFormat="1" x14ac:dyDescent="0.25">
      <c r="A24" s="54"/>
      <c r="B24" s="23" t="s">
        <v>388</v>
      </c>
      <c r="C24" s="16">
        <f t="shared" si="0"/>
        <v>60</v>
      </c>
      <c r="D24" s="24">
        <f t="shared" si="1"/>
        <v>3</v>
      </c>
      <c r="E24" s="23" t="s">
        <v>18</v>
      </c>
      <c r="F24" s="24" t="str">
        <f t="array" ref="F24">IF(C24&lt;&gt;"",ADDRESS(ROW(C24),COLUMN(C24))&amp;":"&amp;ADDRESS(ROW(C24)-1+MATCH(TRUE,C25:$C$455&lt;&gt;"",0),COLUMN(U24)),F23)</f>
        <v>$C$24:$U$26</v>
      </c>
      <c r="G24" s="24" t="s">
        <v>252</v>
      </c>
      <c r="H24" s="17" t="s">
        <v>348</v>
      </c>
      <c r="M24" s="27" t="str">
        <f>VLOOKUP(G24,ListaEfectos!$A$4:$F$77,6,0)</f>
        <v>Aire, Fuego, Oscuridad</v>
      </c>
      <c r="N24" s="63" t="str">
        <f>IFERROR(IF(VLOOKUP($G24,ListaEfectos!$A$4:$F$77,1,0)&lt;&gt;"","Efecto"),IFERROR(IF(VLOOKUP($G24,ListaDesventajas!$A$2:$A$24,1,0)&lt;&gt;"","Desventaja"),G24))</f>
        <v>Efecto</v>
      </c>
      <c r="O24" s="23">
        <f ca="1">IF($N24="Efecto",IFERROR(VLOOKUP(H24,INDIRECT(VLOOKUP($G24,ListaEfectos!$A$4:$F$77,2,0)),2,0),0),IF($N24="Desventaja",IFERROR(VLOOKUP(H24,INDIRECT(VLOOKUP($G24,ListaDesventajas!$A$1:$B$24,2,0)),2,0),0),IF($N24="Mantenida",10*INDEX(INDIRECT($F24),1,2),IF($N24="Sostenimiento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40</v>
      </c>
      <c r="P24" s="16">
        <f ca="1">IF($N24="Efecto",IFERROR(VLOOKUP(I24,INDIRECT(VLOOKUP($G24,ListaEfectos!$A$4:$F$77,2,0)),2,0),0),IF($N24="Desventaja",IFERROR(VLOOKUP(I24,INDIRECT(VLOOKUP($G24,ListaDesventajas!$A$1:$B$24,2,0)),2,0),0),IF($N24="Mantenida",10*INDEX(INDIRECT($F24),1,2),IF($N24="Sostenimiento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Q24" s="16">
        <f ca="1">IF($N24="Efecto",IFERROR(VLOOKUP(J24,INDIRECT(VLOOKUP($G24,ListaEfectos!$A$4:$F$77,2,0)),2,0),0),IF($N24="Desventaja",IFERROR(VLOOKUP(J24,INDIRECT(VLOOKUP($G24,ListaDesventajas!$A$1:$B$24,2,0)),2,0),0),IF($N24="Mantenida",10*INDEX(INDIRECT($F24),1,2),IF($N24="Sostenimiento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R24" s="16">
        <f ca="1">IF($N24="Efecto",IFERROR(VLOOKUP(K24,INDIRECT(VLOOKUP($G24,ListaEfectos!$A$4:$F$77,2,0)),2,0),0),IF($N24="Desventaja",IFERROR(VLOOKUP(K24,INDIRECT(VLOOKUP($G24,ListaDesventajas!$A$1:$B$24,2,0)),2,0),0),IF($N24="Mantenida",10*INDEX(INDIRECT($F24),1,2),IF($N24="Sostenimiento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S24" s="16">
        <f ca="1">IF($N24="Efecto",IFERROR(VLOOKUP(L24,INDIRECT(VLOOKUP($G24,ListaEfectos!$A$4:$F$77,2,0)),2,0),0),IF($N24="Desventaja",IFERROR(VLOOKUP(L24,INDIRECT(VLOOKUP($G24,ListaDesventajas!$A$1:$B$24,2,0)),2,0),0),IF($N24="Mantenida",10*INDEX(INDIRECT($F24),1,2),IF($N24="Sostenimiento Menor",20*INDEX(INDIRECT($F24),1,2),IF($N24="Sostenimiento Mayor",30*INDEX(INDIRECT($F24),1,2),IF($N24="Combinable",10*INDEX(INDIRECT($F24),1,2),0))))))</f>
        <v>0</v>
      </c>
      <c r="T24" s="49">
        <f t="shared" ca="1" si="2"/>
        <v>40</v>
      </c>
      <c r="U24" s="63"/>
    </row>
    <row r="25" spans="1:21" s="16" customFormat="1" x14ac:dyDescent="0.25">
      <c r="A25" s="54"/>
      <c r="B25" s="23"/>
      <c r="C25" s="16" t="str">
        <f t="shared" si="0"/>
        <v/>
      </c>
      <c r="D25" s="24" t="str">
        <f t="shared" si="1"/>
        <v/>
      </c>
      <c r="E25" s="23" t="s">
        <v>19</v>
      </c>
      <c r="F25" s="24" t="str">
        <f t="array" ref="F25">IF(C25&lt;&gt;"",ADDRESS(ROW(C25),COLUMN(C25))&amp;":"&amp;ADDRESS(ROW(C25)-1+MATCH(TRUE,C26:$C$455&lt;&gt;"",0),COLUMN(U25)),F24)</f>
        <v>$C$24:$U$26</v>
      </c>
      <c r="G25" s="24" t="s">
        <v>247</v>
      </c>
      <c r="H25" s="16" t="s">
        <v>356</v>
      </c>
      <c r="M25" s="27" t="str">
        <f>VLOOKUP(G25,ListaEfectos!$A$4:$F$77,6,0)</f>
        <v>Fuego</v>
      </c>
      <c r="N25" s="63" t="str">
        <f>IFERROR(IF(VLOOKUP($G25,ListaEfectos!$A$4:$F$77,1,0)&lt;&gt;"","Efecto"),IFERROR(IF(VLOOKUP($G25,ListaDesventajas!$A$2:$A$24,1,0)&lt;&gt;"","Desventaja"),G25))</f>
        <v>Efecto</v>
      </c>
      <c r="O25" s="23">
        <f ca="1">IF($N25="Efecto",IFERROR(VLOOKUP(H25,INDIRECT(VLOOKUP($G25,ListaEfectos!$A$4:$F$77,2,0)),2,0),0),IF($N25="Desventaja",IFERROR(VLOOKUP(H25,INDIRECT(VLOOKUP($G25,ListaDesventajas!$A$1:$B$24,2,0)),2,0),0),IF($N25="Mantenida",10*INDEX(INDIRECT($F25),1,2),IF($N25="Sostenimiento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50</v>
      </c>
      <c r="P25" s="16">
        <f ca="1">IF($N25="Efecto",IFERROR(VLOOKUP(I25,INDIRECT(VLOOKUP($G25,ListaEfectos!$A$4:$F$77,2,0)),2,0),0),IF($N25="Desventaja",IFERROR(VLOOKUP(I25,INDIRECT(VLOOKUP($G25,ListaDesventajas!$A$1:$B$24,2,0)),2,0),0),IF($N25="Mantenida",10*INDEX(INDIRECT($F25),1,2),IF($N25="Sostenimiento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Q25" s="16">
        <f ca="1">IF($N25="Efecto",IFERROR(VLOOKUP(J25,INDIRECT(VLOOKUP($G25,ListaEfectos!$A$4:$F$77,2,0)),2,0),0),IF($N25="Desventaja",IFERROR(VLOOKUP(J25,INDIRECT(VLOOKUP($G25,ListaDesventajas!$A$1:$B$24,2,0)),2,0),0),IF($N25="Mantenida",10*INDEX(INDIRECT($F25),1,2),IF($N25="Sostenimiento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R25" s="16">
        <f ca="1">IF($N25="Efecto",IFERROR(VLOOKUP(K25,INDIRECT(VLOOKUP($G25,ListaEfectos!$A$4:$F$77,2,0)),2,0),0),IF($N25="Desventaja",IFERROR(VLOOKUP(K25,INDIRECT(VLOOKUP($G25,ListaDesventajas!$A$1:$B$24,2,0)),2,0),0),IF($N25="Mantenida",10*INDEX(INDIRECT($F25),1,2),IF($N25="Sostenimiento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S25" s="16">
        <f ca="1">IF($N25="Efecto",IFERROR(VLOOKUP(L25,INDIRECT(VLOOKUP($G25,ListaEfectos!$A$4:$F$77,2,0)),2,0),0),IF($N25="Desventaja",IFERROR(VLOOKUP(L25,INDIRECT(VLOOKUP($G25,ListaDesventajas!$A$1:$B$24,2,0)),2,0),0),IF($N25="Mantenida",10*INDEX(INDIRECT($F25),1,2),IF($N25="Sostenimiento Menor",20*INDEX(INDIRECT($F25),1,2),IF($N25="Sostenimiento Mayor",30*INDEX(INDIRECT($F25),1,2),IF($N25="Combinable",10*INDEX(INDIRECT($F25),1,2),0))))))</f>
        <v>0</v>
      </c>
      <c r="T25" s="49">
        <f t="shared" ca="1" si="2"/>
        <v>50</v>
      </c>
      <c r="U25" s="63"/>
    </row>
    <row r="26" spans="1:21" s="18" customFormat="1" ht="15.75" thickBot="1" x14ac:dyDescent="0.3">
      <c r="A26" s="55"/>
      <c r="B26" s="33" t="s">
        <v>255</v>
      </c>
      <c r="C26" s="34" t="str">
        <f>IFERROR(VALUE(MID(B26,FIND("(",B26)+1,FIND(")",B26)-FIND("(",B26)-4)),"")</f>
        <v/>
      </c>
      <c r="D26" s="35" t="str">
        <f>IFERROR(VALUE(RIGHT(B26,1)),"")</f>
        <v/>
      </c>
      <c r="E26" s="33"/>
      <c r="F26" s="35" t="str">
        <f t="array" ref="F26">IF(C26&lt;&gt;"",ADDRESS(ROW(C26),COLUMN(C26))&amp;":"&amp;ADDRESS(ROW(C26)-1+MATCH(TRUE,C27:$C$455&lt;&gt;"",0),COLUMN(U26)),F25)</f>
        <v>$C$24:$U$26</v>
      </c>
      <c r="G26" s="35" t="s">
        <v>301</v>
      </c>
      <c r="H26" s="34" t="s">
        <v>1117</v>
      </c>
      <c r="I26" s="34"/>
      <c r="J26" s="34"/>
      <c r="K26" s="34"/>
      <c r="L26" s="34"/>
      <c r="M26" s="37" t="e">
        <f>VLOOKUP(G26,ListaEfectos!$A$4:$F$77,6,0)</f>
        <v>#N/A</v>
      </c>
      <c r="N26" s="63" t="str">
        <f>IFERROR(IF(VLOOKUP($G26,ListaEfectos!$A$4:$F$77,1,0)&lt;&gt;"","Efecto"),IFERROR(IF(VLOOKUP($G26,ListaDesventajas!$A$2:$A$24,1,0)&lt;&gt;"","Desventaja"),G26))</f>
        <v>Desventaja</v>
      </c>
      <c r="O26" s="33">
        <f ca="1">IF($N26="Efecto",IFERROR(VLOOKUP(H26,INDIRECT(VLOOKUP($G26,ListaEfectos!$A$4:$F$77,2,0)),2,0),0),IF($N26="Desventaja",IFERROR(VLOOKUP(H26,INDIRECT(VLOOKUP($G26,ListaDesventajas!$A$1:$B$24,2,0)),2,0),0),IF($N26="Mantenida",10*INDEX(INDIRECT($F26),1,2),IF($N26="Sostenimiento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-5</v>
      </c>
      <c r="P26" s="34">
        <f ca="1">IF($N26="Efecto",IFERROR(VLOOKUP(I26,INDIRECT(VLOOKUP($G26,ListaEfectos!$A$4:$F$77,2,0)),2,0),0),IF($N26="Desventaja",IFERROR(VLOOKUP(I26,INDIRECT(VLOOKUP($G26,ListaDesventajas!$A$1:$B$24,2,0)),2,0),0),IF($N26="Mantenida",10*INDEX(INDIRECT($F26),1,2),IF($N26="Sostenimiento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Q26" s="34">
        <f ca="1">IF($N26="Efecto",IFERROR(VLOOKUP(J26,INDIRECT(VLOOKUP($G26,ListaEfectos!$A$4:$F$77,2,0)),2,0),0),IF($N26="Desventaja",IFERROR(VLOOKUP(J26,INDIRECT(VLOOKUP($G26,ListaDesventajas!$A$1:$B$24,2,0)),2,0),0),IF($N26="Mantenida",10*INDEX(INDIRECT($F26),1,2),IF($N26="Sostenimiento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R26" s="34">
        <f ca="1">IF($N26="Efecto",IFERROR(VLOOKUP(K26,INDIRECT(VLOOKUP($G26,ListaEfectos!$A$4:$F$77,2,0)),2,0),0),IF($N26="Desventaja",IFERROR(VLOOKUP(K26,INDIRECT(VLOOKUP($G26,ListaDesventajas!$A$1:$B$24,2,0)),2,0),0),IF($N26="Mantenida",10*INDEX(INDIRECT($F26),1,2),IF($N26="Sostenimiento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S26" s="34">
        <f ca="1">IF($N26="Efecto",IFERROR(VLOOKUP(L26,INDIRECT(VLOOKUP($G26,ListaEfectos!$A$4:$F$77,2,0)),2,0),0),IF($N26="Desventaja",IFERROR(VLOOKUP(L26,INDIRECT(VLOOKUP($G26,ListaDesventajas!$A$1:$B$24,2,0)),2,0),0),IF($N26="Mantenida",10*INDEX(INDIRECT($F26),1,2),IF($N26="Sostenimiento Menor",20*INDEX(INDIRECT($F26),1,2),IF($N26="Sostenimiento Mayor",30*INDEX(INDIRECT($F26),1,2),IF($N26="Combinable",10*INDEX(INDIRECT($F26),1,2),0))))))</f>
        <v>0</v>
      </c>
      <c r="T26" s="49">
        <f t="shared" ca="1" si="2"/>
        <v>-5</v>
      </c>
      <c r="U26" s="72"/>
    </row>
    <row r="27" spans="1:21" s="15" customFormat="1" x14ac:dyDescent="0.25">
      <c r="A27" s="56" t="s">
        <v>309</v>
      </c>
      <c r="B27" s="23" t="s">
        <v>389</v>
      </c>
      <c r="C27" s="16">
        <f t="shared" si="0"/>
        <v>20</v>
      </c>
      <c r="D27" s="24">
        <f t="shared" si="1"/>
        <v>1</v>
      </c>
      <c r="E27" s="40" t="s">
        <v>20</v>
      </c>
      <c r="F27" s="41" t="str">
        <f t="array" ref="F27">IF(C27&lt;&gt;"",ADDRESS(ROW(C27),COLUMN(C27))&amp;":"&amp;ADDRESS(ROW(C27)-1+MATCH(TRUE,C28:$C$455&lt;&gt;"",0),COLUMN(U27)),F26)</f>
        <v>$C$27:$U$27</v>
      </c>
      <c r="G27" s="41" t="s">
        <v>302</v>
      </c>
      <c r="H27" s="42" t="s">
        <v>357</v>
      </c>
      <c r="I27" s="43"/>
      <c r="J27" s="43"/>
      <c r="K27" s="43"/>
      <c r="L27" s="43"/>
      <c r="M27" s="44" t="str">
        <f>VLOOKUP(G27,ListaEfectos!$A$4:$F$77,6,0)</f>
        <v>Luz</v>
      </c>
      <c r="N27" s="63" t="str">
        <f>IFERROR(IF(VLOOKUP($G27,ListaEfectos!$A$4:$F$77,1,0)&lt;&gt;"","Efecto"),IFERROR(IF(VLOOKUP($G27,ListaDesventajas!$A$2:$A$24,1,0)&lt;&gt;"","Desventaja"),G27))</f>
        <v>Efecto</v>
      </c>
      <c r="O27" s="40">
        <f ca="1">IF($N27="Efecto",IFERROR(VLOOKUP(H27,INDIRECT(VLOOKUP($G27,ListaEfectos!$A$4:$F$77,2,0)),2,0),0),IF($N27="Desventaja",IFERROR(VLOOKUP(H27,INDIRECT(VLOOKUP($G27,ListaDesventajas!$A$1:$B$24,2,0)),2,0),0),IF($N27="Mantenida",10*INDEX(INDIRECT($F27),1,2),IF($N27="Sostenimiento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20</v>
      </c>
      <c r="P27" s="43">
        <f ca="1">IF($N27="Efecto",IFERROR(VLOOKUP(I27,INDIRECT(VLOOKUP($G27,ListaEfectos!$A$4:$F$77,2,0)),2,0),0),IF($N27="Desventaja",IFERROR(VLOOKUP(I27,INDIRECT(VLOOKUP($G27,ListaDesventajas!$A$1:$B$24,2,0)),2,0),0),IF($N27="Mantenida",10*INDEX(INDIRECT($F27),1,2),IF($N27="Sostenimiento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Q27" s="43">
        <f ca="1">IF($N27="Efecto",IFERROR(VLOOKUP(J27,INDIRECT(VLOOKUP($G27,ListaEfectos!$A$4:$F$77,2,0)),2,0),0),IF($N27="Desventaja",IFERROR(VLOOKUP(J27,INDIRECT(VLOOKUP($G27,ListaDesventajas!$A$1:$B$24,2,0)),2,0),0),IF($N27="Mantenida",10*INDEX(INDIRECT($F27),1,2),IF($N27="Sostenimiento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R27" s="43">
        <f ca="1">IF($N27="Efecto",IFERROR(VLOOKUP(K27,INDIRECT(VLOOKUP($G27,ListaEfectos!$A$4:$F$77,2,0)),2,0),0),IF($N27="Desventaja",IFERROR(VLOOKUP(K27,INDIRECT(VLOOKUP($G27,ListaDesventajas!$A$1:$B$24,2,0)),2,0),0),IF($N27="Mantenida",10*INDEX(INDIRECT($F27),1,2),IF($N27="Sostenimiento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S27" s="43">
        <f ca="1">IF($N27="Efecto",IFERROR(VLOOKUP(L27,INDIRECT(VLOOKUP($G27,ListaEfectos!$A$4:$F$77,2,0)),2,0),0),IF($N27="Desventaja",IFERROR(VLOOKUP(L27,INDIRECT(VLOOKUP($G27,ListaDesventajas!$A$1:$B$24,2,0)),2,0),0),IF($N27="Mantenida",10*INDEX(INDIRECT($F27),1,2),IF($N27="Sostenimiento Menor",20*INDEX(INDIRECT($F27),1,2),IF($N27="Sostenimiento Mayor",30*INDEX(INDIRECT($F27),1,2),IF($N27="Combinable",10*INDEX(INDIRECT($F27),1,2),0))))))</f>
        <v>0</v>
      </c>
      <c r="T27" s="49">
        <f t="shared" ca="1" si="2"/>
        <v>20</v>
      </c>
      <c r="U27" s="73"/>
    </row>
    <row r="28" spans="1:21" s="16" customFormat="1" x14ac:dyDescent="0.25">
      <c r="A28" s="56"/>
      <c r="B28" s="23" t="s">
        <v>390</v>
      </c>
      <c r="C28" s="16">
        <f t="shared" si="0"/>
        <v>30</v>
      </c>
      <c r="D28" s="24">
        <f t="shared" si="1"/>
        <v>1</v>
      </c>
      <c r="E28" s="23" t="s">
        <v>21</v>
      </c>
      <c r="F28" s="24" t="str">
        <f t="array" ref="F28">IF(C28&lt;&gt;"",ADDRESS(ROW(C28),COLUMN(C28))&amp;":"&amp;ADDRESS(ROW(C28)-1+MATCH(TRUE,C29:$C$455&lt;&gt;"",0),COLUMN(U28)),F27)</f>
        <v>$C$28:$U$29</v>
      </c>
      <c r="G28" s="24" t="s">
        <v>303</v>
      </c>
      <c r="H28" s="17" t="s">
        <v>358</v>
      </c>
      <c r="M28" s="27" t="str">
        <f>VLOOKUP(G28,ListaEfectos!$A$4:$F$77,6,0)</f>
        <v>Agua</v>
      </c>
      <c r="N28" s="63" t="str">
        <f>IFERROR(IF(VLOOKUP($G28,ListaEfectos!$A$4:$F$77,1,0)&lt;&gt;"","Efecto"),IFERROR(IF(VLOOKUP($G28,ListaDesventajas!$A$2:$A$24,1,0)&lt;&gt;"","Desventaja"),G28))</f>
        <v>Efecto</v>
      </c>
      <c r="O28" s="23">
        <f ca="1">IF($N28="Efecto",IFERROR(VLOOKUP(H28,INDIRECT(VLOOKUP($G28,ListaEfectos!$A$4:$F$77,2,0)),2,0),0),IF($N28="Desventaja",IFERROR(VLOOKUP(H28,INDIRECT(VLOOKUP($G28,ListaDesventajas!$A$1:$B$24,2,0)),2,0),0),IF($N28="Mantenida",10*INDEX(INDIRECT($F28),1,2),IF($N28="Sostenimiento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20</v>
      </c>
      <c r="P28" s="16">
        <f ca="1">IF($N28="Efecto",IFERROR(VLOOKUP(I28,INDIRECT(VLOOKUP($G28,ListaEfectos!$A$4:$F$77,2,0)),2,0),0),IF($N28="Desventaja",IFERROR(VLOOKUP(I28,INDIRECT(VLOOKUP($G28,ListaDesventajas!$A$1:$B$24,2,0)),2,0),0),IF($N28="Mantenida",10*INDEX(INDIRECT($F28),1,2),IF($N28="Sostenimiento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Q28" s="16">
        <f ca="1">IF($N28="Efecto",IFERROR(VLOOKUP(J28,INDIRECT(VLOOKUP($G28,ListaEfectos!$A$4:$F$77,2,0)),2,0),0),IF($N28="Desventaja",IFERROR(VLOOKUP(J28,INDIRECT(VLOOKUP($G28,ListaDesventajas!$A$1:$B$24,2,0)),2,0),0),IF($N28="Mantenida",10*INDEX(INDIRECT($F28),1,2),IF($N28="Sostenimiento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R28" s="16">
        <f ca="1">IF($N28="Efecto",IFERROR(VLOOKUP(K28,INDIRECT(VLOOKUP($G28,ListaEfectos!$A$4:$F$77,2,0)),2,0),0),IF($N28="Desventaja",IFERROR(VLOOKUP(K28,INDIRECT(VLOOKUP($G28,ListaDesventajas!$A$1:$B$24,2,0)),2,0),0),IF($N28="Mantenida",10*INDEX(INDIRECT($F28),1,2),IF($N28="Sostenimiento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S28" s="16">
        <f ca="1">IF($N28="Efecto",IFERROR(VLOOKUP(L28,INDIRECT(VLOOKUP($G28,ListaEfectos!$A$4:$F$77,2,0)),2,0),0),IF($N28="Desventaja",IFERROR(VLOOKUP(L28,INDIRECT(VLOOKUP($G28,ListaDesventajas!$A$1:$B$24,2,0)),2,0),0),IF($N28="Mantenida",10*INDEX(INDIRECT($F28),1,2),IF($N28="Sostenimiento Menor",20*INDEX(INDIRECT($F28),1,2),IF($N28="Sostenimiento Mayor",30*INDEX(INDIRECT($F28),1,2),IF($N28="Combinable",10*INDEX(INDIRECT($F28),1,2),0))))))</f>
        <v>0</v>
      </c>
      <c r="T28" s="49">
        <f t="shared" ca="1" si="2"/>
        <v>20</v>
      </c>
      <c r="U28" s="63"/>
    </row>
    <row r="29" spans="1:21" s="16" customFormat="1" x14ac:dyDescent="0.25">
      <c r="A29" s="56"/>
      <c r="B29" s="23"/>
      <c r="C29" s="16" t="str">
        <f t="shared" si="0"/>
        <v/>
      </c>
      <c r="D29" s="24" t="str">
        <f t="shared" si="1"/>
        <v/>
      </c>
      <c r="E29" s="25" t="s">
        <v>22</v>
      </c>
      <c r="F29" s="26" t="str">
        <f t="array" ref="F29">IF(C29&lt;&gt;"",ADDRESS(ROW(C29),COLUMN(C29))&amp;":"&amp;ADDRESS(ROW(C29)-1+MATCH(TRUE,C30:$C$455&lt;&gt;"",0),COLUMN(U29)),F28)</f>
        <v>$C$28:$U$29</v>
      </c>
      <c r="G29" s="26" t="s">
        <v>247</v>
      </c>
      <c r="H29" s="19" t="s">
        <v>352</v>
      </c>
      <c r="I29" s="18"/>
      <c r="J29" s="18"/>
      <c r="K29" s="18"/>
      <c r="L29" s="18"/>
      <c r="M29" s="28" t="str">
        <f>VLOOKUP(G29,ListaEfectos!$A$4:$F$77,6,0)</f>
        <v>Fuego</v>
      </c>
      <c r="N29" s="63" t="str">
        <f>IFERROR(IF(VLOOKUP($G29,ListaEfectos!$A$4:$F$77,1,0)&lt;&gt;"","Efecto"),IFERROR(IF(VLOOKUP($G29,ListaDesventajas!$A$2:$A$24,1,0)&lt;&gt;"","Desventaja"),G29))</f>
        <v>Efecto</v>
      </c>
      <c r="O29" s="25">
        <f ca="1">IF($N29="Efecto",IFERROR(VLOOKUP(H29,INDIRECT(VLOOKUP($G29,ListaEfectos!$A$4:$F$77,2,0)),2,0),0),IF($N29="Desventaja",IFERROR(VLOOKUP(H29,INDIRECT(VLOOKUP($G29,ListaDesventajas!$A$1:$B$24,2,0)),2,0),0),IF($N29="Mantenida",10*INDEX(INDIRECT($F29),1,2),IF($N29="Sostenimiento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10</v>
      </c>
      <c r="P29" s="18">
        <f ca="1">IF($N29="Efecto",IFERROR(VLOOKUP(I29,INDIRECT(VLOOKUP($G29,ListaEfectos!$A$4:$F$77,2,0)),2,0),0),IF($N29="Desventaja",IFERROR(VLOOKUP(I29,INDIRECT(VLOOKUP($G29,ListaDesventajas!$A$1:$B$24,2,0)),2,0),0),IF($N29="Mantenida",10*INDEX(INDIRECT($F29),1,2),IF($N29="Sostenimiento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Q29" s="18">
        <f ca="1">IF($N29="Efecto",IFERROR(VLOOKUP(J29,INDIRECT(VLOOKUP($G29,ListaEfectos!$A$4:$F$77,2,0)),2,0),0),IF($N29="Desventaja",IFERROR(VLOOKUP(J29,INDIRECT(VLOOKUP($G29,ListaDesventajas!$A$1:$B$24,2,0)),2,0),0),IF($N29="Mantenida",10*INDEX(INDIRECT($F29),1,2),IF($N29="Sostenimiento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R29" s="18">
        <f ca="1">IF($N29="Efecto",IFERROR(VLOOKUP(K29,INDIRECT(VLOOKUP($G29,ListaEfectos!$A$4:$F$77,2,0)),2,0),0),IF($N29="Desventaja",IFERROR(VLOOKUP(K29,INDIRECT(VLOOKUP($G29,ListaDesventajas!$A$1:$B$24,2,0)),2,0),0),IF($N29="Mantenida",10*INDEX(INDIRECT($F29),1,2),IF($N29="Sostenimiento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S29" s="18">
        <f ca="1">IF($N29="Efecto",IFERROR(VLOOKUP(L29,INDIRECT(VLOOKUP($G29,ListaEfectos!$A$4:$F$77,2,0)),2,0),0),IF($N29="Desventaja",IFERROR(VLOOKUP(L29,INDIRECT(VLOOKUP($G29,ListaDesventajas!$A$1:$B$24,2,0)),2,0),0),IF($N29="Mantenida",10*INDEX(INDIRECT($F29),1,2),IF($N29="Sostenimiento Menor",20*INDEX(INDIRECT($F29),1,2),IF($N29="Sostenimiento Mayor",30*INDEX(INDIRECT($F29),1,2),IF($N29="Combinable",10*INDEX(INDIRECT($F29),1,2),0))))))</f>
        <v>0</v>
      </c>
      <c r="T29" s="49">
        <f t="shared" ca="1" si="2"/>
        <v>10</v>
      </c>
      <c r="U29" s="63"/>
    </row>
    <row r="30" spans="1:21" s="16" customFormat="1" x14ac:dyDescent="0.25">
      <c r="A30" s="56"/>
      <c r="B30" s="23" t="s">
        <v>391</v>
      </c>
      <c r="C30" s="16">
        <f t="shared" si="0"/>
        <v>45</v>
      </c>
      <c r="D30" s="24">
        <f t="shared" si="1"/>
        <v>2</v>
      </c>
      <c r="E30" s="23" t="s">
        <v>23</v>
      </c>
      <c r="F30" s="24" t="str">
        <f t="array" ref="F30">IF(C30&lt;&gt;"",ADDRESS(ROW(C30),COLUMN(C30))&amp;":"&amp;ADDRESS(ROW(C30)-1+MATCH(TRUE,C31:$C$455&lt;&gt;"",0),COLUMN(U30)),F29)</f>
        <v>$C$30:$U$32</v>
      </c>
      <c r="G30" s="24" t="s">
        <v>304</v>
      </c>
      <c r="H30" s="17" t="s">
        <v>1031</v>
      </c>
      <c r="M30" s="27" t="str">
        <f>VLOOKUP(G30,ListaEfectos!$A$4:$F$77,6,0)</f>
        <v>Fuego, Oscuridad</v>
      </c>
      <c r="N30" s="63" t="str">
        <f>IFERROR(IF(VLOOKUP($G30,ListaEfectos!$A$4:$F$77,1,0)&lt;&gt;"","Efecto"),IFERROR(IF(VLOOKUP($G30,ListaDesventajas!$A$2:$A$24,1,0)&lt;&gt;"","Desventaja"),G30))</f>
        <v>Efecto</v>
      </c>
      <c r="O30" s="23">
        <f ca="1">IF($N30="Efecto",IFERROR(VLOOKUP(H30,INDIRECT(VLOOKUP($G30,ListaEfectos!$A$4:$F$77,2,0)),2,0),0),IF($N30="Desventaja",IFERROR(VLOOKUP(H30,INDIRECT(VLOOKUP($G30,ListaDesventajas!$A$1:$B$24,2,0)),2,0),0),IF($N30="Mantenida",10*INDEX(INDIRECT($F30),1,2),IF($N30="Sostenimiento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20</v>
      </c>
      <c r="P30" s="16">
        <f ca="1">IF($N30="Efecto",IFERROR(VLOOKUP(I30,INDIRECT(VLOOKUP($G30,ListaEfectos!$A$4:$F$77,2,0)),2,0),0),IF($N30="Desventaja",IFERROR(VLOOKUP(I30,INDIRECT(VLOOKUP($G30,ListaDesventajas!$A$1:$B$24,2,0)),2,0),0),IF($N30="Mantenida",10*INDEX(INDIRECT($F30),1,2),IF($N30="Sostenimiento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Q30" s="16">
        <f ca="1">IF($N30="Efecto",IFERROR(VLOOKUP(J30,INDIRECT(VLOOKUP($G30,ListaEfectos!$A$4:$F$77,2,0)),2,0),0),IF($N30="Desventaja",IFERROR(VLOOKUP(J30,INDIRECT(VLOOKUP($G30,ListaDesventajas!$A$1:$B$24,2,0)),2,0),0),IF($N30="Mantenida",10*INDEX(INDIRECT($F30),1,2),IF($N30="Sostenimiento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R30" s="16">
        <f ca="1">IF($N30="Efecto",IFERROR(VLOOKUP(K30,INDIRECT(VLOOKUP($G30,ListaEfectos!$A$4:$F$77,2,0)),2,0),0),IF($N30="Desventaja",IFERROR(VLOOKUP(K30,INDIRECT(VLOOKUP($G30,ListaDesventajas!$A$1:$B$24,2,0)),2,0),0),IF($N30="Mantenida",10*INDEX(INDIRECT($F30),1,2),IF($N30="Sostenimiento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S30" s="16">
        <f ca="1">IF($N30="Efecto",IFERROR(VLOOKUP(L30,INDIRECT(VLOOKUP($G30,ListaEfectos!$A$4:$F$77,2,0)),2,0),0),IF($N30="Desventaja",IFERROR(VLOOKUP(L30,INDIRECT(VLOOKUP($G30,ListaDesventajas!$A$1:$B$24,2,0)),2,0),0),IF($N30="Mantenida",10*INDEX(INDIRECT($F30),1,2),IF($N30="Sostenimiento Menor",20*INDEX(INDIRECT($F30),1,2),IF($N30="Sostenimiento Mayor",30*INDEX(INDIRECT($F30),1,2),IF($N30="Combinable",10*INDEX(INDIRECT($F30),1,2),0))))))</f>
        <v>0</v>
      </c>
      <c r="T30" s="49">
        <f t="shared" ca="1" si="2"/>
        <v>20</v>
      </c>
      <c r="U30" s="63"/>
    </row>
    <row r="31" spans="1:21" s="16" customFormat="1" x14ac:dyDescent="0.25">
      <c r="A31" s="56"/>
      <c r="B31" s="23"/>
      <c r="C31" s="16" t="str">
        <f t="shared" si="0"/>
        <v/>
      </c>
      <c r="D31" s="24" t="str">
        <f t="shared" si="1"/>
        <v/>
      </c>
      <c r="E31" s="23" t="s">
        <v>24</v>
      </c>
      <c r="F31" s="24" t="str">
        <f t="array" ref="F31">IF(C31&lt;&gt;"",ADDRESS(ROW(C31),COLUMN(C31))&amp;":"&amp;ADDRESS(ROW(C31)-1+MATCH(TRUE,C32:$C$455&lt;&gt;"",0),COLUMN(U31)),F30)</f>
        <v>$C$30:$U$32</v>
      </c>
      <c r="G31" s="24" t="s">
        <v>305</v>
      </c>
      <c r="H31" s="17" t="s">
        <v>359</v>
      </c>
      <c r="M31" s="27" t="str">
        <f>VLOOKUP(G31,ListaEfectos!$A$4:$F$77,6,0)</f>
        <v>Aire</v>
      </c>
      <c r="N31" s="63" t="str">
        <f>IFERROR(IF(VLOOKUP($G31,ListaEfectos!$A$4:$F$77,1,0)&lt;&gt;"","Efecto"),IFERROR(IF(VLOOKUP($G31,ListaDesventajas!$A$2:$A$24,1,0)&lt;&gt;"","Desventaja"),G31))</f>
        <v>Efecto</v>
      </c>
      <c r="O31" s="23">
        <f ca="1">IF($N31="Efecto",IFERROR(VLOOKUP(H31,INDIRECT(VLOOKUP($G31,ListaEfectos!$A$4:$F$77,2,0)),2,0),0),IF($N31="Desventaja",IFERROR(VLOOKUP(H31,INDIRECT(VLOOKUP($G31,ListaDesventajas!$A$1:$B$24,2,0)),2,0),0),IF($N31="Mantenida",10*INDEX(INDIRECT($F31),1,2),IF($N31="Sostenimiento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10</v>
      </c>
      <c r="P31" s="16">
        <f ca="1">IF($N31="Efecto",IFERROR(VLOOKUP(I31,INDIRECT(VLOOKUP($G31,ListaEfectos!$A$4:$F$77,2,0)),2,0),0),IF($N31="Desventaja",IFERROR(VLOOKUP(I31,INDIRECT(VLOOKUP($G31,ListaDesventajas!$A$1:$B$24,2,0)),2,0),0),IF($N31="Mantenida",10*INDEX(INDIRECT($F31),1,2),IF($N31="Sostenimiento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Q31" s="16">
        <f ca="1">IF($N31="Efecto",IFERROR(VLOOKUP(J31,INDIRECT(VLOOKUP($G31,ListaEfectos!$A$4:$F$77,2,0)),2,0),0),IF($N31="Desventaja",IFERROR(VLOOKUP(J31,INDIRECT(VLOOKUP($G31,ListaDesventajas!$A$1:$B$24,2,0)),2,0),0),IF($N31="Mantenida",10*INDEX(INDIRECT($F31),1,2),IF($N31="Sostenimiento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R31" s="16">
        <f ca="1">IF($N31="Efecto",IFERROR(VLOOKUP(K31,INDIRECT(VLOOKUP($G31,ListaEfectos!$A$4:$F$77,2,0)),2,0),0),IF($N31="Desventaja",IFERROR(VLOOKUP(K31,INDIRECT(VLOOKUP($G31,ListaDesventajas!$A$1:$B$24,2,0)),2,0),0),IF($N31="Mantenida",10*INDEX(INDIRECT($F31),1,2),IF($N31="Sostenimiento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S31" s="16">
        <f ca="1">IF($N31="Efecto",IFERROR(VLOOKUP(L31,INDIRECT(VLOOKUP($G31,ListaEfectos!$A$4:$F$77,2,0)),2,0),0),IF($N31="Desventaja",IFERROR(VLOOKUP(L31,INDIRECT(VLOOKUP($G31,ListaDesventajas!$A$1:$B$24,2,0)),2,0),0),IF($N31="Mantenida",10*INDEX(INDIRECT($F31),1,2),IF($N31="Sostenimiento Menor",20*INDEX(INDIRECT($F31),1,2),IF($N31="Sostenimiento Mayor",30*INDEX(INDIRECT($F31),1,2),IF($N31="Combinable",10*INDEX(INDIRECT($F31),1,2),0))))))</f>
        <v>0</v>
      </c>
      <c r="T31" s="49">
        <f t="shared" ca="1" si="2"/>
        <v>10</v>
      </c>
      <c r="U31" s="63"/>
    </row>
    <row r="32" spans="1:21" s="16" customFormat="1" x14ac:dyDescent="0.25">
      <c r="A32" s="56"/>
      <c r="B32" s="23"/>
      <c r="C32" s="16" t="str">
        <f t="shared" si="0"/>
        <v/>
      </c>
      <c r="D32" s="24" t="str">
        <f t="shared" si="1"/>
        <v/>
      </c>
      <c r="E32" s="25" t="s">
        <v>25</v>
      </c>
      <c r="F32" s="26" t="str">
        <f t="array" ref="F32">IF(C32&lt;&gt;"",ADDRESS(ROW(C32),COLUMN(C32))&amp;":"&amp;ADDRESS(ROW(C32)-1+MATCH(TRUE,C33:$C$455&lt;&gt;"",0),COLUMN(U32)),F31)</f>
        <v>$C$30:$U$32</v>
      </c>
      <c r="G32" s="26" t="s">
        <v>252</v>
      </c>
      <c r="H32" s="19" t="s">
        <v>343</v>
      </c>
      <c r="I32" s="18"/>
      <c r="J32" s="18"/>
      <c r="K32" s="18"/>
      <c r="L32" s="18"/>
      <c r="M32" s="28" t="str">
        <f>VLOOKUP(G32,ListaEfectos!$A$4:$F$77,6,0)</f>
        <v>Aire, Fuego, Oscuridad</v>
      </c>
      <c r="N32" s="63" t="str">
        <f>IFERROR(IF(VLOOKUP($G32,ListaEfectos!$A$4:$F$77,1,0)&lt;&gt;"","Efecto"),IFERROR(IF(VLOOKUP($G32,ListaDesventajas!$A$2:$A$24,1,0)&lt;&gt;"","Desventaja"),G32))</f>
        <v>Efecto</v>
      </c>
      <c r="O32" s="25">
        <f ca="1">IF($N32="Efecto",IFERROR(VLOOKUP(H32,INDIRECT(VLOOKUP($G32,ListaEfectos!$A$4:$F$77,2,0)),2,0),0),IF($N32="Desventaja",IFERROR(VLOOKUP(H32,INDIRECT(VLOOKUP($G32,ListaDesventajas!$A$1:$B$24,2,0)),2,0),0),IF($N32="Mantenida",10*INDEX(INDIRECT($F32),1,2),IF($N32="Sostenimiento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15</v>
      </c>
      <c r="P32" s="18">
        <f ca="1">IF($N32="Efecto",IFERROR(VLOOKUP(I32,INDIRECT(VLOOKUP($G32,ListaEfectos!$A$4:$F$77,2,0)),2,0),0),IF($N32="Desventaja",IFERROR(VLOOKUP(I32,INDIRECT(VLOOKUP($G32,ListaDesventajas!$A$1:$B$24,2,0)),2,0),0),IF($N32="Mantenida",10*INDEX(INDIRECT($F32),1,2),IF($N32="Sostenimiento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Q32" s="18">
        <f ca="1">IF($N32="Efecto",IFERROR(VLOOKUP(J32,INDIRECT(VLOOKUP($G32,ListaEfectos!$A$4:$F$77,2,0)),2,0),0),IF($N32="Desventaja",IFERROR(VLOOKUP(J32,INDIRECT(VLOOKUP($G32,ListaDesventajas!$A$1:$B$24,2,0)),2,0),0),IF($N32="Mantenida",10*INDEX(INDIRECT($F32),1,2),IF($N32="Sostenimiento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R32" s="18">
        <f ca="1">IF($N32="Efecto",IFERROR(VLOOKUP(K32,INDIRECT(VLOOKUP($G32,ListaEfectos!$A$4:$F$77,2,0)),2,0),0),IF($N32="Desventaja",IFERROR(VLOOKUP(K32,INDIRECT(VLOOKUP($G32,ListaDesventajas!$A$1:$B$24,2,0)),2,0),0),IF($N32="Mantenida",10*INDEX(INDIRECT($F32),1,2),IF($N32="Sostenimiento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S32" s="18">
        <f ca="1">IF($N32="Efecto",IFERROR(VLOOKUP(L32,INDIRECT(VLOOKUP($G32,ListaEfectos!$A$4:$F$77,2,0)),2,0),0),IF($N32="Desventaja",IFERROR(VLOOKUP(L32,INDIRECT(VLOOKUP($G32,ListaDesventajas!$A$1:$B$24,2,0)),2,0),0),IF($N32="Mantenida",10*INDEX(INDIRECT($F32),1,2),IF($N32="Sostenimiento Menor",20*INDEX(INDIRECT($F32),1,2),IF($N32="Sostenimiento Mayor",30*INDEX(INDIRECT($F32),1,2),IF($N32="Combinable",10*INDEX(INDIRECT($F32),1,2),0))))))</f>
        <v>0</v>
      </c>
      <c r="T32" s="49">
        <f t="shared" ca="1" si="2"/>
        <v>15</v>
      </c>
      <c r="U32" s="63"/>
    </row>
    <row r="33" spans="1:21" s="16" customFormat="1" x14ac:dyDescent="0.25">
      <c r="A33" s="56"/>
      <c r="B33" s="23" t="s">
        <v>392</v>
      </c>
      <c r="C33" s="16">
        <f t="shared" si="0"/>
        <v>55</v>
      </c>
      <c r="D33" s="24">
        <f t="shared" si="1"/>
        <v>2</v>
      </c>
      <c r="E33" s="23" t="s">
        <v>26</v>
      </c>
      <c r="F33" s="24" t="str">
        <f t="array" ref="F33">IF(C33&lt;&gt;"",ADDRESS(ROW(C33),COLUMN(C33))&amp;":"&amp;ADDRESS(ROW(C33)-1+MATCH(TRUE,C34:$C$455&lt;&gt;"",0),COLUMN(U33)),F32)</f>
        <v>$C$33:$U$35</v>
      </c>
      <c r="G33" s="24" t="s">
        <v>252</v>
      </c>
      <c r="H33" s="17" t="s">
        <v>352</v>
      </c>
      <c r="M33" s="27" t="str">
        <f>VLOOKUP(G33,ListaEfectos!$A$4:$F$77,6,0)</f>
        <v>Aire, Fuego, Oscuridad</v>
      </c>
      <c r="N33" s="63" t="str">
        <f>IFERROR(IF(VLOOKUP($G33,ListaEfectos!$A$4:$F$77,1,0)&lt;&gt;"","Efecto"),IFERROR(IF(VLOOKUP($G33,ListaDesventajas!$A$2:$A$24,1,0)&lt;&gt;"","Desventaja"),G33))</f>
        <v>Efecto</v>
      </c>
      <c r="O33" s="23">
        <f ca="1">IF($N33="Efecto",IFERROR(VLOOKUP(H33,INDIRECT(VLOOKUP($G33,ListaEfectos!$A$4:$F$77,2,0)),2,0),0),IF($N33="Desventaja",IFERROR(VLOOKUP(H33,INDIRECT(VLOOKUP($G33,ListaDesventajas!$A$1:$B$24,2,0)),2,0),0),IF($N33="Mantenida",10*INDEX(INDIRECT($F33),1,2),IF($N33="Sostenimiento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10</v>
      </c>
      <c r="P33" s="16">
        <f ca="1">IF($N33="Efecto",IFERROR(VLOOKUP(I33,INDIRECT(VLOOKUP($G33,ListaEfectos!$A$4:$F$77,2,0)),2,0),0),IF($N33="Desventaja",IFERROR(VLOOKUP(I33,INDIRECT(VLOOKUP($G33,ListaDesventajas!$A$1:$B$24,2,0)),2,0),0),IF($N33="Mantenida",10*INDEX(INDIRECT($F33),1,2),IF($N33="Sostenimiento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Q33" s="16">
        <f ca="1">IF($N33="Efecto",IFERROR(VLOOKUP(J33,INDIRECT(VLOOKUP($G33,ListaEfectos!$A$4:$F$77,2,0)),2,0),0),IF($N33="Desventaja",IFERROR(VLOOKUP(J33,INDIRECT(VLOOKUP($G33,ListaDesventajas!$A$1:$B$24,2,0)),2,0),0),IF($N33="Mantenida",10*INDEX(INDIRECT($F33),1,2),IF($N33="Sostenimiento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R33" s="16">
        <f ca="1">IF($N33="Efecto",IFERROR(VLOOKUP(K33,INDIRECT(VLOOKUP($G33,ListaEfectos!$A$4:$F$77,2,0)),2,0),0),IF($N33="Desventaja",IFERROR(VLOOKUP(K33,INDIRECT(VLOOKUP($G33,ListaDesventajas!$A$1:$B$24,2,0)),2,0),0),IF($N33="Mantenida",10*INDEX(INDIRECT($F33),1,2),IF($N33="Sostenimiento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S33" s="16">
        <f ca="1">IF($N33="Efecto",IFERROR(VLOOKUP(L33,INDIRECT(VLOOKUP($G33,ListaEfectos!$A$4:$F$77,2,0)),2,0),0),IF($N33="Desventaja",IFERROR(VLOOKUP(L33,INDIRECT(VLOOKUP($G33,ListaDesventajas!$A$1:$B$24,2,0)),2,0),0),IF($N33="Mantenida",10*INDEX(INDIRECT($F33),1,2),IF($N33="Sostenimiento Menor",20*INDEX(INDIRECT($F33),1,2),IF($N33="Sostenimiento Mayor",30*INDEX(INDIRECT($F33),1,2),IF($N33="Combinable",10*INDEX(INDIRECT($F33),1,2),0))))))</f>
        <v>0</v>
      </c>
      <c r="T33" s="49">
        <f t="shared" ca="1" si="2"/>
        <v>10</v>
      </c>
      <c r="U33" s="63"/>
    </row>
    <row r="34" spans="1:21" s="16" customFormat="1" x14ac:dyDescent="0.25">
      <c r="A34" s="56"/>
      <c r="B34" s="23"/>
      <c r="C34" s="16" t="str">
        <f t="shared" si="0"/>
        <v/>
      </c>
      <c r="D34" s="24" t="str">
        <f t="shared" si="1"/>
        <v/>
      </c>
      <c r="E34" s="23" t="s">
        <v>27</v>
      </c>
      <c r="F34" s="24" t="str">
        <f t="array" ref="F34">IF(C34&lt;&gt;"",ADDRESS(ROW(C34),COLUMN(C34))&amp;":"&amp;ADDRESS(ROW(C34)-1+MATCH(TRUE,C35:$C$455&lt;&gt;"",0),COLUMN(U34)),F33)</f>
        <v>$C$33:$U$35</v>
      </c>
      <c r="G34" s="24" t="s">
        <v>246</v>
      </c>
      <c r="H34" s="16" t="s">
        <v>360</v>
      </c>
      <c r="M34" s="27" t="str">
        <f>VLOOKUP(G34,ListaEfectos!$A$4:$F$77,6,0)</f>
        <v>Fuego, Luz, Oscuridad</v>
      </c>
      <c r="N34" s="63" t="str">
        <f>IFERROR(IF(VLOOKUP($G34,ListaEfectos!$A$4:$F$77,1,0)&lt;&gt;"","Efecto"),IFERROR(IF(VLOOKUP($G34,ListaDesventajas!$A$2:$A$24,1,0)&lt;&gt;"","Desventaja"),G34))</f>
        <v>Efecto</v>
      </c>
      <c r="O34" s="23">
        <f ca="1">IF($N34="Efecto",IFERROR(VLOOKUP(H34,INDIRECT(VLOOKUP($G34,ListaEfectos!$A$4:$F$77,2,0)),2,0),0),IF($N34="Desventaja",IFERROR(VLOOKUP(H34,INDIRECT(VLOOKUP($G34,ListaDesventajas!$A$1:$B$24,2,0)),2,0),0),IF($N34="Mantenida",10*INDEX(INDIRECT($F34),1,2),IF($N34="Sostenimiento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20</v>
      </c>
      <c r="P34" s="16">
        <f ca="1">IF($N34="Efecto",IFERROR(VLOOKUP(I34,INDIRECT(VLOOKUP($G34,ListaEfectos!$A$4:$F$77,2,0)),2,0),0),IF($N34="Desventaja",IFERROR(VLOOKUP(I34,INDIRECT(VLOOKUP($G34,ListaDesventajas!$A$1:$B$24,2,0)),2,0),0),IF($N34="Mantenida",10*INDEX(INDIRECT($F34),1,2),IF($N34="Sostenimiento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Q34" s="16">
        <f ca="1">IF($N34="Efecto",IFERROR(VLOOKUP(J34,INDIRECT(VLOOKUP($G34,ListaEfectos!$A$4:$F$77,2,0)),2,0),0),IF($N34="Desventaja",IFERROR(VLOOKUP(J34,INDIRECT(VLOOKUP($G34,ListaDesventajas!$A$1:$B$24,2,0)),2,0),0),IF($N34="Mantenida",10*INDEX(INDIRECT($F34),1,2),IF($N34="Sostenimiento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R34" s="16">
        <f ca="1">IF($N34="Efecto",IFERROR(VLOOKUP(K34,INDIRECT(VLOOKUP($G34,ListaEfectos!$A$4:$F$77,2,0)),2,0),0),IF($N34="Desventaja",IFERROR(VLOOKUP(K34,INDIRECT(VLOOKUP($G34,ListaDesventajas!$A$1:$B$24,2,0)),2,0),0),IF($N34="Mantenida",10*INDEX(INDIRECT($F34),1,2),IF($N34="Sostenimiento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S34" s="16">
        <f ca="1">IF($N34="Efecto",IFERROR(VLOOKUP(L34,INDIRECT(VLOOKUP($G34,ListaEfectos!$A$4:$F$77,2,0)),2,0),0),IF($N34="Desventaja",IFERROR(VLOOKUP(L34,INDIRECT(VLOOKUP($G34,ListaDesventajas!$A$1:$B$24,2,0)),2,0),0),IF($N34="Mantenida",10*INDEX(INDIRECT($F34),1,2),IF($N34="Sostenimiento Menor",20*INDEX(INDIRECT($F34),1,2),IF($N34="Sostenimiento Mayor",30*INDEX(INDIRECT($F34),1,2),IF($N34="Combinable",10*INDEX(INDIRECT($F34),1,2),0))))))</f>
        <v>0</v>
      </c>
      <c r="T34" s="49">
        <f t="shared" ca="1" si="2"/>
        <v>20</v>
      </c>
      <c r="U34" s="63"/>
    </row>
    <row r="35" spans="1:21" s="16" customFormat="1" x14ac:dyDescent="0.25">
      <c r="A35" s="56"/>
      <c r="B35" s="23"/>
      <c r="C35" s="16" t="str">
        <f t="shared" si="0"/>
        <v/>
      </c>
      <c r="D35" s="24" t="str">
        <f t="shared" si="1"/>
        <v/>
      </c>
      <c r="E35" s="25" t="s">
        <v>28</v>
      </c>
      <c r="F35" s="26" t="str">
        <f t="array" ref="F35">IF(C35&lt;&gt;"",ADDRESS(ROW(C35),COLUMN(C35))&amp;":"&amp;ADDRESS(ROW(C35)-1+MATCH(TRUE,C36:$C$455&lt;&gt;"",0),COLUMN(U35)),F34)</f>
        <v>$C$33:$U$35</v>
      </c>
      <c r="G35" s="26" t="s">
        <v>306</v>
      </c>
      <c r="H35" s="18" t="s">
        <v>361</v>
      </c>
      <c r="I35" s="18"/>
      <c r="J35" s="18"/>
      <c r="K35" s="18"/>
      <c r="L35" s="18"/>
      <c r="M35" s="28" t="str">
        <f>VLOOKUP(G35,ListaEfectos!$A$4:$F$77,6,0)</f>
        <v>Fuego</v>
      </c>
      <c r="N35" s="63" t="str">
        <f>IFERROR(IF(VLOOKUP($G35,ListaEfectos!$A$4:$F$77,1,0)&lt;&gt;"","Efecto"),IFERROR(IF(VLOOKUP($G35,ListaDesventajas!$A$2:$A$24,1,0)&lt;&gt;"","Desventaja"),G35))</f>
        <v>Efecto</v>
      </c>
      <c r="O35" s="25">
        <f ca="1">IF($N35="Efecto",IFERROR(VLOOKUP(H35,INDIRECT(VLOOKUP($G35,ListaEfectos!$A$4:$F$77,2,0)),2,0),0),IF($N35="Desventaja",IFERROR(VLOOKUP(H35,INDIRECT(VLOOKUP($G35,ListaDesventajas!$A$1:$B$24,2,0)),2,0),0),IF($N35="Mantenida",10*INDEX(INDIRECT($F35),1,2),IF($N35="Sostenimiento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25</v>
      </c>
      <c r="P35" s="18">
        <f ca="1">IF($N35="Efecto",IFERROR(VLOOKUP(I35,INDIRECT(VLOOKUP($G35,ListaEfectos!$A$4:$F$77,2,0)),2,0),0),IF($N35="Desventaja",IFERROR(VLOOKUP(I35,INDIRECT(VLOOKUP($G35,ListaDesventajas!$A$1:$B$24,2,0)),2,0),0),IF($N35="Mantenida",10*INDEX(INDIRECT($F35),1,2),IF($N35="Sostenimiento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Q35" s="18">
        <f ca="1">IF($N35="Efecto",IFERROR(VLOOKUP(J35,INDIRECT(VLOOKUP($G35,ListaEfectos!$A$4:$F$77,2,0)),2,0),0),IF($N35="Desventaja",IFERROR(VLOOKUP(J35,INDIRECT(VLOOKUP($G35,ListaDesventajas!$A$1:$B$24,2,0)),2,0),0),IF($N35="Mantenida",10*INDEX(INDIRECT($F35),1,2),IF($N35="Sostenimiento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R35" s="18">
        <f ca="1">IF($N35="Efecto",IFERROR(VLOOKUP(K35,INDIRECT(VLOOKUP($G35,ListaEfectos!$A$4:$F$77,2,0)),2,0),0),IF($N35="Desventaja",IFERROR(VLOOKUP(K35,INDIRECT(VLOOKUP($G35,ListaDesventajas!$A$1:$B$24,2,0)),2,0),0),IF($N35="Mantenida",10*INDEX(INDIRECT($F35),1,2),IF($N35="Sostenimiento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S35" s="18">
        <f ca="1">IF($N35="Efecto",IFERROR(VLOOKUP(L35,INDIRECT(VLOOKUP($G35,ListaEfectos!$A$4:$F$77,2,0)),2,0),0),IF($N35="Desventaja",IFERROR(VLOOKUP(L35,INDIRECT(VLOOKUP($G35,ListaDesventajas!$A$1:$B$24,2,0)),2,0),0),IF($N35="Mantenida",10*INDEX(INDIRECT($F35),1,2),IF($N35="Sostenimiento Menor",20*INDEX(INDIRECT($F35),1,2),IF($N35="Sostenimiento Mayor",30*INDEX(INDIRECT($F35),1,2),IF($N35="Combinable",10*INDEX(INDIRECT($F35),1,2),0))))))</f>
        <v>0</v>
      </c>
      <c r="T35" s="49">
        <f t="shared" ca="1" si="2"/>
        <v>25</v>
      </c>
      <c r="U35" s="63"/>
    </row>
    <row r="36" spans="1:21" s="16" customFormat="1" x14ac:dyDescent="0.25">
      <c r="A36" s="56"/>
      <c r="B36" s="23" t="s">
        <v>393</v>
      </c>
      <c r="C36" s="16">
        <f t="shared" si="0"/>
        <v>80</v>
      </c>
      <c r="D36" s="24">
        <f t="shared" si="1"/>
        <v>3</v>
      </c>
      <c r="E36" s="23" t="s">
        <v>29</v>
      </c>
      <c r="F36" s="24" t="str">
        <f t="array" ref="F36">IF(C36&lt;&gt;"",ADDRESS(ROW(C36),COLUMN(C36))&amp;":"&amp;ADDRESS(ROW(C36)-1+MATCH(TRUE,C37:$C$455&lt;&gt;"",0),COLUMN(U36)),F35)</f>
        <v>$C$36:$U$40</v>
      </c>
      <c r="G36" s="24" t="s">
        <v>243</v>
      </c>
      <c r="H36" s="16" t="s">
        <v>362</v>
      </c>
      <c r="M36" s="27" t="str">
        <f>VLOOKUP(G36,ListaEfectos!$A$4:$F$77,6,0)</f>
        <v>Agua, Aire, Fuego</v>
      </c>
      <c r="N36" s="63" t="str">
        <f>IFERROR(IF(VLOOKUP($G36,ListaEfectos!$A$4:$F$77,1,0)&lt;&gt;"","Efecto"),IFERROR(IF(VLOOKUP($G36,ListaDesventajas!$A$2:$A$24,1,0)&lt;&gt;"","Desventaja"),G36))</f>
        <v>Efecto</v>
      </c>
      <c r="O36" s="23">
        <f ca="1">IF($N36="Efecto",IFERROR(VLOOKUP(H36,INDIRECT(VLOOKUP($G36,ListaEfectos!$A$4:$F$77,2,0)),2,0),0),IF($N36="Desventaja",IFERROR(VLOOKUP(H36,INDIRECT(VLOOKUP($G36,ListaDesventajas!$A$1:$B$24,2,0)),2,0),0),IF($N36="Mantenida",10*INDEX(INDIRECT($F36),1,2),IF($N36="Sostenimiento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35</v>
      </c>
      <c r="P36" s="16">
        <f ca="1">IF($N36="Efecto",IFERROR(VLOOKUP(I36,INDIRECT(VLOOKUP($G36,ListaEfectos!$A$4:$F$77,2,0)),2,0),0),IF($N36="Desventaja",IFERROR(VLOOKUP(I36,INDIRECT(VLOOKUP($G36,ListaDesventajas!$A$1:$B$24,2,0)),2,0),0),IF($N36="Mantenida",10*INDEX(INDIRECT($F36),1,2),IF($N36="Sostenimiento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Q36" s="16">
        <f ca="1">IF($N36="Efecto",IFERROR(VLOOKUP(J36,INDIRECT(VLOOKUP($G36,ListaEfectos!$A$4:$F$77,2,0)),2,0),0),IF($N36="Desventaja",IFERROR(VLOOKUP(J36,INDIRECT(VLOOKUP($G36,ListaDesventajas!$A$1:$B$24,2,0)),2,0),0),IF($N36="Mantenida",10*INDEX(INDIRECT($F36),1,2),IF($N36="Sostenimiento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R36" s="16">
        <f ca="1">IF($N36="Efecto",IFERROR(VLOOKUP(K36,INDIRECT(VLOOKUP($G36,ListaEfectos!$A$4:$F$77,2,0)),2,0),0),IF($N36="Desventaja",IFERROR(VLOOKUP(K36,INDIRECT(VLOOKUP($G36,ListaDesventajas!$A$1:$B$24,2,0)),2,0),0),IF($N36="Mantenida",10*INDEX(INDIRECT($F36),1,2),IF($N36="Sostenimiento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S36" s="16">
        <f ca="1">IF($N36="Efecto",IFERROR(VLOOKUP(L36,INDIRECT(VLOOKUP($G36,ListaEfectos!$A$4:$F$77,2,0)),2,0),0),IF($N36="Desventaja",IFERROR(VLOOKUP(L36,INDIRECT(VLOOKUP($G36,ListaDesventajas!$A$1:$B$24,2,0)),2,0),0),IF($N36="Mantenida",10*INDEX(INDIRECT($F36),1,2),IF($N36="Sostenimiento Menor",20*INDEX(INDIRECT($F36),1,2),IF($N36="Sostenimiento Mayor",30*INDEX(INDIRECT($F36),1,2),IF($N36="Combinable",10*INDEX(INDIRECT($F36),1,2),0))))))</f>
        <v>0</v>
      </c>
      <c r="T36" s="49">
        <f t="shared" ca="1" si="2"/>
        <v>35</v>
      </c>
      <c r="U36" s="63"/>
    </row>
    <row r="37" spans="1:21" s="16" customFormat="1" x14ac:dyDescent="0.25">
      <c r="A37" s="56"/>
      <c r="B37" s="23"/>
      <c r="C37" s="16" t="str">
        <f t="shared" si="0"/>
        <v/>
      </c>
      <c r="D37" s="24" t="str">
        <f t="shared" si="1"/>
        <v/>
      </c>
      <c r="E37" s="23" t="s">
        <v>30</v>
      </c>
      <c r="F37" s="24" t="str">
        <f t="array" ref="F37">IF(C37&lt;&gt;"",ADDRESS(ROW(C37),COLUMN(C37))&amp;":"&amp;ADDRESS(ROW(C37)-1+MATCH(TRUE,C38:$C$455&lt;&gt;"",0),COLUMN(U37)),F36)</f>
        <v>$C$36:$U$40</v>
      </c>
      <c r="G37" s="24" t="s">
        <v>246</v>
      </c>
      <c r="H37" s="16" t="s">
        <v>363</v>
      </c>
      <c r="M37" s="27" t="str">
        <f>VLOOKUP(G37,ListaEfectos!$A$4:$F$77,6,0)</f>
        <v>Fuego, Luz, Oscuridad</v>
      </c>
      <c r="N37" s="63" t="str">
        <f>IFERROR(IF(VLOOKUP($G37,ListaEfectos!$A$4:$F$77,1,0)&lt;&gt;"","Efecto"),IFERROR(IF(VLOOKUP($G37,ListaDesventajas!$A$2:$A$24,1,0)&lt;&gt;"","Desventaja"),G37))</f>
        <v>Efecto</v>
      </c>
      <c r="O37" s="23">
        <f ca="1">IF($N37="Efecto",IFERROR(VLOOKUP(H37,INDIRECT(VLOOKUP($G37,ListaEfectos!$A$4:$F$77,2,0)),2,0),0),IF($N37="Desventaja",IFERROR(VLOOKUP(H37,INDIRECT(VLOOKUP($G37,ListaDesventajas!$A$1:$B$24,2,0)),2,0),0),IF($N37="Mantenida",10*INDEX(INDIRECT($F37),1,2),IF($N37="Sostenimiento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30</v>
      </c>
      <c r="P37" s="16">
        <f ca="1">IF($N37="Efecto",IFERROR(VLOOKUP(I37,INDIRECT(VLOOKUP($G37,ListaEfectos!$A$4:$F$77,2,0)),2,0),0),IF($N37="Desventaja",IFERROR(VLOOKUP(I37,INDIRECT(VLOOKUP($G37,ListaDesventajas!$A$1:$B$24,2,0)),2,0),0),IF($N37="Mantenida",10*INDEX(INDIRECT($F37),1,2),IF($N37="Sostenimiento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Q37" s="16">
        <f ca="1">IF($N37="Efecto",IFERROR(VLOOKUP(J37,INDIRECT(VLOOKUP($G37,ListaEfectos!$A$4:$F$77,2,0)),2,0),0),IF($N37="Desventaja",IFERROR(VLOOKUP(J37,INDIRECT(VLOOKUP($G37,ListaDesventajas!$A$1:$B$24,2,0)),2,0),0),IF($N37="Mantenida",10*INDEX(INDIRECT($F37),1,2),IF($N37="Sostenimiento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R37" s="16">
        <f ca="1">IF($N37="Efecto",IFERROR(VLOOKUP(K37,INDIRECT(VLOOKUP($G37,ListaEfectos!$A$4:$F$77,2,0)),2,0),0),IF($N37="Desventaja",IFERROR(VLOOKUP(K37,INDIRECT(VLOOKUP($G37,ListaDesventajas!$A$1:$B$24,2,0)),2,0),0),IF($N37="Mantenida",10*INDEX(INDIRECT($F37),1,2),IF($N37="Sostenimiento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S37" s="16">
        <f ca="1">IF($N37="Efecto",IFERROR(VLOOKUP(L37,INDIRECT(VLOOKUP($G37,ListaEfectos!$A$4:$F$77,2,0)),2,0),0),IF($N37="Desventaja",IFERROR(VLOOKUP(L37,INDIRECT(VLOOKUP($G37,ListaDesventajas!$A$1:$B$24,2,0)),2,0),0),IF($N37="Mantenida",10*INDEX(INDIRECT($F37),1,2),IF($N37="Sostenimiento Menor",20*INDEX(INDIRECT($F37),1,2),IF($N37="Sostenimiento Mayor",30*INDEX(INDIRECT($F37),1,2),IF($N37="Combinable",10*INDEX(INDIRECT($F37),1,2),0))))))</f>
        <v>0</v>
      </c>
      <c r="T37" s="49">
        <f t="shared" ca="1" si="2"/>
        <v>30</v>
      </c>
      <c r="U37" s="63"/>
    </row>
    <row r="38" spans="1:21" s="16" customFormat="1" x14ac:dyDescent="0.25">
      <c r="A38" s="56"/>
      <c r="B38" s="23"/>
      <c r="C38" s="16" t="str">
        <f t="shared" si="0"/>
        <v/>
      </c>
      <c r="D38" s="24" t="str">
        <f t="shared" si="1"/>
        <v/>
      </c>
      <c r="E38" s="23" t="s">
        <v>31</v>
      </c>
      <c r="F38" s="24" t="str">
        <f t="array" ref="F38">IF(C38&lt;&gt;"",ADDRESS(ROW(C38),COLUMN(C38))&amp;":"&amp;ADDRESS(ROW(C38)-1+MATCH(TRUE,C39:$C$455&lt;&gt;"",0),COLUMN(U38)),F37)</f>
        <v>$C$36:$U$40</v>
      </c>
      <c r="G38" s="24" t="s">
        <v>333</v>
      </c>
      <c r="H38" s="16" t="s">
        <v>919</v>
      </c>
      <c r="M38" s="27" t="str">
        <f>VLOOKUP(G38,ListaEfectos!$A$4:$F$77,6,0)</f>
        <v>Fuego, Luz, Oscuridad</v>
      </c>
      <c r="N38" s="63" t="str">
        <f>IFERROR(IF(VLOOKUP($G38,ListaEfectos!$A$4:$F$77,1,0)&lt;&gt;"","Efecto"),IFERROR(IF(VLOOKUP($G38,ListaDesventajas!$A$2:$A$24,1,0)&lt;&gt;"","Desventaja"),G38))</f>
        <v>Efecto</v>
      </c>
      <c r="O38" s="23">
        <f ca="1">IF($N38="Efecto",IFERROR(VLOOKUP(H38,INDIRECT(VLOOKUP($G38,ListaEfectos!$A$4:$F$77,2,0)),2,0),0),IF($N38="Desventaja",IFERROR(VLOOKUP(H38,INDIRECT(VLOOKUP($G38,ListaDesventajas!$A$1:$B$24,2,0)),2,0),0),IF($N38="Mantenida",10*INDEX(INDIRECT($F38),1,2),IF($N38="Sostenimiento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5</v>
      </c>
      <c r="P38" s="16">
        <f ca="1">IF($N38="Efecto",IFERROR(VLOOKUP(I38,INDIRECT(VLOOKUP($G38,ListaEfectos!$A$4:$F$77,2,0)),2,0),0),IF($N38="Desventaja",IFERROR(VLOOKUP(I38,INDIRECT(VLOOKUP($G38,ListaDesventajas!$A$1:$B$24,2,0)),2,0),0),IF($N38="Mantenida",10*INDEX(INDIRECT($F38),1,2),IF($N38="Sostenimiento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Q38" s="16">
        <f ca="1">IF($N38="Efecto",IFERROR(VLOOKUP(J38,INDIRECT(VLOOKUP($G38,ListaEfectos!$A$4:$F$77,2,0)),2,0),0),IF($N38="Desventaja",IFERROR(VLOOKUP(J38,INDIRECT(VLOOKUP($G38,ListaDesventajas!$A$1:$B$24,2,0)),2,0),0),IF($N38="Mantenida",10*INDEX(INDIRECT($F38),1,2),IF($N38="Sostenimiento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R38" s="16">
        <f ca="1">IF($N38="Efecto",IFERROR(VLOOKUP(K38,INDIRECT(VLOOKUP($G38,ListaEfectos!$A$4:$F$77,2,0)),2,0),0),IF($N38="Desventaja",IFERROR(VLOOKUP(K38,INDIRECT(VLOOKUP($G38,ListaDesventajas!$A$1:$B$24,2,0)),2,0),0),IF($N38="Mantenida",10*INDEX(INDIRECT($F38),1,2),IF($N38="Sostenimiento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S38" s="16">
        <f ca="1">IF($N38="Efecto",IFERROR(VLOOKUP(L38,INDIRECT(VLOOKUP($G38,ListaEfectos!$A$4:$F$77,2,0)),2,0),0),IF($N38="Desventaja",IFERROR(VLOOKUP(L38,INDIRECT(VLOOKUP($G38,ListaDesventajas!$A$1:$B$24,2,0)),2,0),0),IF($N38="Mantenida",10*INDEX(INDIRECT($F38),1,2),IF($N38="Sostenimiento Menor",20*INDEX(INDIRECT($F38),1,2),IF($N38="Sostenimiento Mayor",30*INDEX(INDIRECT($F38),1,2),IF($N38="Combinable",10*INDEX(INDIRECT($F38),1,2),0))))))</f>
        <v>0</v>
      </c>
      <c r="T38" s="49">
        <f t="shared" ca="1" si="2"/>
        <v>5</v>
      </c>
      <c r="U38" s="63"/>
    </row>
    <row r="39" spans="1:21" s="16" customFormat="1" x14ac:dyDescent="0.25">
      <c r="A39" s="56"/>
      <c r="B39" s="23"/>
      <c r="C39" s="16" t="str">
        <f t="shared" si="0"/>
        <v/>
      </c>
      <c r="D39" s="24" t="str">
        <f t="shared" si="1"/>
        <v/>
      </c>
      <c r="E39" s="23" t="s">
        <v>13</v>
      </c>
      <c r="F39" s="24" t="str">
        <f t="array" ref="F39">IF(C39&lt;&gt;"",ADDRESS(ROW(C39),COLUMN(C39))&amp;":"&amp;ADDRESS(ROW(C39)-1+MATCH(TRUE,C40:$C$455&lt;&gt;"",0),COLUMN(U39)),F38)</f>
        <v>$C$36:$U$40</v>
      </c>
      <c r="G39" s="24" t="s">
        <v>253</v>
      </c>
      <c r="H39" s="16" t="s">
        <v>354</v>
      </c>
      <c r="M39" s="27" t="str">
        <f>VLOOKUP(G39,ListaEfectos!$A$4:$F$77,6,0)</f>
        <v>Fuego</v>
      </c>
      <c r="N39" s="63" t="str">
        <f>IFERROR(IF(VLOOKUP($G39,ListaEfectos!$A$4:$F$77,1,0)&lt;&gt;"","Efecto"),IFERROR(IF(VLOOKUP($G39,ListaDesventajas!$A$2:$A$24,1,0)&lt;&gt;"","Desventaja"),G39))</f>
        <v>Efecto</v>
      </c>
      <c r="O39" s="23">
        <f ca="1">IF($N39="Efecto",IFERROR(VLOOKUP(H39,INDIRECT(VLOOKUP($G39,ListaEfectos!$A$4:$F$77,2,0)),2,0),0),IF($N39="Desventaja",IFERROR(VLOOKUP(H39,INDIRECT(VLOOKUP($G39,ListaDesventajas!$A$1:$B$24,2,0)),2,0),0),IF($N39="Mantenida",10*INDEX(INDIRECT($F39),1,2),IF($N39="Sostenimiento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25</v>
      </c>
      <c r="P39" s="16">
        <f ca="1">IF($N39="Efecto",IFERROR(VLOOKUP(I39,INDIRECT(VLOOKUP($G39,ListaEfectos!$A$4:$F$77,2,0)),2,0),0),IF($N39="Desventaja",IFERROR(VLOOKUP(I39,INDIRECT(VLOOKUP($G39,ListaDesventajas!$A$1:$B$24,2,0)),2,0),0),IF($N39="Mantenida",10*INDEX(INDIRECT($F39),1,2),IF($N39="Sostenimiento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Q39" s="16">
        <f ca="1">IF($N39="Efecto",IFERROR(VLOOKUP(J39,INDIRECT(VLOOKUP($G39,ListaEfectos!$A$4:$F$77,2,0)),2,0),0),IF($N39="Desventaja",IFERROR(VLOOKUP(J39,INDIRECT(VLOOKUP($G39,ListaDesventajas!$A$1:$B$24,2,0)),2,0),0),IF($N39="Mantenida",10*INDEX(INDIRECT($F39),1,2),IF($N39="Sostenimiento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R39" s="16">
        <f ca="1">IF($N39="Efecto",IFERROR(VLOOKUP(K39,INDIRECT(VLOOKUP($G39,ListaEfectos!$A$4:$F$77,2,0)),2,0),0),IF($N39="Desventaja",IFERROR(VLOOKUP(K39,INDIRECT(VLOOKUP($G39,ListaDesventajas!$A$1:$B$24,2,0)),2,0),0),IF($N39="Mantenida",10*INDEX(INDIRECT($F39),1,2),IF($N39="Sostenimiento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S39" s="16">
        <f ca="1">IF($N39="Efecto",IFERROR(VLOOKUP(L39,INDIRECT(VLOOKUP($G39,ListaEfectos!$A$4:$F$77,2,0)),2,0),0),IF($N39="Desventaja",IFERROR(VLOOKUP(L39,INDIRECT(VLOOKUP($G39,ListaDesventajas!$A$1:$B$24,2,0)),2,0),0),IF($N39="Mantenida",10*INDEX(INDIRECT($F39),1,2),IF($N39="Sostenimiento Menor",20*INDEX(INDIRECT($F39),1,2),IF($N39="Sostenimiento Mayor",30*INDEX(INDIRECT($F39),1,2),IF($N39="Combinable",10*INDEX(INDIRECT($F39),1,2),0))))))</f>
        <v>0</v>
      </c>
      <c r="T39" s="49">
        <f t="shared" ca="1" si="2"/>
        <v>25</v>
      </c>
      <c r="U39" s="63"/>
    </row>
    <row r="40" spans="1:21" s="18" customFormat="1" ht="15.75" thickBot="1" x14ac:dyDescent="0.3">
      <c r="A40" s="56"/>
      <c r="B40" s="23" t="s">
        <v>256</v>
      </c>
      <c r="C40" s="16" t="str">
        <f>IFERROR(VALUE(MID(B40,FIND("(",B40)+1,FIND(")",B40)-FIND("(",B40)-4)),"")</f>
        <v/>
      </c>
      <c r="D40" s="24" t="str">
        <f>IFERROR(VALUE(RIGHT(B40,1)),"")</f>
        <v/>
      </c>
      <c r="E40" s="23"/>
      <c r="F40" s="24" t="str">
        <f t="array" ref="F40">IF(C40&lt;&gt;"",ADDRESS(ROW(C40),COLUMN(C40))&amp;":"&amp;ADDRESS(ROW(C40)-1+MATCH(TRUE,C41:$C$455&lt;&gt;"",0),COLUMN(U40)),F39)</f>
        <v>$C$36:$U$40</v>
      </c>
      <c r="G40" s="24" t="s">
        <v>284</v>
      </c>
      <c r="H40" s="47" t="s">
        <v>919</v>
      </c>
      <c r="I40" s="16"/>
      <c r="J40" s="16"/>
      <c r="K40" s="16"/>
      <c r="L40" s="16"/>
      <c r="M40" s="27" t="e">
        <f>VLOOKUP(G40,ListaEfectos!$A$4:$F$77,6,0)</f>
        <v>#N/A</v>
      </c>
      <c r="N40" s="63" t="str">
        <f>IFERROR(IF(VLOOKUP($G40,ListaEfectos!$A$4:$F$77,1,0)&lt;&gt;"","Efecto"),IFERROR(IF(VLOOKUP($G40,ListaDesventajas!$A$2:$A$24,1,0)&lt;&gt;"","Desventaja"),G40))</f>
        <v>Desventaja</v>
      </c>
      <c r="O40" s="23">
        <f ca="1">IF($N40="Efecto",IFERROR(VLOOKUP(H40,INDIRECT(VLOOKUP($G40,ListaEfectos!$A$4:$F$77,2,0)),2,0),0),IF($N40="Desventaja",IFERROR(VLOOKUP(H40,INDIRECT(VLOOKUP($G40,ListaDesventajas!$A$1:$B$24,2,0)),2,0),0),IF($N40="Mantenida",10*INDEX(INDIRECT($F40),1,2),IF($N40="Sostenimiento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-20</v>
      </c>
      <c r="P40" s="16">
        <f ca="1">IF($N40="Efecto",IFERROR(VLOOKUP(I40,INDIRECT(VLOOKUP($G40,ListaEfectos!$A$4:$F$77,2,0)),2,0),0),IF($N40="Desventaja",IFERROR(VLOOKUP(I40,INDIRECT(VLOOKUP($G40,ListaDesventajas!$A$1:$B$24,2,0)),2,0),0),IF($N40="Mantenida",10*INDEX(INDIRECT($F40),1,2),IF($N40="Sostenimiento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Q40" s="16">
        <f ca="1">IF($N40="Efecto",IFERROR(VLOOKUP(J40,INDIRECT(VLOOKUP($G40,ListaEfectos!$A$4:$F$77,2,0)),2,0),0),IF($N40="Desventaja",IFERROR(VLOOKUP(J40,INDIRECT(VLOOKUP($G40,ListaDesventajas!$A$1:$B$24,2,0)),2,0),0),IF($N40="Mantenida",10*INDEX(INDIRECT($F40),1,2),IF($N40="Sostenimiento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R40" s="16">
        <f ca="1">IF($N40="Efecto",IFERROR(VLOOKUP(K40,INDIRECT(VLOOKUP($G40,ListaEfectos!$A$4:$F$77,2,0)),2,0),0),IF($N40="Desventaja",IFERROR(VLOOKUP(K40,INDIRECT(VLOOKUP($G40,ListaDesventajas!$A$1:$B$24,2,0)),2,0),0),IF($N40="Mantenida",10*INDEX(INDIRECT($F40),1,2),IF($N40="Sostenimiento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S40" s="16">
        <f ca="1">IF($N40="Efecto",IFERROR(VLOOKUP(L40,INDIRECT(VLOOKUP($G40,ListaEfectos!$A$4:$F$77,2,0)),2,0),0),IF($N40="Desventaja",IFERROR(VLOOKUP(L40,INDIRECT(VLOOKUP($G40,ListaDesventajas!$A$1:$B$24,2,0)),2,0),0),IF($N40="Mantenida",10*INDEX(INDIRECT($F40),1,2),IF($N40="Sostenimiento Menor",20*INDEX(INDIRECT($F40),1,2),IF($N40="Sostenimiento Mayor",30*INDEX(INDIRECT($F40),1,2),IF($N40="Combinable",10*INDEX(INDIRECT($F40),1,2),0))))))</f>
        <v>0</v>
      </c>
      <c r="T40" s="49">
        <f t="shared" ca="1" si="2"/>
        <v>-20</v>
      </c>
      <c r="U40" s="72"/>
    </row>
    <row r="41" spans="1:21" s="15" customFormat="1" x14ac:dyDescent="0.25">
      <c r="A41" s="53" t="s">
        <v>310</v>
      </c>
      <c r="B41" s="29" t="s">
        <v>394</v>
      </c>
      <c r="C41" s="30">
        <f t="shared" si="0"/>
        <v>35</v>
      </c>
      <c r="D41" s="31">
        <f t="shared" si="1"/>
        <v>1</v>
      </c>
      <c r="E41" s="29" t="s">
        <v>32</v>
      </c>
      <c r="F41" s="31" t="str">
        <f t="array" ref="F41">IF(C41&lt;&gt;"",ADDRESS(ROW(C41),COLUMN(C41))&amp;":"&amp;ADDRESS(ROW(C41)-1+MATCH(TRUE,C42:$C$455&lt;&gt;"",0),COLUMN(U41)),F40)</f>
        <v>$C$41:$U$43</v>
      </c>
      <c r="G41" s="31" t="s">
        <v>252</v>
      </c>
      <c r="H41" s="38" t="s">
        <v>351</v>
      </c>
      <c r="I41" s="30"/>
      <c r="J41" s="30"/>
      <c r="K41" s="30"/>
      <c r="L41" s="30"/>
      <c r="M41" s="32" t="str">
        <f>VLOOKUP(G41,ListaEfectos!$A$4:$F$77,6,0)</f>
        <v>Aire, Fuego, Oscuridad</v>
      </c>
      <c r="N41" s="63" t="str">
        <f>IFERROR(IF(VLOOKUP($G41,ListaEfectos!$A$4:$F$77,1,0)&lt;&gt;"","Efecto"),IFERROR(IF(VLOOKUP($G41,ListaDesventajas!$A$2:$A$24,1,0)&lt;&gt;"","Desventaja"),G41))</f>
        <v>Efecto</v>
      </c>
      <c r="O41" s="29">
        <f ca="1">IF($N41="Efecto",IFERROR(VLOOKUP(H41,INDIRECT(VLOOKUP($G41,ListaEfectos!$A$4:$F$77,2,0)),2,0),0),IF($N41="Desventaja",IFERROR(VLOOKUP(H41,INDIRECT(VLOOKUP($G41,ListaDesventajas!$A$1:$B$24,2,0)),2,0),0),IF($N41="Mantenida",10*INDEX(INDIRECT($F41),1,2),IF($N41="Sostenimiento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5</v>
      </c>
      <c r="P41" s="30">
        <f ca="1">IF($N41="Efecto",IFERROR(VLOOKUP(I41,INDIRECT(VLOOKUP($G41,ListaEfectos!$A$4:$F$77,2,0)),2,0),0),IF($N41="Desventaja",IFERROR(VLOOKUP(I41,INDIRECT(VLOOKUP($G41,ListaDesventajas!$A$1:$B$24,2,0)),2,0),0),IF($N41="Mantenida",10*INDEX(INDIRECT($F41),1,2),IF($N41="Sostenimiento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Q41" s="30">
        <f ca="1">IF($N41="Efecto",IFERROR(VLOOKUP(J41,INDIRECT(VLOOKUP($G41,ListaEfectos!$A$4:$F$77,2,0)),2,0),0),IF($N41="Desventaja",IFERROR(VLOOKUP(J41,INDIRECT(VLOOKUP($G41,ListaDesventajas!$A$1:$B$24,2,0)),2,0),0),IF($N41="Mantenida",10*INDEX(INDIRECT($F41),1,2),IF($N41="Sostenimiento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R41" s="30">
        <f ca="1">IF($N41="Efecto",IFERROR(VLOOKUP(K41,INDIRECT(VLOOKUP($G41,ListaEfectos!$A$4:$F$77,2,0)),2,0),0),IF($N41="Desventaja",IFERROR(VLOOKUP(K41,INDIRECT(VLOOKUP($G41,ListaDesventajas!$A$1:$B$24,2,0)),2,0),0),IF($N41="Mantenida",10*INDEX(INDIRECT($F41),1,2),IF($N41="Sostenimiento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S41" s="30">
        <f ca="1">IF($N41="Efecto",IFERROR(VLOOKUP(L41,INDIRECT(VLOOKUP($G41,ListaEfectos!$A$4:$F$77,2,0)),2,0),0),IF($N41="Desventaja",IFERROR(VLOOKUP(L41,INDIRECT(VLOOKUP($G41,ListaDesventajas!$A$1:$B$24,2,0)),2,0),0),IF($N41="Mantenida",10*INDEX(INDIRECT($F41),1,2),IF($N41="Sostenimiento Menor",20*INDEX(INDIRECT($F41),1,2),IF($N41="Sostenimiento Mayor",30*INDEX(INDIRECT($F41),1,2),IF($N41="Combinable",10*INDEX(INDIRECT($F41),1,2),0))))))</f>
        <v>0</v>
      </c>
      <c r="T41" s="49">
        <f t="shared" ca="1" si="2"/>
        <v>5</v>
      </c>
      <c r="U41" s="73"/>
    </row>
    <row r="42" spans="1:21" s="16" customFormat="1" x14ac:dyDescent="0.25">
      <c r="A42" s="54"/>
      <c r="B42" s="23"/>
      <c r="C42" s="16" t="str">
        <f t="shared" si="0"/>
        <v/>
      </c>
      <c r="D42" s="24" t="str">
        <f t="shared" si="1"/>
        <v/>
      </c>
      <c r="E42" s="23" t="s">
        <v>33</v>
      </c>
      <c r="F42" s="24" t="str">
        <f t="array" ref="F42">IF(C42&lt;&gt;"",ADDRESS(ROW(C42),COLUMN(C42))&amp;":"&amp;ADDRESS(ROW(C42)-1+MATCH(TRUE,C43:$C$455&lt;&gt;"",0),COLUMN(U42)),F41)</f>
        <v>$C$41:$U$43</v>
      </c>
      <c r="G42" s="24" t="s">
        <v>247</v>
      </c>
      <c r="H42" s="17" t="s">
        <v>352</v>
      </c>
      <c r="M42" s="27" t="str">
        <f>VLOOKUP(G42,ListaEfectos!$A$4:$F$77,6,0)</f>
        <v>Fuego</v>
      </c>
      <c r="N42" s="63" t="str">
        <f>IFERROR(IF(VLOOKUP($G42,ListaEfectos!$A$4:$F$77,1,0)&lt;&gt;"","Efecto"),IFERROR(IF(VLOOKUP($G42,ListaDesventajas!$A$2:$A$24,1,0)&lt;&gt;"","Desventaja"),G42))</f>
        <v>Efecto</v>
      </c>
      <c r="O42" s="23">
        <f ca="1">IF($N42="Efecto",IFERROR(VLOOKUP(H42,INDIRECT(VLOOKUP($G42,ListaEfectos!$A$4:$F$77,2,0)),2,0),0),IF($N42="Desventaja",IFERROR(VLOOKUP(H42,INDIRECT(VLOOKUP($G42,ListaDesventajas!$A$1:$B$24,2,0)),2,0),0),IF($N42="Mantenida",10*INDEX(INDIRECT($F42),1,2),IF($N42="Sostenimiento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10</v>
      </c>
      <c r="P42" s="16">
        <f ca="1">IF($N42="Efecto",IFERROR(VLOOKUP(I42,INDIRECT(VLOOKUP($G42,ListaEfectos!$A$4:$F$77,2,0)),2,0),0),IF($N42="Desventaja",IFERROR(VLOOKUP(I42,INDIRECT(VLOOKUP($G42,ListaDesventajas!$A$1:$B$24,2,0)),2,0),0),IF($N42="Mantenida",10*INDEX(INDIRECT($F42),1,2),IF($N42="Sostenimiento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Q42" s="16">
        <f ca="1">IF($N42="Efecto",IFERROR(VLOOKUP(J42,INDIRECT(VLOOKUP($G42,ListaEfectos!$A$4:$F$77,2,0)),2,0),0),IF($N42="Desventaja",IFERROR(VLOOKUP(J42,INDIRECT(VLOOKUP($G42,ListaDesventajas!$A$1:$B$24,2,0)),2,0),0),IF($N42="Mantenida",10*INDEX(INDIRECT($F42),1,2),IF($N42="Sostenimiento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R42" s="16">
        <f ca="1">IF($N42="Efecto",IFERROR(VLOOKUP(K42,INDIRECT(VLOOKUP($G42,ListaEfectos!$A$4:$F$77,2,0)),2,0),0),IF($N42="Desventaja",IFERROR(VLOOKUP(K42,INDIRECT(VLOOKUP($G42,ListaDesventajas!$A$1:$B$24,2,0)),2,0),0),IF($N42="Mantenida",10*INDEX(INDIRECT($F42),1,2),IF($N42="Sostenimiento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S42" s="16">
        <f ca="1">IF($N42="Efecto",IFERROR(VLOOKUP(L42,INDIRECT(VLOOKUP($G42,ListaEfectos!$A$4:$F$77,2,0)),2,0),0),IF($N42="Desventaja",IFERROR(VLOOKUP(L42,INDIRECT(VLOOKUP($G42,ListaDesventajas!$A$1:$B$24,2,0)),2,0),0),IF($N42="Mantenida",10*INDEX(INDIRECT($F42),1,2),IF($N42="Sostenimiento Menor",20*INDEX(INDIRECT($F42),1,2),IF($N42="Sostenimiento Mayor",30*INDEX(INDIRECT($F42),1,2),IF($N42="Combinable",10*INDEX(INDIRECT($F42),1,2),0))))))</f>
        <v>0</v>
      </c>
      <c r="T42" s="49">
        <f t="shared" ca="1" si="2"/>
        <v>10</v>
      </c>
      <c r="U42" s="63"/>
    </row>
    <row r="43" spans="1:21" s="16" customFormat="1" x14ac:dyDescent="0.25">
      <c r="A43" s="54"/>
      <c r="B43" s="23"/>
      <c r="C43" s="16" t="str">
        <f t="shared" si="0"/>
        <v/>
      </c>
      <c r="D43" s="24" t="str">
        <f t="shared" si="1"/>
        <v/>
      </c>
      <c r="E43" s="25" t="s">
        <v>34</v>
      </c>
      <c r="F43" s="26" t="str">
        <f t="array" ref="F43">IF(C43&lt;&gt;"",ADDRESS(ROW(C43),COLUMN(C43))&amp;":"&amp;ADDRESS(ROW(C43)-1+MATCH(TRUE,C44:$C$455&lt;&gt;"",0),COLUMN(U43)),F42)</f>
        <v>$C$41:$U$43</v>
      </c>
      <c r="G43" s="26" t="s">
        <v>243</v>
      </c>
      <c r="H43" s="18" t="s">
        <v>364</v>
      </c>
      <c r="I43" s="18"/>
      <c r="J43" s="18"/>
      <c r="K43" s="18"/>
      <c r="L43" s="18"/>
      <c r="M43" s="28" t="str">
        <f>VLOOKUP(G43,ListaEfectos!$A$4:$F$77,6,0)</f>
        <v>Agua, Aire, Fuego</v>
      </c>
      <c r="N43" s="63" t="str">
        <f>IFERROR(IF(VLOOKUP($G43,ListaEfectos!$A$4:$F$77,1,0)&lt;&gt;"","Efecto"),IFERROR(IF(VLOOKUP($G43,ListaDesventajas!$A$2:$A$24,1,0)&lt;&gt;"","Desventaja"),G43))</f>
        <v>Efecto</v>
      </c>
      <c r="O43" s="25">
        <f ca="1">IF($N43="Efecto",IFERROR(VLOOKUP(H43,INDIRECT(VLOOKUP($G43,ListaEfectos!$A$4:$F$77,2,0)),2,0),0),IF($N43="Desventaja",IFERROR(VLOOKUP(H43,INDIRECT(VLOOKUP($G43,ListaDesventajas!$A$1:$B$24,2,0)),2,0),0),IF($N43="Mantenida",10*INDEX(INDIRECT($F43),1,2),IF($N43="Sostenimiento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20</v>
      </c>
      <c r="P43" s="18">
        <f ca="1">IF($N43="Efecto",IFERROR(VLOOKUP(I43,INDIRECT(VLOOKUP($G43,ListaEfectos!$A$4:$F$77,2,0)),2,0),0),IF($N43="Desventaja",IFERROR(VLOOKUP(I43,INDIRECT(VLOOKUP($G43,ListaDesventajas!$A$1:$B$24,2,0)),2,0),0),IF($N43="Mantenida",10*INDEX(INDIRECT($F43),1,2),IF($N43="Sostenimiento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Q43" s="18">
        <f ca="1">IF($N43="Efecto",IFERROR(VLOOKUP(J43,INDIRECT(VLOOKUP($G43,ListaEfectos!$A$4:$F$77,2,0)),2,0),0),IF($N43="Desventaja",IFERROR(VLOOKUP(J43,INDIRECT(VLOOKUP($G43,ListaDesventajas!$A$1:$B$24,2,0)),2,0),0),IF($N43="Mantenida",10*INDEX(INDIRECT($F43),1,2),IF($N43="Sostenimiento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R43" s="18">
        <f ca="1">IF($N43="Efecto",IFERROR(VLOOKUP(K43,INDIRECT(VLOOKUP($G43,ListaEfectos!$A$4:$F$77,2,0)),2,0),0),IF($N43="Desventaja",IFERROR(VLOOKUP(K43,INDIRECT(VLOOKUP($G43,ListaDesventajas!$A$1:$B$24,2,0)),2,0),0),IF($N43="Mantenida",10*INDEX(INDIRECT($F43),1,2),IF($N43="Sostenimiento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S43" s="18">
        <f ca="1">IF($N43="Efecto",IFERROR(VLOOKUP(L43,INDIRECT(VLOOKUP($G43,ListaEfectos!$A$4:$F$77,2,0)),2,0),0),IF($N43="Desventaja",IFERROR(VLOOKUP(L43,INDIRECT(VLOOKUP($G43,ListaDesventajas!$A$1:$B$24,2,0)),2,0),0),IF($N43="Mantenida",10*INDEX(INDIRECT($F43),1,2),IF($N43="Sostenimiento Menor",20*INDEX(INDIRECT($F43),1,2),IF($N43="Sostenimiento Mayor",30*INDEX(INDIRECT($F43),1,2),IF($N43="Combinable",10*INDEX(INDIRECT($F43),1,2),0))))))</f>
        <v>0</v>
      </c>
      <c r="T43" s="49">
        <f t="shared" ca="1" si="2"/>
        <v>20</v>
      </c>
      <c r="U43" s="63"/>
    </row>
    <row r="44" spans="1:21" s="16" customFormat="1" x14ac:dyDescent="0.25">
      <c r="A44" s="54"/>
      <c r="B44" s="23" t="s">
        <v>395</v>
      </c>
      <c r="C44" s="16">
        <f t="shared" si="0"/>
        <v>50</v>
      </c>
      <c r="D44" s="24">
        <f t="shared" si="1"/>
        <v>1</v>
      </c>
      <c r="E44" s="23" t="s">
        <v>35</v>
      </c>
      <c r="F44" s="24" t="str">
        <f t="array" ref="F44">IF(C44&lt;&gt;"",ADDRESS(ROW(C44),COLUMN(C44))&amp;":"&amp;ADDRESS(ROW(C44)-1+MATCH(TRUE,C45:$C$455&lt;&gt;"",0),COLUMN(U44)),F43)</f>
        <v>$C$44:$U$46</v>
      </c>
      <c r="G44" s="24" t="s">
        <v>247</v>
      </c>
      <c r="H44" s="17" t="s">
        <v>343</v>
      </c>
      <c r="M44" s="27" t="str">
        <f>VLOOKUP(G44,ListaEfectos!$A$4:$F$77,6,0)</f>
        <v>Fuego</v>
      </c>
      <c r="N44" s="63" t="str">
        <f>IFERROR(IF(VLOOKUP($G44,ListaEfectos!$A$4:$F$77,1,0)&lt;&gt;"","Efecto"),IFERROR(IF(VLOOKUP($G44,ListaDesventajas!$A$2:$A$24,1,0)&lt;&gt;"","Desventaja"),G44))</f>
        <v>Efecto</v>
      </c>
      <c r="O44" s="23">
        <f ca="1">IF($N44="Efecto",IFERROR(VLOOKUP(H44,INDIRECT(VLOOKUP($G44,ListaEfectos!$A$4:$F$77,2,0)),2,0),0),IF($N44="Desventaja",IFERROR(VLOOKUP(H44,INDIRECT(VLOOKUP($G44,ListaDesventajas!$A$1:$B$24,2,0)),2,0),0),IF($N44="Mantenida",10*INDEX(INDIRECT($F44),1,2),IF($N44="Sostenimiento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15</v>
      </c>
      <c r="P44" s="16">
        <f ca="1">IF($N44="Efecto",IFERROR(VLOOKUP(I44,INDIRECT(VLOOKUP($G44,ListaEfectos!$A$4:$F$77,2,0)),2,0),0),IF($N44="Desventaja",IFERROR(VLOOKUP(I44,INDIRECT(VLOOKUP($G44,ListaDesventajas!$A$1:$B$24,2,0)),2,0),0),IF($N44="Mantenida",10*INDEX(INDIRECT($F44),1,2),IF($N44="Sostenimiento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Q44" s="16">
        <f ca="1">IF($N44="Efecto",IFERROR(VLOOKUP(J44,INDIRECT(VLOOKUP($G44,ListaEfectos!$A$4:$F$77,2,0)),2,0),0),IF($N44="Desventaja",IFERROR(VLOOKUP(J44,INDIRECT(VLOOKUP($G44,ListaDesventajas!$A$1:$B$24,2,0)),2,0),0),IF($N44="Mantenida",10*INDEX(INDIRECT($F44),1,2),IF($N44="Sostenimiento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R44" s="16">
        <f ca="1">IF($N44="Efecto",IFERROR(VLOOKUP(K44,INDIRECT(VLOOKUP($G44,ListaEfectos!$A$4:$F$77,2,0)),2,0),0),IF($N44="Desventaja",IFERROR(VLOOKUP(K44,INDIRECT(VLOOKUP($G44,ListaDesventajas!$A$1:$B$24,2,0)),2,0),0),IF($N44="Mantenida",10*INDEX(INDIRECT($F44),1,2),IF($N44="Sostenimiento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S44" s="16">
        <f ca="1">IF($N44="Efecto",IFERROR(VLOOKUP(L44,INDIRECT(VLOOKUP($G44,ListaEfectos!$A$4:$F$77,2,0)),2,0),0),IF($N44="Desventaja",IFERROR(VLOOKUP(L44,INDIRECT(VLOOKUP($G44,ListaDesventajas!$A$1:$B$24,2,0)),2,0),0),IF($N44="Mantenida",10*INDEX(INDIRECT($F44),1,2),IF($N44="Sostenimiento Menor",20*INDEX(INDIRECT($F44),1,2),IF($N44="Sostenimiento Mayor",30*INDEX(INDIRECT($F44),1,2),IF($N44="Combinable",10*INDEX(INDIRECT($F44),1,2),0))))))</f>
        <v>0</v>
      </c>
      <c r="T44" s="49">
        <f t="shared" ca="1" si="2"/>
        <v>15</v>
      </c>
      <c r="U44" s="63"/>
    </row>
    <row r="45" spans="1:21" s="16" customFormat="1" x14ac:dyDescent="0.25">
      <c r="A45" s="54"/>
      <c r="B45" s="23"/>
      <c r="C45" s="16" t="str">
        <f t="shared" si="0"/>
        <v/>
      </c>
      <c r="D45" s="24" t="str">
        <f t="shared" si="1"/>
        <v/>
      </c>
      <c r="E45" s="23" t="s">
        <v>36</v>
      </c>
      <c r="F45" s="24" t="str">
        <f t="array" ref="F45">IF(C45&lt;&gt;"",ADDRESS(ROW(C45),COLUMN(C45))&amp;":"&amp;ADDRESS(ROW(C45)-1+MATCH(TRUE,C46:$C$455&lt;&gt;"",0),COLUMN(U45)),F44)</f>
        <v>$C$44:$U$46</v>
      </c>
      <c r="G45" s="24" t="s">
        <v>246</v>
      </c>
      <c r="H45" s="16" t="s">
        <v>347</v>
      </c>
      <c r="M45" s="27" t="str">
        <f>VLOOKUP(G45,ListaEfectos!$A$4:$F$77,6,0)</f>
        <v>Fuego, Luz, Oscuridad</v>
      </c>
      <c r="N45" s="63" t="str">
        <f>IFERROR(IF(VLOOKUP($G45,ListaEfectos!$A$4:$F$77,1,0)&lt;&gt;"","Efecto"),IFERROR(IF(VLOOKUP($G45,ListaDesventajas!$A$2:$A$24,1,0)&lt;&gt;"","Desventaja"),G45))</f>
        <v>Efecto</v>
      </c>
      <c r="O45" s="23">
        <f ca="1">IF($N45="Efecto",IFERROR(VLOOKUP(H45,INDIRECT(VLOOKUP($G45,ListaEfectos!$A$4:$F$77,2,0)),2,0),0),IF($N45="Desventaja",IFERROR(VLOOKUP(H45,INDIRECT(VLOOKUP($G45,ListaDesventajas!$A$1:$B$24,2,0)),2,0),0),IF($N45="Mantenida",10*INDEX(INDIRECT($F45),1,2),IF($N45="Sostenimiento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15</v>
      </c>
      <c r="P45" s="16">
        <f ca="1">IF($N45="Efecto",IFERROR(VLOOKUP(I45,INDIRECT(VLOOKUP($G45,ListaEfectos!$A$4:$F$77,2,0)),2,0),0),IF($N45="Desventaja",IFERROR(VLOOKUP(I45,INDIRECT(VLOOKUP($G45,ListaDesventajas!$A$1:$B$24,2,0)),2,0),0),IF($N45="Mantenida",10*INDEX(INDIRECT($F45),1,2),IF($N45="Sostenimiento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Q45" s="16">
        <f ca="1">IF($N45="Efecto",IFERROR(VLOOKUP(J45,INDIRECT(VLOOKUP($G45,ListaEfectos!$A$4:$F$77,2,0)),2,0),0),IF($N45="Desventaja",IFERROR(VLOOKUP(J45,INDIRECT(VLOOKUP($G45,ListaDesventajas!$A$1:$B$24,2,0)),2,0),0),IF($N45="Mantenida",10*INDEX(INDIRECT($F45),1,2),IF($N45="Sostenimiento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R45" s="16">
        <f ca="1">IF($N45="Efecto",IFERROR(VLOOKUP(K45,INDIRECT(VLOOKUP($G45,ListaEfectos!$A$4:$F$77,2,0)),2,0),0),IF($N45="Desventaja",IFERROR(VLOOKUP(K45,INDIRECT(VLOOKUP($G45,ListaDesventajas!$A$1:$B$24,2,0)),2,0),0),IF($N45="Mantenida",10*INDEX(INDIRECT($F45),1,2),IF($N45="Sostenimiento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S45" s="16">
        <f ca="1">IF($N45="Efecto",IFERROR(VLOOKUP(L45,INDIRECT(VLOOKUP($G45,ListaEfectos!$A$4:$F$77,2,0)),2,0),0),IF($N45="Desventaja",IFERROR(VLOOKUP(L45,INDIRECT(VLOOKUP($G45,ListaDesventajas!$A$1:$B$24,2,0)),2,0),0),IF($N45="Mantenida",10*INDEX(INDIRECT($F45),1,2),IF($N45="Sostenimiento Menor",20*INDEX(INDIRECT($F45),1,2),IF($N45="Sostenimiento Mayor",30*INDEX(INDIRECT($F45),1,2),IF($N45="Combinable",10*INDEX(INDIRECT($F45),1,2),0))))))</f>
        <v>0</v>
      </c>
      <c r="T45" s="49">
        <f t="shared" ca="1" si="2"/>
        <v>15</v>
      </c>
      <c r="U45" s="63"/>
    </row>
    <row r="46" spans="1:21" s="16" customFormat="1" x14ac:dyDescent="0.25">
      <c r="A46" s="54"/>
      <c r="B46" s="23"/>
      <c r="C46" s="16" t="str">
        <f t="shared" si="0"/>
        <v/>
      </c>
      <c r="D46" s="24" t="str">
        <f t="shared" si="1"/>
        <v/>
      </c>
      <c r="E46" s="25" t="s">
        <v>34</v>
      </c>
      <c r="F46" s="26" t="str">
        <f t="array" ref="F46">IF(C46&lt;&gt;"",ADDRESS(ROW(C46),COLUMN(C46))&amp;":"&amp;ADDRESS(ROW(C46)-1+MATCH(TRUE,C47:$C$455&lt;&gt;"",0),COLUMN(U46)),F45)</f>
        <v>$C$44:$U$46</v>
      </c>
      <c r="G46" s="26" t="s">
        <v>243</v>
      </c>
      <c r="H46" s="18" t="s">
        <v>364</v>
      </c>
      <c r="I46" s="18"/>
      <c r="J46" s="18"/>
      <c r="K46" s="18"/>
      <c r="L46" s="18"/>
      <c r="M46" s="28" t="str">
        <f>VLOOKUP(G46,ListaEfectos!$A$4:$F$77,6,0)</f>
        <v>Agua, Aire, Fuego</v>
      </c>
      <c r="N46" s="63" t="str">
        <f>IFERROR(IF(VLOOKUP($G46,ListaEfectos!$A$4:$F$77,1,0)&lt;&gt;"","Efecto"),IFERROR(IF(VLOOKUP($G46,ListaDesventajas!$A$2:$A$24,1,0)&lt;&gt;"","Desventaja"),G46))</f>
        <v>Efecto</v>
      </c>
      <c r="O46" s="25">
        <f ca="1">IF($N46="Efecto",IFERROR(VLOOKUP(H46,INDIRECT(VLOOKUP($G46,ListaEfectos!$A$4:$F$77,2,0)),2,0),0),IF($N46="Desventaja",IFERROR(VLOOKUP(H46,INDIRECT(VLOOKUP($G46,ListaDesventajas!$A$1:$B$24,2,0)),2,0),0),IF($N46="Mantenida",10*INDEX(INDIRECT($F46),1,2),IF($N46="Sostenimiento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20</v>
      </c>
      <c r="P46" s="18">
        <f ca="1">IF($N46="Efecto",IFERROR(VLOOKUP(I46,INDIRECT(VLOOKUP($G46,ListaEfectos!$A$4:$F$77,2,0)),2,0),0),IF($N46="Desventaja",IFERROR(VLOOKUP(I46,INDIRECT(VLOOKUP($G46,ListaDesventajas!$A$1:$B$24,2,0)),2,0),0),IF($N46="Mantenida",10*INDEX(INDIRECT($F46),1,2),IF($N46="Sostenimiento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Q46" s="18">
        <f ca="1">IF($N46="Efecto",IFERROR(VLOOKUP(J46,INDIRECT(VLOOKUP($G46,ListaEfectos!$A$4:$F$77,2,0)),2,0),0),IF($N46="Desventaja",IFERROR(VLOOKUP(J46,INDIRECT(VLOOKUP($G46,ListaDesventajas!$A$1:$B$24,2,0)),2,0),0),IF($N46="Mantenida",10*INDEX(INDIRECT($F46),1,2),IF($N46="Sostenimiento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R46" s="18">
        <f ca="1">IF($N46="Efecto",IFERROR(VLOOKUP(K46,INDIRECT(VLOOKUP($G46,ListaEfectos!$A$4:$F$77,2,0)),2,0),0),IF($N46="Desventaja",IFERROR(VLOOKUP(K46,INDIRECT(VLOOKUP($G46,ListaDesventajas!$A$1:$B$24,2,0)),2,0),0),IF($N46="Mantenida",10*INDEX(INDIRECT($F46),1,2),IF($N46="Sostenimiento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S46" s="18">
        <f ca="1">IF($N46="Efecto",IFERROR(VLOOKUP(L46,INDIRECT(VLOOKUP($G46,ListaEfectos!$A$4:$F$77,2,0)),2,0),0),IF($N46="Desventaja",IFERROR(VLOOKUP(L46,INDIRECT(VLOOKUP($G46,ListaDesventajas!$A$1:$B$24,2,0)),2,0),0),IF($N46="Mantenida",10*INDEX(INDIRECT($F46),1,2),IF($N46="Sostenimiento Menor",20*INDEX(INDIRECT($F46),1,2),IF($N46="Sostenimiento Mayor",30*INDEX(INDIRECT($F46),1,2),IF($N46="Combinable",10*INDEX(INDIRECT($F46),1,2),0))))))</f>
        <v>0</v>
      </c>
      <c r="T46" s="49">
        <f t="shared" ca="1" si="2"/>
        <v>20</v>
      </c>
      <c r="U46" s="63"/>
    </row>
    <row r="47" spans="1:21" s="16" customFormat="1" x14ac:dyDescent="0.25">
      <c r="A47" s="54"/>
      <c r="B47" s="23" t="s">
        <v>396</v>
      </c>
      <c r="C47" s="16">
        <f t="shared" si="0"/>
        <v>60</v>
      </c>
      <c r="D47" s="24">
        <f t="shared" si="1"/>
        <v>2</v>
      </c>
      <c r="E47" s="23" t="s">
        <v>37</v>
      </c>
      <c r="F47" s="24" t="str">
        <f t="array" ref="F47">IF(C47&lt;&gt;"",ADDRESS(ROW(C47),COLUMN(C47))&amp;":"&amp;ADDRESS(ROW(C47)-1+MATCH(TRUE,C48:$C$455&lt;&gt;"",0),COLUMN(U47)),F46)</f>
        <v>$C$47:$U$49</v>
      </c>
      <c r="G47" s="24" t="s">
        <v>252</v>
      </c>
      <c r="H47" s="17" t="s">
        <v>343</v>
      </c>
      <c r="M47" s="27" t="str">
        <f>VLOOKUP(G47,ListaEfectos!$A$4:$F$77,6,0)</f>
        <v>Aire, Fuego, Oscuridad</v>
      </c>
      <c r="N47" s="63" t="str">
        <f>IFERROR(IF(VLOOKUP($G47,ListaEfectos!$A$4:$F$77,1,0)&lt;&gt;"","Efecto"),IFERROR(IF(VLOOKUP($G47,ListaDesventajas!$A$2:$A$24,1,0)&lt;&gt;"","Desventaja"),G47))</f>
        <v>Efecto</v>
      </c>
      <c r="O47" s="23">
        <f ca="1">IF($N47="Efecto",IFERROR(VLOOKUP(H47,INDIRECT(VLOOKUP($G47,ListaEfectos!$A$4:$F$77,2,0)),2,0),0),IF($N47="Desventaja",IFERROR(VLOOKUP(H47,INDIRECT(VLOOKUP($G47,ListaDesventajas!$A$1:$B$24,2,0)),2,0),0),IF($N47="Mantenida",10*INDEX(INDIRECT($F47),1,2),IF($N47="Sostenimiento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15</v>
      </c>
      <c r="P47" s="16">
        <f ca="1">IF($N47="Efecto",IFERROR(VLOOKUP(I47,INDIRECT(VLOOKUP($G47,ListaEfectos!$A$4:$F$77,2,0)),2,0),0),IF($N47="Desventaja",IFERROR(VLOOKUP(I47,INDIRECT(VLOOKUP($G47,ListaDesventajas!$A$1:$B$24,2,0)),2,0),0),IF($N47="Mantenida",10*INDEX(INDIRECT($F47),1,2),IF($N47="Sostenimiento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Q47" s="16">
        <f ca="1">IF($N47="Efecto",IFERROR(VLOOKUP(J47,INDIRECT(VLOOKUP($G47,ListaEfectos!$A$4:$F$77,2,0)),2,0),0),IF($N47="Desventaja",IFERROR(VLOOKUP(J47,INDIRECT(VLOOKUP($G47,ListaDesventajas!$A$1:$B$24,2,0)),2,0),0),IF($N47="Mantenida",10*INDEX(INDIRECT($F47),1,2),IF($N47="Sostenimiento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R47" s="16">
        <f ca="1">IF($N47="Efecto",IFERROR(VLOOKUP(K47,INDIRECT(VLOOKUP($G47,ListaEfectos!$A$4:$F$77,2,0)),2,0),0),IF($N47="Desventaja",IFERROR(VLOOKUP(K47,INDIRECT(VLOOKUP($G47,ListaDesventajas!$A$1:$B$24,2,0)),2,0),0),IF($N47="Mantenida",10*INDEX(INDIRECT($F47),1,2),IF($N47="Sostenimiento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S47" s="16">
        <f ca="1">IF($N47="Efecto",IFERROR(VLOOKUP(L47,INDIRECT(VLOOKUP($G47,ListaEfectos!$A$4:$F$77,2,0)),2,0),0),IF($N47="Desventaja",IFERROR(VLOOKUP(L47,INDIRECT(VLOOKUP($G47,ListaDesventajas!$A$1:$B$24,2,0)),2,0),0),IF($N47="Mantenida",10*INDEX(INDIRECT($F47),1,2),IF($N47="Sostenimiento Menor",20*INDEX(INDIRECT($F47),1,2),IF($N47="Sostenimiento Mayor",30*INDEX(INDIRECT($F47),1,2),IF($N47="Combinable",10*INDEX(INDIRECT($F47),1,2),0))))))</f>
        <v>0</v>
      </c>
      <c r="T47" s="49">
        <f t="shared" ca="1" si="2"/>
        <v>15</v>
      </c>
      <c r="U47" s="63"/>
    </row>
    <row r="48" spans="1:21" s="16" customFormat="1" x14ac:dyDescent="0.25">
      <c r="A48" s="54"/>
      <c r="B48" s="23"/>
      <c r="C48" s="16" t="str">
        <f t="shared" si="0"/>
        <v/>
      </c>
      <c r="D48" s="24" t="str">
        <f t="shared" si="1"/>
        <v/>
      </c>
      <c r="E48" s="23" t="s">
        <v>38</v>
      </c>
      <c r="F48" s="24" t="str">
        <f t="array" ref="F48">IF(C48&lt;&gt;"",ADDRESS(ROW(C48),COLUMN(C48))&amp;":"&amp;ADDRESS(ROW(C48)-1+MATCH(TRUE,C49:$C$455&lt;&gt;"",0),COLUMN(U48)),F47)</f>
        <v>$C$47:$U$49</v>
      </c>
      <c r="G48" s="24" t="s">
        <v>334</v>
      </c>
      <c r="H48" s="16" t="s">
        <v>365</v>
      </c>
      <c r="M48" s="27" t="str">
        <f>VLOOKUP(G48,ListaEfectos!$A$4:$F$77,6,0)</f>
        <v>Tierra</v>
      </c>
      <c r="N48" s="63" t="str">
        <f>IFERROR(IF(VLOOKUP($G48,ListaEfectos!$A$4:$F$77,1,0)&lt;&gt;"","Efecto"),IFERROR(IF(VLOOKUP($G48,ListaDesventajas!$A$2:$A$24,1,0)&lt;&gt;"","Desventaja"),G48))</f>
        <v>Efecto</v>
      </c>
      <c r="O48" s="23">
        <f ca="1">IF($N48="Efecto",IFERROR(VLOOKUP(H48,INDIRECT(VLOOKUP($G48,ListaEfectos!$A$4:$F$77,2,0)),2,0),0),IF($N48="Desventaja",IFERROR(VLOOKUP(H48,INDIRECT(VLOOKUP($G48,ListaDesventajas!$A$1:$B$24,2,0)),2,0),0),IF($N48="Mantenida",10*INDEX(INDIRECT($F48),1,2),IF($N48="Sostenimiento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25</v>
      </c>
      <c r="P48" s="16">
        <f ca="1">IF($N48="Efecto",IFERROR(VLOOKUP(I48,INDIRECT(VLOOKUP($G48,ListaEfectos!$A$4:$F$77,2,0)),2,0),0),IF($N48="Desventaja",IFERROR(VLOOKUP(I48,INDIRECT(VLOOKUP($G48,ListaDesventajas!$A$1:$B$24,2,0)),2,0),0),IF($N48="Mantenida",10*INDEX(INDIRECT($F48),1,2),IF($N48="Sostenimiento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Q48" s="16">
        <f ca="1">IF($N48="Efecto",IFERROR(VLOOKUP(J48,INDIRECT(VLOOKUP($G48,ListaEfectos!$A$4:$F$77,2,0)),2,0),0),IF($N48="Desventaja",IFERROR(VLOOKUP(J48,INDIRECT(VLOOKUP($G48,ListaDesventajas!$A$1:$B$24,2,0)),2,0),0),IF($N48="Mantenida",10*INDEX(INDIRECT($F48),1,2),IF($N48="Sostenimiento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R48" s="16">
        <f ca="1">IF($N48="Efecto",IFERROR(VLOOKUP(K48,INDIRECT(VLOOKUP($G48,ListaEfectos!$A$4:$F$77,2,0)),2,0),0),IF($N48="Desventaja",IFERROR(VLOOKUP(K48,INDIRECT(VLOOKUP($G48,ListaDesventajas!$A$1:$B$24,2,0)),2,0),0),IF($N48="Mantenida",10*INDEX(INDIRECT($F48),1,2),IF($N48="Sostenimiento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S48" s="16">
        <f ca="1">IF($N48="Efecto",IFERROR(VLOOKUP(L48,INDIRECT(VLOOKUP($G48,ListaEfectos!$A$4:$F$77,2,0)),2,0),0),IF($N48="Desventaja",IFERROR(VLOOKUP(L48,INDIRECT(VLOOKUP($G48,ListaDesventajas!$A$1:$B$24,2,0)),2,0),0),IF($N48="Mantenida",10*INDEX(INDIRECT($F48),1,2),IF($N48="Sostenimiento Menor",20*INDEX(INDIRECT($F48),1,2),IF($N48="Sostenimiento Mayor",30*INDEX(INDIRECT($F48),1,2),IF($N48="Combinable",10*INDEX(INDIRECT($F48),1,2),0))))))</f>
        <v>0</v>
      </c>
      <c r="T48" s="49">
        <f t="shared" ca="1" si="2"/>
        <v>25</v>
      </c>
      <c r="U48" s="63"/>
    </row>
    <row r="49" spans="1:21" s="16" customFormat="1" x14ac:dyDescent="0.25">
      <c r="A49" s="54"/>
      <c r="B49" s="23"/>
      <c r="C49" s="16" t="str">
        <f t="shared" si="0"/>
        <v/>
      </c>
      <c r="D49" s="24" t="str">
        <f t="shared" si="1"/>
        <v/>
      </c>
      <c r="E49" s="25" t="s">
        <v>34</v>
      </c>
      <c r="F49" s="26" t="str">
        <f t="array" ref="F49">IF(C49&lt;&gt;"",ADDRESS(ROW(C49),COLUMN(C49))&amp;":"&amp;ADDRESS(ROW(C49)-1+MATCH(TRUE,C50:$C$455&lt;&gt;"",0),COLUMN(U49)),F48)</f>
        <v>$C$47:$U$49</v>
      </c>
      <c r="G49" s="26" t="s">
        <v>243</v>
      </c>
      <c r="H49" s="18" t="s">
        <v>364</v>
      </c>
      <c r="I49" s="18"/>
      <c r="J49" s="18"/>
      <c r="K49" s="18"/>
      <c r="L49" s="18"/>
      <c r="M49" s="28" t="str">
        <f>VLOOKUP(G49,ListaEfectos!$A$4:$F$77,6,0)</f>
        <v>Agua, Aire, Fuego</v>
      </c>
      <c r="N49" s="63" t="str">
        <f>IFERROR(IF(VLOOKUP($G49,ListaEfectos!$A$4:$F$77,1,0)&lt;&gt;"","Efecto"),IFERROR(IF(VLOOKUP($G49,ListaDesventajas!$A$2:$A$24,1,0)&lt;&gt;"","Desventaja"),G49))</f>
        <v>Efecto</v>
      </c>
      <c r="O49" s="25">
        <f ca="1">IF($N49="Efecto",IFERROR(VLOOKUP(H49,INDIRECT(VLOOKUP($G49,ListaEfectos!$A$4:$F$77,2,0)),2,0),0),IF($N49="Desventaja",IFERROR(VLOOKUP(H49,INDIRECT(VLOOKUP($G49,ListaDesventajas!$A$1:$B$24,2,0)),2,0),0),IF($N49="Mantenida",10*INDEX(INDIRECT($F49),1,2),IF($N49="Sostenimiento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20</v>
      </c>
      <c r="P49" s="18">
        <f ca="1">IF($N49="Efecto",IFERROR(VLOOKUP(I49,INDIRECT(VLOOKUP($G49,ListaEfectos!$A$4:$F$77,2,0)),2,0),0),IF($N49="Desventaja",IFERROR(VLOOKUP(I49,INDIRECT(VLOOKUP($G49,ListaDesventajas!$A$1:$B$24,2,0)),2,0),0),IF($N49="Mantenida",10*INDEX(INDIRECT($F49),1,2),IF($N49="Sostenimiento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Q49" s="18">
        <f ca="1">IF($N49="Efecto",IFERROR(VLOOKUP(J49,INDIRECT(VLOOKUP($G49,ListaEfectos!$A$4:$F$77,2,0)),2,0),0),IF($N49="Desventaja",IFERROR(VLOOKUP(J49,INDIRECT(VLOOKUP($G49,ListaDesventajas!$A$1:$B$24,2,0)),2,0),0),IF($N49="Mantenida",10*INDEX(INDIRECT($F49),1,2),IF($N49="Sostenimiento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R49" s="18">
        <f ca="1">IF($N49="Efecto",IFERROR(VLOOKUP(K49,INDIRECT(VLOOKUP($G49,ListaEfectos!$A$4:$F$77,2,0)),2,0),0),IF($N49="Desventaja",IFERROR(VLOOKUP(K49,INDIRECT(VLOOKUP($G49,ListaDesventajas!$A$1:$B$24,2,0)),2,0),0),IF($N49="Mantenida",10*INDEX(INDIRECT($F49),1,2),IF($N49="Sostenimiento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S49" s="18">
        <f ca="1">IF($N49="Efecto",IFERROR(VLOOKUP(L49,INDIRECT(VLOOKUP($G49,ListaEfectos!$A$4:$F$77,2,0)),2,0),0),IF($N49="Desventaja",IFERROR(VLOOKUP(L49,INDIRECT(VLOOKUP($G49,ListaDesventajas!$A$1:$B$24,2,0)),2,0),0),IF($N49="Mantenida",10*INDEX(INDIRECT($F49),1,2),IF($N49="Sostenimiento Menor",20*INDEX(INDIRECT($F49),1,2),IF($N49="Sostenimiento Mayor",30*INDEX(INDIRECT($F49),1,2),IF($N49="Combinable",10*INDEX(INDIRECT($F49),1,2),0))))))</f>
        <v>0</v>
      </c>
      <c r="T49" s="49">
        <f t="shared" ca="1" si="2"/>
        <v>20</v>
      </c>
      <c r="U49" s="63"/>
    </row>
    <row r="50" spans="1:21" s="16" customFormat="1" x14ac:dyDescent="0.25">
      <c r="A50" s="54"/>
      <c r="B50" s="23" t="s">
        <v>397</v>
      </c>
      <c r="C50" s="16">
        <f t="shared" si="0"/>
        <v>70</v>
      </c>
      <c r="D50" s="24">
        <f t="shared" si="1"/>
        <v>2</v>
      </c>
      <c r="E50" s="23" t="s">
        <v>39</v>
      </c>
      <c r="F50" s="24" t="str">
        <f t="array" ref="F50">IF(C50&lt;&gt;"",ADDRESS(ROW(C50),COLUMN(C50))&amp;":"&amp;ADDRESS(ROW(C50)-1+MATCH(TRUE,C51:$C$455&lt;&gt;"",0),COLUMN(U50)),F49)</f>
        <v>$C$50:$U$52</v>
      </c>
      <c r="G50" s="24" t="s">
        <v>335</v>
      </c>
      <c r="H50" s="17" t="s">
        <v>352</v>
      </c>
      <c r="M50" s="27" t="str">
        <f>VLOOKUP(G50,ListaEfectos!$A$4:$F$77,6,0)</f>
        <v>Agua, Luz, Tierra</v>
      </c>
      <c r="N50" s="63" t="str">
        <f>IFERROR(IF(VLOOKUP($G50,ListaEfectos!$A$4:$F$77,1,0)&lt;&gt;"","Efecto"),IFERROR(IF(VLOOKUP($G50,ListaDesventajas!$A$2:$A$24,1,0)&lt;&gt;"","Desventaja"),G50))</f>
        <v>Efecto</v>
      </c>
      <c r="O50" s="23">
        <f ca="1">IF($N50="Efecto",IFERROR(VLOOKUP(H50,INDIRECT(VLOOKUP($G50,ListaEfectos!$A$4:$F$77,2,0)),2,0),0),IF($N50="Desventaja",IFERROR(VLOOKUP(H50,INDIRECT(VLOOKUP($G50,ListaDesventajas!$A$1:$B$24,2,0)),2,0),0),IF($N50="Mantenida",10*INDEX(INDIRECT($F50),1,2),IF($N50="Sostenimiento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10</v>
      </c>
      <c r="P50" s="16">
        <f ca="1">IF($N50="Efecto",IFERROR(VLOOKUP(I50,INDIRECT(VLOOKUP($G50,ListaEfectos!$A$4:$F$77,2,0)),2,0),0),IF($N50="Desventaja",IFERROR(VLOOKUP(I50,INDIRECT(VLOOKUP($G50,ListaDesventajas!$A$1:$B$24,2,0)),2,0),0),IF($N50="Mantenida",10*INDEX(INDIRECT($F50),1,2),IF($N50="Sostenimiento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Q50" s="16">
        <f ca="1">IF($N50="Efecto",IFERROR(VLOOKUP(J50,INDIRECT(VLOOKUP($G50,ListaEfectos!$A$4:$F$77,2,0)),2,0),0),IF($N50="Desventaja",IFERROR(VLOOKUP(J50,INDIRECT(VLOOKUP($G50,ListaDesventajas!$A$1:$B$24,2,0)),2,0),0),IF($N50="Mantenida",10*INDEX(INDIRECT($F50),1,2),IF($N50="Sostenimiento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R50" s="16">
        <f ca="1">IF($N50="Efecto",IFERROR(VLOOKUP(K50,INDIRECT(VLOOKUP($G50,ListaEfectos!$A$4:$F$77,2,0)),2,0),0),IF($N50="Desventaja",IFERROR(VLOOKUP(K50,INDIRECT(VLOOKUP($G50,ListaDesventajas!$A$1:$B$24,2,0)),2,0),0),IF($N50="Mantenida",10*INDEX(INDIRECT($F50),1,2),IF($N50="Sostenimiento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S50" s="16">
        <f ca="1">IF($N50="Efecto",IFERROR(VLOOKUP(L50,INDIRECT(VLOOKUP($G50,ListaEfectos!$A$4:$F$77,2,0)),2,0),0),IF($N50="Desventaja",IFERROR(VLOOKUP(L50,INDIRECT(VLOOKUP($G50,ListaDesventajas!$A$1:$B$24,2,0)),2,0),0),IF($N50="Mantenida",10*INDEX(INDIRECT($F50),1,2),IF($N50="Sostenimiento Menor",20*INDEX(INDIRECT($F50),1,2),IF($N50="Sostenimiento Mayor",30*INDEX(INDIRECT($F50),1,2),IF($N50="Combinable",10*INDEX(INDIRECT($F50),1,2),0))))))</f>
        <v>0</v>
      </c>
      <c r="T50" s="49">
        <f t="shared" ca="1" si="2"/>
        <v>10</v>
      </c>
      <c r="U50" s="63"/>
    </row>
    <row r="51" spans="1:21" s="16" customFormat="1" x14ac:dyDescent="0.25">
      <c r="A51" s="54"/>
      <c r="B51" s="23"/>
      <c r="C51" s="16" t="str">
        <f t="shared" si="0"/>
        <v/>
      </c>
      <c r="D51" s="24" t="str">
        <f t="shared" si="1"/>
        <v/>
      </c>
      <c r="E51" s="23" t="s">
        <v>40</v>
      </c>
      <c r="F51" s="24" t="str">
        <f t="array" ref="F51">IF(C51&lt;&gt;"",ADDRESS(ROW(C51),COLUMN(C51))&amp;":"&amp;ADDRESS(ROW(C51)-1+MATCH(TRUE,C52:$C$455&lt;&gt;"",0),COLUMN(U51)),F50)</f>
        <v>$C$50:$U$52</v>
      </c>
      <c r="G51" s="24" t="s">
        <v>336</v>
      </c>
      <c r="H51" s="16" t="s">
        <v>366</v>
      </c>
      <c r="M51" s="27" t="str">
        <f>VLOOKUP(G51,ListaEfectos!$A$4:$F$77,6,0)</f>
        <v>Agua</v>
      </c>
      <c r="N51" s="63" t="str">
        <f>IFERROR(IF(VLOOKUP($G51,ListaEfectos!$A$4:$F$77,1,0)&lt;&gt;"","Efecto"),IFERROR(IF(VLOOKUP($G51,ListaDesventajas!$A$2:$A$24,1,0)&lt;&gt;"","Desventaja"),G51))</f>
        <v>Efecto</v>
      </c>
      <c r="O51" s="23">
        <f ca="1">IF($N51="Efecto",IFERROR(VLOOKUP(H51,INDIRECT(VLOOKUP($G51,ListaEfectos!$A$4:$F$77,2,0)),2,0),0),IF($N51="Desventaja",IFERROR(VLOOKUP(H51,INDIRECT(VLOOKUP($G51,ListaDesventajas!$A$1:$B$24,2,0)),2,0),0),IF($N51="Mantenida",10*INDEX(INDIRECT($F51),1,2),IF($N51="Sostenimiento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30</v>
      </c>
      <c r="P51" s="16">
        <f ca="1">IF($N51="Efecto",IFERROR(VLOOKUP(I51,INDIRECT(VLOOKUP($G51,ListaEfectos!$A$4:$F$77,2,0)),2,0),0),IF($N51="Desventaja",IFERROR(VLOOKUP(I51,INDIRECT(VLOOKUP($G51,ListaDesventajas!$A$1:$B$24,2,0)),2,0),0),IF($N51="Mantenida",10*INDEX(INDIRECT($F51),1,2),IF($N51="Sostenimiento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Q51" s="16">
        <f ca="1">IF($N51="Efecto",IFERROR(VLOOKUP(J51,INDIRECT(VLOOKUP($G51,ListaEfectos!$A$4:$F$77,2,0)),2,0),0),IF($N51="Desventaja",IFERROR(VLOOKUP(J51,INDIRECT(VLOOKUP($G51,ListaDesventajas!$A$1:$B$24,2,0)),2,0),0),IF($N51="Mantenida",10*INDEX(INDIRECT($F51),1,2),IF($N51="Sostenimiento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R51" s="16">
        <f ca="1">IF($N51="Efecto",IFERROR(VLOOKUP(K51,INDIRECT(VLOOKUP($G51,ListaEfectos!$A$4:$F$77,2,0)),2,0),0),IF($N51="Desventaja",IFERROR(VLOOKUP(K51,INDIRECT(VLOOKUP($G51,ListaDesventajas!$A$1:$B$24,2,0)),2,0),0),IF($N51="Mantenida",10*INDEX(INDIRECT($F51),1,2),IF($N51="Sostenimiento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S51" s="16">
        <f ca="1">IF($N51="Efecto",IFERROR(VLOOKUP(L51,INDIRECT(VLOOKUP($G51,ListaEfectos!$A$4:$F$77,2,0)),2,0),0),IF($N51="Desventaja",IFERROR(VLOOKUP(L51,INDIRECT(VLOOKUP($G51,ListaDesventajas!$A$1:$B$24,2,0)),2,0),0),IF($N51="Mantenida",10*INDEX(INDIRECT($F51),1,2),IF($N51="Sostenimiento Menor",20*INDEX(INDIRECT($F51),1,2),IF($N51="Sostenimiento Mayor",30*INDEX(INDIRECT($F51),1,2),IF($N51="Combinable",10*INDEX(INDIRECT($F51),1,2),0))))))</f>
        <v>0</v>
      </c>
      <c r="T51" s="49">
        <f t="shared" ca="1" si="2"/>
        <v>30</v>
      </c>
      <c r="U51" s="63"/>
    </row>
    <row r="52" spans="1:21" s="16" customFormat="1" x14ac:dyDescent="0.25">
      <c r="A52" s="54"/>
      <c r="B52" s="23"/>
      <c r="C52" s="16" t="str">
        <f t="shared" si="0"/>
        <v/>
      </c>
      <c r="D52" s="24" t="str">
        <f t="shared" si="1"/>
        <v/>
      </c>
      <c r="E52" s="25" t="s">
        <v>41</v>
      </c>
      <c r="F52" s="26" t="str">
        <f t="array" ref="F52">IF(C52&lt;&gt;"",ADDRESS(ROW(C52),COLUMN(C52))&amp;":"&amp;ADDRESS(ROW(C52)-1+MATCH(TRUE,C53:$C$455&lt;&gt;"",0),COLUMN(U52)),F51)</f>
        <v>$C$50:$U$52</v>
      </c>
      <c r="G52" s="26" t="s">
        <v>169</v>
      </c>
      <c r="H52" s="18" t="s">
        <v>919</v>
      </c>
      <c r="I52" s="18"/>
      <c r="J52" s="18"/>
      <c r="K52" s="18"/>
      <c r="L52" s="18"/>
      <c r="M52" s="28" t="str">
        <f>VLOOKUP(G52,ListaEfectos!$A$4:$F$77,6,0)</f>
        <v>Agua, Luz, Oscuridad</v>
      </c>
      <c r="N52" s="63" t="str">
        <f>IFERROR(IF(VLOOKUP($G52,ListaEfectos!$A$4:$F$77,1,0)&lt;&gt;"","Efecto"),IFERROR(IF(VLOOKUP($G52,ListaDesventajas!$A$2:$A$24,1,0)&lt;&gt;"","Desventaja"),G52))</f>
        <v>Efecto</v>
      </c>
      <c r="O52" s="25">
        <f ca="1">IF($N52="Efecto",IFERROR(VLOOKUP(H52,INDIRECT(VLOOKUP($G52,ListaEfectos!$A$4:$F$77,2,0)),2,0),0),IF($N52="Desventaja",IFERROR(VLOOKUP(H52,INDIRECT(VLOOKUP($G52,ListaDesventajas!$A$1:$B$24,2,0)),2,0),0),IF($N52="Mantenida",10*INDEX(INDIRECT($F52),1,2),IF($N52="Sostenimiento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30</v>
      </c>
      <c r="P52" s="18">
        <f ca="1">IF($N52="Efecto",IFERROR(VLOOKUP(I52,INDIRECT(VLOOKUP($G52,ListaEfectos!$A$4:$F$77,2,0)),2,0),0),IF($N52="Desventaja",IFERROR(VLOOKUP(I52,INDIRECT(VLOOKUP($G52,ListaDesventajas!$A$1:$B$24,2,0)),2,0),0),IF($N52="Mantenida",10*INDEX(INDIRECT($F52),1,2),IF($N52="Sostenimiento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Q52" s="18">
        <f ca="1">IF($N52="Efecto",IFERROR(VLOOKUP(J52,INDIRECT(VLOOKUP($G52,ListaEfectos!$A$4:$F$77,2,0)),2,0),0),IF($N52="Desventaja",IFERROR(VLOOKUP(J52,INDIRECT(VLOOKUP($G52,ListaDesventajas!$A$1:$B$24,2,0)),2,0),0),IF($N52="Mantenida",10*INDEX(INDIRECT($F52),1,2),IF($N52="Sostenimiento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R52" s="18">
        <f ca="1">IF($N52="Efecto",IFERROR(VLOOKUP(K52,INDIRECT(VLOOKUP($G52,ListaEfectos!$A$4:$F$77,2,0)),2,0),0),IF($N52="Desventaja",IFERROR(VLOOKUP(K52,INDIRECT(VLOOKUP($G52,ListaDesventajas!$A$1:$B$24,2,0)),2,0),0),IF($N52="Mantenida",10*INDEX(INDIRECT($F52),1,2),IF($N52="Sostenimiento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S52" s="18">
        <f ca="1">IF($N52="Efecto",IFERROR(VLOOKUP(L52,INDIRECT(VLOOKUP($G52,ListaEfectos!$A$4:$F$77,2,0)),2,0),0),IF($N52="Desventaja",IFERROR(VLOOKUP(L52,INDIRECT(VLOOKUP($G52,ListaDesventajas!$A$1:$B$24,2,0)),2,0),0),IF($N52="Mantenida",10*INDEX(INDIRECT($F52),1,2),IF($N52="Sostenimiento Menor",20*INDEX(INDIRECT($F52),1,2),IF($N52="Sostenimiento Mayor",30*INDEX(INDIRECT($F52),1,2),IF($N52="Combinable",10*INDEX(INDIRECT($F52),1,2),0))))))</f>
        <v>0</v>
      </c>
      <c r="T52" s="49">
        <f t="shared" ca="1" si="2"/>
        <v>30</v>
      </c>
      <c r="U52" s="63"/>
    </row>
    <row r="53" spans="1:21" s="16" customFormat="1" x14ac:dyDescent="0.25">
      <c r="A53" s="54"/>
      <c r="B53" s="23" t="s">
        <v>398</v>
      </c>
      <c r="C53" s="16">
        <f t="shared" si="0"/>
        <v>90</v>
      </c>
      <c r="D53" s="24">
        <f t="shared" si="1"/>
        <v>3</v>
      </c>
      <c r="E53" s="23" t="s">
        <v>42</v>
      </c>
      <c r="F53" s="24" t="str">
        <f t="array" ref="F53">IF(C53&lt;&gt;"",ADDRESS(ROW(C53),COLUMN(C53))&amp;":"&amp;ADDRESS(ROW(C53)-1+MATCH(TRUE,C54:$C$455&lt;&gt;"",0),COLUMN(U53)),F52)</f>
        <v>$C$53:$U$55</v>
      </c>
      <c r="G53" s="24" t="s">
        <v>303</v>
      </c>
      <c r="H53" s="17" t="s">
        <v>367</v>
      </c>
      <c r="M53" s="27" t="str">
        <f>VLOOKUP(G53,ListaEfectos!$A$4:$F$77,6,0)</f>
        <v>Agua</v>
      </c>
      <c r="N53" s="63" t="str">
        <f>IFERROR(IF(VLOOKUP($G53,ListaEfectos!$A$4:$F$77,1,0)&lt;&gt;"","Efecto"),IFERROR(IF(VLOOKUP($G53,ListaDesventajas!$A$2:$A$24,1,0)&lt;&gt;"","Desventaja"),G53))</f>
        <v>Efecto</v>
      </c>
      <c r="O53" s="23">
        <f ca="1">IF($N53="Efecto",IFERROR(VLOOKUP(H53,INDIRECT(VLOOKUP($G53,ListaEfectos!$A$4:$F$77,2,0)),2,0),0),IF($N53="Desventaja",IFERROR(VLOOKUP(H53,INDIRECT(VLOOKUP($G53,ListaDesventajas!$A$1:$B$24,2,0)),2,0),0),IF($N53="Mantenida",10*INDEX(INDIRECT($F53),1,2),IF($N53="Sostenimiento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50</v>
      </c>
      <c r="P53" s="16">
        <f ca="1">IF($N53="Efecto",IFERROR(VLOOKUP(I53,INDIRECT(VLOOKUP($G53,ListaEfectos!$A$4:$F$77,2,0)),2,0),0),IF($N53="Desventaja",IFERROR(VLOOKUP(I53,INDIRECT(VLOOKUP($G53,ListaDesventajas!$A$1:$B$24,2,0)),2,0),0),IF($N53="Mantenida",10*INDEX(INDIRECT($F53),1,2),IF($N53="Sostenimiento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Q53" s="16">
        <f ca="1">IF($N53="Efecto",IFERROR(VLOOKUP(J53,INDIRECT(VLOOKUP($G53,ListaEfectos!$A$4:$F$77,2,0)),2,0),0),IF($N53="Desventaja",IFERROR(VLOOKUP(J53,INDIRECT(VLOOKUP($G53,ListaDesventajas!$A$1:$B$24,2,0)),2,0),0),IF($N53="Mantenida",10*INDEX(INDIRECT($F53),1,2),IF($N53="Sostenimiento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R53" s="16">
        <f ca="1">IF($N53="Efecto",IFERROR(VLOOKUP(K53,INDIRECT(VLOOKUP($G53,ListaEfectos!$A$4:$F$77,2,0)),2,0),0),IF($N53="Desventaja",IFERROR(VLOOKUP(K53,INDIRECT(VLOOKUP($G53,ListaDesventajas!$A$1:$B$24,2,0)),2,0),0),IF($N53="Mantenida",10*INDEX(INDIRECT($F53),1,2),IF($N53="Sostenimiento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S53" s="16">
        <f ca="1">IF($N53="Efecto",IFERROR(VLOOKUP(L53,INDIRECT(VLOOKUP($G53,ListaEfectos!$A$4:$F$77,2,0)),2,0),0),IF($N53="Desventaja",IFERROR(VLOOKUP(L53,INDIRECT(VLOOKUP($G53,ListaDesventajas!$A$1:$B$24,2,0)),2,0),0),IF($N53="Mantenida",10*INDEX(INDIRECT($F53),1,2),IF($N53="Sostenimiento Menor",20*INDEX(INDIRECT($F53),1,2),IF($N53="Sostenimiento Mayor",30*INDEX(INDIRECT($F53),1,2),IF($N53="Combinable",10*INDEX(INDIRECT($F53),1,2),0))))))</f>
        <v>0</v>
      </c>
      <c r="T53" s="49">
        <f t="shared" ca="1" si="2"/>
        <v>50</v>
      </c>
      <c r="U53" s="63"/>
    </row>
    <row r="54" spans="1:21" s="16" customFormat="1" x14ac:dyDescent="0.25">
      <c r="A54" s="54"/>
      <c r="B54" s="23"/>
      <c r="C54" s="16" t="str">
        <f t="shared" si="0"/>
        <v/>
      </c>
      <c r="D54" s="24" t="str">
        <f t="shared" si="1"/>
        <v/>
      </c>
      <c r="E54" s="23" t="s">
        <v>43</v>
      </c>
      <c r="F54" s="24" t="str">
        <f t="array" ref="F54">IF(C54&lt;&gt;"",ADDRESS(ROW(C54),COLUMN(C54))&amp;":"&amp;ADDRESS(ROW(C54)-1+MATCH(TRUE,C55:$C$455&lt;&gt;"",0),COLUMN(U54)),F53)</f>
        <v>$C$53:$U$55</v>
      </c>
      <c r="G54" s="24" t="s">
        <v>304</v>
      </c>
      <c r="H54" s="17" t="s">
        <v>1031</v>
      </c>
      <c r="M54" s="27" t="str">
        <f>VLOOKUP(G54,ListaEfectos!$A$4:$F$77,6,0)</f>
        <v>Fuego, Oscuridad</v>
      </c>
      <c r="N54" s="63" t="str">
        <f>IFERROR(IF(VLOOKUP($G54,ListaEfectos!$A$4:$F$77,1,0)&lt;&gt;"","Efecto"),IFERROR(IF(VLOOKUP($G54,ListaDesventajas!$A$2:$A$24,1,0)&lt;&gt;"","Desventaja"),G54))</f>
        <v>Efecto</v>
      </c>
      <c r="O54" s="23">
        <f ca="1">IF($N54="Efecto",IFERROR(VLOOKUP(H54,INDIRECT(VLOOKUP($G54,ListaEfectos!$A$4:$F$77,2,0)),2,0),0),IF($N54="Desventaja",IFERROR(VLOOKUP(H54,INDIRECT(VLOOKUP($G54,ListaDesventajas!$A$1:$B$24,2,0)),2,0),0),IF($N54="Mantenida",10*INDEX(INDIRECT($F54),1,2),IF($N54="Sostenimiento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20</v>
      </c>
      <c r="P54" s="16">
        <f ca="1">IF($N54="Efecto",IFERROR(VLOOKUP(I54,INDIRECT(VLOOKUP($G54,ListaEfectos!$A$4:$F$77,2,0)),2,0),0),IF($N54="Desventaja",IFERROR(VLOOKUP(I54,INDIRECT(VLOOKUP($G54,ListaDesventajas!$A$1:$B$24,2,0)),2,0),0),IF($N54="Mantenida",10*INDEX(INDIRECT($F54),1,2),IF($N54="Sostenimiento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Q54" s="16">
        <f ca="1">IF($N54="Efecto",IFERROR(VLOOKUP(J54,INDIRECT(VLOOKUP($G54,ListaEfectos!$A$4:$F$77,2,0)),2,0),0),IF($N54="Desventaja",IFERROR(VLOOKUP(J54,INDIRECT(VLOOKUP($G54,ListaDesventajas!$A$1:$B$24,2,0)),2,0),0),IF($N54="Mantenida",10*INDEX(INDIRECT($F54),1,2),IF($N54="Sostenimiento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R54" s="16">
        <f ca="1">IF($N54="Efecto",IFERROR(VLOOKUP(K54,INDIRECT(VLOOKUP($G54,ListaEfectos!$A$4:$F$77,2,0)),2,0),0),IF($N54="Desventaja",IFERROR(VLOOKUP(K54,INDIRECT(VLOOKUP($G54,ListaDesventajas!$A$1:$B$24,2,0)),2,0),0),IF($N54="Mantenida",10*INDEX(INDIRECT($F54),1,2),IF($N54="Sostenimiento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S54" s="16">
        <f ca="1">IF($N54="Efecto",IFERROR(VLOOKUP(L54,INDIRECT(VLOOKUP($G54,ListaEfectos!$A$4:$F$77,2,0)),2,0),0),IF($N54="Desventaja",IFERROR(VLOOKUP(L54,INDIRECT(VLOOKUP($G54,ListaDesventajas!$A$1:$B$24,2,0)),2,0),0),IF($N54="Mantenida",10*INDEX(INDIRECT($F54),1,2),IF($N54="Sostenimiento Menor",20*INDEX(INDIRECT($F54),1,2),IF($N54="Sostenimiento Mayor",30*INDEX(INDIRECT($F54),1,2),IF($N54="Combinable",10*INDEX(INDIRECT($F54),1,2),0))))))</f>
        <v>0</v>
      </c>
      <c r="T54" s="49">
        <f t="shared" ca="1" si="2"/>
        <v>20</v>
      </c>
      <c r="U54" s="63"/>
    </row>
    <row r="55" spans="1:21" s="18" customFormat="1" ht="15.75" thickBot="1" x14ac:dyDescent="0.3">
      <c r="A55" s="55"/>
      <c r="B55" s="33"/>
      <c r="C55" s="34" t="str">
        <f t="shared" si="0"/>
        <v/>
      </c>
      <c r="D55" s="35" t="str">
        <f t="shared" si="1"/>
        <v/>
      </c>
      <c r="E55" s="33" t="s">
        <v>34</v>
      </c>
      <c r="F55" s="35" t="str">
        <f t="array" ref="F55">IF(C55&lt;&gt;"",ADDRESS(ROW(C55),COLUMN(C55))&amp;":"&amp;ADDRESS(ROW(C55)-1+MATCH(TRUE,C56:$C$455&lt;&gt;"",0),COLUMN(U55)),F54)</f>
        <v>$C$53:$U$55</v>
      </c>
      <c r="G55" s="35" t="s">
        <v>243</v>
      </c>
      <c r="H55" s="34" t="s">
        <v>364</v>
      </c>
      <c r="I55" s="34"/>
      <c r="J55" s="34"/>
      <c r="K55" s="34"/>
      <c r="L55" s="34"/>
      <c r="M55" s="37" t="str">
        <f>VLOOKUP(G55,ListaEfectos!$A$4:$F$77,6,0)</f>
        <v>Agua, Aire, Fuego</v>
      </c>
      <c r="N55" s="63" t="str">
        <f>IFERROR(IF(VLOOKUP($G55,ListaEfectos!$A$4:$F$77,1,0)&lt;&gt;"","Efecto"),IFERROR(IF(VLOOKUP($G55,ListaDesventajas!$A$2:$A$24,1,0)&lt;&gt;"","Desventaja"),G55))</f>
        <v>Efecto</v>
      </c>
      <c r="O55" s="33">
        <f ca="1">IF($N55="Efecto",IFERROR(VLOOKUP(H55,INDIRECT(VLOOKUP($G55,ListaEfectos!$A$4:$F$77,2,0)),2,0),0),IF($N55="Desventaja",IFERROR(VLOOKUP(H55,INDIRECT(VLOOKUP($G55,ListaDesventajas!$A$1:$B$24,2,0)),2,0),0),IF($N55="Mantenida",10*INDEX(INDIRECT($F55),1,2),IF($N55="Sostenimiento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20</v>
      </c>
      <c r="P55" s="34">
        <f ca="1">IF($N55="Efecto",IFERROR(VLOOKUP(I55,INDIRECT(VLOOKUP($G55,ListaEfectos!$A$4:$F$77,2,0)),2,0),0),IF($N55="Desventaja",IFERROR(VLOOKUP(I55,INDIRECT(VLOOKUP($G55,ListaDesventajas!$A$1:$B$24,2,0)),2,0),0),IF($N55="Mantenida",10*INDEX(INDIRECT($F55),1,2),IF($N55="Sostenimiento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Q55" s="34">
        <f ca="1">IF($N55="Efecto",IFERROR(VLOOKUP(J55,INDIRECT(VLOOKUP($G55,ListaEfectos!$A$4:$F$77,2,0)),2,0),0),IF($N55="Desventaja",IFERROR(VLOOKUP(J55,INDIRECT(VLOOKUP($G55,ListaDesventajas!$A$1:$B$24,2,0)),2,0),0),IF($N55="Mantenida",10*INDEX(INDIRECT($F55),1,2),IF($N55="Sostenimiento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R55" s="34">
        <f ca="1">IF($N55="Efecto",IFERROR(VLOOKUP(K55,INDIRECT(VLOOKUP($G55,ListaEfectos!$A$4:$F$77,2,0)),2,0),0),IF($N55="Desventaja",IFERROR(VLOOKUP(K55,INDIRECT(VLOOKUP($G55,ListaDesventajas!$A$1:$B$24,2,0)),2,0),0),IF($N55="Mantenida",10*INDEX(INDIRECT($F55),1,2),IF($N55="Sostenimiento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S55" s="34">
        <f ca="1">IF($N55="Efecto",IFERROR(VLOOKUP(L55,INDIRECT(VLOOKUP($G55,ListaEfectos!$A$4:$F$77,2,0)),2,0),0),IF($N55="Desventaja",IFERROR(VLOOKUP(L55,INDIRECT(VLOOKUP($G55,ListaDesventajas!$A$1:$B$24,2,0)),2,0),0),IF($N55="Mantenida",10*INDEX(INDIRECT($F55),1,2),IF($N55="Sostenimiento Menor",20*INDEX(INDIRECT($F55),1,2),IF($N55="Sostenimiento Mayor",30*INDEX(INDIRECT($F55),1,2),IF($N55="Combinable",10*INDEX(INDIRECT($F55),1,2),0))))))</f>
        <v>0</v>
      </c>
      <c r="T55" s="49">
        <f t="shared" ca="1" si="2"/>
        <v>20</v>
      </c>
      <c r="U55" s="72"/>
    </row>
    <row r="56" spans="1:21" s="15" customFormat="1" x14ac:dyDescent="0.25">
      <c r="A56" s="53" t="s">
        <v>311</v>
      </c>
      <c r="B56" s="29" t="s">
        <v>399</v>
      </c>
      <c r="C56" s="30">
        <f t="shared" si="0"/>
        <v>30</v>
      </c>
      <c r="D56" s="31">
        <f t="shared" si="1"/>
        <v>1</v>
      </c>
      <c r="E56" s="29" t="s">
        <v>44</v>
      </c>
      <c r="F56" s="31" t="str">
        <f t="array" ref="F56">IF(C56&lt;&gt;"",ADDRESS(ROW(C56),COLUMN(C56))&amp;":"&amp;ADDRESS(ROW(C56)-1+MATCH(TRUE,C57:$C$455&lt;&gt;"",0),COLUMN(U56)),F55)</f>
        <v>$C$56:$U$58</v>
      </c>
      <c r="G56" s="31" t="s">
        <v>252</v>
      </c>
      <c r="H56" s="38" t="s">
        <v>352</v>
      </c>
      <c r="I56" s="30"/>
      <c r="J56" s="30"/>
      <c r="K56" s="30"/>
      <c r="L56" s="30"/>
      <c r="M56" s="32" t="str">
        <f>VLOOKUP(G56,ListaEfectos!$A$4:$F$77,6,0)</f>
        <v>Aire, Fuego, Oscuridad</v>
      </c>
      <c r="N56" s="63" t="str">
        <f>IFERROR(IF(VLOOKUP($G56,ListaEfectos!$A$4:$F$77,1,0)&lt;&gt;"","Efecto"),IFERROR(IF(VLOOKUP($G56,ListaDesventajas!$A$2:$A$24,1,0)&lt;&gt;"","Desventaja"),G56))</f>
        <v>Efecto</v>
      </c>
      <c r="O56" s="29">
        <f ca="1">IF($N56="Efecto",IFERROR(VLOOKUP(H56,INDIRECT(VLOOKUP($G56,ListaEfectos!$A$4:$F$77,2,0)),2,0),0),IF($N56="Desventaja",IFERROR(VLOOKUP(H56,INDIRECT(VLOOKUP($G56,ListaDesventajas!$A$1:$B$24,2,0)),2,0),0),IF($N56="Mantenida",10*INDEX(INDIRECT($F56),1,2),IF($N56="Sostenimiento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10</v>
      </c>
      <c r="P56" s="30">
        <f ca="1">IF($N56="Efecto",IFERROR(VLOOKUP(I56,INDIRECT(VLOOKUP($G56,ListaEfectos!$A$4:$F$77,2,0)),2,0),0),IF($N56="Desventaja",IFERROR(VLOOKUP(I56,INDIRECT(VLOOKUP($G56,ListaDesventajas!$A$1:$B$24,2,0)),2,0),0),IF($N56="Mantenida",10*INDEX(INDIRECT($F56),1,2),IF($N56="Sostenimiento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Q56" s="30">
        <f ca="1">IF($N56="Efecto",IFERROR(VLOOKUP(J56,INDIRECT(VLOOKUP($G56,ListaEfectos!$A$4:$F$77,2,0)),2,0),0),IF($N56="Desventaja",IFERROR(VLOOKUP(J56,INDIRECT(VLOOKUP($G56,ListaDesventajas!$A$1:$B$24,2,0)),2,0),0),IF($N56="Mantenida",10*INDEX(INDIRECT($F56),1,2),IF($N56="Sostenimiento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R56" s="30">
        <f ca="1">IF($N56="Efecto",IFERROR(VLOOKUP(K56,INDIRECT(VLOOKUP($G56,ListaEfectos!$A$4:$F$77,2,0)),2,0),0),IF($N56="Desventaja",IFERROR(VLOOKUP(K56,INDIRECT(VLOOKUP($G56,ListaDesventajas!$A$1:$B$24,2,0)),2,0),0),IF($N56="Mantenida",10*INDEX(INDIRECT($F56),1,2),IF($N56="Sostenimiento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S56" s="30">
        <f ca="1">IF($N56="Efecto",IFERROR(VLOOKUP(L56,INDIRECT(VLOOKUP($G56,ListaEfectos!$A$4:$F$77,2,0)),2,0),0),IF($N56="Desventaja",IFERROR(VLOOKUP(L56,INDIRECT(VLOOKUP($G56,ListaDesventajas!$A$1:$B$24,2,0)),2,0),0),IF($N56="Mantenida",10*INDEX(INDIRECT($F56),1,2),IF($N56="Sostenimiento Menor",20*INDEX(INDIRECT($F56),1,2),IF($N56="Sostenimiento Mayor",30*INDEX(INDIRECT($F56),1,2),IF($N56="Combinable",10*INDEX(INDIRECT($F56),1,2),0))))))</f>
        <v>0</v>
      </c>
      <c r="T56" s="49">
        <f t="shared" ca="1" si="2"/>
        <v>10</v>
      </c>
      <c r="U56" s="73"/>
    </row>
    <row r="57" spans="1:21" s="16" customFormat="1" x14ac:dyDescent="0.25">
      <c r="A57" s="54"/>
      <c r="B57" s="23"/>
      <c r="C57" s="16" t="str">
        <f t="shared" si="0"/>
        <v/>
      </c>
      <c r="D57" s="24" t="str">
        <f t="shared" si="1"/>
        <v/>
      </c>
      <c r="E57" s="23" t="s">
        <v>45</v>
      </c>
      <c r="F57" s="24" t="str">
        <f t="array" ref="F57">IF(C57&lt;&gt;"",ADDRESS(ROW(C57),COLUMN(C57))&amp;":"&amp;ADDRESS(ROW(C57)-1+MATCH(TRUE,C58:$C$455&lt;&gt;"",0),COLUMN(U57)),F56)</f>
        <v>$C$56:$U$58</v>
      </c>
      <c r="G57" s="24" t="s">
        <v>337</v>
      </c>
      <c r="H57" s="16" t="s">
        <v>368</v>
      </c>
      <c r="I57" s="16" t="s">
        <v>369</v>
      </c>
      <c r="M57" s="27" t="str">
        <f>VLOOKUP(G57,ListaEfectos!$A$4:$F$77,6,0)</f>
        <v>Luz, Oscuridad</v>
      </c>
      <c r="N57" s="63" t="str">
        <f>IFERROR(IF(VLOOKUP($G57,ListaEfectos!$A$4:$F$77,1,0)&lt;&gt;"","Efecto"),IFERROR(IF(VLOOKUP($G57,ListaDesventajas!$A$2:$A$24,1,0)&lt;&gt;"","Desventaja"),G57))</f>
        <v>Efecto</v>
      </c>
      <c r="O57" s="23">
        <f ca="1">IF($N57="Efecto",IFERROR(VLOOKUP(H57,INDIRECT(VLOOKUP($G57,ListaEfectos!$A$4:$F$77,2,0)),2,0),0),IF($N57="Desventaja",IFERROR(VLOOKUP(H57,INDIRECT(VLOOKUP($G57,ListaDesventajas!$A$1:$B$24,2,0)),2,0),0),IF($N57="Mantenida",10*INDEX(INDIRECT($F57),1,2),IF($N57="Sostenimiento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15</v>
      </c>
      <c r="P57" s="16">
        <f ca="1">IF($N57="Efecto",IFERROR(VLOOKUP(I57,INDIRECT(VLOOKUP($G57,ListaEfectos!$A$4:$F$77,2,0)),2,0),0),IF($N57="Desventaja",IFERROR(VLOOKUP(I57,INDIRECT(VLOOKUP($G57,ListaDesventajas!$A$1:$B$24,2,0)),2,0),0),IF($N57="Mantenida",10*INDEX(INDIRECT($F57),1,2),IF($N57="Sostenimiento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5</v>
      </c>
      <c r="Q57" s="16">
        <f ca="1">IF($N57="Efecto",IFERROR(VLOOKUP(J57,INDIRECT(VLOOKUP($G57,ListaEfectos!$A$4:$F$77,2,0)),2,0),0),IF($N57="Desventaja",IFERROR(VLOOKUP(J57,INDIRECT(VLOOKUP($G57,ListaDesventajas!$A$1:$B$24,2,0)),2,0),0),IF($N57="Mantenida",10*INDEX(INDIRECT($F57),1,2),IF($N57="Sostenimiento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R57" s="16">
        <f ca="1">IF($N57="Efecto",IFERROR(VLOOKUP(K57,INDIRECT(VLOOKUP($G57,ListaEfectos!$A$4:$F$77,2,0)),2,0),0),IF($N57="Desventaja",IFERROR(VLOOKUP(K57,INDIRECT(VLOOKUP($G57,ListaDesventajas!$A$1:$B$24,2,0)),2,0),0),IF($N57="Mantenida",10*INDEX(INDIRECT($F57),1,2),IF($N57="Sostenimiento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S57" s="16">
        <f ca="1">IF($N57="Efecto",IFERROR(VLOOKUP(L57,INDIRECT(VLOOKUP($G57,ListaEfectos!$A$4:$F$77,2,0)),2,0),0),IF($N57="Desventaja",IFERROR(VLOOKUP(L57,INDIRECT(VLOOKUP($G57,ListaDesventajas!$A$1:$B$24,2,0)),2,0),0),IF($N57="Mantenida",10*INDEX(INDIRECT($F57),1,2),IF($N57="Sostenimiento Menor",20*INDEX(INDIRECT($F57),1,2),IF($N57="Sostenimiento Mayor",30*INDEX(INDIRECT($F57),1,2),IF($N57="Combinable",10*INDEX(INDIRECT($F57),1,2),0))))))</f>
        <v>0</v>
      </c>
      <c r="T57" s="49">
        <f t="shared" ca="1" si="2"/>
        <v>20</v>
      </c>
      <c r="U57" s="63"/>
    </row>
    <row r="58" spans="1:21" s="16" customFormat="1" x14ac:dyDescent="0.25">
      <c r="A58" s="54"/>
      <c r="B58" s="23" t="s">
        <v>257</v>
      </c>
      <c r="C58" s="16" t="str">
        <f>IFERROR(VALUE(MID(B58,FIND("(",B58)+1,FIND(")",B58)-FIND("(",B58)-4)),"")</f>
        <v/>
      </c>
      <c r="D58" s="24" t="str">
        <f>IFERROR(VALUE(RIGHT(B58,1)),"")</f>
        <v/>
      </c>
      <c r="E58" s="25"/>
      <c r="F58" s="26" t="str">
        <f t="array" ref="F58">IF(C58&lt;&gt;"",ADDRESS(ROW(C58),COLUMN(C58))&amp;":"&amp;ADDRESS(ROW(C58)-1+MATCH(TRUE,C59:$C$455&lt;&gt;"",0),COLUMN(U58)),F57)</f>
        <v>$C$56:$U$58</v>
      </c>
      <c r="G58" s="26" t="s">
        <v>338</v>
      </c>
      <c r="H58" s="18" t="s">
        <v>1073</v>
      </c>
      <c r="I58" s="18"/>
      <c r="J58" s="18"/>
      <c r="K58" s="18"/>
      <c r="L58" s="18"/>
      <c r="M58" s="28" t="e">
        <f>VLOOKUP(G58,ListaEfectos!$A$4:$F$77,6,0)</f>
        <v>#N/A</v>
      </c>
      <c r="N58" s="63" t="str">
        <f>IFERROR(IF(VLOOKUP($G58,ListaEfectos!$A$4:$F$77,1,0)&lt;&gt;"","Efecto"),IFERROR(IF(VLOOKUP($G58,ListaDesventajas!$A$2:$A$24,1,0)&lt;&gt;"","Desventaja"),G58))</f>
        <v>Desventaja</v>
      </c>
      <c r="O58" s="25">
        <f ca="1">IF($N58="Efecto",IFERROR(VLOOKUP(H58,INDIRECT(VLOOKUP($G58,ListaEfectos!$A$4:$F$77,2,0)),2,0),0),IF($N58="Desventaja",IFERROR(VLOOKUP(H58,INDIRECT(VLOOKUP($G58,ListaDesventajas!$A$1:$B$24,2,0)),2,0),0),IF($N58="Mantenida",10*INDEX(INDIRECT($F58),1,2),IF($N58="Sostenimiento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-20</v>
      </c>
      <c r="P58" s="18">
        <f ca="1">IF($N58="Efecto",IFERROR(VLOOKUP(I58,INDIRECT(VLOOKUP($G58,ListaEfectos!$A$4:$F$77,2,0)),2,0),0),IF($N58="Desventaja",IFERROR(VLOOKUP(I58,INDIRECT(VLOOKUP($G58,ListaDesventajas!$A$1:$B$24,2,0)),2,0),0),IF($N58="Mantenida",10*INDEX(INDIRECT($F58),1,2),IF($N58="Sostenimiento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Q58" s="18">
        <f ca="1">IF($N58="Efecto",IFERROR(VLOOKUP(J58,INDIRECT(VLOOKUP($G58,ListaEfectos!$A$4:$F$77,2,0)),2,0),0),IF($N58="Desventaja",IFERROR(VLOOKUP(J58,INDIRECT(VLOOKUP($G58,ListaDesventajas!$A$1:$B$24,2,0)),2,0),0),IF($N58="Mantenida",10*INDEX(INDIRECT($F58),1,2),IF($N58="Sostenimiento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R58" s="18">
        <f ca="1">IF($N58="Efecto",IFERROR(VLOOKUP(K58,INDIRECT(VLOOKUP($G58,ListaEfectos!$A$4:$F$77,2,0)),2,0),0),IF($N58="Desventaja",IFERROR(VLOOKUP(K58,INDIRECT(VLOOKUP($G58,ListaDesventajas!$A$1:$B$24,2,0)),2,0),0),IF($N58="Mantenida",10*INDEX(INDIRECT($F58),1,2),IF($N58="Sostenimiento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S58" s="18">
        <f ca="1">IF($N58="Efecto",IFERROR(VLOOKUP(L58,INDIRECT(VLOOKUP($G58,ListaEfectos!$A$4:$F$77,2,0)),2,0),0),IF($N58="Desventaja",IFERROR(VLOOKUP(L58,INDIRECT(VLOOKUP($G58,ListaDesventajas!$A$1:$B$24,2,0)),2,0),0),IF($N58="Mantenida",10*INDEX(INDIRECT($F58),1,2),IF($N58="Sostenimiento Menor",20*INDEX(INDIRECT($F58),1,2),IF($N58="Sostenimiento Mayor",30*INDEX(INDIRECT($F58),1,2),IF($N58="Combinable",10*INDEX(INDIRECT($F58),1,2),0))))))</f>
        <v>0</v>
      </c>
      <c r="T58" s="49">
        <f t="shared" ca="1" si="2"/>
        <v>-20</v>
      </c>
      <c r="U58" s="63"/>
    </row>
    <row r="59" spans="1:21" s="16" customFormat="1" x14ac:dyDescent="0.25">
      <c r="A59" s="54"/>
      <c r="B59" s="23" t="s">
        <v>400</v>
      </c>
      <c r="C59" s="16">
        <f t="shared" si="0"/>
        <v>30</v>
      </c>
      <c r="D59" s="24">
        <f t="shared" si="1"/>
        <v>1</v>
      </c>
      <c r="E59" s="23" t="s">
        <v>44</v>
      </c>
      <c r="F59" s="24" t="str">
        <f t="array" ref="F59">IF(C59&lt;&gt;"",ADDRESS(ROW(C59),COLUMN(C59))&amp;":"&amp;ADDRESS(ROW(C59)-1+MATCH(TRUE,C60:$C$455&lt;&gt;"",0),COLUMN(U59)),F58)</f>
        <v>$C$59:$U$60</v>
      </c>
      <c r="G59" s="24" t="s">
        <v>252</v>
      </c>
      <c r="H59" s="17" t="s">
        <v>352</v>
      </c>
      <c r="M59" s="27" t="str">
        <f>VLOOKUP(G59,ListaEfectos!$A$4:$F$77,6,0)</f>
        <v>Aire, Fuego, Oscuridad</v>
      </c>
      <c r="N59" s="63" t="str">
        <f>IFERROR(IF(VLOOKUP($G59,ListaEfectos!$A$4:$F$77,1,0)&lt;&gt;"","Efecto"),IFERROR(IF(VLOOKUP($G59,ListaDesventajas!$A$2:$A$24,1,0)&lt;&gt;"","Desventaja"),G59))</f>
        <v>Efecto</v>
      </c>
      <c r="O59" s="23">
        <f ca="1">IF($N59="Efecto",IFERROR(VLOOKUP(H59,INDIRECT(VLOOKUP($G59,ListaEfectos!$A$4:$F$77,2,0)),2,0),0),IF($N59="Desventaja",IFERROR(VLOOKUP(H59,INDIRECT(VLOOKUP($G59,ListaDesventajas!$A$1:$B$24,2,0)),2,0),0),IF($N59="Mantenida",10*INDEX(INDIRECT($F59),1,2),IF($N59="Sostenimiento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10</v>
      </c>
      <c r="P59" s="16">
        <f ca="1">IF($N59="Efecto",IFERROR(VLOOKUP(I59,INDIRECT(VLOOKUP($G59,ListaEfectos!$A$4:$F$77,2,0)),2,0),0),IF($N59="Desventaja",IFERROR(VLOOKUP(I59,INDIRECT(VLOOKUP($G59,ListaDesventajas!$A$1:$B$24,2,0)),2,0),0),IF($N59="Mantenida",10*INDEX(INDIRECT($F59),1,2),IF($N59="Sostenimiento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Q59" s="16">
        <f ca="1">IF($N59="Efecto",IFERROR(VLOOKUP(J59,INDIRECT(VLOOKUP($G59,ListaEfectos!$A$4:$F$77,2,0)),2,0),0),IF($N59="Desventaja",IFERROR(VLOOKUP(J59,INDIRECT(VLOOKUP($G59,ListaDesventajas!$A$1:$B$24,2,0)),2,0),0),IF($N59="Mantenida",10*INDEX(INDIRECT($F59),1,2),IF($N59="Sostenimiento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R59" s="16">
        <f ca="1">IF($N59="Efecto",IFERROR(VLOOKUP(K59,INDIRECT(VLOOKUP($G59,ListaEfectos!$A$4:$F$77,2,0)),2,0),0),IF($N59="Desventaja",IFERROR(VLOOKUP(K59,INDIRECT(VLOOKUP($G59,ListaDesventajas!$A$1:$B$24,2,0)),2,0),0),IF($N59="Mantenida",10*INDEX(INDIRECT($F59),1,2),IF($N59="Sostenimiento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S59" s="16">
        <f ca="1">IF($N59="Efecto",IFERROR(VLOOKUP(L59,INDIRECT(VLOOKUP($G59,ListaEfectos!$A$4:$F$77,2,0)),2,0),0),IF($N59="Desventaja",IFERROR(VLOOKUP(L59,INDIRECT(VLOOKUP($G59,ListaDesventajas!$A$1:$B$24,2,0)),2,0),0),IF($N59="Mantenida",10*INDEX(INDIRECT($F59),1,2),IF($N59="Sostenimiento Menor",20*INDEX(INDIRECT($F59),1,2),IF($N59="Sostenimiento Mayor",30*INDEX(INDIRECT($F59),1,2),IF($N59="Combinable",10*INDEX(INDIRECT($F59),1,2),0))))))</f>
        <v>0</v>
      </c>
      <c r="T59" s="49">
        <f t="shared" ca="1" si="2"/>
        <v>10</v>
      </c>
      <c r="U59" s="63"/>
    </row>
    <row r="60" spans="1:21" s="16" customFormat="1" x14ac:dyDescent="0.25">
      <c r="A60" s="54"/>
      <c r="B60" s="23"/>
      <c r="C60" s="16" t="str">
        <f t="shared" si="0"/>
        <v/>
      </c>
      <c r="D60" s="24" t="str">
        <f t="shared" si="1"/>
        <v/>
      </c>
      <c r="E60" s="25" t="s">
        <v>46</v>
      </c>
      <c r="F60" s="26" t="str">
        <f t="array" ref="F60">IF(C60&lt;&gt;"",ADDRESS(ROW(C60),COLUMN(C60))&amp;":"&amp;ADDRESS(ROW(C60)-1+MATCH(TRUE,C61:$C$455&lt;&gt;"",0),COLUMN(U60)),F59)</f>
        <v>$C$59:$U$60</v>
      </c>
      <c r="G60" s="26" t="s">
        <v>337</v>
      </c>
      <c r="H60" s="18" t="s">
        <v>370</v>
      </c>
      <c r="I60" s="18" t="s">
        <v>371</v>
      </c>
      <c r="J60" s="18"/>
      <c r="K60" s="18"/>
      <c r="L60" s="18"/>
      <c r="M60" s="28" t="str">
        <f>VLOOKUP(G60,ListaEfectos!$A$4:$F$77,6,0)</f>
        <v>Luz, Oscuridad</v>
      </c>
      <c r="N60" s="63" t="str">
        <f>IFERROR(IF(VLOOKUP($G60,ListaEfectos!$A$4:$F$77,1,0)&lt;&gt;"","Efecto"),IFERROR(IF(VLOOKUP($G60,ListaDesventajas!$A$2:$A$24,1,0)&lt;&gt;"","Desventaja"),G60))</f>
        <v>Efecto</v>
      </c>
      <c r="O60" s="25">
        <f ca="1">IF($N60="Efecto",IFERROR(VLOOKUP(H60,INDIRECT(VLOOKUP($G60,ListaEfectos!$A$4:$F$77,2,0)),2,0),0),IF($N60="Desventaja",IFERROR(VLOOKUP(H60,INDIRECT(VLOOKUP($G60,ListaDesventajas!$A$1:$B$24,2,0)),2,0),0),IF($N60="Mantenida",10*INDEX(INDIRECT($F60),1,2),IF($N60="Sostenimiento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20</v>
      </c>
      <c r="P60" s="18">
        <f ca="1">IF($N60="Efecto",IFERROR(VLOOKUP(I60,INDIRECT(VLOOKUP($G60,ListaEfectos!$A$4:$F$77,2,0)),2,0),0),IF($N60="Desventaja",IFERROR(VLOOKUP(I60,INDIRECT(VLOOKUP($G60,ListaDesventajas!$A$1:$B$24,2,0)),2,0),0),IF($N60="Mantenida",10*INDEX(INDIRECT($F60),1,2),IF($N60="Sostenimiento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5</v>
      </c>
      <c r="Q60" s="18">
        <f ca="1">IF($N60="Efecto",IFERROR(VLOOKUP(J60,INDIRECT(VLOOKUP($G60,ListaEfectos!$A$4:$F$77,2,0)),2,0),0),IF($N60="Desventaja",IFERROR(VLOOKUP(J60,INDIRECT(VLOOKUP($G60,ListaDesventajas!$A$1:$B$24,2,0)),2,0),0),IF($N60="Mantenida",10*INDEX(INDIRECT($F60),1,2),IF($N60="Sostenimiento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R60" s="18">
        <f ca="1">IF($N60="Efecto",IFERROR(VLOOKUP(K60,INDIRECT(VLOOKUP($G60,ListaEfectos!$A$4:$F$77,2,0)),2,0),0),IF($N60="Desventaja",IFERROR(VLOOKUP(K60,INDIRECT(VLOOKUP($G60,ListaDesventajas!$A$1:$B$24,2,0)),2,0),0),IF($N60="Mantenida",10*INDEX(INDIRECT($F60),1,2),IF($N60="Sostenimiento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S60" s="18">
        <f ca="1">IF($N60="Efecto",IFERROR(VLOOKUP(L60,INDIRECT(VLOOKUP($G60,ListaEfectos!$A$4:$F$77,2,0)),2,0),0),IF($N60="Desventaja",IFERROR(VLOOKUP(L60,INDIRECT(VLOOKUP($G60,ListaDesventajas!$A$1:$B$24,2,0)),2,0),0),IF($N60="Mantenida",10*INDEX(INDIRECT($F60),1,2),IF($N60="Sostenimiento Menor",20*INDEX(INDIRECT($F60),1,2),IF($N60="Sostenimiento Mayor",30*INDEX(INDIRECT($F60),1,2),IF($N60="Combinable",10*INDEX(INDIRECT($F60),1,2),0))))))</f>
        <v>0</v>
      </c>
      <c r="T60" s="49">
        <f t="shared" ca="1" si="2"/>
        <v>25</v>
      </c>
      <c r="U60" s="63"/>
    </row>
    <row r="61" spans="1:21" s="16" customFormat="1" x14ac:dyDescent="0.25">
      <c r="A61" s="54"/>
      <c r="B61" s="23" t="s">
        <v>401</v>
      </c>
      <c r="C61" s="16">
        <f t="shared" si="0"/>
        <v>40</v>
      </c>
      <c r="D61" s="24">
        <f t="shared" si="1"/>
        <v>2</v>
      </c>
      <c r="E61" s="23" t="s">
        <v>47</v>
      </c>
      <c r="F61" s="24" t="str">
        <f t="array" ref="F61">IF(C61&lt;&gt;"",ADDRESS(ROW(C61),COLUMN(C61))&amp;":"&amp;ADDRESS(ROW(C61)-1+MATCH(TRUE,C62:$C$455&lt;&gt;"",0),COLUMN(U61)),F60)</f>
        <v>$C$61:$U$63</v>
      </c>
      <c r="G61" s="24" t="s">
        <v>252</v>
      </c>
      <c r="H61" s="17" t="s">
        <v>343</v>
      </c>
      <c r="M61" s="27" t="str">
        <f>VLOOKUP(G61,ListaEfectos!$A$4:$F$77,6,0)</f>
        <v>Aire, Fuego, Oscuridad</v>
      </c>
      <c r="N61" s="63" t="str">
        <f>IFERROR(IF(VLOOKUP($G61,ListaEfectos!$A$4:$F$77,1,0)&lt;&gt;"","Efecto"),IFERROR(IF(VLOOKUP($G61,ListaDesventajas!$A$2:$A$24,1,0)&lt;&gt;"","Desventaja"),G61))</f>
        <v>Efecto</v>
      </c>
      <c r="O61" s="23">
        <f ca="1">IF($N61="Efecto",IFERROR(VLOOKUP(H61,INDIRECT(VLOOKUP($G61,ListaEfectos!$A$4:$F$77,2,0)),2,0),0),IF($N61="Desventaja",IFERROR(VLOOKUP(H61,INDIRECT(VLOOKUP($G61,ListaDesventajas!$A$1:$B$24,2,0)),2,0),0),IF($N61="Mantenida",10*INDEX(INDIRECT($F61),1,2),IF($N61="Sostenimiento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15</v>
      </c>
      <c r="P61" s="16">
        <f ca="1">IF($N61="Efecto",IFERROR(VLOOKUP(I61,INDIRECT(VLOOKUP($G61,ListaEfectos!$A$4:$F$77,2,0)),2,0),0),IF($N61="Desventaja",IFERROR(VLOOKUP(I61,INDIRECT(VLOOKUP($G61,ListaDesventajas!$A$1:$B$24,2,0)),2,0),0),IF($N61="Mantenida",10*INDEX(INDIRECT($F61),1,2),IF($N61="Sostenimiento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Q61" s="16">
        <f ca="1">IF($N61="Efecto",IFERROR(VLOOKUP(J61,INDIRECT(VLOOKUP($G61,ListaEfectos!$A$4:$F$77,2,0)),2,0),0),IF($N61="Desventaja",IFERROR(VLOOKUP(J61,INDIRECT(VLOOKUP($G61,ListaDesventajas!$A$1:$B$24,2,0)),2,0),0),IF($N61="Mantenida",10*INDEX(INDIRECT($F61),1,2),IF($N61="Sostenimiento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R61" s="16">
        <f ca="1">IF($N61="Efecto",IFERROR(VLOOKUP(K61,INDIRECT(VLOOKUP($G61,ListaEfectos!$A$4:$F$77,2,0)),2,0),0),IF($N61="Desventaja",IFERROR(VLOOKUP(K61,INDIRECT(VLOOKUP($G61,ListaDesventajas!$A$1:$B$24,2,0)),2,0),0),IF($N61="Mantenida",10*INDEX(INDIRECT($F61),1,2),IF($N61="Sostenimiento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S61" s="16">
        <f ca="1">IF($N61="Efecto",IFERROR(VLOOKUP(L61,INDIRECT(VLOOKUP($G61,ListaEfectos!$A$4:$F$77,2,0)),2,0),0),IF($N61="Desventaja",IFERROR(VLOOKUP(L61,INDIRECT(VLOOKUP($G61,ListaDesventajas!$A$1:$B$24,2,0)),2,0),0),IF($N61="Mantenida",10*INDEX(INDIRECT($F61),1,2),IF($N61="Sostenimiento Menor",20*INDEX(INDIRECT($F61),1,2),IF($N61="Sostenimiento Mayor",30*INDEX(INDIRECT($F61),1,2),IF($N61="Combinable",10*INDEX(INDIRECT($F61),1,2),0))))))</f>
        <v>0</v>
      </c>
      <c r="T61" s="49">
        <f t="shared" ca="1" si="2"/>
        <v>15</v>
      </c>
      <c r="U61" s="63"/>
    </row>
    <row r="62" spans="1:21" s="16" customFormat="1" x14ac:dyDescent="0.25">
      <c r="A62" s="54"/>
      <c r="B62" s="23"/>
      <c r="C62" s="16" t="str">
        <f t="shared" si="0"/>
        <v/>
      </c>
      <c r="D62" s="24" t="str">
        <f t="shared" si="1"/>
        <v/>
      </c>
      <c r="E62" s="23" t="s">
        <v>48</v>
      </c>
      <c r="F62" s="24" t="str">
        <f t="array" ref="F62">IF(C62&lt;&gt;"",ADDRESS(ROW(C62),COLUMN(C62))&amp;":"&amp;ADDRESS(ROW(C62)-1+MATCH(TRUE,C63:$C$455&lt;&gt;"",0),COLUMN(U62)),F61)</f>
        <v>$C$61:$U$63</v>
      </c>
      <c r="G62" s="24" t="s">
        <v>337</v>
      </c>
      <c r="H62" s="16" t="s">
        <v>372</v>
      </c>
      <c r="I62" s="16" t="s">
        <v>373</v>
      </c>
      <c r="M62" s="27" t="str">
        <f>VLOOKUP(G62,ListaEfectos!$A$4:$F$77,6,0)</f>
        <v>Luz, Oscuridad</v>
      </c>
      <c r="N62" s="63" t="str">
        <f>IFERROR(IF(VLOOKUP($G62,ListaEfectos!$A$4:$F$77,1,0)&lt;&gt;"","Efecto"),IFERROR(IF(VLOOKUP($G62,ListaDesventajas!$A$2:$A$24,1,0)&lt;&gt;"","Desventaja"),G62))</f>
        <v>Efecto</v>
      </c>
      <c r="O62" s="23">
        <f ca="1">IF($N62="Efecto",IFERROR(VLOOKUP(H62,INDIRECT(VLOOKUP($G62,ListaEfectos!$A$4:$F$77,2,0)),2,0),0),IF($N62="Desventaja",IFERROR(VLOOKUP(H62,INDIRECT(VLOOKUP($G62,ListaDesventajas!$A$1:$B$24,2,0)),2,0),0),IF($N62="Mantenida",10*INDEX(INDIRECT($F62),1,2),IF($N62="Sostenimiento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20</v>
      </c>
      <c r="P62" s="16">
        <f ca="1">IF($N62="Efecto",IFERROR(VLOOKUP(I62,INDIRECT(VLOOKUP($G62,ListaEfectos!$A$4:$F$77,2,0)),2,0),0),IF($N62="Desventaja",IFERROR(VLOOKUP(I62,INDIRECT(VLOOKUP($G62,ListaDesventajas!$A$1:$B$24,2,0)),2,0),0),IF($N62="Mantenida",10*INDEX(INDIRECT($F62),1,2),IF($N62="Sostenimiento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20</v>
      </c>
      <c r="Q62" s="16">
        <f ca="1">IF($N62="Efecto",IFERROR(VLOOKUP(J62,INDIRECT(VLOOKUP($G62,ListaEfectos!$A$4:$F$77,2,0)),2,0),0),IF($N62="Desventaja",IFERROR(VLOOKUP(J62,INDIRECT(VLOOKUP($G62,ListaDesventajas!$A$1:$B$24,2,0)),2,0),0),IF($N62="Mantenida",10*INDEX(INDIRECT($F62),1,2),IF($N62="Sostenimiento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R62" s="16">
        <f ca="1">IF($N62="Efecto",IFERROR(VLOOKUP(K62,INDIRECT(VLOOKUP($G62,ListaEfectos!$A$4:$F$77,2,0)),2,0),0),IF($N62="Desventaja",IFERROR(VLOOKUP(K62,INDIRECT(VLOOKUP($G62,ListaDesventajas!$A$1:$B$24,2,0)),2,0),0),IF($N62="Mantenida",10*INDEX(INDIRECT($F62),1,2),IF($N62="Sostenimiento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S62" s="16">
        <f ca="1">IF($N62="Efecto",IFERROR(VLOOKUP(L62,INDIRECT(VLOOKUP($G62,ListaEfectos!$A$4:$F$77,2,0)),2,0),0),IF($N62="Desventaja",IFERROR(VLOOKUP(L62,INDIRECT(VLOOKUP($G62,ListaDesventajas!$A$1:$B$24,2,0)),2,0),0),IF($N62="Mantenida",10*INDEX(INDIRECT($F62),1,2),IF($N62="Sostenimiento Menor",20*INDEX(INDIRECT($F62),1,2),IF($N62="Sostenimiento Mayor",30*INDEX(INDIRECT($F62),1,2),IF($N62="Combinable",10*INDEX(INDIRECT($F62),1,2),0))))))</f>
        <v>0</v>
      </c>
      <c r="T62" s="49">
        <f t="shared" ca="1" si="2"/>
        <v>40</v>
      </c>
      <c r="U62" s="63"/>
    </row>
    <row r="63" spans="1:21" s="16" customFormat="1" x14ac:dyDescent="0.25">
      <c r="A63" s="54"/>
      <c r="B63" s="23" t="s">
        <v>257</v>
      </c>
      <c r="C63" s="16" t="str">
        <f t="shared" si="0"/>
        <v/>
      </c>
      <c r="D63" s="24" t="str">
        <f t="shared" si="1"/>
        <v/>
      </c>
      <c r="E63" s="25"/>
      <c r="F63" s="26" t="str">
        <f t="array" ref="F63">IF(C63&lt;&gt;"",ADDRESS(ROW(C63),COLUMN(C63))&amp;":"&amp;ADDRESS(ROW(C63)-1+MATCH(TRUE,C64:$C$455&lt;&gt;"",0),COLUMN(U63)),F62)</f>
        <v>$C$61:$U$63</v>
      </c>
      <c r="G63" s="26" t="s">
        <v>338</v>
      </c>
      <c r="H63" s="18" t="s">
        <v>1073</v>
      </c>
      <c r="I63" s="18"/>
      <c r="J63" s="18"/>
      <c r="K63" s="18"/>
      <c r="L63" s="18"/>
      <c r="M63" s="28" t="e">
        <f>VLOOKUP(G63,ListaEfectos!$A$4:$F$77,6,0)</f>
        <v>#N/A</v>
      </c>
      <c r="N63" s="63" t="str">
        <f>IFERROR(IF(VLOOKUP($G63,ListaEfectos!$A$4:$F$77,1,0)&lt;&gt;"","Efecto"),IFERROR(IF(VLOOKUP($G63,ListaDesventajas!$A$2:$A$24,1,0)&lt;&gt;"","Desventaja"),G63))</f>
        <v>Desventaja</v>
      </c>
      <c r="O63" s="25">
        <f ca="1">IF($N63="Efecto",IFERROR(VLOOKUP(H63,INDIRECT(VLOOKUP($G63,ListaEfectos!$A$4:$F$77,2,0)),2,0),0),IF($N63="Desventaja",IFERROR(VLOOKUP(H63,INDIRECT(VLOOKUP($G63,ListaDesventajas!$A$1:$B$24,2,0)),2,0),0),IF($N63="Mantenida",10*INDEX(INDIRECT($F63),1,2),IF($N63="Sostenimiento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-20</v>
      </c>
      <c r="P63" s="18">
        <f ca="1">IF($N63="Efecto",IFERROR(VLOOKUP(I63,INDIRECT(VLOOKUP($G63,ListaEfectos!$A$4:$F$77,2,0)),2,0),0),IF($N63="Desventaja",IFERROR(VLOOKUP(I63,INDIRECT(VLOOKUP($G63,ListaDesventajas!$A$1:$B$24,2,0)),2,0),0),IF($N63="Mantenida",10*INDEX(INDIRECT($F63),1,2),IF($N63="Sostenimiento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Q63" s="18">
        <f ca="1">IF($N63="Efecto",IFERROR(VLOOKUP(J63,INDIRECT(VLOOKUP($G63,ListaEfectos!$A$4:$F$77,2,0)),2,0),0),IF($N63="Desventaja",IFERROR(VLOOKUP(J63,INDIRECT(VLOOKUP($G63,ListaDesventajas!$A$1:$B$24,2,0)),2,0),0),IF($N63="Mantenida",10*INDEX(INDIRECT($F63),1,2),IF($N63="Sostenimiento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R63" s="18">
        <f ca="1">IF($N63="Efecto",IFERROR(VLOOKUP(K63,INDIRECT(VLOOKUP($G63,ListaEfectos!$A$4:$F$77,2,0)),2,0),0),IF($N63="Desventaja",IFERROR(VLOOKUP(K63,INDIRECT(VLOOKUP($G63,ListaDesventajas!$A$1:$B$24,2,0)),2,0),0),IF($N63="Mantenida",10*INDEX(INDIRECT($F63),1,2),IF($N63="Sostenimiento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S63" s="18">
        <f ca="1">IF($N63="Efecto",IFERROR(VLOOKUP(L63,INDIRECT(VLOOKUP($G63,ListaEfectos!$A$4:$F$77,2,0)),2,0),0),IF($N63="Desventaja",IFERROR(VLOOKUP(L63,INDIRECT(VLOOKUP($G63,ListaDesventajas!$A$1:$B$24,2,0)),2,0),0),IF($N63="Mantenida",10*INDEX(INDIRECT($F63),1,2),IF($N63="Sostenimiento Menor",20*INDEX(INDIRECT($F63),1,2),IF($N63="Sostenimiento Mayor",30*INDEX(INDIRECT($F63),1,2),IF($N63="Combinable",10*INDEX(INDIRECT($F63),1,2),0))))))</f>
        <v>0</v>
      </c>
      <c r="T63" s="49">
        <f t="shared" ca="1" si="2"/>
        <v>-20</v>
      </c>
      <c r="U63" s="63"/>
    </row>
    <row r="64" spans="1:21" s="16" customFormat="1" x14ac:dyDescent="0.25">
      <c r="A64" s="54"/>
      <c r="B64" s="23" t="s">
        <v>402</v>
      </c>
      <c r="C64" s="16">
        <f t="shared" si="0"/>
        <v>40</v>
      </c>
      <c r="D64" s="24">
        <f t="shared" si="1"/>
        <v>2</v>
      </c>
      <c r="E64" s="23" t="s">
        <v>37</v>
      </c>
      <c r="F64" s="24" t="str">
        <f t="array" ref="F64">IF(C64&lt;&gt;"",ADDRESS(ROW(C64),COLUMN(C64))&amp;":"&amp;ADDRESS(ROW(C64)-1+MATCH(TRUE,C65:$C$455&lt;&gt;"",0),COLUMN(U64)),F63)</f>
        <v>$C$64:$U$66</v>
      </c>
      <c r="G64" s="24" t="s">
        <v>252</v>
      </c>
      <c r="H64" s="17" t="s">
        <v>343</v>
      </c>
      <c r="M64" s="27" t="str">
        <f>VLOOKUP(G64,ListaEfectos!$A$4:$F$77,6,0)</f>
        <v>Aire, Fuego, Oscuridad</v>
      </c>
      <c r="N64" s="63" t="str">
        <f>IFERROR(IF(VLOOKUP($G64,ListaEfectos!$A$4:$F$77,1,0)&lt;&gt;"","Efecto"),IFERROR(IF(VLOOKUP($G64,ListaDesventajas!$A$2:$A$24,1,0)&lt;&gt;"","Desventaja"),G64))</f>
        <v>Efecto</v>
      </c>
      <c r="O64" s="23">
        <f ca="1">IF($N64="Efecto",IFERROR(VLOOKUP(H64,INDIRECT(VLOOKUP($G64,ListaEfectos!$A$4:$F$77,2,0)),2,0),0),IF($N64="Desventaja",IFERROR(VLOOKUP(H64,INDIRECT(VLOOKUP($G64,ListaDesventajas!$A$1:$B$24,2,0)),2,0),0),IF($N64="Mantenida",10*INDEX(INDIRECT($F64),1,2),IF($N64="Sostenimiento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15</v>
      </c>
      <c r="P64" s="16">
        <f ca="1">IF($N64="Efecto",IFERROR(VLOOKUP(I64,INDIRECT(VLOOKUP($G64,ListaEfectos!$A$4:$F$77,2,0)),2,0),0),IF($N64="Desventaja",IFERROR(VLOOKUP(I64,INDIRECT(VLOOKUP($G64,ListaDesventajas!$A$1:$B$24,2,0)),2,0),0),IF($N64="Mantenida",10*INDEX(INDIRECT($F64),1,2),IF($N64="Sostenimiento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Q64" s="16">
        <f ca="1">IF($N64="Efecto",IFERROR(VLOOKUP(J64,INDIRECT(VLOOKUP($G64,ListaEfectos!$A$4:$F$77,2,0)),2,0),0),IF($N64="Desventaja",IFERROR(VLOOKUP(J64,INDIRECT(VLOOKUP($G64,ListaDesventajas!$A$1:$B$24,2,0)),2,0),0),IF($N64="Mantenida",10*INDEX(INDIRECT($F64),1,2),IF($N64="Sostenimiento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R64" s="16">
        <f ca="1">IF($N64="Efecto",IFERROR(VLOOKUP(K64,INDIRECT(VLOOKUP($G64,ListaEfectos!$A$4:$F$77,2,0)),2,0),0),IF($N64="Desventaja",IFERROR(VLOOKUP(K64,INDIRECT(VLOOKUP($G64,ListaDesventajas!$A$1:$B$24,2,0)),2,0),0),IF($N64="Mantenida",10*INDEX(INDIRECT($F64),1,2),IF($N64="Sostenimiento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S64" s="16">
        <f ca="1">IF($N64="Efecto",IFERROR(VLOOKUP(L64,INDIRECT(VLOOKUP($G64,ListaEfectos!$A$4:$F$77,2,0)),2,0),0),IF($N64="Desventaja",IFERROR(VLOOKUP(L64,INDIRECT(VLOOKUP($G64,ListaDesventajas!$A$1:$B$24,2,0)),2,0),0),IF($N64="Mantenida",10*INDEX(INDIRECT($F64),1,2),IF($N64="Sostenimiento Menor",20*INDEX(INDIRECT($F64),1,2),IF($N64="Sostenimiento Mayor",30*INDEX(INDIRECT($F64),1,2),IF($N64="Combinable",10*INDEX(INDIRECT($F64),1,2),0))))))</f>
        <v>0</v>
      </c>
      <c r="T64" s="49">
        <f t="shared" ca="1" si="2"/>
        <v>15</v>
      </c>
      <c r="U64" s="63"/>
    </row>
    <row r="65" spans="1:21" s="16" customFormat="1" x14ac:dyDescent="0.25">
      <c r="A65" s="54"/>
      <c r="B65" s="23"/>
      <c r="C65" s="16" t="str">
        <f t="shared" si="0"/>
        <v/>
      </c>
      <c r="D65" s="24" t="str">
        <f t="shared" si="1"/>
        <v/>
      </c>
      <c r="E65" s="23" t="s">
        <v>49</v>
      </c>
      <c r="F65" s="24" t="str">
        <f t="array" ref="F65">IF(C65&lt;&gt;"",ADDRESS(ROW(C65),COLUMN(C65))&amp;":"&amp;ADDRESS(ROW(C65)-1+MATCH(TRUE,C66:$C$455&lt;&gt;"",0),COLUMN(U65)),F64)</f>
        <v>$C$64:$U$66</v>
      </c>
      <c r="G65" s="24" t="s">
        <v>337</v>
      </c>
      <c r="H65" s="16" t="s">
        <v>374</v>
      </c>
      <c r="I65" s="16" t="s">
        <v>375</v>
      </c>
      <c r="M65" s="27" t="str">
        <f>VLOOKUP(G65,ListaEfectos!$A$4:$F$77,6,0)</f>
        <v>Luz, Oscuridad</v>
      </c>
      <c r="N65" s="63" t="str">
        <f>IFERROR(IF(VLOOKUP($G65,ListaEfectos!$A$4:$F$77,1,0)&lt;&gt;"","Efecto"),IFERROR(IF(VLOOKUP($G65,ListaDesventajas!$A$2:$A$24,1,0)&lt;&gt;"","Desventaja"),G65))</f>
        <v>Efecto</v>
      </c>
      <c r="O65" s="23">
        <f ca="1">IF($N65="Efecto",IFERROR(VLOOKUP(H65,INDIRECT(VLOOKUP($G65,ListaEfectos!$A$4:$F$77,2,0)),2,0),0),IF($N65="Desventaja",IFERROR(VLOOKUP(H65,INDIRECT(VLOOKUP($G65,ListaDesventajas!$A$1:$B$24,2,0)),2,0),0),IF($N65="Mantenida",10*INDEX(INDIRECT($F65),1,2),IF($N65="Sostenimiento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50</v>
      </c>
      <c r="P65" s="16">
        <f ca="1">IF($N65="Efecto",IFERROR(VLOOKUP(I65,INDIRECT(VLOOKUP($G65,ListaEfectos!$A$4:$F$77,2,0)),2,0),0),IF($N65="Desventaja",IFERROR(VLOOKUP(I65,INDIRECT(VLOOKUP($G65,ListaDesventajas!$A$1:$B$24,2,0)),2,0),0),IF($N65="Mantenida",10*INDEX(INDIRECT($F65),1,2),IF($N65="Sostenimiento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10</v>
      </c>
      <c r="Q65" s="16">
        <f ca="1">IF($N65="Efecto",IFERROR(VLOOKUP(J65,INDIRECT(VLOOKUP($G65,ListaEfectos!$A$4:$F$77,2,0)),2,0),0),IF($N65="Desventaja",IFERROR(VLOOKUP(J65,INDIRECT(VLOOKUP($G65,ListaDesventajas!$A$1:$B$24,2,0)),2,0),0),IF($N65="Mantenida",10*INDEX(INDIRECT($F65),1,2),IF($N65="Sostenimiento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R65" s="16">
        <f ca="1">IF($N65="Efecto",IFERROR(VLOOKUP(K65,INDIRECT(VLOOKUP($G65,ListaEfectos!$A$4:$F$77,2,0)),2,0),0),IF($N65="Desventaja",IFERROR(VLOOKUP(K65,INDIRECT(VLOOKUP($G65,ListaDesventajas!$A$1:$B$24,2,0)),2,0),0),IF($N65="Mantenida",10*INDEX(INDIRECT($F65),1,2),IF($N65="Sostenimiento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S65" s="16">
        <f ca="1">IF($N65="Efecto",IFERROR(VLOOKUP(L65,INDIRECT(VLOOKUP($G65,ListaEfectos!$A$4:$F$77,2,0)),2,0),0),IF($N65="Desventaja",IFERROR(VLOOKUP(L65,INDIRECT(VLOOKUP($G65,ListaDesventajas!$A$1:$B$24,2,0)),2,0),0),IF($N65="Mantenida",10*INDEX(INDIRECT($F65),1,2),IF($N65="Sostenimiento Menor",20*INDEX(INDIRECT($F65),1,2),IF($N65="Sostenimiento Mayor",30*INDEX(INDIRECT($F65),1,2),IF($N65="Combinable",10*INDEX(INDIRECT($F65),1,2),0))))))</f>
        <v>0</v>
      </c>
      <c r="T65" s="49">
        <f t="shared" ca="1" si="2"/>
        <v>60</v>
      </c>
      <c r="U65" s="63"/>
    </row>
    <row r="66" spans="1:21" s="16" customFormat="1" x14ac:dyDescent="0.25">
      <c r="A66" s="54"/>
      <c r="B66" s="23" t="s">
        <v>257</v>
      </c>
      <c r="C66" s="16" t="str">
        <f t="shared" si="0"/>
        <v/>
      </c>
      <c r="D66" s="24" t="str">
        <f t="shared" si="1"/>
        <v/>
      </c>
      <c r="E66" s="25"/>
      <c r="F66" s="26" t="str">
        <f t="array" ref="F66">IF(C66&lt;&gt;"",ADDRESS(ROW(C66),COLUMN(C66))&amp;":"&amp;ADDRESS(ROW(C66)-1+MATCH(TRUE,C67:$C$455&lt;&gt;"",0),COLUMN(U66)),F65)</f>
        <v>$C$64:$U$66</v>
      </c>
      <c r="G66" s="26" t="s">
        <v>338</v>
      </c>
      <c r="H66" s="18" t="s">
        <v>1073</v>
      </c>
      <c r="I66" s="18"/>
      <c r="J66" s="18"/>
      <c r="K66" s="18"/>
      <c r="L66" s="18"/>
      <c r="M66" s="28" t="e">
        <f>VLOOKUP(G66,ListaEfectos!$A$4:$F$77,6,0)</f>
        <v>#N/A</v>
      </c>
      <c r="N66" s="63" t="str">
        <f>IFERROR(IF(VLOOKUP($G66,ListaEfectos!$A$4:$F$77,1,0)&lt;&gt;"","Efecto"),IFERROR(IF(VLOOKUP($G66,ListaDesventajas!$A$2:$A$24,1,0)&lt;&gt;"","Desventaja"),G66))</f>
        <v>Desventaja</v>
      </c>
      <c r="O66" s="25">
        <f ca="1">IF($N66="Efecto",IFERROR(VLOOKUP(H66,INDIRECT(VLOOKUP($G66,ListaEfectos!$A$4:$F$77,2,0)),2,0),0),IF($N66="Desventaja",IFERROR(VLOOKUP(H66,INDIRECT(VLOOKUP($G66,ListaDesventajas!$A$1:$B$24,2,0)),2,0),0),IF($N66="Mantenida",10*INDEX(INDIRECT($F66),1,2),IF($N66="Sostenimiento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-20</v>
      </c>
      <c r="P66" s="18">
        <f ca="1">IF($N66="Efecto",IFERROR(VLOOKUP(I66,INDIRECT(VLOOKUP($G66,ListaEfectos!$A$4:$F$77,2,0)),2,0),0),IF($N66="Desventaja",IFERROR(VLOOKUP(I66,INDIRECT(VLOOKUP($G66,ListaDesventajas!$A$1:$B$24,2,0)),2,0),0),IF($N66="Mantenida",10*INDEX(INDIRECT($F66),1,2),IF($N66="Sostenimiento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Q66" s="18">
        <f ca="1">IF($N66="Efecto",IFERROR(VLOOKUP(J66,INDIRECT(VLOOKUP($G66,ListaEfectos!$A$4:$F$77,2,0)),2,0),0),IF($N66="Desventaja",IFERROR(VLOOKUP(J66,INDIRECT(VLOOKUP($G66,ListaDesventajas!$A$1:$B$24,2,0)),2,0),0),IF($N66="Mantenida",10*INDEX(INDIRECT($F66),1,2),IF($N66="Sostenimiento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R66" s="18">
        <f ca="1">IF($N66="Efecto",IFERROR(VLOOKUP(K66,INDIRECT(VLOOKUP($G66,ListaEfectos!$A$4:$F$77,2,0)),2,0),0),IF($N66="Desventaja",IFERROR(VLOOKUP(K66,INDIRECT(VLOOKUP($G66,ListaDesventajas!$A$1:$B$24,2,0)),2,0),0),IF($N66="Mantenida",10*INDEX(INDIRECT($F66),1,2),IF($N66="Sostenimiento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S66" s="18">
        <f ca="1">IF($N66="Efecto",IFERROR(VLOOKUP(L66,INDIRECT(VLOOKUP($G66,ListaEfectos!$A$4:$F$77,2,0)),2,0),0),IF($N66="Desventaja",IFERROR(VLOOKUP(L66,INDIRECT(VLOOKUP($G66,ListaDesventajas!$A$1:$B$24,2,0)),2,0),0),IF($N66="Mantenida",10*INDEX(INDIRECT($F66),1,2),IF($N66="Sostenimiento Menor",20*INDEX(INDIRECT($F66),1,2),IF($N66="Sostenimiento Mayor",30*INDEX(INDIRECT($F66),1,2),IF($N66="Combinable",10*INDEX(INDIRECT($F66),1,2),0))))))</f>
        <v>0</v>
      </c>
      <c r="T66" s="49">
        <f t="shared" ca="1" si="2"/>
        <v>-20</v>
      </c>
      <c r="U66" s="63"/>
    </row>
    <row r="67" spans="1:21" s="16" customFormat="1" x14ac:dyDescent="0.25">
      <c r="A67" s="54"/>
      <c r="B67" s="23" t="s">
        <v>403</v>
      </c>
      <c r="C67" s="16">
        <f t="shared" ref="C67:C136" si="3">IFERROR(VALUE(MID(B67,FIND("(",B67)+1,FIND(")",B67)-FIND("(",B67)-4)),"")</f>
        <v>70</v>
      </c>
      <c r="D67" s="24">
        <f t="shared" ref="D67:D136" si="4">IFERROR(VALUE(RIGHT(B67,1)),"")</f>
        <v>3</v>
      </c>
      <c r="E67" s="23" t="s">
        <v>50</v>
      </c>
      <c r="F67" s="24" t="str">
        <f t="array" ref="F67">IF(C67&lt;&gt;"",ADDRESS(ROW(C67),COLUMN(C67))&amp;":"&amp;ADDRESS(ROW(C67)-1+MATCH(TRUE,C68:$C$455&lt;&gt;"",0),COLUMN(U67)),F66)</f>
        <v>$C$67:$U$69</v>
      </c>
      <c r="G67" s="24" t="s">
        <v>252</v>
      </c>
      <c r="H67" s="17" t="s">
        <v>345</v>
      </c>
      <c r="M67" s="27" t="str">
        <f>VLOOKUP(G67,ListaEfectos!$A$4:$F$77,6,0)</f>
        <v>Aire, Fuego, Oscuridad</v>
      </c>
      <c r="N67" s="63" t="str">
        <f>IFERROR(IF(VLOOKUP($G67,ListaEfectos!$A$4:$F$77,1,0)&lt;&gt;"","Efecto"),IFERROR(IF(VLOOKUP($G67,ListaDesventajas!$A$2:$A$24,1,0)&lt;&gt;"","Desventaja"),G67))</f>
        <v>Efecto</v>
      </c>
      <c r="O67" s="23">
        <f ca="1">IF($N67="Efecto",IFERROR(VLOOKUP(H67,INDIRECT(VLOOKUP($G67,ListaEfectos!$A$4:$F$77,2,0)),2,0),0),IF($N67="Desventaja",IFERROR(VLOOKUP(H67,INDIRECT(VLOOKUP($G67,ListaDesventajas!$A$1:$B$24,2,0)),2,0),0),IF($N67="Mantenida",10*INDEX(INDIRECT($F67),1,2),IF($N67="Sostenimiento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20</v>
      </c>
      <c r="P67" s="16">
        <f ca="1">IF($N67="Efecto",IFERROR(VLOOKUP(I67,INDIRECT(VLOOKUP($G67,ListaEfectos!$A$4:$F$77,2,0)),2,0),0),IF($N67="Desventaja",IFERROR(VLOOKUP(I67,INDIRECT(VLOOKUP($G67,ListaDesventajas!$A$1:$B$24,2,0)),2,0),0),IF($N67="Mantenida",10*INDEX(INDIRECT($F67),1,2),IF($N67="Sostenimiento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Q67" s="16">
        <f ca="1">IF($N67="Efecto",IFERROR(VLOOKUP(J67,INDIRECT(VLOOKUP($G67,ListaEfectos!$A$4:$F$77,2,0)),2,0),0),IF($N67="Desventaja",IFERROR(VLOOKUP(J67,INDIRECT(VLOOKUP($G67,ListaDesventajas!$A$1:$B$24,2,0)),2,0),0),IF($N67="Mantenida",10*INDEX(INDIRECT($F67),1,2),IF($N67="Sostenimiento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R67" s="16">
        <f ca="1">IF($N67="Efecto",IFERROR(VLOOKUP(K67,INDIRECT(VLOOKUP($G67,ListaEfectos!$A$4:$F$77,2,0)),2,0),0),IF($N67="Desventaja",IFERROR(VLOOKUP(K67,INDIRECT(VLOOKUP($G67,ListaDesventajas!$A$1:$B$24,2,0)),2,0),0),IF($N67="Mantenida",10*INDEX(INDIRECT($F67),1,2),IF($N67="Sostenimiento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S67" s="16">
        <f ca="1">IF($N67="Efecto",IFERROR(VLOOKUP(L67,INDIRECT(VLOOKUP($G67,ListaEfectos!$A$4:$F$77,2,0)),2,0),0),IF($N67="Desventaja",IFERROR(VLOOKUP(L67,INDIRECT(VLOOKUP($G67,ListaDesventajas!$A$1:$B$24,2,0)),2,0),0),IF($N67="Mantenida",10*INDEX(INDIRECT($F67),1,2),IF($N67="Sostenimiento Menor",20*INDEX(INDIRECT($F67),1,2),IF($N67="Sostenimiento Mayor",30*INDEX(INDIRECT($F67),1,2),IF($N67="Combinable",10*INDEX(INDIRECT($F67),1,2),0))))))</f>
        <v>0</v>
      </c>
      <c r="T67" s="49">
        <f t="shared" ref="T67:T130" ca="1" si="5">IF(OR(N67="Efecto",N67="Desventaja"),SUM(O67:S67),O67)</f>
        <v>20</v>
      </c>
      <c r="U67" s="63"/>
    </row>
    <row r="68" spans="1:21" s="16" customFormat="1" x14ac:dyDescent="0.25">
      <c r="A68" s="54"/>
      <c r="B68" s="23"/>
      <c r="C68" s="16" t="str">
        <f t="shared" si="3"/>
        <v/>
      </c>
      <c r="D68" s="24" t="str">
        <f t="shared" si="4"/>
        <v/>
      </c>
      <c r="E68" s="23" t="s">
        <v>51</v>
      </c>
      <c r="F68" s="24" t="str">
        <f t="array" ref="F68">IF(C68&lt;&gt;"",ADDRESS(ROW(C68),COLUMN(C68))&amp;":"&amp;ADDRESS(ROW(C68)-1+MATCH(TRUE,C69:$C$455&lt;&gt;"",0),COLUMN(U68)),F67)</f>
        <v>$C$67:$U$69</v>
      </c>
      <c r="G68" s="24" t="s">
        <v>337</v>
      </c>
      <c r="H68" s="16" t="s">
        <v>372</v>
      </c>
      <c r="I68" s="16" t="s">
        <v>376</v>
      </c>
      <c r="M68" s="27" t="str">
        <f>VLOOKUP(G68,ListaEfectos!$A$4:$F$77,6,0)</f>
        <v>Luz, Oscuridad</v>
      </c>
      <c r="N68" s="63" t="str">
        <f>IFERROR(IF(VLOOKUP($G68,ListaEfectos!$A$4:$F$77,1,0)&lt;&gt;"","Efecto"),IFERROR(IF(VLOOKUP($G68,ListaDesventajas!$A$2:$A$24,1,0)&lt;&gt;"","Desventaja"),G68))</f>
        <v>Efecto</v>
      </c>
      <c r="O68" s="23">
        <f ca="1">IF($N68="Efecto",IFERROR(VLOOKUP(H68,INDIRECT(VLOOKUP($G68,ListaEfectos!$A$4:$F$77,2,0)),2,0),0),IF($N68="Desventaja",IFERROR(VLOOKUP(H68,INDIRECT(VLOOKUP($G68,ListaDesventajas!$A$1:$B$24,2,0)),2,0),0),IF($N68="Mantenida",10*INDEX(INDIRECT($F68),1,2),IF($N68="Sostenimiento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20</v>
      </c>
      <c r="P68" s="16">
        <f ca="1">IF($N68="Efecto",IFERROR(VLOOKUP(I68,INDIRECT(VLOOKUP($G68,ListaEfectos!$A$4:$F$77,2,0)),2,0),0),IF($N68="Desventaja",IFERROR(VLOOKUP(I68,INDIRECT(VLOOKUP($G68,ListaDesventajas!$A$1:$B$24,2,0)),2,0),0),IF($N68="Mantenida",10*INDEX(INDIRECT($F68),1,2),IF($N68="Sostenimiento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50</v>
      </c>
      <c r="Q68" s="16">
        <f ca="1">IF($N68="Efecto",IFERROR(VLOOKUP(J68,INDIRECT(VLOOKUP($G68,ListaEfectos!$A$4:$F$77,2,0)),2,0),0),IF($N68="Desventaja",IFERROR(VLOOKUP(J68,INDIRECT(VLOOKUP($G68,ListaDesventajas!$A$1:$B$24,2,0)),2,0),0),IF($N68="Mantenida",10*INDEX(INDIRECT($F68),1,2),IF($N68="Sostenimiento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R68" s="16">
        <f ca="1">IF($N68="Efecto",IFERROR(VLOOKUP(K68,INDIRECT(VLOOKUP($G68,ListaEfectos!$A$4:$F$77,2,0)),2,0),0),IF($N68="Desventaja",IFERROR(VLOOKUP(K68,INDIRECT(VLOOKUP($G68,ListaDesventajas!$A$1:$B$24,2,0)),2,0),0),IF($N68="Mantenida",10*INDEX(INDIRECT($F68),1,2),IF($N68="Sostenimiento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S68" s="16">
        <f ca="1">IF($N68="Efecto",IFERROR(VLOOKUP(L68,INDIRECT(VLOOKUP($G68,ListaEfectos!$A$4:$F$77,2,0)),2,0),0),IF($N68="Desventaja",IFERROR(VLOOKUP(L68,INDIRECT(VLOOKUP($G68,ListaDesventajas!$A$1:$B$24,2,0)),2,0),0),IF($N68="Mantenida",10*INDEX(INDIRECT($F68),1,2),IF($N68="Sostenimiento Menor",20*INDEX(INDIRECT($F68),1,2),IF($N68="Sostenimiento Mayor",30*INDEX(INDIRECT($F68),1,2),IF($N68="Combinable",10*INDEX(INDIRECT($F68),1,2),0))))))</f>
        <v>0</v>
      </c>
      <c r="T68" s="49">
        <f t="shared" ca="1" si="5"/>
        <v>70</v>
      </c>
      <c r="U68" s="63"/>
    </row>
    <row r="69" spans="1:21" s="18" customFormat="1" ht="15.75" thickBot="1" x14ac:dyDescent="0.3">
      <c r="A69" s="55"/>
      <c r="B69" s="33" t="s">
        <v>257</v>
      </c>
      <c r="C69" s="34" t="str">
        <f t="shared" si="3"/>
        <v/>
      </c>
      <c r="D69" s="35" t="str">
        <f t="shared" si="4"/>
        <v/>
      </c>
      <c r="E69" s="33"/>
      <c r="F69" s="35" t="str">
        <f t="array" ref="F69">IF(C69&lt;&gt;"",ADDRESS(ROW(C69),COLUMN(C69))&amp;":"&amp;ADDRESS(ROW(C69)-1+MATCH(TRUE,C70:$C$455&lt;&gt;"",0),COLUMN(U69)),F68)</f>
        <v>$C$67:$U$69</v>
      </c>
      <c r="G69" s="35" t="s">
        <v>338</v>
      </c>
      <c r="H69" s="34" t="s">
        <v>1073</v>
      </c>
      <c r="I69" s="34"/>
      <c r="J69" s="34"/>
      <c r="K69" s="34"/>
      <c r="L69" s="34"/>
      <c r="M69" s="37" t="e">
        <f>VLOOKUP(G69,ListaEfectos!$A$4:$F$77,6,0)</f>
        <v>#N/A</v>
      </c>
      <c r="N69" s="63" t="str">
        <f>IFERROR(IF(VLOOKUP($G69,ListaEfectos!$A$4:$F$77,1,0)&lt;&gt;"","Efecto"),IFERROR(IF(VLOOKUP($G69,ListaDesventajas!$A$2:$A$24,1,0)&lt;&gt;"","Desventaja"),G69))</f>
        <v>Desventaja</v>
      </c>
      <c r="O69" s="33">
        <f ca="1">IF($N69="Efecto",IFERROR(VLOOKUP(H69,INDIRECT(VLOOKUP($G69,ListaEfectos!$A$4:$F$77,2,0)),2,0),0),IF($N69="Desventaja",IFERROR(VLOOKUP(H69,INDIRECT(VLOOKUP($G69,ListaDesventajas!$A$1:$B$24,2,0)),2,0),0),IF($N69="Mantenida",10*INDEX(INDIRECT($F69),1,2),IF($N69="Sostenimiento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-20</v>
      </c>
      <c r="P69" s="34">
        <f ca="1">IF($N69="Efecto",IFERROR(VLOOKUP(I69,INDIRECT(VLOOKUP($G69,ListaEfectos!$A$4:$F$77,2,0)),2,0),0),IF($N69="Desventaja",IFERROR(VLOOKUP(I69,INDIRECT(VLOOKUP($G69,ListaDesventajas!$A$1:$B$24,2,0)),2,0),0),IF($N69="Mantenida",10*INDEX(INDIRECT($F69),1,2),IF($N69="Sostenimiento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Q69" s="34">
        <f ca="1">IF($N69="Efecto",IFERROR(VLOOKUP(J69,INDIRECT(VLOOKUP($G69,ListaEfectos!$A$4:$F$77,2,0)),2,0),0),IF($N69="Desventaja",IFERROR(VLOOKUP(J69,INDIRECT(VLOOKUP($G69,ListaDesventajas!$A$1:$B$24,2,0)),2,0),0),IF($N69="Mantenida",10*INDEX(INDIRECT($F69),1,2),IF($N69="Sostenimiento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R69" s="34">
        <f ca="1">IF($N69="Efecto",IFERROR(VLOOKUP(K69,INDIRECT(VLOOKUP($G69,ListaEfectos!$A$4:$F$77,2,0)),2,0),0),IF($N69="Desventaja",IFERROR(VLOOKUP(K69,INDIRECT(VLOOKUP($G69,ListaDesventajas!$A$1:$B$24,2,0)),2,0),0),IF($N69="Mantenida",10*INDEX(INDIRECT($F69),1,2),IF($N69="Sostenimiento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S69" s="34">
        <f ca="1">IF($N69="Efecto",IFERROR(VLOOKUP(L69,INDIRECT(VLOOKUP($G69,ListaEfectos!$A$4:$F$77,2,0)),2,0),0),IF($N69="Desventaja",IFERROR(VLOOKUP(L69,INDIRECT(VLOOKUP($G69,ListaDesventajas!$A$1:$B$24,2,0)),2,0),0),IF($N69="Mantenida",10*INDEX(INDIRECT($F69),1,2),IF($N69="Sostenimiento Menor",20*INDEX(INDIRECT($F69),1,2),IF($N69="Sostenimiento Mayor",30*INDEX(INDIRECT($F69),1,2),IF($N69="Combinable",10*INDEX(INDIRECT($F69),1,2),0))))))</f>
        <v>0</v>
      </c>
      <c r="T69" s="49">
        <f t="shared" ca="1" si="5"/>
        <v>-20</v>
      </c>
      <c r="U69" s="72"/>
    </row>
    <row r="70" spans="1:21" s="15" customFormat="1" x14ac:dyDescent="0.25">
      <c r="A70" s="53" t="s">
        <v>312</v>
      </c>
      <c r="B70" s="29" t="s">
        <v>404</v>
      </c>
      <c r="C70" s="30">
        <f t="shared" si="3"/>
        <v>25</v>
      </c>
      <c r="D70" s="31">
        <f t="shared" si="4"/>
        <v>1</v>
      </c>
      <c r="E70" s="29" t="s">
        <v>52</v>
      </c>
      <c r="F70" s="31" t="str">
        <f t="array" ref="F70">IF(C70&lt;&gt;"",ADDRESS(ROW(C70),COLUMN(C70))&amp;":"&amp;ADDRESS(ROW(C70)-1+MATCH(TRUE,C71:$C$455&lt;&gt;"",0),COLUMN(U70)),F69)</f>
        <v>$C$70:$U$71</v>
      </c>
      <c r="G70" s="31" t="s">
        <v>335</v>
      </c>
      <c r="H70" s="38" t="s">
        <v>352</v>
      </c>
      <c r="I70" s="30"/>
      <c r="J70" s="30"/>
      <c r="K70" s="30"/>
      <c r="L70" s="30"/>
      <c r="M70" s="32" t="str">
        <f>VLOOKUP(G70,ListaEfectos!$A$4:$F$77,6,0)</f>
        <v>Agua, Luz, Tierra</v>
      </c>
      <c r="N70" s="63" t="str">
        <f>IFERROR(IF(VLOOKUP($G70,ListaEfectos!$A$4:$F$77,1,0)&lt;&gt;"","Efecto"),IFERROR(IF(VLOOKUP($G70,ListaDesventajas!$A$2:$A$24,1,0)&lt;&gt;"","Desventaja"),G70))</f>
        <v>Efecto</v>
      </c>
      <c r="O70" s="29">
        <f ca="1">IF($N70="Efecto",IFERROR(VLOOKUP(H70,INDIRECT(VLOOKUP($G70,ListaEfectos!$A$4:$F$77,2,0)),2,0),0),IF($N70="Desventaja",IFERROR(VLOOKUP(H70,INDIRECT(VLOOKUP($G70,ListaDesventajas!$A$1:$B$24,2,0)),2,0),0),IF($N70="Mantenida",10*INDEX(INDIRECT($F70),1,2),IF($N70="Sostenimiento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10</v>
      </c>
      <c r="P70" s="30">
        <f ca="1">IF($N70="Efecto",IFERROR(VLOOKUP(I70,INDIRECT(VLOOKUP($G70,ListaEfectos!$A$4:$F$77,2,0)),2,0),0),IF($N70="Desventaja",IFERROR(VLOOKUP(I70,INDIRECT(VLOOKUP($G70,ListaDesventajas!$A$1:$B$24,2,0)),2,0),0),IF($N70="Mantenida",10*INDEX(INDIRECT($F70),1,2),IF($N70="Sostenimiento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Q70" s="30">
        <f ca="1">IF($N70="Efecto",IFERROR(VLOOKUP(J70,INDIRECT(VLOOKUP($G70,ListaEfectos!$A$4:$F$77,2,0)),2,0),0),IF($N70="Desventaja",IFERROR(VLOOKUP(J70,INDIRECT(VLOOKUP($G70,ListaDesventajas!$A$1:$B$24,2,0)),2,0),0),IF($N70="Mantenida",10*INDEX(INDIRECT($F70),1,2),IF($N70="Sostenimiento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R70" s="30">
        <f ca="1">IF($N70="Efecto",IFERROR(VLOOKUP(K70,INDIRECT(VLOOKUP($G70,ListaEfectos!$A$4:$F$77,2,0)),2,0),0),IF($N70="Desventaja",IFERROR(VLOOKUP(K70,INDIRECT(VLOOKUP($G70,ListaDesventajas!$A$1:$B$24,2,0)),2,0),0),IF($N70="Mantenida",10*INDEX(INDIRECT($F70),1,2),IF($N70="Sostenimiento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S70" s="30">
        <f ca="1">IF($N70="Efecto",IFERROR(VLOOKUP(L70,INDIRECT(VLOOKUP($G70,ListaEfectos!$A$4:$F$77,2,0)),2,0),0),IF($N70="Desventaja",IFERROR(VLOOKUP(L70,INDIRECT(VLOOKUP($G70,ListaDesventajas!$A$1:$B$24,2,0)),2,0),0),IF($N70="Mantenida",10*INDEX(INDIRECT($F70),1,2),IF($N70="Sostenimiento Menor",20*INDEX(INDIRECT($F70),1,2),IF($N70="Sostenimiento Mayor",30*INDEX(INDIRECT($F70),1,2),IF($N70="Combinable",10*INDEX(INDIRECT($F70),1,2),0))))))</f>
        <v>0</v>
      </c>
      <c r="T70" s="49">
        <f t="shared" ca="1" si="5"/>
        <v>10</v>
      </c>
      <c r="U70" s="73"/>
    </row>
    <row r="71" spans="1:21" s="16" customFormat="1" x14ac:dyDescent="0.25">
      <c r="A71" s="54"/>
      <c r="B71" s="23"/>
      <c r="C71" s="16" t="str">
        <f t="shared" si="3"/>
        <v/>
      </c>
      <c r="D71" s="24" t="str">
        <f t="shared" si="4"/>
        <v/>
      </c>
      <c r="E71" s="25" t="s">
        <v>53</v>
      </c>
      <c r="F71" s="26" t="str">
        <f t="array" ref="F71">IF(C71&lt;&gt;"",ADDRESS(ROW(C71),COLUMN(C71))&amp;":"&amp;ADDRESS(ROW(C71)-1+MATCH(TRUE,C72:$C$455&lt;&gt;"",0),COLUMN(U71)),F70)</f>
        <v>$C$70:$U$71</v>
      </c>
      <c r="G71" s="26" t="s">
        <v>339</v>
      </c>
      <c r="H71" s="19" t="s">
        <v>564</v>
      </c>
      <c r="I71" s="18"/>
      <c r="J71" s="18"/>
      <c r="K71" s="18"/>
      <c r="L71" s="18"/>
      <c r="M71" s="28" t="str">
        <f>VLOOKUP(G71,ListaEfectos!$A$4:$F$77,6,0)</f>
        <v>Agua, Luz, Tierra</v>
      </c>
      <c r="N71" s="63" t="str">
        <f>IFERROR(IF(VLOOKUP($G71,ListaEfectos!$A$4:$F$77,1,0)&lt;&gt;"","Efecto"),IFERROR(IF(VLOOKUP($G71,ListaDesventajas!$A$2:$A$24,1,0)&lt;&gt;"","Desventaja"),G71))</f>
        <v>Efecto</v>
      </c>
      <c r="O71" s="25">
        <f ca="1">IF($N71="Efecto",IFERROR(VLOOKUP(H71,INDIRECT(VLOOKUP($G71,ListaEfectos!$A$4:$F$77,2,0)),2,0),0),IF($N71="Desventaja",IFERROR(VLOOKUP(H71,INDIRECT(VLOOKUP($G71,ListaDesventajas!$A$1:$B$24,2,0)),2,0),0),IF($N71="Mantenida",10*INDEX(INDIRECT($F71),1,2),IF($N71="Sostenimiento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15</v>
      </c>
      <c r="P71" s="18">
        <f ca="1">IF($N71="Efecto",IFERROR(VLOOKUP(I71,INDIRECT(VLOOKUP($G71,ListaEfectos!$A$4:$F$77,2,0)),2,0),0),IF($N71="Desventaja",IFERROR(VLOOKUP(I71,INDIRECT(VLOOKUP($G71,ListaDesventajas!$A$1:$B$24,2,0)),2,0),0),IF($N71="Mantenida",10*INDEX(INDIRECT($F71),1,2),IF($N71="Sostenimiento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Q71" s="18">
        <f ca="1">IF($N71="Efecto",IFERROR(VLOOKUP(J71,INDIRECT(VLOOKUP($G71,ListaEfectos!$A$4:$F$77,2,0)),2,0),0),IF($N71="Desventaja",IFERROR(VLOOKUP(J71,INDIRECT(VLOOKUP($G71,ListaDesventajas!$A$1:$B$24,2,0)),2,0),0),IF($N71="Mantenida",10*INDEX(INDIRECT($F71),1,2),IF($N71="Sostenimiento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R71" s="18">
        <f ca="1">IF($N71="Efecto",IFERROR(VLOOKUP(K71,INDIRECT(VLOOKUP($G71,ListaEfectos!$A$4:$F$77,2,0)),2,0),0),IF($N71="Desventaja",IFERROR(VLOOKUP(K71,INDIRECT(VLOOKUP($G71,ListaDesventajas!$A$1:$B$24,2,0)),2,0),0),IF($N71="Mantenida",10*INDEX(INDIRECT($F71),1,2),IF($N71="Sostenimiento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S71" s="18">
        <f ca="1">IF($N71="Efecto",IFERROR(VLOOKUP(L71,INDIRECT(VLOOKUP($G71,ListaEfectos!$A$4:$F$77,2,0)),2,0),0),IF($N71="Desventaja",IFERROR(VLOOKUP(L71,INDIRECT(VLOOKUP($G71,ListaDesventajas!$A$1:$B$24,2,0)),2,0),0),IF($N71="Mantenida",10*INDEX(INDIRECT($F71),1,2),IF($N71="Sostenimiento Menor",20*INDEX(INDIRECT($F71),1,2),IF($N71="Sostenimiento Mayor",30*INDEX(INDIRECT($F71),1,2),IF($N71="Combinable",10*INDEX(INDIRECT($F71),1,2),0))))))</f>
        <v>0</v>
      </c>
      <c r="T71" s="49">
        <f t="shared" ca="1" si="5"/>
        <v>15</v>
      </c>
      <c r="U71" s="63"/>
    </row>
    <row r="72" spans="1:21" s="16" customFormat="1" x14ac:dyDescent="0.25">
      <c r="A72" s="54"/>
      <c r="B72" s="23" t="s">
        <v>405</v>
      </c>
      <c r="C72" s="16">
        <f t="shared" si="3"/>
        <v>20</v>
      </c>
      <c r="D72" s="24">
        <f t="shared" si="4"/>
        <v>1</v>
      </c>
      <c r="E72" s="23" t="s">
        <v>44</v>
      </c>
      <c r="F72" s="24" t="str">
        <f t="array" ref="F72">IF(C72&lt;&gt;"",ADDRESS(ROW(C72),COLUMN(C72))&amp;":"&amp;ADDRESS(ROW(C72)-1+MATCH(TRUE,C73:$C$455&lt;&gt;"",0),COLUMN(U72)),F71)</f>
        <v>$C$72:$U$73</v>
      </c>
      <c r="G72" s="24" t="s">
        <v>252</v>
      </c>
      <c r="H72" s="17" t="s">
        <v>352</v>
      </c>
      <c r="M72" s="27" t="str">
        <f>VLOOKUP(G72,ListaEfectos!$A$4:$F$77,6,0)</f>
        <v>Aire, Fuego, Oscuridad</v>
      </c>
      <c r="N72" s="63" t="str">
        <f>IFERROR(IF(VLOOKUP($G72,ListaEfectos!$A$4:$F$77,1,0)&lt;&gt;"","Efecto"),IFERROR(IF(VLOOKUP($G72,ListaDesventajas!$A$2:$A$24,1,0)&lt;&gt;"","Desventaja"),G72))</f>
        <v>Efecto</v>
      </c>
      <c r="O72" s="23">
        <f ca="1">IF($N72="Efecto",IFERROR(VLOOKUP(H72,INDIRECT(VLOOKUP($G72,ListaEfectos!$A$4:$F$77,2,0)),2,0),0),IF($N72="Desventaja",IFERROR(VLOOKUP(H72,INDIRECT(VLOOKUP($G72,ListaDesventajas!$A$1:$B$24,2,0)),2,0),0),IF($N72="Mantenida",10*INDEX(INDIRECT($F72),1,2),IF($N72="Sostenimiento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10</v>
      </c>
      <c r="P72" s="16">
        <f ca="1">IF($N72="Efecto",IFERROR(VLOOKUP(I72,INDIRECT(VLOOKUP($G72,ListaEfectos!$A$4:$F$77,2,0)),2,0),0),IF($N72="Desventaja",IFERROR(VLOOKUP(I72,INDIRECT(VLOOKUP($G72,ListaDesventajas!$A$1:$B$24,2,0)),2,0),0),IF($N72="Mantenida",10*INDEX(INDIRECT($F72),1,2),IF($N72="Sostenimiento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Q72" s="16">
        <f ca="1">IF($N72="Efecto",IFERROR(VLOOKUP(J72,INDIRECT(VLOOKUP($G72,ListaEfectos!$A$4:$F$77,2,0)),2,0),0),IF($N72="Desventaja",IFERROR(VLOOKUP(J72,INDIRECT(VLOOKUP($G72,ListaDesventajas!$A$1:$B$24,2,0)),2,0),0),IF($N72="Mantenida",10*INDEX(INDIRECT($F72),1,2),IF($N72="Sostenimiento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R72" s="16">
        <f ca="1">IF($N72="Efecto",IFERROR(VLOOKUP(K72,INDIRECT(VLOOKUP($G72,ListaEfectos!$A$4:$F$77,2,0)),2,0),0),IF($N72="Desventaja",IFERROR(VLOOKUP(K72,INDIRECT(VLOOKUP($G72,ListaDesventajas!$A$1:$B$24,2,0)),2,0),0),IF($N72="Mantenida",10*INDEX(INDIRECT($F72),1,2),IF($N72="Sostenimiento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S72" s="16">
        <f ca="1">IF($N72="Efecto",IFERROR(VLOOKUP(L72,INDIRECT(VLOOKUP($G72,ListaEfectos!$A$4:$F$77,2,0)),2,0),0),IF($N72="Desventaja",IFERROR(VLOOKUP(L72,INDIRECT(VLOOKUP($G72,ListaDesventajas!$A$1:$B$24,2,0)),2,0),0),IF($N72="Mantenida",10*INDEX(INDIRECT($F72),1,2),IF($N72="Sostenimiento Menor",20*INDEX(INDIRECT($F72),1,2),IF($N72="Sostenimiento Mayor",30*INDEX(INDIRECT($F72),1,2),IF($N72="Combinable",10*INDEX(INDIRECT($F72),1,2),0))))))</f>
        <v>0</v>
      </c>
      <c r="T72" s="49">
        <f t="shared" ca="1" si="5"/>
        <v>10</v>
      </c>
      <c r="U72" s="63"/>
    </row>
    <row r="73" spans="1:21" s="16" customFormat="1" x14ac:dyDescent="0.25">
      <c r="A73" s="54"/>
      <c r="B73" s="23"/>
      <c r="C73" s="16" t="str">
        <f t="shared" si="3"/>
        <v/>
      </c>
      <c r="D73" s="24" t="str">
        <f t="shared" si="4"/>
        <v/>
      </c>
      <c r="E73" s="25" t="s">
        <v>54</v>
      </c>
      <c r="F73" s="26" t="str">
        <f t="array" ref="F73">IF(C73&lt;&gt;"",ADDRESS(ROW(C73),COLUMN(C73))&amp;":"&amp;ADDRESS(ROW(C73)-1+MATCH(TRUE,C74:$C$455&lt;&gt;"",0),COLUMN(U73)),F72)</f>
        <v>$C$72:$U$73</v>
      </c>
      <c r="G73" s="26" t="s">
        <v>304</v>
      </c>
      <c r="H73" s="19" t="s">
        <v>1032</v>
      </c>
      <c r="I73" s="18"/>
      <c r="J73" s="18"/>
      <c r="K73" s="18"/>
      <c r="L73" s="18"/>
      <c r="M73" s="28" t="str">
        <f>VLOOKUP(G73,ListaEfectos!$A$4:$F$77,6,0)</f>
        <v>Fuego, Oscuridad</v>
      </c>
      <c r="N73" s="63" t="str">
        <f>IFERROR(IF(VLOOKUP($G73,ListaEfectos!$A$4:$F$77,1,0)&lt;&gt;"","Efecto"),IFERROR(IF(VLOOKUP($G73,ListaDesventajas!$A$2:$A$24,1,0)&lt;&gt;"","Desventaja"),G73))</f>
        <v>Efecto</v>
      </c>
      <c r="O73" s="25">
        <f ca="1">IF($N73="Efecto",IFERROR(VLOOKUP(H73,INDIRECT(VLOOKUP($G73,ListaEfectos!$A$4:$F$77,2,0)),2,0),0),IF($N73="Desventaja",IFERROR(VLOOKUP(H73,INDIRECT(VLOOKUP($G73,ListaDesventajas!$A$1:$B$24,2,0)),2,0),0),IF($N73="Mantenida",10*INDEX(INDIRECT($F73),1,2),IF($N73="Sostenimiento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10</v>
      </c>
      <c r="P73" s="18">
        <f ca="1">IF($N73="Efecto",IFERROR(VLOOKUP(I73,INDIRECT(VLOOKUP($G73,ListaEfectos!$A$4:$F$77,2,0)),2,0),0),IF($N73="Desventaja",IFERROR(VLOOKUP(I73,INDIRECT(VLOOKUP($G73,ListaDesventajas!$A$1:$B$24,2,0)),2,0),0),IF($N73="Mantenida",10*INDEX(INDIRECT($F73),1,2),IF($N73="Sostenimiento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Q73" s="18">
        <f ca="1">IF($N73="Efecto",IFERROR(VLOOKUP(J73,INDIRECT(VLOOKUP($G73,ListaEfectos!$A$4:$F$77,2,0)),2,0),0),IF($N73="Desventaja",IFERROR(VLOOKUP(J73,INDIRECT(VLOOKUP($G73,ListaDesventajas!$A$1:$B$24,2,0)),2,0),0),IF($N73="Mantenida",10*INDEX(INDIRECT($F73),1,2),IF($N73="Sostenimiento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R73" s="18">
        <f ca="1">IF($N73="Efecto",IFERROR(VLOOKUP(K73,INDIRECT(VLOOKUP($G73,ListaEfectos!$A$4:$F$77,2,0)),2,0),0),IF($N73="Desventaja",IFERROR(VLOOKUP(K73,INDIRECT(VLOOKUP($G73,ListaDesventajas!$A$1:$B$24,2,0)),2,0),0),IF($N73="Mantenida",10*INDEX(INDIRECT($F73),1,2),IF($N73="Sostenimiento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S73" s="18">
        <f ca="1">IF($N73="Efecto",IFERROR(VLOOKUP(L73,INDIRECT(VLOOKUP($G73,ListaEfectos!$A$4:$F$77,2,0)),2,0),0),IF($N73="Desventaja",IFERROR(VLOOKUP(L73,INDIRECT(VLOOKUP($G73,ListaDesventajas!$A$1:$B$24,2,0)),2,0),0),IF($N73="Mantenida",10*INDEX(INDIRECT($F73),1,2),IF($N73="Sostenimiento Menor",20*INDEX(INDIRECT($F73),1,2),IF($N73="Sostenimiento Mayor",30*INDEX(INDIRECT($F73),1,2),IF($N73="Combinable",10*INDEX(INDIRECT($F73),1,2),0))))))</f>
        <v>0</v>
      </c>
      <c r="T73" s="49">
        <f t="shared" ca="1" si="5"/>
        <v>10</v>
      </c>
      <c r="U73" s="63"/>
    </row>
    <row r="74" spans="1:21" s="16" customFormat="1" x14ac:dyDescent="0.25">
      <c r="A74" s="54"/>
      <c r="B74" s="23" t="s">
        <v>406</v>
      </c>
      <c r="C74" s="16">
        <f t="shared" si="3"/>
        <v>50</v>
      </c>
      <c r="D74" s="24">
        <f t="shared" si="4"/>
        <v>2</v>
      </c>
      <c r="E74" s="23" t="s">
        <v>37</v>
      </c>
      <c r="F74" s="24" t="str">
        <f t="array" ref="F74">IF(C74&lt;&gt;"",ADDRESS(ROW(C74),COLUMN(C74))&amp;":"&amp;ADDRESS(ROW(C74)-1+MATCH(TRUE,C75:$C$455&lt;&gt;"",0),COLUMN(U74)),F73)</f>
        <v>$C$74:$U$76</v>
      </c>
      <c r="G74" s="24" t="s">
        <v>252</v>
      </c>
      <c r="H74" s="17" t="s">
        <v>343</v>
      </c>
      <c r="M74" s="27" t="str">
        <f>VLOOKUP(G74,ListaEfectos!$A$4:$F$77,6,0)</f>
        <v>Aire, Fuego, Oscuridad</v>
      </c>
      <c r="N74" s="63" t="str">
        <f>IFERROR(IF(VLOOKUP($G74,ListaEfectos!$A$4:$F$77,1,0)&lt;&gt;"","Efecto"),IFERROR(IF(VLOOKUP($G74,ListaDesventajas!$A$2:$A$24,1,0)&lt;&gt;"","Desventaja"),G74))</f>
        <v>Efecto</v>
      </c>
      <c r="O74" s="23">
        <f ca="1">IF($N74="Efecto",IFERROR(VLOOKUP(H74,INDIRECT(VLOOKUP($G74,ListaEfectos!$A$4:$F$77,2,0)),2,0),0),IF($N74="Desventaja",IFERROR(VLOOKUP(H74,INDIRECT(VLOOKUP($G74,ListaDesventajas!$A$1:$B$24,2,0)),2,0),0),IF($N74="Mantenida",10*INDEX(INDIRECT($F74),1,2),IF($N74="Sostenimiento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15</v>
      </c>
      <c r="P74" s="16">
        <f ca="1">IF($N74="Efecto",IFERROR(VLOOKUP(I74,INDIRECT(VLOOKUP($G74,ListaEfectos!$A$4:$F$77,2,0)),2,0),0),IF($N74="Desventaja",IFERROR(VLOOKUP(I74,INDIRECT(VLOOKUP($G74,ListaDesventajas!$A$1:$B$24,2,0)),2,0),0),IF($N74="Mantenida",10*INDEX(INDIRECT($F74),1,2),IF($N74="Sostenimiento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Q74" s="16">
        <f ca="1">IF($N74="Efecto",IFERROR(VLOOKUP(J74,INDIRECT(VLOOKUP($G74,ListaEfectos!$A$4:$F$77,2,0)),2,0),0),IF($N74="Desventaja",IFERROR(VLOOKUP(J74,INDIRECT(VLOOKUP($G74,ListaDesventajas!$A$1:$B$24,2,0)),2,0),0),IF($N74="Mantenida",10*INDEX(INDIRECT($F74),1,2),IF($N74="Sostenimiento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R74" s="16">
        <f ca="1">IF($N74="Efecto",IFERROR(VLOOKUP(K74,INDIRECT(VLOOKUP($G74,ListaEfectos!$A$4:$F$77,2,0)),2,0),0),IF($N74="Desventaja",IFERROR(VLOOKUP(K74,INDIRECT(VLOOKUP($G74,ListaDesventajas!$A$1:$B$24,2,0)),2,0),0),IF($N74="Mantenida",10*INDEX(INDIRECT($F74),1,2),IF($N74="Sostenimiento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S74" s="16">
        <f ca="1">IF($N74="Efecto",IFERROR(VLOOKUP(L74,INDIRECT(VLOOKUP($G74,ListaEfectos!$A$4:$F$77,2,0)),2,0),0),IF($N74="Desventaja",IFERROR(VLOOKUP(L74,INDIRECT(VLOOKUP($G74,ListaDesventajas!$A$1:$B$24,2,0)),2,0),0),IF($N74="Mantenida",10*INDEX(INDIRECT($F74),1,2),IF($N74="Sostenimiento Menor",20*INDEX(INDIRECT($F74),1,2),IF($N74="Sostenimiento Mayor",30*INDEX(INDIRECT($F74),1,2),IF($N74="Combinable",10*INDEX(INDIRECT($F74),1,2),0))))))</f>
        <v>0</v>
      </c>
      <c r="T74" s="49">
        <f t="shared" ca="1" si="5"/>
        <v>15</v>
      </c>
      <c r="U74" s="63"/>
    </row>
    <row r="75" spans="1:21" s="16" customFormat="1" x14ac:dyDescent="0.25">
      <c r="A75" s="54"/>
      <c r="B75" s="23"/>
      <c r="C75" s="16" t="str">
        <f t="shared" si="3"/>
        <v/>
      </c>
      <c r="D75" s="24" t="str">
        <f t="shared" si="4"/>
        <v/>
      </c>
      <c r="E75" s="23" t="s">
        <v>55</v>
      </c>
      <c r="F75" s="24" t="str">
        <f t="array" ref="F75">IF(C75&lt;&gt;"",ADDRESS(ROW(C75),COLUMN(C75))&amp;":"&amp;ADDRESS(ROW(C75)-1+MATCH(TRUE,C76:$C$455&lt;&gt;"",0),COLUMN(U75)),F74)</f>
        <v>$C$74:$U$76</v>
      </c>
      <c r="G75" s="24" t="s">
        <v>247</v>
      </c>
      <c r="H75" s="17" t="s">
        <v>343</v>
      </c>
      <c r="M75" s="27" t="str">
        <f>VLOOKUP(G75,ListaEfectos!$A$4:$F$77,6,0)</f>
        <v>Fuego</v>
      </c>
      <c r="N75" s="63" t="str">
        <f>IFERROR(IF(VLOOKUP($G75,ListaEfectos!$A$4:$F$77,1,0)&lt;&gt;"","Efecto"),IFERROR(IF(VLOOKUP($G75,ListaDesventajas!$A$2:$A$24,1,0)&lt;&gt;"","Desventaja"),G75))</f>
        <v>Efecto</v>
      </c>
      <c r="O75" s="23">
        <f ca="1">IF($N75="Efecto",IFERROR(VLOOKUP(H75,INDIRECT(VLOOKUP($G75,ListaEfectos!$A$4:$F$77,2,0)),2,0),0),IF($N75="Desventaja",IFERROR(VLOOKUP(H75,INDIRECT(VLOOKUP($G75,ListaDesventajas!$A$1:$B$24,2,0)),2,0),0),IF($N75="Mantenida",10*INDEX(INDIRECT($F75),1,2),IF($N75="Sostenimiento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15</v>
      </c>
      <c r="P75" s="16">
        <f ca="1">IF($N75="Efecto",IFERROR(VLOOKUP(I75,INDIRECT(VLOOKUP($G75,ListaEfectos!$A$4:$F$77,2,0)),2,0),0),IF($N75="Desventaja",IFERROR(VLOOKUP(I75,INDIRECT(VLOOKUP($G75,ListaDesventajas!$A$1:$B$24,2,0)),2,0),0),IF($N75="Mantenida",10*INDEX(INDIRECT($F75),1,2),IF($N75="Sostenimiento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Q75" s="16">
        <f ca="1">IF($N75="Efecto",IFERROR(VLOOKUP(J75,INDIRECT(VLOOKUP($G75,ListaEfectos!$A$4:$F$77,2,0)),2,0),0),IF($N75="Desventaja",IFERROR(VLOOKUP(J75,INDIRECT(VLOOKUP($G75,ListaDesventajas!$A$1:$B$24,2,0)),2,0),0),IF($N75="Mantenida",10*INDEX(INDIRECT($F75),1,2),IF($N75="Sostenimiento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R75" s="16">
        <f ca="1">IF($N75="Efecto",IFERROR(VLOOKUP(K75,INDIRECT(VLOOKUP($G75,ListaEfectos!$A$4:$F$77,2,0)),2,0),0),IF($N75="Desventaja",IFERROR(VLOOKUP(K75,INDIRECT(VLOOKUP($G75,ListaDesventajas!$A$1:$B$24,2,0)),2,0),0),IF($N75="Mantenida",10*INDEX(INDIRECT($F75),1,2),IF($N75="Sostenimiento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S75" s="16">
        <f ca="1">IF($N75="Efecto",IFERROR(VLOOKUP(L75,INDIRECT(VLOOKUP($G75,ListaEfectos!$A$4:$F$77,2,0)),2,0),0),IF($N75="Desventaja",IFERROR(VLOOKUP(L75,INDIRECT(VLOOKUP($G75,ListaDesventajas!$A$1:$B$24,2,0)),2,0),0),IF($N75="Mantenida",10*INDEX(INDIRECT($F75),1,2),IF($N75="Sostenimiento Menor",20*INDEX(INDIRECT($F75),1,2),IF($N75="Sostenimiento Mayor",30*INDEX(INDIRECT($F75),1,2),IF($N75="Combinable",10*INDEX(INDIRECT($F75),1,2),0))))))</f>
        <v>0</v>
      </c>
      <c r="T75" s="49">
        <f t="shared" ca="1" si="5"/>
        <v>15</v>
      </c>
      <c r="U75" s="63"/>
    </row>
    <row r="76" spans="1:21" s="16" customFormat="1" x14ac:dyDescent="0.25">
      <c r="A76" s="54"/>
      <c r="B76" s="23"/>
      <c r="C76" s="16" t="str">
        <f t="shared" si="3"/>
        <v/>
      </c>
      <c r="D76" s="24" t="str">
        <f t="shared" si="4"/>
        <v/>
      </c>
      <c r="E76" s="25" t="s">
        <v>56</v>
      </c>
      <c r="F76" s="26" t="str">
        <f t="array" ref="F76">IF(C76&lt;&gt;"",ADDRESS(ROW(C76),COLUMN(C76))&amp;":"&amp;ADDRESS(ROW(C76)-1+MATCH(TRUE,C77:$C$455&lt;&gt;"",0),COLUMN(U76)),F75)</f>
        <v>$C$74:$U$76</v>
      </c>
      <c r="G76" s="26" t="s">
        <v>246</v>
      </c>
      <c r="H76" s="18" t="s">
        <v>360</v>
      </c>
      <c r="I76" s="18"/>
      <c r="J76" s="18"/>
      <c r="K76" s="18"/>
      <c r="L76" s="18"/>
      <c r="M76" s="28" t="str">
        <f>VLOOKUP(G76,ListaEfectos!$A$4:$F$77,6,0)</f>
        <v>Fuego, Luz, Oscuridad</v>
      </c>
      <c r="N76" s="63" t="str">
        <f>IFERROR(IF(VLOOKUP($G76,ListaEfectos!$A$4:$F$77,1,0)&lt;&gt;"","Efecto"),IFERROR(IF(VLOOKUP($G76,ListaDesventajas!$A$2:$A$24,1,0)&lt;&gt;"","Desventaja"),G76))</f>
        <v>Efecto</v>
      </c>
      <c r="O76" s="25">
        <f ca="1">IF($N76="Efecto",IFERROR(VLOOKUP(H76,INDIRECT(VLOOKUP($G76,ListaEfectos!$A$4:$F$77,2,0)),2,0),0),IF($N76="Desventaja",IFERROR(VLOOKUP(H76,INDIRECT(VLOOKUP($G76,ListaDesventajas!$A$1:$B$24,2,0)),2,0),0),IF($N76="Mantenida",10*INDEX(INDIRECT($F76),1,2),IF($N76="Sostenimiento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20</v>
      </c>
      <c r="P76" s="18">
        <f ca="1">IF($N76="Efecto",IFERROR(VLOOKUP(I76,INDIRECT(VLOOKUP($G76,ListaEfectos!$A$4:$F$77,2,0)),2,0),0),IF($N76="Desventaja",IFERROR(VLOOKUP(I76,INDIRECT(VLOOKUP($G76,ListaDesventajas!$A$1:$B$24,2,0)),2,0),0),IF($N76="Mantenida",10*INDEX(INDIRECT($F76),1,2),IF($N76="Sostenimiento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Q76" s="18">
        <f ca="1">IF($N76="Efecto",IFERROR(VLOOKUP(J76,INDIRECT(VLOOKUP($G76,ListaEfectos!$A$4:$F$77,2,0)),2,0),0),IF($N76="Desventaja",IFERROR(VLOOKUP(J76,INDIRECT(VLOOKUP($G76,ListaDesventajas!$A$1:$B$24,2,0)),2,0),0),IF($N76="Mantenida",10*INDEX(INDIRECT($F76),1,2),IF($N76="Sostenimiento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R76" s="18">
        <f ca="1">IF($N76="Efecto",IFERROR(VLOOKUP(K76,INDIRECT(VLOOKUP($G76,ListaEfectos!$A$4:$F$77,2,0)),2,0),0),IF($N76="Desventaja",IFERROR(VLOOKUP(K76,INDIRECT(VLOOKUP($G76,ListaDesventajas!$A$1:$B$24,2,0)),2,0),0),IF($N76="Mantenida",10*INDEX(INDIRECT($F76),1,2),IF($N76="Sostenimiento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S76" s="18">
        <f ca="1">IF($N76="Efecto",IFERROR(VLOOKUP(L76,INDIRECT(VLOOKUP($G76,ListaEfectos!$A$4:$F$77,2,0)),2,0),0),IF($N76="Desventaja",IFERROR(VLOOKUP(L76,INDIRECT(VLOOKUP($G76,ListaDesventajas!$A$1:$B$24,2,0)),2,0),0),IF($N76="Mantenida",10*INDEX(INDIRECT($F76),1,2),IF($N76="Sostenimiento Menor",20*INDEX(INDIRECT($F76),1,2),IF($N76="Sostenimiento Mayor",30*INDEX(INDIRECT($F76),1,2),IF($N76="Combinable",10*INDEX(INDIRECT($F76),1,2),0))))))</f>
        <v>0</v>
      </c>
      <c r="T76" s="49">
        <f t="shared" ca="1" si="5"/>
        <v>20</v>
      </c>
      <c r="U76" s="63"/>
    </row>
    <row r="77" spans="1:21" s="16" customFormat="1" x14ac:dyDescent="0.25">
      <c r="A77" s="54"/>
      <c r="B77" s="23" t="s">
        <v>407</v>
      </c>
      <c r="C77" s="16">
        <f t="shared" si="3"/>
        <v>50</v>
      </c>
      <c r="D77" s="24">
        <f t="shared" si="4"/>
        <v>2</v>
      </c>
      <c r="E77" s="21" t="s">
        <v>57</v>
      </c>
      <c r="F77" s="22" t="str">
        <f t="array" ref="F77">IF(C77&lt;&gt;"",ADDRESS(ROW(C77),COLUMN(C77))&amp;":"&amp;ADDRESS(ROW(C77)-1+MATCH(TRUE,C78:$C$455&lt;&gt;"",0),COLUMN(U77)),F76)</f>
        <v>$C$77:$U$77</v>
      </c>
      <c r="G77" s="22" t="s">
        <v>253</v>
      </c>
      <c r="H77" s="45" t="s">
        <v>377</v>
      </c>
      <c r="I77" s="45"/>
      <c r="J77" s="45"/>
      <c r="K77" s="45"/>
      <c r="L77" s="45"/>
      <c r="M77" s="20" t="str">
        <f>VLOOKUP(G77,ListaEfectos!$A$4:$F$77,6,0)</f>
        <v>Fuego</v>
      </c>
      <c r="N77" s="63" t="str">
        <f>IFERROR(IF(VLOOKUP($G77,ListaEfectos!$A$4:$F$77,1,0)&lt;&gt;"","Efecto"),IFERROR(IF(VLOOKUP($G77,ListaDesventajas!$A$2:$A$24,1,0)&lt;&gt;"","Desventaja"),G77))</f>
        <v>Efecto</v>
      </c>
      <c r="O77" s="21">
        <f ca="1">IF($N77="Efecto",IFERROR(VLOOKUP(H77,INDIRECT(VLOOKUP($G77,ListaEfectos!$A$4:$F$77,2,0)),2,0),0),IF($N77="Desventaja",IFERROR(VLOOKUP(H77,INDIRECT(VLOOKUP($G77,ListaDesventajas!$A$1:$B$24,2,0)),2,0),0),IF($N77="Mantenida",10*INDEX(INDIRECT($F77),1,2),IF($N77="Sostenimiento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40</v>
      </c>
      <c r="P77" s="45">
        <f ca="1">IF($N77="Efecto",IFERROR(VLOOKUP(I77,INDIRECT(VLOOKUP($G77,ListaEfectos!$A$4:$F$77,2,0)),2,0),0),IF($N77="Desventaja",IFERROR(VLOOKUP(I77,INDIRECT(VLOOKUP($G77,ListaDesventajas!$A$1:$B$24,2,0)),2,0),0),IF($N77="Mantenida",10*INDEX(INDIRECT($F77),1,2),IF($N77="Sostenimiento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Q77" s="45">
        <f ca="1">IF($N77="Efecto",IFERROR(VLOOKUP(J77,INDIRECT(VLOOKUP($G77,ListaEfectos!$A$4:$F$77,2,0)),2,0),0),IF($N77="Desventaja",IFERROR(VLOOKUP(J77,INDIRECT(VLOOKUP($G77,ListaDesventajas!$A$1:$B$24,2,0)),2,0),0),IF($N77="Mantenida",10*INDEX(INDIRECT($F77),1,2),IF($N77="Sostenimiento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R77" s="45">
        <f ca="1">IF($N77="Efecto",IFERROR(VLOOKUP(K77,INDIRECT(VLOOKUP($G77,ListaEfectos!$A$4:$F$77,2,0)),2,0),0),IF($N77="Desventaja",IFERROR(VLOOKUP(K77,INDIRECT(VLOOKUP($G77,ListaDesventajas!$A$1:$B$24,2,0)),2,0),0),IF($N77="Mantenida",10*INDEX(INDIRECT($F77),1,2),IF($N77="Sostenimiento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S77" s="45">
        <f ca="1">IF($N77="Efecto",IFERROR(VLOOKUP(L77,INDIRECT(VLOOKUP($G77,ListaEfectos!$A$4:$F$77,2,0)),2,0),0),IF($N77="Desventaja",IFERROR(VLOOKUP(L77,INDIRECT(VLOOKUP($G77,ListaDesventajas!$A$1:$B$24,2,0)),2,0),0),IF($N77="Mantenida",10*INDEX(INDIRECT($F77),1,2),IF($N77="Sostenimiento Menor",20*INDEX(INDIRECT($F77),1,2),IF($N77="Sostenimiento Mayor",30*INDEX(INDIRECT($F77),1,2),IF($N77="Combinable",10*INDEX(INDIRECT($F77),1,2),0))))))</f>
        <v>0</v>
      </c>
      <c r="T77" s="49">
        <f t="shared" ca="1" si="5"/>
        <v>40</v>
      </c>
      <c r="U77" s="63"/>
    </row>
    <row r="78" spans="1:21" s="16" customFormat="1" x14ac:dyDescent="0.25">
      <c r="A78" s="54"/>
      <c r="B78" s="23" t="s">
        <v>408</v>
      </c>
      <c r="C78" s="16">
        <f t="shared" si="3"/>
        <v>60</v>
      </c>
      <c r="D78" s="24">
        <f t="shared" si="4"/>
        <v>3</v>
      </c>
      <c r="E78" s="23" t="s">
        <v>58</v>
      </c>
      <c r="F78" s="24" t="str">
        <f t="array" ref="F78">IF(C78&lt;&gt;"",ADDRESS(ROW(C78),COLUMN(C78))&amp;":"&amp;ADDRESS(ROW(C78)-1+MATCH(TRUE,C79:$C$455&lt;&gt;"",0),COLUMN(U78)),F77)</f>
        <v>$C$78:$U$80</v>
      </c>
      <c r="G78" s="24" t="s">
        <v>335</v>
      </c>
      <c r="H78" s="17" t="s">
        <v>378</v>
      </c>
      <c r="M78" s="27" t="str">
        <f>VLOOKUP(G78,ListaEfectos!$A$4:$F$77,6,0)</f>
        <v>Agua, Luz, Tierra</v>
      </c>
      <c r="N78" s="63" t="str">
        <f>IFERROR(IF(VLOOKUP($G78,ListaEfectos!$A$4:$F$77,1,0)&lt;&gt;"","Efecto"),IFERROR(IF(VLOOKUP($G78,ListaDesventajas!$A$2:$A$24,1,0)&lt;&gt;"","Desventaja"),G78))</f>
        <v>Efecto</v>
      </c>
      <c r="O78" s="23">
        <f ca="1">IF($N78="Efecto",IFERROR(VLOOKUP(H78,INDIRECT(VLOOKUP($G78,ListaEfectos!$A$4:$F$77,2,0)),2,0),0),IF($N78="Desventaja",IFERROR(VLOOKUP(H78,INDIRECT(VLOOKUP($G78,ListaDesventajas!$A$1:$B$24,2,0)),2,0),0),IF($N78="Mantenida",10*INDEX(INDIRECT($F78),1,2),IF($N78="Sostenimiento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25</v>
      </c>
      <c r="P78" s="16">
        <f ca="1">IF($N78="Efecto",IFERROR(VLOOKUP(I78,INDIRECT(VLOOKUP($G78,ListaEfectos!$A$4:$F$77,2,0)),2,0),0),IF($N78="Desventaja",IFERROR(VLOOKUP(I78,INDIRECT(VLOOKUP($G78,ListaDesventajas!$A$1:$B$24,2,0)),2,0),0),IF($N78="Mantenida",10*INDEX(INDIRECT($F78),1,2),IF($N78="Sostenimiento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Q78" s="16">
        <f ca="1">IF($N78="Efecto",IFERROR(VLOOKUP(J78,INDIRECT(VLOOKUP($G78,ListaEfectos!$A$4:$F$77,2,0)),2,0),0),IF($N78="Desventaja",IFERROR(VLOOKUP(J78,INDIRECT(VLOOKUP($G78,ListaDesventajas!$A$1:$B$24,2,0)),2,0),0),IF($N78="Mantenida",10*INDEX(INDIRECT($F78),1,2),IF($N78="Sostenimiento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R78" s="16">
        <f ca="1">IF($N78="Efecto",IFERROR(VLOOKUP(K78,INDIRECT(VLOOKUP($G78,ListaEfectos!$A$4:$F$77,2,0)),2,0),0),IF($N78="Desventaja",IFERROR(VLOOKUP(K78,INDIRECT(VLOOKUP($G78,ListaDesventajas!$A$1:$B$24,2,0)),2,0),0),IF($N78="Mantenida",10*INDEX(INDIRECT($F78),1,2),IF($N78="Sostenimiento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S78" s="16">
        <f ca="1">IF($N78="Efecto",IFERROR(VLOOKUP(L78,INDIRECT(VLOOKUP($G78,ListaEfectos!$A$4:$F$77,2,0)),2,0),0),IF($N78="Desventaja",IFERROR(VLOOKUP(L78,INDIRECT(VLOOKUP($G78,ListaDesventajas!$A$1:$B$24,2,0)),2,0),0),IF($N78="Mantenida",10*INDEX(INDIRECT($F78),1,2),IF($N78="Sostenimiento Menor",20*INDEX(INDIRECT($F78),1,2),IF($N78="Sostenimiento Mayor",30*INDEX(INDIRECT($F78),1,2),IF($N78="Combinable",10*INDEX(INDIRECT($F78),1,2),0))))))</f>
        <v>0</v>
      </c>
      <c r="T78" s="49">
        <f t="shared" ca="1" si="5"/>
        <v>25</v>
      </c>
      <c r="U78" s="63"/>
    </row>
    <row r="79" spans="1:21" s="16" customFormat="1" x14ac:dyDescent="0.25">
      <c r="A79" s="54"/>
      <c r="B79" s="23"/>
      <c r="C79" s="16" t="str">
        <f t="shared" si="3"/>
        <v/>
      </c>
      <c r="D79" s="24" t="str">
        <f t="shared" si="4"/>
        <v/>
      </c>
      <c r="E79" s="23" t="s">
        <v>59</v>
      </c>
      <c r="F79" s="24" t="str">
        <f t="array" ref="F79">IF(C79&lt;&gt;"",ADDRESS(ROW(C79),COLUMN(C79))&amp;":"&amp;ADDRESS(ROW(C79)-1+MATCH(TRUE,C80:$C$455&lt;&gt;"",0),COLUMN(U79)),F78)</f>
        <v>$C$78:$U$80</v>
      </c>
      <c r="G79" s="24" t="s">
        <v>340</v>
      </c>
      <c r="H79" s="17" t="s">
        <v>345</v>
      </c>
      <c r="M79" s="27" t="str">
        <f>VLOOKUP(G79,ListaEfectos!$A$4:$F$77,6,0)</f>
        <v>Agua, Aire, Tierra</v>
      </c>
      <c r="N79" s="63" t="str">
        <f>IFERROR(IF(VLOOKUP($G79,ListaEfectos!$A$4:$F$77,1,0)&lt;&gt;"","Efecto"),IFERROR(IF(VLOOKUP($G79,ListaDesventajas!$A$2:$A$24,1,0)&lt;&gt;"","Desventaja"),G79))</f>
        <v>Efecto</v>
      </c>
      <c r="O79" s="23">
        <f ca="1">IF($N79="Efecto",IFERROR(VLOOKUP(H79,INDIRECT(VLOOKUP($G79,ListaEfectos!$A$4:$F$77,2,0)),2,0),0),IF($N79="Desventaja",IFERROR(VLOOKUP(H79,INDIRECT(VLOOKUP($G79,ListaDesventajas!$A$1:$B$24,2,0)),2,0),0),IF($N79="Mantenida",10*INDEX(INDIRECT($F79),1,2),IF($N79="Sostenimiento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15</v>
      </c>
      <c r="P79" s="16">
        <f ca="1">IF($N79="Efecto",IFERROR(VLOOKUP(I79,INDIRECT(VLOOKUP($G79,ListaEfectos!$A$4:$F$77,2,0)),2,0),0),IF($N79="Desventaja",IFERROR(VLOOKUP(I79,INDIRECT(VLOOKUP($G79,ListaDesventajas!$A$1:$B$24,2,0)),2,0),0),IF($N79="Mantenida",10*INDEX(INDIRECT($F79),1,2),IF($N79="Sostenimiento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Q79" s="16">
        <f ca="1">IF($N79="Efecto",IFERROR(VLOOKUP(J79,INDIRECT(VLOOKUP($G79,ListaEfectos!$A$4:$F$77,2,0)),2,0),0),IF($N79="Desventaja",IFERROR(VLOOKUP(J79,INDIRECT(VLOOKUP($G79,ListaDesventajas!$A$1:$B$24,2,0)),2,0),0),IF($N79="Mantenida",10*INDEX(INDIRECT($F79),1,2),IF($N79="Sostenimiento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R79" s="16">
        <f ca="1">IF($N79="Efecto",IFERROR(VLOOKUP(K79,INDIRECT(VLOOKUP($G79,ListaEfectos!$A$4:$F$77,2,0)),2,0),0),IF($N79="Desventaja",IFERROR(VLOOKUP(K79,INDIRECT(VLOOKUP($G79,ListaDesventajas!$A$1:$B$24,2,0)),2,0),0),IF($N79="Mantenida",10*INDEX(INDIRECT($F79),1,2),IF($N79="Sostenimiento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S79" s="16">
        <f ca="1">IF($N79="Efecto",IFERROR(VLOOKUP(L79,INDIRECT(VLOOKUP($G79,ListaEfectos!$A$4:$F$77,2,0)),2,0),0),IF($N79="Desventaja",IFERROR(VLOOKUP(L79,INDIRECT(VLOOKUP($G79,ListaDesventajas!$A$1:$B$24,2,0)),2,0),0),IF($N79="Mantenida",10*INDEX(INDIRECT($F79),1,2),IF($N79="Sostenimiento Menor",20*INDEX(INDIRECT($F79),1,2),IF($N79="Sostenimiento Mayor",30*INDEX(INDIRECT($F79),1,2),IF($N79="Combinable",10*INDEX(INDIRECT($F79),1,2),0))))))</f>
        <v>0</v>
      </c>
      <c r="T79" s="49">
        <f t="shared" ca="1" si="5"/>
        <v>15</v>
      </c>
      <c r="U79" s="63"/>
    </row>
    <row r="80" spans="1:21" s="18" customFormat="1" ht="15.75" thickBot="1" x14ac:dyDescent="0.3">
      <c r="A80" s="55"/>
      <c r="B80" s="33"/>
      <c r="C80" s="34" t="str">
        <f t="shared" si="3"/>
        <v/>
      </c>
      <c r="D80" s="35" t="str">
        <f t="shared" si="4"/>
        <v/>
      </c>
      <c r="E80" s="33" t="s">
        <v>60</v>
      </c>
      <c r="F80" s="35" t="str">
        <f t="array" ref="F80">IF(C80&lt;&gt;"",ADDRESS(ROW(C80),COLUMN(C80))&amp;":"&amp;ADDRESS(ROW(C80)-1+MATCH(TRUE,C81:$C$455&lt;&gt;"",0),COLUMN(U80)),F79)</f>
        <v>$C$78:$U$80</v>
      </c>
      <c r="G80" s="35" t="s">
        <v>247</v>
      </c>
      <c r="H80" s="36" t="s">
        <v>345</v>
      </c>
      <c r="I80" s="34"/>
      <c r="J80" s="34"/>
      <c r="K80" s="34"/>
      <c r="L80" s="34"/>
      <c r="M80" s="37" t="str">
        <f>VLOOKUP(G80,ListaEfectos!$A$4:$F$77,6,0)</f>
        <v>Fuego</v>
      </c>
      <c r="N80" s="63" t="str">
        <f>IFERROR(IF(VLOOKUP($G80,ListaEfectos!$A$4:$F$77,1,0)&lt;&gt;"","Efecto"),IFERROR(IF(VLOOKUP($G80,ListaDesventajas!$A$2:$A$24,1,0)&lt;&gt;"","Desventaja"),G80))</f>
        <v>Efecto</v>
      </c>
      <c r="O80" s="33">
        <f ca="1">IF($N80="Efecto",IFERROR(VLOOKUP(H80,INDIRECT(VLOOKUP($G80,ListaEfectos!$A$4:$F$77,2,0)),2,0),0),IF($N80="Desventaja",IFERROR(VLOOKUP(H80,INDIRECT(VLOOKUP($G80,ListaDesventajas!$A$1:$B$24,2,0)),2,0),0),IF($N80="Mantenida",10*INDEX(INDIRECT($F80),1,2),IF($N80="Sostenimiento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20</v>
      </c>
      <c r="P80" s="34">
        <f ca="1">IF($N80="Efecto",IFERROR(VLOOKUP(I80,INDIRECT(VLOOKUP($G80,ListaEfectos!$A$4:$F$77,2,0)),2,0),0),IF($N80="Desventaja",IFERROR(VLOOKUP(I80,INDIRECT(VLOOKUP($G80,ListaDesventajas!$A$1:$B$24,2,0)),2,0),0),IF($N80="Mantenida",10*INDEX(INDIRECT($F80),1,2),IF($N80="Sostenimiento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Q80" s="34">
        <f ca="1">IF($N80="Efecto",IFERROR(VLOOKUP(J80,INDIRECT(VLOOKUP($G80,ListaEfectos!$A$4:$F$77,2,0)),2,0),0),IF($N80="Desventaja",IFERROR(VLOOKUP(J80,INDIRECT(VLOOKUP($G80,ListaDesventajas!$A$1:$B$24,2,0)),2,0),0),IF($N80="Mantenida",10*INDEX(INDIRECT($F80),1,2),IF($N80="Sostenimiento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R80" s="34">
        <f ca="1">IF($N80="Efecto",IFERROR(VLOOKUP(K80,INDIRECT(VLOOKUP($G80,ListaEfectos!$A$4:$F$77,2,0)),2,0),0),IF($N80="Desventaja",IFERROR(VLOOKUP(K80,INDIRECT(VLOOKUP($G80,ListaDesventajas!$A$1:$B$24,2,0)),2,0),0),IF($N80="Mantenida",10*INDEX(INDIRECT($F80),1,2),IF($N80="Sostenimiento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S80" s="34">
        <f ca="1">IF($N80="Efecto",IFERROR(VLOOKUP(L80,INDIRECT(VLOOKUP($G80,ListaEfectos!$A$4:$F$77,2,0)),2,0),0),IF($N80="Desventaja",IFERROR(VLOOKUP(L80,INDIRECT(VLOOKUP($G80,ListaDesventajas!$A$1:$B$24,2,0)),2,0),0),IF($N80="Mantenida",10*INDEX(INDIRECT($F80),1,2),IF($N80="Sostenimiento Menor",20*INDEX(INDIRECT($F80),1,2),IF($N80="Sostenimiento Mayor",30*INDEX(INDIRECT($F80),1,2),IF($N80="Combinable",10*INDEX(INDIRECT($F80),1,2),0))))))</f>
        <v>0</v>
      </c>
      <c r="T80" s="49">
        <f t="shared" ca="1" si="5"/>
        <v>20</v>
      </c>
      <c r="U80" s="72"/>
    </row>
    <row r="81" spans="1:21" s="15" customFormat="1" x14ac:dyDescent="0.25">
      <c r="A81" s="53" t="s">
        <v>313</v>
      </c>
      <c r="B81" s="29" t="s">
        <v>409</v>
      </c>
      <c r="C81" s="30">
        <f t="shared" si="3"/>
        <v>45</v>
      </c>
      <c r="D81" s="31">
        <f t="shared" si="4"/>
        <v>1</v>
      </c>
      <c r="E81" s="29" t="s">
        <v>61</v>
      </c>
      <c r="F81" s="31" t="str">
        <f t="array" ref="F81">IF(C81&lt;&gt;"",ADDRESS(ROW(C81),COLUMN(C81))&amp;":"&amp;ADDRESS(ROW(C81)-1+MATCH(TRUE,C82:$C$455&lt;&gt;"",0),COLUMN(U81)),F80)</f>
        <v>$C$81:$U$83</v>
      </c>
      <c r="G81" s="31" t="s">
        <v>341</v>
      </c>
      <c r="H81" s="30" t="s">
        <v>525</v>
      </c>
      <c r="I81" s="30"/>
      <c r="J81" s="30"/>
      <c r="K81" s="30"/>
      <c r="L81" s="30"/>
      <c r="M81" s="32" t="str">
        <f>VLOOKUP(G81,ListaEfectos!$A$4:$F$77,6,0)</f>
        <v>Agua, Aire, Oscuridad</v>
      </c>
      <c r="N81" s="63" t="str">
        <f>IFERROR(IF(VLOOKUP($G81,ListaEfectos!$A$4:$F$77,1,0)&lt;&gt;"","Efecto"),IFERROR(IF(VLOOKUP($G81,ListaDesventajas!$A$2:$A$24,1,0)&lt;&gt;"","Desventaja"),G81))</f>
        <v>Efecto</v>
      </c>
      <c r="O81" s="29">
        <f ca="1">IF($N81="Efecto",IFERROR(VLOOKUP(H81,INDIRECT(VLOOKUP($G81,ListaEfectos!$A$4:$F$77,2,0)),2,0),0),IF($N81="Desventaja",IFERROR(VLOOKUP(H81,INDIRECT(VLOOKUP($G81,ListaDesventajas!$A$1:$B$24,2,0)),2,0),0),IF($N81="Mantenida",10*INDEX(INDIRECT($F81),1,2),IF($N81="Sostenimiento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10</v>
      </c>
      <c r="P81" s="30">
        <f ca="1">IF($N81="Efecto",IFERROR(VLOOKUP(I81,INDIRECT(VLOOKUP($G81,ListaEfectos!$A$4:$F$77,2,0)),2,0),0),IF($N81="Desventaja",IFERROR(VLOOKUP(I81,INDIRECT(VLOOKUP($G81,ListaDesventajas!$A$1:$B$24,2,0)),2,0),0),IF($N81="Mantenida",10*INDEX(INDIRECT($F81),1,2),IF($N81="Sostenimiento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Q81" s="30">
        <f ca="1">IF($N81="Efecto",IFERROR(VLOOKUP(J81,INDIRECT(VLOOKUP($G81,ListaEfectos!$A$4:$F$77,2,0)),2,0),0),IF($N81="Desventaja",IFERROR(VLOOKUP(J81,INDIRECT(VLOOKUP($G81,ListaDesventajas!$A$1:$B$24,2,0)),2,0),0),IF($N81="Mantenida",10*INDEX(INDIRECT($F81),1,2),IF($N81="Sostenimiento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R81" s="30">
        <f ca="1">IF($N81="Efecto",IFERROR(VLOOKUP(K81,INDIRECT(VLOOKUP($G81,ListaEfectos!$A$4:$F$77,2,0)),2,0),0),IF($N81="Desventaja",IFERROR(VLOOKUP(K81,INDIRECT(VLOOKUP($G81,ListaDesventajas!$A$1:$B$24,2,0)),2,0),0),IF($N81="Mantenida",10*INDEX(INDIRECT($F81),1,2),IF($N81="Sostenimiento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S81" s="30">
        <f ca="1">IF($N81="Efecto",IFERROR(VLOOKUP(L81,INDIRECT(VLOOKUP($G81,ListaEfectos!$A$4:$F$77,2,0)),2,0),0),IF($N81="Desventaja",IFERROR(VLOOKUP(L81,INDIRECT(VLOOKUP($G81,ListaDesventajas!$A$1:$B$24,2,0)),2,0),0),IF($N81="Mantenida",10*INDEX(INDIRECT($F81),1,2),IF($N81="Sostenimiento Menor",20*INDEX(INDIRECT($F81),1,2),IF($N81="Sostenimiento Mayor",30*INDEX(INDIRECT($F81),1,2),IF($N81="Combinable",10*INDEX(INDIRECT($F81),1,2),0))))))</f>
        <v>0</v>
      </c>
      <c r="T81" s="49">
        <f t="shared" ca="1" si="5"/>
        <v>10</v>
      </c>
      <c r="U81" s="73"/>
    </row>
    <row r="82" spans="1:21" s="16" customFormat="1" x14ac:dyDescent="0.25">
      <c r="A82" s="54"/>
      <c r="B82" s="23"/>
      <c r="C82" s="16" t="str">
        <f t="shared" si="3"/>
        <v/>
      </c>
      <c r="D82" s="24" t="str">
        <f t="shared" si="4"/>
        <v/>
      </c>
      <c r="E82" s="23" t="s">
        <v>62</v>
      </c>
      <c r="F82" s="24" t="str">
        <f t="array" ref="F82">IF(C82&lt;&gt;"",ADDRESS(ROW(C82),COLUMN(C82))&amp;":"&amp;ADDRESS(ROW(C82)-1+MATCH(TRUE,C83:$C$455&lt;&gt;"",0),COLUMN(U82)),F81)</f>
        <v>$C$81:$U$83</v>
      </c>
      <c r="G82" s="24" t="s">
        <v>342</v>
      </c>
      <c r="H82" s="16" t="s">
        <v>526</v>
      </c>
      <c r="M82" s="27" t="str">
        <f>VLOOKUP(G82,ListaEfectos!$A$4:$F$77,6,0)</f>
        <v>Agua, Aire, Oscuridad</v>
      </c>
      <c r="N82" s="63" t="str">
        <f>IFERROR(IF(VLOOKUP($G82,ListaEfectos!$A$4:$F$77,1,0)&lt;&gt;"","Efecto"),IFERROR(IF(VLOOKUP($G82,ListaDesventajas!$A$2:$A$24,1,0)&lt;&gt;"","Desventaja"),G82))</f>
        <v>Efecto</v>
      </c>
      <c r="O82" s="23">
        <f ca="1">IF($N82="Efecto",IFERROR(VLOOKUP(H82,INDIRECT(VLOOKUP($G82,ListaEfectos!$A$4:$F$77,2,0)),2,0),0),IF($N82="Desventaja",IFERROR(VLOOKUP(H82,INDIRECT(VLOOKUP($G82,ListaDesventajas!$A$1:$B$24,2,0)),2,0),0),IF($N82="Mantenida",10*INDEX(INDIRECT($F82),1,2),IF($N82="Sostenimiento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5</v>
      </c>
      <c r="P82" s="16">
        <f ca="1">IF($N82="Efecto",IFERROR(VLOOKUP(I82,INDIRECT(VLOOKUP($G82,ListaEfectos!$A$4:$F$77,2,0)),2,0),0),IF($N82="Desventaja",IFERROR(VLOOKUP(I82,INDIRECT(VLOOKUP($G82,ListaDesventajas!$A$1:$B$24,2,0)),2,0),0),IF($N82="Mantenida",10*INDEX(INDIRECT($F82),1,2),IF($N82="Sostenimiento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Q82" s="16">
        <f ca="1">IF($N82="Efecto",IFERROR(VLOOKUP(J82,INDIRECT(VLOOKUP($G82,ListaEfectos!$A$4:$F$77,2,0)),2,0),0),IF($N82="Desventaja",IFERROR(VLOOKUP(J82,INDIRECT(VLOOKUP($G82,ListaDesventajas!$A$1:$B$24,2,0)),2,0),0),IF($N82="Mantenida",10*INDEX(INDIRECT($F82),1,2),IF($N82="Sostenimiento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R82" s="16">
        <f ca="1">IF($N82="Efecto",IFERROR(VLOOKUP(K82,INDIRECT(VLOOKUP($G82,ListaEfectos!$A$4:$F$77,2,0)),2,0),0),IF($N82="Desventaja",IFERROR(VLOOKUP(K82,INDIRECT(VLOOKUP($G82,ListaDesventajas!$A$1:$B$24,2,0)),2,0),0),IF($N82="Mantenida",10*INDEX(INDIRECT($F82),1,2),IF($N82="Sostenimiento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S82" s="16">
        <f ca="1">IF($N82="Efecto",IFERROR(VLOOKUP(L82,INDIRECT(VLOOKUP($G82,ListaEfectos!$A$4:$F$77,2,0)),2,0),0),IF($N82="Desventaja",IFERROR(VLOOKUP(L82,INDIRECT(VLOOKUP($G82,ListaDesventajas!$A$1:$B$24,2,0)),2,0),0),IF($N82="Mantenida",10*INDEX(INDIRECT($F82),1,2),IF($N82="Sostenimiento Menor",20*INDEX(INDIRECT($F82),1,2),IF($N82="Sostenimiento Mayor",30*INDEX(INDIRECT($F82),1,2),IF($N82="Combinable",10*INDEX(INDIRECT($F82),1,2),0))))))</f>
        <v>0</v>
      </c>
      <c r="T82" s="49">
        <f t="shared" ca="1" si="5"/>
        <v>5</v>
      </c>
      <c r="U82" s="63"/>
    </row>
    <row r="83" spans="1:21" s="16" customFormat="1" x14ac:dyDescent="0.25">
      <c r="A83" s="54"/>
      <c r="B83" s="23"/>
      <c r="C83" s="16" t="str">
        <f t="shared" si="3"/>
        <v/>
      </c>
      <c r="D83" s="24" t="str">
        <f t="shared" si="4"/>
        <v/>
      </c>
      <c r="E83" s="25" t="s">
        <v>63</v>
      </c>
      <c r="F83" s="26" t="str">
        <f t="array" ref="F83">IF(C83&lt;&gt;"",ADDRESS(ROW(C83),COLUMN(C83))&amp;":"&amp;ADDRESS(ROW(C83)-1+MATCH(TRUE,C84:$C$455&lt;&gt;"",0),COLUMN(U83)),F82)</f>
        <v>$C$81:$U$83</v>
      </c>
      <c r="G83" s="26" t="s">
        <v>247</v>
      </c>
      <c r="H83" s="19" t="s">
        <v>351</v>
      </c>
      <c r="I83" s="18" t="s">
        <v>527</v>
      </c>
      <c r="J83" s="18"/>
      <c r="K83" s="18"/>
      <c r="L83" s="18"/>
      <c r="M83" s="28" t="str">
        <f>VLOOKUP(G83,ListaEfectos!$A$4:$F$77,6,0)</f>
        <v>Fuego</v>
      </c>
      <c r="N83" s="63" t="str">
        <f>IFERROR(IF(VLOOKUP($G83,ListaEfectos!$A$4:$F$77,1,0)&lt;&gt;"","Efecto"),IFERROR(IF(VLOOKUP($G83,ListaDesventajas!$A$2:$A$24,1,0)&lt;&gt;"","Desventaja"),G83))</f>
        <v>Efecto</v>
      </c>
      <c r="O83" s="25">
        <f ca="1">IF($N83="Efecto",IFERROR(VLOOKUP(H83,INDIRECT(VLOOKUP($G83,ListaEfectos!$A$4:$F$77,2,0)),2,0),0),IF($N83="Desventaja",IFERROR(VLOOKUP(H83,INDIRECT(VLOOKUP($G83,ListaDesventajas!$A$1:$B$24,2,0)),2,0),0),IF($N83="Mantenida",10*INDEX(INDIRECT($F83),1,2),IF($N83="Sostenimiento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5</v>
      </c>
      <c r="P83" s="18">
        <f ca="1">IF($N83="Efecto",IFERROR(VLOOKUP(I83,INDIRECT(VLOOKUP($G83,ListaEfectos!$A$4:$F$77,2,0)),2,0),0),IF($N83="Desventaja",IFERROR(VLOOKUP(I83,INDIRECT(VLOOKUP($G83,ListaDesventajas!$A$1:$B$24,2,0)),2,0),0),IF($N83="Mantenida",10*INDEX(INDIRECT($F83),1,2),IF($N83="Sostenimiento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15</v>
      </c>
      <c r="Q83" s="18">
        <f ca="1">IF($N83="Efecto",IFERROR(VLOOKUP(J83,INDIRECT(VLOOKUP($G83,ListaEfectos!$A$4:$F$77,2,0)),2,0),0),IF($N83="Desventaja",IFERROR(VLOOKUP(J83,INDIRECT(VLOOKUP($G83,ListaDesventajas!$A$1:$B$24,2,0)),2,0),0),IF($N83="Mantenida",10*INDEX(INDIRECT($F83),1,2),IF($N83="Sostenimiento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R83" s="18">
        <f ca="1">IF($N83="Efecto",IFERROR(VLOOKUP(K83,INDIRECT(VLOOKUP($G83,ListaEfectos!$A$4:$F$77,2,0)),2,0),0),IF($N83="Desventaja",IFERROR(VLOOKUP(K83,INDIRECT(VLOOKUP($G83,ListaDesventajas!$A$1:$B$24,2,0)),2,0),0),IF($N83="Mantenida",10*INDEX(INDIRECT($F83),1,2),IF($N83="Sostenimiento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S83" s="18">
        <f ca="1">IF($N83="Efecto",IFERROR(VLOOKUP(L83,INDIRECT(VLOOKUP($G83,ListaEfectos!$A$4:$F$77,2,0)),2,0),0),IF($N83="Desventaja",IFERROR(VLOOKUP(L83,INDIRECT(VLOOKUP($G83,ListaDesventajas!$A$1:$B$24,2,0)),2,0),0),IF($N83="Mantenida",10*INDEX(INDIRECT($F83),1,2),IF($N83="Sostenimiento Menor",20*INDEX(INDIRECT($F83),1,2),IF($N83="Sostenimiento Mayor",30*INDEX(INDIRECT($F83),1,2),IF($N83="Combinable",10*INDEX(INDIRECT($F83),1,2),0))))))</f>
        <v>0</v>
      </c>
      <c r="T83" s="49">
        <f t="shared" ca="1" si="5"/>
        <v>20</v>
      </c>
      <c r="U83" s="63"/>
    </row>
    <row r="84" spans="1:21" s="16" customFormat="1" x14ac:dyDescent="0.25">
      <c r="A84" s="54"/>
      <c r="B84" s="23" t="s">
        <v>410</v>
      </c>
      <c r="C84" s="16">
        <f t="shared" si="3"/>
        <v>30</v>
      </c>
      <c r="D84" s="24">
        <f t="shared" si="4"/>
        <v>1</v>
      </c>
      <c r="E84" s="23" t="s">
        <v>64</v>
      </c>
      <c r="F84" s="24" t="str">
        <f t="array" ref="F84">IF(C84&lt;&gt;"",ADDRESS(ROW(C84),COLUMN(C84))&amp;":"&amp;ADDRESS(ROW(C84)-1+MATCH(TRUE,C85:$C$455&lt;&gt;"",0),COLUMN(U84)),F83)</f>
        <v>$C$84:$U$85</v>
      </c>
      <c r="G84" s="24" t="s">
        <v>336</v>
      </c>
      <c r="H84" s="16" t="s">
        <v>528</v>
      </c>
      <c r="M84" s="27" t="str">
        <f>VLOOKUP(G84,ListaEfectos!$A$4:$F$77,6,0)</f>
        <v>Agua</v>
      </c>
      <c r="N84" s="63" t="str">
        <f>IFERROR(IF(VLOOKUP($G84,ListaEfectos!$A$4:$F$77,1,0)&lt;&gt;"","Efecto"),IFERROR(IF(VLOOKUP($G84,ListaDesventajas!$A$2:$A$24,1,0)&lt;&gt;"","Desventaja"),G84))</f>
        <v>Efecto</v>
      </c>
      <c r="O84" s="23">
        <f ca="1">IF($N84="Efecto",IFERROR(VLOOKUP(H84,INDIRECT(VLOOKUP($G84,ListaEfectos!$A$4:$F$77,2,0)),2,0),0),IF($N84="Desventaja",IFERROR(VLOOKUP(H84,INDIRECT(VLOOKUP($G84,ListaDesventajas!$A$1:$B$24,2,0)),2,0),0),IF($N84="Mantenida",10*INDEX(INDIRECT($F84),1,2),IF($N84="Sostenimiento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15</v>
      </c>
      <c r="P84" s="16">
        <f ca="1">IF($N84="Efecto",IFERROR(VLOOKUP(I84,INDIRECT(VLOOKUP($G84,ListaEfectos!$A$4:$F$77,2,0)),2,0),0),IF($N84="Desventaja",IFERROR(VLOOKUP(I84,INDIRECT(VLOOKUP($G84,ListaDesventajas!$A$1:$B$24,2,0)),2,0),0),IF($N84="Mantenida",10*INDEX(INDIRECT($F84),1,2),IF($N84="Sostenimiento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Q84" s="16">
        <f ca="1">IF($N84="Efecto",IFERROR(VLOOKUP(J84,INDIRECT(VLOOKUP($G84,ListaEfectos!$A$4:$F$77,2,0)),2,0),0),IF($N84="Desventaja",IFERROR(VLOOKUP(J84,INDIRECT(VLOOKUP($G84,ListaDesventajas!$A$1:$B$24,2,0)),2,0),0),IF($N84="Mantenida",10*INDEX(INDIRECT($F84),1,2),IF($N84="Sostenimiento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R84" s="16">
        <f ca="1">IF($N84="Efecto",IFERROR(VLOOKUP(K84,INDIRECT(VLOOKUP($G84,ListaEfectos!$A$4:$F$77,2,0)),2,0),0),IF($N84="Desventaja",IFERROR(VLOOKUP(K84,INDIRECT(VLOOKUP($G84,ListaDesventajas!$A$1:$B$24,2,0)),2,0),0),IF($N84="Mantenida",10*INDEX(INDIRECT($F84),1,2),IF($N84="Sostenimiento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S84" s="16">
        <f ca="1">IF($N84="Efecto",IFERROR(VLOOKUP(L84,INDIRECT(VLOOKUP($G84,ListaEfectos!$A$4:$F$77,2,0)),2,0),0),IF($N84="Desventaja",IFERROR(VLOOKUP(L84,INDIRECT(VLOOKUP($G84,ListaDesventajas!$A$1:$B$24,2,0)),2,0),0),IF($N84="Mantenida",10*INDEX(INDIRECT($F84),1,2),IF($N84="Sostenimiento Menor",20*INDEX(INDIRECT($F84),1,2),IF($N84="Sostenimiento Mayor",30*INDEX(INDIRECT($F84),1,2),IF($N84="Combinable",10*INDEX(INDIRECT($F84),1,2),0))))))</f>
        <v>0</v>
      </c>
      <c r="T84" s="49">
        <f t="shared" ca="1" si="5"/>
        <v>15</v>
      </c>
      <c r="U84" s="63"/>
    </row>
    <row r="85" spans="1:21" s="16" customFormat="1" x14ac:dyDescent="0.25">
      <c r="A85" s="54"/>
      <c r="B85" s="23"/>
      <c r="C85" s="16" t="str">
        <f t="shared" si="3"/>
        <v/>
      </c>
      <c r="D85" s="24" t="str">
        <f t="shared" si="4"/>
        <v/>
      </c>
      <c r="E85" s="25" t="s">
        <v>65</v>
      </c>
      <c r="F85" s="26" t="str">
        <f t="array" ref="F85">IF(C85&lt;&gt;"",ADDRESS(ROW(C85),COLUMN(C85))&amp;":"&amp;ADDRESS(ROW(C85)-1+MATCH(TRUE,C86:$C$455&lt;&gt;"",0),COLUMN(U85)),F84)</f>
        <v>$C$84:$U$85</v>
      </c>
      <c r="G85" s="26" t="s">
        <v>529</v>
      </c>
      <c r="H85" s="18" t="s">
        <v>530</v>
      </c>
      <c r="I85" s="18"/>
      <c r="J85" s="18"/>
      <c r="K85" s="18"/>
      <c r="L85" s="18"/>
      <c r="M85" s="28" t="str">
        <f>VLOOKUP(G85,ListaEfectos!$A$4:$F$77,6,0)</f>
        <v>Agua, Luz, Tierra</v>
      </c>
      <c r="N85" s="63" t="str">
        <f>IFERROR(IF(VLOOKUP($G85,ListaEfectos!$A$4:$F$77,1,0)&lt;&gt;"","Efecto"),IFERROR(IF(VLOOKUP($G85,ListaDesventajas!$A$2:$A$24,1,0)&lt;&gt;"","Desventaja"),G85))</f>
        <v>Efecto</v>
      </c>
      <c r="O85" s="25">
        <f ca="1">IF($N85="Efecto",IFERROR(VLOOKUP(H85,INDIRECT(VLOOKUP($G85,ListaEfectos!$A$4:$F$77,2,0)),2,0),0),IF($N85="Desventaja",IFERROR(VLOOKUP(H85,INDIRECT(VLOOKUP($G85,ListaDesventajas!$A$1:$B$24,2,0)),2,0),0),IF($N85="Mantenida",10*INDEX(INDIRECT($F85),1,2),IF($N85="Sostenimiento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10</v>
      </c>
      <c r="P85" s="18">
        <f ca="1">IF($N85="Efecto",IFERROR(VLOOKUP(I85,INDIRECT(VLOOKUP($G85,ListaEfectos!$A$4:$F$77,2,0)),2,0),0),IF($N85="Desventaja",IFERROR(VLOOKUP(I85,INDIRECT(VLOOKUP($G85,ListaDesventajas!$A$1:$B$24,2,0)),2,0),0),IF($N85="Mantenida",10*INDEX(INDIRECT($F85),1,2),IF($N85="Sostenimiento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Q85" s="18">
        <f ca="1">IF($N85="Efecto",IFERROR(VLOOKUP(J85,INDIRECT(VLOOKUP($G85,ListaEfectos!$A$4:$F$77,2,0)),2,0),0),IF($N85="Desventaja",IFERROR(VLOOKUP(J85,INDIRECT(VLOOKUP($G85,ListaDesventajas!$A$1:$B$24,2,0)),2,0),0),IF($N85="Mantenida",10*INDEX(INDIRECT($F85),1,2),IF($N85="Sostenimiento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R85" s="18">
        <f ca="1">IF($N85="Efecto",IFERROR(VLOOKUP(K85,INDIRECT(VLOOKUP($G85,ListaEfectos!$A$4:$F$77,2,0)),2,0),0),IF($N85="Desventaja",IFERROR(VLOOKUP(K85,INDIRECT(VLOOKUP($G85,ListaDesventajas!$A$1:$B$24,2,0)),2,0),0),IF($N85="Mantenida",10*INDEX(INDIRECT($F85),1,2),IF($N85="Sostenimiento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S85" s="18">
        <f ca="1">IF($N85="Efecto",IFERROR(VLOOKUP(L85,INDIRECT(VLOOKUP($G85,ListaEfectos!$A$4:$F$77,2,0)),2,0),0),IF($N85="Desventaja",IFERROR(VLOOKUP(L85,INDIRECT(VLOOKUP($G85,ListaDesventajas!$A$1:$B$24,2,0)),2,0),0),IF($N85="Mantenida",10*INDEX(INDIRECT($F85),1,2),IF($N85="Sostenimiento Menor",20*INDEX(INDIRECT($F85),1,2),IF($N85="Sostenimiento Mayor",30*INDEX(INDIRECT($F85),1,2),IF($N85="Combinable",10*INDEX(INDIRECT($F85),1,2),0))))))</f>
        <v>0</v>
      </c>
      <c r="T85" s="49">
        <f t="shared" ca="1" si="5"/>
        <v>10</v>
      </c>
      <c r="U85" s="63"/>
    </row>
    <row r="86" spans="1:21" s="16" customFormat="1" x14ac:dyDescent="0.25">
      <c r="A86" s="54"/>
      <c r="B86" s="23" t="s">
        <v>411</v>
      </c>
      <c r="C86" s="16">
        <f t="shared" si="3"/>
        <v>75</v>
      </c>
      <c r="D86" s="24">
        <f t="shared" si="4"/>
        <v>2</v>
      </c>
      <c r="E86" s="23" t="s">
        <v>66</v>
      </c>
      <c r="F86" s="24" t="str">
        <f t="array" ref="F86">IF(C86&lt;&gt;"",ADDRESS(ROW(C86),COLUMN(C86))&amp;":"&amp;ADDRESS(ROW(C86)-1+MATCH(TRUE,C87:$C$455&lt;&gt;"",0),COLUMN(U86)),F85)</f>
        <v>$C$86:$U$87</v>
      </c>
      <c r="G86" s="24" t="s">
        <v>305</v>
      </c>
      <c r="H86" s="17" t="s">
        <v>544</v>
      </c>
      <c r="M86" s="27" t="str">
        <f>VLOOKUP(G86,ListaEfectos!$A$4:$F$77,6,0)</f>
        <v>Aire</v>
      </c>
      <c r="N86" s="63" t="str">
        <f>IFERROR(IF(VLOOKUP($G86,ListaEfectos!$A$4:$F$77,1,0)&lt;&gt;"","Efecto"),IFERROR(IF(VLOOKUP($G86,ListaDesventajas!$A$2:$A$24,1,0)&lt;&gt;"","Desventaja"),G86))</f>
        <v>Efecto</v>
      </c>
      <c r="O86" s="23">
        <f ca="1">IF($N86="Efecto",IFERROR(VLOOKUP(H86,INDIRECT(VLOOKUP($G86,ListaEfectos!$A$4:$F$77,2,0)),2,0),0),IF($N86="Desventaja",IFERROR(VLOOKUP(H86,INDIRECT(VLOOKUP($G86,ListaDesventajas!$A$1:$B$24,2,0)),2,0),0),IF($N86="Mantenida",10*INDEX(INDIRECT($F86),1,2),IF($N86="Sostenimiento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10</v>
      </c>
      <c r="P86" s="16">
        <f ca="1">IF($N86="Efecto",IFERROR(VLOOKUP(I86,INDIRECT(VLOOKUP($G86,ListaEfectos!$A$4:$F$77,2,0)),2,0),0),IF($N86="Desventaja",IFERROR(VLOOKUP(I86,INDIRECT(VLOOKUP($G86,ListaDesventajas!$A$1:$B$24,2,0)),2,0),0),IF($N86="Mantenida",10*INDEX(INDIRECT($F86),1,2),IF($N86="Sostenimiento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Q86" s="16">
        <f ca="1">IF($N86="Efecto",IFERROR(VLOOKUP(J86,INDIRECT(VLOOKUP($G86,ListaEfectos!$A$4:$F$77,2,0)),2,0),0),IF($N86="Desventaja",IFERROR(VLOOKUP(J86,INDIRECT(VLOOKUP($G86,ListaDesventajas!$A$1:$B$24,2,0)),2,0),0),IF($N86="Mantenida",10*INDEX(INDIRECT($F86),1,2),IF($N86="Sostenimiento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R86" s="16">
        <f ca="1">IF($N86="Efecto",IFERROR(VLOOKUP(K86,INDIRECT(VLOOKUP($G86,ListaEfectos!$A$4:$F$77,2,0)),2,0),0),IF($N86="Desventaja",IFERROR(VLOOKUP(K86,INDIRECT(VLOOKUP($G86,ListaDesventajas!$A$1:$B$24,2,0)),2,0),0),IF($N86="Mantenida",10*INDEX(INDIRECT($F86),1,2),IF($N86="Sostenimiento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S86" s="16">
        <f ca="1">IF($N86="Efecto",IFERROR(VLOOKUP(L86,INDIRECT(VLOOKUP($G86,ListaEfectos!$A$4:$F$77,2,0)),2,0),0),IF($N86="Desventaja",IFERROR(VLOOKUP(L86,INDIRECT(VLOOKUP($G86,ListaDesventajas!$A$1:$B$24,2,0)),2,0),0),IF($N86="Mantenida",10*INDEX(INDIRECT($F86),1,2),IF($N86="Sostenimiento Menor",20*INDEX(INDIRECT($F86),1,2),IF($N86="Sostenimiento Mayor",30*INDEX(INDIRECT($F86),1,2),IF($N86="Combinable",10*INDEX(INDIRECT($F86),1,2),0))))))</f>
        <v>0</v>
      </c>
      <c r="T86" s="49">
        <f t="shared" ca="1" si="5"/>
        <v>10</v>
      </c>
      <c r="U86" s="63"/>
    </row>
    <row r="87" spans="1:21" s="16" customFormat="1" x14ac:dyDescent="0.25">
      <c r="A87" s="54"/>
      <c r="B87" s="23"/>
      <c r="C87" s="16" t="str">
        <f t="shared" si="3"/>
        <v/>
      </c>
      <c r="D87" s="24" t="str">
        <f t="shared" si="4"/>
        <v/>
      </c>
      <c r="E87" s="25" t="s">
        <v>67</v>
      </c>
      <c r="F87" s="26" t="str">
        <f t="array" ref="F87">IF(C87&lt;&gt;"",ADDRESS(ROW(C87),COLUMN(C87))&amp;":"&amp;ADDRESS(ROW(C87)-1+MATCH(TRUE,C88:$C$455&lt;&gt;"",0),COLUMN(U87)),F86)</f>
        <v>$C$86:$U$87</v>
      </c>
      <c r="G87" s="26" t="s">
        <v>254</v>
      </c>
      <c r="H87" s="19" t="s">
        <v>346</v>
      </c>
      <c r="I87" s="18" t="s">
        <v>545</v>
      </c>
      <c r="J87" s="18"/>
      <c r="K87" s="18"/>
      <c r="L87" s="18"/>
      <c r="M87" s="28" t="str">
        <f>VLOOKUP(G87,ListaEfectos!$A$4:$F$77,6,0)</f>
        <v>Fuego, Tierra</v>
      </c>
      <c r="N87" s="63" t="str">
        <f>IFERROR(IF(VLOOKUP($G87,ListaEfectos!$A$4:$F$77,1,0)&lt;&gt;"","Efecto"),IFERROR(IF(VLOOKUP($G87,ListaDesventajas!$A$2:$A$24,1,0)&lt;&gt;"","Desventaja"),G87))</f>
        <v>Efecto</v>
      </c>
      <c r="O87" s="25">
        <f ca="1">IF($N87="Efecto",IFERROR(VLOOKUP(H87,INDIRECT(VLOOKUP($G87,ListaEfectos!$A$4:$F$77,2,0)),2,0),0),IF($N87="Desventaja",IFERROR(VLOOKUP(H87,INDIRECT(VLOOKUP($G87,ListaDesventajas!$A$1:$B$24,2,0)),2,0),0),IF($N87="Mantenida",10*INDEX(INDIRECT($F87),1,2),IF($N87="Sostenimiento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35</v>
      </c>
      <c r="P87" s="18">
        <f ca="1">IF($N87="Efecto",IFERROR(VLOOKUP(I87,INDIRECT(VLOOKUP($G87,ListaEfectos!$A$4:$F$77,2,0)),2,0),0),IF($N87="Desventaja",IFERROR(VLOOKUP(I87,INDIRECT(VLOOKUP($G87,ListaDesventajas!$A$1:$B$24,2,0)),2,0),0),IF($N87="Mantenida",10*INDEX(INDIRECT($F87),1,2),IF($N87="Sostenimiento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30</v>
      </c>
      <c r="Q87" s="18">
        <f ca="1">IF($N87="Efecto",IFERROR(VLOOKUP(J87,INDIRECT(VLOOKUP($G87,ListaEfectos!$A$4:$F$77,2,0)),2,0),0),IF($N87="Desventaja",IFERROR(VLOOKUP(J87,INDIRECT(VLOOKUP($G87,ListaDesventajas!$A$1:$B$24,2,0)),2,0),0),IF($N87="Mantenida",10*INDEX(INDIRECT($F87),1,2),IF($N87="Sostenimiento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R87" s="18">
        <f ca="1">IF($N87="Efecto",IFERROR(VLOOKUP(K87,INDIRECT(VLOOKUP($G87,ListaEfectos!$A$4:$F$77,2,0)),2,0),0),IF($N87="Desventaja",IFERROR(VLOOKUP(K87,INDIRECT(VLOOKUP($G87,ListaDesventajas!$A$1:$B$24,2,0)),2,0),0),IF($N87="Mantenida",10*INDEX(INDIRECT($F87),1,2),IF($N87="Sostenimiento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S87" s="18">
        <f ca="1">IF($N87="Efecto",IFERROR(VLOOKUP(L87,INDIRECT(VLOOKUP($G87,ListaEfectos!$A$4:$F$77,2,0)),2,0),0),IF($N87="Desventaja",IFERROR(VLOOKUP(L87,INDIRECT(VLOOKUP($G87,ListaDesventajas!$A$1:$B$24,2,0)),2,0),0),IF($N87="Mantenida",10*INDEX(INDIRECT($F87),1,2),IF($N87="Sostenimiento Menor",20*INDEX(INDIRECT($F87),1,2),IF($N87="Sostenimiento Mayor",30*INDEX(INDIRECT($F87),1,2),IF($N87="Combinable",10*INDEX(INDIRECT($F87),1,2),0))))))</f>
        <v>0</v>
      </c>
      <c r="T87" s="49">
        <f t="shared" ca="1" si="5"/>
        <v>65</v>
      </c>
      <c r="U87" s="63"/>
    </row>
    <row r="88" spans="1:21" s="16" customFormat="1" x14ac:dyDescent="0.25">
      <c r="A88" s="54"/>
      <c r="B88" s="23" t="s">
        <v>412</v>
      </c>
      <c r="C88" s="16">
        <f t="shared" si="3"/>
        <v>55</v>
      </c>
      <c r="D88" s="24">
        <f t="shared" si="4"/>
        <v>2</v>
      </c>
      <c r="E88" s="23" t="s">
        <v>68</v>
      </c>
      <c r="F88" s="24" t="str">
        <f t="array" ref="F88">IF(C88&lt;&gt;"",ADDRESS(ROW(C88),COLUMN(C88))&amp;":"&amp;ADDRESS(ROW(C88)-1+MATCH(TRUE,C89:$C$455&lt;&gt;"",0),COLUMN(U88)),F87)</f>
        <v>$C$88:$U$91</v>
      </c>
      <c r="G88" s="24" t="s">
        <v>248</v>
      </c>
      <c r="H88" s="16" t="s">
        <v>546</v>
      </c>
      <c r="M88" s="27" t="s">
        <v>546</v>
      </c>
      <c r="N88" s="63" t="str">
        <f>IFERROR(IF(VLOOKUP($G88,ListaEfectos!$A$4:$F$77,1,0)&lt;&gt;"","Efecto"),IFERROR(IF(VLOOKUP($G88,ListaDesventajas!$A$2:$A$24,1,0)&lt;&gt;"","Desventaja"),G88))</f>
        <v>Efecto</v>
      </c>
      <c r="O88" s="23">
        <f ca="1">IF($N88="Efecto",IFERROR(VLOOKUP(H88,INDIRECT(VLOOKUP($G88,ListaEfectos!$A$4:$F$77,2,0)),2,0),0),IF($N88="Desventaja",IFERROR(VLOOKUP(H88,INDIRECT(VLOOKUP($G88,ListaDesventajas!$A$1:$B$24,2,0)),2,0),0),IF($N88="Mantenida",10*INDEX(INDIRECT($F88),1,2),IF($N88="Sostenimiento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5</v>
      </c>
      <c r="P88" s="16">
        <f ca="1">IF($N88="Efecto",IFERROR(VLOOKUP(I88,INDIRECT(VLOOKUP($G88,ListaEfectos!$A$4:$F$77,2,0)),2,0),0),IF($N88="Desventaja",IFERROR(VLOOKUP(I88,INDIRECT(VLOOKUP($G88,ListaDesventajas!$A$1:$B$24,2,0)),2,0),0),IF($N88="Mantenida",10*INDEX(INDIRECT($F88),1,2),IF($N88="Sostenimiento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Q88" s="16">
        <f ca="1">IF($N88="Efecto",IFERROR(VLOOKUP(J88,INDIRECT(VLOOKUP($G88,ListaEfectos!$A$4:$F$77,2,0)),2,0),0),IF($N88="Desventaja",IFERROR(VLOOKUP(J88,INDIRECT(VLOOKUP($G88,ListaDesventajas!$A$1:$B$24,2,0)),2,0),0),IF($N88="Mantenida",10*INDEX(INDIRECT($F88),1,2),IF($N88="Sostenimiento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R88" s="16">
        <f ca="1">IF($N88="Efecto",IFERROR(VLOOKUP(K88,INDIRECT(VLOOKUP($G88,ListaEfectos!$A$4:$F$77,2,0)),2,0),0),IF($N88="Desventaja",IFERROR(VLOOKUP(K88,INDIRECT(VLOOKUP($G88,ListaDesventajas!$A$1:$B$24,2,0)),2,0),0),IF($N88="Mantenida",10*INDEX(INDIRECT($F88),1,2),IF($N88="Sostenimiento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S88" s="16">
        <f ca="1">IF($N88="Efecto",IFERROR(VLOOKUP(L88,INDIRECT(VLOOKUP($G88,ListaEfectos!$A$4:$F$77,2,0)),2,0),0),IF($N88="Desventaja",IFERROR(VLOOKUP(L88,INDIRECT(VLOOKUP($G88,ListaDesventajas!$A$1:$B$24,2,0)),2,0),0),IF($N88="Mantenida",10*INDEX(INDIRECT($F88),1,2),IF($N88="Sostenimiento Menor",20*INDEX(INDIRECT($F88),1,2),IF($N88="Sostenimiento Mayor",30*INDEX(INDIRECT($F88),1,2),IF($N88="Combinable",10*INDEX(INDIRECT($F88),1,2),0))))))</f>
        <v>0</v>
      </c>
      <c r="T88" s="49">
        <f t="shared" ca="1" si="5"/>
        <v>5</v>
      </c>
      <c r="U88" s="63"/>
    </row>
    <row r="89" spans="1:21" s="16" customFormat="1" x14ac:dyDescent="0.25">
      <c r="A89" s="54"/>
      <c r="B89" s="23"/>
      <c r="C89" s="16" t="str">
        <f t="shared" si="3"/>
        <v/>
      </c>
      <c r="D89" s="24" t="str">
        <f t="shared" si="4"/>
        <v/>
      </c>
      <c r="E89" s="23" t="s">
        <v>69</v>
      </c>
      <c r="F89" s="24" t="str">
        <f t="array" ref="F89">IF(C89&lt;&gt;"",ADDRESS(ROW(C89),COLUMN(C89))&amp;":"&amp;ADDRESS(ROW(C89)-1+MATCH(TRUE,C90:$C$455&lt;&gt;"",0),COLUMN(U89)),F88)</f>
        <v>$C$88:$U$91</v>
      </c>
      <c r="G89" s="24" t="s">
        <v>531</v>
      </c>
      <c r="H89" s="47" t="s">
        <v>919</v>
      </c>
      <c r="M89" s="27" t="str">
        <f>VLOOKUP(G89,ListaEfectos!$A$4:$F$77,6,0)</f>
        <v>Luz, Oscuridad</v>
      </c>
      <c r="N89" s="63" t="str">
        <f>IFERROR(IF(VLOOKUP($G89,ListaEfectos!$A$4:$F$77,1,0)&lt;&gt;"","Efecto"),IFERROR(IF(VLOOKUP($G89,ListaDesventajas!$A$2:$A$24,1,0)&lt;&gt;"","Desventaja"),G89))</f>
        <v>Efecto</v>
      </c>
      <c r="O89" s="23">
        <f ca="1">IF($N89="Efecto",IFERROR(VLOOKUP(H89,INDIRECT(VLOOKUP($G89,ListaEfectos!$A$4:$F$77,2,0)),2,0),0),IF($N89="Desventaja",IFERROR(VLOOKUP(H89,INDIRECT(VLOOKUP($G89,ListaDesventajas!$A$1:$B$24,2,0)),2,0),0),IF($N89="Mantenida",10*INDEX(INDIRECT($F89),1,2),IF($N89="Sostenimiento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10</v>
      </c>
      <c r="P89" s="16">
        <f ca="1">IF($N89="Efecto",IFERROR(VLOOKUP(I89,INDIRECT(VLOOKUP($G89,ListaEfectos!$A$4:$F$77,2,0)),2,0),0),IF($N89="Desventaja",IFERROR(VLOOKUP(I89,INDIRECT(VLOOKUP($G89,ListaDesventajas!$A$1:$B$24,2,0)),2,0),0),IF($N89="Mantenida",10*INDEX(INDIRECT($F89),1,2),IF($N89="Sostenimiento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Q89" s="16">
        <f ca="1">IF($N89="Efecto",IFERROR(VLOOKUP(J89,INDIRECT(VLOOKUP($G89,ListaEfectos!$A$4:$F$77,2,0)),2,0),0),IF($N89="Desventaja",IFERROR(VLOOKUP(J89,INDIRECT(VLOOKUP($G89,ListaDesventajas!$A$1:$B$24,2,0)),2,0),0),IF($N89="Mantenida",10*INDEX(INDIRECT($F89),1,2),IF($N89="Sostenimiento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R89" s="16">
        <f ca="1">IF($N89="Efecto",IFERROR(VLOOKUP(K89,INDIRECT(VLOOKUP($G89,ListaEfectos!$A$4:$F$77,2,0)),2,0),0),IF($N89="Desventaja",IFERROR(VLOOKUP(K89,INDIRECT(VLOOKUP($G89,ListaDesventajas!$A$1:$B$24,2,0)),2,0),0),IF($N89="Mantenida",10*INDEX(INDIRECT($F89),1,2),IF($N89="Sostenimiento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S89" s="16">
        <f ca="1">IF($N89="Efecto",IFERROR(VLOOKUP(L89,INDIRECT(VLOOKUP($G89,ListaEfectos!$A$4:$F$77,2,0)),2,0),0),IF($N89="Desventaja",IFERROR(VLOOKUP(L89,INDIRECT(VLOOKUP($G89,ListaDesventajas!$A$1:$B$24,2,0)),2,0),0),IF($N89="Mantenida",10*INDEX(INDIRECT($F89),1,2),IF($N89="Sostenimiento Menor",20*INDEX(INDIRECT($F89),1,2),IF($N89="Sostenimiento Mayor",30*INDEX(INDIRECT($F89),1,2),IF($N89="Combinable",10*INDEX(INDIRECT($F89),1,2),0))))))</f>
        <v>0</v>
      </c>
      <c r="T89" s="49">
        <f t="shared" ca="1" si="5"/>
        <v>10</v>
      </c>
      <c r="U89" s="63"/>
    </row>
    <row r="90" spans="1:21" s="16" customFormat="1" x14ac:dyDescent="0.25">
      <c r="A90" s="54"/>
      <c r="B90" s="23"/>
      <c r="C90" s="16" t="str">
        <f t="shared" si="3"/>
        <v/>
      </c>
      <c r="D90" s="24" t="str">
        <f t="shared" si="4"/>
        <v/>
      </c>
      <c r="E90" s="23" t="s">
        <v>70</v>
      </c>
      <c r="F90" s="24" t="str">
        <f t="array" ref="F90">IF(C90&lt;&gt;"",ADDRESS(ROW(C90),COLUMN(C90))&amp;":"&amp;ADDRESS(ROW(C90)-1+MATCH(TRUE,C91:$C$455&lt;&gt;"",0),COLUMN(U90)),F89)</f>
        <v>$C$88:$U$91</v>
      </c>
      <c r="G90" s="24" t="s">
        <v>246</v>
      </c>
      <c r="H90" s="16" t="s">
        <v>355</v>
      </c>
      <c r="M90" s="27" t="str">
        <f>VLOOKUP(G90,ListaEfectos!$A$4:$F$77,6,0)</f>
        <v>Fuego, Luz, Oscuridad</v>
      </c>
      <c r="N90" s="63" t="str">
        <f>IFERROR(IF(VLOOKUP($G90,ListaEfectos!$A$4:$F$77,1,0)&lt;&gt;"","Efecto"),IFERROR(IF(VLOOKUP($G90,ListaDesventajas!$A$2:$A$24,1,0)&lt;&gt;"","Desventaja"),G90))</f>
        <v>Efecto</v>
      </c>
      <c r="O90" s="23">
        <f ca="1">IF($N90="Efecto",IFERROR(VLOOKUP(H90,INDIRECT(VLOOKUP($G90,ListaEfectos!$A$4:$F$77,2,0)),2,0),0),IF($N90="Desventaja",IFERROR(VLOOKUP(H90,INDIRECT(VLOOKUP($G90,ListaDesventajas!$A$1:$B$24,2,0)),2,0),0),IF($N90="Mantenida",10*INDEX(INDIRECT($F90),1,2),IF($N90="Sostenimiento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25</v>
      </c>
      <c r="P90" s="16">
        <f ca="1">IF($N90="Efecto",IFERROR(VLOOKUP(I90,INDIRECT(VLOOKUP($G90,ListaEfectos!$A$4:$F$77,2,0)),2,0),0),IF($N90="Desventaja",IFERROR(VLOOKUP(I90,INDIRECT(VLOOKUP($G90,ListaDesventajas!$A$1:$B$24,2,0)),2,0),0),IF($N90="Mantenida",10*INDEX(INDIRECT($F90),1,2),IF($N90="Sostenimiento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Q90" s="16">
        <f ca="1">IF($N90="Efecto",IFERROR(VLOOKUP(J90,INDIRECT(VLOOKUP($G90,ListaEfectos!$A$4:$F$77,2,0)),2,0),0),IF($N90="Desventaja",IFERROR(VLOOKUP(J90,INDIRECT(VLOOKUP($G90,ListaDesventajas!$A$1:$B$24,2,0)),2,0),0),IF($N90="Mantenida",10*INDEX(INDIRECT($F90),1,2),IF($N90="Sostenimiento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R90" s="16">
        <f ca="1">IF($N90="Efecto",IFERROR(VLOOKUP(K90,INDIRECT(VLOOKUP($G90,ListaEfectos!$A$4:$F$77,2,0)),2,0),0),IF($N90="Desventaja",IFERROR(VLOOKUP(K90,INDIRECT(VLOOKUP($G90,ListaDesventajas!$A$1:$B$24,2,0)),2,0),0),IF($N90="Mantenida",10*INDEX(INDIRECT($F90),1,2),IF($N90="Sostenimiento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S90" s="16">
        <f ca="1">IF($N90="Efecto",IFERROR(VLOOKUP(L90,INDIRECT(VLOOKUP($G90,ListaEfectos!$A$4:$F$77,2,0)),2,0),0),IF($N90="Desventaja",IFERROR(VLOOKUP(L90,INDIRECT(VLOOKUP($G90,ListaDesventajas!$A$1:$B$24,2,0)),2,0),0),IF($N90="Mantenida",10*INDEX(INDIRECT($F90),1,2),IF($N90="Sostenimiento Menor",20*INDEX(INDIRECT($F90),1,2),IF($N90="Sostenimiento Mayor",30*INDEX(INDIRECT($F90),1,2),IF($N90="Combinable",10*INDEX(INDIRECT($F90),1,2),0))))))</f>
        <v>0</v>
      </c>
      <c r="T90" s="49">
        <f t="shared" ca="1" si="5"/>
        <v>25</v>
      </c>
      <c r="U90" s="63"/>
    </row>
    <row r="91" spans="1:21" s="16" customFormat="1" x14ac:dyDescent="0.25">
      <c r="A91" s="54"/>
      <c r="B91" s="23"/>
      <c r="C91" s="16" t="str">
        <f t="shared" si="3"/>
        <v/>
      </c>
      <c r="D91" s="24" t="str">
        <f t="shared" si="4"/>
        <v/>
      </c>
      <c r="E91" s="25" t="s">
        <v>71</v>
      </c>
      <c r="F91" s="26" t="str">
        <f t="array" ref="F91">IF(C91&lt;&gt;"",ADDRESS(ROW(C91),COLUMN(C91))&amp;":"&amp;ADDRESS(ROW(C91)-1+MATCH(TRUE,C92:$C$455&lt;&gt;"",0),COLUMN(U91)),F90)</f>
        <v>$C$88:$U$91</v>
      </c>
      <c r="G91" s="26" t="s">
        <v>252</v>
      </c>
      <c r="H91" s="19" t="s">
        <v>343</v>
      </c>
      <c r="I91" s="18"/>
      <c r="J91" s="18"/>
      <c r="K91" s="18"/>
      <c r="L91" s="18"/>
      <c r="M91" s="28" t="str">
        <f>VLOOKUP(G91,ListaEfectos!$A$4:$F$77,6,0)</f>
        <v>Aire, Fuego, Oscuridad</v>
      </c>
      <c r="N91" s="63" t="str">
        <f>IFERROR(IF(VLOOKUP($G91,ListaEfectos!$A$4:$F$77,1,0)&lt;&gt;"","Efecto"),IFERROR(IF(VLOOKUP($G91,ListaDesventajas!$A$2:$A$24,1,0)&lt;&gt;"","Desventaja"),G91))</f>
        <v>Efecto</v>
      </c>
      <c r="O91" s="25">
        <f ca="1">IF($N91="Efecto",IFERROR(VLOOKUP(H91,INDIRECT(VLOOKUP($G91,ListaEfectos!$A$4:$F$77,2,0)),2,0),0),IF($N91="Desventaja",IFERROR(VLOOKUP(H91,INDIRECT(VLOOKUP($G91,ListaDesventajas!$A$1:$B$24,2,0)),2,0),0),IF($N91="Mantenida",10*INDEX(INDIRECT($F91),1,2),IF($N91="Sostenimiento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15</v>
      </c>
      <c r="P91" s="18">
        <f ca="1">IF($N91="Efecto",IFERROR(VLOOKUP(I91,INDIRECT(VLOOKUP($G91,ListaEfectos!$A$4:$F$77,2,0)),2,0),0),IF($N91="Desventaja",IFERROR(VLOOKUP(I91,INDIRECT(VLOOKUP($G91,ListaDesventajas!$A$1:$B$24,2,0)),2,0),0),IF($N91="Mantenida",10*INDEX(INDIRECT($F91),1,2),IF($N91="Sostenimiento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Q91" s="18">
        <f ca="1">IF($N91="Efecto",IFERROR(VLOOKUP(J91,INDIRECT(VLOOKUP($G91,ListaEfectos!$A$4:$F$77,2,0)),2,0),0),IF($N91="Desventaja",IFERROR(VLOOKUP(J91,INDIRECT(VLOOKUP($G91,ListaDesventajas!$A$1:$B$24,2,0)),2,0),0),IF($N91="Mantenida",10*INDEX(INDIRECT($F91),1,2),IF($N91="Sostenimiento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R91" s="18">
        <f ca="1">IF($N91="Efecto",IFERROR(VLOOKUP(K91,INDIRECT(VLOOKUP($G91,ListaEfectos!$A$4:$F$77,2,0)),2,0),0),IF($N91="Desventaja",IFERROR(VLOOKUP(K91,INDIRECT(VLOOKUP($G91,ListaDesventajas!$A$1:$B$24,2,0)),2,0),0),IF($N91="Mantenida",10*INDEX(INDIRECT($F91),1,2),IF($N91="Sostenimiento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S91" s="18">
        <f ca="1">IF($N91="Efecto",IFERROR(VLOOKUP(L91,INDIRECT(VLOOKUP($G91,ListaEfectos!$A$4:$F$77,2,0)),2,0),0),IF($N91="Desventaja",IFERROR(VLOOKUP(L91,INDIRECT(VLOOKUP($G91,ListaDesventajas!$A$1:$B$24,2,0)),2,0),0),IF($N91="Mantenida",10*INDEX(INDIRECT($F91),1,2),IF($N91="Sostenimiento Menor",20*INDEX(INDIRECT($F91),1,2),IF($N91="Sostenimiento Mayor",30*INDEX(INDIRECT($F91),1,2),IF($N91="Combinable",10*INDEX(INDIRECT($F91),1,2),0))))))</f>
        <v>0</v>
      </c>
      <c r="T91" s="49">
        <f t="shared" ca="1" si="5"/>
        <v>15</v>
      </c>
      <c r="U91" s="63"/>
    </row>
    <row r="92" spans="1:21" s="16" customFormat="1" x14ac:dyDescent="0.25">
      <c r="A92" s="54"/>
      <c r="B92" s="23" t="s">
        <v>413</v>
      </c>
      <c r="C92" s="16">
        <f t="shared" si="3"/>
        <v>110</v>
      </c>
      <c r="D92" s="24">
        <f t="shared" si="4"/>
        <v>3</v>
      </c>
      <c r="E92" s="23" t="s">
        <v>532</v>
      </c>
      <c r="F92" s="24" t="str">
        <f t="array" ref="F92">IF(C92&lt;&gt;"",ADDRESS(ROW(C92),COLUMN(C92))&amp;":"&amp;ADDRESS(ROW(C92)-1+MATCH(TRUE,C93:$C$455&lt;&gt;"",0),COLUMN(U92)),F91)</f>
        <v>$C$92:$U$94</v>
      </c>
      <c r="G92" s="24" t="s">
        <v>245</v>
      </c>
      <c r="H92" s="17" t="s">
        <v>547</v>
      </c>
      <c r="I92" s="16" t="s">
        <v>548</v>
      </c>
      <c r="M92" s="27" t="str">
        <f>VLOOKUP(G92,ListaEfectos!$A$4:$F$77,6,0)</f>
        <v>Agua, Aire, Oscuridad</v>
      </c>
      <c r="N92" s="63" t="str">
        <f>IFERROR(IF(VLOOKUP($G92,ListaEfectos!$A$4:$F$77,1,0)&lt;&gt;"","Efecto"),IFERROR(IF(VLOOKUP($G92,ListaDesventajas!$A$2:$A$24,1,0)&lt;&gt;"","Desventaja"),G92))</f>
        <v>Efecto</v>
      </c>
      <c r="O92" s="23">
        <f ca="1">IF($N92="Efecto",IFERROR(VLOOKUP(H92,INDIRECT(VLOOKUP($G92,ListaEfectos!$A$4:$F$77,2,0)),2,0),0),IF($N92="Desventaja",IFERROR(VLOOKUP(H92,INDIRECT(VLOOKUP($G92,ListaDesventajas!$A$1:$B$24,2,0)),2,0),0),IF($N92="Mantenida",10*INDEX(INDIRECT($F92),1,2),IF($N92="Sostenimiento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30</v>
      </c>
      <c r="P92" s="16">
        <f ca="1">IF($N92="Efecto",IFERROR(VLOOKUP(I92,INDIRECT(VLOOKUP($G92,ListaEfectos!$A$4:$F$77,2,0)),2,0),0),IF($N92="Desventaja",IFERROR(VLOOKUP(I92,INDIRECT(VLOOKUP($G92,ListaDesventajas!$A$1:$B$24,2,0)),2,0),0),IF($N92="Mantenida",10*INDEX(INDIRECT($F92),1,2),IF($N92="Sostenimiento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Q92" s="16">
        <f ca="1">IF($N92="Efecto",IFERROR(VLOOKUP(J92,INDIRECT(VLOOKUP($G92,ListaEfectos!$A$4:$F$77,2,0)),2,0),0),IF($N92="Desventaja",IFERROR(VLOOKUP(J92,INDIRECT(VLOOKUP($G92,ListaDesventajas!$A$1:$B$24,2,0)),2,0),0),IF($N92="Mantenida",10*INDEX(INDIRECT($F92),1,2),IF($N92="Sostenimiento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R92" s="16">
        <f ca="1">IF($N92="Efecto",IFERROR(VLOOKUP(K92,INDIRECT(VLOOKUP($G92,ListaEfectos!$A$4:$F$77,2,0)),2,0),0),IF($N92="Desventaja",IFERROR(VLOOKUP(K92,INDIRECT(VLOOKUP($G92,ListaDesventajas!$A$1:$B$24,2,0)),2,0),0),IF($N92="Mantenida",10*INDEX(INDIRECT($F92),1,2),IF($N92="Sostenimiento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S92" s="16">
        <f ca="1">IF($N92="Efecto",IFERROR(VLOOKUP(L92,INDIRECT(VLOOKUP($G92,ListaEfectos!$A$4:$F$77,2,0)),2,0),0),IF($N92="Desventaja",IFERROR(VLOOKUP(L92,INDIRECT(VLOOKUP($G92,ListaDesventajas!$A$1:$B$24,2,0)),2,0),0),IF($N92="Mantenida",10*INDEX(INDIRECT($F92),1,2),IF($N92="Sostenimiento Menor",20*INDEX(INDIRECT($F92),1,2),IF($N92="Sostenimiento Mayor",30*INDEX(INDIRECT($F92),1,2),IF($N92="Combinable",10*INDEX(INDIRECT($F92),1,2),0))))))</f>
        <v>0</v>
      </c>
      <c r="T92" s="49">
        <f t="shared" ca="1" si="5"/>
        <v>30</v>
      </c>
      <c r="U92" s="63"/>
    </row>
    <row r="93" spans="1:21" s="16" customFormat="1" x14ac:dyDescent="0.25">
      <c r="A93" s="54"/>
      <c r="B93" s="23"/>
      <c r="C93" s="16" t="str">
        <f t="shared" si="3"/>
        <v/>
      </c>
      <c r="D93" s="24" t="str">
        <f t="shared" si="4"/>
        <v/>
      </c>
      <c r="E93" s="23" t="s">
        <v>73</v>
      </c>
      <c r="F93" s="24" t="str">
        <f t="array" ref="F93">IF(C93&lt;&gt;"",ADDRESS(ROW(C93),COLUMN(C93))&amp;":"&amp;ADDRESS(ROW(C93)-1+MATCH(TRUE,C94:$C$455&lt;&gt;"",0),COLUMN(U93)),F92)</f>
        <v>$C$92:$U$94</v>
      </c>
      <c r="G93" s="24" t="s">
        <v>253</v>
      </c>
      <c r="H93" s="16" t="s">
        <v>354</v>
      </c>
      <c r="M93" s="27" t="str">
        <f>VLOOKUP(G93,ListaEfectos!$A$4:$F$77,6,0)</f>
        <v>Fuego</v>
      </c>
      <c r="N93" s="63" t="str">
        <f>IFERROR(IF(VLOOKUP($G93,ListaEfectos!$A$4:$F$77,1,0)&lt;&gt;"","Efecto"),IFERROR(IF(VLOOKUP($G93,ListaDesventajas!$A$2:$A$24,1,0)&lt;&gt;"","Desventaja"),G93))</f>
        <v>Efecto</v>
      </c>
      <c r="O93" s="23">
        <f ca="1">IF($N93="Efecto",IFERROR(VLOOKUP(H93,INDIRECT(VLOOKUP($G93,ListaEfectos!$A$4:$F$77,2,0)),2,0),0),IF($N93="Desventaja",IFERROR(VLOOKUP(H93,INDIRECT(VLOOKUP($G93,ListaDesventajas!$A$1:$B$24,2,0)),2,0),0),IF($N93="Mantenida",10*INDEX(INDIRECT($F93),1,2),IF($N93="Sostenimiento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25</v>
      </c>
      <c r="P93" s="16">
        <f ca="1">IF($N93="Efecto",IFERROR(VLOOKUP(I93,INDIRECT(VLOOKUP($G93,ListaEfectos!$A$4:$F$77,2,0)),2,0),0),IF($N93="Desventaja",IFERROR(VLOOKUP(I93,INDIRECT(VLOOKUP($G93,ListaDesventajas!$A$1:$B$24,2,0)),2,0),0),IF($N93="Mantenida",10*INDEX(INDIRECT($F93),1,2),IF($N93="Sostenimiento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Q93" s="16">
        <f ca="1">IF($N93="Efecto",IFERROR(VLOOKUP(J93,INDIRECT(VLOOKUP($G93,ListaEfectos!$A$4:$F$77,2,0)),2,0),0),IF($N93="Desventaja",IFERROR(VLOOKUP(J93,INDIRECT(VLOOKUP($G93,ListaDesventajas!$A$1:$B$24,2,0)),2,0),0),IF($N93="Mantenida",10*INDEX(INDIRECT($F93),1,2),IF($N93="Sostenimiento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R93" s="16">
        <f ca="1">IF($N93="Efecto",IFERROR(VLOOKUP(K93,INDIRECT(VLOOKUP($G93,ListaEfectos!$A$4:$F$77,2,0)),2,0),0),IF($N93="Desventaja",IFERROR(VLOOKUP(K93,INDIRECT(VLOOKUP($G93,ListaDesventajas!$A$1:$B$24,2,0)),2,0),0),IF($N93="Mantenida",10*INDEX(INDIRECT($F93),1,2),IF($N93="Sostenimiento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S93" s="16">
        <f ca="1">IF($N93="Efecto",IFERROR(VLOOKUP(L93,INDIRECT(VLOOKUP($G93,ListaEfectos!$A$4:$F$77,2,0)),2,0),0),IF($N93="Desventaja",IFERROR(VLOOKUP(L93,INDIRECT(VLOOKUP($G93,ListaDesventajas!$A$1:$B$24,2,0)),2,0),0),IF($N93="Mantenida",10*INDEX(INDIRECT($F93),1,2),IF($N93="Sostenimiento Menor",20*INDEX(INDIRECT($F93),1,2),IF($N93="Sostenimiento Mayor",30*INDEX(INDIRECT($F93),1,2),IF($N93="Combinable",10*INDEX(INDIRECT($F93),1,2),0))))))</f>
        <v>0</v>
      </c>
      <c r="T93" s="49">
        <f t="shared" ca="1" si="5"/>
        <v>25</v>
      </c>
      <c r="U93" s="63"/>
    </row>
    <row r="94" spans="1:21" s="18" customFormat="1" ht="15.75" thickBot="1" x14ac:dyDescent="0.3">
      <c r="A94" s="55"/>
      <c r="B94" s="33"/>
      <c r="C94" s="34" t="str">
        <f t="shared" si="3"/>
        <v/>
      </c>
      <c r="D94" s="35" t="str">
        <f t="shared" si="4"/>
        <v/>
      </c>
      <c r="E94" s="33" t="s">
        <v>68</v>
      </c>
      <c r="F94" s="35" t="str">
        <f t="array" ref="F94">IF(C94&lt;&gt;"",ADDRESS(ROW(C94),COLUMN(C94))&amp;":"&amp;ADDRESS(ROW(C94)-1+MATCH(TRUE,C95:$C$455&lt;&gt;"",0),COLUMN(U94)),F93)</f>
        <v>$C$92:$U$94</v>
      </c>
      <c r="G94" s="35" t="s">
        <v>248</v>
      </c>
      <c r="H94" s="34" t="s">
        <v>546</v>
      </c>
      <c r="I94" s="34"/>
      <c r="J94" s="34"/>
      <c r="K94" s="34"/>
      <c r="L94" s="34"/>
      <c r="M94" s="37" t="s">
        <v>546</v>
      </c>
      <c r="N94" s="63" t="str">
        <f>IFERROR(IF(VLOOKUP($G94,ListaEfectos!$A$4:$F$77,1,0)&lt;&gt;"","Efecto"),IFERROR(IF(VLOOKUP($G94,ListaDesventajas!$A$2:$A$24,1,0)&lt;&gt;"","Desventaja"),G94))</f>
        <v>Efecto</v>
      </c>
      <c r="O94" s="33">
        <f ca="1">IF($N94="Efecto",IFERROR(VLOOKUP(H94,INDIRECT(VLOOKUP($G94,ListaEfectos!$A$4:$F$77,2,0)),2,0),0),IF($N94="Desventaja",IFERROR(VLOOKUP(H94,INDIRECT(VLOOKUP($G94,ListaDesventajas!$A$1:$B$24,2,0)),2,0),0),IF($N94="Mantenida",10*INDEX(INDIRECT($F94),1,2),IF($N94="Sostenimiento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5</v>
      </c>
      <c r="P94" s="34">
        <f ca="1">IF($N94="Efecto",IFERROR(VLOOKUP(I94,INDIRECT(VLOOKUP($G94,ListaEfectos!$A$4:$F$77,2,0)),2,0),0),IF($N94="Desventaja",IFERROR(VLOOKUP(I94,INDIRECT(VLOOKUP($G94,ListaDesventajas!$A$1:$B$24,2,0)),2,0),0),IF($N94="Mantenida",10*INDEX(INDIRECT($F94),1,2),IF($N94="Sostenimiento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Q94" s="34">
        <f ca="1">IF($N94="Efecto",IFERROR(VLOOKUP(J94,INDIRECT(VLOOKUP($G94,ListaEfectos!$A$4:$F$77,2,0)),2,0),0),IF($N94="Desventaja",IFERROR(VLOOKUP(J94,INDIRECT(VLOOKUP($G94,ListaDesventajas!$A$1:$B$24,2,0)),2,0),0),IF($N94="Mantenida",10*INDEX(INDIRECT($F94),1,2),IF($N94="Sostenimiento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R94" s="34">
        <f ca="1">IF($N94="Efecto",IFERROR(VLOOKUP(K94,INDIRECT(VLOOKUP($G94,ListaEfectos!$A$4:$F$77,2,0)),2,0),0),IF($N94="Desventaja",IFERROR(VLOOKUP(K94,INDIRECT(VLOOKUP($G94,ListaDesventajas!$A$1:$B$24,2,0)),2,0),0),IF($N94="Mantenida",10*INDEX(INDIRECT($F94),1,2),IF($N94="Sostenimiento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S94" s="34">
        <f ca="1">IF($N94="Efecto",IFERROR(VLOOKUP(L94,INDIRECT(VLOOKUP($G94,ListaEfectos!$A$4:$F$77,2,0)),2,0),0),IF($N94="Desventaja",IFERROR(VLOOKUP(L94,INDIRECT(VLOOKUP($G94,ListaDesventajas!$A$1:$B$24,2,0)),2,0),0),IF($N94="Mantenida",10*INDEX(INDIRECT($F94),1,2),IF($N94="Sostenimiento Menor",20*INDEX(INDIRECT($F94),1,2),IF($N94="Sostenimiento Mayor",30*INDEX(INDIRECT($F94),1,2),IF($N94="Combinable",10*INDEX(INDIRECT($F94),1,2),0))))))</f>
        <v>0</v>
      </c>
      <c r="T94" s="49">
        <f t="shared" ca="1" si="5"/>
        <v>5</v>
      </c>
      <c r="U94" s="72"/>
    </row>
    <row r="95" spans="1:21" s="15" customFormat="1" x14ac:dyDescent="0.25">
      <c r="A95" s="53" t="s">
        <v>314</v>
      </c>
      <c r="B95" s="29" t="s">
        <v>414</v>
      </c>
      <c r="C95" s="30">
        <f t="shared" si="3"/>
        <v>30</v>
      </c>
      <c r="D95" s="31">
        <f t="shared" si="4"/>
        <v>1</v>
      </c>
      <c r="E95" s="29" t="s">
        <v>74</v>
      </c>
      <c r="F95" s="31" t="str">
        <f t="array" ref="F95">IF(C95&lt;&gt;"",ADDRESS(ROW(C95),COLUMN(C95))&amp;":"&amp;ADDRESS(ROW(C95)-1+MATCH(TRUE,C96:$C$455&lt;&gt;"",0),COLUMN(U95)),F94)</f>
        <v>$C$95:$U$96</v>
      </c>
      <c r="G95" s="31" t="s">
        <v>533</v>
      </c>
      <c r="H95" s="38" t="s">
        <v>345</v>
      </c>
      <c r="I95" s="30"/>
      <c r="J95" s="30"/>
      <c r="K95" s="30"/>
      <c r="L95" s="30"/>
      <c r="M95" s="32" t="str">
        <f>VLOOKUP(G95,ListaEfectos!$A$4:$F$77,6,0)</f>
        <v>Agua, Aire, Luz</v>
      </c>
      <c r="N95" s="63" t="str">
        <f>IFERROR(IF(VLOOKUP($G95,ListaEfectos!$A$4:$F$77,1,0)&lt;&gt;"","Efecto"),IFERROR(IF(VLOOKUP($G95,ListaDesventajas!$A$2:$A$24,1,0)&lt;&gt;"","Desventaja"),G95))</f>
        <v>Efecto</v>
      </c>
      <c r="O95" s="29">
        <f ca="1">IF($N95="Efecto",IFERROR(VLOOKUP(H95,INDIRECT(VLOOKUP($G95,ListaEfectos!$A$4:$F$77,2,0)),2,0),0),IF($N95="Desventaja",IFERROR(VLOOKUP(H95,INDIRECT(VLOOKUP($G95,ListaDesventajas!$A$1:$B$24,2,0)),2,0),0),IF($N95="Mantenida",10*INDEX(INDIRECT($F95),1,2),IF($N95="Sostenimiento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20</v>
      </c>
      <c r="P95" s="30">
        <f ca="1">IF($N95="Efecto",IFERROR(VLOOKUP(I95,INDIRECT(VLOOKUP($G95,ListaEfectos!$A$4:$F$77,2,0)),2,0),0),IF($N95="Desventaja",IFERROR(VLOOKUP(I95,INDIRECT(VLOOKUP($G95,ListaDesventajas!$A$1:$B$24,2,0)),2,0),0),IF($N95="Mantenida",10*INDEX(INDIRECT($F95),1,2),IF($N95="Sostenimiento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Q95" s="30">
        <f ca="1">IF($N95="Efecto",IFERROR(VLOOKUP(J95,INDIRECT(VLOOKUP($G95,ListaEfectos!$A$4:$F$77,2,0)),2,0),0),IF($N95="Desventaja",IFERROR(VLOOKUP(J95,INDIRECT(VLOOKUP($G95,ListaDesventajas!$A$1:$B$24,2,0)),2,0),0),IF($N95="Mantenida",10*INDEX(INDIRECT($F95),1,2),IF($N95="Sostenimiento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R95" s="30">
        <f ca="1">IF($N95="Efecto",IFERROR(VLOOKUP(K95,INDIRECT(VLOOKUP($G95,ListaEfectos!$A$4:$F$77,2,0)),2,0),0),IF($N95="Desventaja",IFERROR(VLOOKUP(K95,INDIRECT(VLOOKUP($G95,ListaDesventajas!$A$1:$B$24,2,0)),2,0),0),IF($N95="Mantenida",10*INDEX(INDIRECT($F95),1,2),IF($N95="Sostenimiento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S95" s="30">
        <f ca="1">IF($N95="Efecto",IFERROR(VLOOKUP(L95,INDIRECT(VLOOKUP($G95,ListaEfectos!$A$4:$F$77,2,0)),2,0),0),IF($N95="Desventaja",IFERROR(VLOOKUP(L95,INDIRECT(VLOOKUP($G95,ListaDesventajas!$A$1:$B$24,2,0)),2,0),0),IF($N95="Mantenida",10*INDEX(INDIRECT($F95),1,2),IF($N95="Sostenimiento Menor",20*INDEX(INDIRECT($F95),1,2),IF($N95="Sostenimiento Mayor",30*INDEX(INDIRECT($F95),1,2),IF($N95="Combinable",10*INDEX(INDIRECT($F95),1,2),0))))))</f>
        <v>0</v>
      </c>
      <c r="T95" s="49">
        <f t="shared" ca="1" si="5"/>
        <v>20</v>
      </c>
      <c r="U95" s="73"/>
    </row>
    <row r="96" spans="1:21" s="16" customFormat="1" x14ac:dyDescent="0.25">
      <c r="A96" s="54"/>
      <c r="B96" s="23"/>
      <c r="C96" s="16" t="str">
        <f t="shared" si="3"/>
        <v/>
      </c>
      <c r="D96" s="24" t="str">
        <f t="shared" si="4"/>
        <v/>
      </c>
      <c r="E96" s="25" t="s">
        <v>75</v>
      </c>
      <c r="F96" s="26" t="str">
        <f t="array" ref="F96">IF(C96&lt;&gt;"",ADDRESS(ROW(C96),COLUMN(C96))&amp;":"&amp;ADDRESS(ROW(C96)-1+MATCH(TRUE,C97:$C$455&lt;&gt;"",0),COLUMN(U96)),F95)</f>
        <v>$C$95:$U$96</v>
      </c>
      <c r="G96" s="26" t="s">
        <v>75</v>
      </c>
      <c r="H96" s="18"/>
      <c r="I96" s="18"/>
      <c r="J96" s="18"/>
      <c r="K96" s="18"/>
      <c r="L96" s="18"/>
      <c r="M96" s="28" t="e">
        <f>VLOOKUP(G96,ListaEfectos!$A$4:$F$77,6,0)</f>
        <v>#N/A</v>
      </c>
      <c r="N96" s="63" t="str">
        <f>IFERROR(IF(VLOOKUP($G96,ListaEfectos!$A$4:$F$77,1,0)&lt;&gt;"","Efecto"),IFERROR(IF(VLOOKUP($G96,ListaDesventajas!$A$2:$A$24,1,0)&lt;&gt;"","Desventaja"),G96))</f>
        <v>Mantenida</v>
      </c>
      <c r="O96" s="25">
        <f ca="1">IF($N96="Efecto",IFERROR(VLOOKUP(H96,INDIRECT(VLOOKUP($G96,ListaEfectos!$A$4:$F$77,2,0)),2,0),0),IF($N96="Desventaja",IFERROR(VLOOKUP(H96,INDIRECT(VLOOKUP($G96,ListaDesventajas!$A$1:$B$24,2,0)),2,0),0),IF($N96="Mantenida",10*INDEX(INDIRECT($F96),1,2),IF($N96="Sostenimiento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P96" s="18">
        <f ca="1">IF($N96="Efecto",IFERROR(VLOOKUP(I96,INDIRECT(VLOOKUP($G96,ListaEfectos!$A$4:$F$77,2,0)),2,0),0),IF($N96="Desventaja",IFERROR(VLOOKUP(I96,INDIRECT(VLOOKUP($G96,ListaDesventajas!$A$1:$B$24,2,0)),2,0),0),IF($N96="Mantenida",10*INDEX(INDIRECT($F96),1,2),IF($N96="Sostenimiento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Q96" s="18">
        <f ca="1">IF($N96="Efecto",IFERROR(VLOOKUP(J96,INDIRECT(VLOOKUP($G96,ListaEfectos!$A$4:$F$77,2,0)),2,0),0),IF($N96="Desventaja",IFERROR(VLOOKUP(J96,INDIRECT(VLOOKUP($G96,ListaDesventajas!$A$1:$B$24,2,0)),2,0),0),IF($N96="Mantenida",10*INDEX(INDIRECT($F96),1,2),IF($N96="Sostenimiento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R96" s="18">
        <f ca="1">IF($N96="Efecto",IFERROR(VLOOKUP(K96,INDIRECT(VLOOKUP($G96,ListaEfectos!$A$4:$F$77,2,0)),2,0),0),IF($N96="Desventaja",IFERROR(VLOOKUP(K96,INDIRECT(VLOOKUP($G96,ListaDesventajas!$A$1:$B$24,2,0)),2,0),0),IF($N96="Mantenida",10*INDEX(INDIRECT($F96),1,2),IF($N96="Sostenimiento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S96" s="18">
        <f ca="1">IF($N96="Efecto",IFERROR(VLOOKUP(L96,INDIRECT(VLOOKUP($G96,ListaEfectos!$A$4:$F$77,2,0)),2,0),0),IF($N96="Desventaja",IFERROR(VLOOKUP(L96,INDIRECT(VLOOKUP($G96,ListaDesventajas!$A$1:$B$24,2,0)),2,0),0),IF($N96="Mantenida",10*INDEX(INDIRECT($F96),1,2),IF($N96="Sostenimiento Menor",20*INDEX(INDIRECT($F96),1,2),IF($N96="Sostenimiento Mayor",30*INDEX(INDIRECT($F96),1,2),IF($N96="Combinable",10*INDEX(INDIRECT($F96),1,2),0))))))</f>
        <v>10</v>
      </c>
      <c r="T96" s="49">
        <f t="shared" ca="1" si="5"/>
        <v>10</v>
      </c>
      <c r="U96" s="63"/>
    </row>
    <row r="97" spans="1:21" s="16" customFormat="1" x14ac:dyDescent="0.25">
      <c r="A97" s="54"/>
      <c r="B97" s="23" t="s">
        <v>415</v>
      </c>
      <c r="C97" s="16">
        <f t="shared" si="3"/>
        <v>20</v>
      </c>
      <c r="D97" s="24">
        <f t="shared" si="4"/>
        <v>1</v>
      </c>
      <c r="E97" s="23" t="s">
        <v>76</v>
      </c>
      <c r="F97" s="24" t="str">
        <f t="array" ref="F97">IF(C97&lt;&gt;"",ADDRESS(ROW(C97),COLUMN(C97))&amp;":"&amp;ADDRESS(ROW(C97)-1+MATCH(TRUE,C98:$C$455&lt;&gt;"",0),COLUMN(U97)),F96)</f>
        <v>$C$97:$U$98</v>
      </c>
      <c r="G97" s="24" t="s">
        <v>340</v>
      </c>
      <c r="H97" s="17" t="s">
        <v>352</v>
      </c>
      <c r="M97" s="27" t="str">
        <f>VLOOKUP(G97,ListaEfectos!$A$4:$F$77,6,0)</f>
        <v>Agua, Aire, Tierra</v>
      </c>
      <c r="N97" s="63" t="str">
        <f>IFERROR(IF(VLOOKUP($G97,ListaEfectos!$A$4:$F$77,1,0)&lt;&gt;"","Efecto"),IFERROR(IF(VLOOKUP($G97,ListaDesventajas!$A$2:$A$24,1,0)&lt;&gt;"","Desventaja"),G97))</f>
        <v>Efecto</v>
      </c>
      <c r="O97" s="23">
        <f ca="1">IF($N97="Efecto",IFERROR(VLOOKUP(H97,INDIRECT(VLOOKUP($G97,ListaEfectos!$A$4:$F$77,2,0)),2,0),0),IF($N97="Desventaja",IFERROR(VLOOKUP(H97,INDIRECT(VLOOKUP($G97,ListaDesventajas!$A$1:$B$24,2,0)),2,0),0),IF($N97="Mantenida",10*INDEX(INDIRECT($F97),1,2),IF($N97="Sostenimiento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10</v>
      </c>
      <c r="P97" s="16">
        <f ca="1">IF($N97="Efecto",IFERROR(VLOOKUP(I97,INDIRECT(VLOOKUP($G97,ListaEfectos!$A$4:$F$77,2,0)),2,0),0),IF($N97="Desventaja",IFERROR(VLOOKUP(I97,INDIRECT(VLOOKUP($G97,ListaDesventajas!$A$1:$B$24,2,0)),2,0),0),IF($N97="Mantenida",10*INDEX(INDIRECT($F97),1,2),IF($N97="Sostenimiento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Q97" s="16">
        <f ca="1">IF($N97="Efecto",IFERROR(VLOOKUP(J97,INDIRECT(VLOOKUP($G97,ListaEfectos!$A$4:$F$77,2,0)),2,0),0),IF($N97="Desventaja",IFERROR(VLOOKUP(J97,INDIRECT(VLOOKUP($G97,ListaDesventajas!$A$1:$B$24,2,0)),2,0),0),IF($N97="Mantenida",10*INDEX(INDIRECT($F97),1,2),IF($N97="Sostenimiento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R97" s="16">
        <f ca="1">IF($N97="Efecto",IFERROR(VLOOKUP(K97,INDIRECT(VLOOKUP($G97,ListaEfectos!$A$4:$F$77,2,0)),2,0),0),IF($N97="Desventaja",IFERROR(VLOOKUP(K97,INDIRECT(VLOOKUP($G97,ListaDesventajas!$A$1:$B$24,2,0)),2,0),0),IF($N97="Mantenida",10*INDEX(INDIRECT($F97),1,2),IF($N97="Sostenimiento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S97" s="16">
        <f ca="1">IF($N97="Efecto",IFERROR(VLOOKUP(L97,INDIRECT(VLOOKUP($G97,ListaEfectos!$A$4:$F$77,2,0)),2,0),0),IF($N97="Desventaja",IFERROR(VLOOKUP(L97,INDIRECT(VLOOKUP($G97,ListaDesventajas!$A$1:$B$24,2,0)),2,0),0),IF($N97="Mantenida",10*INDEX(INDIRECT($F97),1,2),IF($N97="Sostenimiento Menor",20*INDEX(INDIRECT($F97),1,2),IF($N97="Sostenimiento Mayor",30*INDEX(INDIRECT($F97),1,2),IF($N97="Combinable",10*INDEX(INDIRECT($F97),1,2),0))))))</f>
        <v>0</v>
      </c>
      <c r="T97" s="49">
        <f t="shared" ca="1" si="5"/>
        <v>10</v>
      </c>
      <c r="U97" s="63"/>
    </row>
    <row r="98" spans="1:21" s="16" customFormat="1" x14ac:dyDescent="0.25">
      <c r="A98" s="54"/>
      <c r="B98" s="23"/>
      <c r="C98" s="16" t="str">
        <f t="shared" si="3"/>
        <v/>
      </c>
      <c r="D98" s="24" t="str">
        <f t="shared" si="4"/>
        <v/>
      </c>
      <c r="E98" s="25" t="s">
        <v>75</v>
      </c>
      <c r="F98" s="26" t="str">
        <f t="array" ref="F98">IF(C98&lt;&gt;"",ADDRESS(ROW(C98),COLUMN(C98))&amp;":"&amp;ADDRESS(ROW(C98)-1+MATCH(TRUE,C99:$C$455&lt;&gt;"",0),COLUMN(U98)),F97)</f>
        <v>$C$97:$U$98</v>
      </c>
      <c r="G98" s="26" t="s">
        <v>75</v>
      </c>
      <c r="H98" s="18"/>
      <c r="I98" s="18"/>
      <c r="J98" s="18"/>
      <c r="K98" s="18"/>
      <c r="L98" s="18"/>
      <c r="M98" s="28" t="e">
        <f>VLOOKUP(G98,ListaEfectos!$A$4:$F$77,6,0)</f>
        <v>#N/A</v>
      </c>
      <c r="N98" s="63" t="str">
        <f>IFERROR(IF(VLOOKUP($G98,ListaEfectos!$A$4:$F$77,1,0)&lt;&gt;"","Efecto"),IFERROR(IF(VLOOKUP($G98,ListaDesventajas!$A$2:$A$24,1,0)&lt;&gt;"","Desventaja"),G98))</f>
        <v>Mantenida</v>
      </c>
      <c r="O98" s="25">
        <f ca="1">IF($N98="Efecto",IFERROR(VLOOKUP(H98,INDIRECT(VLOOKUP($G98,ListaEfectos!$A$4:$F$77,2,0)),2,0),0),IF($N98="Desventaja",IFERROR(VLOOKUP(H98,INDIRECT(VLOOKUP($G98,ListaDesventajas!$A$1:$B$24,2,0)),2,0),0),IF($N98="Mantenida",10*INDEX(INDIRECT($F98),1,2),IF($N98="Sostenimiento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P98" s="18">
        <f ca="1">IF($N98="Efecto",IFERROR(VLOOKUP(I98,INDIRECT(VLOOKUP($G98,ListaEfectos!$A$4:$F$77,2,0)),2,0),0),IF($N98="Desventaja",IFERROR(VLOOKUP(I98,INDIRECT(VLOOKUP($G98,ListaDesventajas!$A$1:$B$24,2,0)),2,0),0),IF($N98="Mantenida",10*INDEX(INDIRECT($F98),1,2),IF($N98="Sostenimiento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Q98" s="18">
        <f ca="1">IF($N98="Efecto",IFERROR(VLOOKUP(J98,INDIRECT(VLOOKUP($G98,ListaEfectos!$A$4:$F$77,2,0)),2,0),0),IF($N98="Desventaja",IFERROR(VLOOKUP(J98,INDIRECT(VLOOKUP($G98,ListaDesventajas!$A$1:$B$24,2,0)),2,0),0),IF($N98="Mantenida",10*INDEX(INDIRECT($F98),1,2),IF($N98="Sostenimiento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R98" s="18">
        <f ca="1">IF($N98="Efecto",IFERROR(VLOOKUP(K98,INDIRECT(VLOOKUP($G98,ListaEfectos!$A$4:$F$77,2,0)),2,0),0),IF($N98="Desventaja",IFERROR(VLOOKUP(K98,INDIRECT(VLOOKUP($G98,ListaDesventajas!$A$1:$B$24,2,0)),2,0),0),IF($N98="Mantenida",10*INDEX(INDIRECT($F98),1,2),IF($N98="Sostenimiento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S98" s="18">
        <f ca="1">IF($N98="Efecto",IFERROR(VLOOKUP(L98,INDIRECT(VLOOKUP($G98,ListaEfectos!$A$4:$F$77,2,0)),2,0),0),IF($N98="Desventaja",IFERROR(VLOOKUP(L98,INDIRECT(VLOOKUP($G98,ListaDesventajas!$A$1:$B$24,2,0)),2,0),0),IF($N98="Mantenida",10*INDEX(INDIRECT($F98),1,2),IF($N98="Sostenimiento Menor",20*INDEX(INDIRECT($F98),1,2),IF($N98="Sostenimiento Mayor",30*INDEX(INDIRECT($F98),1,2),IF($N98="Combinable",10*INDEX(INDIRECT($F98),1,2),0))))))</f>
        <v>10</v>
      </c>
      <c r="T98" s="49">
        <f t="shared" ca="1" si="5"/>
        <v>10</v>
      </c>
      <c r="U98" s="63"/>
    </row>
    <row r="99" spans="1:21" s="16" customFormat="1" x14ac:dyDescent="0.25">
      <c r="A99" s="54"/>
      <c r="B99" s="23" t="s">
        <v>416</v>
      </c>
      <c r="C99" s="16">
        <f t="shared" si="3"/>
        <v>65</v>
      </c>
      <c r="D99" s="24">
        <f t="shared" si="4"/>
        <v>2</v>
      </c>
      <c r="E99" s="23" t="s">
        <v>77</v>
      </c>
      <c r="F99" s="24" t="str">
        <f t="array" ref="F99">IF(C99&lt;&gt;"",ADDRESS(ROW(C99),COLUMN(C99))&amp;":"&amp;ADDRESS(ROW(C99)-1+MATCH(TRUE,C100:$C$455&lt;&gt;"",0),COLUMN(U99)),F98)</f>
        <v>$C$99:$U$100</v>
      </c>
      <c r="G99" s="24" t="s">
        <v>169</v>
      </c>
      <c r="H99" s="16" t="s">
        <v>549</v>
      </c>
      <c r="M99" s="27" t="str">
        <f>VLOOKUP(G99,ListaEfectos!$A$4:$F$77,6,0)</f>
        <v>Agua, Luz, Oscuridad</v>
      </c>
      <c r="N99" s="63" t="str">
        <f>IFERROR(IF(VLOOKUP($G99,ListaEfectos!$A$4:$F$77,1,0)&lt;&gt;"","Efecto"),IFERROR(IF(VLOOKUP($G99,ListaDesventajas!$A$2:$A$24,1,0)&lt;&gt;"","Desventaja"),G99))</f>
        <v>Efecto</v>
      </c>
      <c r="O99" s="23">
        <f ca="1">IF($N99="Efecto",IFERROR(VLOOKUP(H99,INDIRECT(VLOOKUP($G99,ListaEfectos!$A$4:$F$77,2,0)),2,0),0),IF($N99="Desventaja",IFERROR(VLOOKUP(H99,INDIRECT(VLOOKUP($G99,ListaDesventajas!$A$1:$B$24,2,0)),2,0),0),IF($N99="Mantenida",10*INDEX(INDIRECT($F99),1,2),IF($N99="Sostenimiento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20</v>
      </c>
      <c r="P99" s="16">
        <f ca="1">IF($N99="Efecto",IFERROR(VLOOKUP(I99,INDIRECT(VLOOKUP($G99,ListaEfectos!$A$4:$F$77,2,0)),2,0),0),IF($N99="Desventaja",IFERROR(VLOOKUP(I99,INDIRECT(VLOOKUP($G99,ListaDesventajas!$A$1:$B$24,2,0)),2,0),0),IF($N99="Mantenida",10*INDEX(INDIRECT($F99),1,2),IF($N99="Sostenimiento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Q99" s="16">
        <f ca="1">IF($N99="Efecto",IFERROR(VLOOKUP(J99,INDIRECT(VLOOKUP($G99,ListaEfectos!$A$4:$F$77,2,0)),2,0),0),IF($N99="Desventaja",IFERROR(VLOOKUP(J99,INDIRECT(VLOOKUP($G99,ListaDesventajas!$A$1:$B$24,2,0)),2,0),0),IF($N99="Mantenida",10*INDEX(INDIRECT($F99),1,2),IF($N99="Sostenimiento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R99" s="16">
        <f ca="1">IF($N99="Efecto",IFERROR(VLOOKUP(K99,INDIRECT(VLOOKUP($G99,ListaEfectos!$A$4:$F$77,2,0)),2,0),0),IF($N99="Desventaja",IFERROR(VLOOKUP(K99,INDIRECT(VLOOKUP($G99,ListaDesventajas!$A$1:$B$24,2,0)),2,0),0),IF($N99="Mantenida",10*INDEX(INDIRECT($F99),1,2),IF($N99="Sostenimiento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S99" s="16">
        <f ca="1">IF($N99="Efecto",IFERROR(VLOOKUP(L99,INDIRECT(VLOOKUP($G99,ListaEfectos!$A$4:$F$77,2,0)),2,0),0),IF($N99="Desventaja",IFERROR(VLOOKUP(L99,INDIRECT(VLOOKUP($G99,ListaDesventajas!$A$1:$B$24,2,0)),2,0),0),IF($N99="Mantenida",10*INDEX(INDIRECT($F99),1,2),IF($N99="Sostenimiento Menor",20*INDEX(INDIRECT($F99),1,2),IF($N99="Sostenimiento Mayor",30*INDEX(INDIRECT($F99),1,2),IF($N99="Combinable",10*INDEX(INDIRECT($F99),1,2),0))))))</f>
        <v>0</v>
      </c>
      <c r="T99" s="49">
        <f t="shared" ca="1" si="5"/>
        <v>20</v>
      </c>
      <c r="U99" s="63"/>
    </row>
    <row r="100" spans="1:21" s="16" customFormat="1" x14ac:dyDescent="0.25">
      <c r="A100" s="54"/>
      <c r="B100" s="23"/>
      <c r="C100" s="16" t="str">
        <f t="shared" si="3"/>
        <v/>
      </c>
      <c r="D100" s="24" t="str">
        <f t="shared" si="4"/>
        <v/>
      </c>
      <c r="E100" s="25" t="s">
        <v>78</v>
      </c>
      <c r="F100" s="26" t="str">
        <f t="array" ref="F100">IF(C100&lt;&gt;"",ADDRESS(ROW(C100),COLUMN(C100))&amp;":"&amp;ADDRESS(ROW(C100)-1+MATCH(TRUE,C101:$C$455&lt;&gt;"",0),COLUMN(U100)),F99)</f>
        <v>$C$99:$U$100</v>
      </c>
      <c r="G100" s="26" t="s">
        <v>529</v>
      </c>
      <c r="H100" s="18" t="s">
        <v>550</v>
      </c>
      <c r="I100" s="18"/>
      <c r="J100" s="18"/>
      <c r="K100" s="18"/>
      <c r="L100" s="18"/>
      <c r="M100" s="28" t="str">
        <f>VLOOKUP(G100,ListaEfectos!$A$4:$F$77,6,0)</f>
        <v>Agua, Luz, Tierra</v>
      </c>
      <c r="N100" s="63" t="str">
        <f>IFERROR(IF(VLOOKUP($G100,ListaEfectos!$A$4:$F$77,1,0)&lt;&gt;"","Efecto"),IFERROR(IF(VLOOKUP($G100,ListaDesventajas!$A$2:$A$24,1,0)&lt;&gt;"","Desventaja"),G100))</f>
        <v>Efecto</v>
      </c>
      <c r="O100" s="25">
        <f ca="1">IF($N100="Efecto",IFERROR(VLOOKUP(H100,INDIRECT(VLOOKUP($G100,ListaEfectos!$A$4:$F$77,2,0)),2,0),0),IF($N100="Desventaja",IFERROR(VLOOKUP(H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15</v>
      </c>
      <c r="P100" s="18">
        <f ca="1">IF($N100="Efecto",IFERROR(VLOOKUP(I100,INDIRECT(VLOOKUP($G100,ListaEfectos!$A$4:$F$77,2,0)),2,0),0),IF($N100="Desventaja",IFERROR(VLOOKUP(I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Q100" s="18">
        <f ca="1">IF($N100="Efecto",IFERROR(VLOOKUP(J100,INDIRECT(VLOOKUP($G100,ListaEfectos!$A$4:$F$77,2,0)),2,0),0),IF($N100="Desventaja",IFERROR(VLOOKUP(J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R100" s="18">
        <f ca="1">IF($N100="Efecto",IFERROR(VLOOKUP(K100,INDIRECT(VLOOKUP($G100,ListaEfectos!$A$4:$F$77,2,0)),2,0),0),IF($N100="Desventaja",IFERROR(VLOOKUP(K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S100" s="18">
        <f ca="1">IF($N100="Efecto",IFERROR(VLOOKUP(L100,INDIRECT(VLOOKUP($G100,ListaEfectos!$A$4:$F$77,2,0)),2,0),0),IF($N100="Desventaja",IFERROR(VLOOKUP(L100,INDIRECT(VLOOKUP($G100,ListaDesventajas!$A$1:$B$24,2,0)),2,0),0),IF($N100="Mantenida",10*INDEX(INDIRECT($F100),1,2),IF($N100="Sostenimiento Menor",20*INDEX(INDIRECT($F100),1,2),IF($N100="Sostenimiento Mayor",30*INDEX(INDIRECT($F100),1,2),IF($N100="Combinable",10*INDEX(INDIRECT($F100),1,2),0))))))</f>
        <v>0</v>
      </c>
      <c r="T100" s="49">
        <f t="shared" ca="1" si="5"/>
        <v>15</v>
      </c>
      <c r="U100" s="63"/>
    </row>
    <row r="101" spans="1:21" s="16" customFormat="1" x14ac:dyDescent="0.25">
      <c r="A101" s="54"/>
      <c r="B101" s="23" t="s">
        <v>417</v>
      </c>
      <c r="C101" s="16">
        <f t="shared" si="3"/>
        <v>70</v>
      </c>
      <c r="D101" s="24">
        <f t="shared" si="4"/>
        <v>2</v>
      </c>
      <c r="E101" s="23" t="s">
        <v>72</v>
      </c>
      <c r="F101" s="24" t="str">
        <f t="array" ref="F101">IF(C101&lt;&gt;"",ADDRESS(ROW(C101),COLUMN(C101))&amp;":"&amp;ADDRESS(ROW(C101)-1+MATCH(TRUE,C102:$C$455&lt;&gt;"",0),COLUMN(U101)),F100)</f>
        <v>$C$101:$U$102</v>
      </c>
      <c r="G101" s="24" t="s">
        <v>245</v>
      </c>
      <c r="H101" s="17" t="s">
        <v>547</v>
      </c>
      <c r="M101" s="27" t="str">
        <f>VLOOKUP(G101,ListaEfectos!$A$4:$F$77,6,0)</f>
        <v>Agua, Aire, Oscuridad</v>
      </c>
      <c r="N101" s="63" t="str">
        <f>IFERROR(IF(VLOOKUP($G101,ListaEfectos!$A$4:$F$77,1,0)&lt;&gt;"","Efecto"),IFERROR(IF(VLOOKUP($G101,ListaDesventajas!$A$2:$A$24,1,0)&lt;&gt;"","Desventaja"),G101))</f>
        <v>Efecto</v>
      </c>
      <c r="O101" s="23">
        <f ca="1">IF($N101="Efecto",IFERROR(VLOOKUP(H101,INDIRECT(VLOOKUP($G101,ListaEfectos!$A$4:$F$77,2,0)),2,0),0),IF($N101="Desventaja",IFERROR(VLOOKUP(H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30</v>
      </c>
      <c r="P101" s="16">
        <f ca="1">IF($N101="Efecto",IFERROR(VLOOKUP(I101,INDIRECT(VLOOKUP($G101,ListaEfectos!$A$4:$F$77,2,0)),2,0),0),IF($N101="Desventaja",IFERROR(VLOOKUP(I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Q101" s="16">
        <f ca="1">IF($N101="Efecto",IFERROR(VLOOKUP(J101,INDIRECT(VLOOKUP($G101,ListaEfectos!$A$4:$F$77,2,0)),2,0),0),IF($N101="Desventaja",IFERROR(VLOOKUP(J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R101" s="16">
        <f ca="1">IF($N101="Efecto",IFERROR(VLOOKUP(K101,INDIRECT(VLOOKUP($G101,ListaEfectos!$A$4:$F$77,2,0)),2,0),0),IF($N101="Desventaja",IFERROR(VLOOKUP(K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S101" s="16">
        <f ca="1">IF($N101="Efecto",IFERROR(VLOOKUP(L101,INDIRECT(VLOOKUP($G101,ListaEfectos!$A$4:$F$77,2,0)),2,0),0),IF($N101="Desventaja",IFERROR(VLOOKUP(L101,INDIRECT(VLOOKUP($G101,ListaDesventajas!$A$1:$B$24,2,0)),2,0),0),IF($N101="Mantenida",10*INDEX(INDIRECT($F101),1,2),IF($N101="Sostenimiento Menor",20*INDEX(INDIRECT($F101),1,2),IF($N101="Sostenimiento Mayor",30*INDEX(INDIRECT($F101),1,2),IF($N101="Combinable",10*INDEX(INDIRECT($F101),1,2),0))))))</f>
        <v>0</v>
      </c>
      <c r="T101" s="49">
        <f t="shared" ca="1" si="5"/>
        <v>30</v>
      </c>
      <c r="U101" s="63"/>
    </row>
    <row r="102" spans="1:21" s="18" customFormat="1" x14ac:dyDescent="0.25">
      <c r="A102" s="54"/>
      <c r="B102" s="23"/>
      <c r="C102" s="16" t="str">
        <f t="shared" si="3"/>
        <v/>
      </c>
      <c r="D102" s="24" t="str">
        <f t="shared" si="4"/>
        <v/>
      </c>
      <c r="E102" s="25" t="s">
        <v>79</v>
      </c>
      <c r="F102" s="26" t="str">
        <f t="array" ref="F102">IF(C102&lt;&gt;"",ADDRESS(ROW(C102),COLUMN(C102))&amp;":"&amp;ADDRESS(ROW(C102)-1+MATCH(TRUE,C103:$C$455&lt;&gt;"",0),COLUMN(U102)),F101)</f>
        <v>$C$101:$U$102</v>
      </c>
      <c r="G102" s="26" t="s">
        <v>100</v>
      </c>
      <c r="M102" s="28" t="e">
        <f>VLOOKUP(G102,ListaEfectos!$A$4:$F$77,6,0)</f>
        <v>#N/A</v>
      </c>
      <c r="N102" s="63" t="str">
        <f>IFERROR(IF(VLOOKUP($G102,ListaEfectos!$A$4:$F$77,1,0)&lt;&gt;"","Efecto"),IFERROR(IF(VLOOKUP($G102,ListaDesventajas!$A$2:$A$24,1,0)&lt;&gt;"","Desventaja"),G102))</f>
        <v>Sostenimiento Menor</v>
      </c>
      <c r="O102" s="25">
        <f ca="1">IF($N102="Efecto",IFERROR(VLOOKUP(H102,INDIRECT(VLOOKUP($G102,ListaEfectos!$A$4:$F$77,2,0)),2,0),0),IF($N102="Desventaja",IFERROR(VLOOKUP(H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P102" s="18">
        <f ca="1">IF($N102="Efecto",IFERROR(VLOOKUP(I102,INDIRECT(VLOOKUP($G102,ListaEfectos!$A$4:$F$77,2,0)),2,0),0),IF($N102="Desventaja",IFERROR(VLOOKUP(I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Q102" s="18">
        <f ca="1">IF($N102="Efecto",IFERROR(VLOOKUP(J102,INDIRECT(VLOOKUP($G102,ListaEfectos!$A$4:$F$77,2,0)),2,0),0),IF($N102="Desventaja",IFERROR(VLOOKUP(J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R102" s="18">
        <f ca="1">IF($N102="Efecto",IFERROR(VLOOKUP(K102,INDIRECT(VLOOKUP($G102,ListaEfectos!$A$4:$F$77,2,0)),2,0),0),IF($N102="Desventaja",IFERROR(VLOOKUP(K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S102" s="18">
        <f ca="1">IF($N102="Efecto",IFERROR(VLOOKUP(L102,INDIRECT(VLOOKUP($G102,ListaEfectos!$A$4:$F$77,2,0)),2,0),0),IF($N102="Desventaja",IFERROR(VLOOKUP(L102,INDIRECT(VLOOKUP($G102,ListaDesventajas!$A$1:$B$24,2,0)),2,0),0),IF($N102="Mantenida",10*INDEX(INDIRECT($F102),1,2),IF($N102="Sostenimiento Menor",20*INDEX(INDIRECT($F102),1,2),IF($N102="Sostenimiento Mayor",30*INDEX(INDIRECT($F102),1,2),IF($N102="Combinable",10*INDEX(INDIRECT($F102),1,2),0))))))</f>
        <v>40</v>
      </c>
      <c r="T102" s="49">
        <f t="shared" ca="1" si="5"/>
        <v>40</v>
      </c>
      <c r="U102" s="72"/>
    </row>
    <row r="103" spans="1:21" s="16" customFormat="1" x14ac:dyDescent="0.25">
      <c r="A103" s="54"/>
      <c r="B103" s="23" t="s">
        <v>418</v>
      </c>
      <c r="C103" s="16">
        <f t="shared" si="3"/>
        <v>115</v>
      </c>
      <c r="D103" s="24">
        <f t="shared" si="4"/>
        <v>3</v>
      </c>
      <c r="E103" s="23" t="s">
        <v>534</v>
      </c>
      <c r="F103" s="24" t="str">
        <f t="array" ref="F103">IF(C103&lt;&gt;"",ADDRESS(ROW(C103),COLUMN(C103))&amp;":"&amp;ADDRESS(ROW(C103)-1+MATCH(TRUE,C104:$C$455&lt;&gt;"",0),COLUMN(U103)),F102)</f>
        <v>$C$103:$U$104</v>
      </c>
      <c r="G103" s="24" t="s">
        <v>337</v>
      </c>
      <c r="H103" s="16" t="s">
        <v>374</v>
      </c>
      <c r="I103" s="16" t="s">
        <v>373</v>
      </c>
      <c r="J103" s="16" t="s">
        <v>552</v>
      </c>
      <c r="K103" s="16" t="s">
        <v>551</v>
      </c>
      <c r="M103" s="27" t="str">
        <f>VLOOKUP(G103,ListaEfectos!$A$4:$F$77,6,0)</f>
        <v>Luz, Oscuridad</v>
      </c>
      <c r="N103" s="63" t="str">
        <f>IFERROR(IF(VLOOKUP($G103,ListaEfectos!$A$4:$F$77,1,0)&lt;&gt;"","Efecto"),IFERROR(IF(VLOOKUP($G103,ListaDesventajas!$A$2:$A$24,1,0)&lt;&gt;"","Desventaja"),G103))</f>
        <v>Efecto</v>
      </c>
      <c r="O103" s="23">
        <f ca="1">IF($N103="Efecto",IFERROR(VLOOKUP(H103,INDIRECT(VLOOKUP($G103,ListaEfectos!$A$4:$F$77,2,0)),2,0),0),IF($N103="Desventaja",IFERROR(VLOOKUP(H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50</v>
      </c>
      <c r="P103" s="16">
        <f ca="1">IF($N103="Efecto",IFERROR(VLOOKUP(I103,INDIRECT(VLOOKUP($G103,ListaEfectos!$A$4:$F$77,2,0)),2,0),0),IF($N103="Desventaja",IFERROR(VLOOKUP(I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20</v>
      </c>
      <c r="Q103" s="16">
        <f ca="1">IF($N103="Efecto",IFERROR(VLOOKUP(J103,INDIRECT(VLOOKUP($G103,ListaEfectos!$A$4:$F$77,2,0)),2,0),0),IF($N103="Desventaja",IFERROR(VLOOKUP(J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15</v>
      </c>
      <c r="R103" s="16">
        <f ca="1">IF($N103="Efecto",IFERROR(VLOOKUP(K103,INDIRECT(VLOOKUP($G103,ListaEfectos!$A$4:$F$77,2,0)),2,0),0),IF($N103="Desventaja",IFERROR(VLOOKUP(K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50</v>
      </c>
      <c r="S103" s="16">
        <f ca="1">IF($N103="Efecto",IFERROR(VLOOKUP(L103,INDIRECT(VLOOKUP($G103,ListaEfectos!$A$4:$F$77,2,0)),2,0),0),IF($N103="Desventaja",IFERROR(VLOOKUP(L103,INDIRECT(VLOOKUP($G103,ListaDesventajas!$A$1:$B$24,2,0)),2,0),0),IF($N103="Mantenida",10*INDEX(INDIRECT($F103),1,2),IF($N103="Sostenimiento Menor",20*INDEX(INDIRECT($F103),1,2),IF($N103="Sostenimiento Mayor",30*INDEX(INDIRECT($F103),1,2),IF($N103="Combinable",10*INDEX(INDIRECT($F103),1,2),0))))))</f>
        <v>0</v>
      </c>
      <c r="T103" s="49">
        <f t="shared" ca="1" si="5"/>
        <v>135</v>
      </c>
      <c r="U103" s="63"/>
    </row>
    <row r="104" spans="1:21" s="18" customFormat="1" ht="15.75" thickBot="1" x14ac:dyDescent="0.3">
      <c r="A104" s="55"/>
      <c r="B104" s="33" t="s">
        <v>256</v>
      </c>
      <c r="C104" s="34" t="str">
        <f t="shared" si="3"/>
        <v/>
      </c>
      <c r="D104" s="35" t="str">
        <f t="shared" si="4"/>
        <v/>
      </c>
      <c r="E104" s="33"/>
      <c r="F104" s="35" t="str">
        <f t="array" ref="F104">IF(C104&lt;&gt;"",ADDRESS(ROW(C104),COLUMN(C104))&amp;":"&amp;ADDRESS(ROW(C104)-1+MATCH(TRUE,C105:$C$455&lt;&gt;"",0),COLUMN(U104)),F103)</f>
        <v>$C$103:$U$104</v>
      </c>
      <c r="G104" s="35" t="s">
        <v>284</v>
      </c>
      <c r="H104" s="34" t="s">
        <v>919</v>
      </c>
      <c r="I104" s="34"/>
      <c r="J104" s="34"/>
      <c r="K104" s="34"/>
      <c r="L104" s="34"/>
      <c r="M104" s="37" t="e">
        <f>VLOOKUP(G104,ListaEfectos!$A$4:$F$77,6,0)</f>
        <v>#N/A</v>
      </c>
      <c r="N104" s="63" t="str">
        <f>IFERROR(IF(VLOOKUP($G104,ListaEfectos!$A$4:$F$77,1,0)&lt;&gt;"","Efecto"),IFERROR(IF(VLOOKUP($G104,ListaDesventajas!$A$2:$A$24,1,0)&lt;&gt;"","Desventaja"),G104))</f>
        <v>Desventaja</v>
      </c>
      <c r="O104" s="33">
        <f ca="1">IF($N104="Efecto",IFERROR(VLOOKUP(H104,INDIRECT(VLOOKUP($G104,ListaEfectos!$A$4:$F$77,2,0)),2,0),0),IF($N104="Desventaja",IFERROR(VLOOKUP(H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-20</v>
      </c>
      <c r="P104" s="34">
        <f ca="1">IF($N104="Efecto",IFERROR(VLOOKUP(I104,INDIRECT(VLOOKUP($G104,ListaEfectos!$A$4:$F$77,2,0)),2,0),0),IF($N104="Desventaja",IFERROR(VLOOKUP(I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Q104" s="34">
        <f ca="1">IF($N104="Efecto",IFERROR(VLOOKUP(J104,INDIRECT(VLOOKUP($G104,ListaEfectos!$A$4:$F$77,2,0)),2,0),0),IF($N104="Desventaja",IFERROR(VLOOKUP(J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R104" s="34">
        <f ca="1">IF($N104="Efecto",IFERROR(VLOOKUP(K104,INDIRECT(VLOOKUP($G104,ListaEfectos!$A$4:$F$77,2,0)),2,0),0),IF($N104="Desventaja",IFERROR(VLOOKUP(K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S104" s="34">
        <f ca="1">IF($N104="Efecto",IFERROR(VLOOKUP(L104,INDIRECT(VLOOKUP($G104,ListaEfectos!$A$4:$F$77,2,0)),2,0),0),IF($N104="Desventaja",IFERROR(VLOOKUP(L104,INDIRECT(VLOOKUP($G104,ListaDesventajas!$A$1:$B$24,2,0)),2,0),0),IF($N104="Mantenida",10*INDEX(INDIRECT($F104),1,2),IF($N104="Sostenimiento Menor",20*INDEX(INDIRECT($F104),1,2),IF($N104="Sostenimiento Mayor",30*INDEX(INDIRECT($F104),1,2),IF($N104="Combinable",10*INDEX(INDIRECT($F104),1,2),0))))))</f>
        <v>0</v>
      </c>
      <c r="T104" s="49">
        <f t="shared" ca="1" si="5"/>
        <v>-20</v>
      </c>
      <c r="U104" s="72"/>
    </row>
    <row r="105" spans="1:21" s="15" customFormat="1" x14ac:dyDescent="0.25">
      <c r="A105" s="53" t="s">
        <v>315</v>
      </c>
      <c r="B105" s="29" t="s">
        <v>419</v>
      </c>
      <c r="C105" s="30">
        <f t="shared" si="3"/>
        <v>25</v>
      </c>
      <c r="D105" s="31">
        <f t="shared" si="4"/>
        <v>1</v>
      </c>
      <c r="E105" s="29" t="s">
        <v>81</v>
      </c>
      <c r="F105" s="31" t="str">
        <f t="array" ref="F105">IF(C105&lt;&gt;"",ADDRESS(ROW(C105),COLUMN(C105))&amp;":"&amp;ADDRESS(ROW(C105)-1+MATCH(TRUE,C106:$C$455&lt;&gt;"",0),COLUMN(U105)),F104)</f>
        <v>$C$105:$U$108</v>
      </c>
      <c r="G105" s="31" t="s">
        <v>81</v>
      </c>
      <c r="H105" s="30" t="s">
        <v>919</v>
      </c>
      <c r="I105" s="30"/>
      <c r="J105" s="30"/>
      <c r="K105" s="30"/>
      <c r="L105" s="30"/>
      <c r="M105" s="32" t="str">
        <f>VLOOKUP(G105,ListaEfectos!$A$4:$F$77,6,0)</f>
        <v>Agua, Luz, Oscuridad</v>
      </c>
      <c r="N105" s="63" t="str">
        <f>IFERROR(IF(VLOOKUP($G105,ListaEfectos!$A$4:$F$77,1,0)&lt;&gt;"","Efecto"),IFERROR(IF(VLOOKUP($G105,ListaDesventajas!$A$2:$A$24,1,0)&lt;&gt;"","Desventaja"),G105))</f>
        <v>Efecto</v>
      </c>
      <c r="O105" s="29">
        <f ca="1">IF($N105="Efecto",IFERROR(VLOOKUP(H105,INDIRECT(VLOOKUP($G105,ListaEfectos!$A$4:$F$77,2,0)),2,0),0),IF($N105="Desventaja",IFERROR(VLOOKUP(H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10</v>
      </c>
      <c r="P105" s="30">
        <f ca="1">IF($N105="Efecto",IFERROR(VLOOKUP(I105,INDIRECT(VLOOKUP($G105,ListaEfectos!$A$4:$F$77,2,0)),2,0),0),IF($N105="Desventaja",IFERROR(VLOOKUP(I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Q105" s="30">
        <f ca="1">IF($N105="Efecto",IFERROR(VLOOKUP(J105,INDIRECT(VLOOKUP($G105,ListaEfectos!$A$4:$F$77,2,0)),2,0),0),IF($N105="Desventaja",IFERROR(VLOOKUP(J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R105" s="30">
        <f ca="1">IF($N105="Efecto",IFERROR(VLOOKUP(K105,INDIRECT(VLOOKUP($G105,ListaEfectos!$A$4:$F$77,2,0)),2,0),0),IF($N105="Desventaja",IFERROR(VLOOKUP(K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S105" s="30">
        <f ca="1">IF($N105="Efecto",IFERROR(VLOOKUP(L105,INDIRECT(VLOOKUP($G105,ListaEfectos!$A$4:$F$77,2,0)),2,0),0),IF($N105="Desventaja",IFERROR(VLOOKUP(L105,INDIRECT(VLOOKUP($G105,ListaDesventajas!$A$1:$B$24,2,0)),2,0),0),IF($N105="Mantenida",10*INDEX(INDIRECT($F105),1,2),IF($N105="Sostenimiento Menor",20*INDEX(INDIRECT($F105),1,2),IF($N105="Sostenimiento Mayor",30*INDEX(INDIRECT($F105),1,2),IF($N105="Combinable",10*INDEX(INDIRECT($F105),1,2),0))))))</f>
        <v>0</v>
      </c>
      <c r="T105" s="49">
        <f t="shared" ca="1" si="5"/>
        <v>10</v>
      </c>
      <c r="U105" s="73"/>
    </row>
    <row r="106" spans="1:21" s="16" customFormat="1" x14ac:dyDescent="0.25">
      <c r="A106" s="54"/>
      <c r="B106" s="23"/>
      <c r="C106" s="16" t="str">
        <f t="shared" si="3"/>
        <v/>
      </c>
      <c r="D106" s="24" t="str">
        <f t="shared" si="4"/>
        <v/>
      </c>
      <c r="E106" s="23" t="s">
        <v>75</v>
      </c>
      <c r="F106" s="24" t="str">
        <f t="array" ref="F106">IF(C106&lt;&gt;"",ADDRESS(ROW(C106),COLUMN(C106))&amp;":"&amp;ADDRESS(ROW(C106)-1+MATCH(TRUE,C107:$C$455&lt;&gt;"",0),COLUMN(U106)),F105)</f>
        <v>$C$105:$U$108</v>
      </c>
      <c r="G106" s="24" t="s">
        <v>75</v>
      </c>
      <c r="M106" s="27" t="e">
        <f>VLOOKUP(G106,ListaEfectos!$A$4:$F$77,6,0)</f>
        <v>#N/A</v>
      </c>
      <c r="N106" s="63" t="str">
        <f>IFERROR(IF(VLOOKUP($G106,ListaEfectos!$A$4:$F$77,1,0)&lt;&gt;"","Efecto"),IFERROR(IF(VLOOKUP($G106,ListaDesventajas!$A$2:$A$24,1,0)&lt;&gt;"","Desventaja"),G106))</f>
        <v>Mantenida</v>
      </c>
      <c r="O106" s="23">
        <f ca="1">IF($N106="Efecto",IFERROR(VLOOKUP(H106,INDIRECT(VLOOKUP($G106,ListaEfectos!$A$4:$F$77,2,0)),2,0),0),IF($N106="Desventaja",IFERROR(VLOOKUP(H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P106" s="16">
        <f ca="1">IF($N106="Efecto",IFERROR(VLOOKUP(I106,INDIRECT(VLOOKUP($G106,ListaEfectos!$A$4:$F$77,2,0)),2,0),0),IF($N106="Desventaja",IFERROR(VLOOKUP(I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Q106" s="16">
        <f ca="1">IF($N106="Efecto",IFERROR(VLOOKUP(J106,INDIRECT(VLOOKUP($G106,ListaEfectos!$A$4:$F$77,2,0)),2,0),0),IF($N106="Desventaja",IFERROR(VLOOKUP(J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R106" s="16">
        <f ca="1">IF($N106="Efecto",IFERROR(VLOOKUP(K106,INDIRECT(VLOOKUP($G106,ListaEfectos!$A$4:$F$77,2,0)),2,0),0),IF($N106="Desventaja",IFERROR(VLOOKUP(K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S106" s="16">
        <f ca="1">IF($N106="Efecto",IFERROR(VLOOKUP(L106,INDIRECT(VLOOKUP($G106,ListaEfectos!$A$4:$F$77,2,0)),2,0),0),IF($N106="Desventaja",IFERROR(VLOOKUP(L106,INDIRECT(VLOOKUP($G106,ListaDesventajas!$A$1:$B$24,2,0)),2,0),0),IF($N106="Mantenida",10*INDEX(INDIRECT($F106),1,2),IF($N106="Sostenimiento Menor",20*INDEX(INDIRECT($F106),1,2),IF($N106="Sostenimiento Mayor",30*INDEX(INDIRECT($F106),1,2),IF($N106="Combinable",10*INDEX(INDIRECT($F106),1,2),0))))))</f>
        <v>10</v>
      </c>
      <c r="T106" s="49">
        <f t="shared" ca="1" si="5"/>
        <v>10</v>
      </c>
      <c r="U106" s="63"/>
    </row>
    <row r="107" spans="1:21" s="16" customFormat="1" x14ac:dyDescent="0.25">
      <c r="A107" s="54"/>
      <c r="B107" s="23"/>
      <c r="D107" s="24"/>
      <c r="E107" s="23"/>
      <c r="F107" s="24" t="str">
        <f t="array" ref="F107">IF(C107&lt;&gt;"",ADDRESS(ROW(C107),COLUMN(C107))&amp;":"&amp;ADDRESS(ROW(C107)-1+MATCH(TRUE,C108:$C$455&lt;&gt;"",0),COLUMN(U107)),F106)</f>
        <v>$C$105:$U$108</v>
      </c>
      <c r="G107" s="24" t="s">
        <v>82</v>
      </c>
      <c r="H107" s="23" t="s">
        <v>919</v>
      </c>
      <c r="L107" s="24"/>
      <c r="M107" s="27" t="e">
        <f>VLOOKUP(G107,ListaEfectos!$A$4:$F$77,6,0)</f>
        <v>#N/A</v>
      </c>
      <c r="N107" s="63" t="str">
        <f>IFERROR(IF(VLOOKUP($G107,ListaEfectos!$A$4:$F$77,1,0)&lt;&gt;"","Efecto"),IFERROR(IF(VLOOKUP($G107,ListaDesventajas!$A$2:$A$24,1,0)&lt;&gt;"","Desventaja"),G107))</f>
        <v>Combinable</v>
      </c>
      <c r="O107" s="23">
        <f ca="1">IF($N107="Efecto",IFERROR(VLOOKUP(H107,INDIRECT(VLOOKUP($G107,ListaEfectos!$A$4:$F$77,2,0)),2,0),0),IF($N107="Desventaja",IFERROR(VLOOKUP(H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P107" s="16">
        <f ca="1">IF($N107="Efecto",IFERROR(VLOOKUP(I107,INDIRECT(VLOOKUP($G107,ListaEfectos!$A$4:$F$77,2,0)),2,0),0),IF($N107="Desventaja",IFERROR(VLOOKUP(I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Q107" s="16">
        <f ca="1">IF($N107="Efecto",IFERROR(VLOOKUP(J107,INDIRECT(VLOOKUP($G107,ListaEfectos!$A$4:$F$77,2,0)),2,0),0),IF($N107="Desventaja",IFERROR(VLOOKUP(J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R107" s="16">
        <f ca="1">IF($N107="Efecto",IFERROR(VLOOKUP(K107,INDIRECT(VLOOKUP($G107,ListaEfectos!$A$4:$F$77,2,0)),2,0),0),IF($N107="Desventaja",IFERROR(VLOOKUP(K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S107" s="62">
        <f ca="1">IF($N107="Efecto",IFERROR(VLOOKUP(L107,INDIRECT(VLOOKUP($G107,ListaEfectos!$A$4:$F$77,2,0)),2,0),0),IF($N107="Desventaja",IFERROR(VLOOKUP(L107,INDIRECT(VLOOKUP($G107,ListaDesventajas!$A$1:$B$24,2,0)),2,0),0),IF($N107="Mantenida",10*INDEX(INDIRECT($F107),1,2),IF($N107="Sostenimiento Menor",20*INDEX(INDIRECT($F107),1,2),IF($N107="Sostenimiento Mayor",30*INDEX(INDIRECT($F107),1,2),IF($N107="Combinable",10*INDEX(INDIRECT($F107),1,2),0))))))</f>
        <v>10</v>
      </c>
      <c r="T107" s="49">
        <f t="shared" ca="1" si="5"/>
        <v>10</v>
      </c>
      <c r="U107" s="63"/>
    </row>
    <row r="108" spans="1:21" s="16" customFormat="1" x14ac:dyDescent="0.25">
      <c r="A108" s="54"/>
      <c r="B108" s="23"/>
      <c r="C108" s="16" t="str">
        <f t="shared" si="3"/>
        <v/>
      </c>
      <c r="D108" s="24" t="str">
        <f t="shared" si="4"/>
        <v/>
      </c>
      <c r="E108" s="25" t="s">
        <v>82</v>
      </c>
      <c r="F108" s="26" t="str">
        <f t="array" ref="F108">IF(C108&lt;&gt;"",ADDRESS(ROW(C108),COLUMN(C108))&amp;":"&amp;ADDRESS(ROW(C108)-1+MATCH(TRUE,C109:$C$455&lt;&gt;"",0),COLUMN(U108)),F107)</f>
        <v>$C$105:$U$108</v>
      </c>
      <c r="G108" s="26" t="s">
        <v>979</v>
      </c>
      <c r="H108" s="18" t="s">
        <v>1034</v>
      </c>
      <c r="I108" s="18" t="s">
        <v>764</v>
      </c>
      <c r="J108" s="18"/>
      <c r="K108" s="18"/>
      <c r="L108" s="18"/>
      <c r="M108" s="28" t="e">
        <f>VLOOKUP(G108,ListaEfectos!$A$4:$F$77,6,0)</f>
        <v>#N/A</v>
      </c>
      <c r="N108" s="63" t="str">
        <f>IFERROR(IF(VLOOKUP($G108,ListaEfectos!$A$4:$F$77,1,0)&lt;&gt;"","Efecto"),IFERROR(IF(VLOOKUP($G108,ListaDesventajas!$A$2:$A$24,1,0)&lt;&gt;"","Desventaja"),G108))</f>
        <v>Desventaja</v>
      </c>
      <c r="O108" s="25">
        <f ca="1">IF($N108="Efecto",IFERROR(VLOOKUP(H108,INDIRECT(VLOOKUP($G108,ListaEfectos!$A$4:$F$77,2,0)),2,0),0),IF($N108="Desventaja",IFERROR(VLOOKUP(H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-15</v>
      </c>
      <c r="P108" s="18">
        <f ca="1">IF($N108="Efecto",IFERROR(VLOOKUP(I108,INDIRECT(VLOOKUP($G108,ListaEfectos!$A$4:$F$77,2,0)),2,0),0),IF($N108="Desventaja",IFERROR(VLOOKUP(I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Q108" s="18">
        <f ca="1">IF($N108="Efecto",IFERROR(VLOOKUP(J108,INDIRECT(VLOOKUP($G108,ListaEfectos!$A$4:$F$77,2,0)),2,0),0),IF($N108="Desventaja",IFERROR(VLOOKUP(J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R108" s="18">
        <f ca="1">IF($N108="Efecto",IFERROR(VLOOKUP(K108,INDIRECT(VLOOKUP($G108,ListaEfectos!$A$4:$F$77,2,0)),2,0),0),IF($N108="Desventaja",IFERROR(VLOOKUP(K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S108" s="18">
        <f ca="1">IF($N108="Efecto",IFERROR(VLOOKUP(L108,INDIRECT(VLOOKUP($G108,ListaEfectos!$A$4:$F$77,2,0)),2,0),0),IF($N108="Desventaja",IFERROR(VLOOKUP(L108,INDIRECT(VLOOKUP($G108,ListaDesventajas!$A$1:$B$24,2,0)),2,0),0),IF($N108="Mantenida",10*INDEX(INDIRECT($F108),1,2),IF($N108="Sostenimiento Menor",20*INDEX(INDIRECT($F108),1,2),IF($N108="Sostenimiento Mayor",30*INDEX(INDIRECT($F108),1,2),IF($N108="Combinable",10*INDEX(INDIRECT($F108),1,2),0))))))</f>
        <v>0</v>
      </c>
      <c r="T108" s="49">
        <f t="shared" ca="1" si="5"/>
        <v>-15</v>
      </c>
      <c r="U108" s="63"/>
    </row>
    <row r="109" spans="1:21" s="16" customFormat="1" x14ac:dyDescent="0.25">
      <c r="A109" s="54"/>
      <c r="B109" s="23" t="s">
        <v>420</v>
      </c>
      <c r="C109" s="16">
        <f t="shared" si="3"/>
        <v>25</v>
      </c>
      <c r="D109" s="24">
        <f t="shared" si="4"/>
        <v>1</v>
      </c>
      <c r="E109" s="23" t="s">
        <v>83</v>
      </c>
      <c r="F109" s="24" t="str">
        <f t="array" ref="F109">IF(C109&lt;&gt;"",ADDRESS(ROW(C109),COLUMN(C109))&amp;":"&amp;ADDRESS(ROW(C109)-1+MATCH(TRUE,C110:$C$455&lt;&gt;"",0),COLUMN(U109)),F108)</f>
        <v>$C$109:$U$112</v>
      </c>
      <c r="G109" s="24" t="s">
        <v>535</v>
      </c>
      <c r="H109" s="16" t="s">
        <v>353</v>
      </c>
      <c r="M109" s="27" t="str">
        <f>VLOOKUP(G109,ListaEfectos!$A$4:$F$77,6,0)</f>
        <v>Aire, Luz, Oscuridad</v>
      </c>
      <c r="N109" s="63" t="str">
        <f>IFERROR(IF(VLOOKUP($G109,ListaEfectos!$A$4:$F$77,1,0)&lt;&gt;"","Efecto"),IFERROR(IF(VLOOKUP($G109,ListaDesventajas!$A$2:$A$24,1,0)&lt;&gt;"","Desventaja"),G109))</f>
        <v>Efecto</v>
      </c>
      <c r="O109" s="23">
        <f ca="1">IF($N109="Efecto",IFERROR(VLOOKUP(H109,INDIRECT(VLOOKUP($G109,ListaEfectos!$A$4:$F$77,2,0)),2,0),0),IF($N109="Desventaja",IFERROR(VLOOKUP(H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10</v>
      </c>
      <c r="P109" s="16">
        <f ca="1">IF($N109="Efecto",IFERROR(VLOOKUP(I109,INDIRECT(VLOOKUP($G109,ListaEfectos!$A$4:$F$77,2,0)),2,0),0),IF($N109="Desventaja",IFERROR(VLOOKUP(I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Q109" s="16">
        <f ca="1">IF($N109="Efecto",IFERROR(VLOOKUP(J109,INDIRECT(VLOOKUP($G109,ListaEfectos!$A$4:$F$77,2,0)),2,0),0),IF($N109="Desventaja",IFERROR(VLOOKUP(J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R109" s="16">
        <f ca="1">IF($N109="Efecto",IFERROR(VLOOKUP(K109,INDIRECT(VLOOKUP($G109,ListaEfectos!$A$4:$F$77,2,0)),2,0),0),IF($N109="Desventaja",IFERROR(VLOOKUP(K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S109" s="16">
        <f ca="1">IF($N109="Efecto",IFERROR(VLOOKUP(L109,INDIRECT(VLOOKUP($G109,ListaEfectos!$A$4:$F$77,2,0)),2,0),0),IF($N109="Desventaja",IFERROR(VLOOKUP(L109,INDIRECT(VLOOKUP($G109,ListaDesventajas!$A$1:$B$24,2,0)),2,0),0),IF($N109="Mantenida",10*INDEX(INDIRECT($F109),1,2),IF($N109="Sostenimiento Menor",20*INDEX(INDIRECT($F109),1,2),IF($N109="Sostenimiento Mayor",30*INDEX(INDIRECT($F109),1,2),IF($N109="Combinable",10*INDEX(INDIRECT($F109),1,2),0))))))</f>
        <v>0</v>
      </c>
      <c r="T109" s="49">
        <f t="shared" ca="1" si="5"/>
        <v>10</v>
      </c>
      <c r="U109" s="63"/>
    </row>
    <row r="110" spans="1:21" s="16" customFormat="1" x14ac:dyDescent="0.25">
      <c r="A110" s="54"/>
      <c r="B110" s="23"/>
      <c r="C110" s="16" t="str">
        <f t="shared" si="3"/>
        <v/>
      </c>
      <c r="D110" s="24" t="str">
        <f t="shared" si="4"/>
        <v/>
      </c>
      <c r="E110" s="23" t="s">
        <v>75</v>
      </c>
      <c r="F110" s="24" t="str">
        <f t="array" ref="F110">IF(C110&lt;&gt;"",ADDRESS(ROW(C110),COLUMN(C110))&amp;":"&amp;ADDRESS(ROW(C110)-1+MATCH(TRUE,C111:$C$455&lt;&gt;"",0),COLUMN(U110)),F109)</f>
        <v>$C$109:$U$112</v>
      </c>
      <c r="G110" s="24" t="s">
        <v>75</v>
      </c>
      <c r="M110" s="27" t="e">
        <f>VLOOKUP(G110,ListaEfectos!$A$4:$F$77,6,0)</f>
        <v>#N/A</v>
      </c>
      <c r="N110" s="63" t="str">
        <f>IFERROR(IF(VLOOKUP($G110,ListaEfectos!$A$4:$F$77,1,0)&lt;&gt;"","Efecto"),IFERROR(IF(VLOOKUP($G110,ListaDesventajas!$A$2:$A$24,1,0)&lt;&gt;"","Desventaja"),G110))</f>
        <v>Mantenida</v>
      </c>
      <c r="O110" s="23">
        <f ca="1">IF($N110="Efecto",IFERROR(VLOOKUP(H110,INDIRECT(VLOOKUP($G110,ListaEfectos!$A$4:$F$77,2,0)),2,0),0),IF($N110="Desventaja",IFERROR(VLOOKUP(H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P110" s="16">
        <f ca="1">IF($N110="Efecto",IFERROR(VLOOKUP(I110,INDIRECT(VLOOKUP($G110,ListaEfectos!$A$4:$F$77,2,0)),2,0),0),IF($N110="Desventaja",IFERROR(VLOOKUP(I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Q110" s="16">
        <f ca="1">IF($N110="Efecto",IFERROR(VLOOKUP(J110,INDIRECT(VLOOKUP($G110,ListaEfectos!$A$4:$F$77,2,0)),2,0),0),IF($N110="Desventaja",IFERROR(VLOOKUP(J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R110" s="16">
        <f ca="1">IF($N110="Efecto",IFERROR(VLOOKUP(K110,INDIRECT(VLOOKUP($G110,ListaEfectos!$A$4:$F$77,2,0)),2,0),0),IF($N110="Desventaja",IFERROR(VLOOKUP(K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S110" s="16">
        <f ca="1">IF($N110="Efecto",IFERROR(VLOOKUP(L110,INDIRECT(VLOOKUP($G110,ListaEfectos!$A$4:$F$77,2,0)),2,0),0),IF($N110="Desventaja",IFERROR(VLOOKUP(L110,INDIRECT(VLOOKUP($G110,ListaDesventajas!$A$1:$B$24,2,0)),2,0),0),IF($N110="Mantenida",10*INDEX(INDIRECT($F110),1,2),IF($N110="Sostenimiento Menor",20*INDEX(INDIRECT($F110),1,2),IF($N110="Sostenimiento Mayor",30*INDEX(INDIRECT($F110),1,2),IF($N110="Combinable",10*INDEX(INDIRECT($F110),1,2),0))))))</f>
        <v>10</v>
      </c>
      <c r="T110" s="49">
        <f t="shared" ca="1" si="5"/>
        <v>10</v>
      </c>
      <c r="U110" s="63"/>
    </row>
    <row r="111" spans="1:21" s="16" customFormat="1" x14ac:dyDescent="0.25">
      <c r="A111" s="54"/>
      <c r="B111" s="23"/>
      <c r="D111" s="24"/>
      <c r="E111" s="23"/>
      <c r="F111" s="24" t="str">
        <f t="array" ref="F111">IF(C111&lt;&gt;"",ADDRESS(ROW(C111),COLUMN(C111))&amp;":"&amp;ADDRESS(ROW(C111)-1+MATCH(TRUE,C112:$C$455&lt;&gt;"",0),COLUMN(U111)),F110)</f>
        <v>$C$109:$U$112</v>
      </c>
      <c r="G111" s="24" t="s">
        <v>82</v>
      </c>
      <c r="M111" s="27" t="e">
        <f>VLOOKUP(G111,ListaEfectos!$A$4:$F$77,6,0)</f>
        <v>#N/A</v>
      </c>
      <c r="N111" s="63" t="str">
        <f>IFERROR(IF(VLOOKUP($G111,ListaEfectos!$A$4:$F$77,1,0)&lt;&gt;"","Efecto"),IFERROR(IF(VLOOKUP($G111,ListaDesventajas!$A$2:$A$24,1,0)&lt;&gt;"","Desventaja"),G111))</f>
        <v>Combinable</v>
      </c>
      <c r="O111" s="23">
        <f ca="1">IF($N111="Efecto",IFERROR(VLOOKUP(H111,INDIRECT(VLOOKUP($G111,ListaEfectos!$A$4:$F$77,2,0)),2,0),0),IF($N111="Desventaja",IFERROR(VLOOKUP(H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P111" s="16">
        <f ca="1">IF($N111="Efecto",IFERROR(VLOOKUP(I111,INDIRECT(VLOOKUP($G111,ListaEfectos!$A$4:$F$77,2,0)),2,0),0),IF($N111="Desventaja",IFERROR(VLOOKUP(I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Q111" s="16">
        <f ca="1">IF($N111="Efecto",IFERROR(VLOOKUP(J111,INDIRECT(VLOOKUP($G111,ListaEfectos!$A$4:$F$77,2,0)),2,0),0),IF($N111="Desventaja",IFERROR(VLOOKUP(J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R111" s="16">
        <f ca="1">IF($N111="Efecto",IFERROR(VLOOKUP(K111,INDIRECT(VLOOKUP($G111,ListaEfectos!$A$4:$F$77,2,0)),2,0),0),IF($N111="Desventaja",IFERROR(VLOOKUP(K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S111" s="62">
        <f ca="1">IF($N111="Efecto",IFERROR(VLOOKUP(L111,INDIRECT(VLOOKUP($G111,ListaEfectos!$A$4:$F$77,2,0)),2,0),0),IF($N111="Desventaja",IFERROR(VLOOKUP(L111,INDIRECT(VLOOKUP($G111,ListaDesventajas!$A$1:$B$24,2,0)),2,0),0),IF($N111="Mantenida",10*INDEX(INDIRECT($F111),1,2),IF($N111="Sostenimiento Menor",20*INDEX(INDIRECT($F111),1,2),IF($N111="Sostenimiento Mayor",30*INDEX(INDIRECT($F111),1,2),IF($N111="Combinable",10*INDEX(INDIRECT($F111),1,2),0))))))</f>
        <v>10</v>
      </c>
      <c r="T111" s="49">
        <f t="shared" ca="1" si="5"/>
        <v>10</v>
      </c>
      <c r="U111" s="63"/>
    </row>
    <row r="112" spans="1:21" s="16" customFormat="1" x14ac:dyDescent="0.25">
      <c r="A112" s="54"/>
      <c r="B112" s="23"/>
      <c r="C112" s="16" t="str">
        <f t="shared" si="3"/>
        <v/>
      </c>
      <c r="D112" s="24" t="str">
        <f t="shared" si="4"/>
        <v/>
      </c>
      <c r="E112" s="25" t="s">
        <v>82</v>
      </c>
      <c r="F112" s="26" t="str">
        <f t="array" ref="F112">IF(C112&lt;&gt;"",ADDRESS(ROW(C112),COLUMN(C112))&amp;":"&amp;ADDRESS(ROW(C112)-1+MATCH(TRUE,C113:$C$455&lt;&gt;"",0),COLUMN(U112)),F111)</f>
        <v>$C$109:$U$112</v>
      </c>
      <c r="G112" s="26" t="s">
        <v>979</v>
      </c>
      <c r="H112" s="18" t="s">
        <v>1034</v>
      </c>
      <c r="I112" s="18" t="s">
        <v>764</v>
      </c>
      <c r="J112" s="18"/>
      <c r="K112" s="18"/>
      <c r="L112" s="18"/>
      <c r="M112" s="28" t="e">
        <f>VLOOKUP(G112,ListaEfectos!$A$4:$F$77,6,0)</f>
        <v>#N/A</v>
      </c>
      <c r="N112" s="63" t="str">
        <f>IFERROR(IF(VLOOKUP($G112,ListaEfectos!$A$4:$F$77,1,0)&lt;&gt;"","Efecto"),IFERROR(IF(VLOOKUP($G112,ListaDesventajas!$A$2:$A$24,1,0)&lt;&gt;"","Desventaja"),G112))</f>
        <v>Desventaja</v>
      </c>
      <c r="O112" s="25">
        <f ca="1">IF($N112="Efecto",IFERROR(VLOOKUP(H112,INDIRECT(VLOOKUP($G112,ListaEfectos!$A$4:$F$77,2,0)),2,0),0),IF($N112="Desventaja",IFERROR(VLOOKUP(H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-15</v>
      </c>
      <c r="P112" s="18">
        <f ca="1">IF($N112="Efecto",IFERROR(VLOOKUP(I112,INDIRECT(VLOOKUP($G112,ListaEfectos!$A$4:$F$77,2,0)),2,0),0),IF($N112="Desventaja",IFERROR(VLOOKUP(I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Q112" s="18">
        <f ca="1">IF($N112="Efecto",IFERROR(VLOOKUP(J112,INDIRECT(VLOOKUP($G112,ListaEfectos!$A$4:$F$77,2,0)),2,0),0),IF($N112="Desventaja",IFERROR(VLOOKUP(J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R112" s="18">
        <f ca="1">IF($N112="Efecto",IFERROR(VLOOKUP(K112,INDIRECT(VLOOKUP($G112,ListaEfectos!$A$4:$F$77,2,0)),2,0),0),IF($N112="Desventaja",IFERROR(VLOOKUP(K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S112" s="18">
        <f ca="1">IF($N112="Efecto",IFERROR(VLOOKUP(L112,INDIRECT(VLOOKUP($G112,ListaEfectos!$A$4:$F$77,2,0)),2,0),0),IF($N112="Desventaja",IFERROR(VLOOKUP(L112,INDIRECT(VLOOKUP($G112,ListaDesventajas!$A$1:$B$24,2,0)),2,0),0),IF($N112="Mantenida",10*INDEX(INDIRECT($F112),1,2),IF($N112="Sostenimiento Menor",20*INDEX(INDIRECT($F112),1,2),IF($N112="Sostenimiento Mayor",30*INDEX(INDIRECT($F112),1,2),IF($N112="Combinable",10*INDEX(INDIRECT($F112),1,2),0))))))</f>
        <v>0</v>
      </c>
      <c r="T112" s="49">
        <f t="shared" ca="1" si="5"/>
        <v>-15</v>
      </c>
      <c r="U112" s="63"/>
    </row>
    <row r="113" spans="1:21" s="16" customFormat="1" x14ac:dyDescent="0.25">
      <c r="A113" s="54"/>
      <c r="B113" s="23" t="s">
        <v>421</v>
      </c>
      <c r="C113" s="16">
        <f t="shared" si="3"/>
        <v>30</v>
      </c>
      <c r="D113" s="24">
        <f t="shared" si="4"/>
        <v>1</v>
      </c>
      <c r="E113" s="23" t="s">
        <v>84</v>
      </c>
      <c r="F113" s="24" t="str">
        <f t="array" ref="F113">IF(C113&lt;&gt;"",ADDRESS(ROW(C113),COLUMN(C113))&amp;":"&amp;ADDRESS(ROW(C113)-1+MATCH(TRUE,C114:$C$455&lt;&gt;"",0),COLUMN(U113)),F112)</f>
        <v>$C$113:$U$116</v>
      </c>
      <c r="G113" s="24" t="s">
        <v>536</v>
      </c>
      <c r="H113" s="16" t="s">
        <v>553</v>
      </c>
      <c r="M113" s="27" t="str">
        <f>VLOOKUP(G113,ListaEfectos!$A$4:$F$77,6,0)</f>
        <v>Aire, Luz, Oscuridad</v>
      </c>
      <c r="N113" s="63" t="str">
        <f>IFERROR(IF(VLOOKUP($G113,ListaEfectos!$A$4:$F$77,1,0)&lt;&gt;"","Efecto"),IFERROR(IF(VLOOKUP($G113,ListaDesventajas!$A$2:$A$24,1,0)&lt;&gt;"","Desventaja"),G113))</f>
        <v>Efecto</v>
      </c>
      <c r="O113" s="23">
        <f ca="1">IF($N113="Efecto",IFERROR(VLOOKUP(H113,INDIRECT(VLOOKUP($G113,ListaEfectos!$A$4:$F$77,2,0)),2,0),0),IF($N113="Desventaja",IFERROR(VLOOKUP(H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10</v>
      </c>
      <c r="P113" s="16">
        <f ca="1">IF($N113="Efecto",IFERROR(VLOOKUP(I113,INDIRECT(VLOOKUP($G113,ListaEfectos!$A$4:$F$77,2,0)),2,0),0),IF($N113="Desventaja",IFERROR(VLOOKUP(I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Q113" s="16">
        <f ca="1">IF($N113="Efecto",IFERROR(VLOOKUP(J113,INDIRECT(VLOOKUP($G113,ListaEfectos!$A$4:$F$77,2,0)),2,0),0),IF($N113="Desventaja",IFERROR(VLOOKUP(J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R113" s="16">
        <f ca="1">IF($N113="Efecto",IFERROR(VLOOKUP(K113,INDIRECT(VLOOKUP($G113,ListaEfectos!$A$4:$F$77,2,0)),2,0),0),IF($N113="Desventaja",IFERROR(VLOOKUP(K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S113" s="16">
        <f ca="1">IF($N113="Efecto",IFERROR(VLOOKUP(L113,INDIRECT(VLOOKUP($G113,ListaEfectos!$A$4:$F$77,2,0)),2,0),0),IF($N113="Desventaja",IFERROR(VLOOKUP(L113,INDIRECT(VLOOKUP($G113,ListaDesventajas!$A$1:$B$24,2,0)),2,0),0),IF($N113="Mantenida",10*INDEX(INDIRECT($F113),1,2),IF($N113="Sostenimiento Menor",20*INDEX(INDIRECT($F113),1,2),IF($N113="Sostenimiento Mayor",30*INDEX(INDIRECT($F113),1,2),IF($N113="Combinable",10*INDEX(INDIRECT($F113),1,2),0))))))</f>
        <v>0</v>
      </c>
      <c r="T113" s="49">
        <f t="shared" ca="1" si="5"/>
        <v>10</v>
      </c>
      <c r="U113" s="63"/>
    </row>
    <row r="114" spans="1:21" s="16" customFormat="1" x14ac:dyDescent="0.25">
      <c r="A114" s="54"/>
      <c r="B114" s="23"/>
      <c r="C114" s="16" t="str">
        <f t="shared" si="3"/>
        <v/>
      </c>
      <c r="D114" s="24" t="str">
        <f t="shared" si="4"/>
        <v/>
      </c>
      <c r="E114" s="23" t="s">
        <v>69</v>
      </c>
      <c r="F114" s="24" t="str">
        <f t="array" ref="F114">IF(C114&lt;&gt;"",ADDRESS(ROW(C114),COLUMN(C114))&amp;":"&amp;ADDRESS(ROW(C114)-1+MATCH(TRUE,C115:$C$455&lt;&gt;"",0),COLUMN(U114)),F113)</f>
        <v>$C$113:$U$116</v>
      </c>
      <c r="G114" s="24" t="s">
        <v>531</v>
      </c>
      <c r="H114" s="47" t="s">
        <v>919</v>
      </c>
      <c r="M114" s="27" t="str">
        <f>VLOOKUP(G114,ListaEfectos!$A$4:$F$77,6,0)</f>
        <v>Luz, Oscuridad</v>
      </c>
      <c r="N114" s="63" t="str">
        <f>IFERROR(IF(VLOOKUP($G114,ListaEfectos!$A$4:$F$77,1,0)&lt;&gt;"","Efecto"),IFERROR(IF(VLOOKUP($G114,ListaDesventajas!$A$2:$A$24,1,0)&lt;&gt;"","Desventaja"),G114))</f>
        <v>Efecto</v>
      </c>
      <c r="O114" s="23">
        <f ca="1">IF($N114="Efecto",IFERROR(VLOOKUP(H114,INDIRECT(VLOOKUP($G114,ListaEfectos!$A$4:$F$77,2,0)),2,0),0),IF($N114="Desventaja",IFERROR(VLOOKUP(H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10</v>
      </c>
      <c r="P114" s="16">
        <f ca="1">IF($N114="Efecto",IFERROR(VLOOKUP(I114,INDIRECT(VLOOKUP($G114,ListaEfectos!$A$4:$F$77,2,0)),2,0),0),IF($N114="Desventaja",IFERROR(VLOOKUP(I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Q114" s="16">
        <f ca="1">IF($N114="Efecto",IFERROR(VLOOKUP(J114,INDIRECT(VLOOKUP($G114,ListaEfectos!$A$4:$F$77,2,0)),2,0),0),IF($N114="Desventaja",IFERROR(VLOOKUP(J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R114" s="16">
        <f ca="1">IF($N114="Efecto",IFERROR(VLOOKUP(K114,INDIRECT(VLOOKUP($G114,ListaEfectos!$A$4:$F$77,2,0)),2,0),0),IF($N114="Desventaja",IFERROR(VLOOKUP(K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S114" s="16">
        <f ca="1">IF($N114="Efecto",IFERROR(VLOOKUP(L114,INDIRECT(VLOOKUP($G114,ListaEfectos!$A$4:$F$77,2,0)),2,0),0),IF($N114="Desventaja",IFERROR(VLOOKUP(L114,INDIRECT(VLOOKUP($G114,ListaDesventajas!$A$1:$B$24,2,0)),2,0),0),IF($N114="Mantenida",10*INDEX(INDIRECT($F114),1,2),IF($N114="Sostenimiento Menor",20*INDEX(INDIRECT($F114),1,2),IF($N114="Sostenimiento Mayor",30*INDEX(INDIRECT($F114),1,2),IF($N114="Combinable",10*INDEX(INDIRECT($F114),1,2),0))))))</f>
        <v>0</v>
      </c>
      <c r="T114" s="49">
        <f t="shared" ca="1" si="5"/>
        <v>10</v>
      </c>
      <c r="U114" s="63"/>
    </row>
    <row r="115" spans="1:21" s="16" customFormat="1" x14ac:dyDescent="0.25">
      <c r="A115" s="54"/>
      <c r="B115" s="23"/>
      <c r="D115" s="24"/>
      <c r="E115" s="23"/>
      <c r="F115" s="24" t="str">
        <f t="array" ref="F115">IF(C115&lt;&gt;"",ADDRESS(ROW(C115),COLUMN(C115))&amp;":"&amp;ADDRESS(ROW(C115)-1+MATCH(TRUE,C116:$C$455&lt;&gt;"",0),COLUMN(U115)),F114)</f>
        <v>$C$113:$U$116</v>
      </c>
      <c r="G115" s="24" t="s">
        <v>246</v>
      </c>
      <c r="H115" s="16" t="s">
        <v>347</v>
      </c>
      <c r="M115" s="27" t="str">
        <f>VLOOKUP(G115,ListaEfectos!$A$4:$F$77,6,0)</f>
        <v>Fuego, Luz, Oscuridad</v>
      </c>
      <c r="N115" s="63" t="str">
        <f>IFERROR(IF(VLOOKUP($G115,ListaEfectos!$A$4:$F$77,1,0)&lt;&gt;"","Efecto"),IFERROR(IF(VLOOKUP($G115,ListaDesventajas!$A$2:$A$24,1,0)&lt;&gt;"","Desventaja"),G115))</f>
        <v>Efecto</v>
      </c>
      <c r="O115" s="23">
        <f ca="1">IF($N115="Efecto",IFERROR(VLOOKUP(H115,INDIRECT(VLOOKUP($G115,ListaEfectos!$A$4:$F$77,2,0)),2,0),0),IF($N115="Desventaja",IFERROR(VLOOKUP(H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15</v>
      </c>
      <c r="P115" s="16">
        <f ca="1">IF($N115="Efecto",IFERROR(VLOOKUP(I115,INDIRECT(VLOOKUP($G115,ListaEfectos!$A$4:$F$77,2,0)),2,0),0),IF($N115="Desventaja",IFERROR(VLOOKUP(I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Q115" s="16">
        <f ca="1">IF($N115="Efecto",IFERROR(VLOOKUP(J115,INDIRECT(VLOOKUP($G115,ListaEfectos!$A$4:$F$77,2,0)),2,0),0),IF($N115="Desventaja",IFERROR(VLOOKUP(J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R115" s="16">
        <f ca="1">IF($N115="Efecto",IFERROR(VLOOKUP(K115,INDIRECT(VLOOKUP($G115,ListaEfectos!$A$4:$F$77,2,0)),2,0),0),IF($N115="Desventaja",IFERROR(VLOOKUP(K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S115" s="62">
        <f ca="1">IF($N115="Efecto",IFERROR(VLOOKUP(L115,INDIRECT(VLOOKUP($G115,ListaEfectos!$A$4:$F$77,2,0)),2,0),0),IF($N115="Desventaja",IFERROR(VLOOKUP(L115,INDIRECT(VLOOKUP($G115,ListaDesventajas!$A$1:$B$24,2,0)),2,0),0),IF($N115="Mantenida",10*INDEX(INDIRECT($F115),1,2),IF($N115="Sostenimiento Menor",20*INDEX(INDIRECT($F115),1,2),IF($N115="Sostenimiento Mayor",30*INDEX(INDIRECT($F115),1,2),IF($N115="Combinable",10*INDEX(INDIRECT($F115),1,2),0))))))</f>
        <v>0</v>
      </c>
      <c r="T115" s="49">
        <f t="shared" ca="1" si="5"/>
        <v>15</v>
      </c>
      <c r="U115" s="63"/>
    </row>
    <row r="116" spans="1:21" s="16" customFormat="1" x14ac:dyDescent="0.25">
      <c r="A116" s="54"/>
      <c r="B116" s="23"/>
      <c r="C116" s="16" t="str">
        <f t="shared" si="3"/>
        <v/>
      </c>
      <c r="D116" s="24" t="str">
        <f t="shared" si="4"/>
        <v/>
      </c>
      <c r="E116" s="25" t="s">
        <v>85</v>
      </c>
      <c r="F116" s="26" t="str">
        <f t="array" ref="F116">IF(C116&lt;&gt;"",ADDRESS(ROW(C116),COLUMN(C116))&amp;":"&amp;ADDRESS(ROW(C116)-1+MATCH(TRUE,C117:$C$455&lt;&gt;"",0),COLUMN(U116)),F115)</f>
        <v>$C$113:$U$116</v>
      </c>
      <c r="G116" s="26" t="s">
        <v>979</v>
      </c>
      <c r="H116" s="18" t="s">
        <v>1034</v>
      </c>
      <c r="I116" s="18" t="s">
        <v>764</v>
      </c>
      <c r="J116" s="18"/>
      <c r="K116" s="18"/>
      <c r="L116" s="18"/>
      <c r="M116" s="28" t="e">
        <f>VLOOKUP(G116,ListaEfectos!$A$4:$F$77,6,0)</f>
        <v>#N/A</v>
      </c>
      <c r="N116" s="63" t="str">
        <f>IFERROR(IF(VLOOKUP($G116,ListaEfectos!$A$4:$F$77,1,0)&lt;&gt;"","Efecto"),IFERROR(IF(VLOOKUP($G116,ListaDesventajas!$A$2:$A$24,1,0)&lt;&gt;"","Desventaja"),G116))</f>
        <v>Desventaja</v>
      </c>
      <c r="O116" s="25">
        <f ca="1">IF($N116="Efecto",IFERROR(VLOOKUP(H116,INDIRECT(VLOOKUP($G116,ListaEfectos!$A$4:$F$77,2,0)),2,0),0),IF($N116="Desventaja",IFERROR(VLOOKUP(H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-15</v>
      </c>
      <c r="P116" s="18">
        <f ca="1">IF($N116="Efecto",IFERROR(VLOOKUP(I116,INDIRECT(VLOOKUP($G116,ListaEfectos!$A$4:$F$77,2,0)),2,0),0),IF($N116="Desventaja",IFERROR(VLOOKUP(I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Q116" s="18">
        <f ca="1">IF($N116="Efecto",IFERROR(VLOOKUP(J116,INDIRECT(VLOOKUP($G116,ListaEfectos!$A$4:$F$77,2,0)),2,0),0),IF($N116="Desventaja",IFERROR(VLOOKUP(J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R116" s="18">
        <f ca="1">IF($N116="Efecto",IFERROR(VLOOKUP(K116,INDIRECT(VLOOKUP($G116,ListaEfectos!$A$4:$F$77,2,0)),2,0),0),IF($N116="Desventaja",IFERROR(VLOOKUP(K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S116" s="18">
        <f ca="1">IF($N116="Efecto",IFERROR(VLOOKUP(L116,INDIRECT(VLOOKUP($G116,ListaEfectos!$A$4:$F$77,2,0)),2,0),0),IF($N116="Desventaja",IFERROR(VLOOKUP(L116,INDIRECT(VLOOKUP($G116,ListaDesventajas!$A$1:$B$24,2,0)),2,0),0),IF($N116="Mantenida",10*INDEX(INDIRECT($F116),1,2),IF($N116="Sostenimiento Menor",20*INDEX(INDIRECT($F116),1,2),IF($N116="Sostenimiento Mayor",30*INDEX(INDIRECT($F116),1,2),IF($N116="Combinable",10*INDEX(INDIRECT($F116),1,2),0))))))</f>
        <v>0</v>
      </c>
      <c r="T116" s="49">
        <f t="shared" ca="1" si="5"/>
        <v>-15</v>
      </c>
      <c r="U116" s="63"/>
    </row>
    <row r="117" spans="1:21" s="16" customFormat="1" x14ac:dyDescent="0.25">
      <c r="A117" s="54"/>
      <c r="B117" s="23" t="s">
        <v>422</v>
      </c>
      <c r="C117" s="16">
        <f t="shared" si="3"/>
        <v>60</v>
      </c>
      <c r="D117" s="24">
        <f t="shared" si="4"/>
        <v>2</v>
      </c>
      <c r="E117" s="23" t="s">
        <v>86</v>
      </c>
      <c r="F117" s="24" t="str">
        <f t="array" ref="F117">IF(C117&lt;&gt;"",ADDRESS(ROW(C117),COLUMN(C117))&amp;":"&amp;ADDRESS(ROW(C117)-1+MATCH(TRUE,C118:$C$455&lt;&gt;"",0),COLUMN(U117)),F116)</f>
        <v>$C$117:$U$119</v>
      </c>
      <c r="G117" s="24" t="s">
        <v>337</v>
      </c>
      <c r="H117" s="16" t="s">
        <v>554</v>
      </c>
      <c r="I117" s="16" t="s">
        <v>555</v>
      </c>
      <c r="M117" s="27" t="str">
        <f>VLOOKUP(G117,ListaEfectos!$A$4:$F$77,6,0)</f>
        <v>Luz, Oscuridad</v>
      </c>
      <c r="N117" s="63" t="str">
        <f>IFERROR(IF(VLOOKUP($G117,ListaEfectos!$A$4:$F$77,1,0)&lt;&gt;"","Efecto"),IFERROR(IF(VLOOKUP($G117,ListaDesventajas!$A$2:$A$24,1,0)&lt;&gt;"","Desventaja"),G117))</f>
        <v>Efecto</v>
      </c>
      <c r="O117" s="23">
        <f ca="1">IF($N117="Efecto",IFERROR(VLOOKUP(H117,INDIRECT(VLOOKUP($G117,ListaEfectos!$A$4:$F$77,2,0)),2,0),0),IF($N117="Desventaja",IFERROR(VLOOKUP(H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35</v>
      </c>
      <c r="P117" s="16">
        <f ca="1">IF($N117="Efecto",IFERROR(VLOOKUP(I117,INDIRECT(VLOOKUP($G117,ListaEfectos!$A$4:$F$77,2,0)),2,0),0),IF($N117="Desventaja",IFERROR(VLOOKUP(I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20</v>
      </c>
      <c r="Q117" s="16">
        <f ca="1">IF($N117="Efecto",IFERROR(VLOOKUP(J117,INDIRECT(VLOOKUP($G117,ListaEfectos!$A$4:$F$77,2,0)),2,0),0),IF($N117="Desventaja",IFERROR(VLOOKUP(J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R117" s="16">
        <f ca="1">IF($N117="Efecto",IFERROR(VLOOKUP(K117,INDIRECT(VLOOKUP($G117,ListaEfectos!$A$4:$F$77,2,0)),2,0),0),IF($N117="Desventaja",IFERROR(VLOOKUP(K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S117" s="16">
        <f ca="1">IF($N117="Efecto",IFERROR(VLOOKUP(L117,INDIRECT(VLOOKUP($G117,ListaEfectos!$A$4:$F$77,2,0)),2,0),0),IF($N117="Desventaja",IFERROR(VLOOKUP(L117,INDIRECT(VLOOKUP($G117,ListaDesventajas!$A$1:$B$24,2,0)),2,0),0),IF($N117="Mantenida",10*INDEX(INDIRECT($F117),1,2),IF($N117="Sostenimiento Menor",20*INDEX(INDIRECT($F117),1,2),IF($N117="Sostenimiento Mayor",30*INDEX(INDIRECT($F117),1,2),IF($N117="Combinable",10*INDEX(INDIRECT($F117),1,2),0))))))</f>
        <v>0</v>
      </c>
      <c r="T117" s="49">
        <f t="shared" ca="1" si="5"/>
        <v>55</v>
      </c>
      <c r="U117" s="63"/>
    </row>
    <row r="118" spans="1:21" s="16" customFormat="1" x14ac:dyDescent="0.25">
      <c r="A118" s="54"/>
      <c r="B118" s="23"/>
      <c r="D118" s="24"/>
      <c r="E118" s="23"/>
      <c r="F118" s="24" t="str">
        <f t="array" ref="F118">IF(C118&lt;&gt;"",ADDRESS(ROW(C118),COLUMN(C118))&amp;":"&amp;ADDRESS(ROW(C118)-1+MATCH(TRUE,C119:$C$455&lt;&gt;"",0),COLUMN(U118)),F117)</f>
        <v>$C$117:$U$119</v>
      </c>
      <c r="G118" s="24" t="s">
        <v>979</v>
      </c>
      <c r="H118" s="16" t="s">
        <v>1034</v>
      </c>
      <c r="I118" s="16" t="s">
        <v>764</v>
      </c>
      <c r="M118" s="27"/>
      <c r="N118" s="63" t="str">
        <f>IFERROR(IF(VLOOKUP($G118,ListaEfectos!$A$4:$F$77,1,0)&lt;&gt;"","Efecto"),IFERROR(IF(VLOOKUP($G118,ListaDesventajas!$A$2:$A$24,1,0)&lt;&gt;"","Desventaja"),G118))</f>
        <v>Desventaja</v>
      </c>
      <c r="O118" s="23">
        <f ca="1">IF($N118="Efecto",IFERROR(VLOOKUP(H118,INDIRECT(VLOOKUP($G118,ListaEfectos!$A$4:$F$77,2,0)),2,0),0),IF($N118="Desventaja",IFERROR(VLOOKUP(H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-15</v>
      </c>
      <c r="P118" s="16">
        <f ca="1">IF($N118="Efecto",IFERROR(VLOOKUP(I118,INDIRECT(VLOOKUP($G118,ListaEfectos!$A$4:$F$77,2,0)),2,0),0),IF($N118="Desventaja",IFERROR(VLOOKUP(I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Q118" s="16">
        <f ca="1">IF($N118="Efecto",IFERROR(VLOOKUP(J118,INDIRECT(VLOOKUP($G118,ListaEfectos!$A$4:$F$77,2,0)),2,0),0),IF($N118="Desventaja",IFERROR(VLOOKUP(J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R118" s="16">
        <f ca="1">IF($N118="Efecto",IFERROR(VLOOKUP(K118,INDIRECT(VLOOKUP($G118,ListaEfectos!$A$4:$F$77,2,0)),2,0),0),IF($N118="Desventaja",IFERROR(VLOOKUP(K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S118" s="16">
        <f ca="1">IF($N118="Efecto",IFERROR(VLOOKUP(L118,INDIRECT(VLOOKUP($G118,ListaEfectos!$A$4:$F$77,2,0)),2,0),0),IF($N118="Desventaja",IFERROR(VLOOKUP(L118,INDIRECT(VLOOKUP($G118,ListaDesventajas!$A$1:$B$24,2,0)),2,0),0),IF($N118="Mantenida",10*INDEX(INDIRECT($F118),1,2),IF($N118="Sostenimiento Menor",20*INDEX(INDIRECT($F118),1,2),IF($N118="Sostenimiento Mayor",30*INDEX(INDIRECT($F118),1,2),IF($N118="Combinable",10*INDEX(INDIRECT($F118),1,2),0))))))</f>
        <v>0</v>
      </c>
      <c r="T118" s="49">
        <f t="shared" ca="1" si="5"/>
        <v>-15</v>
      </c>
      <c r="U118" s="63"/>
    </row>
    <row r="119" spans="1:21" s="16" customFormat="1" x14ac:dyDescent="0.25">
      <c r="A119" s="54"/>
      <c r="B119" s="23"/>
      <c r="C119" s="16" t="str">
        <f t="shared" si="3"/>
        <v/>
      </c>
      <c r="D119" s="24" t="str">
        <f t="shared" si="4"/>
        <v/>
      </c>
      <c r="E119" s="25" t="s">
        <v>61</v>
      </c>
      <c r="F119" s="26" t="str">
        <f t="array" ref="F119">IF(C119&lt;&gt;"",ADDRESS(ROW(C119),COLUMN(C119))&amp;":"&amp;ADDRESS(ROW(C119)-1+MATCH(TRUE,C120:$C$455&lt;&gt;"",0),COLUMN(U119)),F118)</f>
        <v>$C$117:$U$119</v>
      </c>
      <c r="G119" s="26" t="s">
        <v>341</v>
      </c>
      <c r="H119" s="18" t="s">
        <v>556</v>
      </c>
      <c r="I119" s="18"/>
      <c r="J119" s="18"/>
      <c r="K119" s="18"/>
      <c r="L119" s="18"/>
      <c r="M119" s="28" t="str">
        <f>VLOOKUP(G119,ListaEfectos!$A$4:$F$77,6,0)</f>
        <v>Agua, Aire, Oscuridad</v>
      </c>
      <c r="N119" s="63" t="str">
        <f>IFERROR(IF(VLOOKUP($G119,ListaEfectos!$A$4:$F$77,1,0)&lt;&gt;"","Efecto"),IFERROR(IF(VLOOKUP($G119,ListaDesventajas!$A$2:$A$24,1,0)&lt;&gt;"","Desventaja"),G119))</f>
        <v>Efecto</v>
      </c>
      <c r="O119" s="25">
        <f ca="1">IF($N119="Efecto",IFERROR(VLOOKUP(H119,INDIRECT(VLOOKUP($G119,ListaEfectos!$A$4:$F$77,2,0)),2,0),0),IF($N119="Desventaja",IFERROR(VLOOKUP(H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20</v>
      </c>
      <c r="P119" s="18">
        <f ca="1">IF($N119="Efecto",IFERROR(VLOOKUP(I119,INDIRECT(VLOOKUP($G119,ListaEfectos!$A$4:$F$77,2,0)),2,0),0),IF($N119="Desventaja",IFERROR(VLOOKUP(I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Q119" s="18">
        <f ca="1">IF($N119="Efecto",IFERROR(VLOOKUP(J119,INDIRECT(VLOOKUP($G119,ListaEfectos!$A$4:$F$77,2,0)),2,0),0),IF($N119="Desventaja",IFERROR(VLOOKUP(J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R119" s="18">
        <f ca="1">IF($N119="Efecto",IFERROR(VLOOKUP(K119,INDIRECT(VLOOKUP($G119,ListaEfectos!$A$4:$F$77,2,0)),2,0),0),IF($N119="Desventaja",IFERROR(VLOOKUP(K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S119" s="18">
        <f ca="1">IF($N119="Efecto",IFERROR(VLOOKUP(L119,INDIRECT(VLOOKUP($G119,ListaEfectos!$A$4:$F$77,2,0)),2,0),0),IF($N119="Desventaja",IFERROR(VLOOKUP(L119,INDIRECT(VLOOKUP($G119,ListaDesventajas!$A$1:$B$24,2,0)),2,0),0),IF($N119="Mantenida",10*INDEX(INDIRECT($F119),1,2),IF($N119="Sostenimiento Menor",20*INDEX(INDIRECT($F119),1,2),IF($N119="Sostenimiento Mayor",30*INDEX(INDIRECT($F119),1,2),IF($N119="Combinable",10*INDEX(INDIRECT($F119),1,2),0))))))</f>
        <v>0</v>
      </c>
      <c r="T119" s="49">
        <f t="shared" ca="1" si="5"/>
        <v>20</v>
      </c>
      <c r="U119" s="63"/>
    </row>
    <row r="120" spans="1:21" s="16" customFormat="1" x14ac:dyDescent="0.25">
      <c r="A120" s="54"/>
      <c r="B120" s="23" t="s">
        <v>423</v>
      </c>
      <c r="C120" s="16">
        <f t="shared" si="3"/>
        <v>45</v>
      </c>
      <c r="D120" s="24">
        <f t="shared" si="4"/>
        <v>2</v>
      </c>
      <c r="E120" s="23" t="s">
        <v>539</v>
      </c>
      <c r="F120" s="24" t="str">
        <f t="array" ref="F120">IF(C120&lt;&gt;"",ADDRESS(ROW(C120),COLUMN(C120))&amp;":"&amp;ADDRESS(ROW(C120)-1+MATCH(TRUE,C121:$C$455&lt;&gt;"",0),COLUMN(U120)),F119)</f>
        <v>$C$120:$U$123</v>
      </c>
      <c r="G120" s="24" t="s">
        <v>538</v>
      </c>
      <c r="H120" s="16" t="s">
        <v>557</v>
      </c>
      <c r="I120" s="16" t="s">
        <v>559</v>
      </c>
      <c r="J120" s="16" t="s">
        <v>558</v>
      </c>
      <c r="M120" s="27" t="str">
        <f>VLOOKUP(G120,ListaEfectos!$A$4:$F$77,6,0)</f>
        <v>Agua</v>
      </c>
      <c r="N120" s="63" t="str">
        <f>IFERROR(IF(VLOOKUP($G120,ListaEfectos!$A$4:$F$77,1,0)&lt;&gt;"","Efecto"),IFERROR(IF(VLOOKUP($G120,ListaDesventajas!$A$2:$A$24,1,0)&lt;&gt;"","Desventaja"),G120))</f>
        <v>Efecto</v>
      </c>
      <c r="O120" s="23">
        <f ca="1">IF($N120="Efecto",IFERROR(VLOOKUP(H120,INDIRECT(VLOOKUP($G120,ListaEfectos!$A$4:$F$77,2,0)),2,0),0),IF($N120="Desventaja",IFERROR(VLOOKUP(H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15</v>
      </c>
      <c r="P120" s="16">
        <f ca="1">IF($N120="Efecto",IFERROR(VLOOKUP(I120,INDIRECT(VLOOKUP($G120,ListaEfectos!$A$4:$F$77,2,0)),2,0),0),IF($N120="Desventaja",IFERROR(VLOOKUP(I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Q120" s="16">
        <f ca="1">IF($N120="Efecto",IFERROR(VLOOKUP(J120,INDIRECT(VLOOKUP($G120,ListaEfectos!$A$4:$F$77,2,0)),2,0),0),IF($N120="Desventaja",IFERROR(VLOOKUP(J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20</v>
      </c>
      <c r="R120" s="16">
        <f ca="1">IF($N120="Efecto",IFERROR(VLOOKUP(K120,INDIRECT(VLOOKUP($G120,ListaEfectos!$A$4:$F$77,2,0)),2,0),0),IF($N120="Desventaja",IFERROR(VLOOKUP(K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S120" s="16">
        <f ca="1">IF($N120="Efecto",IFERROR(VLOOKUP(L120,INDIRECT(VLOOKUP($G120,ListaEfectos!$A$4:$F$77,2,0)),2,0),0),IF($N120="Desventaja",IFERROR(VLOOKUP(L120,INDIRECT(VLOOKUP($G120,ListaDesventajas!$A$1:$B$24,2,0)),2,0),0),IF($N120="Mantenida",10*INDEX(INDIRECT($F120),1,2),IF($N120="Sostenimiento Menor",20*INDEX(INDIRECT($F120),1,2),IF($N120="Sostenimiento Mayor",30*INDEX(INDIRECT($F120),1,2),IF($N120="Combinable",10*INDEX(INDIRECT($F120),1,2),0))))))</f>
        <v>0</v>
      </c>
      <c r="T120" s="49">
        <f t="shared" ca="1" si="5"/>
        <v>35</v>
      </c>
      <c r="U120" s="63"/>
    </row>
    <row r="121" spans="1:21" s="16" customFormat="1" x14ac:dyDescent="0.25">
      <c r="A121" s="54"/>
      <c r="B121" s="23"/>
      <c r="C121" s="16" t="str">
        <f t="shared" si="3"/>
        <v/>
      </c>
      <c r="D121" s="24" t="str">
        <f t="shared" si="4"/>
        <v/>
      </c>
      <c r="E121" s="23" t="s">
        <v>75</v>
      </c>
      <c r="F121" s="24" t="str">
        <f t="array" ref="F121">IF(C121&lt;&gt;"",ADDRESS(ROW(C121),COLUMN(C121))&amp;":"&amp;ADDRESS(ROW(C121)-1+MATCH(TRUE,C122:$C$455&lt;&gt;"",0),COLUMN(U121)),F120)</f>
        <v>$C$120:$U$123</v>
      </c>
      <c r="G121" s="24" t="s">
        <v>75</v>
      </c>
      <c r="M121" s="27" t="e">
        <f>VLOOKUP(G121,ListaEfectos!$A$4:$F$77,6,0)</f>
        <v>#N/A</v>
      </c>
      <c r="N121" s="63" t="str">
        <f>IFERROR(IF(VLOOKUP($G121,ListaEfectos!$A$4:$F$77,1,0)&lt;&gt;"","Efecto"),IFERROR(IF(VLOOKUP($G121,ListaDesventajas!$A$2:$A$24,1,0)&lt;&gt;"","Desventaja"),G121))</f>
        <v>Mantenida</v>
      </c>
      <c r="O121" s="23">
        <f ca="1">IF($N121="Efecto",IFERROR(VLOOKUP(H121,INDIRECT(VLOOKUP($G121,ListaEfectos!$A$4:$F$77,2,0)),2,0),0),IF($N121="Desventaja",IFERROR(VLOOKUP(H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P121" s="16">
        <f ca="1">IF($N121="Efecto",IFERROR(VLOOKUP(I121,INDIRECT(VLOOKUP($G121,ListaEfectos!$A$4:$F$77,2,0)),2,0),0),IF($N121="Desventaja",IFERROR(VLOOKUP(I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Q121" s="16">
        <f ca="1">IF($N121="Efecto",IFERROR(VLOOKUP(J121,INDIRECT(VLOOKUP($G121,ListaEfectos!$A$4:$F$77,2,0)),2,0),0),IF($N121="Desventaja",IFERROR(VLOOKUP(J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R121" s="16">
        <f ca="1">IF($N121="Efecto",IFERROR(VLOOKUP(K121,INDIRECT(VLOOKUP($G121,ListaEfectos!$A$4:$F$77,2,0)),2,0),0),IF($N121="Desventaja",IFERROR(VLOOKUP(K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S121" s="16">
        <f ca="1">IF($N121="Efecto",IFERROR(VLOOKUP(L121,INDIRECT(VLOOKUP($G121,ListaEfectos!$A$4:$F$77,2,0)),2,0),0),IF($N121="Desventaja",IFERROR(VLOOKUP(L121,INDIRECT(VLOOKUP($G121,ListaDesventajas!$A$1:$B$24,2,0)),2,0),0),IF($N121="Mantenida",10*INDEX(INDIRECT($F121),1,2),IF($N121="Sostenimiento Menor",20*INDEX(INDIRECT($F121),1,2),IF($N121="Sostenimiento Mayor",30*INDEX(INDIRECT($F121),1,2),IF($N121="Combinable",10*INDEX(INDIRECT($F121),1,2),0))))))</f>
        <v>20</v>
      </c>
      <c r="T121" s="49">
        <f t="shared" ca="1" si="5"/>
        <v>20</v>
      </c>
      <c r="U121" s="63"/>
    </row>
    <row r="122" spans="1:21" s="16" customFormat="1" x14ac:dyDescent="0.25">
      <c r="A122" s="54"/>
      <c r="B122" s="23"/>
      <c r="D122" s="24"/>
      <c r="E122" s="23"/>
      <c r="F122" s="24" t="str">
        <f t="array" ref="F122">IF(C122&lt;&gt;"",ADDRESS(ROW(C122),COLUMN(C122))&amp;":"&amp;ADDRESS(ROW(C122)-1+MATCH(TRUE,C123:$C$455&lt;&gt;"",0),COLUMN(U122)),F121)</f>
        <v>$C$120:$U$123</v>
      </c>
      <c r="G122" s="24" t="s">
        <v>979</v>
      </c>
      <c r="H122" s="16" t="s">
        <v>1034</v>
      </c>
      <c r="I122" s="16" t="s">
        <v>764</v>
      </c>
      <c r="M122" s="27"/>
      <c r="N122" s="63" t="str">
        <f>IFERROR(IF(VLOOKUP($G122,ListaEfectos!$A$4:$F$77,1,0)&lt;&gt;"","Efecto"),IFERROR(IF(VLOOKUP($G122,ListaDesventajas!$A$2:$A$24,1,0)&lt;&gt;"","Desventaja"),G122))</f>
        <v>Desventaja</v>
      </c>
      <c r="O122" s="23">
        <f ca="1">IF($N122="Efecto",IFERROR(VLOOKUP(H122,INDIRECT(VLOOKUP($G122,ListaEfectos!$A$4:$F$77,2,0)),2,0),0),IF($N122="Desventaja",IFERROR(VLOOKUP(H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-15</v>
      </c>
      <c r="P122" s="16">
        <f ca="1">IF($N122="Efecto",IFERROR(VLOOKUP(I122,INDIRECT(VLOOKUP($G122,ListaEfectos!$A$4:$F$77,2,0)),2,0),0),IF($N122="Desventaja",IFERROR(VLOOKUP(I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Q122" s="16">
        <f ca="1">IF($N122="Efecto",IFERROR(VLOOKUP(J122,INDIRECT(VLOOKUP($G122,ListaEfectos!$A$4:$F$77,2,0)),2,0),0),IF($N122="Desventaja",IFERROR(VLOOKUP(J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R122" s="16">
        <f ca="1">IF($N122="Efecto",IFERROR(VLOOKUP(K122,INDIRECT(VLOOKUP($G122,ListaEfectos!$A$4:$F$77,2,0)),2,0),0),IF($N122="Desventaja",IFERROR(VLOOKUP(K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S122" s="16">
        <f ca="1">IF($N122="Efecto",IFERROR(VLOOKUP(L122,INDIRECT(VLOOKUP($G122,ListaEfectos!$A$4:$F$77,2,0)),2,0),0),IF($N122="Desventaja",IFERROR(VLOOKUP(L122,INDIRECT(VLOOKUP($G122,ListaDesventajas!$A$1:$B$24,2,0)),2,0),0),IF($N122="Mantenida",10*INDEX(INDIRECT($F122),1,2),IF($N122="Sostenimiento Menor",20*INDEX(INDIRECT($F122),1,2),IF($N122="Sostenimiento Mayor",30*INDEX(INDIRECT($F122),1,2),IF($N122="Combinable",10*INDEX(INDIRECT($F122),1,2),0))))))</f>
        <v>0</v>
      </c>
      <c r="T122" s="49">
        <f t="shared" ca="1" si="5"/>
        <v>-15</v>
      </c>
      <c r="U122" s="63"/>
    </row>
    <row r="123" spans="1:21" s="16" customFormat="1" x14ac:dyDescent="0.25">
      <c r="A123" s="54"/>
      <c r="B123" s="23" t="s">
        <v>258</v>
      </c>
      <c r="C123" s="16" t="str">
        <f t="shared" si="3"/>
        <v/>
      </c>
      <c r="D123" s="24" t="str">
        <f t="shared" si="4"/>
        <v/>
      </c>
      <c r="E123" s="25"/>
      <c r="F123" s="26" t="str">
        <f t="array" ref="F123">IF(C123&lt;&gt;"",ADDRESS(ROW(C123),COLUMN(C123))&amp;":"&amp;ADDRESS(ROW(C123)-1+MATCH(TRUE,C124:$C$455&lt;&gt;"",0),COLUMN(U123)),F122)</f>
        <v>$C$120:$U$123</v>
      </c>
      <c r="G123" s="26" t="s">
        <v>540</v>
      </c>
      <c r="H123" s="18" t="s">
        <v>1105</v>
      </c>
      <c r="I123" s="18"/>
      <c r="J123" s="18"/>
      <c r="K123" s="18"/>
      <c r="L123" s="18"/>
      <c r="M123" s="28" t="e">
        <f>VLOOKUP(G123,ListaEfectos!$A$4:$F$77,6,0)</f>
        <v>#N/A</v>
      </c>
      <c r="N123" s="63" t="str">
        <f>IFERROR(IF(VLOOKUP($G123,ListaEfectos!$A$4:$F$77,1,0)&lt;&gt;"","Efecto"),IFERROR(IF(VLOOKUP($G123,ListaDesventajas!$A$2:$A$24,1,0)&lt;&gt;"","Desventaja"),G123))</f>
        <v>Desventaja</v>
      </c>
      <c r="O123" s="25">
        <f ca="1">IF($N123="Efecto",IFERROR(VLOOKUP(H123,INDIRECT(VLOOKUP($G123,ListaEfectos!$A$4:$F$77,2,0)),2,0),0),IF($N123="Desventaja",IFERROR(VLOOKUP(H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-30</v>
      </c>
      <c r="P123" s="18">
        <f ca="1">IF($N123="Efecto",IFERROR(VLOOKUP(I123,INDIRECT(VLOOKUP($G123,ListaEfectos!$A$4:$F$77,2,0)),2,0),0),IF($N123="Desventaja",IFERROR(VLOOKUP(I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Q123" s="18">
        <f ca="1">IF($N123="Efecto",IFERROR(VLOOKUP(J123,INDIRECT(VLOOKUP($G123,ListaEfectos!$A$4:$F$77,2,0)),2,0),0),IF($N123="Desventaja",IFERROR(VLOOKUP(J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R123" s="18">
        <f ca="1">IF($N123="Efecto",IFERROR(VLOOKUP(K123,INDIRECT(VLOOKUP($G123,ListaEfectos!$A$4:$F$77,2,0)),2,0),0),IF($N123="Desventaja",IFERROR(VLOOKUP(K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S123" s="18">
        <f ca="1">IF($N123="Efecto",IFERROR(VLOOKUP(L123,INDIRECT(VLOOKUP($G123,ListaEfectos!$A$4:$F$77,2,0)),2,0),0),IF($N123="Desventaja",IFERROR(VLOOKUP(L123,INDIRECT(VLOOKUP($G123,ListaDesventajas!$A$1:$B$24,2,0)),2,0),0),IF($N123="Mantenida",10*INDEX(INDIRECT($F123),1,2),IF($N123="Sostenimiento Menor",20*INDEX(INDIRECT($F123),1,2),IF($N123="Sostenimiento Mayor",30*INDEX(INDIRECT($F123),1,2),IF($N123="Combinable",10*INDEX(INDIRECT($F123),1,2),0))))))</f>
        <v>0</v>
      </c>
      <c r="T123" s="49">
        <f t="shared" ca="1" si="5"/>
        <v>-30</v>
      </c>
      <c r="U123" s="63"/>
    </row>
    <row r="124" spans="1:21" s="16" customFormat="1" x14ac:dyDescent="0.25">
      <c r="A124" s="54"/>
      <c r="B124" s="23" t="s">
        <v>424</v>
      </c>
      <c r="C124" s="16">
        <f t="shared" si="3"/>
        <v>80</v>
      </c>
      <c r="D124" s="24">
        <f t="shared" si="4"/>
        <v>2</v>
      </c>
      <c r="E124" s="23" t="s">
        <v>541</v>
      </c>
      <c r="F124" s="24" t="str">
        <f t="array" ref="F124">IF(C124&lt;&gt;"",ADDRESS(ROW(C124),COLUMN(C124))&amp;":"&amp;ADDRESS(ROW(C124)-1+MATCH(TRUE,C125:$C$455&lt;&gt;"",0),COLUMN(U124)),F123)</f>
        <v>$C$124:$U$126</v>
      </c>
      <c r="G124" s="24" t="s">
        <v>337</v>
      </c>
      <c r="H124" s="16" t="s">
        <v>554</v>
      </c>
      <c r="I124" s="16" t="s">
        <v>560</v>
      </c>
      <c r="J124" s="16" t="s">
        <v>561</v>
      </c>
      <c r="K124" s="16" t="s">
        <v>562</v>
      </c>
      <c r="L124" s="16" t="s">
        <v>563</v>
      </c>
      <c r="M124" s="27" t="str">
        <f>VLOOKUP(G124,ListaEfectos!$A$4:$F$77,6,0)</f>
        <v>Luz, Oscuridad</v>
      </c>
      <c r="N124" s="63" t="str">
        <f>IFERROR(IF(VLOOKUP($G124,ListaEfectos!$A$4:$F$77,1,0)&lt;&gt;"","Efecto"),IFERROR(IF(VLOOKUP($G124,ListaDesventajas!$A$2:$A$24,1,0)&lt;&gt;"","Desventaja"),G124))</f>
        <v>Efecto</v>
      </c>
      <c r="O124" s="23">
        <f ca="1">IF($N124="Efecto",IFERROR(VLOOKUP(H124,INDIRECT(VLOOKUP($G124,ListaEfectos!$A$4:$F$77,2,0)),2,0),0),IF($N124="Desventaja",IFERROR(VLOOKUP(H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35</v>
      </c>
      <c r="P124" s="16">
        <f ca="1">IF($N124="Efecto",IFERROR(VLOOKUP(I124,INDIRECT(VLOOKUP($G124,ListaEfectos!$A$4:$F$77,2,0)),2,0),0),IF($N124="Desventaja",IFERROR(VLOOKUP(I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15</v>
      </c>
      <c r="Q124" s="16">
        <f ca="1">IF($N124="Efecto",IFERROR(VLOOKUP(J124,INDIRECT(VLOOKUP($G124,ListaEfectos!$A$4:$F$77,2,0)),2,0),0),IF($N124="Desventaja",IFERROR(VLOOKUP(J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15</v>
      </c>
      <c r="R124" s="16">
        <f ca="1">IF($N124="Efecto",IFERROR(VLOOKUP(K124,INDIRECT(VLOOKUP($G124,ListaEfectos!$A$4:$F$77,2,0)),2,0),0),IF($N124="Desventaja",IFERROR(VLOOKUP(K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30</v>
      </c>
      <c r="S124" s="16">
        <f ca="1">IF($N124="Efecto",IFERROR(VLOOKUP(L124,INDIRECT(VLOOKUP($G124,ListaEfectos!$A$4:$F$77,2,0)),2,0),0),IF($N124="Desventaja",IFERROR(VLOOKUP(L124,INDIRECT(VLOOKUP($G124,ListaDesventajas!$A$1:$B$24,2,0)),2,0),0),IF($N124="Mantenida",10*INDEX(INDIRECT($F124),1,2),IF($N124="Sostenimiento Menor",20*INDEX(INDIRECT($F124),1,2),IF($N124="Sostenimiento Mayor",30*INDEX(INDIRECT($F124),1,2),IF($N124="Combinable",10*INDEX(INDIRECT($F124),1,2),0))))))</f>
        <v>10</v>
      </c>
      <c r="T124" s="49">
        <f t="shared" ca="1" si="5"/>
        <v>105</v>
      </c>
      <c r="U124" s="63"/>
    </row>
    <row r="125" spans="1:21" s="16" customFormat="1" x14ac:dyDescent="0.25">
      <c r="A125" s="54"/>
      <c r="B125" s="23"/>
      <c r="D125" s="24"/>
      <c r="E125" s="23"/>
      <c r="F125" s="24" t="str">
        <f t="array" ref="F125">IF(C125&lt;&gt;"",ADDRESS(ROW(C125),COLUMN(C125))&amp;":"&amp;ADDRESS(ROW(C125)-1+MATCH(TRUE,C126:$C$455&lt;&gt;"",0),COLUMN(U125)),F124)</f>
        <v>$C$124:$U$126</v>
      </c>
      <c r="G125" s="24" t="s">
        <v>979</v>
      </c>
      <c r="H125" s="16" t="s">
        <v>1034</v>
      </c>
      <c r="I125" s="16" t="s">
        <v>764</v>
      </c>
      <c r="M125" s="27"/>
      <c r="N125" s="63" t="str">
        <f>IFERROR(IF(VLOOKUP($G125,ListaEfectos!$A$4:$F$77,1,0)&lt;&gt;"","Efecto"),IFERROR(IF(VLOOKUP($G125,ListaDesventajas!$A$2:$A$24,1,0)&lt;&gt;"","Desventaja"),G125))</f>
        <v>Desventaja</v>
      </c>
      <c r="O125" s="23">
        <f ca="1">IF($N125="Efecto",IFERROR(VLOOKUP(H125,INDIRECT(VLOOKUP($G125,ListaEfectos!$A$4:$F$77,2,0)),2,0),0),IF($N125="Desventaja",IFERROR(VLOOKUP(H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-15</v>
      </c>
      <c r="P125" s="16">
        <f ca="1">IF($N125="Efecto",IFERROR(VLOOKUP(I125,INDIRECT(VLOOKUP($G125,ListaEfectos!$A$4:$F$77,2,0)),2,0),0),IF($N125="Desventaja",IFERROR(VLOOKUP(I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Q125" s="16">
        <f ca="1">IF($N125="Efecto",IFERROR(VLOOKUP(J125,INDIRECT(VLOOKUP($G125,ListaEfectos!$A$4:$F$77,2,0)),2,0),0),IF($N125="Desventaja",IFERROR(VLOOKUP(J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R125" s="16">
        <f ca="1">IF($N125="Efecto",IFERROR(VLOOKUP(K125,INDIRECT(VLOOKUP($G125,ListaEfectos!$A$4:$F$77,2,0)),2,0),0),IF($N125="Desventaja",IFERROR(VLOOKUP(K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S125" s="16">
        <f ca="1">IF($N125="Efecto",IFERROR(VLOOKUP(L125,INDIRECT(VLOOKUP($G125,ListaEfectos!$A$4:$F$77,2,0)),2,0),0),IF($N125="Desventaja",IFERROR(VLOOKUP(L125,INDIRECT(VLOOKUP($G125,ListaDesventajas!$A$1:$B$24,2,0)),2,0),0),IF($N125="Mantenida",10*INDEX(INDIRECT($F125),1,2),IF($N125="Sostenimiento Menor",20*INDEX(INDIRECT($F125),1,2),IF($N125="Sostenimiento Mayor",30*INDEX(INDIRECT($F125),1,2),IF($N125="Combinable",10*INDEX(INDIRECT($F125),1,2),0))))))</f>
        <v>0</v>
      </c>
      <c r="T125" s="49">
        <f t="shared" ca="1" si="5"/>
        <v>-15</v>
      </c>
      <c r="U125" s="63"/>
    </row>
    <row r="126" spans="1:21" s="18" customFormat="1" ht="15.75" thickBot="1" x14ac:dyDescent="0.3">
      <c r="A126" s="55"/>
      <c r="B126" s="33" t="s">
        <v>259</v>
      </c>
      <c r="C126" s="34" t="str">
        <f t="shared" si="3"/>
        <v/>
      </c>
      <c r="D126" s="35" t="str">
        <f t="shared" si="4"/>
        <v/>
      </c>
      <c r="E126" s="33"/>
      <c r="F126" s="35" t="str">
        <f t="array" ref="F126">IF(C126&lt;&gt;"",ADDRESS(ROW(C126),COLUMN(C126))&amp;":"&amp;ADDRESS(ROW(C126)-1+MATCH(TRUE,C127:$C$455&lt;&gt;"",0),COLUMN(U126)),F125)</f>
        <v>$C$124:$U$126</v>
      </c>
      <c r="G126" s="35" t="s">
        <v>542</v>
      </c>
      <c r="H126" s="34" t="s">
        <v>1035</v>
      </c>
      <c r="I126" s="34"/>
      <c r="J126" s="34"/>
      <c r="K126" s="34"/>
      <c r="L126" s="34"/>
      <c r="M126" s="37" t="e">
        <f>VLOOKUP(G126,ListaEfectos!$A$4:$F$77,6,0)</f>
        <v>#N/A</v>
      </c>
      <c r="N126" s="63" t="str">
        <f>IFERROR(IF(VLOOKUP($G126,ListaEfectos!$A$4:$F$77,1,0)&lt;&gt;"","Efecto"),IFERROR(IF(VLOOKUP($G126,ListaDesventajas!$A$2:$A$24,1,0)&lt;&gt;"","Desventaja"),G126))</f>
        <v>Desventaja</v>
      </c>
      <c r="O126" s="33">
        <f ca="1">IF($N126="Efecto",IFERROR(VLOOKUP(H126,INDIRECT(VLOOKUP($G126,ListaEfectos!$A$4:$F$77,2,0)),2,0),0),IF($N126="Desventaja",IFERROR(VLOOKUP(H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-10</v>
      </c>
      <c r="P126" s="34">
        <f ca="1">IF($N126="Efecto",IFERROR(VLOOKUP(I126,INDIRECT(VLOOKUP($G126,ListaEfectos!$A$4:$F$77,2,0)),2,0),0),IF($N126="Desventaja",IFERROR(VLOOKUP(I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Q126" s="34">
        <f ca="1">IF($N126="Efecto",IFERROR(VLOOKUP(J126,INDIRECT(VLOOKUP($G126,ListaEfectos!$A$4:$F$77,2,0)),2,0),0),IF($N126="Desventaja",IFERROR(VLOOKUP(J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R126" s="34">
        <f ca="1">IF($N126="Efecto",IFERROR(VLOOKUP(K126,INDIRECT(VLOOKUP($G126,ListaEfectos!$A$4:$F$77,2,0)),2,0),0),IF($N126="Desventaja",IFERROR(VLOOKUP(K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S126" s="34">
        <f ca="1">IF($N126="Efecto",IFERROR(VLOOKUP(L126,INDIRECT(VLOOKUP($G126,ListaEfectos!$A$4:$F$77,2,0)),2,0),0),IF($N126="Desventaja",IFERROR(VLOOKUP(L126,INDIRECT(VLOOKUP($G126,ListaDesventajas!$A$1:$B$24,2,0)),2,0),0),IF($N126="Mantenida",10*INDEX(INDIRECT($F126),1,2),IF($N126="Sostenimiento Menor",20*INDEX(INDIRECT($F126),1,2),IF($N126="Sostenimiento Mayor",30*INDEX(INDIRECT($F126),1,2),IF($N126="Combinable",10*INDEX(INDIRECT($F126),1,2),0))))))</f>
        <v>0</v>
      </c>
      <c r="T126" s="49">
        <f t="shared" ca="1" si="5"/>
        <v>-10</v>
      </c>
      <c r="U126" s="72"/>
    </row>
    <row r="127" spans="1:21" s="15" customFormat="1" x14ac:dyDescent="0.25">
      <c r="A127" s="53" t="s">
        <v>316</v>
      </c>
      <c r="B127" s="29" t="s">
        <v>425</v>
      </c>
      <c r="C127" s="30">
        <f t="shared" si="3"/>
        <v>20</v>
      </c>
      <c r="D127" s="31">
        <f t="shared" si="4"/>
        <v>1</v>
      </c>
      <c r="E127" s="29" t="s">
        <v>87</v>
      </c>
      <c r="F127" s="31" t="str">
        <f t="array" ref="F127">IF(C127&lt;&gt;"",ADDRESS(ROW(C127),COLUMN(C127))&amp;":"&amp;ADDRESS(ROW(C127)-1+MATCH(TRUE,C128:$C$455&lt;&gt;"",0),COLUMN(U127)),F126)</f>
        <v>$C$127:$U$128</v>
      </c>
      <c r="G127" s="31" t="s">
        <v>302</v>
      </c>
      <c r="H127" s="38" t="s">
        <v>344</v>
      </c>
      <c r="I127" s="30"/>
      <c r="J127" s="30"/>
      <c r="K127" s="30"/>
      <c r="L127" s="30"/>
      <c r="M127" s="32" t="str">
        <f>VLOOKUP(G127,ListaEfectos!$A$4:$F$77,6,0)</f>
        <v>Luz</v>
      </c>
      <c r="N127" s="63" t="str">
        <f>IFERROR(IF(VLOOKUP($G127,ListaEfectos!$A$4:$F$77,1,0)&lt;&gt;"","Efecto"),IFERROR(IF(VLOOKUP($G127,ListaDesventajas!$A$2:$A$24,1,0)&lt;&gt;"","Desventaja"),G127))</f>
        <v>Efecto</v>
      </c>
      <c r="O127" s="29">
        <f ca="1">IF($N127="Efecto",IFERROR(VLOOKUP(H127,INDIRECT(VLOOKUP($G127,ListaEfectos!$A$4:$F$77,2,0)),2,0),0),IF($N127="Desventaja",IFERROR(VLOOKUP(H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10</v>
      </c>
      <c r="P127" s="30">
        <f ca="1">IF($N127="Efecto",IFERROR(VLOOKUP(I127,INDIRECT(VLOOKUP($G127,ListaEfectos!$A$4:$F$77,2,0)),2,0),0),IF($N127="Desventaja",IFERROR(VLOOKUP(I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Q127" s="30">
        <f ca="1">IF($N127="Efecto",IFERROR(VLOOKUP(J127,INDIRECT(VLOOKUP($G127,ListaEfectos!$A$4:$F$77,2,0)),2,0),0),IF($N127="Desventaja",IFERROR(VLOOKUP(J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R127" s="30">
        <f ca="1">IF($N127="Efecto",IFERROR(VLOOKUP(K127,INDIRECT(VLOOKUP($G127,ListaEfectos!$A$4:$F$77,2,0)),2,0),0),IF($N127="Desventaja",IFERROR(VLOOKUP(K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S127" s="30">
        <f ca="1">IF($N127="Efecto",IFERROR(VLOOKUP(L127,INDIRECT(VLOOKUP($G127,ListaEfectos!$A$4:$F$77,2,0)),2,0),0),IF($N127="Desventaja",IFERROR(VLOOKUP(L127,INDIRECT(VLOOKUP($G127,ListaDesventajas!$A$1:$B$24,2,0)),2,0),0),IF($N127="Mantenida",10*INDEX(INDIRECT($F127),1,2),IF($N127="Sostenimiento Menor",20*INDEX(INDIRECT($F127),1,2),IF($N127="Sostenimiento Mayor",30*INDEX(INDIRECT($F127),1,2),IF($N127="Combinable",10*INDEX(INDIRECT($F127),1,2),0))))))</f>
        <v>0</v>
      </c>
      <c r="T127" s="49">
        <f t="shared" ca="1" si="5"/>
        <v>10</v>
      </c>
      <c r="U127" s="73"/>
    </row>
    <row r="128" spans="1:21" s="16" customFormat="1" x14ac:dyDescent="0.25">
      <c r="A128" s="54"/>
      <c r="B128" s="23"/>
      <c r="C128" s="16" t="str">
        <f t="shared" si="3"/>
        <v/>
      </c>
      <c r="D128" s="24" t="str">
        <f t="shared" si="4"/>
        <v/>
      </c>
      <c r="E128" s="25" t="s">
        <v>75</v>
      </c>
      <c r="F128" s="26" t="str">
        <f t="array" ref="F128">IF(C128&lt;&gt;"",ADDRESS(ROW(C128),COLUMN(C128))&amp;":"&amp;ADDRESS(ROW(C128)-1+MATCH(TRUE,C129:$C$455&lt;&gt;"",0),COLUMN(U128)),F127)</f>
        <v>$C$127:$U$128</v>
      </c>
      <c r="G128" s="26" t="s">
        <v>75</v>
      </c>
      <c r="H128" s="18"/>
      <c r="I128" s="18"/>
      <c r="J128" s="18"/>
      <c r="K128" s="18"/>
      <c r="L128" s="18"/>
      <c r="M128" s="28" t="e">
        <f>VLOOKUP(G128,ListaEfectos!$A$4:$F$77,6,0)</f>
        <v>#N/A</v>
      </c>
      <c r="N128" s="63" t="str">
        <f>IFERROR(IF(VLOOKUP($G128,ListaEfectos!$A$4:$F$77,1,0)&lt;&gt;"","Efecto"),IFERROR(IF(VLOOKUP($G128,ListaDesventajas!$A$2:$A$24,1,0)&lt;&gt;"","Desventaja"),G128))</f>
        <v>Mantenida</v>
      </c>
      <c r="O128" s="25">
        <f ca="1">IF($N128="Efecto",IFERROR(VLOOKUP(H128,INDIRECT(VLOOKUP($G128,ListaEfectos!$A$4:$F$77,2,0)),2,0),0),IF($N128="Desventaja",IFERROR(VLOOKUP(H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P128" s="18">
        <f ca="1">IF($N128="Efecto",IFERROR(VLOOKUP(I128,INDIRECT(VLOOKUP($G128,ListaEfectos!$A$4:$F$77,2,0)),2,0),0),IF($N128="Desventaja",IFERROR(VLOOKUP(I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Q128" s="18">
        <f ca="1">IF($N128="Efecto",IFERROR(VLOOKUP(J128,INDIRECT(VLOOKUP($G128,ListaEfectos!$A$4:$F$77,2,0)),2,0),0),IF($N128="Desventaja",IFERROR(VLOOKUP(J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R128" s="18">
        <f ca="1">IF($N128="Efecto",IFERROR(VLOOKUP(K128,INDIRECT(VLOOKUP($G128,ListaEfectos!$A$4:$F$77,2,0)),2,0),0),IF($N128="Desventaja",IFERROR(VLOOKUP(K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S128" s="18">
        <f ca="1">IF($N128="Efecto",IFERROR(VLOOKUP(L128,INDIRECT(VLOOKUP($G128,ListaEfectos!$A$4:$F$77,2,0)),2,0),0),IF($N128="Desventaja",IFERROR(VLOOKUP(L128,INDIRECT(VLOOKUP($G128,ListaDesventajas!$A$1:$B$24,2,0)),2,0),0),IF($N128="Mantenida",10*INDEX(INDIRECT($F128),1,2),IF($N128="Sostenimiento Menor",20*INDEX(INDIRECT($F128),1,2),IF($N128="Sostenimiento Mayor",30*INDEX(INDIRECT($F128),1,2),IF($N128="Combinable",10*INDEX(INDIRECT($F128),1,2),0))))))</f>
        <v>10</v>
      </c>
      <c r="T128" s="49">
        <f t="shared" ca="1" si="5"/>
        <v>10</v>
      </c>
      <c r="U128" s="63"/>
    </row>
    <row r="129" spans="1:21" s="16" customFormat="1" x14ac:dyDescent="0.25">
      <c r="A129" s="54"/>
      <c r="B129" s="23" t="s">
        <v>426</v>
      </c>
      <c r="C129" s="16">
        <f t="shared" si="3"/>
        <v>30</v>
      </c>
      <c r="D129" s="24">
        <f t="shared" si="4"/>
        <v>1</v>
      </c>
      <c r="E129" s="23" t="s">
        <v>88</v>
      </c>
      <c r="F129" s="24" t="str">
        <f t="array" ref="F129">IF(C129&lt;&gt;"",ADDRESS(ROW(C129),COLUMN(C129))&amp;":"&amp;ADDRESS(ROW(C129)-1+MATCH(TRUE,C130:$C$455&lt;&gt;"",0),COLUMN(U129)),F128)</f>
        <v>$C$129:$U$130</v>
      </c>
      <c r="G129" s="24" t="s">
        <v>339</v>
      </c>
      <c r="H129" s="16" t="s">
        <v>565</v>
      </c>
      <c r="M129" s="27" t="str">
        <f>VLOOKUP(G129,ListaEfectos!$A$4:$F$77,6,0)</f>
        <v>Agua, Luz, Tierra</v>
      </c>
      <c r="N129" s="63" t="str">
        <f>IFERROR(IF(VLOOKUP($G129,ListaEfectos!$A$4:$F$77,1,0)&lt;&gt;"","Efecto"),IFERROR(IF(VLOOKUP($G129,ListaDesventajas!$A$2:$A$24,1,0)&lt;&gt;"","Desventaja"),G129))</f>
        <v>Efecto</v>
      </c>
      <c r="O129" s="23">
        <f ca="1">IF($N129="Efecto",IFERROR(VLOOKUP(H129,INDIRECT(VLOOKUP($G129,ListaEfectos!$A$4:$F$77,2,0)),2,0),0),IF($N129="Desventaja",IFERROR(VLOOKUP(H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10</v>
      </c>
      <c r="P129" s="16">
        <f ca="1">IF($N129="Efecto",IFERROR(VLOOKUP(I129,INDIRECT(VLOOKUP($G129,ListaEfectos!$A$4:$F$77,2,0)),2,0),0),IF($N129="Desventaja",IFERROR(VLOOKUP(I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Q129" s="16">
        <f ca="1">IF($N129="Efecto",IFERROR(VLOOKUP(J129,INDIRECT(VLOOKUP($G129,ListaEfectos!$A$4:$F$77,2,0)),2,0),0),IF($N129="Desventaja",IFERROR(VLOOKUP(J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R129" s="16">
        <f ca="1">IF($N129="Efecto",IFERROR(VLOOKUP(K129,INDIRECT(VLOOKUP($G129,ListaEfectos!$A$4:$F$77,2,0)),2,0),0),IF($N129="Desventaja",IFERROR(VLOOKUP(K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S129" s="16">
        <f ca="1">IF($N129="Efecto",IFERROR(VLOOKUP(L129,INDIRECT(VLOOKUP($G129,ListaEfectos!$A$4:$F$77,2,0)),2,0),0),IF($N129="Desventaja",IFERROR(VLOOKUP(L129,INDIRECT(VLOOKUP($G129,ListaDesventajas!$A$1:$B$24,2,0)),2,0),0),IF($N129="Mantenida",10*INDEX(INDIRECT($F129),1,2),IF($N129="Sostenimiento Menor",20*INDEX(INDIRECT($F129),1,2),IF($N129="Sostenimiento Mayor",30*INDEX(INDIRECT($F129),1,2),IF($N129="Combinable",10*INDEX(INDIRECT($F129),1,2),0))))))</f>
        <v>0</v>
      </c>
      <c r="T129" s="49">
        <f t="shared" ca="1" si="5"/>
        <v>10</v>
      </c>
      <c r="U129" s="63"/>
    </row>
    <row r="130" spans="1:21" s="16" customFormat="1" x14ac:dyDescent="0.25">
      <c r="A130" s="54"/>
      <c r="B130" s="23"/>
      <c r="C130" s="16" t="str">
        <f t="shared" si="3"/>
        <v/>
      </c>
      <c r="D130" s="24" t="str">
        <f t="shared" si="4"/>
        <v/>
      </c>
      <c r="E130" s="25" t="s">
        <v>75</v>
      </c>
      <c r="F130" s="26" t="str">
        <f t="array" ref="F130">IF(C130&lt;&gt;"",ADDRESS(ROW(C130),COLUMN(C130))&amp;":"&amp;ADDRESS(ROW(C130)-1+MATCH(TRUE,C131:$C$455&lt;&gt;"",0),COLUMN(U130)),F129)</f>
        <v>$C$129:$U$130</v>
      </c>
      <c r="G130" s="26" t="s">
        <v>75</v>
      </c>
      <c r="H130" s="18"/>
      <c r="I130" s="18"/>
      <c r="J130" s="18"/>
      <c r="K130" s="18"/>
      <c r="L130" s="18"/>
      <c r="M130" s="28" t="e">
        <f>VLOOKUP(G130,ListaEfectos!$A$4:$F$77,6,0)</f>
        <v>#N/A</v>
      </c>
      <c r="N130" s="63" t="str">
        <f>IFERROR(IF(VLOOKUP($G130,ListaEfectos!$A$4:$F$77,1,0)&lt;&gt;"","Efecto"),IFERROR(IF(VLOOKUP($G130,ListaDesventajas!$A$2:$A$24,1,0)&lt;&gt;"","Desventaja"),G130))</f>
        <v>Mantenida</v>
      </c>
      <c r="O130" s="25">
        <f ca="1">IF($N130="Efecto",IFERROR(VLOOKUP(H130,INDIRECT(VLOOKUP($G130,ListaEfectos!$A$4:$F$77,2,0)),2,0),0),IF($N130="Desventaja",IFERROR(VLOOKUP(H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P130" s="18">
        <f ca="1">IF($N130="Efecto",IFERROR(VLOOKUP(I130,INDIRECT(VLOOKUP($G130,ListaEfectos!$A$4:$F$77,2,0)),2,0),0),IF($N130="Desventaja",IFERROR(VLOOKUP(I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Q130" s="18">
        <f ca="1">IF($N130="Efecto",IFERROR(VLOOKUP(J130,INDIRECT(VLOOKUP($G130,ListaEfectos!$A$4:$F$77,2,0)),2,0),0),IF($N130="Desventaja",IFERROR(VLOOKUP(J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R130" s="18">
        <f ca="1">IF($N130="Efecto",IFERROR(VLOOKUP(K130,INDIRECT(VLOOKUP($G130,ListaEfectos!$A$4:$F$77,2,0)),2,0),0),IF($N130="Desventaja",IFERROR(VLOOKUP(K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S130" s="18">
        <f ca="1">IF($N130="Efecto",IFERROR(VLOOKUP(L130,INDIRECT(VLOOKUP($G130,ListaEfectos!$A$4:$F$77,2,0)),2,0),0),IF($N130="Desventaja",IFERROR(VLOOKUP(L130,INDIRECT(VLOOKUP($G130,ListaDesventajas!$A$1:$B$24,2,0)),2,0),0),IF($N130="Mantenida",10*INDEX(INDIRECT($F130),1,2),IF($N130="Sostenimiento Menor",20*INDEX(INDIRECT($F130),1,2),IF($N130="Sostenimiento Mayor",30*INDEX(INDIRECT($F130),1,2),IF($N130="Combinable",10*INDEX(INDIRECT($F130),1,2),0))))))</f>
        <v>10</v>
      </c>
      <c r="T130" s="49">
        <f t="shared" ca="1" si="5"/>
        <v>10</v>
      </c>
      <c r="U130" s="63"/>
    </row>
    <row r="131" spans="1:21" s="16" customFormat="1" x14ac:dyDescent="0.25">
      <c r="A131" s="54"/>
      <c r="B131" s="23" t="s">
        <v>427</v>
      </c>
      <c r="C131" s="16">
        <f t="shared" si="3"/>
        <v>40</v>
      </c>
      <c r="D131" s="24">
        <f t="shared" si="4"/>
        <v>2</v>
      </c>
      <c r="E131" s="23" t="s">
        <v>89</v>
      </c>
      <c r="F131" s="24" t="str">
        <f t="array" ref="F131">IF(C131&lt;&gt;"",ADDRESS(ROW(C131),COLUMN(C131))&amp;":"&amp;ADDRESS(ROW(C131)-1+MATCH(TRUE,C132:$C$455&lt;&gt;"",0),COLUMN(U131)),F130)</f>
        <v>$C$131:$U$133</v>
      </c>
      <c r="G131" s="24" t="s">
        <v>336</v>
      </c>
      <c r="H131" s="16" t="s">
        <v>366</v>
      </c>
      <c r="M131" s="27" t="str">
        <f>VLOOKUP(G131,ListaEfectos!$A$4:$F$77,6,0)</f>
        <v>Agua</v>
      </c>
      <c r="N131" s="63" t="str">
        <f>IFERROR(IF(VLOOKUP($G131,ListaEfectos!$A$4:$F$77,1,0)&lt;&gt;"","Efecto"),IFERROR(IF(VLOOKUP($G131,ListaDesventajas!$A$2:$A$24,1,0)&lt;&gt;"","Desventaja"),G131))</f>
        <v>Efecto</v>
      </c>
      <c r="O131" s="23">
        <f ca="1">IF($N131="Efecto",IFERROR(VLOOKUP(H131,INDIRECT(VLOOKUP($G131,ListaEfectos!$A$4:$F$77,2,0)),2,0),0),IF($N131="Desventaja",IFERROR(VLOOKUP(H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30</v>
      </c>
      <c r="P131" s="16">
        <f ca="1">IF($N131="Efecto",IFERROR(VLOOKUP(I131,INDIRECT(VLOOKUP($G131,ListaEfectos!$A$4:$F$77,2,0)),2,0),0),IF($N131="Desventaja",IFERROR(VLOOKUP(I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Q131" s="16">
        <f ca="1">IF($N131="Efecto",IFERROR(VLOOKUP(J131,INDIRECT(VLOOKUP($G131,ListaEfectos!$A$4:$F$77,2,0)),2,0),0),IF($N131="Desventaja",IFERROR(VLOOKUP(J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R131" s="16">
        <f ca="1">IF($N131="Efecto",IFERROR(VLOOKUP(K131,INDIRECT(VLOOKUP($G131,ListaEfectos!$A$4:$F$77,2,0)),2,0),0),IF($N131="Desventaja",IFERROR(VLOOKUP(K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S131" s="16">
        <f ca="1">IF($N131="Efecto",IFERROR(VLOOKUP(L131,INDIRECT(VLOOKUP($G131,ListaEfectos!$A$4:$F$77,2,0)),2,0),0),IF($N131="Desventaja",IFERROR(VLOOKUP(L131,INDIRECT(VLOOKUP($G131,ListaDesventajas!$A$1:$B$24,2,0)),2,0),0),IF($N131="Mantenida",10*INDEX(INDIRECT($F131),1,2),IF($N131="Sostenimiento Menor",20*INDEX(INDIRECT($F131),1,2),IF($N131="Sostenimiento Mayor",30*INDEX(INDIRECT($F131),1,2),IF($N131="Combinable",10*INDEX(INDIRECT($F131),1,2),0))))))</f>
        <v>0</v>
      </c>
      <c r="T131" s="49">
        <f t="shared" ref="T131:T186" ca="1" si="6">IF(OR(N131="Efecto",N131="Desventaja"),SUM(O131:S131),O131)</f>
        <v>30</v>
      </c>
      <c r="U131" s="63"/>
    </row>
    <row r="132" spans="1:21" s="16" customFormat="1" x14ac:dyDescent="0.25">
      <c r="A132" s="54"/>
      <c r="B132" s="23"/>
      <c r="C132" s="16" t="str">
        <f t="shared" si="3"/>
        <v/>
      </c>
      <c r="D132" s="24" t="str">
        <f t="shared" si="4"/>
        <v/>
      </c>
      <c r="E132" s="23" t="s">
        <v>75</v>
      </c>
      <c r="F132" s="24" t="str">
        <f t="array" ref="F132">IF(C132&lt;&gt;"",ADDRESS(ROW(C132),COLUMN(C132))&amp;":"&amp;ADDRESS(ROW(C132)-1+MATCH(TRUE,C133:$C$455&lt;&gt;"",0),COLUMN(U132)),F131)</f>
        <v>$C$131:$U$133</v>
      </c>
      <c r="G132" s="24" t="s">
        <v>75</v>
      </c>
      <c r="M132" s="27" t="e">
        <f>VLOOKUP(G132,ListaEfectos!$A$4:$F$77,6,0)</f>
        <v>#N/A</v>
      </c>
      <c r="N132" s="63" t="str">
        <f>IFERROR(IF(VLOOKUP($G132,ListaEfectos!$A$4:$F$77,1,0)&lt;&gt;"","Efecto"),IFERROR(IF(VLOOKUP($G132,ListaDesventajas!$A$2:$A$24,1,0)&lt;&gt;"","Desventaja"),G132))</f>
        <v>Mantenida</v>
      </c>
      <c r="O132" s="23">
        <f ca="1">IF($N132="Efecto",IFERROR(VLOOKUP(H132,INDIRECT(VLOOKUP($G132,ListaEfectos!$A$4:$F$77,2,0)),2,0),0),IF($N132="Desventaja",IFERROR(VLOOKUP(H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P132" s="16">
        <f ca="1">IF($N132="Efecto",IFERROR(VLOOKUP(I132,INDIRECT(VLOOKUP($G132,ListaEfectos!$A$4:$F$77,2,0)),2,0),0),IF($N132="Desventaja",IFERROR(VLOOKUP(I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Q132" s="16">
        <f ca="1">IF($N132="Efecto",IFERROR(VLOOKUP(J132,INDIRECT(VLOOKUP($G132,ListaEfectos!$A$4:$F$77,2,0)),2,0),0),IF($N132="Desventaja",IFERROR(VLOOKUP(J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R132" s="16">
        <f ca="1">IF($N132="Efecto",IFERROR(VLOOKUP(K132,INDIRECT(VLOOKUP($G132,ListaEfectos!$A$4:$F$77,2,0)),2,0),0),IF($N132="Desventaja",IFERROR(VLOOKUP(K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S132" s="16">
        <f ca="1">IF($N132="Efecto",IFERROR(VLOOKUP(L132,INDIRECT(VLOOKUP($G132,ListaEfectos!$A$4:$F$77,2,0)),2,0),0),IF($N132="Desventaja",IFERROR(VLOOKUP(L132,INDIRECT(VLOOKUP($G132,ListaDesventajas!$A$1:$B$24,2,0)),2,0),0),IF($N132="Mantenida",10*INDEX(INDIRECT($F132),1,2),IF($N132="Sostenimiento Menor",20*INDEX(INDIRECT($F132),1,2),IF($N132="Sostenimiento Mayor",30*INDEX(INDIRECT($F132),1,2),IF($N132="Combinable",10*INDEX(INDIRECT($F132),1,2),0))))))</f>
        <v>20</v>
      </c>
      <c r="T132" s="49">
        <f t="shared" ca="1" si="6"/>
        <v>20</v>
      </c>
      <c r="U132" s="63"/>
    </row>
    <row r="133" spans="1:21" s="16" customFormat="1" x14ac:dyDescent="0.25">
      <c r="A133" s="54"/>
      <c r="B133" s="23" t="s">
        <v>260</v>
      </c>
      <c r="C133" s="16" t="str">
        <f t="shared" si="3"/>
        <v/>
      </c>
      <c r="D133" s="24" t="str">
        <f t="shared" si="4"/>
        <v/>
      </c>
      <c r="E133" s="25"/>
      <c r="F133" s="26" t="str">
        <f t="array" ref="F133">IF(C133&lt;&gt;"",ADDRESS(ROW(C133),COLUMN(C133))&amp;":"&amp;ADDRESS(ROW(C133)-1+MATCH(TRUE,C134:$C$455&lt;&gt;"",0),COLUMN(U133)),F132)</f>
        <v>$C$131:$U$133</v>
      </c>
      <c r="G133" s="26" t="s">
        <v>543</v>
      </c>
      <c r="H133" s="18" t="s">
        <v>1061</v>
      </c>
      <c r="I133" s="18"/>
      <c r="J133" s="18"/>
      <c r="K133" s="18"/>
      <c r="L133" s="18"/>
      <c r="M133" s="28" t="e">
        <f>VLOOKUP(G133,ListaEfectos!$A$4:$F$77,6,0)</f>
        <v>#N/A</v>
      </c>
      <c r="N133" s="63" t="str">
        <f>IFERROR(IF(VLOOKUP($G133,ListaEfectos!$A$4:$F$77,1,0)&lt;&gt;"","Efecto"),IFERROR(IF(VLOOKUP($G133,ListaDesventajas!$A$2:$A$24,1,0)&lt;&gt;"","Desventaja"),G133))</f>
        <v>Desventaja</v>
      </c>
      <c r="O133" s="25">
        <f ca="1">IF($N133="Efecto",IFERROR(VLOOKUP(H133,INDIRECT(VLOOKUP($G133,ListaEfectos!$A$4:$F$77,2,0)),2,0),0),IF($N133="Desventaja",IFERROR(VLOOKUP(H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-10</v>
      </c>
      <c r="P133" s="18">
        <f ca="1">IF($N133="Efecto",IFERROR(VLOOKUP(I133,INDIRECT(VLOOKUP($G133,ListaEfectos!$A$4:$F$77,2,0)),2,0),0),IF($N133="Desventaja",IFERROR(VLOOKUP(I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Q133" s="18">
        <f ca="1">IF($N133="Efecto",IFERROR(VLOOKUP(J133,INDIRECT(VLOOKUP($G133,ListaEfectos!$A$4:$F$77,2,0)),2,0),0),IF($N133="Desventaja",IFERROR(VLOOKUP(J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R133" s="18">
        <f ca="1">IF($N133="Efecto",IFERROR(VLOOKUP(K133,INDIRECT(VLOOKUP($G133,ListaEfectos!$A$4:$F$77,2,0)),2,0),0),IF($N133="Desventaja",IFERROR(VLOOKUP(K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S133" s="18">
        <f ca="1">IF($N133="Efecto",IFERROR(VLOOKUP(L133,INDIRECT(VLOOKUP($G133,ListaEfectos!$A$4:$F$77,2,0)),2,0),0),IF($N133="Desventaja",IFERROR(VLOOKUP(L133,INDIRECT(VLOOKUP($G133,ListaDesventajas!$A$1:$B$24,2,0)),2,0),0),IF($N133="Mantenida",10*INDEX(INDIRECT($F133),1,2),IF($N133="Sostenimiento Menor",20*INDEX(INDIRECT($F133),1,2),IF($N133="Sostenimiento Mayor",30*INDEX(INDIRECT($F133),1,2),IF($N133="Combinable",10*INDEX(INDIRECT($F133),1,2),0))))))</f>
        <v>0</v>
      </c>
      <c r="T133" s="49">
        <f t="shared" ca="1" si="6"/>
        <v>-10</v>
      </c>
      <c r="U133" s="63"/>
    </row>
    <row r="134" spans="1:21" s="16" customFormat="1" x14ac:dyDescent="0.25">
      <c r="A134" s="54"/>
      <c r="B134" s="23" t="s">
        <v>428</v>
      </c>
      <c r="C134" s="16">
        <f t="shared" si="3"/>
        <v>55</v>
      </c>
      <c r="D134" s="24">
        <f t="shared" si="4"/>
        <v>2</v>
      </c>
      <c r="E134" s="23" t="s">
        <v>90</v>
      </c>
      <c r="F134" s="24" t="str">
        <f t="array" ref="F134">IF(C134&lt;&gt;"",ADDRESS(ROW(C134),COLUMN(C134))&amp;":"&amp;ADDRESS(ROW(C134)-1+MATCH(TRUE,C135:$C$455&lt;&gt;"",0),COLUMN(U134)),F133)</f>
        <v>$C$134:$U$136</v>
      </c>
      <c r="G134" s="24" t="s">
        <v>245</v>
      </c>
      <c r="H134" s="17" t="s">
        <v>344</v>
      </c>
      <c r="M134" s="27" t="str">
        <f>VLOOKUP(G134,ListaEfectos!$A$4:$F$77,6,0)</f>
        <v>Agua, Aire, Oscuridad</v>
      </c>
      <c r="N134" s="63" t="str">
        <f>IFERROR(IF(VLOOKUP($G134,ListaEfectos!$A$4:$F$77,1,0)&lt;&gt;"","Efecto"),IFERROR(IF(VLOOKUP($G134,ListaDesventajas!$A$2:$A$24,1,0)&lt;&gt;"","Desventaja"),G134))</f>
        <v>Efecto</v>
      </c>
      <c r="O134" s="23">
        <f ca="1">IF($N134="Efecto",IFERROR(VLOOKUP(H134,INDIRECT(VLOOKUP($G134,ListaEfectos!$A$4:$F$77,2,0)),2,0),0),IF($N134="Desventaja",IFERROR(VLOOKUP(H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15</v>
      </c>
      <c r="P134" s="16">
        <f ca="1">IF($N134="Efecto",IFERROR(VLOOKUP(I134,INDIRECT(VLOOKUP($G134,ListaEfectos!$A$4:$F$77,2,0)),2,0),0),IF($N134="Desventaja",IFERROR(VLOOKUP(I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Q134" s="16">
        <f ca="1">IF($N134="Efecto",IFERROR(VLOOKUP(J134,INDIRECT(VLOOKUP($G134,ListaEfectos!$A$4:$F$77,2,0)),2,0),0),IF($N134="Desventaja",IFERROR(VLOOKUP(J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R134" s="16">
        <f ca="1">IF($N134="Efecto",IFERROR(VLOOKUP(K134,INDIRECT(VLOOKUP($G134,ListaEfectos!$A$4:$F$77,2,0)),2,0),0),IF($N134="Desventaja",IFERROR(VLOOKUP(K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S134" s="16">
        <f ca="1">IF($N134="Efecto",IFERROR(VLOOKUP(L134,INDIRECT(VLOOKUP($G134,ListaEfectos!$A$4:$F$77,2,0)),2,0),0),IF($N134="Desventaja",IFERROR(VLOOKUP(L134,INDIRECT(VLOOKUP($G134,ListaDesventajas!$A$1:$B$24,2,0)),2,0),0),IF($N134="Mantenida",10*INDEX(INDIRECT($F134),1,2),IF($N134="Sostenimiento Menor",20*INDEX(INDIRECT($F134),1,2),IF($N134="Sostenimiento Mayor",30*INDEX(INDIRECT($F134),1,2),IF($N134="Combinable",10*INDEX(INDIRECT($F134),1,2),0))))))</f>
        <v>0</v>
      </c>
      <c r="T134" s="49">
        <f t="shared" ca="1" si="6"/>
        <v>15</v>
      </c>
      <c r="U134" s="63"/>
    </row>
    <row r="135" spans="1:21" s="16" customFormat="1" x14ac:dyDescent="0.25">
      <c r="A135" s="54"/>
      <c r="B135" s="23"/>
      <c r="C135" s="16" t="str">
        <f t="shared" si="3"/>
        <v/>
      </c>
      <c r="D135" s="24" t="str">
        <f t="shared" si="4"/>
        <v/>
      </c>
      <c r="E135" s="23" t="s">
        <v>75</v>
      </c>
      <c r="F135" s="24" t="str">
        <f t="array" ref="F135">IF(C135&lt;&gt;"",ADDRESS(ROW(C135),COLUMN(C135))&amp;":"&amp;ADDRESS(ROW(C135)-1+MATCH(TRUE,C136:$C$455&lt;&gt;"",0),COLUMN(U135)),F134)</f>
        <v>$C$134:$U$136</v>
      </c>
      <c r="G135" s="24" t="s">
        <v>75</v>
      </c>
      <c r="M135" s="27" t="e">
        <f>VLOOKUP(G135,ListaEfectos!$A$4:$F$77,6,0)</f>
        <v>#N/A</v>
      </c>
      <c r="N135" s="63" t="str">
        <f>IFERROR(IF(VLOOKUP($G135,ListaEfectos!$A$4:$F$77,1,0)&lt;&gt;"","Efecto"),IFERROR(IF(VLOOKUP($G135,ListaDesventajas!$A$2:$A$24,1,0)&lt;&gt;"","Desventaja"),G135))</f>
        <v>Mantenida</v>
      </c>
      <c r="O135" s="23">
        <f ca="1">IF($N135="Efecto",IFERROR(VLOOKUP(H135,INDIRECT(VLOOKUP($G135,ListaEfectos!$A$4:$F$77,2,0)),2,0),0),IF($N135="Desventaja",IFERROR(VLOOKUP(H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P135" s="16">
        <f ca="1">IF($N135="Efecto",IFERROR(VLOOKUP(I135,INDIRECT(VLOOKUP($G135,ListaEfectos!$A$4:$F$77,2,0)),2,0),0),IF($N135="Desventaja",IFERROR(VLOOKUP(I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Q135" s="16">
        <f ca="1">IF($N135="Efecto",IFERROR(VLOOKUP(J135,INDIRECT(VLOOKUP($G135,ListaEfectos!$A$4:$F$77,2,0)),2,0),0),IF($N135="Desventaja",IFERROR(VLOOKUP(J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R135" s="16">
        <f ca="1">IF($N135="Efecto",IFERROR(VLOOKUP(K135,INDIRECT(VLOOKUP($G135,ListaEfectos!$A$4:$F$77,2,0)),2,0),0),IF($N135="Desventaja",IFERROR(VLOOKUP(K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S135" s="16">
        <f ca="1">IF($N135="Efecto",IFERROR(VLOOKUP(L135,INDIRECT(VLOOKUP($G135,ListaEfectos!$A$4:$F$77,2,0)),2,0),0),IF($N135="Desventaja",IFERROR(VLOOKUP(L135,INDIRECT(VLOOKUP($G135,ListaDesventajas!$A$1:$B$24,2,0)),2,0),0),IF($N135="Mantenida",10*INDEX(INDIRECT($F135),1,2),IF($N135="Sostenimiento Menor",20*INDEX(INDIRECT($F135),1,2),IF($N135="Sostenimiento Mayor",30*INDEX(INDIRECT($F135),1,2),IF($N135="Combinable",10*INDEX(INDIRECT($F135),1,2),0))))))</f>
        <v>20</v>
      </c>
      <c r="T135" s="49">
        <f t="shared" ca="1" si="6"/>
        <v>20</v>
      </c>
      <c r="U135" s="63"/>
    </row>
    <row r="136" spans="1:21" s="16" customFormat="1" x14ac:dyDescent="0.25">
      <c r="A136" s="54"/>
      <c r="B136" s="23" t="s">
        <v>261</v>
      </c>
      <c r="C136" s="16" t="str">
        <f t="shared" si="3"/>
        <v/>
      </c>
      <c r="D136" s="24" t="str">
        <f t="shared" si="4"/>
        <v/>
      </c>
      <c r="E136" s="25"/>
      <c r="F136" s="26" t="str">
        <f t="array" ref="F136">IF(C136&lt;&gt;"",ADDRESS(ROW(C136),COLUMN(C136))&amp;":"&amp;ADDRESS(ROW(C136)-1+MATCH(TRUE,C137:$C$455&lt;&gt;"",0),COLUMN(U136)),F135)</f>
        <v>$C$134:$U$136</v>
      </c>
      <c r="G136" s="26" t="s">
        <v>338</v>
      </c>
      <c r="H136" s="18" t="s">
        <v>1043</v>
      </c>
      <c r="I136" s="18"/>
      <c r="J136" s="18"/>
      <c r="K136" s="18"/>
      <c r="L136" s="18"/>
      <c r="M136" s="28" t="e">
        <f>VLOOKUP(G136,ListaEfectos!$A$4:$F$77,6,0)</f>
        <v>#N/A</v>
      </c>
      <c r="N136" s="63" t="str">
        <f>IFERROR(IF(VLOOKUP($G136,ListaEfectos!$A$4:$F$77,1,0)&lt;&gt;"","Efecto"),IFERROR(IF(VLOOKUP($G136,ListaDesventajas!$A$2:$A$24,1,0)&lt;&gt;"","Desventaja"),G136))</f>
        <v>Desventaja</v>
      </c>
      <c r="O136" s="25">
        <f ca="1">IF($N136="Efecto",IFERROR(VLOOKUP(H136,INDIRECT(VLOOKUP($G136,ListaEfectos!$A$4:$F$77,2,0)),2,0),0),IF($N136="Desventaja",IFERROR(VLOOKUP(H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-10</v>
      </c>
      <c r="P136" s="18">
        <f ca="1">IF($N136="Efecto",IFERROR(VLOOKUP(I136,INDIRECT(VLOOKUP($G136,ListaEfectos!$A$4:$F$77,2,0)),2,0),0),IF($N136="Desventaja",IFERROR(VLOOKUP(I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Q136" s="18">
        <f ca="1">IF($N136="Efecto",IFERROR(VLOOKUP(J136,INDIRECT(VLOOKUP($G136,ListaEfectos!$A$4:$F$77,2,0)),2,0),0),IF($N136="Desventaja",IFERROR(VLOOKUP(J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R136" s="18">
        <f ca="1">IF($N136="Efecto",IFERROR(VLOOKUP(K136,INDIRECT(VLOOKUP($G136,ListaEfectos!$A$4:$F$77,2,0)),2,0),0),IF($N136="Desventaja",IFERROR(VLOOKUP(K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S136" s="18">
        <f ca="1">IF($N136="Efecto",IFERROR(VLOOKUP(L136,INDIRECT(VLOOKUP($G136,ListaEfectos!$A$4:$F$77,2,0)),2,0),0),IF($N136="Desventaja",IFERROR(VLOOKUP(L136,INDIRECT(VLOOKUP($G136,ListaDesventajas!$A$1:$B$24,2,0)),2,0),0),IF($N136="Mantenida",10*INDEX(INDIRECT($F136),1,2),IF($N136="Sostenimiento Menor",20*INDEX(INDIRECT($F136),1,2),IF($N136="Sostenimiento Mayor",30*INDEX(INDIRECT($F136),1,2),IF($N136="Combinable",10*INDEX(INDIRECT($F136),1,2),0))))))</f>
        <v>0</v>
      </c>
      <c r="T136" s="49">
        <f t="shared" ca="1" si="6"/>
        <v>-10</v>
      </c>
      <c r="U136" s="63"/>
    </row>
    <row r="137" spans="1:21" s="16" customFormat="1" x14ac:dyDescent="0.25">
      <c r="A137" s="54"/>
      <c r="B137" s="23" t="s">
        <v>429</v>
      </c>
      <c r="C137" s="16">
        <f t="shared" ref="C137:C192" si="7">IFERROR(VALUE(MID(B137,FIND("(",B137)+1,FIND(")",B137)-FIND("(",B137)-4)),"")</f>
        <v>90</v>
      </c>
      <c r="D137" s="24">
        <f t="shared" ref="D137:D192" si="8">IFERROR(VALUE(RIGHT(B137,1)),"")</f>
        <v>3</v>
      </c>
      <c r="E137" s="23" t="s">
        <v>91</v>
      </c>
      <c r="F137" s="24" t="str">
        <f t="array" ref="F137">IF(C137&lt;&gt;"",ADDRESS(ROW(C137),COLUMN(C137))&amp;":"&amp;ADDRESS(ROW(C137)-1+MATCH(TRUE,C138:$C$455&lt;&gt;"",0),COLUMN(U137)),F136)</f>
        <v>$C$137:$U$140</v>
      </c>
      <c r="G137" s="24" t="s">
        <v>246</v>
      </c>
      <c r="H137" s="16" t="s">
        <v>363</v>
      </c>
      <c r="I137" s="16" t="s">
        <v>566</v>
      </c>
      <c r="M137" s="27" t="str">
        <f>VLOOKUP(G137,ListaEfectos!$A$4:$F$77,6,0)</f>
        <v>Fuego, Luz, Oscuridad</v>
      </c>
      <c r="N137" s="63" t="str">
        <f>IFERROR(IF(VLOOKUP($G137,ListaEfectos!$A$4:$F$77,1,0)&lt;&gt;"","Efecto"),IFERROR(IF(VLOOKUP($G137,ListaDesventajas!$A$2:$A$24,1,0)&lt;&gt;"","Desventaja"),G137))</f>
        <v>Efecto</v>
      </c>
      <c r="O137" s="23">
        <f ca="1">IF($N137="Efecto",IFERROR(VLOOKUP(H137,INDIRECT(VLOOKUP($G137,ListaEfectos!$A$4:$F$77,2,0)),2,0),0),IF($N137="Desventaja",IFERROR(VLOOKUP(H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30</v>
      </c>
      <c r="P137" s="16">
        <f ca="1">IF($N137="Efecto",IFERROR(VLOOKUP(I137,INDIRECT(VLOOKUP($G137,ListaEfectos!$A$4:$F$77,2,0)),2,0),0),IF($N137="Desventaja",IFERROR(VLOOKUP(I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10</v>
      </c>
      <c r="Q137" s="16">
        <f ca="1">IF($N137="Efecto",IFERROR(VLOOKUP(J137,INDIRECT(VLOOKUP($G137,ListaEfectos!$A$4:$F$77,2,0)),2,0),0),IF($N137="Desventaja",IFERROR(VLOOKUP(J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R137" s="16">
        <f ca="1">IF($N137="Efecto",IFERROR(VLOOKUP(K137,INDIRECT(VLOOKUP($G137,ListaEfectos!$A$4:$F$77,2,0)),2,0),0),IF($N137="Desventaja",IFERROR(VLOOKUP(K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S137" s="16">
        <f ca="1">IF($N137="Efecto",IFERROR(VLOOKUP(L137,INDIRECT(VLOOKUP($G137,ListaEfectos!$A$4:$F$77,2,0)),2,0),0),IF($N137="Desventaja",IFERROR(VLOOKUP(L137,INDIRECT(VLOOKUP($G137,ListaDesventajas!$A$1:$B$24,2,0)),2,0),0),IF($N137="Mantenida",10*INDEX(INDIRECT($F137),1,2),IF($N137="Sostenimiento Menor",20*INDEX(INDIRECT($F137),1,2),IF($N137="Sostenimiento Mayor",30*INDEX(INDIRECT($F137),1,2),IF($N137="Combinable",10*INDEX(INDIRECT($F137),1,2),0))))))</f>
        <v>0</v>
      </c>
      <c r="T137" s="49">
        <f t="shared" ca="1" si="6"/>
        <v>40</v>
      </c>
      <c r="U137" s="63"/>
    </row>
    <row r="138" spans="1:21" s="16" customFormat="1" x14ac:dyDescent="0.25">
      <c r="A138" s="54"/>
      <c r="B138" s="23"/>
      <c r="C138" s="16" t="str">
        <f t="shared" si="7"/>
        <v/>
      </c>
      <c r="D138" s="24" t="str">
        <f t="shared" si="8"/>
        <v/>
      </c>
      <c r="E138" s="23" t="s">
        <v>92</v>
      </c>
      <c r="F138" s="24" t="str">
        <f t="array" ref="F138">IF(C138&lt;&gt;"",ADDRESS(ROW(C138),COLUMN(C138))&amp;":"&amp;ADDRESS(ROW(C138)-1+MATCH(TRUE,C139:$C$455&lt;&gt;"",0),COLUMN(U138)),F137)</f>
        <v>$C$137:$U$140</v>
      </c>
      <c r="G138" s="24" t="s">
        <v>303</v>
      </c>
      <c r="H138" s="17" t="s">
        <v>567</v>
      </c>
      <c r="M138" s="27" t="str">
        <f>VLOOKUP(G138,ListaEfectos!$A$4:$F$77,6,0)</f>
        <v>Agua</v>
      </c>
      <c r="N138" s="63" t="str">
        <f>IFERROR(IF(VLOOKUP($G138,ListaEfectos!$A$4:$F$77,1,0)&lt;&gt;"","Efecto"),IFERROR(IF(VLOOKUP($G138,ListaDesventajas!$A$2:$A$24,1,0)&lt;&gt;"","Desventaja"),G138))</f>
        <v>Efecto</v>
      </c>
      <c r="O138" s="23">
        <f ca="1">IF($N138="Efecto",IFERROR(VLOOKUP(H138,INDIRECT(VLOOKUP($G138,ListaEfectos!$A$4:$F$77,2,0)),2,0),0),IF($N138="Desventaja",IFERROR(VLOOKUP(H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30</v>
      </c>
      <c r="P138" s="16">
        <f ca="1">IF($N138="Efecto",IFERROR(VLOOKUP(I138,INDIRECT(VLOOKUP($G138,ListaEfectos!$A$4:$F$77,2,0)),2,0),0),IF($N138="Desventaja",IFERROR(VLOOKUP(I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Q138" s="16">
        <f ca="1">IF($N138="Efecto",IFERROR(VLOOKUP(J138,INDIRECT(VLOOKUP($G138,ListaEfectos!$A$4:$F$77,2,0)),2,0),0),IF($N138="Desventaja",IFERROR(VLOOKUP(J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R138" s="16">
        <f ca="1">IF($N138="Efecto",IFERROR(VLOOKUP(K138,INDIRECT(VLOOKUP($G138,ListaEfectos!$A$4:$F$77,2,0)),2,0),0),IF($N138="Desventaja",IFERROR(VLOOKUP(K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S138" s="16">
        <f ca="1">IF($N138="Efecto",IFERROR(VLOOKUP(L138,INDIRECT(VLOOKUP($G138,ListaEfectos!$A$4:$F$77,2,0)),2,0),0),IF($N138="Desventaja",IFERROR(VLOOKUP(L138,INDIRECT(VLOOKUP($G138,ListaDesventajas!$A$1:$B$24,2,0)),2,0),0),IF($N138="Mantenida",10*INDEX(INDIRECT($F138),1,2),IF($N138="Sostenimiento Menor",20*INDEX(INDIRECT($F138),1,2),IF($N138="Sostenimiento Mayor",30*INDEX(INDIRECT($F138),1,2),IF($N138="Combinable",10*INDEX(INDIRECT($F138),1,2),0))))))</f>
        <v>0</v>
      </c>
      <c r="T138" s="49">
        <f t="shared" ca="1" si="6"/>
        <v>30</v>
      </c>
      <c r="U138" s="63"/>
    </row>
    <row r="139" spans="1:21" s="16" customFormat="1" x14ac:dyDescent="0.25">
      <c r="A139" s="54"/>
      <c r="B139" s="23"/>
      <c r="C139" s="16" t="str">
        <f t="shared" si="7"/>
        <v/>
      </c>
      <c r="D139" s="24" t="str">
        <f t="shared" si="8"/>
        <v/>
      </c>
      <c r="E139" s="23" t="s">
        <v>61</v>
      </c>
      <c r="F139" s="24" t="str">
        <f t="array" ref="F139">IF(C139&lt;&gt;"",ADDRESS(ROW(C139),COLUMN(C139))&amp;":"&amp;ADDRESS(ROW(C139)-1+MATCH(TRUE,C140:$C$455&lt;&gt;"",0),COLUMN(U139)),F138)</f>
        <v>$C$137:$U$140</v>
      </c>
      <c r="G139" s="24" t="s">
        <v>341</v>
      </c>
      <c r="H139" s="16" t="s">
        <v>568</v>
      </c>
      <c r="M139" s="27" t="str">
        <f>VLOOKUP(G139,ListaEfectos!$A$4:$F$77,6,0)</f>
        <v>Agua, Aire, Oscuridad</v>
      </c>
      <c r="N139" s="63" t="str">
        <f>IFERROR(IF(VLOOKUP($G139,ListaEfectos!$A$4:$F$77,1,0)&lt;&gt;"","Efecto"),IFERROR(IF(VLOOKUP($G139,ListaDesventajas!$A$2:$A$24,1,0)&lt;&gt;"","Desventaja"),G139))</f>
        <v>Efecto</v>
      </c>
      <c r="O139" s="23">
        <f ca="1">IF($N139="Efecto",IFERROR(VLOOKUP(H139,INDIRECT(VLOOKUP($G139,ListaEfectos!$A$4:$F$77,2,0)),2,0),0),IF($N139="Desventaja",IFERROR(VLOOKUP(H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30</v>
      </c>
      <c r="P139" s="16">
        <f ca="1">IF($N139="Efecto",IFERROR(VLOOKUP(I139,INDIRECT(VLOOKUP($G139,ListaEfectos!$A$4:$F$77,2,0)),2,0),0),IF($N139="Desventaja",IFERROR(VLOOKUP(I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Q139" s="16">
        <f ca="1">IF($N139="Efecto",IFERROR(VLOOKUP(J139,INDIRECT(VLOOKUP($G139,ListaEfectos!$A$4:$F$77,2,0)),2,0),0),IF($N139="Desventaja",IFERROR(VLOOKUP(J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R139" s="16">
        <f ca="1">IF($N139="Efecto",IFERROR(VLOOKUP(K139,INDIRECT(VLOOKUP($G139,ListaEfectos!$A$4:$F$77,2,0)),2,0),0),IF($N139="Desventaja",IFERROR(VLOOKUP(K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S139" s="16">
        <f ca="1">IF($N139="Efecto",IFERROR(VLOOKUP(L139,INDIRECT(VLOOKUP($G139,ListaEfectos!$A$4:$F$77,2,0)),2,0),0),IF($N139="Desventaja",IFERROR(VLOOKUP(L139,INDIRECT(VLOOKUP($G139,ListaDesventajas!$A$1:$B$24,2,0)),2,0),0),IF($N139="Mantenida",10*INDEX(INDIRECT($F139),1,2),IF($N139="Sostenimiento Menor",20*INDEX(INDIRECT($F139),1,2),IF($N139="Sostenimiento Mayor",30*INDEX(INDIRECT($F139),1,2),IF($N139="Combinable",10*INDEX(INDIRECT($F139),1,2),0))))))</f>
        <v>0</v>
      </c>
      <c r="T139" s="49">
        <f t="shared" ca="1" si="6"/>
        <v>30</v>
      </c>
      <c r="U139" s="63"/>
    </row>
    <row r="140" spans="1:21" s="18" customFormat="1" ht="15.75" thickBot="1" x14ac:dyDescent="0.3">
      <c r="A140" s="55"/>
      <c r="B140" s="33" t="s">
        <v>262</v>
      </c>
      <c r="C140" s="34" t="str">
        <f t="shared" si="7"/>
        <v/>
      </c>
      <c r="D140" s="35" t="str">
        <f t="shared" si="8"/>
        <v/>
      </c>
      <c r="E140" s="33"/>
      <c r="F140" s="35" t="str">
        <f t="array" ref="F140">IF(C140&lt;&gt;"",ADDRESS(ROW(C140),COLUMN(C140))&amp;":"&amp;ADDRESS(ROW(C140)-1+MATCH(TRUE,C141:$C$455&lt;&gt;"",0),COLUMN(U140)),F139)</f>
        <v>$C$137:$U$140</v>
      </c>
      <c r="G140" s="35" t="s">
        <v>301</v>
      </c>
      <c r="H140" s="34" t="s">
        <v>1118</v>
      </c>
      <c r="I140" s="34"/>
      <c r="J140" s="34"/>
      <c r="K140" s="34"/>
      <c r="L140" s="34"/>
      <c r="M140" s="37" t="e">
        <f>VLOOKUP(G140,ListaEfectos!$A$4:$F$77,6,0)</f>
        <v>#N/A</v>
      </c>
      <c r="N140" s="63" t="str">
        <f>IFERROR(IF(VLOOKUP($G140,ListaEfectos!$A$4:$F$77,1,0)&lt;&gt;"","Efecto"),IFERROR(IF(VLOOKUP($G140,ListaDesventajas!$A$2:$A$24,1,0)&lt;&gt;"","Desventaja"),G140))</f>
        <v>Desventaja</v>
      </c>
      <c r="O140" s="33">
        <f ca="1">IF($N140="Efecto",IFERROR(VLOOKUP(H140,INDIRECT(VLOOKUP($G140,ListaEfectos!$A$4:$F$77,2,0)),2,0),0),IF($N140="Desventaja",IFERROR(VLOOKUP(H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-10</v>
      </c>
      <c r="P140" s="34">
        <f ca="1">IF($N140="Efecto",IFERROR(VLOOKUP(I140,INDIRECT(VLOOKUP($G140,ListaEfectos!$A$4:$F$77,2,0)),2,0),0),IF($N140="Desventaja",IFERROR(VLOOKUP(I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Q140" s="34">
        <f ca="1">IF($N140="Efecto",IFERROR(VLOOKUP(J140,INDIRECT(VLOOKUP($G140,ListaEfectos!$A$4:$F$77,2,0)),2,0),0),IF($N140="Desventaja",IFERROR(VLOOKUP(J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R140" s="34">
        <f ca="1">IF($N140="Efecto",IFERROR(VLOOKUP(K140,INDIRECT(VLOOKUP($G140,ListaEfectos!$A$4:$F$77,2,0)),2,0),0),IF($N140="Desventaja",IFERROR(VLOOKUP(K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S140" s="34">
        <f ca="1">IF($N140="Efecto",IFERROR(VLOOKUP(L140,INDIRECT(VLOOKUP($G140,ListaEfectos!$A$4:$F$77,2,0)),2,0),0),IF($N140="Desventaja",IFERROR(VLOOKUP(L140,INDIRECT(VLOOKUP($G140,ListaDesventajas!$A$1:$B$24,2,0)),2,0),0),IF($N140="Mantenida",10*INDEX(INDIRECT($F140),1,2),IF($N140="Sostenimiento Menor",20*INDEX(INDIRECT($F140),1,2),IF($N140="Sostenimiento Mayor",30*INDEX(INDIRECT($F140),1,2),IF($N140="Combinable",10*INDEX(INDIRECT($F140),1,2),0))))))</f>
        <v>0</v>
      </c>
      <c r="T140" s="49">
        <f t="shared" ca="1" si="6"/>
        <v>-10</v>
      </c>
      <c r="U140" s="72"/>
    </row>
    <row r="141" spans="1:21" s="15" customFormat="1" x14ac:dyDescent="0.25">
      <c r="A141" s="53" t="s">
        <v>317</v>
      </c>
      <c r="B141" s="29" t="s">
        <v>430</v>
      </c>
      <c r="C141" s="30">
        <f t="shared" si="7"/>
        <v>25</v>
      </c>
      <c r="D141" s="31">
        <f t="shared" si="8"/>
        <v>1</v>
      </c>
      <c r="E141" s="29" t="s">
        <v>93</v>
      </c>
      <c r="F141" s="31" t="str">
        <f t="array" ref="F141">IF(C141&lt;&gt;"",ADDRESS(ROW(C141),COLUMN(C141))&amp;":"&amp;ADDRESS(ROW(C141)-1+MATCH(TRUE,C142:$C$455&lt;&gt;"",0),COLUMN(U141)),F140)</f>
        <v>$C$141:$U$142</v>
      </c>
      <c r="G141" s="39" t="s">
        <v>244</v>
      </c>
      <c r="H141" s="38" t="s">
        <v>345</v>
      </c>
      <c r="I141" s="30"/>
      <c r="J141" s="30"/>
      <c r="K141" s="30"/>
      <c r="L141" s="30"/>
      <c r="M141" s="32" t="str">
        <f>VLOOKUP(G141,ListaEfectos!$A$4:$F$77,6,0)</f>
        <v>Aire</v>
      </c>
      <c r="N141" s="63" t="str">
        <f>IFERROR(IF(VLOOKUP($G141,ListaEfectos!$A$4:$F$77,1,0)&lt;&gt;"","Efecto"),IFERROR(IF(VLOOKUP($G141,ListaDesventajas!$A$2:$A$24,1,0)&lt;&gt;"","Desventaja"),G141))</f>
        <v>Efecto</v>
      </c>
      <c r="O141" s="29">
        <f ca="1">IF($N141="Efecto",IFERROR(VLOOKUP(H141,INDIRECT(VLOOKUP($G141,ListaEfectos!$A$4:$F$77,2,0)),2,0),0),IF($N141="Desventaja",IFERROR(VLOOKUP(H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15</v>
      </c>
      <c r="P141" s="30">
        <f ca="1">IF($N141="Efecto",IFERROR(VLOOKUP(I141,INDIRECT(VLOOKUP($G141,ListaEfectos!$A$4:$F$77,2,0)),2,0),0),IF($N141="Desventaja",IFERROR(VLOOKUP(I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Q141" s="30">
        <f ca="1">IF($N141="Efecto",IFERROR(VLOOKUP(J141,INDIRECT(VLOOKUP($G141,ListaEfectos!$A$4:$F$77,2,0)),2,0),0),IF($N141="Desventaja",IFERROR(VLOOKUP(J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R141" s="30">
        <f ca="1">IF($N141="Efecto",IFERROR(VLOOKUP(K141,INDIRECT(VLOOKUP($G141,ListaEfectos!$A$4:$F$77,2,0)),2,0),0),IF($N141="Desventaja",IFERROR(VLOOKUP(K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S141" s="30">
        <f ca="1">IF($N141="Efecto",IFERROR(VLOOKUP(L141,INDIRECT(VLOOKUP($G141,ListaEfectos!$A$4:$F$77,2,0)),2,0),0),IF($N141="Desventaja",IFERROR(VLOOKUP(L141,INDIRECT(VLOOKUP($G141,ListaDesventajas!$A$1:$B$24,2,0)),2,0),0),IF($N141="Mantenida",10*INDEX(INDIRECT($F141),1,2),IF($N141="Sostenimiento Menor",20*INDEX(INDIRECT($F141),1,2),IF($N141="Sostenimiento Mayor",30*INDEX(INDIRECT($F141),1,2),IF($N141="Combinable",10*INDEX(INDIRECT($F141),1,2),0))))))</f>
        <v>0</v>
      </c>
      <c r="T141" s="49">
        <f t="shared" ca="1" si="6"/>
        <v>15</v>
      </c>
      <c r="U141" s="73"/>
    </row>
    <row r="142" spans="1:21" s="16" customFormat="1" x14ac:dyDescent="0.25">
      <c r="A142" s="54"/>
      <c r="B142" s="23"/>
      <c r="C142" s="16" t="str">
        <f t="shared" si="7"/>
        <v/>
      </c>
      <c r="D142" s="24" t="str">
        <f t="shared" si="8"/>
        <v/>
      </c>
      <c r="E142" s="23" t="s">
        <v>75</v>
      </c>
      <c r="F142" s="24" t="str">
        <f t="array" ref="F142">IF(C142&lt;&gt;"",ADDRESS(ROW(C142),COLUMN(C142))&amp;":"&amp;ADDRESS(ROW(C142)-1+MATCH(TRUE,C143:$C$455&lt;&gt;"",0),COLUMN(U142)),F141)</f>
        <v>$C$141:$U$142</v>
      </c>
      <c r="G142" s="24" t="s">
        <v>75</v>
      </c>
      <c r="M142" s="27" t="e">
        <f>VLOOKUP(G142,ListaEfectos!$A$4:$F$77,6,0)</f>
        <v>#N/A</v>
      </c>
      <c r="N142" s="63" t="str">
        <f>IFERROR(IF(VLOOKUP($G142,ListaEfectos!$A$4:$F$77,1,0)&lt;&gt;"","Efecto"),IFERROR(IF(VLOOKUP($G142,ListaDesventajas!$A$2:$A$24,1,0)&lt;&gt;"","Desventaja"),G142))</f>
        <v>Mantenida</v>
      </c>
      <c r="O142" s="23">
        <f ca="1">IF($N142="Efecto",IFERROR(VLOOKUP(H142,INDIRECT(VLOOKUP($G142,ListaEfectos!$A$4:$F$77,2,0)),2,0),0),IF($N142="Desventaja",IFERROR(VLOOKUP(H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P142" s="16">
        <f ca="1">IF($N142="Efecto",IFERROR(VLOOKUP(I142,INDIRECT(VLOOKUP($G142,ListaEfectos!$A$4:$F$77,2,0)),2,0),0),IF($N142="Desventaja",IFERROR(VLOOKUP(I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Q142" s="16">
        <f ca="1">IF($N142="Efecto",IFERROR(VLOOKUP(J142,INDIRECT(VLOOKUP($G142,ListaEfectos!$A$4:$F$77,2,0)),2,0),0),IF($N142="Desventaja",IFERROR(VLOOKUP(J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R142" s="16">
        <f ca="1">IF($N142="Efecto",IFERROR(VLOOKUP(K142,INDIRECT(VLOOKUP($G142,ListaEfectos!$A$4:$F$77,2,0)),2,0),0),IF($N142="Desventaja",IFERROR(VLOOKUP(K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S142" s="16">
        <f ca="1">IF($N142="Efecto",IFERROR(VLOOKUP(L142,INDIRECT(VLOOKUP($G142,ListaEfectos!$A$4:$F$77,2,0)),2,0),0),IF($N142="Desventaja",IFERROR(VLOOKUP(L142,INDIRECT(VLOOKUP($G142,ListaDesventajas!$A$1:$B$24,2,0)),2,0),0),IF($N142="Mantenida",10*INDEX(INDIRECT($F142),1,2),IF($N142="Sostenimiento Menor",20*INDEX(INDIRECT($F142),1,2),IF($N142="Sostenimiento Mayor",30*INDEX(INDIRECT($F142),1,2),IF($N142="Combinable",10*INDEX(INDIRECT($F142),1,2),0))))))</f>
        <v>10</v>
      </c>
      <c r="T142" s="49">
        <f t="shared" ca="1" si="6"/>
        <v>10</v>
      </c>
      <c r="U142" s="63"/>
    </row>
    <row r="143" spans="1:21" s="16" customFormat="1" x14ac:dyDescent="0.25">
      <c r="A143" s="54"/>
      <c r="B143" s="23" t="s">
        <v>431</v>
      </c>
      <c r="C143" s="16">
        <f t="shared" si="7"/>
        <v>40</v>
      </c>
      <c r="D143" s="24">
        <f t="shared" si="8"/>
        <v>1</v>
      </c>
      <c r="E143" s="23" t="s">
        <v>94</v>
      </c>
      <c r="F143" s="24" t="str">
        <f t="array" ref="F143">IF(C143&lt;&gt;"",ADDRESS(ROW(C143),COLUMN(C143))&amp;":"&amp;ADDRESS(ROW(C143)-1+MATCH(TRUE,C144:$C$455&lt;&gt;"",0),COLUMN(U143)),F142)</f>
        <v>$C$143:$U$145</v>
      </c>
      <c r="G143" s="24" t="s">
        <v>243</v>
      </c>
      <c r="H143" s="47" t="s">
        <v>657</v>
      </c>
      <c r="M143" s="27" t="str">
        <f>VLOOKUP(G143,ListaEfectos!$A$4:$F$77,6,0)</f>
        <v>Agua, Aire, Fuego</v>
      </c>
      <c r="N143" s="63" t="str">
        <f>IFERROR(IF(VLOOKUP($G143,ListaEfectos!$A$4:$F$77,1,0)&lt;&gt;"","Efecto"),IFERROR(IF(VLOOKUP($G143,ListaDesventajas!$A$2:$A$24,1,0)&lt;&gt;"","Desventaja"),G143))</f>
        <v>Efecto</v>
      </c>
      <c r="O143" s="23">
        <f ca="1">IF($N143="Efecto",IFERROR(VLOOKUP(H143,INDIRECT(VLOOKUP($G143,ListaEfectos!$A$4:$F$77,2,0)),2,0),0),IF($N143="Desventaja",IFERROR(VLOOKUP(H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5</v>
      </c>
      <c r="P143" s="16">
        <f ca="1">IF($N143="Efecto",IFERROR(VLOOKUP(I143,INDIRECT(VLOOKUP($G143,ListaEfectos!$A$4:$F$77,2,0)),2,0),0),IF($N143="Desventaja",IFERROR(VLOOKUP(I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Q143" s="16">
        <f ca="1">IF($N143="Efecto",IFERROR(VLOOKUP(J143,INDIRECT(VLOOKUP($G143,ListaEfectos!$A$4:$F$77,2,0)),2,0),0),IF($N143="Desventaja",IFERROR(VLOOKUP(J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R143" s="16">
        <f ca="1">IF($N143="Efecto",IFERROR(VLOOKUP(K143,INDIRECT(VLOOKUP($G143,ListaEfectos!$A$4:$F$77,2,0)),2,0),0),IF($N143="Desventaja",IFERROR(VLOOKUP(K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S143" s="16">
        <f ca="1">IF($N143="Efecto",IFERROR(VLOOKUP(L143,INDIRECT(VLOOKUP($G143,ListaEfectos!$A$4:$F$77,2,0)),2,0),0),IF($N143="Desventaja",IFERROR(VLOOKUP(L143,INDIRECT(VLOOKUP($G143,ListaDesventajas!$A$1:$B$24,2,0)),2,0),0),IF($N143="Mantenida",10*INDEX(INDIRECT($F143),1,2),IF($N143="Sostenimiento Menor",20*INDEX(INDIRECT($F143),1,2),IF($N143="Sostenimiento Mayor",30*INDEX(INDIRECT($F143),1,2),IF($N143="Combinable",10*INDEX(INDIRECT($F143),1,2),0))))))</f>
        <v>0</v>
      </c>
      <c r="T143" s="49">
        <f t="shared" ca="1" si="6"/>
        <v>5</v>
      </c>
      <c r="U143" s="63"/>
    </row>
    <row r="144" spans="1:21" s="16" customFormat="1" x14ac:dyDescent="0.25">
      <c r="A144" s="54"/>
      <c r="B144" s="23"/>
      <c r="C144" s="16" t="str">
        <f t="shared" si="7"/>
        <v/>
      </c>
      <c r="D144" s="24" t="str">
        <f t="shared" si="8"/>
        <v/>
      </c>
      <c r="E144" s="23" t="s">
        <v>73</v>
      </c>
      <c r="F144" s="24" t="str">
        <f t="array" ref="F144">IF(C144&lt;&gt;"",ADDRESS(ROW(C144),COLUMN(C144))&amp;":"&amp;ADDRESS(ROW(C144)-1+MATCH(TRUE,C145:$C$455&lt;&gt;"",0),COLUMN(U144)),F143)</f>
        <v>$C$143:$U$145</v>
      </c>
      <c r="G144" s="24" t="s">
        <v>253</v>
      </c>
      <c r="H144" s="47" t="s">
        <v>354</v>
      </c>
      <c r="M144" s="27" t="str">
        <f>VLOOKUP(G144,ListaEfectos!$A$4:$F$77,6,0)</f>
        <v>Fuego</v>
      </c>
      <c r="N144" s="63" t="str">
        <f>IFERROR(IF(VLOOKUP($G144,ListaEfectos!$A$4:$F$77,1,0)&lt;&gt;"","Efecto"),IFERROR(IF(VLOOKUP($G144,ListaDesventajas!$A$2:$A$24,1,0)&lt;&gt;"","Desventaja"),G144))</f>
        <v>Efecto</v>
      </c>
      <c r="O144" s="23">
        <f ca="1">IF($N144="Efecto",IFERROR(VLOOKUP(H144,INDIRECT(VLOOKUP($G144,ListaEfectos!$A$4:$F$77,2,0)),2,0),0),IF($N144="Desventaja",IFERROR(VLOOKUP(H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25</v>
      </c>
      <c r="P144" s="16">
        <f ca="1">IF($N144="Efecto",IFERROR(VLOOKUP(I144,INDIRECT(VLOOKUP($G144,ListaEfectos!$A$4:$F$77,2,0)),2,0),0),IF($N144="Desventaja",IFERROR(VLOOKUP(I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Q144" s="16">
        <f ca="1">IF($N144="Efecto",IFERROR(VLOOKUP(J144,INDIRECT(VLOOKUP($G144,ListaEfectos!$A$4:$F$77,2,0)),2,0),0),IF($N144="Desventaja",IFERROR(VLOOKUP(J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R144" s="16">
        <f ca="1">IF($N144="Efecto",IFERROR(VLOOKUP(K144,INDIRECT(VLOOKUP($G144,ListaEfectos!$A$4:$F$77,2,0)),2,0),0),IF($N144="Desventaja",IFERROR(VLOOKUP(K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S144" s="16">
        <f ca="1">IF($N144="Efecto",IFERROR(VLOOKUP(L144,INDIRECT(VLOOKUP($G144,ListaEfectos!$A$4:$F$77,2,0)),2,0),0),IF($N144="Desventaja",IFERROR(VLOOKUP(L144,INDIRECT(VLOOKUP($G144,ListaDesventajas!$A$1:$B$24,2,0)),2,0),0),IF($N144="Mantenida",10*INDEX(INDIRECT($F144),1,2),IF($N144="Sostenimiento Menor",20*INDEX(INDIRECT($F144),1,2),IF($N144="Sostenimiento Mayor",30*INDEX(INDIRECT($F144),1,2),IF($N144="Combinable",10*INDEX(INDIRECT($F144),1,2),0))))))</f>
        <v>0</v>
      </c>
      <c r="T144" s="49">
        <f t="shared" ca="1" si="6"/>
        <v>25</v>
      </c>
      <c r="U144" s="63"/>
    </row>
    <row r="145" spans="1:21" s="16" customFormat="1" x14ac:dyDescent="0.25">
      <c r="A145" s="54"/>
      <c r="B145" s="23"/>
      <c r="C145" s="16" t="str">
        <f t="shared" si="7"/>
        <v/>
      </c>
      <c r="D145" s="24" t="str">
        <f t="shared" si="8"/>
        <v/>
      </c>
      <c r="E145" s="23" t="s">
        <v>75</v>
      </c>
      <c r="F145" s="24" t="str">
        <f t="array" ref="F145">IF(C145&lt;&gt;"",ADDRESS(ROW(C145),COLUMN(C145))&amp;":"&amp;ADDRESS(ROW(C145)-1+MATCH(TRUE,C146:$C$455&lt;&gt;"",0),COLUMN(U145)),F144)</f>
        <v>$C$143:$U$145</v>
      </c>
      <c r="G145" s="24" t="s">
        <v>75</v>
      </c>
      <c r="M145" s="27" t="e">
        <f>VLOOKUP(G145,ListaEfectos!$A$4:$F$77,6,0)</f>
        <v>#N/A</v>
      </c>
      <c r="N145" s="63" t="str">
        <f>IFERROR(IF(VLOOKUP($G145,ListaEfectos!$A$4:$F$77,1,0)&lt;&gt;"","Efecto"),IFERROR(IF(VLOOKUP($G145,ListaDesventajas!$A$2:$A$24,1,0)&lt;&gt;"","Desventaja"),G145))</f>
        <v>Mantenida</v>
      </c>
      <c r="O145" s="23">
        <f ca="1">IF($N145="Efecto",IFERROR(VLOOKUP(H145,INDIRECT(VLOOKUP($G145,ListaEfectos!$A$4:$F$77,2,0)),2,0),0),IF($N145="Desventaja",IFERROR(VLOOKUP(H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P145" s="16">
        <f ca="1">IF($N145="Efecto",IFERROR(VLOOKUP(I145,INDIRECT(VLOOKUP($G145,ListaEfectos!$A$4:$F$77,2,0)),2,0),0),IF($N145="Desventaja",IFERROR(VLOOKUP(I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Q145" s="16">
        <f ca="1">IF($N145="Efecto",IFERROR(VLOOKUP(J145,INDIRECT(VLOOKUP($G145,ListaEfectos!$A$4:$F$77,2,0)),2,0),0),IF($N145="Desventaja",IFERROR(VLOOKUP(J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R145" s="16">
        <f ca="1">IF($N145="Efecto",IFERROR(VLOOKUP(K145,INDIRECT(VLOOKUP($G145,ListaEfectos!$A$4:$F$77,2,0)),2,0),0),IF($N145="Desventaja",IFERROR(VLOOKUP(K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S145" s="16">
        <f ca="1">IF($N145="Efecto",IFERROR(VLOOKUP(L145,INDIRECT(VLOOKUP($G145,ListaEfectos!$A$4:$F$77,2,0)),2,0),0),IF($N145="Desventaja",IFERROR(VLOOKUP(L145,INDIRECT(VLOOKUP($G145,ListaDesventajas!$A$1:$B$24,2,0)),2,0),0),IF($N145="Mantenida",10*INDEX(INDIRECT($F145),1,2),IF($N145="Sostenimiento Menor",20*INDEX(INDIRECT($F145),1,2),IF($N145="Sostenimiento Mayor",30*INDEX(INDIRECT($F145),1,2),IF($N145="Combinable",10*INDEX(INDIRECT($F145),1,2),0))))))</f>
        <v>10</v>
      </c>
      <c r="T145" s="49">
        <f t="shared" ca="1" si="6"/>
        <v>10</v>
      </c>
      <c r="U145" s="63"/>
    </row>
    <row r="146" spans="1:21" s="16" customFormat="1" x14ac:dyDescent="0.25">
      <c r="A146" s="54"/>
      <c r="B146" s="23" t="s">
        <v>432</v>
      </c>
      <c r="C146" s="16">
        <f t="shared" si="7"/>
        <v>75</v>
      </c>
      <c r="D146" s="24">
        <f t="shared" si="8"/>
        <v>2</v>
      </c>
      <c r="E146" s="23" t="s">
        <v>95</v>
      </c>
      <c r="F146" s="24" t="str">
        <f t="array" ref="F146">IF(C146&lt;&gt;"",ADDRESS(ROW(C146),COLUMN(C146))&amp;":"&amp;ADDRESS(ROW(C146)-1+MATCH(TRUE,C147:$C$455&lt;&gt;"",0),COLUMN(U146)),F145)</f>
        <v>$C$146:$U$149</v>
      </c>
      <c r="G146" s="24" t="s">
        <v>246</v>
      </c>
      <c r="H146" s="47" t="s">
        <v>355</v>
      </c>
      <c r="I146" s="47" t="s">
        <v>566</v>
      </c>
      <c r="M146" s="27" t="str">
        <f>VLOOKUP(G146,ListaEfectos!$A$4:$F$77,6,0)</f>
        <v>Fuego, Luz, Oscuridad</v>
      </c>
      <c r="N146" s="63" t="str">
        <f>IFERROR(IF(VLOOKUP($G146,ListaEfectos!$A$4:$F$77,1,0)&lt;&gt;"","Efecto"),IFERROR(IF(VLOOKUP($G146,ListaDesventajas!$A$2:$A$24,1,0)&lt;&gt;"","Desventaja"),G146))</f>
        <v>Efecto</v>
      </c>
      <c r="O146" s="23">
        <f ca="1">IF($N146="Efecto",IFERROR(VLOOKUP(H146,INDIRECT(VLOOKUP($G146,ListaEfectos!$A$4:$F$77,2,0)),2,0),0),IF($N146="Desventaja",IFERROR(VLOOKUP(H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25</v>
      </c>
      <c r="P146" s="16">
        <f ca="1">IF($N146="Efecto",IFERROR(VLOOKUP(I146,INDIRECT(VLOOKUP($G146,ListaEfectos!$A$4:$F$77,2,0)),2,0),0),IF($N146="Desventaja",IFERROR(VLOOKUP(I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10</v>
      </c>
      <c r="Q146" s="16">
        <f ca="1">IF($N146="Efecto",IFERROR(VLOOKUP(J146,INDIRECT(VLOOKUP($G146,ListaEfectos!$A$4:$F$77,2,0)),2,0),0),IF($N146="Desventaja",IFERROR(VLOOKUP(J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R146" s="16">
        <f ca="1">IF($N146="Efecto",IFERROR(VLOOKUP(K146,INDIRECT(VLOOKUP($G146,ListaEfectos!$A$4:$F$77,2,0)),2,0),0),IF($N146="Desventaja",IFERROR(VLOOKUP(K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S146" s="16">
        <f ca="1">IF($N146="Efecto",IFERROR(VLOOKUP(L146,INDIRECT(VLOOKUP($G146,ListaEfectos!$A$4:$F$77,2,0)),2,0),0),IF($N146="Desventaja",IFERROR(VLOOKUP(L146,INDIRECT(VLOOKUP($G146,ListaDesventajas!$A$1:$B$24,2,0)),2,0),0),IF($N146="Mantenida",10*INDEX(INDIRECT($F146),1,2),IF($N146="Sostenimiento Menor",20*INDEX(INDIRECT($F146),1,2),IF($N146="Sostenimiento Mayor",30*INDEX(INDIRECT($F146),1,2),IF($N146="Combinable",10*INDEX(INDIRECT($F146),1,2),0))))))</f>
        <v>0</v>
      </c>
      <c r="T146" s="49">
        <f t="shared" ca="1" si="6"/>
        <v>35</v>
      </c>
      <c r="U146" s="63"/>
    </row>
    <row r="147" spans="1:21" s="16" customFormat="1" x14ac:dyDescent="0.25">
      <c r="A147" s="54"/>
      <c r="B147" s="23"/>
      <c r="C147" s="16" t="str">
        <f t="shared" si="7"/>
        <v/>
      </c>
      <c r="D147" s="24" t="str">
        <f t="shared" si="8"/>
        <v/>
      </c>
      <c r="E147" s="23" t="s">
        <v>96</v>
      </c>
      <c r="F147" s="24" t="str">
        <f t="array" ref="F147">IF(C147&lt;&gt;"",ADDRESS(ROW(C147),COLUMN(C147))&amp;":"&amp;ADDRESS(ROW(C147)-1+MATCH(TRUE,C148:$C$455&lt;&gt;"",0),COLUMN(U147)),F146)</f>
        <v>$C$146:$U$149</v>
      </c>
      <c r="G147" s="24" t="s">
        <v>248</v>
      </c>
      <c r="H147" s="47" t="s">
        <v>761</v>
      </c>
      <c r="M147" s="27" t="s">
        <v>761</v>
      </c>
      <c r="N147" s="63" t="str">
        <f>IFERROR(IF(VLOOKUP($G147,ListaEfectos!$A$4:$F$77,1,0)&lt;&gt;"","Efecto"),IFERROR(IF(VLOOKUP($G147,ListaDesventajas!$A$2:$A$24,1,0)&lt;&gt;"","Desventaja"),G147))</f>
        <v>Efecto</v>
      </c>
      <c r="O147" s="23">
        <f ca="1">IF($N147="Efecto",IFERROR(VLOOKUP(H147,INDIRECT(VLOOKUP($G147,ListaEfectos!$A$4:$F$77,2,0)),2,0),0),IF($N147="Desventaja",IFERROR(VLOOKUP(H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5</v>
      </c>
      <c r="P147" s="16">
        <f ca="1">IF($N147="Efecto",IFERROR(VLOOKUP(I147,INDIRECT(VLOOKUP($G147,ListaEfectos!$A$4:$F$77,2,0)),2,0),0),IF($N147="Desventaja",IFERROR(VLOOKUP(I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Q147" s="16">
        <f ca="1">IF($N147="Efecto",IFERROR(VLOOKUP(J147,INDIRECT(VLOOKUP($G147,ListaEfectos!$A$4:$F$77,2,0)),2,0),0),IF($N147="Desventaja",IFERROR(VLOOKUP(J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R147" s="16">
        <f ca="1">IF($N147="Efecto",IFERROR(VLOOKUP(K147,INDIRECT(VLOOKUP($G147,ListaEfectos!$A$4:$F$77,2,0)),2,0),0),IF($N147="Desventaja",IFERROR(VLOOKUP(K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S147" s="16">
        <f ca="1">IF($N147="Efecto",IFERROR(VLOOKUP(L147,INDIRECT(VLOOKUP($G147,ListaEfectos!$A$4:$F$77,2,0)),2,0),0),IF($N147="Desventaja",IFERROR(VLOOKUP(L147,INDIRECT(VLOOKUP($G147,ListaDesventajas!$A$1:$B$24,2,0)),2,0),0),IF($N147="Mantenida",10*INDEX(INDIRECT($F147),1,2),IF($N147="Sostenimiento Menor",20*INDEX(INDIRECT($F147),1,2),IF($N147="Sostenimiento Mayor",30*INDEX(INDIRECT($F147),1,2),IF($N147="Combinable",10*INDEX(INDIRECT($F147),1,2),0))))))</f>
        <v>0</v>
      </c>
      <c r="T147" s="49">
        <f t="shared" ca="1" si="6"/>
        <v>5</v>
      </c>
      <c r="U147" s="63"/>
    </row>
    <row r="148" spans="1:21" s="16" customFormat="1" x14ac:dyDescent="0.25">
      <c r="A148" s="54"/>
      <c r="B148" s="23"/>
      <c r="C148" s="16" t="str">
        <f t="shared" si="7"/>
        <v/>
      </c>
      <c r="D148" s="24" t="str">
        <f t="shared" si="8"/>
        <v/>
      </c>
      <c r="E148" s="23" t="s">
        <v>97</v>
      </c>
      <c r="F148" s="24" t="str">
        <f t="array" ref="F148">IF(C148&lt;&gt;"",ADDRESS(ROW(C148),COLUMN(C148))&amp;":"&amp;ADDRESS(ROW(C148)-1+MATCH(TRUE,C149:$C$455&lt;&gt;"",0),COLUMN(U148)),F147)</f>
        <v>$C$146:$U$149</v>
      </c>
      <c r="G148" s="24" t="s">
        <v>253</v>
      </c>
      <c r="H148" s="47" t="s">
        <v>377</v>
      </c>
      <c r="M148" s="27" t="str">
        <f>VLOOKUP(G148,ListaEfectos!$A$4:$F$77,6,0)</f>
        <v>Fuego</v>
      </c>
      <c r="N148" s="63" t="str">
        <f>IFERROR(IF(VLOOKUP($G148,ListaEfectos!$A$4:$F$77,1,0)&lt;&gt;"","Efecto"),IFERROR(IF(VLOOKUP($G148,ListaDesventajas!$A$2:$A$24,1,0)&lt;&gt;"","Desventaja"),G148))</f>
        <v>Efecto</v>
      </c>
      <c r="O148" s="23">
        <f ca="1">IF($N148="Efecto",IFERROR(VLOOKUP(H148,INDIRECT(VLOOKUP($G148,ListaEfectos!$A$4:$F$77,2,0)),2,0),0),IF($N148="Desventaja",IFERROR(VLOOKUP(H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40</v>
      </c>
      <c r="P148" s="16">
        <f ca="1">IF($N148="Efecto",IFERROR(VLOOKUP(I148,INDIRECT(VLOOKUP($G148,ListaEfectos!$A$4:$F$77,2,0)),2,0),0),IF($N148="Desventaja",IFERROR(VLOOKUP(I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Q148" s="16">
        <f ca="1">IF($N148="Efecto",IFERROR(VLOOKUP(J148,INDIRECT(VLOOKUP($G148,ListaEfectos!$A$4:$F$77,2,0)),2,0),0),IF($N148="Desventaja",IFERROR(VLOOKUP(J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R148" s="16">
        <f ca="1">IF($N148="Efecto",IFERROR(VLOOKUP(K148,INDIRECT(VLOOKUP($G148,ListaEfectos!$A$4:$F$77,2,0)),2,0),0),IF($N148="Desventaja",IFERROR(VLOOKUP(K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S148" s="16">
        <f ca="1">IF($N148="Efecto",IFERROR(VLOOKUP(L148,INDIRECT(VLOOKUP($G148,ListaEfectos!$A$4:$F$77,2,0)),2,0),0),IF($N148="Desventaja",IFERROR(VLOOKUP(L148,INDIRECT(VLOOKUP($G148,ListaDesventajas!$A$1:$B$24,2,0)),2,0),0),IF($N148="Mantenida",10*INDEX(INDIRECT($F148),1,2),IF($N148="Sostenimiento Menor",20*INDEX(INDIRECT($F148),1,2),IF($N148="Sostenimiento Mayor",30*INDEX(INDIRECT($F148),1,2),IF($N148="Combinable",10*INDEX(INDIRECT($F148),1,2),0))))))</f>
        <v>0</v>
      </c>
      <c r="T148" s="49">
        <f t="shared" ca="1" si="6"/>
        <v>40</v>
      </c>
      <c r="U148" s="63"/>
    </row>
    <row r="149" spans="1:21" s="16" customFormat="1" x14ac:dyDescent="0.25">
      <c r="A149" s="54"/>
      <c r="B149" s="23" t="s">
        <v>263</v>
      </c>
      <c r="C149" s="16" t="str">
        <f t="shared" si="7"/>
        <v/>
      </c>
      <c r="D149" s="24">
        <f t="shared" si="8"/>
        <v>5</v>
      </c>
      <c r="E149" s="23"/>
      <c r="F149" s="24" t="str">
        <f t="array" ref="F149">IF(C149&lt;&gt;"",ADDRESS(ROW(C149),COLUMN(C149))&amp;":"&amp;ADDRESS(ROW(C149)-1+MATCH(TRUE,C150:$C$455&lt;&gt;"",0),COLUMN(U149)),F148)</f>
        <v>$C$146:$U$149</v>
      </c>
      <c r="G149" s="24" t="s">
        <v>969</v>
      </c>
      <c r="H149" s="48" t="s">
        <v>544</v>
      </c>
      <c r="M149" s="27" t="e">
        <f>VLOOKUP(G149,ListaEfectos!$A$4:$F$77,6,0)</f>
        <v>#N/A</v>
      </c>
      <c r="N149" s="63" t="str">
        <f>IFERROR(IF(VLOOKUP($G149,ListaEfectos!$A$4:$F$77,1,0)&lt;&gt;"","Efecto"),IFERROR(IF(VLOOKUP($G149,ListaDesventajas!$A$2:$A$24,1,0)&lt;&gt;"","Desventaja"),G149))</f>
        <v>Desventaja</v>
      </c>
      <c r="O149" s="23">
        <f ca="1">IF($N149="Efecto",IFERROR(VLOOKUP(H149,INDIRECT(VLOOKUP($G149,ListaEfectos!$A$4:$F$77,2,0)),2,0),0),IF($N149="Desventaja",IFERROR(VLOOKUP(H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-15</v>
      </c>
      <c r="P149" s="16">
        <f ca="1">IF($N149="Efecto",IFERROR(VLOOKUP(I149,INDIRECT(VLOOKUP($G149,ListaEfectos!$A$4:$F$77,2,0)),2,0),0),IF($N149="Desventaja",IFERROR(VLOOKUP(I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Q149" s="16">
        <f ca="1">IF($N149="Efecto",IFERROR(VLOOKUP(J149,INDIRECT(VLOOKUP($G149,ListaEfectos!$A$4:$F$77,2,0)),2,0),0),IF($N149="Desventaja",IFERROR(VLOOKUP(J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R149" s="16">
        <f ca="1">IF($N149="Efecto",IFERROR(VLOOKUP(K149,INDIRECT(VLOOKUP($G149,ListaEfectos!$A$4:$F$77,2,0)),2,0),0),IF($N149="Desventaja",IFERROR(VLOOKUP(K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S149" s="16">
        <f ca="1">IF($N149="Efecto",IFERROR(VLOOKUP(L149,INDIRECT(VLOOKUP($G149,ListaEfectos!$A$4:$F$77,2,0)),2,0),0),IF($N149="Desventaja",IFERROR(VLOOKUP(L149,INDIRECT(VLOOKUP($G149,ListaDesventajas!$A$1:$B$24,2,0)),2,0),0),IF($N149="Mantenida",10*INDEX(INDIRECT($F149),1,2),IF($N149="Sostenimiento Menor",20*INDEX(INDIRECT($F149),1,2),IF($N149="Sostenimiento Mayor",30*INDEX(INDIRECT($F149),1,2),IF($N149="Combinable",10*INDEX(INDIRECT($F149),1,2),0))))))</f>
        <v>0</v>
      </c>
      <c r="T149" s="49">
        <f t="shared" ca="1" si="6"/>
        <v>-15</v>
      </c>
      <c r="U149" s="63"/>
    </row>
    <row r="150" spans="1:21" s="16" customFormat="1" x14ac:dyDescent="0.25">
      <c r="A150" s="54"/>
      <c r="B150" s="23" t="s">
        <v>433</v>
      </c>
      <c r="C150" s="16">
        <f t="shared" si="7"/>
        <v>75</v>
      </c>
      <c r="D150" s="24">
        <f t="shared" si="8"/>
        <v>2</v>
      </c>
      <c r="E150" s="23" t="s">
        <v>98</v>
      </c>
      <c r="F150" s="24" t="str">
        <f t="array" ref="F150">IF(C150&lt;&gt;"",ADDRESS(ROW(C150),COLUMN(C150))&amp;":"&amp;ADDRESS(ROW(C150)-1+MATCH(TRUE,C151:$C$455&lt;&gt;"",0),COLUMN(U150)),F149)</f>
        <v>$C$150:$U$153</v>
      </c>
      <c r="G150" s="24" t="s">
        <v>336</v>
      </c>
      <c r="H150" s="16" t="s">
        <v>819</v>
      </c>
      <c r="I150" s="47" t="s">
        <v>795</v>
      </c>
      <c r="M150" s="27" t="str">
        <f>VLOOKUP(G150,ListaEfectos!$A$4:$F$77,6,0)</f>
        <v>Agua</v>
      </c>
      <c r="N150" s="63" t="str">
        <f>IFERROR(IF(VLOOKUP($G150,ListaEfectos!$A$4:$F$77,1,0)&lt;&gt;"","Efecto"),IFERROR(IF(VLOOKUP($G150,ListaDesventajas!$A$2:$A$24,1,0)&lt;&gt;"","Desventaja"),G150))</f>
        <v>Efecto</v>
      </c>
      <c r="O150" s="23">
        <f ca="1">IF($N150="Efecto",IFERROR(VLOOKUP(H150,INDIRECT(VLOOKUP($G150,ListaEfectos!$A$4:$F$77,2,0)),2,0),0),IF($N150="Desventaja",IFERROR(VLOOKUP(H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20</v>
      </c>
      <c r="P150" s="16">
        <f ca="1">IF($N150="Efecto",IFERROR(VLOOKUP(I150,INDIRECT(VLOOKUP($G150,ListaEfectos!$A$4:$F$77,2,0)),2,0),0),IF($N150="Desventaja",IFERROR(VLOOKUP(I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5</v>
      </c>
      <c r="Q150" s="16">
        <f ca="1">IF($N150="Efecto",IFERROR(VLOOKUP(J150,INDIRECT(VLOOKUP($G150,ListaEfectos!$A$4:$F$77,2,0)),2,0),0),IF($N150="Desventaja",IFERROR(VLOOKUP(J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R150" s="16">
        <f ca="1">IF($N150="Efecto",IFERROR(VLOOKUP(K150,INDIRECT(VLOOKUP($G150,ListaEfectos!$A$4:$F$77,2,0)),2,0),0),IF($N150="Desventaja",IFERROR(VLOOKUP(K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S150" s="16">
        <f ca="1">IF($N150="Efecto",IFERROR(VLOOKUP(L150,INDIRECT(VLOOKUP($G150,ListaEfectos!$A$4:$F$77,2,0)),2,0),0),IF($N150="Desventaja",IFERROR(VLOOKUP(L150,INDIRECT(VLOOKUP($G150,ListaDesventajas!$A$1:$B$24,2,0)),2,0),0),IF($N150="Mantenida",10*INDEX(INDIRECT($F150),1,2),IF($N150="Sostenimiento Menor",20*INDEX(INDIRECT($F150),1,2),IF($N150="Sostenimiento Mayor",30*INDEX(INDIRECT($F150),1,2),IF($N150="Combinable",10*INDEX(INDIRECT($F150),1,2),0))))))</f>
        <v>0</v>
      </c>
      <c r="T150" s="49">
        <f t="shared" ca="1" si="6"/>
        <v>25</v>
      </c>
      <c r="U150" s="63"/>
    </row>
    <row r="151" spans="1:21" s="16" customFormat="1" x14ac:dyDescent="0.25">
      <c r="A151" s="54"/>
      <c r="B151" s="23"/>
      <c r="C151" s="16" t="str">
        <f t="shared" si="7"/>
        <v/>
      </c>
      <c r="D151" s="24" t="str">
        <f t="shared" si="8"/>
        <v/>
      </c>
      <c r="E151" s="23" t="s">
        <v>99</v>
      </c>
      <c r="F151" s="24" t="str">
        <f t="array" ref="F151">IF(C151&lt;&gt;"",ADDRESS(ROW(C151),COLUMN(C151))&amp;":"&amp;ADDRESS(ROW(C151)-1+MATCH(TRUE,C152:$C$455&lt;&gt;"",0),COLUMN(U151)),F150)</f>
        <v>$C$150:$U$153</v>
      </c>
      <c r="G151" s="24" t="s">
        <v>986</v>
      </c>
      <c r="H151" s="48" t="s">
        <v>345</v>
      </c>
      <c r="M151" s="27" t="str">
        <f>VLOOKUP(G151,ListaEfectos!$A$4:$F$77,6,0)</f>
        <v>Agua, Aire, Luz</v>
      </c>
      <c r="N151" s="63" t="str">
        <f>IFERROR(IF(VLOOKUP($G151,ListaEfectos!$A$4:$F$77,1,0)&lt;&gt;"","Efecto"),IFERROR(IF(VLOOKUP($G151,ListaDesventajas!$A$2:$A$24,1,0)&lt;&gt;"","Desventaja"),G151))</f>
        <v>Efecto</v>
      </c>
      <c r="O151" s="23">
        <f ca="1">IF($N151="Efecto",IFERROR(VLOOKUP(H151,INDIRECT(VLOOKUP($G151,ListaEfectos!$A$4:$F$77,2,0)),2,0),0),IF($N151="Desventaja",IFERROR(VLOOKUP(H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20</v>
      </c>
      <c r="P151" s="16">
        <f ca="1">IF($N151="Efecto",IFERROR(VLOOKUP(I151,INDIRECT(VLOOKUP($G151,ListaEfectos!$A$4:$F$77,2,0)),2,0),0),IF($N151="Desventaja",IFERROR(VLOOKUP(I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Q151" s="16">
        <f ca="1">IF($N151="Efecto",IFERROR(VLOOKUP(J151,INDIRECT(VLOOKUP($G151,ListaEfectos!$A$4:$F$77,2,0)),2,0),0),IF($N151="Desventaja",IFERROR(VLOOKUP(J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R151" s="16">
        <f ca="1">IF($N151="Efecto",IFERROR(VLOOKUP(K151,INDIRECT(VLOOKUP($G151,ListaEfectos!$A$4:$F$77,2,0)),2,0),0),IF($N151="Desventaja",IFERROR(VLOOKUP(K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S151" s="16">
        <f ca="1">IF($N151="Efecto",IFERROR(VLOOKUP(L151,INDIRECT(VLOOKUP($G151,ListaEfectos!$A$4:$F$77,2,0)),2,0),0),IF($N151="Desventaja",IFERROR(VLOOKUP(L151,INDIRECT(VLOOKUP($G151,ListaDesventajas!$A$1:$B$24,2,0)),2,0),0),IF($N151="Mantenida",10*INDEX(INDIRECT($F151),1,2),IF($N151="Sostenimiento Menor",20*INDEX(INDIRECT($F151),1,2),IF($N151="Sostenimiento Mayor",30*INDEX(INDIRECT($F151),1,2),IF($N151="Combinable",10*INDEX(INDIRECT($F151),1,2),0))))))</f>
        <v>0</v>
      </c>
      <c r="T151" s="49">
        <f t="shared" ca="1" si="6"/>
        <v>20</v>
      </c>
      <c r="U151" s="63"/>
    </row>
    <row r="152" spans="1:21" s="16" customFormat="1" x14ac:dyDescent="0.25">
      <c r="A152" s="54"/>
      <c r="B152" s="23"/>
      <c r="C152" s="16" t="str">
        <f t="shared" si="7"/>
        <v/>
      </c>
      <c r="D152" s="24" t="str">
        <f t="shared" si="8"/>
        <v/>
      </c>
      <c r="E152" s="23" t="s">
        <v>100</v>
      </c>
      <c r="F152" s="24" t="str">
        <f t="array" ref="F152">IF(C152&lt;&gt;"",ADDRESS(ROW(C152),COLUMN(C152))&amp;":"&amp;ADDRESS(ROW(C152)-1+MATCH(TRUE,C153:$C$455&lt;&gt;"",0),COLUMN(U152)),F151)</f>
        <v>$C$150:$U$153</v>
      </c>
      <c r="G152" s="24" t="s">
        <v>100</v>
      </c>
      <c r="M152" s="27" t="e">
        <f>VLOOKUP(G152,ListaEfectos!$A$4:$F$77,6,0)</f>
        <v>#N/A</v>
      </c>
      <c r="N152" s="63" t="str">
        <f>IFERROR(IF(VLOOKUP($G152,ListaEfectos!$A$4:$F$77,1,0)&lt;&gt;"","Efecto"),IFERROR(IF(VLOOKUP($G152,ListaDesventajas!$A$2:$A$24,1,0)&lt;&gt;"","Desventaja"),G152))</f>
        <v>Sostenimiento Menor</v>
      </c>
      <c r="O152" s="23">
        <f ca="1">IF($N152="Efecto",IFERROR(VLOOKUP(H152,INDIRECT(VLOOKUP($G152,ListaEfectos!$A$4:$F$77,2,0)),2,0),0),IF($N152="Desventaja",IFERROR(VLOOKUP(H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P152" s="16">
        <f ca="1">IF($N152="Efecto",IFERROR(VLOOKUP(I152,INDIRECT(VLOOKUP($G152,ListaEfectos!$A$4:$F$77,2,0)),2,0),0),IF($N152="Desventaja",IFERROR(VLOOKUP(I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Q152" s="16">
        <f ca="1">IF($N152="Efecto",IFERROR(VLOOKUP(J152,INDIRECT(VLOOKUP($G152,ListaEfectos!$A$4:$F$77,2,0)),2,0),0),IF($N152="Desventaja",IFERROR(VLOOKUP(J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R152" s="16">
        <f ca="1">IF($N152="Efecto",IFERROR(VLOOKUP(K152,INDIRECT(VLOOKUP($G152,ListaEfectos!$A$4:$F$77,2,0)),2,0),0),IF($N152="Desventaja",IFERROR(VLOOKUP(K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S152" s="16">
        <f ca="1">IF($N152="Efecto",IFERROR(VLOOKUP(L152,INDIRECT(VLOOKUP($G152,ListaEfectos!$A$4:$F$77,2,0)),2,0),0),IF($N152="Desventaja",IFERROR(VLOOKUP(L152,INDIRECT(VLOOKUP($G152,ListaDesventajas!$A$1:$B$24,2,0)),2,0),0),IF($N152="Mantenida",10*INDEX(INDIRECT($F152),1,2),IF($N152="Sostenimiento Menor",20*INDEX(INDIRECT($F152),1,2),IF($N152="Sostenimiento Mayor",30*INDEX(INDIRECT($F152),1,2),IF($N152="Combinable",10*INDEX(INDIRECT($F152),1,2),0))))))</f>
        <v>40</v>
      </c>
      <c r="T152" s="49">
        <f t="shared" ca="1" si="6"/>
        <v>40</v>
      </c>
      <c r="U152" s="63"/>
    </row>
    <row r="153" spans="1:21" s="16" customFormat="1" x14ac:dyDescent="0.25">
      <c r="A153" s="54"/>
      <c r="B153" s="23" t="s">
        <v>264</v>
      </c>
      <c r="C153" s="16" t="str">
        <f t="shared" si="7"/>
        <v/>
      </c>
      <c r="D153" s="24" t="str">
        <f t="shared" si="8"/>
        <v/>
      </c>
      <c r="E153" s="23"/>
      <c r="F153" s="24" t="str">
        <f t="array" ref="F153">IF(C153&lt;&gt;"",ADDRESS(ROW(C153),COLUMN(C153))&amp;":"&amp;ADDRESS(ROW(C153)-1+MATCH(TRUE,C154:$C$455&lt;&gt;"",0),COLUMN(U153)),F152)</f>
        <v>$C$150:$U$153</v>
      </c>
      <c r="G153" s="24" t="s">
        <v>543</v>
      </c>
      <c r="H153" s="47" t="s">
        <v>1061</v>
      </c>
      <c r="M153" s="27" t="e">
        <f>VLOOKUP(G153,ListaEfectos!$A$4:$F$77,6,0)</f>
        <v>#N/A</v>
      </c>
      <c r="N153" s="63" t="str">
        <f>IFERROR(IF(VLOOKUP($G153,ListaEfectos!$A$4:$F$77,1,0)&lt;&gt;"","Efecto"),IFERROR(IF(VLOOKUP($G153,ListaDesventajas!$A$2:$A$24,1,0)&lt;&gt;"","Desventaja"),G153))</f>
        <v>Desventaja</v>
      </c>
      <c r="O153" s="23">
        <f ca="1">IF($N153="Efecto",IFERROR(VLOOKUP(H153,INDIRECT(VLOOKUP($G153,ListaEfectos!$A$4:$F$77,2,0)),2,0),0),IF($N153="Desventaja",IFERROR(VLOOKUP(H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-10</v>
      </c>
      <c r="P153" s="16">
        <f ca="1">IF($N153="Efecto",IFERROR(VLOOKUP(I153,INDIRECT(VLOOKUP($G153,ListaEfectos!$A$4:$F$77,2,0)),2,0),0),IF($N153="Desventaja",IFERROR(VLOOKUP(I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Q153" s="16">
        <f ca="1">IF($N153="Efecto",IFERROR(VLOOKUP(J153,INDIRECT(VLOOKUP($G153,ListaEfectos!$A$4:$F$77,2,0)),2,0),0),IF($N153="Desventaja",IFERROR(VLOOKUP(J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R153" s="16">
        <f ca="1">IF($N153="Efecto",IFERROR(VLOOKUP(K153,INDIRECT(VLOOKUP($G153,ListaEfectos!$A$4:$F$77,2,0)),2,0),0),IF($N153="Desventaja",IFERROR(VLOOKUP(K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S153" s="16">
        <f ca="1">IF($N153="Efecto",IFERROR(VLOOKUP(L153,INDIRECT(VLOOKUP($G153,ListaEfectos!$A$4:$F$77,2,0)),2,0),0),IF($N153="Desventaja",IFERROR(VLOOKUP(L153,INDIRECT(VLOOKUP($G153,ListaDesventajas!$A$1:$B$24,2,0)),2,0),0),IF($N153="Mantenida",10*INDEX(INDIRECT($F153),1,2),IF($N153="Sostenimiento Menor",20*INDEX(INDIRECT($F153),1,2),IF($N153="Sostenimiento Mayor",30*INDEX(INDIRECT($F153),1,2),IF($N153="Combinable",10*INDEX(INDIRECT($F153),1,2),0))))))</f>
        <v>0</v>
      </c>
      <c r="T153" s="49">
        <f t="shared" ca="1" si="6"/>
        <v>-10</v>
      </c>
      <c r="U153" s="63"/>
    </row>
    <row r="154" spans="1:21" s="16" customFormat="1" x14ac:dyDescent="0.25">
      <c r="A154" s="54"/>
      <c r="B154" s="23" t="s">
        <v>434</v>
      </c>
      <c r="C154" s="16">
        <f t="shared" si="7"/>
        <v>95</v>
      </c>
      <c r="D154" s="24">
        <f t="shared" si="8"/>
        <v>3</v>
      </c>
      <c r="E154" s="23" t="s">
        <v>71</v>
      </c>
      <c r="F154" s="24" t="str">
        <f t="array" ref="F154">IF(C154&lt;&gt;"",ADDRESS(ROW(C154),COLUMN(C154))&amp;":"&amp;ADDRESS(ROW(C154)-1+MATCH(TRUE,C155:$C$455&lt;&gt;"",0),COLUMN(U154)),F153)</f>
        <v>$C$154:$U$158</v>
      </c>
      <c r="G154" s="24" t="s">
        <v>252</v>
      </c>
      <c r="H154" s="17" t="s">
        <v>343</v>
      </c>
      <c r="M154" s="27" t="str">
        <f>VLOOKUP(G154,ListaEfectos!$A$4:$F$77,6,0)</f>
        <v>Aire, Fuego, Oscuridad</v>
      </c>
      <c r="N154" s="63" t="str">
        <f>IFERROR(IF(VLOOKUP($G154,ListaEfectos!$A$4:$F$77,1,0)&lt;&gt;"","Efecto"),IFERROR(IF(VLOOKUP($G154,ListaDesventajas!$A$2:$A$24,1,0)&lt;&gt;"","Desventaja"),G154))</f>
        <v>Efecto</v>
      </c>
      <c r="O154" s="23">
        <f ca="1">IF($N154="Efecto",IFERROR(VLOOKUP(H154,INDIRECT(VLOOKUP($G154,ListaEfectos!$A$4:$F$77,2,0)),2,0),0),IF($N154="Desventaja",IFERROR(VLOOKUP(H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15</v>
      </c>
      <c r="P154" s="16">
        <f ca="1">IF($N154="Efecto",IFERROR(VLOOKUP(I154,INDIRECT(VLOOKUP($G154,ListaEfectos!$A$4:$F$77,2,0)),2,0),0),IF($N154="Desventaja",IFERROR(VLOOKUP(I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Q154" s="16">
        <f ca="1">IF($N154="Efecto",IFERROR(VLOOKUP(J154,INDIRECT(VLOOKUP($G154,ListaEfectos!$A$4:$F$77,2,0)),2,0),0),IF($N154="Desventaja",IFERROR(VLOOKUP(J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R154" s="16">
        <f ca="1">IF($N154="Efecto",IFERROR(VLOOKUP(K154,INDIRECT(VLOOKUP($G154,ListaEfectos!$A$4:$F$77,2,0)),2,0),0),IF($N154="Desventaja",IFERROR(VLOOKUP(K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S154" s="16">
        <f ca="1">IF($N154="Efecto",IFERROR(VLOOKUP(L154,INDIRECT(VLOOKUP($G154,ListaEfectos!$A$4:$F$77,2,0)),2,0),0),IF($N154="Desventaja",IFERROR(VLOOKUP(L154,INDIRECT(VLOOKUP($G154,ListaDesventajas!$A$1:$B$24,2,0)),2,0),0),IF($N154="Mantenida",10*INDEX(INDIRECT($F154),1,2),IF($N154="Sostenimiento Menor",20*INDEX(INDIRECT($F154),1,2),IF($N154="Sostenimiento Mayor",30*INDEX(INDIRECT($F154),1,2),IF($N154="Combinable",10*INDEX(INDIRECT($F154),1,2),0))))))</f>
        <v>0</v>
      </c>
      <c r="T154" s="49">
        <f t="shared" ca="1" si="6"/>
        <v>15</v>
      </c>
      <c r="U154" s="63"/>
    </row>
    <row r="155" spans="1:21" s="16" customFormat="1" x14ac:dyDescent="0.25">
      <c r="A155" s="54"/>
      <c r="B155" s="23"/>
      <c r="C155" s="16" t="str">
        <f t="shared" si="7"/>
        <v/>
      </c>
      <c r="D155" s="24" t="str">
        <f t="shared" si="8"/>
        <v/>
      </c>
      <c r="E155" s="23" t="s">
        <v>101</v>
      </c>
      <c r="F155" s="24" t="str">
        <f t="array" ref="F155">IF(C155&lt;&gt;"",ADDRESS(ROW(C155),COLUMN(C155))&amp;":"&amp;ADDRESS(ROW(C155)-1+MATCH(TRUE,C156:$C$455&lt;&gt;"",0),COLUMN(U155)),F154)</f>
        <v>$C$154:$U$158</v>
      </c>
      <c r="G155" s="24" t="s">
        <v>243</v>
      </c>
      <c r="H155" s="47" t="s">
        <v>664</v>
      </c>
      <c r="I155" s="47" t="s">
        <v>1001</v>
      </c>
      <c r="M155" s="27" t="str">
        <f>VLOOKUP(G155,ListaEfectos!$A$4:$F$77,6,0)</f>
        <v>Agua, Aire, Fuego</v>
      </c>
      <c r="N155" s="63" t="str">
        <f>IFERROR(IF(VLOOKUP($G155,ListaEfectos!$A$4:$F$77,1,0)&lt;&gt;"","Efecto"),IFERROR(IF(VLOOKUP($G155,ListaDesventajas!$A$2:$A$24,1,0)&lt;&gt;"","Desventaja"),G155))</f>
        <v>Efecto</v>
      </c>
      <c r="O155" s="23">
        <f ca="1">IF($N155="Efecto",IFERROR(VLOOKUP(H155,INDIRECT(VLOOKUP($G155,ListaEfectos!$A$4:$F$77,2,0)),2,0),0),IF($N155="Desventaja",IFERROR(VLOOKUP(H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10</v>
      </c>
      <c r="P155" s="16">
        <f ca="1">IF($N155="Efecto",IFERROR(VLOOKUP(I155,INDIRECT(VLOOKUP($G155,ListaEfectos!$A$4:$F$77,2,0)),2,0),0),IF($N155="Desventaja",IFERROR(VLOOKUP(I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20</v>
      </c>
      <c r="Q155" s="16">
        <f ca="1">IF($N155="Efecto",IFERROR(VLOOKUP(J155,INDIRECT(VLOOKUP($G155,ListaEfectos!$A$4:$F$77,2,0)),2,0),0),IF($N155="Desventaja",IFERROR(VLOOKUP(J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R155" s="16">
        <f ca="1">IF($N155="Efecto",IFERROR(VLOOKUP(K155,INDIRECT(VLOOKUP($G155,ListaEfectos!$A$4:$F$77,2,0)),2,0),0),IF($N155="Desventaja",IFERROR(VLOOKUP(K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S155" s="16">
        <f ca="1">IF($N155="Efecto",IFERROR(VLOOKUP(L155,INDIRECT(VLOOKUP($G155,ListaEfectos!$A$4:$F$77,2,0)),2,0),0),IF($N155="Desventaja",IFERROR(VLOOKUP(L155,INDIRECT(VLOOKUP($G155,ListaDesventajas!$A$1:$B$24,2,0)),2,0),0),IF($N155="Mantenida",10*INDEX(INDIRECT($F155),1,2),IF($N155="Sostenimiento Menor",20*INDEX(INDIRECT($F155),1,2),IF($N155="Sostenimiento Mayor",30*INDEX(INDIRECT($F155),1,2),IF($N155="Combinable",10*INDEX(INDIRECT($F155),1,2),0))))))</f>
        <v>0</v>
      </c>
      <c r="T155" s="49">
        <f t="shared" ca="1" si="6"/>
        <v>30</v>
      </c>
      <c r="U155" s="63"/>
    </row>
    <row r="156" spans="1:21" s="16" customFormat="1" x14ac:dyDescent="0.25">
      <c r="A156" s="54"/>
      <c r="B156" s="23"/>
      <c r="C156" s="16" t="str">
        <f t="shared" si="7"/>
        <v/>
      </c>
      <c r="D156" s="24" t="str">
        <f t="shared" si="8"/>
        <v/>
      </c>
      <c r="E156" s="23" t="s">
        <v>96</v>
      </c>
      <c r="F156" s="24" t="e">
        <f t="array" ref="F156">IF(C156&lt;&gt;"",ADDRESS(ROW(C156),COLUMN(C156))&amp;":"&amp;ADDRESS(ROW(C156)-1+MATCH(TRUE,C157:$C$455&lt;&gt;"",0),COLUMN(U156)),#REF!)</f>
        <v>#REF!</v>
      </c>
      <c r="G156" s="24" t="s">
        <v>248</v>
      </c>
      <c r="H156" s="16" t="s">
        <v>761</v>
      </c>
      <c r="M156" s="27" t="s">
        <v>761</v>
      </c>
      <c r="N156" s="63" t="str">
        <f>IFERROR(IF(VLOOKUP($G156,ListaEfectos!$A$4:$F$77,1,0)&lt;&gt;"","Efecto"),IFERROR(IF(VLOOKUP($G156,ListaDesventajas!$A$2:$A$24,1,0)&lt;&gt;"","Desventaja"),G156))</f>
        <v>Efecto</v>
      </c>
      <c r="O156" s="23">
        <f ca="1">IF($N156="Efecto",IFERROR(VLOOKUP(H156,INDIRECT(VLOOKUP($G156,ListaEfectos!$A$4:$F$77,2,0)),2,0),0),IF($N156="Desventaja",IFERROR(VLOOKUP(H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5</v>
      </c>
      <c r="P156" s="16">
        <f ca="1">IF($N156="Efecto",IFERROR(VLOOKUP(I156,INDIRECT(VLOOKUP($G156,ListaEfectos!$A$4:$F$77,2,0)),2,0),0),IF($N156="Desventaja",IFERROR(VLOOKUP(I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Q156" s="16">
        <f ca="1">IF($N156="Efecto",IFERROR(VLOOKUP(J156,INDIRECT(VLOOKUP($G156,ListaEfectos!$A$4:$F$77,2,0)),2,0),0),IF($N156="Desventaja",IFERROR(VLOOKUP(J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R156" s="16">
        <f ca="1">IF($N156="Efecto",IFERROR(VLOOKUP(K156,INDIRECT(VLOOKUP($G156,ListaEfectos!$A$4:$F$77,2,0)),2,0),0),IF($N156="Desventaja",IFERROR(VLOOKUP(K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S156" s="16">
        <f ca="1">IF($N156="Efecto",IFERROR(VLOOKUP(L156,INDIRECT(VLOOKUP($G156,ListaEfectos!$A$4:$F$77,2,0)),2,0),0),IF($N156="Desventaja",IFERROR(VLOOKUP(L156,INDIRECT(VLOOKUP($G156,ListaDesventajas!$A$1:$B$24,2,0)),2,0),0),IF($N156="Mantenida",10*INDEX(INDIRECT($F156),1,2),IF($N156="Sostenimiento Menor",20*INDEX(INDIRECT($F156),1,2),IF($N156="Sostenimiento Mayor",30*INDEX(INDIRECT($F156),1,2),IF($N156="Combinable",10*INDEX(INDIRECT($F156),1,2),0))))))</f>
        <v>0</v>
      </c>
      <c r="T156" s="49">
        <f t="shared" ca="1" si="6"/>
        <v>5</v>
      </c>
      <c r="U156" s="63"/>
    </row>
    <row r="157" spans="1:21" s="16" customFormat="1" x14ac:dyDescent="0.25">
      <c r="A157" s="54"/>
      <c r="B157" s="23"/>
      <c r="C157" s="16" t="str">
        <f t="shared" si="7"/>
        <v/>
      </c>
      <c r="D157" s="24" t="str">
        <f t="shared" si="8"/>
        <v/>
      </c>
      <c r="E157" s="23" t="s">
        <v>103</v>
      </c>
      <c r="F157" s="24" t="e">
        <f t="array" ref="F157">IF(C157&lt;&gt;"",ADDRESS(ROW(C157),COLUMN(C157))&amp;":"&amp;ADDRESS(ROW(C157)-1+MATCH(TRUE,C158:$C$455&lt;&gt;"",0),COLUMN(U157)),F156)</f>
        <v>#REF!</v>
      </c>
      <c r="G157" s="24" t="s">
        <v>870</v>
      </c>
      <c r="H157" s="47" t="s">
        <v>871</v>
      </c>
      <c r="I157" s="47" t="s">
        <v>878</v>
      </c>
      <c r="J157" s="47" t="s">
        <v>879</v>
      </c>
      <c r="K157" s="47" t="s">
        <v>880</v>
      </c>
      <c r="M157" s="27" t="str">
        <f>VLOOKUP(G157,ListaEfectos!$A$4:$F$77,6,0)</f>
        <v>Agua, Aire, Luz</v>
      </c>
      <c r="N157" s="63" t="str">
        <f>IFERROR(IF(VLOOKUP($G157,ListaEfectos!$A$4:$F$77,1,0)&lt;&gt;"","Efecto"),IFERROR(IF(VLOOKUP($G157,ListaDesventajas!$A$2:$A$24,1,0)&lt;&gt;"","Desventaja"),G157))</f>
        <v>Efecto</v>
      </c>
      <c r="O157" s="23">
        <f ca="1">IF($N157="Efecto",IFERROR(VLOOKUP(H157,INDIRECT(VLOOKUP($G157,ListaEfectos!$A$4:$F$77,2,0)),2,0),0),IF($N157="Desventaja",IFERROR(VLOOKUP(H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P157" s="16">
        <f ca="1">IF($N157="Efecto",IFERROR(VLOOKUP(I157,INDIRECT(VLOOKUP($G157,ListaEfectos!$A$4:$F$77,2,0)),2,0),0),IF($N157="Desventaja",IFERROR(VLOOKUP(I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Q157" s="16">
        <f ca="1">IF($N157="Efecto",IFERROR(VLOOKUP(J157,INDIRECT(VLOOKUP($G157,ListaEfectos!$A$4:$F$77,2,0)),2,0),0),IF($N157="Desventaja",IFERROR(VLOOKUP(J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R157" s="16">
        <f ca="1">IF($N157="Efecto",IFERROR(VLOOKUP(K157,INDIRECT(VLOOKUP($G157,ListaEfectos!$A$4:$F$77,2,0)),2,0),0),IF($N157="Desventaja",IFERROR(VLOOKUP(K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5</v>
      </c>
      <c r="S157" s="16">
        <f ca="1">IF($N157="Efecto",IFERROR(VLOOKUP(L157,INDIRECT(VLOOKUP($G157,ListaEfectos!$A$4:$F$77,2,0)),2,0),0),IF($N157="Desventaja",IFERROR(VLOOKUP(L157,INDIRECT(VLOOKUP($G157,ListaDesventajas!$A$1:$B$24,2,0)),2,0),0),IF($N157="Mantenida",10*INDEX(INDIRECT($F157),1,2),IF($N157="Sostenimiento Menor",20*INDEX(INDIRECT($F157),1,2),IF($N157="Sostenimiento Mayor",30*INDEX(INDIRECT($F157),1,2),IF($N157="Combinable",10*INDEX(INDIRECT($F157),1,2),0))))))</f>
        <v>0</v>
      </c>
      <c r="T157" s="49">
        <f t="shared" ca="1" si="6"/>
        <v>20</v>
      </c>
      <c r="U157" s="63"/>
    </row>
    <row r="158" spans="1:21" s="16" customFormat="1" ht="15.75" thickBot="1" x14ac:dyDescent="0.3">
      <c r="A158" s="54"/>
      <c r="B158" s="23" t="s">
        <v>265</v>
      </c>
      <c r="C158" s="16" t="str">
        <f t="shared" si="7"/>
        <v/>
      </c>
      <c r="D158" s="24" t="str">
        <f t="shared" si="8"/>
        <v/>
      </c>
      <c r="E158" s="23"/>
      <c r="F158" s="24" t="e">
        <f t="array" ref="F158">IF(C158&lt;&gt;"",ADDRESS(ROW(C158),COLUMN(C158))&amp;":"&amp;ADDRESS(ROW(C158)-1+MATCH(TRUE,C159:$C$455&lt;&gt;"",0),COLUMN(U158)),#REF!)</f>
        <v>#REF!</v>
      </c>
      <c r="G158" s="24" t="s">
        <v>964</v>
      </c>
      <c r="H158" s="47" t="s">
        <v>1115</v>
      </c>
      <c r="M158" s="27" t="e">
        <f>VLOOKUP(G158,ListaEfectos!$A$4:$F$77,6,0)</f>
        <v>#N/A</v>
      </c>
      <c r="N158" s="63" t="str">
        <f>IFERROR(IF(VLOOKUP($G158,ListaEfectos!$A$4:$F$77,1,0)&lt;&gt;"","Efecto"),IFERROR(IF(VLOOKUP($G158,ListaDesventajas!$A$2:$A$24,1,0)&lt;&gt;"","Desventaja"),G158))</f>
        <v>Desventaja</v>
      </c>
      <c r="O158" s="23">
        <f ca="1">IF($N158="Efecto",IFERROR(VLOOKUP(H158,INDIRECT(VLOOKUP($G158,ListaEfectos!$A$4:$F$77,2,0)),2,0),0),IF($N158="Desventaja",IFERROR(VLOOKUP(H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-10</v>
      </c>
      <c r="P158" s="16">
        <f ca="1">IF($N158="Efecto",IFERROR(VLOOKUP(I158,INDIRECT(VLOOKUP($G158,ListaEfectos!$A$4:$F$77,2,0)),2,0),0),IF($N158="Desventaja",IFERROR(VLOOKUP(I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Q158" s="16">
        <f ca="1">IF($N158="Efecto",IFERROR(VLOOKUP(J158,INDIRECT(VLOOKUP($G158,ListaEfectos!$A$4:$F$77,2,0)),2,0),0),IF($N158="Desventaja",IFERROR(VLOOKUP(J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R158" s="16">
        <f ca="1">IF($N158="Efecto",IFERROR(VLOOKUP(K158,INDIRECT(VLOOKUP($G158,ListaEfectos!$A$4:$F$77,2,0)),2,0),0),IF($N158="Desventaja",IFERROR(VLOOKUP(K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S158" s="16">
        <f ca="1">IF($N158="Efecto",IFERROR(VLOOKUP(L158,INDIRECT(VLOOKUP($G158,ListaEfectos!$A$4:$F$77,2,0)),2,0),0),IF($N158="Desventaja",IFERROR(VLOOKUP(L158,INDIRECT(VLOOKUP($G158,ListaDesventajas!$A$1:$B$24,2,0)),2,0),0),IF($N158="Mantenida",10*INDEX(INDIRECT($F158),1,2),IF($N158="Sostenimiento Menor",20*INDEX(INDIRECT($F158),1,2),IF($N158="Sostenimiento Mayor",30*INDEX(INDIRECT($F158),1,2),IF($N158="Combinable",10*INDEX(INDIRECT($F158),1,2),0))))))</f>
        <v>0</v>
      </c>
      <c r="T158" s="49">
        <f t="shared" ca="1" si="6"/>
        <v>-10</v>
      </c>
      <c r="U158" s="63"/>
    </row>
    <row r="159" spans="1:21" s="15" customFormat="1" x14ac:dyDescent="0.25">
      <c r="A159" s="53" t="s">
        <v>318</v>
      </c>
      <c r="B159" s="29" t="s">
        <v>435</v>
      </c>
      <c r="C159" s="30">
        <f t="shared" si="7"/>
        <v>35</v>
      </c>
      <c r="D159" s="31">
        <f t="shared" si="8"/>
        <v>1</v>
      </c>
      <c r="E159" s="29" t="s">
        <v>104</v>
      </c>
      <c r="F159" s="31" t="str">
        <f t="array" ref="F159">IF(C159&lt;&gt;"",ADDRESS(ROW(C159),COLUMN(C159))&amp;":"&amp;ADDRESS(ROW(C159)-1+MATCH(TRUE,C160:$C$455&lt;&gt;"",0),COLUMN(U159)),#REF!)</f>
        <v>$C$159:$U$160</v>
      </c>
      <c r="G159" s="31" t="s">
        <v>651</v>
      </c>
      <c r="H159" s="30" t="s">
        <v>653</v>
      </c>
      <c r="I159" s="30"/>
      <c r="J159" s="30"/>
      <c r="K159" s="30"/>
      <c r="L159" s="30"/>
      <c r="M159" s="32" t="str">
        <f>VLOOKUP(G159,ListaEfectos!$A$4:$F$77,6,0)</f>
        <v>Aire, Fuego, Luz</v>
      </c>
      <c r="N159" s="63" t="str">
        <f>IFERROR(IF(VLOOKUP($G159,ListaEfectos!$A$4:$F$77,1,0)&lt;&gt;"","Efecto"),IFERROR(IF(VLOOKUP($G159,ListaDesventajas!$A$2:$A$24,1,0)&lt;&gt;"","Desventaja"),G159))</f>
        <v>Efecto</v>
      </c>
      <c r="O159" s="29">
        <f ca="1">IF($N159="Efecto",IFERROR(VLOOKUP(H159,INDIRECT(VLOOKUP($G159,ListaEfectos!$A$4:$F$77,2,0)),2,0),0),IF($N159="Desventaja",IFERROR(VLOOKUP(H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25</v>
      </c>
      <c r="P159" s="30">
        <f ca="1">IF($N159="Efecto",IFERROR(VLOOKUP(I159,INDIRECT(VLOOKUP($G159,ListaEfectos!$A$4:$F$77,2,0)),2,0),0),IF($N159="Desventaja",IFERROR(VLOOKUP(I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Q159" s="30">
        <f ca="1">IF($N159="Efecto",IFERROR(VLOOKUP(J159,INDIRECT(VLOOKUP($G159,ListaEfectos!$A$4:$F$77,2,0)),2,0),0),IF($N159="Desventaja",IFERROR(VLOOKUP(J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R159" s="30">
        <f ca="1">IF($N159="Efecto",IFERROR(VLOOKUP(K159,INDIRECT(VLOOKUP($G159,ListaEfectos!$A$4:$F$77,2,0)),2,0),0),IF($N159="Desventaja",IFERROR(VLOOKUP(K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S159" s="30">
        <f ca="1">IF($N159="Efecto",IFERROR(VLOOKUP(L159,INDIRECT(VLOOKUP($G159,ListaEfectos!$A$4:$F$77,2,0)),2,0),0),IF($N159="Desventaja",IFERROR(VLOOKUP(L159,INDIRECT(VLOOKUP($G159,ListaDesventajas!$A$1:$B$24,2,0)),2,0),0),IF($N159="Mantenida",10*INDEX(INDIRECT($F159),1,2),IF($N159="Sostenimiento Menor",20*INDEX(INDIRECT($F159),1,2),IF($N159="Sostenimiento Mayor",30*INDEX(INDIRECT($F159),1,2),IF($N159="Combinable",10*INDEX(INDIRECT($F159),1,2),0))))))</f>
        <v>0</v>
      </c>
      <c r="T159" s="49">
        <f t="shared" ca="1" si="6"/>
        <v>25</v>
      </c>
      <c r="U159" s="73"/>
    </row>
    <row r="160" spans="1:21" s="16" customFormat="1" x14ac:dyDescent="0.25">
      <c r="A160" s="54"/>
      <c r="B160" s="23" t="s">
        <v>267</v>
      </c>
      <c r="C160" s="16" t="str">
        <f t="shared" si="7"/>
        <v/>
      </c>
      <c r="D160" s="24" t="str">
        <f t="shared" si="8"/>
        <v/>
      </c>
      <c r="E160" s="23"/>
      <c r="F160" s="24" t="str">
        <f t="array" ref="F160">IF(C160&lt;&gt;"",ADDRESS(ROW(C160),COLUMN(C160))&amp;":"&amp;ADDRESS(ROW(C160)-1+MATCH(TRUE,C161:$C$455&lt;&gt;"",0),COLUMN(U160)),F159)</f>
        <v>$C$159:$U$160</v>
      </c>
      <c r="G160" s="24" t="s">
        <v>542</v>
      </c>
      <c r="H160" s="47" t="s">
        <v>1070</v>
      </c>
      <c r="M160" s="27" t="e">
        <f>VLOOKUP(G160,ListaEfectos!$A$4:$F$77,6,0)</f>
        <v>#N/A</v>
      </c>
      <c r="N160" s="63" t="str">
        <f>IFERROR(IF(VLOOKUP($G160,ListaEfectos!$A$4:$F$77,1,0)&lt;&gt;"","Efecto"),IFERROR(IF(VLOOKUP($G160,ListaDesventajas!$A$2:$A$24,1,0)&lt;&gt;"","Desventaja"),G160))</f>
        <v>Desventaja</v>
      </c>
      <c r="O160" s="23">
        <f ca="1">IF($N160="Efecto",IFERROR(VLOOKUP(H160,INDIRECT(VLOOKUP($G160,ListaEfectos!$A$4:$F$77,2,0)),2,0),0),IF($N160="Desventaja",IFERROR(VLOOKUP(H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-10</v>
      </c>
      <c r="P160" s="16">
        <f ca="1">IF($N160="Efecto",IFERROR(VLOOKUP(I160,INDIRECT(VLOOKUP($G160,ListaEfectos!$A$4:$F$77,2,0)),2,0),0),IF($N160="Desventaja",IFERROR(VLOOKUP(I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Q160" s="16">
        <f ca="1">IF($N160="Efecto",IFERROR(VLOOKUP(J160,INDIRECT(VLOOKUP($G160,ListaEfectos!$A$4:$F$77,2,0)),2,0),0),IF($N160="Desventaja",IFERROR(VLOOKUP(J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R160" s="16">
        <f ca="1">IF($N160="Efecto",IFERROR(VLOOKUP(K160,INDIRECT(VLOOKUP($G160,ListaEfectos!$A$4:$F$77,2,0)),2,0),0),IF($N160="Desventaja",IFERROR(VLOOKUP(K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S160" s="16">
        <f ca="1">IF($N160="Efecto",IFERROR(VLOOKUP(L160,INDIRECT(VLOOKUP($G160,ListaEfectos!$A$4:$F$77,2,0)),2,0),0),IF($N160="Desventaja",IFERROR(VLOOKUP(L160,INDIRECT(VLOOKUP($G160,ListaDesventajas!$A$1:$B$24,2,0)),2,0),0),IF($N160="Mantenida",10*INDEX(INDIRECT($F160),1,2),IF($N160="Sostenimiento Menor",20*INDEX(INDIRECT($F160),1,2),IF($N160="Sostenimiento Mayor",30*INDEX(INDIRECT($F160),1,2),IF($N160="Combinable",10*INDEX(INDIRECT($F160),1,2),0))))))</f>
        <v>0</v>
      </c>
      <c r="T160" s="49">
        <f t="shared" ca="1" si="6"/>
        <v>-10</v>
      </c>
      <c r="U160" s="63"/>
    </row>
    <row r="161" spans="1:21" s="16" customFormat="1" x14ac:dyDescent="0.25">
      <c r="A161" s="54"/>
      <c r="B161" s="23" t="s">
        <v>436</v>
      </c>
      <c r="C161" s="16">
        <f t="shared" si="7"/>
        <v>50</v>
      </c>
      <c r="D161" s="24">
        <f t="shared" si="8"/>
        <v>1</v>
      </c>
      <c r="E161" s="23" t="s">
        <v>105</v>
      </c>
      <c r="F161" s="24" t="str">
        <f t="array" ref="F161">IF(C161&lt;&gt;"",ADDRESS(ROW(C161),COLUMN(C161))&amp;":"&amp;ADDRESS(ROW(C161)-1+MATCH(TRUE,C162:$C$455&lt;&gt;"",0),COLUMN(U161)),F160)</f>
        <v>$C$161:$U$161</v>
      </c>
      <c r="G161" s="24" t="s">
        <v>339</v>
      </c>
      <c r="H161" s="47" t="s">
        <v>564</v>
      </c>
      <c r="I161" s="47" t="s">
        <v>706</v>
      </c>
      <c r="J161" s="47" t="s">
        <v>268</v>
      </c>
      <c r="M161" s="27" t="str">
        <f>VLOOKUP(G161,ListaEfectos!$A$4:$F$77,6,0)</f>
        <v>Agua, Luz, Tierra</v>
      </c>
      <c r="N161" s="63" t="str">
        <f>IFERROR(IF(VLOOKUP($G161,ListaEfectos!$A$4:$F$77,1,0)&lt;&gt;"","Efecto"),IFERROR(IF(VLOOKUP($G161,ListaDesventajas!$A$2:$A$24,1,0)&lt;&gt;"","Desventaja"),G161))</f>
        <v>Efecto</v>
      </c>
      <c r="O161" s="23">
        <f ca="1">IF($N161="Efecto",IFERROR(VLOOKUP(H161,INDIRECT(VLOOKUP($G161,ListaEfectos!$A$4:$F$77,2,0)),2,0),0),IF($N161="Desventaja",IFERROR(VLOOKUP(H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15</v>
      </c>
      <c r="P161" s="16">
        <f ca="1">IF($N161="Efecto",IFERROR(VLOOKUP(I161,INDIRECT(VLOOKUP($G161,ListaEfectos!$A$4:$F$77,2,0)),2,0),0),IF($N161="Desventaja",IFERROR(VLOOKUP(I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15</v>
      </c>
      <c r="Q161" s="16">
        <f ca="1">IF($N161="Efecto",IFERROR(VLOOKUP(J161,INDIRECT(VLOOKUP($G161,ListaEfectos!$A$4:$F$77,2,0)),2,0),0),IF($N161="Desventaja",IFERROR(VLOOKUP(J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-10</v>
      </c>
      <c r="R161" s="16">
        <f ca="1">IF($N161="Efecto",IFERROR(VLOOKUP(K161,INDIRECT(VLOOKUP($G161,ListaEfectos!$A$4:$F$77,2,0)),2,0),0),IF($N161="Desventaja",IFERROR(VLOOKUP(K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0</v>
      </c>
      <c r="S161" s="16">
        <f ca="1">IF($N161="Efecto",IFERROR(VLOOKUP(L161,INDIRECT(VLOOKUP($G161,ListaEfectos!$A$4:$F$77,2,0)),2,0),0),IF($N161="Desventaja",IFERROR(VLOOKUP(L161,INDIRECT(VLOOKUP($G161,ListaDesventajas!$A$1:$B$24,2,0)),2,0),0),IF($N161="Mantenida",10*INDEX(INDIRECT($F161),1,2),IF($N161="Sostenimiento Menor",20*INDEX(INDIRECT($F161),1,2),IF($N161="Sostenimiento Mayor",30*INDEX(INDIRECT($F161),1,2),IF($N161="Combinable",10*INDEX(INDIRECT($F161),1,2),0))))))</f>
        <v>0</v>
      </c>
      <c r="T161" s="49">
        <f t="shared" ca="1" si="6"/>
        <v>20</v>
      </c>
      <c r="U161" s="63"/>
    </row>
    <row r="162" spans="1:21" s="16" customFormat="1" x14ac:dyDescent="0.25">
      <c r="A162" s="54"/>
      <c r="B162" s="23" t="s">
        <v>437</v>
      </c>
      <c r="C162" s="16">
        <f t="shared" si="7"/>
        <v>40</v>
      </c>
      <c r="D162" s="24">
        <f t="shared" si="8"/>
        <v>2</v>
      </c>
      <c r="E162" s="23" t="s">
        <v>106</v>
      </c>
      <c r="F162" s="24" t="str">
        <f t="array" ref="F162">IF(C162&lt;&gt;"",ADDRESS(ROW(C162),COLUMN(C162))&amp;":"&amp;ADDRESS(ROW(C162)-1+MATCH(TRUE,C163:$C$455&lt;&gt;"",0),COLUMN(U162)),#REF!)</f>
        <v>$C$162:$U$163</v>
      </c>
      <c r="G162" s="24" t="s">
        <v>787</v>
      </c>
      <c r="H162" s="47" t="s">
        <v>791</v>
      </c>
      <c r="I162" s="47" t="s">
        <v>796</v>
      </c>
      <c r="M162" s="27" t="str">
        <f>VLOOKUP(G162,ListaEfectos!$A$4:$F$77,6,0)</f>
        <v>Tierra</v>
      </c>
      <c r="N162" s="63" t="str">
        <f>IFERROR(IF(VLOOKUP($G162,ListaEfectos!$A$4:$F$77,1,0)&lt;&gt;"","Efecto"),IFERROR(IF(VLOOKUP($G162,ListaDesventajas!$A$2:$A$24,1,0)&lt;&gt;"","Desventaja"),G162))</f>
        <v>Efecto</v>
      </c>
      <c r="O162" s="23">
        <f ca="1">IF($N162="Efecto",IFERROR(VLOOKUP(H162,INDIRECT(VLOOKUP($G162,ListaEfectos!$A$4:$F$77,2,0)),2,0),0),IF($N162="Desventaja",IFERROR(VLOOKUP(H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20</v>
      </c>
      <c r="P162" s="16">
        <f ca="1">IF($N162="Efecto",IFERROR(VLOOKUP(I162,INDIRECT(VLOOKUP($G162,ListaEfectos!$A$4:$F$77,2,0)),2,0),0),IF($N162="Desventaja",IFERROR(VLOOKUP(I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10</v>
      </c>
      <c r="Q162" s="16">
        <f ca="1">IF($N162="Efecto",IFERROR(VLOOKUP(J162,INDIRECT(VLOOKUP($G162,ListaEfectos!$A$4:$F$77,2,0)),2,0),0),IF($N162="Desventaja",IFERROR(VLOOKUP(J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R162" s="16">
        <f ca="1">IF($N162="Efecto",IFERROR(VLOOKUP(K162,INDIRECT(VLOOKUP($G162,ListaEfectos!$A$4:$F$77,2,0)),2,0),0),IF($N162="Desventaja",IFERROR(VLOOKUP(K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S162" s="16">
        <f ca="1">IF($N162="Efecto",IFERROR(VLOOKUP(L162,INDIRECT(VLOOKUP($G162,ListaEfectos!$A$4:$F$77,2,0)),2,0),0),IF($N162="Desventaja",IFERROR(VLOOKUP(L162,INDIRECT(VLOOKUP($G162,ListaDesventajas!$A$1:$B$24,2,0)),2,0),0),IF($N162="Mantenida",10*INDEX(INDIRECT($F162),1,2),IF($N162="Sostenimiento Menor",20*INDEX(INDIRECT($F162),1,2),IF($N162="Sostenimiento Mayor",30*INDEX(INDIRECT($F162),1,2),IF($N162="Combinable",10*INDEX(INDIRECT($F162),1,2),0))))))</f>
        <v>0</v>
      </c>
      <c r="T162" s="49">
        <f t="shared" ca="1" si="6"/>
        <v>30</v>
      </c>
      <c r="U162" s="63"/>
    </row>
    <row r="163" spans="1:21" s="16" customFormat="1" x14ac:dyDescent="0.25">
      <c r="A163" s="54"/>
      <c r="B163" s="23" t="s">
        <v>256</v>
      </c>
      <c r="C163" s="16" t="str">
        <f t="shared" si="7"/>
        <v/>
      </c>
      <c r="D163" s="24" t="str">
        <f t="shared" si="8"/>
        <v/>
      </c>
      <c r="E163" s="23"/>
      <c r="F163" s="24" t="e">
        <f t="array" ref="F163">IF(C163&lt;&gt;"",ADDRESS(ROW(C163),COLUMN(C163))&amp;":"&amp;ADDRESS(ROW(C163)-1+MATCH(TRUE,C164:$C$455&lt;&gt;"",0),COLUMN(U163)),#REF!)</f>
        <v>#REF!</v>
      </c>
      <c r="G163" s="24" t="s">
        <v>284</v>
      </c>
      <c r="H163" s="47" t="s">
        <v>919</v>
      </c>
      <c r="M163" s="27" t="e">
        <f>VLOOKUP(G163,ListaEfectos!$A$4:$F$77,6,0)</f>
        <v>#N/A</v>
      </c>
      <c r="N163" s="63" t="str">
        <f>IFERROR(IF(VLOOKUP($G163,ListaEfectos!$A$4:$F$77,1,0)&lt;&gt;"","Efecto"),IFERROR(IF(VLOOKUP($G163,ListaDesventajas!$A$2:$A$24,1,0)&lt;&gt;"","Desventaja"),G163))</f>
        <v>Desventaja</v>
      </c>
      <c r="O163" s="23">
        <f ca="1">IF($N163="Efecto",IFERROR(VLOOKUP(H163,INDIRECT(VLOOKUP($G163,ListaEfectos!$A$4:$F$77,2,0)),2,0),0),IF($N163="Desventaja",IFERROR(VLOOKUP(H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-20</v>
      </c>
      <c r="P163" s="16">
        <f ca="1">IF($N163="Efecto",IFERROR(VLOOKUP(I163,INDIRECT(VLOOKUP($G163,ListaEfectos!$A$4:$F$77,2,0)),2,0),0),IF($N163="Desventaja",IFERROR(VLOOKUP(I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Q163" s="16">
        <f ca="1">IF($N163="Efecto",IFERROR(VLOOKUP(J163,INDIRECT(VLOOKUP($G163,ListaEfectos!$A$4:$F$77,2,0)),2,0),0),IF($N163="Desventaja",IFERROR(VLOOKUP(J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R163" s="16">
        <f ca="1">IF($N163="Efecto",IFERROR(VLOOKUP(K163,INDIRECT(VLOOKUP($G163,ListaEfectos!$A$4:$F$77,2,0)),2,0),0),IF($N163="Desventaja",IFERROR(VLOOKUP(K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S163" s="16">
        <f ca="1">IF($N163="Efecto",IFERROR(VLOOKUP(L163,INDIRECT(VLOOKUP($G163,ListaEfectos!$A$4:$F$77,2,0)),2,0),0),IF($N163="Desventaja",IFERROR(VLOOKUP(L163,INDIRECT(VLOOKUP($G163,ListaDesventajas!$A$1:$B$24,2,0)),2,0),0),IF($N163="Mantenida",10*INDEX(INDIRECT($F163),1,2),IF($N163="Sostenimiento Menor",20*INDEX(INDIRECT($F163),1,2),IF($N163="Sostenimiento Mayor",30*INDEX(INDIRECT($F163),1,2),IF($N163="Combinable",10*INDEX(INDIRECT($F163),1,2),0))))))</f>
        <v>0</v>
      </c>
      <c r="T163" s="49">
        <f t="shared" ca="1" si="6"/>
        <v>-20</v>
      </c>
      <c r="U163" s="63"/>
    </row>
    <row r="164" spans="1:21" s="16" customFormat="1" x14ac:dyDescent="0.25">
      <c r="A164" s="54"/>
      <c r="B164" s="23" t="s">
        <v>438</v>
      </c>
      <c r="C164" s="16">
        <f t="shared" si="7"/>
        <v>65</v>
      </c>
      <c r="D164" s="24">
        <f t="shared" si="8"/>
        <v>2</v>
      </c>
      <c r="E164" s="23" t="s">
        <v>107</v>
      </c>
      <c r="F164" s="24" t="str">
        <f t="array" ref="F164">IF(C164&lt;&gt;"",ADDRESS(ROW(C164),COLUMN(C164))&amp;":"&amp;ADDRESS(ROW(C164)-1+MATCH(TRUE,C165:$C$455&lt;&gt;"",0),COLUMN(U164)),F163)</f>
        <v>$C$164:$U$167</v>
      </c>
      <c r="G164" s="24" t="s">
        <v>982</v>
      </c>
      <c r="H164" s="47" t="s">
        <v>360</v>
      </c>
      <c r="I164" s="47" t="s">
        <v>566</v>
      </c>
      <c r="M164" s="27" t="str">
        <f>VLOOKUP(G164,ListaEfectos!$A$4:$F$77,6,0)</f>
        <v>Fuego, Luz, Oscuridad</v>
      </c>
      <c r="N164" s="63" t="str">
        <f>IFERROR(IF(VLOOKUP($G164,ListaEfectos!$A$4:$F$77,1,0)&lt;&gt;"","Efecto"),IFERROR(IF(VLOOKUP($G164,ListaDesventajas!$A$2:$A$24,1,0)&lt;&gt;"","Desventaja"),G164))</f>
        <v>Efecto</v>
      </c>
      <c r="O164" s="23">
        <f ca="1">IF($N164="Efecto",IFERROR(VLOOKUP(H164,INDIRECT(VLOOKUP($G164,ListaEfectos!$A$4:$F$77,2,0)),2,0),0),IF($N164="Desventaja",IFERROR(VLOOKUP(H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20</v>
      </c>
      <c r="P164" s="16">
        <f ca="1">IF($N164="Efecto",IFERROR(VLOOKUP(I164,INDIRECT(VLOOKUP($G164,ListaEfectos!$A$4:$F$77,2,0)),2,0),0),IF($N164="Desventaja",IFERROR(VLOOKUP(I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10</v>
      </c>
      <c r="Q164" s="16">
        <f ca="1">IF($N164="Efecto",IFERROR(VLOOKUP(J164,INDIRECT(VLOOKUP($G164,ListaEfectos!$A$4:$F$77,2,0)),2,0),0),IF($N164="Desventaja",IFERROR(VLOOKUP(J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R164" s="16">
        <f ca="1">IF($N164="Efecto",IFERROR(VLOOKUP(K164,INDIRECT(VLOOKUP($G164,ListaEfectos!$A$4:$F$77,2,0)),2,0),0),IF($N164="Desventaja",IFERROR(VLOOKUP(K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S164" s="16">
        <f ca="1">IF($N164="Efecto",IFERROR(VLOOKUP(L164,INDIRECT(VLOOKUP($G164,ListaEfectos!$A$4:$F$77,2,0)),2,0),0),IF($N164="Desventaja",IFERROR(VLOOKUP(L164,INDIRECT(VLOOKUP($G164,ListaDesventajas!$A$1:$B$24,2,0)),2,0),0),IF($N164="Mantenida",10*INDEX(INDIRECT($F164),1,2),IF($N164="Sostenimiento Menor",20*INDEX(INDIRECT($F164),1,2),IF($N164="Sostenimiento Mayor",30*INDEX(INDIRECT($F164),1,2),IF($N164="Combinable",10*INDEX(INDIRECT($F164),1,2),0))))))</f>
        <v>0</v>
      </c>
      <c r="T164" s="49">
        <f t="shared" ca="1" si="6"/>
        <v>30</v>
      </c>
      <c r="U164" s="63"/>
    </row>
    <row r="165" spans="1:21" s="16" customFormat="1" x14ac:dyDescent="0.25">
      <c r="A165" s="54"/>
      <c r="B165" s="23"/>
      <c r="C165" s="16" t="str">
        <f t="shared" si="7"/>
        <v/>
      </c>
      <c r="D165" s="24" t="str">
        <f t="shared" si="8"/>
        <v/>
      </c>
      <c r="E165" s="23" t="s">
        <v>108</v>
      </c>
      <c r="F165" s="24" t="str">
        <f t="array" ref="F165">IF(C165&lt;&gt;"",ADDRESS(ROW(C165),COLUMN(C165))&amp;":"&amp;ADDRESS(ROW(C165)-1+MATCH(TRUE,C166:$C$455&lt;&gt;"",0),COLUMN(U165)),F164)</f>
        <v>$C$164:$U$167</v>
      </c>
      <c r="G165" s="24" t="s">
        <v>334</v>
      </c>
      <c r="H165" s="16" t="s">
        <v>361</v>
      </c>
      <c r="M165" s="27" t="str">
        <f>VLOOKUP(G165,ListaEfectos!$A$4:$F$77,6,0)</f>
        <v>Tierra</v>
      </c>
      <c r="N165" s="63" t="str">
        <f>IFERROR(IF(VLOOKUP($G165,ListaEfectos!$A$4:$F$77,1,0)&lt;&gt;"","Efecto"),IFERROR(IF(VLOOKUP($G165,ListaDesventajas!$A$2:$A$24,1,0)&lt;&gt;"","Desventaja"),G165))</f>
        <v>Efecto</v>
      </c>
      <c r="O165" s="23">
        <f ca="1">IF($N165="Efecto",IFERROR(VLOOKUP(H165,INDIRECT(VLOOKUP($G165,ListaEfectos!$A$4:$F$77,2,0)),2,0),0),IF($N165="Desventaja",IFERROR(VLOOKUP(H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30</v>
      </c>
      <c r="P165" s="16">
        <f ca="1">IF($N165="Efecto",IFERROR(VLOOKUP(I165,INDIRECT(VLOOKUP($G165,ListaEfectos!$A$4:$F$77,2,0)),2,0),0),IF($N165="Desventaja",IFERROR(VLOOKUP(I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Q165" s="16">
        <f ca="1">IF($N165="Efecto",IFERROR(VLOOKUP(J165,INDIRECT(VLOOKUP($G165,ListaEfectos!$A$4:$F$77,2,0)),2,0),0),IF($N165="Desventaja",IFERROR(VLOOKUP(J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R165" s="16">
        <f ca="1">IF($N165="Efecto",IFERROR(VLOOKUP(K165,INDIRECT(VLOOKUP($G165,ListaEfectos!$A$4:$F$77,2,0)),2,0),0),IF($N165="Desventaja",IFERROR(VLOOKUP(K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S165" s="16">
        <f ca="1">IF($N165="Efecto",IFERROR(VLOOKUP(L165,INDIRECT(VLOOKUP($G165,ListaEfectos!$A$4:$F$77,2,0)),2,0),0),IF($N165="Desventaja",IFERROR(VLOOKUP(L165,INDIRECT(VLOOKUP($G165,ListaDesventajas!$A$1:$B$24,2,0)),2,0),0),IF($N165="Mantenida",10*INDEX(INDIRECT($F165),1,2),IF($N165="Sostenimiento Menor",20*INDEX(INDIRECT($F165),1,2),IF($N165="Sostenimiento Mayor",30*INDEX(INDIRECT($F165),1,2),IF($N165="Combinable",10*INDEX(INDIRECT($F165),1,2),0))))))</f>
        <v>0</v>
      </c>
      <c r="T165" s="49">
        <f t="shared" ca="1" si="6"/>
        <v>30</v>
      </c>
      <c r="U165" s="63"/>
    </row>
    <row r="166" spans="1:21" s="16" customFormat="1" x14ac:dyDescent="0.25">
      <c r="A166" s="54"/>
      <c r="B166" s="23" t="s">
        <v>269</v>
      </c>
      <c r="C166" s="16" t="str">
        <f t="shared" si="7"/>
        <v/>
      </c>
      <c r="D166" s="24" t="str">
        <f t="shared" si="8"/>
        <v/>
      </c>
      <c r="E166" s="23"/>
      <c r="F166" s="24" t="e">
        <f t="array" ref="F166">IF(C166&lt;&gt;"",ADDRESS(ROW(C166),COLUMN(C166))&amp;":"&amp;ADDRESS(ROW(C166)-1+MATCH(TRUE,C168:$C$455&lt;&gt;"",0),COLUMN(U166)),#REF!)</f>
        <v>#REF!</v>
      </c>
      <c r="G166" s="24" t="s">
        <v>338</v>
      </c>
      <c r="H166" s="47" t="s">
        <v>1073</v>
      </c>
      <c r="M166" s="27" t="e">
        <f>VLOOKUP(G166,ListaEfectos!$A$4:$F$77,6,0)</f>
        <v>#N/A</v>
      </c>
      <c r="N166" s="63" t="str">
        <f>IFERROR(IF(VLOOKUP($G166,ListaEfectos!$A$4:$F$77,1,0)&lt;&gt;"","Efecto"),IFERROR(IF(VLOOKUP($G166,ListaDesventajas!$A$2:$A$24,1,0)&lt;&gt;"","Desventaja"),G166))</f>
        <v>Desventaja</v>
      </c>
      <c r="O166" s="23">
        <f ca="1">IF($N166="Efecto",IFERROR(VLOOKUP(H166,INDIRECT(VLOOKUP($G166,ListaEfectos!$A$4:$F$77,2,0)),2,0),0),IF($N166="Desventaja",IFERROR(VLOOKUP(H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-20</v>
      </c>
      <c r="P166" s="16">
        <f ca="1">IF($N166="Efecto",IFERROR(VLOOKUP(I166,INDIRECT(VLOOKUP($G166,ListaEfectos!$A$4:$F$77,2,0)),2,0),0),IF($N166="Desventaja",IFERROR(VLOOKUP(I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Q166" s="16">
        <f ca="1">IF($N166="Efecto",IFERROR(VLOOKUP(J166,INDIRECT(VLOOKUP($G166,ListaEfectos!$A$4:$F$77,2,0)),2,0),0),IF($N166="Desventaja",IFERROR(VLOOKUP(J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R166" s="16">
        <f ca="1">IF($N166="Efecto",IFERROR(VLOOKUP(K166,INDIRECT(VLOOKUP($G166,ListaEfectos!$A$4:$F$77,2,0)),2,0),0),IF($N166="Desventaja",IFERROR(VLOOKUP(K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S166" s="16">
        <f ca="1">IF($N166="Efecto",IFERROR(VLOOKUP(L166,INDIRECT(VLOOKUP($G166,ListaEfectos!$A$4:$F$77,2,0)),2,0),0),IF($N166="Desventaja",IFERROR(VLOOKUP(L166,INDIRECT(VLOOKUP($G166,ListaDesventajas!$A$1:$B$24,2,0)),2,0),0),IF($N166="Mantenida",10*INDEX(INDIRECT($F166),1,2),IF($N166="Sostenimiento Menor",20*INDEX(INDIRECT($F166),1,2),IF($N166="Sostenimiento Mayor",30*INDEX(INDIRECT($F166),1,2),IF($N166="Combinable",10*INDEX(INDIRECT($F166),1,2),0))))))</f>
        <v>0</v>
      </c>
      <c r="T166" s="49">
        <f t="shared" ca="1" si="6"/>
        <v>-20</v>
      </c>
      <c r="U166" s="63"/>
    </row>
    <row r="167" spans="1:21" s="16" customFormat="1" x14ac:dyDescent="0.25">
      <c r="A167" s="54"/>
      <c r="B167" s="23"/>
      <c r="D167" s="24"/>
      <c r="E167" s="23"/>
      <c r="F167" s="24"/>
      <c r="G167" s="24" t="s">
        <v>980</v>
      </c>
      <c r="H167" s="48" t="s">
        <v>1046</v>
      </c>
      <c r="M167" s="27"/>
      <c r="N167" s="63" t="str">
        <f>IFERROR(IF(VLOOKUP($G167,ListaEfectos!$A$4:$F$77,1,0)&lt;&gt;"","Efecto"),IFERROR(IF(VLOOKUP($G167,ListaDesventajas!$A$2:$A$24,1,0)&lt;&gt;"","Desventaja"),G167))</f>
        <v>Desventaja</v>
      </c>
      <c r="O167" s="23">
        <f ca="1">IF($N167="Efecto",IFERROR(VLOOKUP(H167,INDIRECT(VLOOKUP($G167,ListaEfectos!$A$4:$F$77,2,0)),2,0),0),IF($N167="Desventaja",IFERROR(VLOOKUP(H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-5</v>
      </c>
      <c r="P167" s="16">
        <f ca="1">IF($N167="Efecto",IFERROR(VLOOKUP(I167,INDIRECT(VLOOKUP($G167,ListaEfectos!$A$4:$F$77,2,0)),2,0),0),IF($N167="Desventaja",IFERROR(VLOOKUP(I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Q167" s="16">
        <f ca="1">IF($N167="Efecto",IFERROR(VLOOKUP(J167,INDIRECT(VLOOKUP($G167,ListaEfectos!$A$4:$F$77,2,0)),2,0),0),IF($N167="Desventaja",IFERROR(VLOOKUP(J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R167" s="16">
        <f ca="1">IF($N167="Efecto",IFERROR(VLOOKUP(K167,INDIRECT(VLOOKUP($G167,ListaEfectos!$A$4:$F$77,2,0)),2,0),0),IF($N167="Desventaja",IFERROR(VLOOKUP(K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S167" s="16">
        <f ca="1">IF($N167="Efecto",IFERROR(VLOOKUP(L167,INDIRECT(VLOOKUP($G167,ListaEfectos!$A$4:$F$77,2,0)),2,0),0),IF($N167="Desventaja",IFERROR(VLOOKUP(L167,INDIRECT(VLOOKUP($G167,ListaDesventajas!$A$1:$B$24,2,0)),2,0),0),IF($N167="Mantenida",10*INDEX(INDIRECT($F167),1,2),IF($N167="Sostenimiento Menor",20*INDEX(INDIRECT($F167),1,2),IF($N167="Sostenimiento Mayor",30*INDEX(INDIRECT($F167),1,2),IF($N167="Combinable",10*INDEX(INDIRECT($F167),1,2),0))))))</f>
        <v>0</v>
      </c>
      <c r="T167" s="49">
        <f t="shared" ref="T167" ca="1" si="9">IF(OR(N167="Efecto",N167="Desventaja"),SUM(O167:S167),O167)</f>
        <v>-5</v>
      </c>
      <c r="U167" s="63"/>
    </row>
    <row r="168" spans="1:21" s="16" customFormat="1" x14ac:dyDescent="0.25">
      <c r="A168" s="54"/>
      <c r="B168" s="23" t="s">
        <v>439</v>
      </c>
      <c r="C168" s="16">
        <f t="shared" si="7"/>
        <v>60</v>
      </c>
      <c r="D168" s="24">
        <f t="shared" si="8"/>
        <v>2</v>
      </c>
      <c r="E168" s="23" t="s">
        <v>107</v>
      </c>
      <c r="F168" s="24" t="str">
        <f t="array" ref="F168">IF(C168&lt;&gt;"",ADDRESS(ROW(C168),COLUMN(C168))&amp;":"&amp;ADDRESS(ROW(C168)-1+MATCH(TRUE,C169:$C$455&lt;&gt;"",0),COLUMN(U168)),#REF!)</f>
        <v>$C$168:$U$171</v>
      </c>
      <c r="G168" s="24" t="s">
        <v>982</v>
      </c>
      <c r="H168" s="47" t="s">
        <v>360</v>
      </c>
      <c r="I168" s="47" t="s">
        <v>566</v>
      </c>
      <c r="M168" s="27" t="str">
        <f>VLOOKUP(G168,ListaEfectos!$A$4:$F$77,6,0)</f>
        <v>Fuego, Luz, Oscuridad</v>
      </c>
      <c r="N168" s="63" t="str">
        <f>IFERROR(IF(VLOOKUP($G168,ListaEfectos!$A$4:$F$77,1,0)&lt;&gt;"","Efecto"),IFERROR(IF(VLOOKUP($G168,ListaDesventajas!$A$2:$A$24,1,0)&lt;&gt;"","Desventaja"),G168))</f>
        <v>Efecto</v>
      </c>
      <c r="O168" s="23">
        <f ca="1">IF($N168="Efecto",IFERROR(VLOOKUP(H168,INDIRECT(VLOOKUP($G168,ListaEfectos!$A$4:$F$77,2,0)),2,0),0),IF($N168="Desventaja",IFERROR(VLOOKUP(H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20</v>
      </c>
      <c r="P168" s="16">
        <f ca="1">IF($N168="Efecto",IFERROR(VLOOKUP(I168,INDIRECT(VLOOKUP($G168,ListaEfectos!$A$4:$F$77,2,0)),2,0),0),IF($N168="Desventaja",IFERROR(VLOOKUP(I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10</v>
      </c>
      <c r="Q168" s="16">
        <f ca="1">IF($N168="Efecto",IFERROR(VLOOKUP(J168,INDIRECT(VLOOKUP($G168,ListaEfectos!$A$4:$F$77,2,0)),2,0),0),IF($N168="Desventaja",IFERROR(VLOOKUP(J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R168" s="16">
        <f ca="1">IF($N168="Efecto",IFERROR(VLOOKUP(K168,INDIRECT(VLOOKUP($G168,ListaEfectos!$A$4:$F$77,2,0)),2,0),0),IF($N168="Desventaja",IFERROR(VLOOKUP(K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S168" s="16">
        <f ca="1">IF($N168="Efecto",IFERROR(VLOOKUP(L168,INDIRECT(VLOOKUP($G168,ListaEfectos!$A$4:$F$77,2,0)),2,0),0),IF($N168="Desventaja",IFERROR(VLOOKUP(L168,INDIRECT(VLOOKUP($G168,ListaDesventajas!$A$1:$B$24,2,0)),2,0),0),IF($N168="Mantenida",10*INDEX(INDIRECT($F168),1,2),IF($N168="Sostenimiento Menor",20*INDEX(INDIRECT($F168),1,2),IF($N168="Sostenimiento Mayor",30*INDEX(INDIRECT($F168),1,2),IF($N168="Combinable",10*INDEX(INDIRECT($F168),1,2),0))))))</f>
        <v>0</v>
      </c>
      <c r="T168" s="49">
        <f t="shared" ca="1" si="6"/>
        <v>30</v>
      </c>
      <c r="U168" s="63"/>
    </row>
    <row r="169" spans="1:21" s="16" customFormat="1" x14ac:dyDescent="0.25">
      <c r="A169" s="54"/>
      <c r="B169" s="23"/>
      <c r="C169" s="16" t="str">
        <f t="shared" si="7"/>
        <v/>
      </c>
      <c r="D169" s="24" t="str">
        <f t="shared" si="8"/>
        <v/>
      </c>
      <c r="E169" s="23" t="s">
        <v>109</v>
      </c>
      <c r="F169" s="24" t="str">
        <f t="array" ref="F169">IF(C169&lt;&gt;"",ADDRESS(ROW(C169),COLUMN(C169))&amp;":"&amp;ADDRESS(ROW(C169)-1+MATCH(TRUE,C170:$C$455&lt;&gt;"",0),COLUMN(U169)),F168)</f>
        <v>$C$168:$U$171</v>
      </c>
      <c r="G169" s="24" t="s">
        <v>254</v>
      </c>
      <c r="H169" s="17" t="s">
        <v>343</v>
      </c>
      <c r="I169" s="47" t="s">
        <v>545</v>
      </c>
      <c r="M169" s="27" t="str">
        <f>VLOOKUP(G169,ListaEfectos!$A$4:$F$77,6,0)</f>
        <v>Fuego, Tierra</v>
      </c>
      <c r="N169" s="63" t="str">
        <f>IFERROR(IF(VLOOKUP($G169,ListaEfectos!$A$4:$F$77,1,0)&lt;&gt;"","Efecto"),IFERROR(IF(VLOOKUP($G169,ListaDesventajas!$A$2:$A$24,1,0)&lt;&gt;"","Desventaja"),G169))</f>
        <v>Efecto</v>
      </c>
      <c r="O169" s="23">
        <f ca="1">IF($N169="Efecto",IFERROR(VLOOKUP(H169,INDIRECT(VLOOKUP($G169,ListaEfectos!$A$4:$F$77,2,0)),2,0),0),IF($N169="Desventaja",IFERROR(VLOOKUP(H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15</v>
      </c>
      <c r="P169" s="16">
        <f ca="1">IF($N169="Efecto",IFERROR(VLOOKUP(I169,INDIRECT(VLOOKUP($G169,ListaEfectos!$A$4:$F$77,2,0)),2,0),0),IF($N169="Desventaja",IFERROR(VLOOKUP(I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30</v>
      </c>
      <c r="Q169" s="16">
        <f ca="1">IF($N169="Efecto",IFERROR(VLOOKUP(J169,INDIRECT(VLOOKUP($G169,ListaEfectos!$A$4:$F$77,2,0)),2,0),0),IF($N169="Desventaja",IFERROR(VLOOKUP(J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R169" s="16">
        <f ca="1">IF($N169="Efecto",IFERROR(VLOOKUP(K169,INDIRECT(VLOOKUP($G169,ListaEfectos!$A$4:$F$77,2,0)),2,0),0),IF($N169="Desventaja",IFERROR(VLOOKUP(K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S169" s="16">
        <f ca="1">IF($N169="Efecto",IFERROR(VLOOKUP(L169,INDIRECT(VLOOKUP($G169,ListaEfectos!$A$4:$F$77,2,0)),2,0),0),IF($N169="Desventaja",IFERROR(VLOOKUP(L169,INDIRECT(VLOOKUP($G169,ListaDesventajas!$A$1:$B$24,2,0)),2,0),0),IF($N169="Mantenida",10*INDEX(INDIRECT($F169),1,2),IF($N169="Sostenimiento Menor",20*INDEX(INDIRECT($F169),1,2),IF($N169="Sostenimiento Mayor",30*INDEX(INDIRECT($F169),1,2),IF($N169="Combinable",10*INDEX(INDIRECT($F169),1,2),0))))))</f>
        <v>0</v>
      </c>
      <c r="T169" s="49">
        <f t="shared" ca="1" si="6"/>
        <v>45</v>
      </c>
      <c r="U169" s="63"/>
    </row>
    <row r="170" spans="1:21" s="16" customFormat="1" x14ac:dyDescent="0.25">
      <c r="A170" s="54"/>
      <c r="B170" s="23" t="s">
        <v>271</v>
      </c>
      <c r="C170" s="16" t="str">
        <f t="shared" si="7"/>
        <v/>
      </c>
      <c r="D170" s="24" t="str">
        <f t="shared" si="8"/>
        <v/>
      </c>
      <c r="E170" s="23"/>
      <c r="F170" s="24" t="str">
        <f t="array" ref="F170">IF(C170&lt;&gt;"",ADDRESS(ROW(C170),COLUMN(C170))&amp;":"&amp;ADDRESS(ROW(C170)-1+MATCH(TRUE,C171:$C$455&lt;&gt;"",0),COLUMN(U170)),F169)</f>
        <v>$C$168:$U$171</v>
      </c>
      <c r="G170" s="24" t="s">
        <v>301</v>
      </c>
      <c r="H170" s="47" t="s">
        <v>1118</v>
      </c>
      <c r="M170" s="27" t="e">
        <f>VLOOKUP(G170,ListaEfectos!$A$4:$F$77,6,0)</f>
        <v>#N/A</v>
      </c>
      <c r="N170" s="63" t="str">
        <f>IFERROR(IF(VLOOKUP($G170,ListaEfectos!$A$4:$F$77,1,0)&lt;&gt;"","Efecto"),IFERROR(IF(VLOOKUP($G170,ListaDesventajas!$A$2:$A$24,1,0)&lt;&gt;"","Desventaja"),G170))</f>
        <v>Desventaja</v>
      </c>
      <c r="O170" s="23">
        <f ca="1">IF($N170="Efecto",IFERROR(VLOOKUP(H170,INDIRECT(VLOOKUP($G170,ListaEfectos!$A$4:$F$77,2,0)),2,0),0),IF($N170="Desventaja",IFERROR(VLOOKUP(H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-10</v>
      </c>
      <c r="P170" s="16">
        <f ca="1">IF($N170="Efecto",IFERROR(VLOOKUP(I170,INDIRECT(VLOOKUP($G170,ListaEfectos!$A$4:$F$77,2,0)),2,0),0),IF($N170="Desventaja",IFERROR(VLOOKUP(I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Q170" s="16">
        <f ca="1">IF($N170="Efecto",IFERROR(VLOOKUP(J170,INDIRECT(VLOOKUP($G170,ListaEfectos!$A$4:$F$77,2,0)),2,0),0),IF($N170="Desventaja",IFERROR(VLOOKUP(J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R170" s="16">
        <f ca="1">IF($N170="Efecto",IFERROR(VLOOKUP(K170,INDIRECT(VLOOKUP($G170,ListaEfectos!$A$4:$F$77,2,0)),2,0),0),IF($N170="Desventaja",IFERROR(VLOOKUP(K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S170" s="16">
        <f ca="1">IF($N170="Efecto",IFERROR(VLOOKUP(L170,INDIRECT(VLOOKUP($G170,ListaEfectos!$A$4:$F$77,2,0)),2,0),0),IF($N170="Desventaja",IFERROR(VLOOKUP(L170,INDIRECT(VLOOKUP($G170,ListaDesventajas!$A$1:$B$24,2,0)),2,0),0),IF($N170="Mantenida",10*INDEX(INDIRECT($F170),1,2),IF($N170="Sostenimiento Menor",20*INDEX(INDIRECT($F170),1,2),IF($N170="Sostenimiento Mayor",30*INDEX(INDIRECT($F170),1,2),IF($N170="Combinable",10*INDEX(INDIRECT($F170),1,2),0))))))</f>
        <v>0</v>
      </c>
      <c r="T170" s="49">
        <f t="shared" ca="1" si="6"/>
        <v>-10</v>
      </c>
      <c r="U170" s="63"/>
    </row>
    <row r="171" spans="1:21" s="16" customFormat="1" x14ac:dyDescent="0.25">
      <c r="A171" s="54"/>
      <c r="B171" s="23"/>
      <c r="C171" s="16" t="str">
        <f t="shared" si="7"/>
        <v/>
      </c>
      <c r="D171" s="24" t="str">
        <f t="shared" si="8"/>
        <v/>
      </c>
      <c r="E171" s="23" t="s">
        <v>272</v>
      </c>
      <c r="F171" s="24" t="str">
        <f t="array" ref="F171">IF(C171&lt;&gt;"",ADDRESS(ROW(C171),COLUMN(C171))&amp;":"&amp;ADDRESS(ROW(C171)-1+MATCH(TRUE,C172:$C$455&lt;&gt;"",0),COLUMN(U171)),F170)</f>
        <v>$C$168:$U$171</v>
      </c>
      <c r="G171" s="24" t="s">
        <v>1126</v>
      </c>
      <c r="H171" s="47" t="s">
        <v>919</v>
      </c>
      <c r="M171" s="27" t="e">
        <f>VLOOKUP(G171,ListaEfectos!$A$4:$F$77,6,0)</f>
        <v>#N/A</v>
      </c>
      <c r="N171" s="63" t="str">
        <f>IFERROR(IF(VLOOKUP($G171,ListaEfectos!$A$4:$F$77,1,0)&lt;&gt;"","Efecto"),IFERROR(IF(VLOOKUP($G171,ListaDesventajas!$A$2:$A$24,1,0)&lt;&gt;"","Desventaja"),G171))</f>
        <v>Desventaja</v>
      </c>
      <c r="O171" s="23">
        <f ca="1">IF($N171="Efecto",IFERROR(VLOOKUP(H171,INDIRECT(VLOOKUP($G171,ListaEfectos!$A$4:$F$77,2,0)),2,0),0),IF($N171="Desventaja",IFERROR(VLOOKUP(H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-5</v>
      </c>
      <c r="P171" s="16">
        <f ca="1">IF($N171="Efecto",IFERROR(VLOOKUP(I171,INDIRECT(VLOOKUP($G171,ListaEfectos!$A$4:$F$77,2,0)),2,0),0),IF($N171="Desventaja",IFERROR(VLOOKUP(I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Q171" s="16">
        <f ca="1">IF($N171="Efecto",IFERROR(VLOOKUP(J171,INDIRECT(VLOOKUP($G171,ListaEfectos!$A$4:$F$77,2,0)),2,0),0),IF($N171="Desventaja",IFERROR(VLOOKUP(J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R171" s="16">
        <f ca="1">IF($N171="Efecto",IFERROR(VLOOKUP(K171,INDIRECT(VLOOKUP($G171,ListaEfectos!$A$4:$F$77,2,0)),2,0),0),IF($N171="Desventaja",IFERROR(VLOOKUP(K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S171" s="16">
        <f ca="1">IF($N171="Efecto",IFERROR(VLOOKUP(L171,INDIRECT(VLOOKUP($G171,ListaEfectos!$A$4:$F$77,2,0)),2,0),0),IF($N171="Desventaja",IFERROR(VLOOKUP(L171,INDIRECT(VLOOKUP($G171,ListaDesventajas!$A$1:$B$24,2,0)),2,0),0),IF($N171="Mantenida",10*INDEX(INDIRECT($F171),1,2),IF($N171="Sostenimiento Menor",20*INDEX(INDIRECT($F171),1,2),IF($N171="Sostenimiento Mayor",30*INDEX(INDIRECT($F171),1,2),IF($N171="Combinable",10*INDEX(INDIRECT($F171),1,2),0))))))</f>
        <v>0</v>
      </c>
      <c r="T171" s="49">
        <f t="shared" ca="1" si="6"/>
        <v>-5</v>
      </c>
      <c r="U171" s="63"/>
    </row>
    <row r="172" spans="1:21" s="16" customFormat="1" x14ac:dyDescent="0.25">
      <c r="A172" s="54"/>
      <c r="B172" s="23" t="s">
        <v>440</v>
      </c>
      <c r="C172" s="16">
        <f t="shared" si="7"/>
        <v>90</v>
      </c>
      <c r="D172" s="24">
        <f t="shared" si="8"/>
        <v>3</v>
      </c>
      <c r="E172" s="23" t="s">
        <v>70</v>
      </c>
      <c r="F172" s="24" t="str">
        <f t="array" ref="F172">IF(C172&lt;&gt;"",ADDRESS(ROW(C172),COLUMN(C172))&amp;":"&amp;ADDRESS(ROW(C172)-1+MATCH(TRUE,C173:$C$455&lt;&gt;"",0),COLUMN(U172)),F171)</f>
        <v>$C$172:$U$177</v>
      </c>
      <c r="G172" s="24" t="s">
        <v>246</v>
      </c>
      <c r="H172" s="47" t="s">
        <v>355</v>
      </c>
      <c r="M172" s="27" t="str">
        <f>VLOOKUP(G172,ListaEfectos!$A$4:$F$77,6,0)</f>
        <v>Fuego, Luz, Oscuridad</v>
      </c>
      <c r="N172" s="63" t="str">
        <f>IFERROR(IF(VLOOKUP($G172,ListaEfectos!$A$4:$F$77,1,0)&lt;&gt;"","Efecto"),IFERROR(IF(VLOOKUP($G172,ListaDesventajas!$A$2:$A$24,1,0)&lt;&gt;"","Desventaja"),G172))</f>
        <v>Efecto</v>
      </c>
      <c r="O172" s="23">
        <f ca="1">IF($N172="Efecto",IFERROR(VLOOKUP(H172,INDIRECT(VLOOKUP($G172,ListaEfectos!$A$4:$F$77,2,0)),2,0),0),IF($N172="Desventaja",IFERROR(VLOOKUP(H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25</v>
      </c>
      <c r="P172" s="16">
        <f ca="1">IF($N172="Efecto",IFERROR(VLOOKUP(I172,INDIRECT(VLOOKUP($G172,ListaEfectos!$A$4:$F$77,2,0)),2,0),0),IF($N172="Desventaja",IFERROR(VLOOKUP(I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Q172" s="16">
        <f ca="1">IF($N172="Efecto",IFERROR(VLOOKUP(J172,INDIRECT(VLOOKUP($G172,ListaEfectos!$A$4:$F$77,2,0)),2,0),0),IF($N172="Desventaja",IFERROR(VLOOKUP(J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R172" s="16">
        <f ca="1">IF($N172="Efecto",IFERROR(VLOOKUP(K172,INDIRECT(VLOOKUP($G172,ListaEfectos!$A$4:$F$77,2,0)),2,0),0),IF($N172="Desventaja",IFERROR(VLOOKUP(K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S172" s="16">
        <f ca="1">IF($N172="Efecto",IFERROR(VLOOKUP(L172,INDIRECT(VLOOKUP($G172,ListaEfectos!$A$4:$F$77,2,0)),2,0),0),IF($N172="Desventaja",IFERROR(VLOOKUP(L172,INDIRECT(VLOOKUP($G172,ListaDesventajas!$A$1:$B$24,2,0)),2,0),0),IF($N172="Mantenida",10*INDEX(INDIRECT($F172),1,2),IF($N172="Sostenimiento Menor",20*INDEX(INDIRECT($F172),1,2),IF($N172="Sostenimiento Mayor",30*INDEX(INDIRECT($F172),1,2),IF($N172="Combinable",10*INDEX(INDIRECT($F172),1,2),0))))))</f>
        <v>0</v>
      </c>
      <c r="T172" s="49">
        <f t="shared" ca="1" si="6"/>
        <v>25</v>
      </c>
      <c r="U172" s="63"/>
    </row>
    <row r="173" spans="1:21" s="16" customFormat="1" x14ac:dyDescent="0.25">
      <c r="A173" s="54"/>
      <c r="B173" s="23"/>
      <c r="C173" s="16" t="str">
        <f t="shared" si="7"/>
        <v/>
      </c>
      <c r="D173" s="24" t="str">
        <f t="shared" si="8"/>
        <v/>
      </c>
      <c r="E173" s="23" t="s">
        <v>110</v>
      </c>
      <c r="F173" s="24" t="str">
        <f t="array" ref="F173">IF(C173&lt;&gt;"",ADDRESS(ROW(C173),COLUMN(C173))&amp;":"&amp;ADDRESS(ROW(C173)-1+MATCH(TRUE,C174:$C$455&lt;&gt;"",0),COLUMN(U173)),F172)</f>
        <v>$C$172:$U$177</v>
      </c>
      <c r="G173" s="24" t="s">
        <v>247</v>
      </c>
      <c r="H173" s="48" t="s">
        <v>577</v>
      </c>
      <c r="M173" s="27" t="str">
        <f>VLOOKUP(G173,ListaEfectos!$A$4:$F$77,6,0)</f>
        <v>Fuego</v>
      </c>
      <c r="N173" s="63" t="str">
        <f>IFERROR(IF(VLOOKUP($G173,ListaEfectos!$A$4:$F$77,1,0)&lt;&gt;"","Efecto"),IFERROR(IF(VLOOKUP($G173,ListaDesventajas!$A$2:$A$24,1,0)&lt;&gt;"","Desventaja"),G173))</f>
        <v>Efecto</v>
      </c>
      <c r="O173" s="23">
        <f ca="1">IF($N173="Efecto",IFERROR(VLOOKUP(H173,INDIRECT(VLOOKUP($G173,ListaEfectos!$A$4:$F$77,2,0)),2,0),0),IF($N173="Desventaja",IFERROR(VLOOKUP(H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30</v>
      </c>
      <c r="P173" s="16">
        <f ca="1">IF($N173="Efecto",IFERROR(VLOOKUP(I173,INDIRECT(VLOOKUP($G173,ListaEfectos!$A$4:$F$77,2,0)),2,0),0),IF($N173="Desventaja",IFERROR(VLOOKUP(I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Q173" s="16">
        <f ca="1">IF($N173="Efecto",IFERROR(VLOOKUP(J173,INDIRECT(VLOOKUP($G173,ListaEfectos!$A$4:$F$77,2,0)),2,0),0),IF($N173="Desventaja",IFERROR(VLOOKUP(J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R173" s="16">
        <f ca="1">IF($N173="Efecto",IFERROR(VLOOKUP(K173,INDIRECT(VLOOKUP($G173,ListaEfectos!$A$4:$F$77,2,0)),2,0),0),IF($N173="Desventaja",IFERROR(VLOOKUP(K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S173" s="16">
        <f ca="1">IF($N173="Efecto",IFERROR(VLOOKUP(L173,INDIRECT(VLOOKUP($G173,ListaEfectos!$A$4:$F$77,2,0)),2,0),0),IF($N173="Desventaja",IFERROR(VLOOKUP(L173,INDIRECT(VLOOKUP($G173,ListaDesventajas!$A$1:$B$24,2,0)),2,0),0),IF($N173="Mantenida",10*INDEX(INDIRECT($F173),1,2),IF($N173="Sostenimiento Menor",20*INDEX(INDIRECT($F173),1,2),IF($N173="Sostenimiento Mayor",30*INDEX(INDIRECT($F173),1,2),IF($N173="Combinable",10*INDEX(INDIRECT($F173),1,2),0))))))</f>
        <v>0</v>
      </c>
      <c r="T173" s="49">
        <f t="shared" ca="1" si="6"/>
        <v>30</v>
      </c>
      <c r="U173" s="63"/>
    </row>
    <row r="174" spans="1:21" s="16" customFormat="1" x14ac:dyDescent="0.25">
      <c r="A174" s="54"/>
      <c r="B174" s="23"/>
      <c r="C174" s="16" t="str">
        <f t="shared" si="7"/>
        <v/>
      </c>
      <c r="D174" s="24" t="str">
        <f t="shared" si="8"/>
        <v/>
      </c>
      <c r="E174" s="23" t="s">
        <v>61</v>
      </c>
      <c r="F174" s="24" t="str">
        <f t="array" ref="F174">IF(C174&lt;&gt;"",ADDRESS(ROW(C174),COLUMN(C174))&amp;":"&amp;ADDRESS(ROW(C174)-1+MATCH(TRUE,C175:$C$455&lt;&gt;"",0),COLUMN(U174)),F173)</f>
        <v>$C$172:$U$177</v>
      </c>
      <c r="G174" s="24" t="s">
        <v>61</v>
      </c>
      <c r="H174" s="48"/>
      <c r="M174" s="27" t="str">
        <f>VLOOKUP(G174,ListaEfectos!$A$4:$F$77,6,0)</f>
        <v>Agua, Aire, Oscuridad</v>
      </c>
      <c r="N174" s="63" t="str">
        <f>IFERROR(IF(VLOOKUP($G174,ListaEfectos!$A$4:$F$77,1,0)&lt;&gt;"","Efecto"),IFERROR(IF(VLOOKUP($G174,ListaDesventajas!$A$2:$A$24,1,0)&lt;&gt;"","Desventaja"),G174))</f>
        <v>Efecto</v>
      </c>
      <c r="O174" s="23">
        <f ca="1">IF($N174="Efecto",IFERROR(VLOOKUP(H174,INDIRECT(VLOOKUP($G174,ListaEfectos!$A$4:$F$77,2,0)),2,0),0),IF($N174="Desventaja",IFERROR(VLOOKUP(H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P174" s="16">
        <f ca="1">IF($N174="Efecto",IFERROR(VLOOKUP(I174,INDIRECT(VLOOKUP($G174,ListaEfectos!$A$4:$F$77,2,0)),2,0),0),IF($N174="Desventaja",IFERROR(VLOOKUP(I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Q174" s="16">
        <f ca="1">IF($N174="Efecto",IFERROR(VLOOKUP(J174,INDIRECT(VLOOKUP($G174,ListaEfectos!$A$4:$F$77,2,0)),2,0),0),IF($N174="Desventaja",IFERROR(VLOOKUP(J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R174" s="16">
        <f ca="1">IF($N174="Efecto",IFERROR(VLOOKUP(K174,INDIRECT(VLOOKUP($G174,ListaEfectos!$A$4:$F$77,2,0)),2,0),0),IF($N174="Desventaja",IFERROR(VLOOKUP(K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S174" s="16">
        <f ca="1">IF($N174="Efecto",IFERROR(VLOOKUP(L174,INDIRECT(VLOOKUP($G174,ListaEfectos!$A$4:$F$77,2,0)),2,0),0),IF($N174="Desventaja",IFERROR(VLOOKUP(L174,INDIRECT(VLOOKUP($G174,ListaDesventajas!$A$1:$B$24,2,0)),2,0),0),IF($N174="Mantenida",10*INDEX(INDIRECT($F174),1,2),IF($N174="Sostenimiento Menor",20*INDEX(INDIRECT($F174),1,2),IF($N174="Sostenimiento Mayor",30*INDEX(INDIRECT($F174),1,2),IF($N174="Combinable",10*INDEX(INDIRECT($F174),1,2),0))))))</f>
        <v>0</v>
      </c>
      <c r="T174" s="49">
        <f t="shared" ca="1" si="6"/>
        <v>0</v>
      </c>
      <c r="U174" s="63"/>
    </row>
    <row r="175" spans="1:21" s="16" customFormat="1" x14ac:dyDescent="0.25">
      <c r="A175" s="54"/>
      <c r="B175" s="23"/>
      <c r="C175" s="16" t="str">
        <f t="shared" si="7"/>
        <v/>
      </c>
      <c r="D175" s="24" t="str">
        <f t="shared" si="8"/>
        <v/>
      </c>
      <c r="E175" s="23" t="s">
        <v>111</v>
      </c>
      <c r="F175" s="24" t="str">
        <f t="array" ref="F175">IF(C175&lt;&gt;"",ADDRESS(ROW(C175),COLUMN(C175))&amp;":"&amp;ADDRESS(ROW(C175)-1+MATCH(TRUE,C176:$C$455&lt;&gt;"",0),COLUMN(U175)),F174)</f>
        <v>$C$172:$U$177</v>
      </c>
      <c r="G175" s="24" t="s">
        <v>304</v>
      </c>
      <c r="H175" s="17" t="s">
        <v>697</v>
      </c>
      <c r="M175" s="27" t="str">
        <f>VLOOKUP(G175,ListaEfectos!$A$4:$F$77,6,0)</f>
        <v>Fuego, Oscuridad</v>
      </c>
      <c r="N175" s="63" t="str">
        <f>IFERROR(IF(VLOOKUP($G175,ListaEfectos!$A$4:$F$77,1,0)&lt;&gt;"","Efecto"),IFERROR(IF(VLOOKUP($G175,ListaDesventajas!$A$2:$A$24,1,0)&lt;&gt;"","Desventaja"),G175))</f>
        <v>Efecto</v>
      </c>
      <c r="O175" s="23">
        <f ca="1">IF($N175="Efecto",IFERROR(VLOOKUP(H175,INDIRECT(VLOOKUP($G175,ListaEfectos!$A$4:$F$77,2,0)),2,0),0),IF($N175="Desventaja",IFERROR(VLOOKUP(H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30</v>
      </c>
      <c r="P175" s="16">
        <f ca="1">IF($N175="Efecto",IFERROR(VLOOKUP(I175,INDIRECT(VLOOKUP($G175,ListaEfectos!$A$4:$F$77,2,0)),2,0),0),IF($N175="Desventaja",IFERROR(VLOOKUP(I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Q175" s="16">
        <f ca="1">IF($N175="Efecto",IFERROR(VLOOKUP(J175,INDIRECT(VLOOKUP($G175,ListaEfectos!$A$4:$F$77,2,0)),2,0),0),IF($N175="Desventaja",IFERROR(VLOOKUP(J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R175" s="16">
        <f ca="1">IF($N175="Efecto",IFERROR(VLOOKUP(K175,INDIRECT(VLOOKUP($G175,ListaEfectos!$A$4:$F$77,2,0)),2,0),0),IF($N175="Desventaja",IFERROR(VLOOKUP(K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S175" s="16">
        <f ca="1">IF($N175="Efecto",IFERROR(VLOOKUP(L175,INDIRECT(VLOOKUP($G175,ListaEfectos!$A$4:$F$77,2,0)),2,0),0),IF($N175="Desventaja",IFERROR(VLOOKUP(L175,INDIRECT(VLOOKUP($G175,ListaDesventajas!$A$1:$B$24,2,0)),2,0),0),IF($N175="Mantenida",10*INDEX(INDIRECT($F175),1,2),IF($N175="Sostenimiento Menor",20*INDEX(INDIRECT($F175),1,2),IF($N175="Sostenimiento Mayor",30*INDEX(INDIRECT($F175),1,2),IF($N175="Combinable",10*INDEX(INDIRECT($F175),1,2),0))))))</f>
        <v>0</v>
      </c>
      <c r="T175" s="49">
        <f t="shared" ca="1" si="6"/>
        <v>30</v>
      </c>
      <c r="U175" s="63"/>
    </row>
    <row r="176" spans="1:21" s="16" customFormat="1" x14ac:dyDescent="0.25">
      <c r="A176" s="54"/>
      <c r="B176" s="23" t="s">
        <v>273</v>
      </c>
      <c r="C176" s="16" t="str">
        <f t="shared" si="7"/>
        <v/>
      </c>
      <c r="D176" s="24">
        <f t="shared" si="8"/>
        <v>0</v>
      </c>
      <c r="E176" s="23"/>
      <c r="F176" s="24" t="str">
        <f t="array" ref="F176">IF(C176&lt;&gt;"",ADDRESS(ROW(C176),COLUMN(C176))&amp;":"&amp;ADDRESS(ROW(C176)-1+MATCH(TRUE,C177:$C$455&lt;&gt;"",0),COLUMN(U176)),F175)</f>
        <v>$C$172:$U$177</v>
      </c>
      <c r="G176" s="24" t="s">
        <v>964</v>
      </c>
      <c r="H176" s="47" t="s">
        <v>1115</v>
      </c>
      <c r="M176" s="27" t="e">
        <f>VLOOKUP(G176,ListaEfectos!$A$4:$F$77,6,0)</f>
        <v>#N/A</v>
      </c>
      <c r="N176" s="63" t="str">
        <f>IFERROR(IF(VLOOKUP($G176,ListaEfectos!$A$4:$F$77,1,0)&lt;&gt;"","Efecto"),IFERROR(IF(VLOOKUP($G176,ListaDesventajas!$A$2:$A$24,1,0)&lt;&gt;"","Desventaja"),G176))</f>
        <v>Desventaja</v>
      </c>
      <c r="O176" s="23">
        <f ca="1">IF($N176="Efecto",IFERROR(VLOOKUP(H176,INDIRECT(VLOOKUP($G176,ListaEfectos!$A$4:$F$77,2,0)),2,0),0),IF($N176="Desventaja",IFERROR(VLOOKUP(H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-10</v>
      </c>
      <c r="P176" s="16">
        <f ca="1">IF($N176="Efecto",IFERROR(VLOOKUP(I176,INDIRECT(VLOOKUP($G176,ListaEfectos!$A$4:$F$77,2,0)),2,0),0),IF($N176="Desventaja",IFERROR(VLOOKUP(I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Q176" s="16">
        <f ca="1">IF($N176="Efecto",IFERROR(VLOOKUP(J176,INDIRECT(VLOOKUP($G176,ListaEfectos!$A$4:$F$77,2,0)),2,0),0),IF($N176="Desventaja",IFERROR(VLOOKUP(J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R176" s="16">
        <f ca="1">IF($N176="Efecto",IFERROR(VLOOKUP(K176,INDIRECT(VLOOKUP($G176,ListaEfectos!$A$4:$F$77,2,0)),2,0),0),IF($N176="Desventaja",IFERROR(VLOOKUP(K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S176" s="16">
        <f ca="1">IF($N176="Efecto",IFERROR(VLOOKUP(L176,INDIRECT(VLOOKUP($G176,ListaEfectos!$A$4:$F$77,2,0)),2,0),0),IF($N176="Desventaja",IFERROR(VLOOKUP(L176,INDIRECT(VLOOKUP($G176,ListaDesventajas!$A$1:$B$24,2,0)),2,0),0),IF($N176="Mantenida",10*INDEX(INDIRECT($F176),1,2),IF($N176="Sostenimiento Menor",20*INDEX(INDIRECT($F176),1,2),IF($N176="Sostenimiento Mayor",30*INDEX(INDIRECT($F176),1,2),IF($N176="Combinable",10*INDEX(INDIRECT($F176),1,2),0))))))</f>
        <v>0</v>
      </c>
      <c r="T176" s="49">
        <f t="shared" ca="1" si="6"/>
        <v>-10</v>
      </c>
      <c r="U176" s="63"/>
    </row>
    <row r="177" spans="1:21" s="18" customFormat="1" ht="15.75" thickBot="1" x14ac:dyDescent="0.3">
      <c r="A177" s="55"/>
      <c r="B177" s="33"/>
      <c r="C177" s="34" t="str">
        <f t="shared" si="7"/>
        <v/>
      </c>
      <c r="D177" s="35" t="str">
        <f t="shared" si="8"/>
        <v/>
      </c>
      <c r="E177" s="33" t="s">
        <v>274</v>
      </c>
      <c r="F177" s="35" t="str">
        <f t="array" ref="F177">IF(C177&lt;&gt;"",ADDRESS(ROW(C177),COLUMN(C177))&amp;":"&amp;ADDRESS(ROW(C177)-1+MATCH(TRUE,C178:$C$455&lt;&gt;"",0),COLUMN(U177)),F176)</f>
        <v>$C$172:$U$177</v>
      </c>
      <c r="G177" s="35" t="s">
        <v>980</v>
      </c>
      <c r="H177" s="36" t="s">
        <v>1047</v>
      </c>
      <c r="I177" s="34"/>
      <c r="J177" s="34"/>
      <c r="K177" s="34"/>
      <c r="L177" s="34"/>
      <c r="M177" s="37" t="e">
        <f>VLOOKUP(G177,ListaEfectos!$A$4:$F$77,6,0)</f>
        <v>#N/A</v>
      </c>
      <c r="N177" s="63" t="str">
        <f>IFERROR(IF(VLOOKUP($G177,ListaEfectos!$A$4:$F$77,1,0)&lt;&gt;"","Efecto"),IFERROR(IF(VLOOKUP($G177,ListaDesventajas!$A$2:$A$24,1,0)&lt;&gt;"","Desventaja"),G177))</f>
        <v>Desventaja</v>
      </c>
      <c r="O177" s="33">
        <f ca="1">IF($N177="Efecto",IFERROR(VLOOKUP(H177,INDIRECT(VLOOKUP($G177,ListaEfectos!$A$4:$F$77,2,0)),2,0),0),IF($N177="Desventaja",IFERROR(VLOOKUP(H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-10</v>
      </c>
      <c r="P177" s="34">
        <f ca="1">IF($N177="Efecto",IFERROR(VLOOKUP(I177,INDIRECT(VLOOKUP($G177,ListaEfectos!$A$4:$F$77,2,0)),2,0),0),IF($N177="Desventaja",IFERROR(VLOOKUP(I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Q177" s="34">
        <f ca="1">IF($N177="Efecto",IFERROR(VLOOKUP(J177,INDIRECT(VLOOKUP($G177,ListaEfectos!$A$4:$F$77,2,0)),2,0),0),IF($N177="Desventaja",IFERROR(VLOOKUP(J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R177" s="34">
        <f ca="1">IF($N177="Efecto",IFERROR(VLOOKUP(K177,INDIRECT(VLOOKUP($G177,ListaEfectos!$A$4:$F$77,2,0)),2,0),0),IF($N177="Desventaja",IFERROR(VLOOKUP(K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S177" s="34">
        <f ca="1">IF($N177="Efecto",IFERROR(VLOOKUP(L177,INDIRECT(VLOOKUP($G177,ListaEfectos!$A$4:$F$77,2,0)),2,0),0),IF($N177="Desventaja",IFERROR(VLOOKUP(L177,INDIRECT(VLOOKUP($G177,ListaDesventajas!$A$1:$B$24,2,0)),2,0),0),IF($N177="Mantenida",10*INDEX(INDIRECT($F177),1,2),IF($N177="Sostenimiento Menor",20*INDEX(INDIRECT($F177),1,2),IF($N177="Sostenimiento Mayor",30*INDEX(INDIRECT($F177),1,2),IF($N177="Combinable",10*INDEX(INDIRECT($F177),1,2),0))))))</f>
        <v>0</v>
      </c>
      <c r="T177" s="49">
        <f t="shared" ca="1" si="6"/>
        <v>-10</v>
      </c>
      <c r="U177" s="72"/>
    </row>
    <row r="178" spans="1:21" s="15" customFormat="1" x14ac:dyDescent="0.25">
      <c r="A178" s="53" t="s">
        <v>319</v>
      </c>
      <c r="B178" s="29" t="s">
        <v>441</v>
      </c>
      <c r="C178" s="30">
        <f t="shared" si="7"/>
        <v>20</v>
      </c>
      <c r="D178" s="31">
        <f t="shared" si="8"/>
        <v>1</v>
      </c>
      <c r="E178" s="29" t="s">
        <v>112</v>
      </c>
      <c r="F178" s="31" t="str">
        <f t="array" ref="F178">IF(C178&lt;&gt;"",ADDRESS(ROW(C178),COLUMN(C178))&amp;":"&amp;ADDRESS(ROW(C178)-1+MATCH(TRUE,C179:$C$455&lt;&gt;"",0),COLUMN(U178)),F177)</f>
        <v>$C$178:$U$179</v>
      </c>
      <c r="G178" s="31" t="s">
        <v>305</v>
      </c>
      <c r="H178" s="38" t="s">
        <v>359</v>
      </c>
      <c r="I178" s="30"/>
      <c r="J178" s="30"/>
      <c r="K178" s="30"/>
      <c r="L178" s="30"/>
      <c r="M178" s="32" t="str">
        <f>VLOOKUP(G178,ListaEfectos!$A$4:$F$77,6,0)</f>
        <v>Aire</v>
      </c>
      <c r="N178" s="63" t="str">
        <f>IFERROR(IF(VLOOKUP($G178,ListaEfectos!$A$4:$F$77,1,0)&lt;&gt;"","Efecto"),IFERROR(IF(VLOOKUP($G178,ListaDesventajas!$A$2:$A$24,1,0)&lt;&gt;"","Desventaja"),G178))</f>
        <v>Efecto</v>
      </c>
      <c r="O178" s="29">
        <f ca="1">IF($N178="Efecto",IFERROR(VLOOKUP(H178,INDIRECT(VLOOKUP($G178,ListaEfectos!$A$4:$F$77,2,0)),2,0),0),IF($N178="Desventaja",IFERROR(VLOOKUP(H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10</v>
      </c>
      <c r="P178" s="30">
        <f ca="1">IF($N178="Efecto",IFERROR(VLOOKUP(I178,INDIRECT(VLOOKUP($G178,ListaEfectos!$A$4:$F$77,2,0)),2,0),0),IF($N178="Desventaja",IFERROR(VLOOKUP(I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Q178" s="30">
        <f ca="1">IF($N178="Efecto",IFERROR(VLOOKUP(J178,INDIRECT(VLOOKUP($G178,ListaEfectos!$A$4:$F$77,2,0)),2,0),0),IF($N178="Desventaja",IFERROR(VLOOKUP(J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R178" s="30">
        <f ca="1">IF($N178="Efecto",IFERROR(VLOOKUP(K178,INDIRECT(VLOOKUP($G178,ListaEfectos!$A$4:$F$77,2,0)),2,0),0),IF($N178="Desventaja",IFERROR(VLOOKUP(K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S178" s="30">
        <f ca="1">IF($N178="Efecto",IFERROR(VLOOKUP(L178,INDIRECT(VLOOKUP($G178,ListaEfectos!$A$4:$F$77,2,0)),2,0),0),IF($N178="Desventaja",IFERROR(VLOOKUP(L178,INDIRECT(VLOOKUP($G178,ListaDesventajas!$A$1:$B$24,2,0)),2,0),0),IF($N178="Mantenida",10*INDEX(INDIRECT($F178),1,2),IF($N178="Sostenimiento Menor",20*INDEX(INDIRECT($F178),1,2),IF($N178="Sostenimiento Mayor",30*INDEX(INDIRECT($F178),1,2),IF($N178="Combinable",10*INDEX(INDIRECT($F178),1,2),0))))))</f>
        <v>0</v>
      </c>
      <c r="T178" s="49">
        <f t="shared" ca="1" si="6"/>
        <v>10</v>
      </c>
      <c r="U178" s="73"/>
    </row>
    <row r="179" spans="1:21" s="16" customFormat="1" x14ac:dyDescent="0.25">
      <c r="A179" s="54"/>
      <c r="B179" s="23"/>
      <c r="C179" s="16" t="str">
        <f t="shared" si="7"/>
        <v/>
      </c>
      <c r="D179" s="24" t="str">
        <f t="shared" si="8"/>
        <v/>
      </c>
      <c r="E179" s="23" t="s">
        <v>82</v>
      </c>
      <c r="F179" s="24" t="str">
        <f t="array" ref="F179">IF(C179&lt;&gt;"",ADDRESS(ROW(C179),COLUMN(C179))&amp;":"&amp;ADDRESS(ROW(C179)-1+MATCH(TRUE,C180:$C$455&lt;&gt;"",0),COLUMN(U179)),F178)</f>
        <v>$C$178:$U$179</v>
      </c>
      <c r="G179" s="24" t="s">
        <v>82</v>
      </c>
      <c r="M179" s="27" t="e">
        <f>VLOOKUP(G179,ListaEfectos!$A$4:$F$77,6,0)</f>
        <v>#N/A</v>
      </c>
      <c r="N179" s="63" t="str">
        <f>IFERROR(IF(VLOOKUP($G179,ListaEfectos!$A$4:$F$77,1,0)&lt;&gt;"","Efecto"),IFERROR(IF(VLOOKUP($G179,ListaDesventajas!$A$2:$A$24,1,0)&lt;&gt;"","Desventaja"),G179))</f>
        <v>Combinable</v>
      </c>
      <c r="O179" s="23">
        <f ca="1">IF($N179="Efecto",IFERROR(VLOOKUP(H179,INDIRECT(VLOOKUP($G179,ListaEfectos!$A$4:$F$77,2,0)),2,0),0),IF($N179="Desventaja",IFERROR(VLOOKUP(H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P179" s="16">
        <f ca="1">IF($N179="Efecto",IFERROR(VLOOKUP(I179,INDIRECT(VLOOKUP($G179,ListaEfectos!$A$4:$F$77,2,0)),2,0),0),IF($N179="Desventaja",IFERROR(VLOOKUP(I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Q179" s="16">
        <f ca="1">IF($N179="Efecto",IFERROR(VLOOKUP(J179,INDIRECT(VLOOKUP($G179,ListaEfectos!$A$4:$F$77,2,0)),2,0),0),IF($N179="Desventaja",IFERROR(VLOOKUP(J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R179" s="16">
        <f ca="1">IF($N179="Efecto",IFERROR(VLOOKUP(K179,INDIRECT(VLOOKUP($G179,ListaEfectos!$A$4:$F$77,2,0)),2,0),0),IF($N179="Desventaja",IFERROR(VLOOKUP(K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S179" s="16">
        <f ca="1">IF($N179="Efecto",IFERROR(VLOOKUP(L179,INDIRECT(VLOOKUP($G179,ListaEfectos!$A$4:$F$77,2,0)),2,0),0),IF($N179="Desventaja",IFERROR(VLOOKUP(L179,INDIRECT(VLOOKUP($G179,ListaDesventajas!$A$1:$B$24,2,0)),2,0),0),IF($N179="Mantenida",10*INDEX(INDIRECT($F179),1,2),IF($N179="Sostenimiento Menor",20*INDEX(INDIRECT($F179),1,2),IF($N179="Sostenimiento Mayor",30*INDEX(INDIRECT($F179),1,2),IF($N179="Combinable",10*INDEX(INDIRECT($F179),1,2),0))))))</f>
        <v>10</v>
      </c>
      <c r="T179" s="49">
        <f t="shared" ca="1" si="6"/>
        <v>10</v>
      </c>
      <c r="U179" s="63"/>
    </row>
    <row r="180" spans="1:21" s="16" customFormat="1" x14ac:dyDescent="0.25">
      <c r="A180" s="54"/>
      <c r="B180" s="23" t="s">
        <v>442</v>
      </c>
      <c r="C180" s="16">
        <f t="shared" si="7"/>
        <v>20</v>
      </c>
      <c r="D180" s="24">
        <f t="shared" si="8"/>
        <v>1</v>
      </c>
      <c r="E180" s="23" t="s">
        <v>113</v>
      </c>
      <c r="F180" s="24" t="str">
        <f t="array" ref="F180">IF(C180&lt;&gt;"",ADDRESS(ROW(C180),COLUMN(C180))&amp;":"&amp;ADDRESS(ROW(C180)-1+MATCH(TRUE,C181:$C$455&lt;&gt;"",0),COLUMN(U180)),F179)</f>
        <v>$C$180:$U$181</v>
      </c>
      <c r="G180" s="24" t="s">
        <v>244</v>
      </c>
      <c r="H180" s="48" t="s">
        <v>343</v>
      </c>
      <c r="M180" s="27" t="str">
        <f>VLOOKUP(G180,ListaEfectos!$A$4:$F$77,6,0)</f>
        <v>Aire</v>
      </c>
      <c r="N180" s="63" t="str">
        <f>IFERROR(IF(VLOOKUP($G180,ListaEfectos!$A$4:$F$77,1,0)&lt;&gt;"","Efecto"),IFERROR(IF(VLOOKUP($G180,ListaDesventajas!$A$2:$A$24,1,0)&lt;&gt;"","Desventaja"),G180))</f>
        <v>Efecto</v>
      </c>
      <c r="O180" s="23">
        <f ca="1">IF($N180="Efecto",IFERROR(VLOOKUP(H180,INDIRECT(VLOOKUP($G180,ListaEfectos!$A$4:$F$77,2,0)),2,0),0),IF($N180="Desventaja",IFERROR(VLOOKUP(H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10</v>
      </c>
      <c r="P180" s="16">
        <f ca="1">IF($N180="Efecto",IFERROR(VLOOKUP(I180,INDIRECT(VLOOKUP($G180,ListaEfectos!$A$4:$F$77,2,0)),2,0),0),IF($N180="Desventaja",IFERROR(VLOOKUP(I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Q180" s="16">
        <f ca="1">IF($N180="Efecto",IFERROR(VLOOKUP(J180,INDIRECT(VLOOKUP($G180,ListaEfectos!$A$4:$F$77,2,0)),2,0),0),IF($N180="Desventaja",IFERROR(VLOOKUP(J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R180" s="16">
        <f ca="1">IF($N180="Efecto",IFERROR(VLOOKUP(K180,INDIRECT(VLOOKUP($G180,ListaEfectos!$A$4:$F$77,2,0)),2,0),0),IF($N180="Desventaja",IFERROR(VLOOKUP(K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S180" s="16">
        <f ca="1">IF($N180="Efecto",IFERROR(VLOOKUP(L180,INDIRECT(VLOOKUP($G180,ListaEfectos!$A$4:$F$77,2,0)),2,0),0),IF($N180="Desventaja",IFERROR(VLOOKUP(L180,INDIRECT(VLOOKUP($G180,ListaDesventajas!$A$1:$B$24,2,0)),2,0),0),IF($N180="Mantenida",10*INDEX(INDIRECT($F180),1,2),IF($N180="Sostenimiento Menor",20*INDEX(INDIRECT($F180),1,2),IF($N180="Sostenimiento Mayor",30*INDEX(INDIRECT($F180),1,2),IF($N180="Combinable",10*INDEX(INDIRECT($F180),1,2),0))))))</f>
        <v>0</v>
      </c>
      <c r="T180" s="49">
        <f t="shared" ca="1" si="6"/>
        <v>10</v>
      </c>
      <c r="U180" s="63"/>
    </row>
    <row r="181" spans="1:21" s="16" customFormat="1" x14ac:dyDescent="0.25">
      <c r="A181" s="54"/>
      <c r="B181" s="23"/>
      <c r="C181" s="16" t="str">
        <f t="shared" si="7"/>
        <v/>
      </c>
      <c r="D181" s="24" t="str">
        <f t="shared" si="8"/>
        <v/>
      </c>
      <c r="E181" s="23" t="s">
        <v>75</v>
      </c>
      <c r="F181" s="24" t="str">
        <f t="array" ref="F181">IF(C181&lt;&gt;"",ADDRESS(ROW(C181),COLUMN(C181))&amp;":"&amp;ADDRESS(ROW(C181)-1+MATCH(TRUE,C182:$C$455&lt;&gt;"",0),COLUMN(U181)),F180)</f>
        <v>$C$180:$U$181</v>
      </c>
      <c r="G181" s="24" t="s">
        <v>75</v>
      </c>
      <c r="M181" s="27" t="e">
        <f>VLOOKUP(G181,ListaEfectos!$A$4:$F$77,6,0)</f>
        <v>#N/A</v>
      </c>
      <c r="N181" s="63" t="str">
        <f>IFERROR(IF(VLOOKUP($G181,ListaEfectos!$A$4:$F$77,1,0)&lt;&gt;"","Efecto"),IFERROR(IF(VLOOKUP($G181,ListaDesventajas!$A$2:$A$24,1,0)&lt;&gt;"","Desventaja"),G181))</f>
        <v>Mantenida</v>
      </c>
      <c r="O181" s="23">
        <f ca="1">IF($N181="Efecto",IFERROR(VLOOKUP(H181,INDIRECT(VLOOKUP($G181,ListaEfectos!$A$4:$F$77,2,0)),2,0),0),IF($N181="Desventaja",IFERROR(VLOOKUP(H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P181" s="16">
        <f ca="1">IF($N181="Efecto",IFERROR(VLOOKUP(I181,INDIRECT(VLOOKUP($G181,ListaEfectos!$A$4:$F$77,2,0)),2,0),0),IF($N181="Desventaja",IFERROR(VLOOKUP(I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Q181" s="16">
        <f ca="1">IF($N181="Efecto",IFERROR(VLOOKUP(J181,INDIRECT(VLOOKUP($G181,ListaEfectos!$A$4:$F$77,2,0)),2,0),0),IF($N181="Desventaja",IFERROR(VLOOKUP(J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R181" s="16">
        <f ca="1">IF($N181="Efecto",IFERROR(VLOOKUP(K181,INDIRECT(VLOOKUP($G181,ListaEfectos!$A$4:$F$77,2,0)),2,0),0),IF($N181="Desventaja",IFERROR(VLOOKUP(K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S181" s="16">
        <f ca="1">IF($N181="Efecto",IFERROR(VLOOKUP(L181,INDIRECT(VLOOKUP($G181,ListaEfectos!$A$4:$F$77,2,0)),2,0),0),IF($N181="Desventaja",IFERROR(VLOOKUP(L181,INDIRECT(VLOOKUP($G181,ListaDesventajas!$A$1:$B$24,2,0)),2,0),0),IF($N181="Mantenida",10*INDEX(INDIRECT($F181),1,2),IF($N181="Sostenimiento Menor",20*INDEX(INDIRECT($F181),1,2),IF($N181="Sostenimiento Mayor",30*INDEX(INDIRECT($F181),1,2),IF($N181="Combinable",10*INDEX(INDIRECT($F181),1,2),0))))))</f>
        <v>10</v>
      </c>
      <c r="T181" s="49">
        <f t="shared" ca="1" si="6"/>
        <v>10</v>
      </c>
      <c r="U181" s="63"/>
    </row>
    <row r="182" spans="1:21" s="16" customFormat="1" x14ac:dyDescent="0.25">
      <c r="A182" s="54"/>
      <c r="B182" s="23" t="s">
        <v>443</v>
      </c>
      <c r="C182" s="16">
        <f t="shared" si="7"/>
        <v>40</v>
      </c>
      <c r="D182" s="24">
        <f t="shared" si="8"/>
        <v>1</v>
      </c>
      <c r="E182" s="23" t="s">
        <v>114</v>
      </c>
      <c r="F182" s="24" t="str">
        <f t="array" ref="F182">IF(C182&lt;&gt;"",ADDRESS(ROW(C182),COLUMN(C182))&amp;":"&amp;ADDRESS(ROW(C182)-1+MATCH(TRUE,C183:$C$455&lt;&gt;"",0),COLUMN(U182)),F181)</f>
        <v>$C$182:$U$183</v>
      </c>
      <c r="G182" s="24" t="s">
        <v>254</v>
      </c>
      <c r="H182" s="48" t="s">
        <v>345</v>
      </c>
      <c r="M182" s="27" t="str">
        <f>VLOOKUP(G182,ListaEfectos!$A$4:$F$77,6,0)</f>
        <v>Fuego, Tierra</v>
      </c>
      <c r="N182" s="63" t="str">
        <f>IFERROR(IF(VLOOKUP($G182,ListaEfectos!$A$4:$F$77,1,0)&lt;&gt;"","Efecto"),IFERROR(IF(VLOOKUP($G182,ListaDesventajas!$A$2:$A$24,1,0)&lt;&gt;"","Desventaja"),G182))</f>
        <v>Efecto</v>
      </c>
      <c r="O182" s="23">
        <f ca="1">IF($N182="Efecto",IFERROR(VLOOKUP(H182,INDIRECT(VLOOKUP($G182,ListaEfectos!$A$4:$F$77,2,0)),2,0),0),IF($N182="Desventaja",IFERROR(VLOOKUP(H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20</v>
      </c>
      <c r="P182" s="16">
        <f ca="1">IF($N182="Efecto",IFERROR(VLOOKUP(I182,INDIRECT(VLOOKUP($G182,ListaEfectos!$A$4:$F$77,2,0)),2,0),0),IF($N182="Desventaja",IFERROR(VLOOKUP(I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Q182" s="16">
        <f ca="1">IF($N182="Efecto",IFERROR(VLOOKUP(J182,INDIRECT(VLOOKUP($G182,ListaEfectos!$A$4:$F$77,2,0)),2,0),0),IF($N182="Desventaja",IFERROR(VLOOKUP(J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R182" s="16">
        <f ca="1">IF($N182="Efecto",IFERROR(VLOOKUP(K182,INDIRECT(VLOOKUP($G182,ListaEfectos!$A$4:$F$77,2,0)),2,0),0),IF($N182="Desventaja",IFERROR(VLOOKUP(K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S182" s="16">
        <f ca="1">IF($N182="Efecto",IFERROR(VLOOKUP(L182,INDIRECT(VLOOKUP($G182,ListaEfectos!$A$4:$F$77,2,0)),2,0),0),IF($N182="Desventaja",IFERROR(VLOOKUP(L182,INDIRECT(VLOOKUP($G182,ListaDesventajas!$A$1:$B$24,2,0)),2,0),0),IF($N182="Mantenida",10*INDEX(INDIRECT($F182),1,2),IF($N182="Sostenimiento Menor",20*INDEX(INDIRECT($F182),1,2),IF($N182="Sostenimiento Mayor",30*INDEX(INDIRECT($F182),1,2),IF($N182="Combinable",10*INDEX(INDIRECT($F182),1,2),0))))))</f>
        <v>0</v>
      </c>
      <c r="T182" s="49">
        <f t="shared" ca="1" si="6"/>
        <v>20</v>
      </c>
      <c r="U182" s="63"/>
    </row>
    <row r="183" spans="1:21" s="16" customFormat="1" x14ac:dyDescent="0.25">
      <c r="A183" s="54"/>
      <c r="B183" s="23"/>
      <c r="C183" s="16" t="str">
        <f t="shared" si="7"/>
        <v/>
      </c>
      <c r="D183" s="24" t="str">
        <f t="shared" si="8"/>
        <v/>
      </c>
      <c r="E183" s="23" t="s">
        <v>82</v>
      </c>
      <c r="F183" s="24" t="str">
        <f t="array" ref="F183">IF(C183&lt;&gt;"",ADDRESS(ROW(C183),COLUMN(C183))&amp;":"&amp;ADDRESS(ROW(C183)-1+MATCH(TRUE,C184:$C$455&lt;&gt;"",0),COLUMN(U183)),F182)</f>
        <v>$C$182:$U$183</v>
      </c>
      <c r="G183" s="24" t="s">
        <v>82</v>
      </c>
      <c r="M183" s="27" t="e">
        <f>VLOOKUP(G183,ListaEfectos!$A$4:$F$77,6,0)</f>
        <v>#N/A</v>
      </c>
      <c r="N183" s="63" t="str">
        <f>IFERROR(IF(VLOOKUP($G183,ListaEfectos!$A$4:$F$77,1,0)&lt;&gt;"","Efecto"),IFERROR(IF(VLOOKUP($G183,ListaDesventajas!$A$2:$A$24,1,0)&lt;&gt;"","Desventaja"),G183))</f>
        <v>Combinable</v>
      </c>
      <c r="O183" s="23">
        <f ca="1">IF($N183="Efecto",IFERROR(VLOOKUP(H183,INDIRECT(VLOOKUP($G183,ListaEfectos!$A$4:$F$77,2,0)),2,0),0),IF($N183="Desventaja",IFERROR(VLOOKUP(H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P183" s="16">
        <f ca="1">IF($N183="Efecto",IFERROR(VLOOKUP(I183,INDIRECT(VLOOKUP($G183,ListaEfectos!$A$4:$F$77,2,0)),2,0),0),IF($N183="Desventaja",IFERROR(VLOOKUP(I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Q183" s="16">
        <f ca="1">IF($N183="Efecto",IFERROR(VLOOKUP(J183,INDIRECT(VLOOKUP($G183,ListaEfectos!$A$4:$F$77,2,0)),2,0),0),IF($N183="Desventaja",IFERROR(VLOOKUP(J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R183" s="16">
        <f ca="1">IF($N183="Efecto",IFERROR(VLOOKUP(K183,INDIRECT(VLOOKUP($G183,ListaEfectos!$A$4:$F$77,2,0)),2,0),0),IF($N183="Desventaja",IFERROR(VLOOKUP(K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S183" s="16">
        <f ca="1">IF($N183="Efecto",IFERROR(VLOOKUP(L183,INDIRECT(VLOOKUP($G183,ListaEfectos!$A$4:$F$77,2,0)),2,0),0),IF($N183="Desventaja",IFERROR(VLOOKUP(L183,INDIRECT(VLOOKUP($G183,ListaDesventajas!$A$1:$B$24,2,0)),2,0),0),IF($N183="Mantenida",10*INDEX(INDIRECT($F183),1,2),IF($N183="Sostenimiento Menor",20*INDEX(INDIRECT($F183),1,2),IF($N183="Sostenimiento Mayor",30*INDEX(INDIRECT($F183),1,2),IF($N183="Combinable",10*INDEX(INDIRECT($F183),1,2),0))))))</f>
        <v>10</v>
      </c>
      <c r="T183" s="49">
        <f t="shared" ca="1" si="6"/>
        <v>10</v>
      </c>
      <c r="U183" s="63"/>
    </row>
    <row r="184" spans="1:21" s="16" customFormat="1" x14ac:dyDescent="0.25">
      <c r="A184" s="54"/>
      <c r="B184" s="23" t="s">
        <v>444</v>
      </c>
      <c r="C184" s="16">
        <f t="shared" si="7"/>
        <v>40</v>
      </c>
      <c r="D184" s="24">
        <f t="shared" si="8"/>
        <v>2</v>
      </c>
      <c r="E184" s="23" t="s">
        <v>115</v>
      </c>
      <c r="F184" s="24" t="str">
        <f t="array" ref="F184">IF(C184&lt;&gt;"",ADDRESS(ROW(C184),COLUMN(C184))&amp;":"&amp;ADDRESS(ROW(C184)-1+MATCH(TRUE,C185:$C$455&lt;&gt;"",0),COLUMN(U184)),F183)</f>
        <v>$C$184:$U$184</v>
      </c>
      <c r="G184" s="24" t="s">
        <v>538</v>
      </c>
      <c r="H184" s="47" t="s">
        <v>558</v>
      </c>
      <c r="I184" s="47" t="s">
        <v>1002</v>
      </c>
      <c r="J184" s="47"/>
      <c r="M184" s="27" t="str">
        <f>VLOOKUP(G184,ListaEfectos!$A$4:$F$77,6,0)</f>
        <v>Agua</v>
      </c>
      <c r="N184" s="63" t="str">
        <f>IFERROR(IF(VLOOKUP($G184,ListaEfectos!$A$4:$F$77,1,0)&lt;&gt;"","Efecto"),IFERROR(IF(VLOOKUP($G184,ListaDesventajas!$A$2:$A$24,1,0)&lt;&gt;"","Desventaja"),G184))</f>
        <v>Efecto</v>
      </c>
      <c r="O184" s="23">
        <f ca="1">IF($N184="Efecto",IFERROR(VLOOKUP(H184,INDIRECT(VLOOKUP($G184,ListaEfectos!$A$4:$F$77,2,0)),2,0),0),IF($N184="Desventaja",IFERROR(VLOOKUP(H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20</v>
      </c>
      <c r="P184" s="16">
        <f ca="1">IF($N184="Efecto",IFERROR(VLOOKUP(I184,INDIRECT(VLOOKUP($G184,ListaEfectos!$A$4:$F$77,2,0)),2,0),0),IF($N184="Desventaja",IFERROR(VLOOKUP(I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15</v>
      </c>
      <c r="Q184" s="16">
        <f ca="1">IF($N184="Efecto",IFERROR(VLOOKUP(J184,INDIRECT(VLOOKUP($G184,ListaEfectos!$A$4:$F$77,2,0)),2,0),0),IF($N184="Desventaja",IFERROR(VLOOKUP(J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R184" s="16">
        <f ca="1">IF($N184="Efecto",IFERROR(VLOOKUP(K184,INDIRECT(VLOOKUP($G184,ListaEfectos!$A$4:$F$77,2,0)),2,0),0),IF($N184="Desventaja",IFERROR(VLOOKUP(K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S184" s="16">
        <f ca="1">IF($N184="Efecto",IFERROR(VLOOKUP(L184,INDIRECT(VLOOKUP($G184,ListaEfectos!$A$4:$F$77,2,0)),2,0),0),IF($N184="Desventaja",IFERROR(VLOOKUP(L184,INDIRECT(VLOOKUP($G184,ListaDesventajas!$A$1:$B$24,2,0)),2,0),0),IF($N184="Mantenida",10*INDEX(INDIRECT($F184),1,2),IF($N184="Sostenimiento Menor",20*INDEX(INDIRECT($F184),1,2),IF($N184="Sostenimiento Mayor",30*INDEX(INDIRECT($F184),1,2),IF($N184="Combinable",10*INDEX(INDIRECT($F184),1,2),0))))))</f>
        <v>0</v>
      </c>
      <c r="T184" s="49">
        <f t="shared" ca="1" si="6"/>
        <v>35</v>
      </c>
      <c r="U184" s="63"/>
    </row>
    <row r="185" spans="1:21" s="16" customFormat="1" x14ac:dyDescent="0.25">
      <c r="A185" s="54"/>
      <c r="B185" s="23" t="s">
        <v>445</v>
      </c>
      <c r="C185" s="16">
        <f t="shared" si="7"/>
        <v>45</v>
      </c>
      <c r="D185" s="24">
        <f t="shared" si="8"/>
        <v>2</v>
      </c>
      <c r="E185" s="23" t="s">
        <v>116</v>
      </c>
      <c r="F185" s="24" t="str">
        <f t="array" ref="F185">IF(C185&lt;&gt;"",ADDRESS(ROW(C185),COLUMN(C185))&amp;":"&amp;ADDRESS(ROW(C185)-1+MATCH(TRUE,C186:$C$455&lt;&gt;"",0),COLUMN(U185)),#REF!)</f>
        <v>$C$185:$U$188</v>
      </c>
      <c r="G185" s="24" t="s">
        <v>342</v>
      </c>
      <c r="H185" s="47" t="s">
        <v>587</v>
      </c>
      <c r="M185" s="27" t="str">
        <f>VLOOKUP(G185,ListaEfectos!$A$4:$F$77,6,0)</f>
        <v>Agua, Aire, Oscuridad</v>
      </c>
      <c r="N185" s="63" t="str">
        <f>IFERROR(IF(VLOOKUP($G185,ListaEfectos!$A$4:$F$77,1,0)&lt;&gt;"","Efecto"),IFERROR(IF(VLOOKUP($G185,ListaDesventajas!$A$2:$A$24,1,0)&lt;&gt;"","Desventaja"),G185))</f>
        <v>Efecto</v>
      </c>
      <c r="O185" s="23">
        <f ca="1">IF($N185="Efecto",IFERROR(VLOOKUP(H185,INDIRECT(VLOOKUP($G185,ListaEfectos!$A$4:$F$77,2,0)),2,0),0),IF($N185="Desventaja",IFERROR(VLOOKUP(H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25</v>
      </c>
      <c r="P185" s="16">
        <f ca="1">IF($N185="Efecto",IFERROR(VLOOKUP(I185,INDIRECT(VLOOKUP($G185,ListaEfectos!$A$4:$F$77,2,0)),2,0),0),IF($N185="Desventaja",IFERROR(VLOOKUP(I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Q185" s="16">
        <f ca="1">IF($N185="Efecto",IFERROR(VLOOKUP(J185,INDIRECT(VLOOKUP($G185,ListaEfectos!$A$4:$F$77,2,0)),2,0),0),IF($N185="Desventaja",IFERROR(VLOOKUP(J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R185" s="16">
        <f ca="1">IF($N185="Efecto",IFERROR(VLOOKUP(K185,INDIRECT(VLOOKUP($G185,ListaEfectos!$A$4:$F$77,2,0)),2,0),0),IF($N185="Desventaja",IFERROR(VLOOKUP(K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S185" s="16">
        <f ca="1">IF($N185="Efecto",IFERROR(VLOOKUP(L185,INDIRECT(VLOOKUP($G185,ListaEfectos!$A$4:$F$77,2,0)),2,0),0),IF($N185="Desventaja",IFERROR(VLOOKUP(L185,INDIRECT(VLOOKUP($G185,ListaDesventajas!$A$1:$B$24,2,0)),2,0),0),IF($N185="Mantenida",10*INDEX(INDIRECT($F185),1,2),IF($N185="Sostenimiento Menor",20*INDEX(INDIRECT($F185),1,2),IF($N185="Sostenimiento Mayor",30*INDEX(INDIRECT($F185),1,2),IF($N185="Combinable",10*INDEX(INDIRECT($F185),1,2),0))))))</f>
        <v>0</v>
      </c>
      <c r="T185" s="49">
        <f t="shared" ca="1" si="6"/>
        <v>25</v>
      </c>
      <c r="U185" s="63"/>
    </row>
    <row r="186" spans="1:21" s="16" customFormat="1" x14ac:dyDescent="0.25">
      <c r="A186" s="54"/>
      <c r="B186" s="23"/>
      <c r="C186" s="16" t="str">
        <f t="shared" si="7"/>
        <v/>
      </c>
      <c r="D186" s="24" t="str">
        <f t="shared" si="8"/>
        <v/>
      </c>
      <c r="E186" s="23" t="s">
        <v>82</v>
      </c>
      <c r="F186" s="24" t="str">
        <f t="array" ref="F186">IF(C186&lt;&gt;"",ADDRESS(ROW(C186),COLUMN(C186))&amp;":"&amp;ADDRESS(ROW(C186)-1+MATCH(TRUE,C187:$C$455&lt;&gt;"",0),COLUMN(U186)),F185)</f>
        <v>$C$185:$U$188</v>
      </c>
      <c r="G186" s="24" t="s">
        <v>82</v>
      </c>
      <c r="M186" s="27" t="e">
        <f>VLOOKUP(G186,ListaEfectos!$A$4:$F$77,6,0)</f>
        <v>#N/A</v>
      </c>
      <c r="N186" s="63" t="str">
        <f>IFERROR(IF(VLOOKUP($G186,ListaEfectos!$A$4:$F$77,1,0)&lt;&gt;"","Efecto"),IFERROR(IF(VLOOKUP($G186,ListaDesventajas!$A$2:$A$24,1,0)&lt;&gt;"","Desventaja"),G186))</f>
        <v>Combinable</v>
      </c>
      <c r="O186" s="23">
        <f ca="1">IF($N186="Efecto",IFERROR(VLOOKUP(H186,INDIRECT(VLOOKUP($G186,ListaEfectos!$A$4:$F$77,2,0)),2,0),0),IF($N186="Desventaja",IFERROR(VLOOKUP(H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P186" s="16">
        <f ca="1">IF($N186="Efecto",IFERROR(VLOOKUP(I186,INDIRECT(VLOOKUP($G186,ListaEfectos!$A$4:$F$77,2,0)),2,0),0),IF($N186="Desventaja",IFERROR(VLOOKUP(I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Q186" s="16">
        <f ca="1">IF($N186="Efecto",IFERROR(VLOOKUP(J186,INDIRECT(VLOOKUP($G186,ListaEfectos!$A$4:$F$77,2,0)),2,0),0),IF($N186="Desventaja",IFERROR(VLOOKUP(J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R186" s="16">
        <f ca="1">IF($N186="Efecto",IFERROR(VLOOKUP(K186,INDIRECT(VLOOKUP($G186,ListaEfectos!$A$4:$F$77,2,0)),2,0),0),IF($N186="Desventaja",IFERROR(VLOOKUP(K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S186" s="16">
        <f ca="1">IF($N186="Efecto",IFERROR(VLOOKUP(L186,INDIRECT(VLOOKUP($G186,ListaEfectos!$A$4:$F$77,2,0)),2,0),0),IF($N186="Desventaja",IFERROR(VLOOKUP(L186,INDIRECT(VLOOKUP($G186,ListaDesventajas!$A$1:$B$24,2,0)),2,0),0),IF($N186="Mantenida",10*INDEX(INDIRECT($F186),1,2),IF($N186="Sostenimiento Menor",20*INDEX(INDIRECT($F186),1,2),IF($N186="Sostenimiento Mayor",30*INDEX(INDIRECT($F186),1,2),IF($N186="Combinable",10*INDEX(INDIRECT($F186),1,2),0))))))</f>
        <v>20</v>
      </c>
      <c r="T186" s="49">
        <f t="shared" ca="1" si="6"/>
        <v>20</v>
      </c>
      <c r="U186" s="63"/>
    </row>
    <row r="187" spans="1:21" s="16" customFormat="1" x14ac:dyDescent="0.25">
      <c r="A187" s="54"/>
      <c r="B187" s="23" t="s">
        <v>266</v>
      </c>
      <c r="C187" s="16" t="str">
        <f t="shared" si="7"/>
        <v/>
      </c>
      <c r="D187" s="24" t="str">
        <f t="shared" si="8"/>
        <v/>
      </c>
      <c r="E187" s="23"/>
      <c r="F187" s="24" t="str">
        <f t="array" ref="F187">IF(C187&lt;&gt;"",ADDRESS(ROW(C187),COLUMN(C187))&amp;":"&amp;ADDRESS(ROW(C187)-1+MATCH(TRUE,C188:$C$455&lt;&gt;"",0),COLUMN(U187)),F186)</f>
        <v>$C$185:$U$188</v>
      </c>
      <c r="G187" s="24"/>
      <c r="M187" s="27" t="e">
        <f>VLOOKUP(G187,ListaEfectos!$A$4:$F$77,6,0)</f>
        <v>#N/A</v>
      </c>
      <c r="N187" s="63">
        <f>IFERROR(IF(VLOOKUP($G187,ListaEfectos!$A$4:$F$77,1,0)&lt;&gt;"","Efecto"),IFERROR(IF(VLOOKUP($G187,ListaDesventajas!$A$2:$A$24,1,0)&lt;&gt;"","Desventaja"),G187))</f>
        <v>0</v>
      </c>
      <c r="O187" s="23">
        <f ca="1">IF($N187="Efecto",IFERROR(VLOOKUP(H187,INDIRECT(VLOOKUP($G187,ListaEfectos!$A$4:$F$77,2,0)),2,0),0),IF($N187="Desventaja",IFERROR(VLOOKUP(H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P187" s="16">
        <f ca="1">IF($N187="Efecto",IFERROR(VLOOKUP(I187,INDIRECT(VLOOKUP($G187,ListaEfectos!$A$4:$F$77,2,0)),2,0),0),IF($N187="Desventaja",IFERROR(VLOOKUP(I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Q187" s="16">
        <f ca="1">IF($N187="Efecto",IFERROR(VLOOKUP(J187,INDIRECT(VLOOKUP($G187,ListaEfectos!$A$4:$F$77,2,0)),2,0),0),IF($N187="Desventaja",IFERROR(VLOOKUP(J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R187" s="16">
        <f ca="1">IF($N187="Efecto",IFERROR(VLOOKUP(K187,INDIRECT(VLOOKUP($G187,ListaEfectos!$A$4:$F$77,2,0)),2,0),0),IF($N187="Desventaja",IFERROR(VLOOKUP(K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S187" s="16">
        <f ca="1">IF($N187="Efecto",IFERROR(VLOOKUP(L187,INDIRECT(VLOOKUP($G187,ListaEfectos!$A$4:$F$77,2,0)),2,0),0),IF($N187="Desventaja",IFERROR(VLOOKUP(L187,INDIRECT(VLOOKUP($G187,ListaDesventajas!$A$1:$B$24,2,0)),2,0),0),IF($N187="Mantenida",10*INDEX(INDIRECT($F187),1,2),IF($N187="Sostenimiento Menor",20*INDEX(INDIRECT($F187),1,2),IF($N187="Sostenimiento Mayor",30*INDEX(INDIRECT($F187),1,2),IF($N187="Combinable",10*INDEX(INDIRECT($F187),1,2),0))))))</f>
        <v>0</v>
      </c>
      <c r="T187" s="49">
        <f t="shared" ref="T187:T250" ca="1" si="10">IF(OR(N187="Efecto",N187="Desventaja"),SUM(O187:S187),O187)</f>
        <v>0</v>
      </c>
      <c r="U187" s="63"/>
    </row>
    <row r="188" spans="1:21" s="18" customFormat="1" ht="15.75" thickBot="1" x14ac:dyDescent="0.3">
      <c r="A188" s="55"/>
      <c r="B188" s="33"/>
      <c r="C188" s="34" t="str">
        <f t="shared" si="7"/>
        <v/>
      </c>
      <c r="D188" s="35" t="str">
        <f t="shared" si="8"/>
        <v/>
      </c>
      <c r="E188" s="33" t="s">
        <v>275</v>
      </c>
      <c r="F188" s="35" t="str">
        <f t="array" ref="F188">IF(C188&lt;&gt;"",ADDRESS(ROW(C188),COLUMN(C188))&amp;":"&amp;ADDRESS(ROW(C188)-1+MATCH(TRUE,C189:$C$455&lt;&gt;"",0),COLUMN(U188)),F187)</f>
        <v>$C$185:$U$188</v>
      </c>
      <c r="G188" s="35"/>
      <c r="H188" s="34"/>
      <c r="I188" s="34"/>
      <c r="J188" s="34"/>
      <c r="K188" s="34"/>
      <c r="L188" s="34"/>
      <c r="M188" s="37" t="e">
        <f>VLOOKUP(G188,ListaEfectos!$A$4:$F$77,6,0)</f>
        <v>#N/A</v>
      </c>
      <c r="N188" s="63">
        <f>IFERROR(IF(VLOOKUP($G188,ListaEfectos!$A$4:$F$77,1,0)&lt;&gt;"","Efecto"),IFERROR(IF(VLOOKUP($G188,ListaDesventajas!$A$2:$A$24,1,0)&lt;&gt;"","Desventaja"),G188))</f>
        <v>0</v>
      </c>
      <c r="O188" s="33">
        <f ca="1">IF($N188="Efecto",IFERROR(VLOOKUP(H188,INDIRECT(VLOOKUP($G188,ListaEfectos!$A$4:$F$77,2,0)),2,0),0),IF($N188="Desventaja",IFERROR(VLOOKUP(H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P188" s="34">
        <f ca="1">IF($N188="Efecto",IFERROR(VLOOKUP(I188,INDIRECT(VLOOKUP($G188,ListaEfectos!$A$4:$F$77,2,0)),2,0),0),IF($N188="Desventaja",IFERROR(VLOOKUP(I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Q188" s="34">
        <f ca="1">IF($N188="Efecto",IFERROR(VLOOKUP(J188,INDIRECT(VLOOKUP($G188,ListaEfectos!$A$4:$F$77,2,0)),2,0),0),IF($N188="Desventaja",IFERROR(VLOOKUP(J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R188" s="34">
        <f ca="1">IF($N188="Efecto",IFERROR(VLOOKUP(K188,INDIRECT(VLOOKUP($G188,ListaEfectos!$A$4:$F$77,2,0)),2,0),0),IF($N188="Desventaja",IFERROR(VLOOKUP(K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S188" s="34">
        <f ca="1">IF($N188="Efecto",IFERROR(VLOOKUP(L188,INDIRECT(VLOOKUP($G188,ListaEfectos!$A$4:$F$77,2,0)),2,0),0),IF($N188="Desventaja",IFERROR(VLOOKUP(L188,INDIRECT(VLOOKUP($G188,ListaDesventajas!$A$1:$B$24,2,0)),2,0),0),IF($N188="Mantenida",10*INDEX(INDIRECT($F188),1,2),IF($N188="Sostenimiento Menor",20*INDEX(INDIRECT($F188),1,2),IF($N188="Sostenimiento Mayor",30*INDEX(INDIRECT($F188),1,2),IF($N188="Combinable",10*INDEX(INDIRECT($F188),1,2),0))))))</f>
        <v>0</v>
      </c>
      <c r="T188" s="49">
        <f t="shared" ca="1" si="10"/>
        <v>0</v>
      </c>
      <c r="U188" s="72"/>
    </row>
    <row r="189" spans="1:21" s="15" customFormat="1" x14ac:dyDescent="0.25">
      <c r="A189" s="53" t="s">
        <v>320</v>
      </c>
      <c r="B189" s="29" t="s">
        <v>446</v>
      </c>
      <c r="C189" s="30">
        <f t="shared" si="7"/>
        <v>35</v>
      </c>
      <c r="D189" s="31">
        <f t="shared" si="8"/>
        <v>1</v>
      </c>
      <c r="E189" s="29" t="s">
        <v>117</v>
      </c>
      <c r="F189" s="31" t="str">
        <f t="array" ref="F189">IF(C189&lt;&gt;"",ADDRESS(ROW(C189),COLUMN(C189))&amp;":"&amp;ADDRESS(ROW(C189)-1+MATCH(TRUE,C190:$C$455&lt;&gt;"",0),COLUMN(U189)),F188)</f>
        <v>$C$189:$U$193</v>
      </c>
      <c r="G189" s="31" t="s">
        <v>117</v>
      </c>
      <c r="H189" s="30"/>
      <c r="I189" s="30"/>
      <c r="J189" s="30"/>
      <c r="K189" s="30"/>
      <c r="L189" s="30"/>
      <c r="M189" s="32" t="str">
        <f>VLOOKUP(G189,ListaEfectos!$A$4:$F$77,6,0)</f>
        <v>Agua</v>
      </c>
      <c r="N189" s="63" t="str">
        <f>IFERROR(IF(VLOOKUP($G189,ListaEfectos!$A$4:$F$77,1,0)&lt;&gt;"","Efecto"),IFERROR(IF(VLOOKUP($G189,ListaDesventajas!$A$2:$A$24,1,0)&lt;&gt;"","Desventaja"),G189))</f>
        <v>Efecto</v>
      </c>
      <c r="O189" s="29">
        <f ca="1">IF($N189="Efecto",IFERROR(VLOOKUP(H189,INDIRECT(VLOOKUP($G189,ListaEfectos!$A$4:$F$77,2,0)),2,0),0),IF($N189="Desventaja",IFERROR(VLOOKUP(H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P189" s="30">
        <f ca="1">IF($N189="Efecto",IFERROR(VLOOKUP(I189,INDIRECT(VLOOKUP($G189,ListaEfectos!$A$4:$F$77,2,0)),2,0),0),IF($N189="Desventaja",IFERROR(VLOOKUP(I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Q189" s="30">
        <f ca="1">IF($N189="Efecto",IFERROR(VLOOKUP(J189,INDIRECT(VLOOKUP($G189,ListaEfectos!$A$4:$F$77,2,0)),2,0),0),IF($N189="Desventaja",IFERROR(VLOOKUP(J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R189" s="30">
        <f ca="1">IF($N189="Efecto",IFERROR(VLOOKUP(K189,INDIRECT(VLOOKUP($G189,ListaEfectos!$A$4:$F$77,2,0)),2,0),0),IF($N189="Desventaja",IFERROR(VLOOKUP(K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S189" s="30">
        <f ca="1">IF($N189="Efecto",IFERROR(VLOOKUP(L189,INDIRECT(VLOOKUP($G189,ListaEfectos!$A$4:$F$77,2,0)),2,0),0),IF($N189="Desventaja",IFERROR(VLOOKUP(L189,INDIRECT(VLOOKUP($G189,ListaDesventajas!$A$1:$B$24,2,0)),2,0),0),IF($N189="Mantenida",10*INDEX(INDIRECT($F189),1,2),IF($N189="Sostenimiento Menor",20*INDEX(INDIRECT($F189),1,2),IF($N189="Sostenimiento Mayor",30*INDEX(INDIRECT($F189),1,2),IF($N189="Combinable",10*INDEX(INDIRECT($F189),1,2),0))))))</f>
        <v>0</v>
      </c>
      <c r="T189" s="49">
        <f t="shared" ca="1" si="10"/>
        <v>0</v>
      </c>
      <c r="U189" s="73"/>
    </row>
    <row r="190" spans="1:21" s="16" customFormat="1" x14ac:dyDescent="0.25">
      <c r="A190" s="54"/>
      <c r="B190" s="23"/>
      <c r="C190" s="16" t="str">
        <f t="shared" si="7"/>
        <v/>
      </c>
      <c r="D190" s="24" t="str">
        <f t="shared" si="8"/>
        <v/>
      </c>
      <c r="E190" s="23" t="s">
        <v>118</v>
      </c>
      <c r="F190" s="24" t="str">
        <f t="array" ref="F190">IF(C190&lt;&gt;"",ADDRESS(ROW(C190),COLUMN(C190))&amp;":"&amp;ADDRESS(ROW(C190)-1+MATCH(TRUE,C191:$C$455&lt;&gt;"",0),COLUMN(U190)),F189)</f>
        <v>$C$189:$U$193</v>
      </c>
      <c r="G190" s="24" t="s">
        <v>243</v>
      </c>
      <c r="H190" s="16" t="s">
        <v>353</v>
      </c>
      <c r="M190" s="27" t="str">
        <f>VLOOKUP(G190,ListaEfectos!$A$4:$F$77,6,0)</f>
        <v>Agua, Aire, Fuego</v>
      </c>
      <c r="N190" s="63" t="str">
        <f>IFERROR(IF(VLOOKUP($G190,ListaEfectos!$A$4:$F$77,1,0)&lt;&gt;"","Efecto"),IFERROR(IF(VLOOKUP($G190,ListaDesventajas!$A$2:$A$24,1,0)&lt;&gt;"","Desventaja"),G190))</f>
        <v>Efecto</v>
      </c>
      <c r="O190" s="23">
        <f ca="1">IF($N190="Efecto",IFERROR(VLOOKUP(H190,INDIRECT(VLOOKUP($G190,ListaEfectos!$A$4:$F$77,2,0)),2,0),0),IF($N190="Desventaja",IFERROR(VLOOKUP(H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10</v>
      </c>
      <c r="P190" s="16">
        <f ca="1">IF($N190="Efecto",IFERROR(VLOOKUP(I190,INDIRECT(VLOOKUP($G190,ListaEfectos!$A$4:$F$77,2,0)),2,0),0),IF($N190="Desventaja",IFERROR(VLOOKUP(I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Q190" s="16">
        <f ca="1">IF($N190="Efecto",IFERROR(VLOOKUP(J190,INDIRECT(VLOOKUP($G190,ListaEfectos!$A$4:$F$77,2,0)),2,0),0),IF($N190="Desventaja",IFERROR(VLOOKUP(J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R190" s="16">
        <f ca="1">IF($N190="Efecto",IFERROR(VLOOKUP(K190,INDIRECT(VLOOKUP($G190,ListaEfectos!$A$4:$F$77,2,0)),2,0),0),IF($N190="Desventaja",IFERROR(VLOOKUP(K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S190" s="16">
        <f ca="1">IF($N190="Efecto",IFERROR(VLOOKUP(L190,INDIRECT(VLOOKUP($G190,ListaEfectos!$A$4:$F$77,2,0)),2,0),0),IF($N190="Desventaja",IFERROR(VLOOKUP(L190,INDIRECT(VLOOKUP($G190,ListaDesventajas!$A$1:$B$24,2,0)),2,0),0),IF($N190="Mantenida",10*INDEX(INDIRECT($F190),1,2),IF($N190="Sostenimiento Menor",20*INDEX(INDIRECT($F190),1,2),IF($N190="Sostenimiento Mayor",30*INDEX(INDIRECT($F190),1,2),IF($N190="Combinable",10*INDEX(INDIRECT($F190),1,2),0))))))</f>
        <v>0</v>
      </c>
      <c r="T190" s="49">
        <f t="shared" ca="1" si="10"/>
        <v>10</v>
      </c>
      <c r="U190" s="63"/>
    </row>
    <row r="191" spans="1:21" s="16" customFormat="1" x14ac:dyDescent="0.25">
      <c r="A191" s="54"/>
      <c r="B191" s="23"/>
      <c r="C191" s="16" t="str">
        <f t="shared" si="7"/>
        <v/>
      </c>
      <c r="D191" s="24" t="str">
        <f t="shared" si="8"/>
        <v/>
      </c>
      <c r="E191" s="23" t="s">
        <v>61</v>
      </c>
      <c r="F191" s="24" t="str">
        <f t="array" ref="F191">IF(C191&lt;&gt;"",ADDRESS(ROW(C191),COLUMN(C191))&amp;":"&amp;ADDRESS(ROW(C191)-1+MATCH(TRUE,C192:$C$455&lt;&gt;"",0),COLUMN(U191)),F190)</f>
        <v>$C$189:$U$193</v>
      </c>
      <c r="G191" s="24" t="s">
        <v>61</v>
      </c>
      <c r="M191" s="27" t="str">
        <f>VLOOKUP(G191,ListaEfectos!$A$4:$F$77,6,0)</f>
        <v>Agua, Aire, Oscuridad</v>
      </c>
      <c r="N191" s="63" t="str">
        <f>IFERROR(IF(VLOOKUP($G191,ListaEfectos!$A$4:$F$77,1,0)&lt;&gt;"","Efecto"),IFERROR(IF(VLOOKUP($G191,ListaDesventajas!$A$2:$A$24,1,0)&lt;&gt;"","Desventaja"),G191))</f>
        <v>Efecto</v>
      </c>
      <c r="O191" s="23">
        <f ca="1">IF($N191="Efecto",IFERROR(VLOOKUP(H191,INDIRECT(VLOOKUP($G191,ListaEfectos!$A$4:$F$77,2,0)),2,0),0),IF($N191="Desventaja",IFERROR(VLOOKUP(H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P191" s="16">
        <f ca="1">IF($N191="Efecto",IFERROR(VLOOKUP(I191,INDIRECT(VLOOKUP($G191,ListaEfectos!$A$4:$F$77,2,0)),2,0),0),IF($N191="Desventaja",IFERROR(VLOOKUP(I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Q191" s="16">
        <f ca="1">IF($N191="Efecto",IFERROR(VLOOKUP(J191,INDIRECT(VLOOKUP($G191,ListaEfectos!$A$4:$F$77,2,0)),2,0),0),IF($N191="Desventaja",IFERROR(VLOOKUP(J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R191" s="16">
        <f ca="1">IF($N191="Efecto",IFERROR(VLOOKUP(K191,INDIRECT(VLOOKUP($G191,ListaEfectos!$A$4:$F$77,2,0)),2,0),0),IF($N191="Desventaja",IFERROR(VLOOKUP(K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S191" s="16">
        <f ca="1">IF($N191="Efecto",IFERROR(VLOOKUP(L191,INDIRECT(VLOOKUP($G191,ListaEfectos!$A$4:$F$77,2,0)),2,0),0),IF($N191="Desventaja",IFERROR(VLOOKUP(L191,INDIRECT(VLOOKUP($G191,ListaDesventajas!$A$1:$B$24,2,0)),2,0),0),IF($N191="Mantenida",10*INDEX(INDIRECT($F191),1,2),IF($N191="Sostenimiento Menor",20*INDEX(INDIRECT($F191),1,2),IF($N191="Sostenimiento Mayor",30*INDEX(INDIRECT($F191),1,2),IF($N191="Combinable",10*INDEX(INDIRECT($F191),1,2),0))))))</f>
        <v>0</v>
      </c>
      <c r="T191" s="49">
        <f t="shared" ca="1" si="10"/>
        <v>0</v>
      </c>
      <c r="U191" s="63"/>
    </row>
    <row r="192" spans="1:21" s="16" customFormat="1" x14ac:dyDescent="0.25">
      <c r="A192" s="54"/>
      <c r="B192" s="23"/>
      <c r="C192" s="16" t="str">
        <f t="shared" si="7"/>
        <v/>
      </c>
      <c r="D192" s="24" t="str">
        <f t="shared" si="8"/>
        <v/>
      </c>
      <c r="E192" s="23" t="s">
        <v>75</v>
      </c>
      <c r="F192" s="24" t="str">
        <f t="array" ref="F192">IF(C192&lt;&gt;"",ADDRESS(ROW(C192),COLUMN(C192))&amp;":"&amp;ADDRESS(ROW(C192)-1+MATCH(TRUE,C193:$C$455&lt;&gt;"",0),COLUMN(U192)),F191)</f>
        <v>$C$189:$U$193</v>
      </c>
      <c r="G192" s="24"/>
      <c r="M192" s="27" t="e">
        <f>VLOOKUP(G192,ListaEfectos!$A$4:$F$77,6,0)</f>
        <v>#N/A</v>
      </c>
      <c r="N192" s="63">
        <f>IFERROR(IF(VLOOKUP($G192,ListaEfectos!$A$4:$F$77,1,0)&lt;&gt;"","Efecto"),IFERROR(IF(VLOOKUP($G192,ListaDesventajas!$A$2:$A$24,1,0)&lt;&gt;"","Desventaja"),G192))</f>
        <v>0</v>
      </c>
      <c r="O192" s="23">
        <f ca="1">IF($N192="Efecto",IFERROR(VLOOKUP(H192,INDIRECT(VLOOKUP($G192,ListaEfectos!$A$4:$F$77,2,0)),2,0),0),IF($N192="Desventaja",IFERROR(VLOOKUP(H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P192" s="16">
        <f ca="1">IF($N192="Efecto",IFERROR(VLOOKUP(I192,INDIRECT(VLOOKUP($G192,ListaEfectos!$A$4:$F$77,2,0)),2,0),0),IF($N192="Desventaja",IFERROR(VLOOKUP(I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Q192" s="16">
        <f ca="1">IF($N192="Efecto",IFERROR(VLOOKUP(J192,INDIRECT(VLOOKUP($G192,ListaEfectos!$A$4:$F$77,2,0)),2,0),0),IF($N192="Desventaja",IFERROR(VLOOKUP(J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R192" s="16">
        <f ca="1">IF($N192="Efecto",IFERROR(VLOOKUP(K192,INDIRECT(VLOOKUP($G192,ListaEfectos!$A$4:$F$77,2,0)),2,0),0),IF($N192="Desventaja",IFERROR(VLOOKUP(K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S192" s="16">
        <f ca="1">IF($N192="Efecto",IFERROR(VLOOKUP(L192,INDIRECT(VLOOKUP($G192,ListaEfectos!$A$4:$F$77,2,0)),2,0),0),IF($N192="Desventaja",IFERROR(VLOOKUP(L192,INDIRECT(VLOOKUP($G192,ListaDesventajas!$A$1:$B$24,2,0)),2,0),0),IF($N192="Mantenida",10*INDEX(INDIRECT($F192),1,2),IF($N192="Sostenimiento Menor",20*INDEX(INDIRECT($F192),1,2),IF($N192="Sostenimiento Mayor",30*INDEX(INDIRECT($F192),1,2),IF($N192="Combinable",10*INDEX(INDIRECT($F192),1,2),0))))))</f>
        <v>0</v>
      </c>
      <c r="T192" s="49">
        <f t="shared" ca="1" si="10"/>
        <v>0</v>
      </c>
      <c r="U192" s="63"/>
    </row>
    <row r="193" spans="1:21" s="16" customFormat="1" x14ac:dyDescent="0.25">
      <c r="A193" s="54"/>
      <c r="B193" s="23" t="s">
        <v>276</v>
      </c>
      <c r="C193" s="16" t="str">
        <f t="shared" ref="C193:C256" si="11">IFERROR(VALUE(MID(B193,FIND("(",B193)+1,FIND(")",B193)-FIND("(",B193)-4)),"")</f>
        <v/>
      </c>
      <c r="D193" s="24" t="str">
        <f t="shared" ref="D193:D256" si="12">IFERROR(VALUE(RIGHT(B193,1)),"")</f>
        <v/>
      </c>
      <c r="E193" s="23"/>
      <c r="F193" s="24" t="str">
        <f t="array" ref="F193">IF(C193&lt;&gt;"",ADDRESS(ROW(C193),COLUMN(C193))&amp;":"&amp;ADDRESS(ROW(C193)-1+MATCH(TRUE,C194:$C$455&lt;&gt;"",0),COLUMN(U193)),F192)</f>
        <v>$C$189:$U$193</v>
      </c>
      <c r="G193" s="24"/>
      <c r="M193" s="27" t="e">
        <f>VLOOKUP(G193,ListaEfectos!$A$4:$F$77,6,0)</f>
        <v>#N/A</v>
      </c>
      <c r="N193" s="63">
        <f>IFERROR(IF(VLOOKUP($G193,ListaEfectos!$A$4:$F$77,1,0)&lt;&gt;"","Efecto"),IFERROR(IF(VLOOKUP($G193,ListaDesventajas!$A$2:$A$24,1,0)&lt;&gt;"","Desventaja"),G193))</f>
        <v>0</v>
      </c>
      <c r="O193" s="23">
        <f ca="1">IF($N193="Efecto",IFERROR(VLOOKUP(H193,INDIRECT(VLOOKUP($G193,ListaEfectos!$A$4:$F$77,2,0)),2,0),0),IF($N193="Desventaja",IFERROR(VLOOKUP(H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P193" s="16">
        <f ca="1">IF($N193="Efecto",IFERROR(VLOOKUP(I193,INDIRECT(VLOOKUP($G193,ListaEfectos!$A$4:$F$77,2,0)),2,0),0),IF($N193="Desventaja",IFERROR(VLOOKUP(I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Q193" s="16">
        <f ca="1">IF($N193="Efecto",IFERROR(VLOOKUP(J193,INDIRECT(VLOOKUP($G193,ListaEfectos!$A$4:$F$77,2,0)),2,0),0),IF($N193="Desventaja",IFERROR(VLOOKUP(J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R193" s="16">
        <f ca="1">IF($N193="Efecto",IFERROR(VLOOKUP(K193,INDIRECT(VLOOKUP($G193,ListaEfectos!$A$4:$F$77,2,0)),2,0),0),IF($N193="Desventaja",IFERROR(VLOOKUP(K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S193" s="16">
        <f ca="1">IF($N193="Efecto",IFERROR(VLOOKUP(L193,INDIRECT(VLOOKUP($G193,ListaEfectos!$A$4:$F$77,2,0)),2,0),0),IF($N193="Desventaja",IFERROR(VLOOKUP(L193,INDIRECT(VLOOKUP($G193,ListaDesventajas!$A$1:$B$24,2,0)),2,0),0),IF($N193="Mantenida",10*INDEX(INDIRECT($F193),1,2),IF($N193="Sostenimiento Menor",20*INDEX(INDIRECT($F193),1,2),IF($N193="Sostenimiento Mayor",30*INDEX(INDIRECT($F193),1,2),IF($N193="Combinable",10*INDEX(INDIRECT($F193),1,2),0))))))</f>
        <v>0</v>
      </c>
      <c r="T193" s="49">
        <f t="shared" ca="1" si="10"/>
        <v>0</v>
      </c>
      <c r="U193" s="63"/>
    </row>
    <row r="194" spans="1:21" s="16" customFormat="1" x14ac:dyDescent="0.25">
      <c r="A194" s="54"/>
      <c r="B194" s="23" t="s">
        <v>447</v>
      </c>
      <c r="C194" s="16">
        <f t="shared" si="11"/>
        <v>45</v>
      </c>
      <c r="D194" s="24">
        <f t="shared" si="12"/>
        <v>1</v>
      </c>
      <c r="E194" s="23" t="s">
        <v>119</v>
      </c>
      <c r="F194" s="24" t="str">
        <f t="array" ref="F194">IF(C194&lt;&gt;"",ADDRESS(ROW(C194),COLUMN(C194))&amp;":"&amp;ADDRESS(ROW(C194)-1+MATCH(TRUE,C195:$C$455&lt;&gt;"",0),COLUMN(U194)),F193)</f>
        <v>$C$194:$U$196</v>
      </c>
      <c r="G194" s="24" t="s">
        <v>984</v>
      </c>
      <c r="H194" s="48" t="s">
        <v>345</v>
      </c>
      <c r="M194" s="27" t="str">
        <f>VLOOKUP(G194,ListaEfectos!$A$4:$F$77,6,0)</f>
        <v>Aire, Luz, Oscuridad</v>
      </c>
      <c r="N194" s="63" t="str">
        <f>IFERROR(IF(VLOOKUP($G194,ListaEfectos!$A$4:$F$77,1,0)&lt;&gt;"","Efecto"),IFERROR(IF(VLOOKUP($G194,ListaDesventajas!$A$2:$A$24,1,0)&lt;&gt;"","Desventaja"),G194))</f>
        <v>Efecto</v>
      </c>
      <c r="O194" s="23">
        <f ca="1">IF($N194="Efecto",IFERROR(VLOOKUP(H194,INDIRECT(VLOOKUP($G194,ListaEfectos!$A$4:$F$77,2,0)),2,0),0),IF($N194="Desventaja",IFERROR(VLOOKUP(H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15</v>
      </c>
      <c r="P194" s="16">
        <f ca="1">IF($N194="Efecto",IFERROR(VLOOKUP(I194,INDIRECT(VLOOKUP($G194,ListaEfectos!$A$4:$F$77,2,0)),2,0),0),IF($N194="Desventaja",IFERROR(VLOOKUP(I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Q194" s="16">
        <f ca="1">IF($N194="Efecto",IFERROR(VLOOKUP(J194,INDIRECT(VLOOKUP($G194,ListaEfectos!$A$4:$F$77,2,0)),2,0),0),IF($N194="Desventaja",IFERROR(VLOOKUP(J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R194" s="16">
        <f ca="1">IF($N194="Efecto",IFERROR(VLOOKUP(K194,INDIRECT(VLOOKUP($G194,ListaEfectos!$A$4:$F$77,2,0)),2,0),0),IF($N194="Desventaja",IFERROR(VLOOKUP(K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S194" s="16">
        <f ca="1">IF($N194="Efecto",IFERROR(VLOOKUP(L194,INDIRECT(VLOOKUP($G194,ListaEfectos!$A$4:$F$77,2,0)),2,0),0),IF($N194="Desventaja",IFERROR(VLOOKUP(L194,INDIRECT(VLOOKUP($G194,ListaDesventajas!$A$1:$B$24,2,0)),2,0),0),IF($N194="Mantenida",10*INDEX(INDIRECT($F194),1,2),IF($N194="Sostenimiento Menor",20*INDEX(INDIRECT($F194),1,2),IF($N194="Sostenimiento Mayor",30*INDEX(INDIRECT($F194),1,2),IF($N194="Combinable",10*INDEX(INDIRECT($F194),1,2),0))))))</f>
        <v>0</v>
      </c>
      <c r="T194" s="49">
        <f t="shared" ca="1" si="10"/>
        <v>15</v>
      </c>
      <c r="U194" s="63"/>
    </row>
    <row r="195" spans="1:21" s="16" customFormat="1" x14ac:dyDescent="0.25">
      <c r="A195" s="54"/>
      <c r="B195" s="23"/>
      <c r="C195" s="16" t="str">
        <f t="shared" si="11"/>
        <v/>
      </c>
      <c r="D195" s="24" t="str">
        <f t="shared" si="12"/>
        <v/>
      </c>
      <c r="E195" s="23" t="s">
        <v>120</v>
      </c>
      <c r="F195" s="24" t="str">
        <f t="array" ref="F195">IF(C195&lt;&gt;"",ADDRESS(ROW(C195),COLUMN(C195))&amp;":"&amp;ADDRESS(ROW(C195)-1+MATCH(TRUE,C196:$C$455&lt;&gt;"",0),COLUMN(U195)),F194)</f>
        <v>$C$194:$U$196</v>
      </c>
      <c r="G195" s="24" t="s">
        <v>535</v>
      </c>
      <c r="H195" s="16" t="s">
        <v>80</v>
      </c>
      <c r="M195" s="27" t="str">
        <f>VLOOKUP(G195,ListaEfectos!$A$4:$F$77,6,0)</f>
        <v>Aire, Luz, Oscuridad</v>
      </c>
      <c r="N195" s="63" t="str">
        <f>IFERROR(IF(VLOOKUP($G195,ListaEfectos!$A$4:$F$77,1,0)&lt;&gt;"","Efecto"),IFERROR(IF(VLOOKUP($G195,ListaDesventajas!$A$2:$A$24,1,0)&lt;&gt;"","Desventaja"),G195))</f>
        <v>Efecto</v>
      </c>
      <c r="O195" s="23">
        <f ca="1">IF($N195="Efecto",IFERROR(VLOOKUP(H195,INDIRECT(VLOOKUP($G195,ListaEfectos!$A$4:$F$77,2,0)),2,0),0),IF($N195="Desventaja",IFERROR(VLOOKUP(H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10</v>
      </c>
      <c r="P195" s="16">
        <f ca="1">IF($N195="Efecto",IFERROR(VLOOKUP(I195,INDIRECT(VLOOKUP($G195,ListaEfectos!$A$4:$F$77,2,0)),2,0),0),IF($N195="Desventaja",IFERROR(VLOOKUP(I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Q195" s="16">
        <f ca="1">IF($N195="Efecto",IFERROR(VLOOKUP(J195,INDIRECT(VLOOKUP($G195,ListaEfectos!$A$4:$F$77,2,0)),2,0),0),IF($N195="Desventaja",IFERROR(VLOOKUP(J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R195" s="16">
        <f ca="1">IF($N195="Efecto",IFERROR(VLOOKUP(K195,INDIRECT(VLOOKUP($G195,ListaEfectos!$A$4:$F$77,2,0)),2,0),0),IF($N195="Desventaja",IFERROR(VLOOKUP(K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S195" s="16">
        <f ca="1">IF($N195="Efecto",IFERROR(VLOOKUP(L195,INDIRECT(VLOOKUP($G195,ListaEfectos!$A$4:$F$77,2,0)),2,0),0),IF($N195="Desventaja",IFERROR(VLOOKUP(L195,INDIRECT(VLOOKUP($G195,ListaDesventajas!$A$1:$B$24,2,0)),2,0),0),IF($N195="Mantenida",10*INDEX(INDIRECT($F195),1,2),IF($N195="Sostenimiento Menor",20*INDEX(INDIRECT($F195),1,2),IF($N195="Sostenimiento Mayor",30*INDEX(INDIRECT($F195),1,2),IF($N195="Combinable",10*INDEX(INDIRECT($F195),1,2),0))))))</f>
        <v>0</v>
      </c>
      <c r="T195" s="49">
        <f t="shared" ca="1" si="10"/>
        <v>10</v>
      </c>
      <c r="U195" s="63"/>
    </row>
    <row r="196" spans="1:21" s="16" customFormat="1" x14ac:dyDescent="0.25">
      <c r="A196" s="54"/>
      <c r="B196" s="23"/>
      <c r="C196" s="16" t="str">
        <f t="shared" si="11"/>
        <v/>
      </c>
      <c r="D196" s="24" t="str">
        <f t="shared" si="12"/>
        <v/>
      </c>
      <c r="E196" s="23" t="s">
        <v>75</v>
      </c>
      <c r="F196" s="24" t="str">
        <f t="array" ref="F196">IF(C196&lt;&gt;"",ADDRESS(ROW(C196),COLUMN(C196))&amp;":"&amp;ADDRESS(ROW(C196)-1+MATCH(TRUE,C197:$C$455&lt;&gt;"",0),COLUMN(U196)),F195)</f>
        <v>$C$194:$U$196</v>
      </c>
      <c r="G196" s="24"/>
      <c r="M196" s="27" t="e">
        <f>VLOOKUP(G196,ListaEfectos!$A$4:$F$77,6,0)</f>
        <v>#N/A</v>
      </c>
      <c r="N196" s="63">
        <f>IFERROR(IF(VLOOKUP($G196,ListaEfectos!$A$4:$F$77,1,0)&lt;&gt;"","Efecto"),IFERROR(IF(VLOOKUP($G196,ListaDesventajas!$A$2:$A$24,1,0)&lt;&gt;"","Desventaja"),G196))</f>
        <v>0</v>
      </c>
      <c r="O196" s="23">
        <f ca="1">IF($N196="Efecto",IFERROR(VLOOKUP(H196,INDIRECT(VLOOKUP($G196,ListaEfectos!$A$4:$F$77,2,0)),2,0),0),IF($N196="Desventaja",IFERROR(VLOOKUP(H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P196" s="16">
        <f ca="1">IF($N196="Efecto",IFERROR(VLOOKUP(I196,INDIRECT(VLOOKUP($G196,ListaEfectos!$A$4:$F$77,2,0)),2,0),0),IF($N196="Desventaja",IFERROR(VLOOKUP(I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Q196" s="16">
        <f ca="1">IF($N196="Efecto",IFERROR(VLOOKUP(J196,INDIRECT(VLOOKUP($G196,ListaEfectos!$A$4:$F$77,2,0)),2,0),0),IF($N196="Desventaja",IFERROR(VLOOKUP(J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R196" s="16">
        <f ca="1">IF($N196="Efecto",IFERROR(VLOOKUP(K196,INDIRECT(VLOOKUP($G196,ListaEfectos!$A$4:$F$77,2,0)),2,0),0),IF($N196="Desventaja",IFERROR(VLOOKUP(K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S196" s="16">
        <f ca="1">IF($N196="Efecto",IFERROR(VLOOKUP(L196,INDIRECT(VLOOKUP($G196,ListaEfectos!$A$4:$F$77,2,0)),2,0),0),IF($N196="Desventaja",IFERROR(VLOOKUP(L196,INDIRECT(VLOOKUP($G196,ListaDesventajas!$A$1:$B$24,2,0)),2,0),0),IF($N196="Mantenida",10*INDEX(INDIRECT($F196),1,2),IF($N196="Sostenimiento Menor",20*INDEX(INDIRECT($F196),1,2),IF($N196="Sostenimiento Mayor",30*INDEX(INDIRECT($F196),1,2),IF($N196="Combinable",10*INDEX(INDIRECT($F196),1,2),0))))))</f>
        <v>0</v>
      </c>
      <c r="T196" s="49">
        <f t="shared" ca="1" si="10"/>
        <v>0</v>
      </c>
      <c r="U196" s="63"/>
    </row>
    <row r="197" spans="1:21" s="16" customFormat="1" x14ac:dyDescent="0.25">
      <c r="A197" s="54"/>
      <c r="B197" s="23" t="s">
        <v>448</v>
      </c>
      <c r="C197" s="16">
        <f t="shared" si="11"/>
        <v>75</v>
      </c>
      <c r="D197" s="24">
        <f t="shared" si="12"/>
        <v>2</v>
      </c>
      <c r="E197" s="23" t="s">
        <v>121</v>
      </c>
      <c r="F197" s="24" t="str">
        <f t="array" ref="F197">IF(C197&lt;&gt;"",ADDRESS(ROW(C197),COLUMN(C197))&amp;":"&amp;ADDRESS(ROW(C197)-1+MATCH(TRUE,C198:$C$455&lt;&gt;"",0),COLUMN(U197)),F196)</f>
        <v>$C$197:$U$199</v>
      </c>
      <c r="G197" s="24" t="s">
        <v>337</v>
      </c>
      <c r="H197" s="47" t="s">
        <v>1003</v>
      </c>
      <c r="I197" s="47" t="s">
        <v>1004</v>
      </c>
      <c r="J197" s="47" t="s">
        <v>856</v>
      </c>
      <c r="K197" s="47" t="s">
        <v>372</v>
      </c>
      <c r="M197" s="27" t="str">
        <f>VLOOKUP(G197,ListaEfectos!$A$4:$F$77,6,0)</f>
        <v>Luz, Oscuridad</v>
      </c>
      <c r="N197" s="63" t="str">
        <f>IFERROR(IF(VLOOKUP($G197,ListaEfectos!$A$4:$F$77,1,0)&lt;&gt;"","Efecto"),IFERROR(IF(VLOOKUP($G197,ListaDesventajas!$A$2:$A$24,1,0)&lt;&gt;"","Desventaja"),G197))</f>
        <v>Efecto</v>
      </c>
      <c r="O197" s="23">
        <f ca="1">IF($N197="Efecto",IFERROR(VLOOKUP(H197,INDIRECT(VLOOKUP($G197,ListaEfectos!$A$4:$F$77,2,0)),2,0),0),IF($N197="Desventaja",IFERROR(VLOOKUP(H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15</v>
      </c>
      <c r="P197" s="16">
        <f ca="1">IF($N197="Efecto",IFERROR(VLOOKUP(I197,INDIRECT(VLOOKUP($G197,ListaEfectos!$A$4:$F$77,2,0)),2,0),0),IF($N197="Desventaja",IFERROR(VLOOKUP(I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30</v>
      </c>
      <c r="Q197" s="16">
        <f ca="1">IF($N197="Efecto",IFERROR(VLOOKUP(J197,INDIRECT(VLOOKUP($G197,ListaEfectos!$A$4:$F$77,2,0)),2,0),0),IF($N197="Desventaja",IFERROR(VLOOKUP(J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10</v>
      </c>
      <c r="R197" s="16">
        <f ca="1">IF($N197="Efecto",IFERROR(VLOOKUP(K197,INDIRECT(VLOOKUP($G197,ListaEfectos!$A$4:$F$77,2,0)),2,0),0),IF($N197="Desventaja",IFERROR(VLOOKUP(K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20</v>
      </c>
      <c r="S197" s="16">
        <f ca="1">IF($N197="Efecto",IFERROR(VLOOKUP(L197,INDIRECT(VLOOKUP($G197,ListaEfectos!$A$4:$F$77,2,0)),2,0),0),IF($N197="Desventaja",IFERROR(VLOOKUP(L197,INDIRECT(VLOOKUP($G197,ListaDesventajas!$A$1:$B$24,2,0)),2,0),0),IF($N197="Mantenida",10*INDEX(INDIRECT($F197),1,2),IF($N197="Sostenimiento Menor",20*INDEX(INDIRECT($F197),1,2),IF($N197="Sostenimiento Mayor",30*INDEX(INDIRECT($F197),1,2),IF($N197="Combinable",10*INDEX(INDIRECT($F197),1,2),0))))))</f>
        <v>0</v>
      </c>
      <c r="T197" s="49">
        <f t="shared" ca="1" si="10"/>
        <v>75</v>
      </c>
      <c r="U197" s="63"/>
    </row>
    <row r="198" spans="1:21" s="16" customFormat="1" x14ac:dyDescent="0.25">
      <c r="A198" s="54"/>
      <c r="B198" s="23"/>
      <c r="C198" s="16" t="str">
        <f t="shared" si="11"/>
        <v/>
      </c>
      <c r="D198" s="24" t="str">
        <f t="shared" si="12"/>
        <v/>
      </c>
      <c r="E198" s="23" t="s">
        <v>122</v>
      </c>
      <c r="F198" s="24" t="str">
        <f t="array" ref="F198">IF(C198&lt;&gt;"",ADDRESS(ROW(C198),COLUMN(C198))&amp;":"&amp;ADDRESS(ROW(C198)-1+MATCH(TRUE,C199:$C$455&lt;&gt;"",0),COLUMN(U198)),F197)</f>
        <v>$C$197:$U$199</v>
      </c>
      <c r="G198" s="24"/>
      <c r="M198" s="27" t="e">
        <f>VLOOKUP(G198,ListaEfectos!$A$4:$F$77,6,0)</f>
        <v>#N/A</v>
      </c>
      <c r="N198" s="63">
        <f>IFERROR(IF(VLOOKUP($G198,ListaEfectos!$A$4:$F$77,1,0)&lt;&gt;"","Efecto"),IFERROR(IF(VLOOKUP($G198,ListaDesventajas!$A$2:$A$24,1,0)&lt;&gt;"","Desventaja"),G198))</f>
        <v>0</v>
      </c>
      <c r="O198" s="23">
        <f ca="1">IF($N198="Efecto",IFERROR(VLOOKUP(H198,INDIRECT(VLOOKUP($G198,ListaEfectos!$A$4:$F$77,2,0)),2,0),0),IF($N198="Desventaja",IFERROR(VLOOKUP(H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P198" s="16">
        <f ca="1">IF($N198="Efecto",IFERROR(VLOOKUP(I198,INDIRECT(VLOOKUP($G198,ListaEfectos!$A$4:$F$77,2,0)),2,0),0),IF($N198="Desventaja",IFERROR(VLOOKUP(I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Q198" s="16">
        <f ca="1">IF($N198="Efecto",IFERROR(VLOOKUP(J198,INDIRECT(VLOOKUP($G198,ListaEfectos!$A$4:$F$77,2,0)),2,0),0),IF($N198="Desventaja",IFERROR(VLOOKUP(J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R198" s="16">
        <f ca="1">IF($N198="Efecto",IFERROR(VLOOKUP(K198,INDIRECT(VLOOKUP($G198,ListaEfectos!$A$4:$F$77,2,0)),2,0),0),IF($N198="Desventaja",IFERROR(VLOOKUP(K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S198" s="16">
        <f ca="1">IF($N198="Efecto",IFERROR(VLOOKUP(L198,INDIRECT(VLOOKUP($G198,ListaEfectos!$A$4:$F$77,2,0)),2,0),0),IF($N198="Desventaja",IFERROR(VLOOKUP(L198,INDIRECT(VLOOKUP($G198,ListaDesventajas!$A$1:$B$24,2,0)),2,0),0),IF($N198="Mantenida",10*INDEX(INDIRECT($F198),1,2),IF($N198="Sostenimiento Menor",20*INDEX(INDIRECT($F198),1,2),IF($N198="Sostenimiento Mayor",30*INDEX(INDIRECT($F198),1,2),IF($N198="Combinable",10*INDEX(INDIRECT($F198),1,2),0))))))</f>
        <v>0</v>
      </c>
      <c r="T198" s="49">
        <f t="shared" ca="1" si="10"/>
        <v>0</v>
      </c>
      <c r="U198" s="63"/>
    </row>
    <row r="199" spans="1:21" s="16" customFormat="1" x14ac:dyDescent="0.25">
      <c r="A199" s="54"/>
      <c r="B199" s="23"/>
      <c r="C199" s="16" t="str">
        <f t="shared" si="11"/>
        <v/>
      </c>
      <c r="D199" s="24" t="str">
        <f t="shared" si="12"/>
        <v/>
      </c>
      <c r="E199" s="23" t="s">
        <v>123</v>
      </c>
      <c r="F199" s="24" t="str">
        <f t="array" ref="F199">IF(C199&lt;&gt;"",ADDRESS(ROW(C199),COLUMN(C199))&amp;":"&amp;ADDRESS(ROW(C199)-1+MATCH(TRUE,C200:$C$455&lt;&gt;"",0),COLUMN(U199)),F198)</f>
        <v>$C$197:$U$199</v>
      </c>
      <c r="G199" s="24"/>
      <c r="M199" s="27" t="e">
        <f>VLOOKUP(G199,ListaEfectos!$A$4:$F$77,6,0)</f>
        <v>#N/A</v>
      </c>
      <c r="N199" s="63">
        <f>IFERROR(IF(VLOOKUP($G199,ListaEfectos!$A$4:$F$77,1,0)&lt;&gt;"","Efecto"),IFERROR(IF(VLOOKUP($G199,ListaDesventajas!$A$2:$A$24,1,0)&lt;&gt;"","Desventaja"),G199))</f>
        <v>0</v>
      </c>
      <c r="O199" s="23">
        <f ca="1">IF($N199="Efecto",IFERROR(VLOOKUP(H199,INDIRECT(VLOOKUP($G199,ListaEfectos!$A$4:$F$77,2,0)),2,0),0),IF($N199="Desventaja",IFERROR(VLOOKUP(H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P199" s="16">
        <f ca="1">IF($N199="Efecto",IFERROR(VLOOKUP(I199,INDIRECT(VLOOKUP($G199,ListaEfectos!$A$4:$F$77,2,0)),2,0),0),IF($N199="Desventaja",IFERROR(VLOOKUP(I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Q199" s="16">
        <f ca="1">IF($N199="Efecto",IFERROR(VLOOKUP(J199,INDIRECT(VLOOKUP($G199,ListaEfectos!$A$4:$F$77,2,0)),2,0),0),IF($N199="Desventaja",IFERROR(VLOOKUP(J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R199" s="16">
        <f ca="1">IF($N199="Efecto",IFERROR(VLOOKUP(K199,INDIRECT(VLOOKUP($G199,ListaEfectos!$A$4:$F$77,2,0)),2,0),0),IF($N199="Desventaja",IFERROR(VLOOKUP(K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S199" s="16">
        <f ca="1">IF($N199="Efecto",IFERROR(VLOOKUP(L199,INDIRECT(VLOOKUP($G199,ListaEfectos!$A$4:$F$77,2,0)),2,0),0),IF($N199="Desventaja",IFERROR(VLOOKUP(L199,INDIRECT(VLOOKUP($G199,ListaDesventajas!$A$1:$B$24,2,0)),2,0),0),IF($N199="Mantenida",10*INDEX(INDIRECT($F199),1,2),IF($N199="Sostenimiento Menor",20*INDEX(INDIRECT($F199),1,2),IF($N199="Sostenimiento Mayor",30*INDEX(INDIRECT($F199),1,2),IF($N199="Combinable",10*INDEX(INDIRECT($F199),1,2),0))))))</f>
        <v>0</v>
      </c>
      <c r="T199" s="49">
        <f t="shared" ca="1" si="10"/>
        <v>0</v>
      </c>
      <c r="U199" s="63"/>
    </row>
    <row r="200" spans="1:21" s="16" customFormat="1" x14ac:dyDescent="0.25">
      <c r="A200" s="54"/>
      <c r="B200" s="23" t="s">
        <v>449</v>
      </c>
      <c r="C200" s="16">
        <f t="shared" si="11"/>
        <v>70</v>
      </c>
      <c r="D200" s="24">
        <f t="shared" si="12"/>
        <v>2</v>
      </c>
      <c r="E200" s="23" t="s">
        <v>124</v>
      </c>
      <c r="F200" s="24" t="str">
        <f t="array" ref="F200">IF(C200&lt;&gt;"",ADDRESS(ROW(C200),COLUMN(C200))&amp;":"&amp;ADDRESS(ROW(C200)-1+MATCH(TRUE,C201:$C$455&lt;&gt;"",0),COLUMN(U200)),F199)</f>
        <v>$C$200:$U$203</v>
      </c>
      <c r="G200" s="24" t="s">
        <v>982</v>
      </c>
      <c r="H200" s="47" t="s">
        <v>363</v>
      </c>
      <c r="M200" s="27" t="str">
        <f>VLOOKUP(G200,ListaEfectos!$A$4:$F$77,6,0)</f>
        <v>Fuego, Luz, Oscuridad</v>
      </c>
      <c r="N200" s="63" t="str">
        <f>IFERROR(IF(VLOOKUP($G200,ListaEfectos!$A$4:$F$77,1,0)&lt;&gt;"","Efecto"),IFERROR(IF(VLOOKUP($G200,ListaDesventajas!$A$2:$A$24,1,0)&lt;&gt;"","Desventaja"),G200))</f>
        <v>Efecto</v>
      </c>
      <c r="O200" s="23">
        <f ca="1">IF($N200="Efecto",IFERROR(VLOOKUP(H200,INDIRECT(VLOOKUP($G200,ListaEfectos!$A$4:$F$77,2,0)),2,0),0),IF($N200="Desventaja",IFERROR(VLOOKUP(H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30</v>
      </c>
      <c r="P200" s="16">
        <f ca="1">IF($N200="Efecto",IFERROR(VLOOKUP(I200,INDIRECT(VLOOKUP($G200,ListaEfectos!$A$4:$F$77,2,0)),2,0),0),IF($N200="Desventaja",IFERROR(VLOOKUP(I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Q200" s="16">
        <f ca="1">IF($N200="Efecto",IFERROR(VLOOKUP(J200,INDIRECT(VLOOKUP($G200,ListaEfectos!$A$4:$F$77,2,0)),2,0),0),IF($N200="Desventaja",IFERROR(VLOOKUP(J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R200" s="16">
        <f ca="1">IF($N200="Efecto",IFERROR(VLOOKUP(K200,INDIRECT(VLOOKUP($G200,ListaEfectos!$A$4:$F$77,2,0)),2,0),0),IF($N200="Desventaja",IFERROR(VLOOKUP(K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S200" s="16">
        <f ca="1">IF($N200="Efecto",IFERROR(VLOOKUP(L200,INDIRECT(VLOOKUP($G200,ListaEfectos!$A$4:$F$77,2,0)),2,0),0),IF($N200="Desventaja",IFERROR(VLOOKUP(L200,INDIRECT(VLOOKUP($G200,ListaDesventajas!$A$1:$B$24,2,0)),2,0),0),IF($N200="Mantenida",10*INDEX(INDIRECT($F200),1,2),IF($N200="Sostenimiento Menor",20*INDEX(INDIRECT($F200),1,2),IF($N200="Sostenimiento Mayor",30*INDEX(INDIRECT($F200),1,2),IF($N200="Combinable",10*INDEX(INDIRECT($F200),1,2),0))))))</f>
        <v>0</v>
      </c>
      <c r="T200" s="49">
        <f t="shared" ca="1" si="10"/>
        <v>30</v>
      </c>
      <c r="U200" s="63"/>
    </row>
    <row r="201" spans="1:21" s="16" customFormat="1" x14ac:dyDescent="0.25">
      <c r="A201" s="54"/>
      <c r="B201" s="23"/>
      <c r="C201" s="16" t="str">
        <f t="shared" si="11"/>
        <v/>
      </c>
      <c r="D201" s="24" t="str">
        <f t="shared" si="12"/>
        <v/>
      </c>
      <c r="E201" s="23" t="s">
        <v>125</v>
      </c>
      <c r="F201" s="24" t="str">
        <f t="array" ref="F201">IF(C201&lt;&gt;"",ADDRESS(ROW(C201),COLUMN(C201))&amp;":"&amp;ADDRESS(ROW(C201)-1+MATCH(TRUE,C202:$C$455&lt;&gt;"",0),COLUMN(U201)),F200)</f>
        <v>$C$200:$U$203</v>
      </c>
      <c r="G201" s="24" t="s">
        <v>247</v>
      </c>
      <c r="H201" s="17" t="s">
        <v>343</v>
      </c>
      <c r="M201" s="27" t="str">
        <f>VLOOKUP(G201,ListaEfectos!$A$4:$F$77,6,0)</f>
        <v>Fuego</v>
      </c>
      <c r="N201" s="63" t="str">
        <f>IFERROR(IF(VLOOKUP($G201,ListaEfectos!$A$4:$F$77,1,0)&lt;&gt;"","Efecto"),IFERROR(IF(VLOOKUP($G201,ListaDesventajas!$A$2:$A$24,1,0)&lt;&gt;"","Desventaja"),G201))</f>
        <v>Efecto</v>
      </c>
      <c r="O201" s="23">
        <f ca="1">IF($N201="Efecto",IFERROR(VLOOKUP(H201,INDIRECT(VLOOKUP($G201,ListaEfectos!$A$4:$F$77,2,0)),2,0),0),IF($N201="Desventaja",IFERROR(VLOOKUP(H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15</v>
      </c>
      <c r="P201" s="16">
        <f ca="1">IF($N201="Efecto",IFERROR(VLOOKUP(I201,INDIRECT(VLOOKUP($G201,ListaEfectos!$A$4:$F$77,2,0)),2,0),0),IF($N201="Desventaja",IFERROR(VLOOKUP(I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Q201" s="16">
        <f ca="1">IF($N201="Efecto",IFERROR(VLOOKUP(J201,INDIRECT(VLOOKUP($G201,ListaEfectos!$A$4:$F$77,2,0)),2,0),0),IF($N201="Desventaja",IFERROR(VLOOKUP(J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R201" s="16">
        <f ca="1">IF($N201="Efecto",IFERROR(VLOOKUP(K201,INDIRECT(VLOOKUP($G201,ListaEfectos!$A$4:$F$77,2,0)),2,0),0),IF($N201="Desventaja",IFERROR(VLOOKUP(K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S201" s="16">
        <f ca="1">IF($N201="Efecto",IFERROR(VLOOKUP(L201,INDIRECT(VLOOKUP($G201,ListaEfectos!$A$4:$F$77,2,0)),2,0),0),IF($N201="Desventaja",IFERROR(VLOOKUP(L201,INDIRECT(VLOOKUP($G201,ListaDesventajas!$A$1:$B$24,2,0)),2,0),0),IF($N201="Mantenida",10*INDEX(INDIRECT($F201),1,2),IF($N201="Sostenimiento Menor",20*INDEX(INDIRECT($F201),1,2),IF($N201="Sostenimiento Mayor",30*INDEX(INDIRECT($F201),1,2),IF($N201="Combinable",10*INDEX(INDIRECT($F201),1,2),0))))))</f>
        <v>0</v>
      </c>
      <c r="T201" s="49">
        <f t="shared" ca="1" si="10"/>
        <v>15</v>
      </c>
      <c r="U201" s="63"/>
    </row>
    <row r="202" spans="1:21" s="16" customFormat="1" x14ac:dyDescent="0.25">
      <c r="A202" s="54"/>
      <c r="B202" s="23"/>
      <c r="C202" s="16" t="str">
        <f t="shared" si="11"/>
        <v/>
      </c>
      <c r="D202" s="24" t="str">
        <f t="shared" si="12"/>
        <v/>
      </c>
      <c r="E202" s="23" t="s">
        <v>126</v>
      </c>
      <c r="F202" s="24" t="str">
        <f t="array" ref="F202">IF(C202&lt;&gt;"",ADDRESS(ROW(C202),COLUMN(C202))&amp;":"&amp;ADDRESS(ROW(C202)-1+MATCH(TRUE,C203:$C$455&lt;&gt;"",0),COLUMN(U202)),F201)</f>
        <v>$C$200:$U$203</v>
      </c>
      <c r="G202" s="24" t="s">
        <v>252</v>
      </c>
      <c r="H202" s="48" t="s">
        <v>378</v>
      </c>
      <c r="M202" s="27" t="str">
        <f>VLOOKUP(G202,ListaEfectos!$A$4:$F$77,6,0)</f>
        <v>Aire, Fuego, Oscuridad</v>
      </c>
      <c r="N202" s="63" t="str">
        <f>IFERROR(IF(VLOOKUP($G202,ListaEfectos!$A$4:$F$77,1,0)&lt;&gt;"","Efecto"),IFERROR(IF(VLOOKUP($G202,ListaDesventajas!$A$2:$A$24,1,0)&lt;&gt;"","Desventaja"),G202))</f>
        <v>Efecto</v>
      </c>
      <c r="O202" s="23">
        <f ca="1">IF($N202="Efecto",IFERROR(VLOOKUP(H202,INDIRECT(VLOOKUP($G202,ListaEfectos!$A$4:$F$77,2,0)),2,0),0),IF($N202="Desventaja",IFERROR(VLOOKUP(H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25</v>
      </c>
      <c r="P202" s="16">
        <f ca="1">IF($N202="Efecto",IFERROR(VLOOKUP(I202,INDIRECT(VLOOKUP($G202,ListaEfectos!$A$4:$F$77,2,0)),2,0),0),IF($N202="Desventaja",IFERROR(VLOOKUP(I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Q202" s="16">
        <f ca="1">IF($N202="Efecto",IFERROR(VLOOKUP(J202,INDIRECT(VLOOKUP($G202,ListaEfectos!$A$4:$F$77,2,0)),2,0),0),IF($N202="Desventaja",IFERROR(VLOOKUP(J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R202" s="16">
        <f ca="1">IF($N202="Efecto",IFERROR(VLOOKUP(K202,INDIRECT(VLOOKUP($G202,ListaEfectos!$A$4:$F$77,2,0)),2,0),0),IF($N202="Desventaja",IFERROR(VLOOKUP(K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S202" s="16">
        <f ca="1">IF($N202="Efecto",IFERROR(VLOOKUP(L202,INDIRECT(VLOOKUP($G202,ListaEfectos!$A$4:$F$77,2,0)),2,0),0),IF($N202="Desventaja",IFERROR(VLOOKUP(L202,INDIRECT(VLOOKUP($G202,ListaDesventajas!$A$1:$B$24,2,0)),2,0),0),IF($N202="Mantenida",10*INDEX(INDIRECT($F202),1,2),IF($N202="Sostenimiento Menor",20*INDEX(INDIRECT($F202),1,2),IF($N202="Sostenimiento Mayor",30*INDEX(INDIRECT($F202),1,2),IF($N202="Combinable",10*INDEX(INDIRECT($F202),1,2),0))))))</f>
        <v>0</v>
      </c>
      <c r="T202" s="49">
        <f t="shared" ca="1" si="10"/>
        <v>25</v>
      </c>
      <c r="U202" s="63"/>
    </row>
    <row r="203" spans="1:21" s="16" customFormat="1" x14ac:dyDescent="0.25">
      <c r="A203" s="54"/>
      <c r="B203" s="23" t="s">
        <v>277</v>
      </c>
      <c r="C203" s="16" t="str">
        <f t="shared" si="11"/>
        <v/>
      </c>
      <c r="D203" s="24" t="str">
        <f t="shared" si="12"/>
        <v/>
      </c>
      <c r="E203" s="23"/>
      <c r="F203" s="24" t="str">
        <f t="array" ref="F203">IF(C203&lt;&gt;"",ADDRESS(ROW(C203),COLUMN(C203))&amp;":"&amp;ADDRESS(ROW(C203)-1+MATCH(TRUE,C204:$C$455&lt;&gt;"",0),COLUMN(U203)),F202)</f>
        <v>$C$200:$U$203</v>
      </c>
      <c r="G203" s="24"/>
      <c r="M203" s="27" t="e">
        <f>VLOOKUP(G203,ListaEfectos!$A$4:$F$77,6,0)</f>
        <v>#N/A</v>
      </c>
      <c r="N203" s="63">
        <f>IFERROR(IF(VLOOKUP($G203,ListaEfectos!$A$4:$F$77,1,0)&lt;&gt;"","Efecto"),IFERROR(IF(VLOOKUP($G203,ListaDesventajas!$A$2:$A$24,1,0)&lt;&gt;"","Desventaja"),G203))</f>
        <v>0</v>
      </c>
      <c r="O203" s="23">
        <f ca="1">IF($N203="Efecto",IFERROR(VLOOKUP(H203,INDIRECT(VLOOKUP($G203,ListaEfectos!$A$4:$F$77,2,0)),2,0),0),IF($N203="Desventaja",IFERROR(VLOOKUP(H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P203" s="16">
        <f ca="1">IF($N203="Efecto",IFERROR(VLOOKUP(I203,INDIRECT(VLOOKUP($G203,ListaEfectos!$A$4:$F$77,2,0)),2,0),0),IF($N203="Desventaja",IFERROR(VLOOKUP(I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Q203" s="16">
        <f ca="1">IF($N203="Efecto",IFERROR(VLOOKUP(J203,INDIRECT(VLOOKUP($G203,ListaEfectos!$A$4:$F$77,2,0)),2,0),0),IF($N203="Desventaja",IFERROR(VLOOKUP(J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R203" s="16">
        <f ca="1">IF($N203="Efecto",IFERROR(VLOOKUP(K203,INDIRECT(VLOOKUP($G203,ListaEfectos!$A$4:$F$77,2,0)),2,0),0),IF($N203="Desventaja",IFERROR(VLOOKUP(K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S203" s="16">
        <f ca="1">IF($N203="Efecto",IFERROR(VLOOKUP(L203,INDIRECT(VLOOKUP($G203,ListaEfectos!$A$4:$F$77,2,0)),2,0),0),IF($N203="Desventaja",IFERROR(VLOOKUP(L203,INDIRECT(VLOOKUP($G203,ListaDesventajas!$A$1:$B$24,2,0)),2,0),0),IF($N203="Mantenida",10*INDEX(INDIRECT($F203),1,2),IF($N203="Sostenimiento Menor",20*INDEX(INDIRECT($F203),1,2),IF($N203="Sostenimiento Mayor",30*INDEX(INDIRECT($F203),1,2),IF($N203="Combinable",10*INDEX(INDIRECT($F203),1,2),0))))))</f>
        <v>0</v>
      </c>
      <c r="T203" s="49">
        <f t="shared" ca="1" si="10"/>
        <v>0</v>
      </c>
      <c r="U203" s="63"/>
    </row>
    <row r="204" spans="1:21" s="16" customFormat="1" x14ac:dyDescent="0.25">
      <c r="A204" s="54"/>
      <c r="B204" s="23" t="s">
        <v>450</v>
      </c>
      <c r="C204" s="16">
        <f t="shared" si="11"/>
        <v>105</v>
      </c>
      <c r="D204" s="24">
        <f t="shared" si="12"/>
        <v>3</v>
      </c>
      <c r="E204" s="23" t="s">
        <v>127</v>
      </c>
      <c r="F204" s="24" t="str">
        <f t="array" ref="F204">IF(C204&lt;&gt;"",ADDRESS(ROW(C204),COLUMN(C204))&amp;":"&amp;ADDRESS(ROW(C204)-1+MATCH(TRUE,C205:$C$455&lt;&gt;"",0),COLUMN(U204)),F203)</f>
        <v>$C$204:$U$207</v>
      </c>
      <c r="G204" s="24" t="s">
        <v>252</v>
      </c>
      <c r="H204" s="48" t="s">
        <v>577</v>
      </c>
      <c r="M204" s="27" t="str">
        <f>VLOOKUP(G204,ListaEfectos!$A$4:$F$77,6,0)</f>
        <v>Aire, Fuego, Oscuridad</v>
      </c>
      <c r="N204" s="63" t="str">
        <f>IFERROR(IF(VLOOKUP($G204,ListaEfectos!$A$4:$F$77,1,0)&lt;&gt;"","Efecto"),IFERROR(IF(VLOOKUP($G204,ListaDesventajas!$A$2:$A$24,1,0)&lt;&gt;"","Desventaja"),G204))</f>
        <v>Efecto</v>
      </c>
      <c r="O204" s="23">
        <f ca="1">IF($N204="Efecto",IFERROR(VLOOKUP(H204,INDIRECT(VLOOKUP($G204,ListaEfectos!$A$4:$F$77,2,0)),2,0),0),IF($N204="Desventaja",IFERROR(VLOOKUP(H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30</v>
      </c>
      <c r="P204" s="16">
        <f ca="1">IF($N204="Efecto",IFERROR(VLOOKUP(I204,INDIRECT(VLOOKUP($G204,ListaEfectos!$A$4:$F$77,2,0)),2,0),0),IF($N204="Desventaja",IFERROR(VLOOKUP(I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Q204" s="16">
        <f ca="1">IF($N204="Efecto",IFERROR(VLOOKUP(J204,INDIRECT(VLOOKUP($G204,ListaEfectos!$A$4:$F$77,2,0)),2,0),0),IF($N204="Desventaja",IFERROR(VLOOKUP(J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R204" s="16">
        <f ca="1">IF($N204="Efecto",IFERROR(VLOOKUP(K204,INDIRECT(VLOOKUP($G204,ListaEfectos!$A$4:$F$77,2,0)),2,0),0),IF($N204="Desventaja",IFERROR(VLOOKUP(K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S204" s="16">
        <f ca="1">IF($N204="Efecto",IFERROR(VLOOKUP(L204,INDIRECT(VLOOKUP($G204,ListaEfectos!$A$4:$F$77,2,0)),2,0),0),IF($N204="Desventaja",IFERROR(VLOOKUP(L204,INDIRECT(VLOOKUP($G204,ListaDesventajas!$A$1:$B$24,2,0)),2,0),0),IF($N204="Mantenida",10*INDEX(INDIRECT($F204),1,2),IF($N204="Sostenimiento Menor",20*INDEX(INDIRECT($F204),1,2),IF($N204="Sostenimiento Mayor",30*INDEX(INDIRECT($F204),1,2),IF($N204="Combinable",10*INDEX(INDIRECT($F204),1,2),0))))))</f>
        <v>0</v>
      </c>
      <c r="T204" s="49">
        <f t="shared" ca="1" si="10"/>
        <v>30</v>
      </c>
      <c r="U204" s="63"/>
    </row>
    <row r="205" spans="1:21" s="16" customFormat="1" x14ac:dyDescent="0.25">
      <c r="A205" s="54"/>
      <c r="B205" s="23"/>
      <c r="C205" s="16" t="str">
        <f t="shared" si="11"/>
        <v/>
      </c>
      <c r="D205" s="24" t="str">
        <f t="shared" si="12"/>
        <v/>
      </c>
      <c r="E205" s="23" t="s">
        <v>128</v>
      </c>
      <c r="F205" s="24" t="str">
        <f t="array" ref="F205">IF(C205&lt;&gt;"",ADDRESS(ROW(C205),COLUMN(C205))&amp;":"&amp;ADDRESS(ROW(C205)-1+MATCH(TRUE,C206:$C$455&lt;&gt;"",0),COLUMN(U205)),F204)</f>
        <v>$C$204:$U$207</v>
      </c>
      <c r="G205" s="24" t="s">
        <v>337</v>
      </c>
      <c r="H205" s="47" t="s">
        <v>826</v>
      </c>
      <c r="I205" s="47" t="s">
        <v>1005</v>
      </c>
      <c r="M205" s="27" t="str">
        <f>VLOOKUP(G205,ListaEfectos!$A$4:$F$77,6,0)</f>
        <v>Luz, Oscuridad</v>
      </c>
      <c r="N205" s="63" t="str">
        <f>IFERROR(IF(VLOOKUP($G205,ListaEfectos!$A$4:$F$77,1,0)&lt;&gt;"","Efecto"),IFERROR(IF(VLOOKUP($G205,ListaDesventajas!$A$2:$A$24,1,0)&lt;&gt;"","Desventaja"),G205))</f>
        <v>Efecto</v>
      </c>
      <c r="O205" s="23">
        <f ca="1">IF($N205="Efecto",IFERROR(VLOOKUP(H205,INDIRECT(VLOOKUP($G205,ListaEfectos!$A$4:$F$77,2,0)),2,0),0),IF($N205="Desventaja",IFERROR(VLOOKUP(H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80</v>
      </c>
      <c r="P205" s="16">
        <f ca="1">IF($N205="Efecto",IFERROR(VLOOKUP(I205,INDIRECT(VLOOKUP($G205,ListaEfectos!$A$4:$F$77,2,0)),2,0),0),IF($N205="Desventaja",IFERROR(VLOOKUP(I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10</v>
      </c>
      <c r="Q205" s="16">
        <f ca="1">IF($N205="Efecto",IFERROR(VLOOKUP(J205,INDIRECT(VLOOKUP($G205,ListaEfectos!$A$4:$F$77,2,0)),2,0),0),IF($N205="Desventaja",IFERROR(VLOOKUP(J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R205" s="16">
        <f ca="1">IF($N205="Efecto",IFERROR(VLOOKUP(K205,INDIRECT(VLOOKUP($G205,ListaEfectos!$A$4:$F$77,2,0)),2,0),0),IF($N205="Desventaja",IFERROR(VLOOKUP(K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S205" s="16">
        <f ca="1">IF($N205="Efecto",IFERROR(VLOOKUP(L205,INDIRECT(VLOOKUP($G205,ListaEfectos!$A$4:$F$77,2,0)),2,0),0),IF($N205="Desventaja",IFERROR(VLOOKUP(L205,INDIRECT(VLOOKUP($G205,ListaDesventajas!$A$1:$B$24,2,0)),2,0),0),IF($N205="Mantenida",10*INDEX(INDIRECT($F205),1,2),IF($N205="Sostenimiento Menor",20*INDEX(INDIRECT($F205),1,2),IF($N205="Sostenimiento Mayor",30*INDEX(INDIRECT($F205),1,2),IF($N205="Combinable",10*INDEX(INDIRECT($F205),1,2),0))))))</f>
        <v>0</v>
      </c>
      <c r="T205" s="49">
        <f t="shared" ca="1" si="10"/>
        <v>90</v>
      </c>
      <c r="U205" s="63"/>
    </row>
    <row r="206" spans="1:21" s="16" customFormat="1" x14ac:dyDescent="0.25">
      <c r="A206" s="54"/>
      <c r="B206" s="23" t="s">
        <v>278</v>
      </c>
      <c r="C206" s="16" t="str">
        <f t="shared" si="11"/>
        <v/>
      </c>
      <c r="D206" s="24" t="str">
        <f t="shared" si="12"/>
        <v/>
      </c>
      <c r="E206" s="23"/>
      <c r="F206" s="24" t="str">
        <f t="array" ref="F206">IF(C206&lt;&gt;"",ADDRESS(ROW(C206),COLUMN(C206))&amp;":"&amp;ADDRESS(ROW(C206)-1+MATCH(TRUE,C207:$C$455&lt;&gt;"",0),COLUMN(U206)),F205)</f>
        <v>$C$204:$U$207</v>
      </c>
      <c r="G206" s="24"/>
      <c r="M206" s="27" t="e">
        <f>VLOOKUP(G206,ListaEfectos!$A$4:$F$77,6,0)</f>
        <v>#N/A</v>
      </c>
      <c r="N206" s="63">
        <f>IFERROR(IF(VLOOKUP($G206,ListaEfectos!$A$4:$F$77,1,0)&lt;&gt;"","Efecto"),IFERROR(IF(VLOOKUP($G206,ListaDesventajas!$A$2:$A$24,1,0)&lt;&gt;"","Desventaja"),G206))</f>
        <v>0</v>
      </c>
      <c r="O206" s="23">
        <f ca="1">IF($N206="Efecto",IFERROR(VLOOKUP(H206,INDIRECT(VLOOKUP($G206,ListaEfectos!$A$4:$F$77,2,0)),2,0),0),IF($N206="Desventaja",IFERROR(VLOOKUP(H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P206" s="16">
        <f ca="1">IF($N206="Efecto",IFERROR(VLOOKUP(I206,INDIRECT(VLOOKUP($G206,ListaEfectos!$A$4:$F$77,2,0)),2,0),0),IF($N206="Desventaja",IFERROR(VLOOKUP(I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Q206" s="16">
        <f ca="1">IF($N206="Efecto",IFERROR(VLOOKUP(J206,INDIRECT(VLOOKUP($G206,ListaEfectos!$A$4:$F$77,2,0)),2,0),0),IF($N206="Desventaja",IFERROR(VLOOKUP(J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R206" s="16">
        <f ca="1">IF($N206="Efecto",IFERROR(VLOOKUP(K206,INDIRECT(VLOOKUP($G206,ListaEfectos!$A$4:$F$77,2,0)),2,0),0),IF($N206="Desventaja",IFERROR(VLOOKUP(K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S206" s="16">
        <f ca="1">IF($N206="Efecto",IFERROR(VLOOKUP(L206,INDIRECT(VLOOKUP($G206,ListaEfectos!$A$4:$F$77,2,0)),2,0),0),IF($N206="Desventaja",IFERROR(VLOOKUP(L206,INDIRECT(VLOOKUP($G206,ListaDesventajas!$A$1:$B$24,2,0)),2,0),0),IF($N206="Mantenida",10*INDEX(INDIRECT($F206),1,2),IF($N206="Sostenimiento Menor",20*INDEX(INDIRECT($F206),1,2),IF($N206="Sostenimiento Mayor",30*INDEX(INDIRECT($F206),1,2),IF($N206="Combinable",10*INDEX(INDIRECT($F206),1,2),0))))))</f>
        <v>0</v>
      </c>
      <c r="T206" s="49">
        <f t="shared" ca="1" si="10"/>
        <v>0</v>
      </c>
      <c r="U206" s="63"/>
    </row>
    <row r="207" spans="1:21" s="18" customFormat="1" ht="15.75" thickBot="1" x14ac:dyDescent="0.3">
      <c r="A207" s="55"/>
      <c r="B207" s="33"/>
      <c r="C207" s="34" t="str">
        <f t="shared" si="11"/>
        <v/>
      </c>
      <c r="D207" s="35" t="str">
        <f t="shared" si="12"/>
        <v/>
      </c>
      <c r="E207" s="33" t="s">
        <v>279</v>
      </c>
      <c r="F207" s="35" t="str">
        <f t="array" ref="F207">IF(C207&lt;&gt;"",ADDRESS(ROW(C207),COLUMN(C207))&amp;":"&amp;ADDRESS(ROW(C207)-1+MATCH(TRUE,C208:$C$455&lt;&gt;"",0),COLUMN(U207)),F206)</f>
        <v>$C$204:$U$207</v>
      </c>
      <c r="G207" s="35"/>
      <c r="H207" s="34"/>
      <c r="I207" s="34"/>
      <c r="J207" s="34"/>
      <c r="K207" s="34"/>
      <c r="L207" s="34"/>
      <c r="M207" s="37" t="e">
        <f>VLOOKUP(G207,ListaEfectos!$A$4:$F$77,6,0)</f>
        <v>#N/A</v>
      </c>
      <c r="N207" s="63">
        <f>IFERROR(IF(VLOOKUP($G207,ListaEfectos!$A$4:$F$77,1,0)&lt;&gt;"","Efecto"),IFERROR(IF(VLOOKUP($G207,ListaDesventajas!$A$2:$A$24,1,0)&lt;&gt;"","Desventaja"),G207))</f>
        <v>0</v>
      </c>
      <c r="O207" s="33">
        <f ca="1">IF($N207="Efecto",IFERROR(VLOOKUP(H207,INDIRECT(VLOOKUP($G207,ListaEfectos!$A$4:$F$77,2,0)),2,0),0),IF($N207="Desventaja",IFERROR(VLOOKUP(H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P207" s="34">
        <f ca="1">IF($N207="Efecto",IFERROR(VLOOKUP(I207,INDIRECT(VLOOKUP($G207,ListaEfectos!$A$4:$F$77,2,0)),2,0),0),IF($N207="Desventaja",IFERROR(VLOOKUP(I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Q207" s="34">
        <f ca="1">IF($N207="Efecto",IFERROR(VLOOKUP(J207,INDIRECT(VLOOKUP($G207,ListaEfectos!$A$4:$F$77,2,0)),2,0),0),IF($N207="Desventaja",IFERROR(VLOOKUP(J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R207" s="34">
        <f ca="1">IF($N207="Efecto",IFERROR(VLOOKUP(K207,INDIRECT(VLOOKUP($G207,ListaEfectos!$A$4:$F$77,2,0)),2,0),0),IF($N207="Desventaja",IFERROR(VLOOKUP(K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S207" s="34">
        <f ca="1">IF($N207="Efecto",IFERROR(VLOOKUP(L207,INDIRECT(VLOOKUP($G207,ListaEfectos!$A$4:$F$77,2,0)),2,0),0),IF($N207="Desventaja",IFERROR(VLOOKUP(L207,INDIRECT(VLOOKUP($G207,ListaDesventajas!$A$1:$B$24,2,0)),2,0),0),IF($N207="Mantenida",10*INDEX(INDIRECT($F207),1,2),IF($N207="Sostenimiento Menor",20*INDEX(INDIRECT($F207),1,2),IF($N207="Sostenimiento Mayor",30*INDEX(INDIRECT($F207),1,2),IF($N207="Combinable",10*INDEX(INDIRECT($F207),1,2),0))))))</f>
        <v>0</v>
      </c>
      <c r="T207" s="49">
        <f t="shared" ca="1" si="10"/>
        <v>0</v>
      </c>
      <c r="U207" s="72"/>
    </row>
    <row r="208" spans="1:21" s="15" customFormat="1" x14ac:dyDescent="0.25">
      <c r="A208" s="53" t="s">
        <v>321</v>
      </c>
      <c r="B208" s="29" t="s">
        <v>451</v>
      </c>
      <c r="C208" s="30">
        <f t="shared" si="11"/>
        <v>30</v>
      </c>
      <c r="D208" s="31">
        <f t="shared" si="12"/>
        <v>1</v>
      </c>
      <c r="E208" s="29" t="s">
        <v>129</v>
      </c>
      <c r="F208" s="31" t="str">
        <f t="array" ref="F208">IF(C208&lt;&gt;"",ADDRESS(ROW(C208),COLUMN(C208))&amp;":"&amp;ADDRESS(ROW(C208)-1+MATCH(TRUE,C209:$C$455&lt;&gt;"",0),COLUMN(U208)),F207)</f>
        <v>$C$208:$U$210</v>
      </c>
      <c r="G208" s="31" t="s">
        <v>252</v>
      </c>
      <c r="H208" s="38" t="s">
        <v>352</v>
      </c>
      <c r="I208" s="30"/>
      <c r="J208" s="30"/>
      <c r="K208" s="30"/>
      <c r="L208" s="30"/>
      <c r="M208" s="32" t="str">
        <f>VLOOKUP(G208,ListaEfectos!$A$4:$F$77,6,0)</f>
        <v>Aire, Fuego, Oscuridad</v>
      </c>
      <c r="N208" s="63" t="str">
        <f>IFERROR(IF(VLOOKUP($G208,ListaEfectos!$A$4:$F$77,1,0)&lt;&gt;"","Efecto"),IFERROR(IF(VLOOKUP($G208,ListaDesventajas!$A$2:$A$24,1,0)&lt;&gt;"","Desventaja"),G208))</f>
        <v>Efecto</v>
      </c>
      <c r="O208" s="29">
        <f ca="1">IF($N208="Efecto",IFERROR(VLOOKUP(H208,INDIRECT(VLOOKUP($G208,ListaEfectos!$A$4:$F$77,2,0)),2,0),0),IF($N208="Desventaja",IFERROR(VLOOKUP(H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10</v>
      </c>
      <c r="P208" s="30">
        <f ca="1">IF($N208="Efecto",IFERROR(VLOOKUP(I208,INDIRECT(VLOOKUP($G208,ListaEfectos!$A$4:$F$77,2,0)),2,0),0),IF($N208="Desventaja",IFERROR(VLOOKUP(I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Q208" s="30">
        <f ca="1">IF($N208="Efecto",IFERROR(VLOOKUP(J208,INDIRECT(VLOOKUP($G208,ListaEfectos!$A$4:$F$77,2,0)),2,0),0),IF($N208="Desventaja",IFERROR(VLOOKUP(J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R208" s="30">
        <f ca="1">IF($N208="Efecto",IFERROR(VLOOKUP(K208,INDIRECT(VLOOKUP($G208,ListaEfectos!$A$4:$F$77,2,0)),2,0),0),IF($N208="Desventaja",IFERROR(VLOOKUP(K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S208" s="30">
        <f ca="1">IF($N208="Efecto",IFERROR(VLOOKUP(L208,INDIRECT(VLOOKUP($G208,ListaEfectos!$A$4:$F$77,2,0)),2,0),0),IF($N208="Desventaja",IFERROR(VLOOKUP(L208,INDIRECT(VLOOKUP($G208,ListaDesventajas!$A$1:$B$24,2,0)),2,0),0),IF($N208="Mantenida",10*INDEX(INDIRECT($F208),1,2),IF($N208="Sostenimiento Menor",20*INDEX(INDIRECT($F208),1,2),IF($N208="Sostenimiento Mayor",30*INDEX(INDIRECT($F208),1,2),IF($N208="Combinable",10*INDEX(INDIRECT($F208),1,2),0))))))</f>
        <v>0</v>
      </c>
      <c r="T208" s="49">
        <f t="shared" ca="1" si="10"/>
        <v>10</v>
      </c>
      <c r="U208" s="73"/>
    </row>
    <row r="209" spans="1:21" s="16" customFormat="1" x14ac:dyDescent="0.25">
      <c r="A209" s="54"/>
      <c r="B209" s="23"/>
      <c r="C209" s="16" t="str">
        <f t="shared" si="11"/>
        <v/>
      </c>
      <c r="D209" s="24" t="str">
        <f t="shared" si="12"/>
        <v/>
      </c>
      <c r="E209" s="23" t="s">
        <v>130</v>
      </c>
      <c r="F209" s="24" t="str">
        <f t="array" ref="F209">IF(C209&lt;&gt;"",ADDRESS(ROW(C209),COLUMN(C209))&amp;":"&amp;ADDRESS(ROW(C209)-1+MATCH(TRUE,C210:$C$455&lt;&gt;"",0),COLUMN(U209)),F208)</f>
        <v>$C$208:$U$210</v>
      </c>
      <c r="G209" s="24" t="s">
        <v>243</v>
      </c>
      <c r="H209" s="47" t="s">
        <v>80</v>
      </c>
      <c r="M209" s="27" t="str">
        <f>VLOOKUP(G209,ListaEfectos!$A$4:$F$77,6,0)</f>
        <v>Agua, Aire, Fuego</v>
      </c>
      <c r="N209" s="63" t="str">
        <f>IFERROR(IF(VLOOKUP($G209,ListaEfectos!$A$4:$F$77,1,0)&lt;&gt;"","Efecto"),IFERROR(IF(VLOOKUP($G209,ListaDesventajas!$A$2:$A$24,1,0)&lt;&gt;"","Desventaja"),G209))</f>
        <v>Efecto</v>
      </c>
      <c r="O209" s="23">
        <f ca="1">IF($N209="Efecto",IFERROR(VLOOKUP(H209,INDIRECT(VLOOKUP($G209,ListaEfectos!$A$4:$F$77,2,0)),2,0),0),IF($N209="Desventaja",IFERROR(VLOOKUP(H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15</v>
      </c>
      <c r="P209" s="16">
        <f ca="1">IF($N209="Efecto",IFERROR(VLOOKUP(I209,INDIRECT(VLOOKUP($G209,ListaEfectos!$A$4:$F$77,2,0)),2,0),0),IF($N209="Desventaja",IFERROR(VLOOKUP(I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Q209" s="16">
        <f ca="1">IF($N209="Efecto",IFERROR(VLOOKUP(J209,INDIRECT(VLOOKUP($G209,ListaEfectos!$A$4:$F$77,2,0)),2,0),0),IF($N209="Desventaja",IFERROR(VLOOKUP(J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R209" s="16">
        <f ca="1">IF($N209="Efecto",IFERROR(VLOOKUP(K209,INDIRECT(VLOOKUP($G209,ListaEfectos!$A$4:$F$77,2,0)),2,0),0),IF($N209="Desventaja",IFERROR(VLOOKUP(K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S209" s="16">
        <f ca="1">IF($N209="Efecto",IFERROR(VLOOKUP(L209,INDIRECT(VLOOKUP($G209,ListaEfectos!$A$4:$F$77,2,0)),2,0),0),IF($N209="Desventaja",IFERROR(VLOOKUP(L209,INDIRECT(VLOOKUP($G209,ListaDesventajas!$A$1:$B$24,2,0)),2,0),0),IF($N209="Mantenida",10*INDEX(INDIRECT($F209),1,2),IF($N209="Sostenimiento Menor",20*INDEX(INDIRECT($F209),1,2),IF($N209="Sostenimiento Mayor",30*INDEX(INDIRECT($F209),1,2),IF($N209="Combinable",10*INDEX(INDIRECT($F209),1,2),0))))))</f>
        <v>0</v>
      </c>
      <c r="T209" s="49">
        <f t="shared" ca="1" si="10"/>
        <v>15</v>
      </c>
      <c r="U209" s="63"/>
    </row>
    <row r="210" spans="1:21" s="16" customFormat="1" x14ac:dyDescent="0.25">
      <c r="A210" s="54"/>
      <c r="B210" s="23"/>
      <c r="C210" s="16" t="str">
        <f t="shared" si="11"/>
        <v/>
      </c>
      <c r="D210" s="24" t="str">
        <f t="shared" si="12"/>
        <v/>
      </c>
      <c r="E210" s="23" t="s">
        <v>131</v>
      </c>
      <c r="F210" s="24" t="str">
        <f t="array" ref="F210">IF(C210&lt;&gt;"",ADDRESS(ROW(C210),COLUMN(C210))&amp;":"&amp;ADDRESS(ROW(C210)-1+MATCH(TRUE,C211:$C$455&lt;&gt;"",0),COLUMN(U210)),F209)</f>
        <v>$C$208:$U$210</v>
      </c>
      <c r="G210" s="24" t="s">
        <v>985</v>
      </c>
      <c r="H210" s="47" t="s">
        <v>249</v>
      </c>
      <c r="M210" s="27" t="s">
        <v>249</v>
      </c>
      <c r="N210" s="63" t="str">
        <f>IFERROR(IF(VLOOKUP($G210,ListaEfectos!$A$4:$F$77,1,0)&lt;&gt;"","Efecto"),IFERROR(IF(VLOOKUP($G210,ListaDesventajas!$A$2:$A$24,1,0)&lt;&gt;"","Desventaja"),G210))</f>
        <v>Efecto</v>
      </c>
      <c r="O210" s="23">
        <f ca="1">IF($N210="Efecto",IFERROR(VLOOKUP(H210,INDIRECT(VLOOKUP($G210,ListaEfectos!$A$4:$F$77,2,0)),2,0),0),IF($N210="Desventaja",IFERROR(VLOOKUP(H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5</v>
      </c>
      <c r="P210" s="16">
        <f ca="1">IF($N210="Efecto",IFERROR(VLOOKUP(I210,INDIRECT(VLOOKUP($G210,ListaEfectos!$A$4:$F$77,2,0)),2,0),0),IF($N210="Desventaja",IFERROR(VLOOKUP(I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Q210" s="16">
        <f ca="1">IF($N210="Efecto",IFERROR(VLOOKUP(J210,INDIRECT(VLOOKUP($G210,ListaEfectos!$A$4:$F$77,2,0)),2,0),0),IF($N210="Desventaja",IFERROR(VLOOKUP(J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R210" s="16">
        <f ca="1">IF($N210="Efecto",IFERROR(VLOOKUP(K210,INDIRECT(VLOOKUP($G210,ListaEfectos!$A$4:$F$77,2,0)),2,0),0),IF($N210="Desventaja",IFERROR(VLOOKUP(K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S210" s="16">
        <f ca="1">IF($N210="Efecto",IFERROR(VLOOKUP(L210,INDIRECT(VLOOKUP($G210,ListaEfectos!$A$4:$F$77,2,0)),2,0),0),IF($N210="Desventaja",IFERROR(VLOOKUP(L210,INDIRECT(VLOOKUP($G210,ListaDesventajas!$A$1:$B$24,2,0)),2,0),0),IF($N210="Mantenida",10*INDEX(INDIRECT($F210),1,2),IF($N210="Sostenimiento Menor",20*INDEX(INDIRECT($F210),1,2),IF($N210="Sostenimiento Mayor",30*INDEX(INDIRECT($F210),1,2),IF($N210="Combinable",10*INDEX(INDIRECT($F210),1,2),0))))))</f>
        <v>0</v>
      </c>
      <c r="T210" s="49">
        <f t="shared" ca="1" si="10"/>
        <v>5</v>
      </c>
      <c r="U210" s="63"/>
    </row>
    <row r="211" spans="1:21" s="16" customFormat="1" x14ac:dyDescent="0.25">
      <c r="A211" s="54"/>
      <c r="B211" s="23" t="s">
        <v>452</v>
      </c>
      <c r="C211" s="16">
        <f t="shared" si="11"/>
        <v>30</v>
      </c>
      <c r="D211" s="24">
        <f t="shared" si="12"/>
        <v>1</v>
      </c>
      <c r="E211" s="23" t="s">
        <v>74</v>
      </c>
      <c r="F211" s="24" t="str">
        <f t="array" ref="F211">IF(C211&lt;&gt;"",ADDRESS(ROW(C211),COLUMN(C211))&amp;":"&amp;ADDRESS(ROW(C211)-1+MATCH(TRUE,C212:$C$455&lt;&gt;"",0),COLUMN(U211)),F210)</f>
        <v>$C$211:$U$212</v>
      </c>
      <c r="G211" s="24" t="s">
        <v>986</v>
      </c>
      <c r="H211" s="48" t="s">
        <v>345</v>
      </c>
      <c r="M211" s="27" t="str">
        <f>VLOOKUP(G211,ListaEfectos!$A$4:$F$77,6,0)</f>
        <v>Agua, Aire, Luz</v>
      </c>
      <c r="N211" s="63" t="str">
        <f>IFERROR(IF(VLOOKUP($G211,ListaEfectos!$A$4:$F$77,1,0)&lt;&gt;"","Efecto"),IFERROR(IF(VLOOKUP($G211,ListaDesventajas!$A$2:$A$24,1,0)&lt;&gt;"","Desventaja"),G211))</f>
        <v>Efecto</v>
      </c>
      <c r="O211" s="23">
        <f ca="1">IF($N211="Efecto",IFERROR(VLOOKUP(H211,INDIRECT(VLOOKUP($G211,ListaEfectos!$A$4:$F$77,2,0)),2,0),0),IF($N211="Desventaja",IFERROR(VLOOKUP(H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20</v>
      </c>
      <c r="P211" s="16">
        <f ca="1">IF($N211="Efecto",IFERROR(VLOOKUP(I211,INDIRECT(VLOOKUP($G211,ListaEfectos!$A$4:$F$77,2,0)),2,0),0),IF($N211="Desventaja",IFERROR(VLOOKUP(I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Q211" s="16">
        <f ca="1">IF($N211="Efecto",IFERROR(VLOOKUP(J211,INDIRECT(VLOOKUP($G211,ListaEfectos!$A$4:$F$77,2,0)),2,0),0),IF($N211="Desventaja",IFERROR(VLOOKUP(J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R211" s="16">
        <f ca="1">IF($N211="Efecto",IFERROR(VLOOKUP(K211,INDIRECT(VLOOKUP($G211,ListaEfectos!$A$4:$F$77,2,0)),2,0),0),IF($N211="Desventaja",IFERROR(VLOOKUP(K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S211" s="16">
        <f ca="1">IF($N211="Efecto",IFERROR(VLOOKUP(L211,INDIRECT(VLOOKUP($G211,ListaEfectos!$A$4:$F$77,2,0)),2,0),0),IF($N211="Desventaja",IFERROR(VLOOKUP(L211,INDIRECT(VLOOKUP($G211,ListaDesventajas!$A$1:$B$24,2,0)),2,0),0),IF($N211="Mantenida",10*INDEX(INDIRECT($F211),1,2),IF($N211="Sostenimiento Menor",20*INDEX(INDIRECT($F211),1,2),IF($N211="Sostenimiento Mayor",30*INDEX(INDIRECT($F211),1,2),IF($N211="Combinable",10*INDEX(INDIRECT($F211),1,2),0))))))</f>
        <v>0</v>
      </c>
      <c r="T211" s="49">
        <f t="shared" ca="1" si="10"/>
        <v>20</v>
      </c>
      <c r="U211" s="63"/>
    </row>
    <row r="212" spans="1:21" s="16" customFormat="1" x14ac:dyDescent="0.25">
      <c r="A212" s="54"/>
      <c r="B212" s="23"/>
      <c r="C212" s="16" t="str">
        <f t="shared" si="11"/>
        <v/>
      </c>
      <c r="D212" s="24" t="str">
        <f t="shared" si="12"/>
        <v/>
      </c>
      <c r="E212" s="23" t="s">
        <v>83</v>
      </c>
      <c r="F212" s="24" t="str">
        <f t="array" ref="F212">IF(C212&lt;&gt;"",ADDRESS(ROW(C212),COLUMN(C212))&amp;":"&amp;ADDRESS(ROW(C212)-1+MATCH(TRUE,C213:$C$455&lt;&gt;"",0),COLUMN(U212)),F211)</f>
        <v>$C$211:$U$212</v>
      </c>
      <c r="G212" s="24" t="s">
        <v>535</v>
      </c>
      <c r="H212" s="47" t="s">
        <v>353</v>
      </c>
      <c r="M212" s="27" t="str">
        <f>VLOOKUP(G212,ListaEfectos!$A$4:$F$77,6,0)</f>
        <v>Aire, Luz, Oscuridad</v>
      </c>
      <c r="N212" s="63" t="str">
        <f>IFERROR(IF(VLOOKUP($G212,ListaEfectos!$A$4:$F$77,1,0)&lt;&gt;"","Efecto"),IFERROR(IF(VLOOKUP($G212,ListaDesventajas!$A$2:$A$24,1,0)&lt;&gt;"","Desventaja"),G212))</f>
        <v>Efecto</v>
      </c>
      <c r="O212" s="23">
        <f ca="1">IF($N212="Efecto",IFERROR(VLOOKUP(H212,INDIRECT(VLOOKUP($G212,ListaEfectos!$A$4:$F$77,2,0)),2,0),0),IF($N212="Desventaja",IFERROR(VLOOKUP(H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10</v>
      </c>
      <c r="P212" s="16">
        <f ca="1">IF($N212="Efecto",IFERROR(VLOOKUP(I212,INDIRECT(VLOOKUP($G212,ListaEfectos!$A$4:$F$77,2,0)),2,0),0),IF($N212="Desventaja",IFERROR(VLOOKUP(I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Q212" s="16">
        <f ca="1">IF($N212="Efecto",IFERROR(VLOOKUP(J212,INDIRECT(VLOOKUP($G212,ListaEfectos!$A$4:$F$77,2,0)),2,0),0),IF($N212="Desventaja",IFERROR(VLOOKUP(J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R212" s="16">
        <f ca="1">IF($N212="Efecto",IFERROR(VLOOKUP(K212,INDIRECT(VLOOKUP($G212,ListaEfectos!$A$4:$F$77,2,0)),2,0),0),IF($N212="Desventaja",IFERROR(VLOOKUP(K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S212" s="16">
        <f ca="1">IF($N212="Efecto",IFERROR(VLOOKUP(L212,INDIRECT(VLOOKUP($G212,ListaEfectos!$A$4:$F$77,2,0)),2,0),0),IF($N212="Desventaja",IFERROR(VLOOKUP(L212,INDIRECT(VLOOKUP($G212,ListaDesventajas!$A$1:$B$24,2,0)),2,0),0),IF($N212="Mantenida",10*INDEX(INDIRECT($F212),1,2),IF($N212="Sostenimiento Menor",20*INDEX(INDIRECT($F212),1,2),IF($N212="Sostenimiento Mayor",30*INDEX(INDIRECT($F212),1,2),IF($N212="Combinable",10*INDEX(INDIRECT($F212),1,2),0))))))</f>
        <v>0</v>
      </c>
      <c r="T212" s="49">
        <f t="shared" ca="1" si="10"/>
        <v>10</v>
      </c>
      <c r="U212" s="63"/>
    </row>
    <row r="213" spans="1:21" s="16" customFormat="1" x14ac:dyDescent="0.25">
      <c r="A213" s="54"/>
      <c r="B213" s="23" t="s">
        <v>453</v>
      </c>
      <c r="C213" s="16">
        <f t="shared" si="11"/>
        <v>70</v>
      </c>
      <c r="D213" s="24">
        <f t="shared" si="12"/>
        <v>2</v>
      </c>
      <c r="E213" s="23" t="s">
        <v>132</v>
      </c>
      <c r="F213" s="24" t="str">
        <f t="array" ref="F213">IF(C213&lt;&gt;"",ADDRESS(ROW(C213),COLUMN(C213))&amp;":"&amp;ADDRESS(ROW(C213)-1+MATCH(TRUE,C214:$C$455&lt;&gt;"",0),COLUMN(U213)),F212)</f>
        <v>$C$213:$U$215</v>
      </c>
      <c r="G213" s="24" t="s">
        <v>538</v>
      </c>
      <c r="H213" s="16" t="s">
        <v>1006</v>
      </c>
      <c r="I213" s="16" t="s">
        <v>558</v>
      </c>
      <c r="J213" s="16" t="s">
        <v>815</v>
      </c>
      <c r="M213" s="27" t="str">
        <f>VLOOKUP(G213,ListaEfectos!$A$4:$F$77,6,0)</f>
        <v>Agua</v>
      </c>
      <c r="N213" s="63" t="str">
        <f>IFERROR(IF(VLOOKUP($G213,ListaEfectos!$A$4:$F$77,1,0)&lt;&gt;"","Efecto"),IFERROR(IF(VLOOKUP($G213,ListaDesventajas!$A$2:$A$24,1,0)&lt;&gt;"","Desventaja"),G213))</f>
        <v>Efecto</v>
      </c>
      <c r="O213" s="23">
        <f ca="1">IF($N213="Efecto",IFERROR(VLOOKUP(H213,INDIRECT(VLOOKUP($G213,ListaEfectos!$A$4:$F$77,2,0)),2,0),0),IF($N213="Desventaja",IFERROR(VLOOKUP(H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10</v>
      </c>
      <c r="P213" s="16">
        <f ca="1">IF($N213="Efecto",IFERROR(VLOOKUP(I213,INDIRECT(VLOOKUP($G213,ListaEfectos!$A$4:$F$77,2,0)),2,0),0),IF($N213="Desventaja",IFERROR(VLOOKUP(I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20</v>
      </c>
      <c r="Q213" s="16">
        <f ca="1">IF($N213="Efecto",IFERROR(VLOOKUP(J213,INDIRECT(VLOOKUP($G213,ListaEfectos!$A$4:$F$77,2,0)),2,0),0),IF($N213="Desventaja",IFERROR(VLOOKUP(J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15</v>
      </c>
      <c r="R213" s="16">
        <f ca="1">IF($N213="Efecto",IFERROR(VLOOKUP(K213,INDIRECT(VLOOKUP($G213,ListaEfectos!$A$4:$F$77,2,0)),2,0),0),IF($N213="Desventaja",IFERROR(VLOOKUP(K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0</v>
      </c>
      <c r="S213" s="16">
        <f ca="1">IF($N213="Efecto",IFERROR(VLOOKUP(L213,INDIRECT(VLOOKUP($G213,ListaEfectos!$A$4:$F$77,2,0)),2,0),0),IF($N213="Desventaja",IFERROR(VLOOKUP(L213,INDIRECT(VLOOKUP($G213,ListaDesventajas!$A$1:$B$24,2,0)),2,0),0),IF($N213="Mantenida",10*INDEX(INDIRECT($F213),1,2),IF($N213="Sostenimiento Menor",20*INDEX(INDIRECT($F213),1,2),IF($N213="Sostenimiento Mayor",30*INDEX(INDIRECT($F213),1,2),IF($N213="Combinable",10*INDEX(INDIRECT($F213),1,2),0))))))</f>
        <v>0</v>
      </c>
      <c r="T213" s="49">
        <f t="shared" ca="1" si="10"/>
        <v>45</v>
      </c>
      <c r="U213" s="63"/>
    </row>
    <row r="214" spans="1:21" s="16" customFormat="1" x14ac:dyDescent="0.25">
      <c r="A214" s="54"/>
      <c r="B214" s="23"/>
      <c r="C214" s="16" t="str">
        <f t="shared" si="11"/>
        <v/>
      </c>
      <c r="D214" s="24" t="str">
        <f t="shared" si="12"/>
        <v/>
      </c>
      <c r="E214" s="23" t="s">
        <v>133</v>
      </c>
      <c r="F214" s="24" t="str">
        <f t="array" ref="F214">IF(C214&lt;&gt;"",ADDRESS(ROW(C214),COLUMN(C214))&amp;":"&amp;ADDRESS(ROW(C214)-1+MATCH(TRUE,C215:$C$455&lt;&gt;"",0),COLUMN(U214)),F213)</f>
        <v>$C$213:$U$215</v>
      </c>
      <c r="G214" s="24"/>
      <c r="M214" s="27" t="e">
        <f>VLOOKUP(G214,ListaEfectos!$A$4:$F$77,6,0)</f>
        <v>#N/A</v>
      </c>
      <c r="N214" s="63">
        <f>IFERROR(IF(VLOOKUP($G214,ListaEfectos!$A$4:$F$77,1,0)&lt;&gt;"","Efecto"),IFERROR(IF(VLOOKUP($G214,ListaDesventajas!$A$2:$A$24,1,0)&lt;&gt;"","Desventaja"),G214))</f>
        <v>0</v>
      </c>
      <c r="O214" s="23">
        <f ca="1">IF($N214="Efecto",IFERROR(VLOOKUP(H214,INDIRECT(VLOOKUP($G214,ListaEfectos!$A$4:$F$77,2,0)),2,0),0),IF($N214="Desventaja",IFERROR(VLOOKUP(H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P214" s="16">
        <f ca="1">IF($N214="Efecto",IFERROR(VLOOKUP(I214,INDIRECT(VLOOKUP($G214,ListaEfectos!$A$4:$F$77,2,0)),2,0),0),IF($N214="Desventaja",IFERROR(VLOOKUP(I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Q214" s="16">
        <f ca="1">IF($N214="Efecto",IFERROR(VLOOKUP(J214,INDIRECT(VLOOKUP($G214,ListaEfectos!$A$4:$F$77,2,0)),2,0),0),IF($N214="Desventaja",IFERROR(VLOOKUP(J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R214" s="16">
        <f ca="1">IF($N214="Efecto",IFERROR(VLOOKUP(K214,INDIRECT(VLOOKUP($G214,ListaEfectos!$A$4:$F$77,2,0)),2,0),0),IF($N214="Desventaja",IFERROR(VLOOKUP(K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S214" s="16">
        <f ca="1">IF($N214="Efecto",IFERROR(VLOOKUP(L214,INDIRECT(VLOOKUP($G214,ListaEfectos!$A$4:$F$77,2,0)),2,0),0),IF($N214="Desventaja",IFERROR(VLOOKUP(L214,INDIRECT(VLOOKUP($G214,ListaDesventajas!$A$1:$B$24,2,0)),2,0),0),IF($N214="Mantenida",10*INDEX(INDIRECT($F214),1,2),IF($N214="Sostenimiento Menor",20*INDEX(INDIRECT($F214),1,2),IF($N214="Sostenimiento Mayor",30*INDEX(INDIRECT($F214),1,2),IF($N214="Combinable",10*INDEX(INDIRECT($F214),1,2),0))))))</f>
        <v>0</v>
      </c>
      <c r="T214" s="49">
        <f t="shared" ca="1" si="10"/>
        <v>0</v>
      </c>
      <c r="U214" s="63"/>
    </row>
    <row r="215" spans="1:21" s="16" customFormat="1" x14ac:dyDescent="0.25">
      <c r="A215" s="54"/>
      <c r="B215" s="23"/>
      <c r="C215" s="16" t="str">
        <f t="shared" si="11"/>
        <v/>
      </c>
      <c r="D215" s="24" t="str">
        <f t="shared" si="12"/>
        <v/>
      </c>
      <c r="E215" s="23" t="s">
        <v>134</v>
      </c>
      <c r="F215" s="24" t="str">
        <f t="array" ref="F215">IF(C215&lt;&gt;"",ADDRESS(ROW(C215),COLUMN(C215))&amp;":"&amp;ADDRESS(ROW(C215)-1+MATCH(TRUE,C216:$C$455&lt;&gt;"",0),COLUMN(U215)),F214)</f>
        <v>$C$213:$U$215</v>
      </c>
      <c r="G215" s="24" t="s">
        <v>238</v>
      </c>
      <c r="H215" s="48" t="s">
        <v>567</v>
      </c>
      <c r="M215" s="27" t="str">
        <f>VLOOKUP(G215,ListaEfectos!$A$4:$F$77,6,0)</f>
        <v>Agua, Aire, Oscuridad</v>
      </c>
      <c r="N215" s="63" t="str">
        <f>IFERROR(IF(VLOOKUP($G215,ListaEfectos!$A$4:$F$77,1,0)&lt;&gt;"","Efecto"),IFERROR(IF(VLOOKUP($G215,ListaDesventajas!$A$2:$A$24,1,0)&lt;&gt;"","Desventaja"),G215))</f>
        <v>Efecto</v>
      </c>
      <c r="O215" s="23">
        <f ca="1">IF($N215="Efecto",IFERROR(VLOOKUP(H215,INDIRECT(VLOOKUP($G215,ListaEfectos!$A$4:$F$77,2,0)),2,0),0),IF($N215="Desventaja",IFERROR(VLOOKUP(H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10</v>
      </c>
      <c r="P215" s="16">
        <f ca="1">IF($N215="Efecto",IFERROR(VLOOKUP(I215,INDIRECT(VLOOKUP($G215,ListaEfectos!$A$4:$F$77,2,0)),2,0),0),IF($N215="Desventaja",IFERROR(VLOOKUP(I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Q215" s="16">
        <f ca="1">IF($N215="Efecto",IFERROR(VLOOKUP(J215,INDIRECT(VLOOKUP($G215,ListaEfectos!$A$4:$F$77,2,0)),2,0),0),IF($N215="Desventaja",IFERROR(VLOOKUP(J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R215" s="16">
        <f ca="1">IF($N215="Efecto",IFERROR(VLOOKUP(K215,INDIRECT(VLOOKUP($G215,ListaEfectos!$A$4:$F$77,2,0)),2,0),0),IF($N215="Desventaja",IFERROR(VLOOKUP(K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S215" s="16">
        <f ca="1">IF($N215="Efecto",IFERROR(VLOOKUP(L215,INDIRECT(VLOOKUP($G215,ListaEfectos!$A$4:$F$77,2,0)),2,0),0),IF($N215="Desventaja",IFERROR(VLOOKUP(L215,INDIRECT(VLOOKUP($G215,ListaDesventajas!$A$1:$B$24,2,0)),2,0),0),IF($N215="Mantenida",10*INDEX(INDIRECT($F215),1,2),IF($N215="Sostenimiento Menor",20*INDEX(INDIRECT($F215),1,2),IF($N215="Sostenimiento Mayor",30*INDEX(INDIRECT($F215),1,2),IF($N215="Combinable",10*INDEX(INDIRECT($F215),1,2),0))))))</f>
        <v>0</v>
      </c>
      <c r="T215" s="49">
        <f t="shared" ca="1" si="10"/>
        <v>10</v>
      </c>
      <c r="U215" s="63"/>
    </row>
    <row r="216" spans="1:21" s="16" customFormat="1" x14ac:dyDescent="0.25">
      <c r="A216" s="54"/>
      <c r="B216" s="23" t="s">
        <v>454</v>
      </c>
      <c r="C216" s="16">
        <f t="shared" si="11"/>
        <v>60</v>
      </c>
      <c r="D216" s="24">
        <f t="shared" si="12"/>
        <v>2</v>
      </c>
      <c r="E216" s="23" t="s">
        <v>135</v>
      </c>
      <c r="F216" s="24" t="str">
        <f t="array" ref="F216">IF(C216&lt;&gt;"",ADDRESS(ROW(C216),COLUMN(C216))&amp;":"&amp;ADDRESS(ROW(C216)-1+MATCH(TRUE,C217:$C$455&lt;&gt;"",0),COLUMN(U216)),F215)</f>
        <v>$C$216:$U$218</v>
      </c>
      <c r="G216" s="24" t="s">
        <v>252</v>
      </c>
      <c r="H216" s="48" t="s">
        <v>345</v>
      </c>
      <c r="M216" s="27" t="str">
        <f>VLOOKUP(G216,ListaEfectos!$A$4:$F$77,6,0)</f>
        <v>Aire, Fuego, Oscuridad</v>
      </c>
      <c r="N216" s="63" t="str">
        <f>IFERROR(IF(VLOOKUP($G216,ListaEfectos!$A$4:$F$77,1,0)&lt;&gt;"","Efecto"),IFERROR(IF(VLOOKUP($G216,ListaDesventajas!$A$2:$A$24,1,0)&lt;&gt;"","Desventaja"),G216))</f>
        <v>Efecto</v>
      </c>
      <c r="O216" s="23">
        <f ca="1">IF($N216="Efecto",IFERROR(VLOOKUP(H216,INDIRECT(VLOOKUP($G216,ListaEfectos!$A$4:$F$77,2,0)),2,0),0),IF($N216="Desventaja",IFERROR(VLOOKUP(H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20</v>
      </c>
      <c r="P216" s="16">
        <f ca="1">IF($N216="Efecto",IFERROR(VLOOKUP(I216,INDIRECT(VLOOKUP($G216,ListaEfectos!$A$4:$F$77,2,0)),2,0),0),IF($N216="Desventaja",IFERROR(VLOOKUP(I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Q216" s="16">
        <f ca="1">IF($N216="Efecto",IFERROR(VLOOKUP(J216,INDIRECT(VLOOKUP($G216,ListaEfectos!$A$4:$F$77,2,0)),2,0),0),IF($N216="Desventaja",IFERROR(VLOOKUP(J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R216" s="16">
        <f ca="1">IF($N216="Efecto",IFERROR(VLOOKUP(K216,INDIRECT(VLOOKUP($G216,ListaEfectos!$A$4:$F$77,2,0)),2,0),0),IF($N216="Desventaja",IFERROR(VLOOKUP(K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S216" s="16">
        <f ca="1">IF($N216="Efecto",IFERROR(VLOOKUP(L216,INDIRECT(VLOOKUP($G216,ListaEfectos!$A$4:$F$77,2,0)),2,0),0),IF($N216="Desventaja",IFERROR(VLOOKUP(L216,INDIRECT(VLOOKUP($G216,ListaDesventajas!$A$1:$B$24,2,0)),2,0),0),IF($N216="Mantenida",10*INDEX(INDIRECT($F216),1,2),IF($N216="Sostenimiento Menor",20*INDEX(INDIRECT($F216),1,2),IF($N216="Sostenimiento Mayor",30*INDEX(INDIRECT($F216),1,2),IF($N216="Combinable",10*INDEX(INDIRECT($F216),1,2),0))))))</f>
        <v>0</v>
      </c>
      <c r="T216" s="49">
        <f t="shared" ca="1" si="10"/>
        <v>20</v>
      </c>
      <c r="U216" s="63"/>
    </row>
    <row r="217" spans="1:21" s="16" customFormat="1" x14ac:dyDescent="0.25">
      <c r="A217" s="54"/>
      <c r="B217" s="23"/>
      <c r="C217" s="16" t="str">
        <f t="shared" si="11"/>
        <v/>
      </c>
      <c r="D217" s="24" t="str">
        <f t="shared" si="12"/>
        <v/>
      </c>
      <c r="E217" s="23" t="s">
        <v>136</v>
      </c>
      <c r="F217" s="24" t="str">
        <f t="array" ref="F217">IF(C217&lt;&gt;"",ADDRESS(ROW(C217),COLUMN(C217))&amp;":"&amp;ADDRESS(ROW(C217)-1+MATCH(TRUE,C218:$C$455&lt;&gt;"",0),COLUMN(U217)),F216)</f>
        <v>$C$216:$U$218</v>
      </c>
      <c r="G217" s="24" t="s">
        <v>337</v>
      </c>
      <c r="H217" s="47" t="s">
        <v>554</v>
      </c>
      <c r="I217" s="47" t="s">
        <v>1007</v>
      </c>
      <c r="M217" s="27" t="str">
        <f>VLOOKUP(G217,ListaEfectos!$A$4:$F$77,6,0)</f>
        <v>Luz, Oscuridad</v>
      </c>
      <c r="N217" s="63" t="str">
        <f>IFERROR(IF(VLOOKUP($G217,ListaEfectos!$A$4:$F$77,1,0)&lt;&gt;"","Efecto"),IFERROR(IF(VLOOKUP($G217,ListaDesventajas!$A$2:$A$24,1,0)&lt;&gt;"","Desventaja"),G217))</f>
        <v>Efecto</v>
      </c>
      <c r="O217" s="23">
        <f ca="1">IF($N217="Efecto",IFERROR(VLOOKUP(H217,INDIRECT(VLOOKUP($G217,ListaEfectos!$A$4:$F$77,2,0)),2,0),0),IF($N217="Desventaja",IFERROR(VLOOKUP(H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35</v>
      </c>
      <c r="P217" s="16">
        <f ca="1">IF($N217="Efecto",IFERROR(VLOOKUP(I217,INDIRECT(VLOOKUP($G217,ListaEfectos!$A$4:$F$77,2,0)),2,0),0),IF($N217="Desventaja",IFERROR(VLOOKUP(I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15</v>
      </c>
      <c r="Q217" s="16">
        <f ca="1">IF($N217="Efecto",IFERROR(VLOOKUP(J217,INDIRECT(VLOOKUP($G217,ListaEfectos!$A$4:$F$77,2,0)),2,0),0),IF($N217="Desventaja",IFERROR(VLOOKUP(J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R217" s="16">
        <f ca="1">IF($N217="Efecto",IFERROR(VLOOKUP(K217,INDIRECT(VLOOKUP($G217,ListaEfectos!$A$4:$F$77,2,0)),2,0),0),IF($N217="Desventaja",IFERROR(VLOOKUP(K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S217" s="16">
        <f ca="1">IF($N217="Efecto",IFERROR(VLOOKUP(L217,INDIRECT(VLOOKUP($G217,ListaEfectos!$A$4:$F$77,2,0)),2,0),0),IF($N217="Desventaja",IFERROR(VLOOKUP(L217,INDIRECT(VLOOKUP($G217,ListaDesventajas!$A$1:$B$24,2,0)),2,0),0),IF($N217="Mantenida",10*INDEX(INDIRECT($F217),1,2),IF($N217="Sostenimiento Menor",20*INDEX(INDIRECT($F217),1,2),IF($N217="Sostenimiento Mayor",30*INDEX(INDIRECT($F217),1,2),IF($N217="Combinable",10*INDEX(INDIRECT($F217),1,2),0))))))</f>
        <v>0</v>
      </c>
      <c r="T217" s="49">
        <f t="shared" ca="1" si="10"/>
        <v>50</v>
      </c>
      <c r="U217" s="63"/>
    </row>
    <row r="218" spans="1:21" s="16" customFormat="1" x14ac:dyDescent="0.25">
      <c r="A218" s="54"/>
      <c r="B218" s="23" t="s">
        <v>269</v>
      </c>
      <c r="C218" s="16" t="str">
        <f t="shared" si="11"/>
        <v/>
      </c>
      <c r="D218" s="24" t="str">
        <f t="shared" si="12"/>
        <v/>
      </c>
      <c r="E218" s="23"/>
      <c r="F218" s="24" t="str">
        <f t="array" ref="F218">IF(C218&lt;&gt;"",ADDRESS(ROW(C218),COLUMN(C218))&amp;":"&amp;ADDRESS(ROW(C218)-1+MATCH(TRUE,C219:$C$455&lt;&gt;"",0),COLUMN(U218)),F217)</f>
        <v>$C$216:$U$218</v>
      </c>
      <c r="G218" s="24"/>
      <c r="M218" s="27" t="e">
        <f>VLOOKUP(G218,ListaEfectos!$A$4:$F$77,6,0)</f>
        <v>#N/A</v>
      </c>
      <c r="N218" s="63">
        <f>IFERROR(IF(VLOOKUP($G218,ListaEfectos!$A$4:$F$77,1,0)&lt;&gt;"","Efecto"),IFERROR(IF(VLOOKUP($G218,ListaDesventajas!$A$2:$A$24,1,0)&lt;&gt;"","Desventaja"),G218))</f>
        <v>0</v>
      </c>
      <c r="O218" s="23">
        <f ca="1">IF($N218="Efecto",IFERROR(VLOOKUP(H218,INDIRECT(VLOOKUP($G218,ListaEfectos!$A$4:$F$77,2,0)),2,0),0),IF($N218="Desventaja",IFERROR(VLOOKUP(H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P218" s="16">
        <f ca="1">IF($N218="Efecto",IFERROR(VLOOKUP(I218,INDIRECT(VLOOKUP($G218,ListaEfectos!$A$4:$F$77,2,0)),2,0),0),IF($N218="Desventaja",IFERROR(VLOOKUP(I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Q218" s="16">
        <f ca="1">IF($N218="Efecto",IFERROR(VLOOKUP(J218,INDIRECT(VLOOKUP($G218,ListaEfectos!$A$4:$F$77,2,0)),2,0),0),IF($N218="Desventaja",IFERROR(VLOOKUP(J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R218" s="16">
        <f ca="1">IF($N218="Efecto",IFERROR(VLOOKUP(K218,INDIRECT(VLOOKUP($G218,ListaEfectos!$A$4:$F$77,2,0)),2,0),0),IF($N218="Desventaja",IFERROR(VLOOKUP(K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S218" s="16">
        <f ca="1">IF($N218="Efecto",IFERROR(VLOOKUP(L218,INDIRECT(VLOOKUP($G218,ListaEfectos!$A$4:$F$77,2,0)),2,0),0),IF($N218="Desventaja",IFERROR(VLOOKUP(L218,INDIRECT(VLOOKUP($G218,ListaDesventajas!$A$1:$B$24,2,0)),2,0),0),IF($N218="Mantenida",10*INDEX(INDIRECT($F218),1,2),IF($N218="Sostenimiento Menor",20*INDEX(INDIRECT($F218),1,2),IF($N218="Sostenimiento Mayor",30*INDEX(INDIRECT($F218),1,2),IF($N218="Combinable",10*INDEX(INDIRECT($F218),1,2),0))))))</f>
        <v>0</v>
      </c>
      <c r="T218" s="49">
        <f t="shared" ca="1" si="10"/>
        <v>0</v>
      </c>
      <c r="U218" s="63"/>
    </row>
    <row r="219" spans="1:21" s="16" customFormat="1" x14ac:dyDescent="0.25">
      <c r="A219" s="54"/>
      <c r="B219" s="23" t="s">
        <v>455</v>
      </c>
      <c r="C219" s="16">
        <f t="shared" si="11"/>
        <v>115</v>
      </c>
      <c r="D219" s="24">
        <f t="shared" si="12"/>
        <v>3</v>
      </c>
      <c r="E219" s="23" t="s">
        <v>137</v>
      </c>
      <c r="F219" s="24" t="str">
        <f t="array" ref="F219">IF(C219&lt;&gt;"",ADDRESS(ROW(C219),COLUMN(C219))&amp;":"&amp;ADDRESS(ROW(C219)-1+MATCH(TRUE,C220:$C$455&lt;&gt;"",0),COLUMN(U219)),F218)</f>
        <v>$C$219:$U$221</v>
      </c>
      <c r="G219" s="24" t="s">
        <v>337</v>
      </c>
      <c r="H219" s="47" t="s">
        <v>554</v>
      </c>
      <c r="I219" s="47" t="s">
        <v>836</v>
      </c>
      <c r="J219" s="47" t="s">
        <v>1008</v>
      </c>
      <c r="K219" s="47" t="s">
        <v>563</v>
      </c>
      <c r="M219" s="27" t="str">
        <f>VLOOKUP(G219,ListaEfectos!$A$4:$F$77,6,0)</f>
        <v>Luz, Oscuridad</v>
      </c>
      <c r="N219" s="63" t="str">
        <f>IFERROR(IF(VLOOKUP($G219,ListaEfectos!$A$4:$F$77,1,0)&lt;&gt;"","Efecto"),IFERROR(IF(VLOOKUP($G219,ListaDesventajas!$A$2:$A$24,1,0)&lt;&gt;"","Desventaja"),G219))</f>
        <v>Efecto</v>
      </c>
      <c r="O219" s="23">
        <f ca="1">IF($N219="Efecto",IFERROR(VLOOKUP(H219,INDIRECT(VLOOKUP($G219,ListaEfectos!$A$4:$F$77,2,0)),2,0),0),IF($N219="Desventaja",IFERROR(VLOOKUP(H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35</v>
      </c>
      <c r="P219" s="16">
        <f ca="1">IF($N219="Efecto",IFERROR(VLOOKUP(I219,INDIRECT(VLOOKUP($G219,ListaEfectos!$A$4:$F$77,2,0)),2,0),0),IF($N219="Desventaja",IFERROR(VLOOKUP(I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20</v>
      </c>
      <c r="Q219" s="16">
        <f ca="1">IF($N219="Efecto",IFERROR(VLOOKUP(J219,INDIRECT(VLOOKUP($G219,ListaEfectos!$A$4:$F$77,2,0)),2,0),0),IF($N219="Desventaja",IFERROR(VLOOKUP(J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50</v>
      </c>
      <c r="R219" s="16">
        <f ca="1">IF($N219="Efecto",IFERROR(VLOOKUP(K219,INDIRECT(VLOOKUP($G219,ListaEfectos!$A$4:$F$77,2,0)),2,0),0),IF($N219="Desventaja",IFERROR(VLOOKUP(K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10</v>
      </c>
      <c r="S219" s="16">
        <f ca="1">IF($N219="Efecto",IFERROR(VLOOKUP(L219,INDIRECT(VLOOKUP($G219,ListaEfectos!$A$4:$F$77,2,0)),2,0),0),IF($N219="Desventaja",IFERROR(VLOOKUP(L219,INDIRECT(VLOOKUP($G219,ListaDesventajas!$A$1:$B$24,2,0)),2,0),0),IF($N219="Mantenida",10*INDEX(INDIRECT($F219),1,2),IF($N219="Sostenimiento Menor",20*INDEX(INDIRECT($F219),1,2),IF($N219="Sostenimiento Mayor",30*INDEX(INDIRECT($F219),1,2),IF($N219="Combinable",10*INDEX(INDIRECT($F219),1,2),0))))))</f>
        <v>0</v>
      </c>
      <c r="T219" s="49">
        <f t="shared" ca="1" si="10"/>
        <v>115</v>
      </c>
      <c r="U219" s="63"/>
    </row>
    <row r="220" spans="1:21" s="16" customFormat="1" x14ac:dyDescent="0.25">
      <c r="A220" s="54"/>
      <c r="B220" s="23"/>
      <c r="C220" s="16" t="str">
        <f t="shared" si="11"/>
        <v/>
      </c>
      <c r="D220" s="24" t="str">
        <f t="shared" si="12"/>
        <v/>
      </c>
      <c r="E220" s="23" t="s">
        <v>138</v>
      </c>
      <c r="F220" s="24" t="str">
        <f t="array" ref="F220">IF(C220&lt;&gt;"",ADDRESS(ROW(C220),COLUMN(C220))&amp;":"&amp;ADDRESS(ROW(C220)-1+MATCH(TRUE,C221:$C$455&lt;&gt;"",0),COLUMN(U220)),F219)</f>
        <v>$C$219:$U$221</v>
      </c>
      <c r="G220" s="24"/>
      <c r="M220" s="27" t="e">
        <f>VLOOKUP(G220,ListaEfectos!$A$4:$F$77,6,0)</f>
        <v>#N/A</v>
      </c>
      <c r="N220" s="63">
        <f>IFERROR(IF(VLOOKUP($G220,ListaEfectos!$A$4:$F$77,1,0)&lt;&gt;"","Efecto"),IFERROR(IF(VLOOKUP($G220,ListaDesventajas!$A$2:$A$24,1,0)&lt;&gt;"","Desventaja"),G220))</f>
        <v>0</v>
      </c>
      <c r="O220" s="23">
        <f ca="1">IF($N220="Efecto",IFERROR(VLOOKUP(H220,INDIRECT(VLOOKUP($G220,ListaEfectos!$A$4:$F$77,2,0)),2,0),0),IF($N220="Desventaja",IFERROR(VLOOKUP(H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P220" s="16">
        <f ca="1">IF($N220="Efecto",IFERROR(VLOOKUP(I220,INDIRECT(VLOOKUP($G220,ListaEfectos!$A$4:$F$77,2,0)),2,0),0),IF($N220="Desventaja",IFERROR(VLOOKUP(I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Q220" s="16">
        <f ca="1">IF($N220="Efecto",IFERROR(VLOOKUP(J220,INDIRECT(VLOOKUP($G220,ListaEfectos!$A$4:$F$77,2,0)),2,0),0),IF($N220="Desventaja",IFERROR(VLOOKUP(J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R220" s="16">
        <f ca="1">IF($N220="Efecto",IFERROR(VLOOKUP(K220,INDIRECT(VLOOKUP($G220,ListaEfectos!$A$4:$F$77,2,0)),2,0),0),IF($N220="Desventaja",IFERROR(VLOOKUP(K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S220" s="16">
        <f ca="1">IF($N220="Efecto",IFERROR(VLOOKUP(L220,INDIRECT(VLOOKUP($G220,ListaEfectos!$A$4:$F$77,2,0)),2,0),0),IF($N220="Desventaja",IFERROR(VLOOKUP(L220,INDIRECT(VLOOKUP($G220,ListaDesventajas!$A$1:$B$24,2,0)),2,0),0),IF($N220="Mantenida",10*INDEX(INDIRECT($F220),1,2),IF($N220="Sostenimiento Menor",20*INDEX(INDIRECT($F220),1,2),IF($N220="Sostenimiento Mayor",30*INDEX(INDIRECT($F220),1,2),IF($N220="Combinable",10*INDEX(INDIRECT($F220),1,2),0))))))</f>
        <v>0</v>
      </c>
      <c r="T220" s="49">
        <f t="shared" ca="1" si="10"/>
        <v>0</v>
      </c>
      <c r="U220" s="63"/>
    </row>
    <row r="221" spans="1:21" s="18" customFormat="1" ht="15.75" thickBot="1" x14ac:dyDescent="0.3">
      <c r="A221" s="55"/>
      <c r="B221" s="33"/>
      <c r="C221" s="34" t="str">
        <f t="shared" si="11"/>
        <v/>
      </c>
      <c r="D221" s="35" t="str">
        <f t="shared" si="12"/>
        <v/>
      </c>
      <c r="E221" s="33" t="s">
        <v>139</v>
      </c>
      <c r="F221" s="35" t="str">
        <f t="array" ref="F221">IF(C221&lt;&gt;"",ADDRESS(ROW(C221),COLUMN(C221))&amp;":"&amp;ADDRESS(ROW(C221)-1+MATCH(TRUE,C222:$C$455&lt;&gt;"",0),COLUMN(U221)),F220)</f>
        <v>$C$219:$U$221</v>
      </c>
      <c r="G221" s="35"/>
      <c r="H221" s="34"/>
      <c r="I221" s="34"/>
      <c r="J221" s="34"/>
      <c r="K221" s="34"/>
      <c r="L221" s="34"/>
      <c r="M221" s="37" t="e">
        <f>VLOOKUP(G221,ListaEfectos!$A$4:$F$77,6,0)</f>
        <v>#N/A</v>
      </c>
      <c r="N221" s="63">
        <f>IFERROR(IF(VLOOKUP($G221,ListaEfectos!$A$4:$F$77,1,0)&lt;&gt;"","Efecto"),IFERROR(IF(VLOOKUP($G221,ListaDesventajas!$A$2:$A$24,1,0)&lt;&gt;"","Desventaja"),G221))</f>
        <v>0</v>
      </c>
      <c r="O221" s="33">
        <f ca="1">IF($N221="Efecto",IFERROR(VLOOKUP(H221,INDIRECT(VLOOKUP($G221,ListaEfectos!$A$4:$F$77,2,0)),2,0),0),IF($N221="Desventaja",IFERROR(VLOOKUP(H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P221" s="34">
        <f ca="1">IF($N221="Efecto",IFERROR(VLOOKUP(I221,INDIRECT(VLOOKUP($G221,ListaEfectos!$A$4:$F$77,2,0)),2,0),0),IF($N221="Desventaja",IFERROR(VLOOKUP(I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Q221" s="34">
        <f ca="1">IF($N221="Efecto",IFERROR(VLOOKUP(J221,INDIRECT(VLOOKUP($G221,ListaEfectos!$A$4:$F$77,2,0)),2,0),0),IF($N221="Desventaja",IFERROR(VLOOKUP(J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R221" s="34">
        <f ca="1">IF($N221="Efecto",IFERROR(VLOOKUP(K221,INDIRECT(VLOOKUP($G221,ListaEfectos!$A$4:$F$77,2,0)),2,0),0),IF($N221="Desventaja",IFERROR(VLOOKUP(K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S221" s="34">
        <f ca="1">IF($N221="Efecto",IFERROR(VLOOKUP(L221,INDIRECT(VLOOKUP($G221,ListaEfectos!$A$4:$F$77,2,0)),2,0),0),IF($N221="Desventaja",IFERROR(VLOOKUP(L221,INDIRECT(VLOOKUP($G221,ListaDesventajas!$A$1:$B$24,2,0)),2,0),0),IF($N221="Mantenida",10*INDEX(INDIRECT($F221),1,2),IF($N221="Sostenimiento Menor",20*INDEX(INDIRECT($F221),1,2),IF($N221="Sostenimiento Mayor",30*INDEX(INDIRECT($F221),1,2),IF($N221="Combinable",10*INDEX(INDIRECT($F221),1,2),0))))))</f>
        <v>0</v>
      </c>
      <c r="T221" s="49">
        <f t="shared" ca="1" si="10"/>
        <v>0</v>
      </c>
      <c r="U221" s="72"/>
    </row>
    <row r="222" spans="1:21" s="15" customFormat="1" x14ac:dyDescent="0.25">
      <c r="A222" s="53" t="s">
        <v>322</v>
      </c>
      <c r="B222" s="29" t="s">
        <v>456</v>
      </c>
      <c r="C222" s="30">
        <f t="shared" si="11"/>
        <v>30</v>
      </c>
      <c r="D222" s="31">
        <f t="shared" si="12"/>
        <v>1</v>
      </c>
      <c r="E222" s="29" t="s">
        <v>140</v>
      </c>
      <c r="F222" s="31" t="str">
        <f t="array" ref="F222">IF(C222&lt;&gt;"",ADDRESS(ROW(C222),COLUMN(C222))&amp;":"&amp;ADDRESS(ROW(C222)-1+MATCH(TRUE,C223:$C$455&lt;&gt;"",0),COLUMN(U222)),F221)</f>
        <v>$C$222:$U$223</v>
      </c>
      <c r="G222" s="31" t="s">
        <v>939</v>
      </c>
      <c r="H222" s="38" t="s">
        <v>736</v>
      </c>
      <c r="I222" s="30"/>
      <c r="J222" s="30"/>
      <c r="K222" s="30"/>
      <c r="L222" s="30"/>
      <c r="M222" s="32" t="str">
        <f>VLOOKUP(G222,ListaEfectos!$A$4:$F$77,6,0)</f>
        <v>Aire, Fuego, Luz</v>
      </c>
      <c r="N222" s="63" t="str">
        <f>IFERROR(IF(VLOOKUP($G222,ListaEfectos!$A$4:$F$77,1,0)&lt;&gt;"","Efecto"),IFERROR(IF(VLOOKUP($G222,ListaDesventajas!$A$2:$A$24,1,0)&lt;&gt;"","Desventaja"),G222))</f>
        <v>Efecto</v>
      </c>
      <c r="O222" s="29">
        <f ca="1">IF($N222="Efecto",IFERROR(VLOOKUP(H222,INDIRECT(VLOOKUP($G222,ListaEfectos!$A$4:$F$77,2,0)),2,0),0),IF($N222="Desventaja",IFERROR(VLOOKUP(H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15</v>
      </c>
      <c r="P222" s="30">
        <f ca="1">IF($N222="Efecto",IFERROR(VLOOKUP(I222,INDIRECT(VLOOKUP($G222,ListaEfectos!$A$4:$F$77,2,0)),2,0),0),IF($N222="Desventaja",IFERROR(VLOOKUP(I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Q222" s="30">
        <f ca="1">IF($N222="Efecto",IFERROR(VLOOKUP(J222,INDIRECT(VLOOKUP($G222,ListaEfectos!$A$4:$F$77,2,0)),2,0),0),IF($N222="Desventaja",IFERROR(VLOOKUP(J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R222" s="30">
        <f ca="1">IF($N222="Efecto",IFERROR(VLOOKUP(K222,INDIRECT(VLOOKUP($G222,ListaEfectos!$A$4:$F$77,2,0)),2,0),0),IF($N222="Desventaja",IFERROR(VLOOKUP(K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S222" s="30">
        <f ca="1">IF($N222="Efecto",IFERROR(VLOOKUP(L222,INDIRECT(VLOOKUP($G222,ListaEfectos!$A$4:$F$77,2,0)),2,0),0),IF($N222="Desventaja",IFERROR(VLOOKUP(L222,INDIRECT(VLOOKUP($G222,ListaDesventajas!$A$1:$B$24,2,0)),2,0),0),IF($N222="Mantenida",10*INDEX(INDIRECT($F222),1,2),IF($N222="Sostenimiento Menor",20*INDEX(INDIRECT($F222),1,2),IF($N222="Sostenimiento Mayor",30*INDEX(INDIRECT($F222),1,2),IF($N222="Combinable",10*INDEX(INDIRECT($F222),1,2),0))))))</f>
        <v>0</v>
      </c>
      <c r="T222" s="49">
        <f t="shared" ca="1" si="10"/>
        <v>15</v>
      </c>
      <c r="U222" s="73"/>
    </row>
    <row r="223" spans="1:21" s="16" customFormat="1" x14ac:dyDescent="0.25">
      <c r="A223" s="54"/>
      <c r="B223" s="23"/>
      <c r="C223" s="16" t="str">
        <f t="shared" si="11"/>
        <v/>
      </c>
      <c r="D223" s="24" t="str">
        <f t="shared" si="12"/>
        <v/>
      </c>
      <c r="E223" s="23" t="s">
        <v>75</v>
      </c>
      <c r="F223" s="24" t="str">
        <f t="array" ref="F223">IF(C223&lt;&gt;"",ADDRESS(ROW(C223),COLUMN(C223))&amp;":"&amp;ADDRESS(ROW(C223)-1+MATCH(TRUE,C224:$C$455&lt;&gt;"",0),COLUMN(U223)),F222)</f>
        <v>$C$222:$U$223</v>
      </c>
      <c r="G223" s="24"/>
      <c r="M223" s="27" t="e">
        <f>VLOOKUP(G223,ListaEfectos!$A$4:$F$77,6,0)</f>
        <v>#N/A</v>
      </c>
      <c r="N223" s="63">
        <f>IFERROR(IF(VLOOKUP($G223,ListaEfectos!$A$4:$F$77,1,0)&lt;&gt;"","Efecto"),IFERROR(IF(VLOOKUP($G223,ListaDesventajas!$A$2:$A$24,1,0)&lt;&gt;"","Desventaja"),G223))</f>
        <v>0</v>
      </c>
      <c r="O223" s="23">
        <f ca="1">IF($N223="Efecto",IFERROR(VLOOKUP(H223,INDIRECT(VLOOKUP($G223,ListaEfectos!$A$4:$F$77,2,0)),2,0),0),IF($N223="Desventaja",IFERROR(VLOOKUP(H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P223" s="16">
        <f ca="1">IF($N223="Efecto",IFERROR(VLOOKUP(I223,INDIRECT(VLOOKUP($G223,ListaEfectos!$A$4:$F$77,2,0)),2,0),0),IF($N223="Desventaja",IFERROR(VLOOKUP(I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Q223" s="16">
        <f ca="1">IF($N223="Efecto",IFERROR(VLOOKUP(J223,INDIRECT(VLOOKUP($G223,ListaEfectos!$A$4:$F$77,2,0)),2,0),0),IF($N223="Desventaja",IFERROR(VLOOKUP(J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R223" s="16">
        <f ca="1">IF($N223="Efecto",IFERROR(VLOOKUP(K223,INDIRECT(VLOOKUP($G223,ListaEfectos!$A$4:$F$77,2,0)),2,0),0),IF($N223="Desventaja",IFERROR(VLOOKUP(K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S223" s="16">
        <f ca="1">IF($N223="Efecto",IFERROR(VLOOKUP(L223,INDIRECT(VLOOKUP($G223,ListaEfectos!$A$4:$F$77,2,0)),2,0),0),IF($N223="Desventaja",IFERROR(VLOOKUP(L223,INDIRECT(VLOOKUP($G223,ListaDesventajas!$A$1:$B$24,2,0)),2,0),0),IF($N223="Mantenida",10*INDEX(INDIRECT($F223),1,2),IF($N223="Sostenimiento Menor",20*INDEX(INDIRECT($F223),1,2),IF($N223="Sostenimiento Mayor",30*INDEX(INDIRECT($F223),1,2),IF($N223="Combinable",10*INDEX(INDIRECT($F223),1,2),0))))))</f>
        <v>0</v>
      </c>
      <c r="T223" s="49">
        <f t="shared" ca="1" si="10"/>
        <v>0</v>
      </c>
      <c r="U223" s="63"/>
    </row>
    <row r="224" spans="1:21" s="16" customFormat="1" x14ac:dyDescent="0.25">
      <c r="A224" s="54"/>
      <c r="B224" s="23" t="s">
        <v>457</v>
      </c>
      <c r="C224" s="16">
        <f t="shared" si="11"/>
        <v>25</v>
      </c>
      <c r="D224" s="24">
        <f t="shared" si="12"/>
        <v>1</v>
      </c>
      <c r="E224" s="23" t="s">
        <v>135</v>
      </c>
      <c r="F224" s="24" t="str">
        <f t="array" ref="F224">IF(C224&lt;&gt;"",ADDRESS(ROW(C224),COLUMN(C224))&amp;":"&amp;ADDRESS(ROW(C224)-1+MATCH(TRUE,C225:$C$455&lt;&gt;"",0),COLUMN(U224)),F223)</f>
        <v>$C$224:$U$226</v>
      </c>
      <c r="G224" s="24" t="s">
        <v>987</v>
      </c>
      <c r="H224" s="48" t="s">
        <v>345</v>
      </c>
      <c r="M224" s="27" t="str">
        <f>VLOOKUP(G224,ListaEfectos!$A$4:$F$77,6,0)</f>
        <v>Aire, Fuego, Oscuridad</v>
      </c>
      <c r="N224" s="63" t="str">
        <f>IFERROR(IF(VLOOKUP($G224,ListaEfectos!$A$4:$F$77,1,0)&lt;&gt;"","Efecto"),IFERROR(IF(VLOOKUP($G224,ListaDesventajas!$A$2:$A$24,1,0)&lt;&gt;"","Desventaja"),G224))</f>
        <v>Efecto</v>
      </c>
      <c r="O224" s="23">
        <f ca="1">IF($N224="Efecto",IFERROR(VLOOKUP(H224,INDIRECT(VLOOKUP($G224,ListaEfectos!$A$4:$F$77,2,0)),2,0),0),IF($N224="Desventaja",IFERROR(VLOOKUP(H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20</v>
      </c>
      <c r="P224" s="16">
        <f ca="1">IF($N224="Efecto",IFERROR(VLOOKUP(I224,INDIRECT(VLOOKUP($G224,ListaEfectos!$A$4:$F$77,2,0)),2,0),0),IF($N224="Desventaja",IFERROR(VLOOKUP(I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Q224" s="16">
        <f ca="1">IF($N224="Efecto",IFERROR(VLOOKUP(J224,INDIRECT(VLOOKUP($G224,ListaEfectos!$A$4:$F$77,2,0)),2,0),0),IF($N224="Desventaja",IFERROR(VLOOKUP(J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R224" s="16">
        <f ca="1">IF($N224="Efecto",IFERROR(VLOOKUP(K224,INDIRECT(VLOOKUP($G224,ListaEfectos!$A$4:$F$77,2,0)),2,0),0),IF($N224="Desventaja",IFERROR(VLOOKUP(K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S224" s="16">
        <f ca="1">IF($N224="Efecto",IFERROR(VLOOKUP(L224,INDIRECT(VLOOKUP($G224,ListaEfectos!$A$4:$F$77,2,0)),2,0),0),IF($N224="Desventaja",IFERROR(VLOOKUP(L224,INDIRECT(VLOOKUP($G224,ListaDesventajas!$A$1:$B$24,2,0)),2,0),0),IF($N224="Mantenida",10*INDEX(INDIRECT($F224),1,2),IF($N224="Sostenimiento Menor",20*INDEX(INDIRECT($F224),1,2),IF($N224="Sostenimiento Mayor",30*INDEX(INDIRECT($F224),1,2),IF($N224="Combinable",10*INDEX(INDIRECT($F224),1,2),0))))))</f>
        <v>0</v>
      </c>
      <c r="T224" s="49">
        <f t="shared" ca="1" si="10"/>
        <v>20</v>
      </c>
      <c r="U224" s="63"/>
    </row>
    <row r="225" spans="1:21" s="16" customFormat="1" x14ac:dyDescent="0.25">
      <c r="A225" s="54"/>
      <c r="B225" s="23"/>
      <c r="C225" s="16" t="str">
        <f t="shared" si="11"/>
        <v/>
      </c>
      <c r="D225" s="24" t="str">
        <f t="shared" si="12"/>
        <v/>
      </c>
      <c r="E225" s="23" t="s">
        <v>125</v>
      </c>
      <c r="F225" s="24" t="str">
        <f t="array" ref="F225">IF(C225&lt;&gt;"",ADDRESS(ROW(C225),COLUMN(C225))&amp;":"&amp;ADDRESS(ROW(C225)-1+MATCH(TRUE,C226:$C$455&lt;&gt;"",0),COLUMN(U225)),F224)</f>
        <v>$C$224:$U$226</v>
      </c>
      <c r="G225" s="24" t="s">
        <v>988</v>
      </c>
      <c r="H225" s="17" t="s">
        <v>343</v>
      </c>
      <c r="M225" s="27" t="str">
        <f>VLOOKUP(G225,ListaEfectos!$A$4:$F$77,6,0)</f>
        <v>Fuego</v>
      </c>
      <c r="N225" s="63" t="str">
        <f>IFERROR(IF(VLOOKUP($G225,ListaEfectos!$A$4:$F$77,1,0)&lt;&gt;"","Efecto"),IFERROR(IF(VLOOKUP($G225,ListaDesventajas!$A$2:$A$24,1,0)&lt;&gt;"","Desventaja"),G225))</f>
        <v>Efecto</v>
      </c>
      <c r="O225" s="23">
        <f ca="1">IF($N225="Efecto",IFERROR(VLOOKUP(H225,INDIRECT(VLOOKUP($G225,ListaEfectos!$A$4:$F$77,2,0)),2,0),0),IF($N225="Desventaja",IFERROR(VLOOKUP(H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15</v>
      </c>
      <c r="P225" s="16">
        <f ca="1">IF($N225="Efecto",IFERROR(VLOOKUP(I225,INDIRECT(VLOOKUP($G225,ListaEfectos!$A$4:$F$77,2,0)),2,0),0),IF($N225="Desventaja",IFERROR(VLOOKUP(I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Q225" s="16">
        <f ca="1">IF($N225="Efecto",IFERROR(VLOOKUP(J225,INDIRECT(VLOOKUP($G225,ListaEfectos!$A$4:$F$77,2,0)),2,0),0),IF($N225="Desventaja",IFERROR(VLOOKUP(J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R225" s="16">
        <f ca="1">IF($N225="Efecto",IFERROR(VLOOKUP(K225,INDIRECT(VLOOKUP($G225,ListaEfectos!$A$4:$F$77,2,0)),2,0),0),IF($N225="Desventaja",IFERROR(VLOOKUP(K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S225" s="16">
        <f ca="1">IF($N225="Efecto",IFERROR(VLOOKUP(L225,INDIRECT(VLOOKUP($G225,ListaEfectos!$A$4:$F$77,2,0)),2,0),0),IF($N225="Desventaja",IFERROR(VLOOKUP(L225,INDIRECT(VLOOKUP($G225,ListaDesventajas!$A$1:$B$24,2,0)),2,0),0),IF($N225="Mantenida",10*INDEX(INDIRECT($F225),1,2),IF($N225="Sostenimiento Menor",20*INDEX(INDIRECT($F225),1,2),IF($N225="Sostenimiento Mayor",30*INDEX(INDIRECT($F225),1,2),IF($N225="Combinable",10*INDEX(INDIRECT($F225),1,2),0))))))</f>
        <v>0</v>
      </c>
      <c r="T225" s="49">
        <f t="shared" ca="1" si="10"/>
        <v>15</v>
      </c>
      <c r="U225" s="63"/>
    </row>
    <row r="226" spans="1:21" s="16" customFormat="1" x14ac:dyDescent="0.25">
      <c r="A226" s="54"/>
      <c r="B226" s="23" t="s">
        <v>280</v>
      </c>
      <c r="C226" s="16" t="str">
        <f t="shared" si="11"/>
        <v/>
      </c>
      <c r="D226" s="24" t="str">
        <f t="shared" si="12"/>
        <v/>
      </c>
      <c r="E226" s="23"/>
      <c r="F226" s="24" t="str">
        <f t="array" ref="F226">IF(C226&lt;&gt;"",ADDRESS(ROW(C226),COLUMN(C226))&amp;":"&amp;ADDRESS(ROW(C226)-1+MATCH(TRUE,C227:$C$455&lt;&gt;"",0),COLUMN(U226)),F225)</f>
        <v>$C$224:$U$226</v>
      </c>
      <c r="G226" s="24"/>
      <c r="M226" s="27" t="e">
        <f>VLOOKUP(G226,ListaEfectos!$A$4:$F$77,6,0)</f>
        <v>#N/A</v>
      </c>
      <c r="N226" s="63">
        <f>IFERROR(IF(VLOOKUP($G226,ListaEfectos!$A$4:$F$77,1,0)&lt;&gt;"","Efecto"),IFERROR(IF(VLOOKUP($G226,ListaDesventajas!$A$2:$A$24,1,0)&lt;&gt;"","Desventaja"),G226))</f>
        <v>0</v>
      </c>
      <c r="O226" s="23">
        <f ca="1">IF($N226="Efecto",IFERROR(VLOOKUP(H226,INDIRECT(VLOOKUP($G226,ListaEfectos!$A$4:$F$77,2,0)),2,0),0),IF($N226="Desventaja",IFERROR(VLOOKUP(H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P226" s="16">
        <f ca="1">IF($N226="Efecto",IFERROR(VLOOKUP(I226,INDIRECT(VLOOKUP($G226,ListaEfectos!$A$4:$F$77,2,0)),2,0),0),IF($N226="Desventaja",IFERROR(VLOOKUP(I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Q226" s="16">
        <f ca="1">IF($N226="Efecto",IFERROR(VLOOKUP(J226,INDIRECT(VLOOKUP($G226,ListaEfectos!$A$4:$F$77,2,0)),2,0),0),IF($N226="Desventaja",IFERROR(VLOOKUP(J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R226" s="16">
        <f ca="1">IF($N226="Efecto",IFERROR(VLOOKUP(K226,INDIRECT(VLOOKUP($G226,ListaEfectos!$A$4:$F$77,2,0)),2,0),0),IF($N226="Desventaja",IFERROR(VLOOKUP(K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S226" s="16">
        <f ca="1">IF($N226="Efecto",IFERROR(VLOOKUP(L226,INDIRECT(VLOOKUP($G226,ListaEfectos!$A$4:$F$77,2,0)),2,0),0),IF($N226="Desventaja",IFERROR(VLOOKUP(L226,INDIRECT(VLOOKUP($G226,ListaDesventajas!$A$1:$B$24,2,0)),2,0),0),IF($N226="Mantenida",10*INDEX(INDIRECT($F226),1,2),IF($N226="Sostenimiento Menor",20*INDEX(INDIRECT($F226),1,2),IF($N226="Sostenimiento Mayor",30*INDEX(INDIRECT($F226),1,2),IF($N226="Combinable",10*INDEX(INDIRECT($F226),1,2),0))))))</f>
        <v>0</v>
      </c>
      <c r="T226" s="49">
        <f t="shared" ca="1" si="10"/>
        <v>0</v>
      </c>
      <c r="U226" s="63"/>
    </row>
    <row r="227" spans="1:21" s="16" customFormat="1" x14ac:dyDescent="0.25">
      <c r="A227" s="54"/>
      <c r="B227" s="23" t="s">
        <v>458</v>
      </c>
      <c r="C227" s="16">
        <f t="shared" si="11"/>
        <v>70</v>
      </c>
      <c r="D227" s="24">
        <f t="shared" si="12"/>
        <v>2</v>
      </c>
      <c r="E227" s="23" t="s">
        <v>141</v>
      </c>
      <c r="F227" s="24" t="str">
        <f t="array" ref="F227">IF(C227&lt;&gt;"",ADDRESS(ROW(C227),COLUMN(C227))&amp;":"&amp;ADDRESS(ROW(C227)-1+MATCH(TRUE,C228:$C$455&lt;&gt;"",0),COLUMN(U227)),F226)</f>
        <v>$C$227:$U$229</v>
      </c>
      <c r="G227" s="24" t="s">
        <v>339</v>
      </c>
      <c r="H227" s="47" t="s">
        <v>703</v>
      </c>
      <c r="M227" s="27" t="str">
        <f>VLOOKUP(G227,ListaEfectos!$A$4:$F$77,6,0)</f>
        <v>Agua, Luz, Tierra</v>
      </c>
      <c r="N227" s="63" t="str">
        <f>IFERROR(IF(VLOOKUP($G227,ListaEfectos!$A$4:$F$77,1,0)&lt;&gt;"","Efecto"),IFERROR(IF(VLOOKUP($G227,ListaDesventajas!$A$2:$A$24,1,0)&lt;&gt;"","Desventaja"),G227))</f>
        <v>Efecto</v>
      </c>
      <c r="O227" s="23">
        <f ca="1">IF($N227="Efecto",IFERROR(VLOOKUP(H227,INDIRECT(VLOOKUP($G227,ListaEfectos!$A$4:$F$77,2,0)),2,0),0),IF($N227="Desventaja",IFERROR(VLOOKUP(H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25</v>
      </c>
      <c r="P227" s="16">
        <f ca="1">IF($N227="Efecto",IFERROR(VLOOKUP(I227,INDIRECT(VLOOKUP($G227,ListaEfectos!$A$4:$F$77,2,0)),2,0),0),IF($N227="Desventaja",IFERROR(VLOOKUP(I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Q227" s="16">
        <f ca="1">IF($N227="Efecto",IFERROR(VLOOKUP(J227,INDIRECT(VLOOKUP($G227,ListaEfectos!$A$4:$F$77,2,0)),2,0),0),IF($N227="Desventaja",IFERROR(VLOOKUP(J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R227" s="16">
        <f ca="1">IF($N227="Efecto",IFERROR(VLOOKUP(K227,INDIRECT(VLOOKUP($G227,ListaEfectos!$A$4:$F$77,2,0)),2,0),0),IF($N227="Desventaja",IFERROR(VLOOKUP(K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S227" s="16">
        <f ca="1">IF($N227="Efecto",IFERROR(VLOOKUP(L227,INDIRECT(VLOOKUP($G227,ListaEfectos!$A$4:$F$77,2,0)),2,0),0),IF($N227="Desventaja",IFERROR(VLOOKUP(L227,INDIRECT(VLOOKUP($G227,ListaDesventajas!$A$1:$B$24,2,0)),2,0),0),IF($N227="Mantenida",10*INDEX(INDIRECT($F227),1,2),IF($N227="Sostenimiento Menor",20*INDEX(INDIRECT($F227),1,2),IF($N227="Sostenimiento Mayor",30*INDEX(INDIRECT($F227),1,2),IF($N227="Combinable",10*INDEX(INDIRECT($F227),1,2),0))))))</f>
        <v>0</v>
      </c>
      <c r="T227" s="49">
        <f t="shared" ca="1" si="10"/>
        <v>25</v>
      </c>
      <c r="U227" s="63"/>
    </row>
    <row r="228" spans="1:21" s="16" customFormat="1" x14ac:dyDescent="0.25">
      <c r="A228" s="54"/>
      <c r="B228" s="23"/>
      <c r="C228" s="16" t="str">
        <f t="shared" si="11"/>
        <v/>
      </c>
      <c r="D228" s="24" t="str">
        <f t="shared" si="12"/>
        <v/>
      </c>
      <c r="E228" s="23" t="s">
        <v>142</v>
      </c>
      <c r="F228" s="24" t="str">
        <f t="array" ref="F228">IF(C228&lt;&gt;"",ADDRESS(ROW(C228),COLUMN(C228))&amp;":"&amp;ADDRESS(ROW(C228)-1+MATCH(TRUE,C229:$C$455&lt;&gt;"",0),COLUMN(U228)),F227)</f>
        <v>$C$227:$U$229</v>
      </c>
      <c r="G228" s="24"/>
      <c r="M228" s="27" t="e">
        <f>VLOOKUP(G228,ListaEfectos!$A$4:$F$77,6,0)</f>
        <v>#N/A</v>
      </c>
      <c r="N228" s="63">
        <f>IFERROR(IF(VLOOKUP($G228,ListaEfectos!$A$4:$F$77,1,0)&lt;&gt;"","Efecto"),IFERROR(IF(VLOOKUP($G228,ListaDesventajas!$A$2:$A$24,1,0)&lt;&gt;"","Desventaja"),G228))</f>
        <v>0</v>
      </c>
      <c r="O228" s="23">
        <f ca="1">IF($N228="Efecto",IFERROR(VLOOKUP(H228,INDIRECT(VLOOKUP($G228,ListaEfectos!$A$4:$F$77,2,0)),2,0),0),IF($N228="Desventaja",IFERROR(VLOOKUP(H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P228" s="16">
        <f ca="1">IF($N228="Efecto",IFERROR(VLOOKUP(I228,INDIRECT(VLOOKUP($G228,ListaEfectos!$A$4:$F$77,2,0)),2,0),0),IF($N228="Desventaja",IFERROR(VLOOKUP(I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Q228" s="16">
        <f ca="1">IF($N228="Efecto",IFERROR(VLOOKUP(J228,INDIRECT(VLOOKUP($G228,ListaEfectos!$A$4:$F$77,2,0)),2,0),0),IF($N228="Desventaja",IFERROR(VLOOKUP(J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R228" s="16">
        <f ca="1">IF($N228="Efecto",IFERROR(VLOOKUP(K228,INDIRECT(VLOOKUP($G228,ListaEfectos!$A$4:$F$77,2,0)),2,0),0),IF($N228="Desventaja",IFERROR(VLOOKUP(K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S228" s="16">
        <f ca="1">IF($N228="Efecto",IFERROR(VLOOKUP(L228,INDIRECT(VLOOKUP($G228,ListaEfectos!$A$4:$F$77,2,0)),2,0),0),IF($N228="Desventaja",IFERROR(VLOOKUP(L228,INDIRECT(VLOOKUP($G228,ListaDesventajas!$A$1:$B$24,2,0)),2,0),0),IF($N228="Mantenida",10*INDEX(INDIRECT($F228),1,2),IF($N228="Sostenimiento Menor",20*INDEX(INDIRECT($F228),1,2),IF($N228="Sostenimiento Mayor",30*INDEX(INDIRECT($F228),1,2),IF($N228="Combinable",10*INDEX(INDIRECT($F228),1,2),0))))))</f>
        <v>0</v>
      </c>
      <c r="T228" s="49">
        <f t="shared" ca="1" si="10"/>
        <v>0</v>
      </c>
      <c r="U228" s="63"/>
    </row>
    <row r="229" spans="1:21" s="16" customFormat="1" x14ac:dyDescent="0.25">
      <c r="A229" s="54"/>
      <c r="B229" s="23" t="s">
        <v>281</v>
      </c>
      <c r="C229" s="16" t="str">
        <f t="shared" si="11"/>
        <v/>
      </c>
      <c r="D229" s="24" t="str">
        <f t="shared" si="12"/>
        <v/>
      </c>
      <c r="E229" s="23"/>
      <c r="F229" s="24" t="str">
        <f t="array" ref="F229">IF(C229&lt;&gt;"",ADDRESS(ROW(C229),COLUMN(C229))&amp;":"&amp;ADDRESS(ROW(C229)-1+MATCH(TRUE,C230:$C$455&lt;&gt;"",0),COLUMN(U229)),F228)</f>
        <v>$C$227:$U$229</v>
      </c>
      <c r="G229" s="24"/>
      <c r="M229" s="27" t="e">
        <f>VLOOKUP(G229,ListaEfectos!$A$4:$F$77,6,0)</f>
        <v>#N/A</v>
      </c>
      <c r="N229" s="63">
        <f>IFERROR(IF(VLOOKUP($G229,ListaEfectos!$A$4:$F$77,1,0)&lt;&gt;"","Efecto"),IFERROR(IF(VLOOKUP($G229,ListaDesventajas!$A$2:$A$24,1,0)&lt;&gt;"","Desventaja"),G229))</f>
        <v>0</v>
      </c>
      <c r="O229" s="23">
        <f ca="1">IF($N229="Efecto",IFERROR(VLOOKUP(H229,INDIRECT(VLOOKUP($G229,ListaEfectos!$A$4:$F$77,2,0)),2,0),0),IF($N229="Desventaja",IFERROR(VLOOKUP(H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P229" s="16">
        <f ca="1">IF($N229="Efecto",IFERROR(VLOOKUP(I229,INDIRECT(VLOOKUP($G229,ListaEfectos!$A$4:$F$77,2,0)),2,0),0),IF($N229="Desventaja",IFERROR(VLOOKUP(I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Q229" s="16">
        <f ca="1">IF($N229="Efecto",IFERROR(VLOOKUP(J229,INDIRECT(VLOOKUP($G229,ListaEfectos!$A$4:$F$77,2,0)),2,0),0),IF($N229="Desventaja",IFERROR(VLOOKUP(J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R229" s="16">
        <f ca="1">IF($N229="Efecto",IFERROR(VLOOKUP(K229,INDIRECT(VLOOKUP($G229,ListaEfectos!$A$4:$F$77,2,0)),2,0),0),IF($N229="Desventaja",IFERROR(VLOOKUP(K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S229" s="16">
        <f ca="1">IF($N229="Efecto",IFERROR(VLOOKUP(L229,INDIRECT(VLOOKUP($G229,ListaEfectos!$A$4:$F$77,2,0)),2,0),0),IF($N229="Desventaja",IFERROR(VLOOKUP(L229,INDIRECT(VLOOKUP($G229,ListaDesventajas!$A$1:$B$24,2,0)),2,0),0),IF($N229="Mantenida",10*INDEX(INDIRECT($F229),1,2),IF($N229="Sostenimiento Menor",20*INDEX(INDIRECT($F229),1,2),IF($N229="Sostenimiento Mayor",30*INDEX(INDIRECT($F229),1,2),IF($N229="Combinable",10*INDEX(INDIRECT($F229),1,2),0))))))</f>
        <v>0</v>
      </c>
      <c r="T229" s="49">
        <f t="shared" ca="1" si="10"/>
        <v>0</v>
      </c>
      <c r="U229" s="63"/>
    </row>
    <row r="230" spans="1:21" s="16" customFormat="1" x14ac:dyDescent="0.25">
      <c r="A230" s="54"/>
      <c r="B230" s="23" t="s">
        <v>459</v>
      </c>
      <c r="C230" s="16">
        <f t="shared" si="11"/>
        <v>65</v>
      </c>
      <c r="D230" s="24">
        <f t="shared" si="12"/>
        <v>2</v>
      </c>
      <c r="E230" s="23" t="s">
        <v>143</v>
      </c>
      <c r="F230" s="24" t="str">
        <f t="array" ref="F230">IF(C230&lt;&gt;"",ADDRESS(ROW(C230),COLUMN(C230))&amp;":"&amp;ADDRESS(ROW(C230)-1+MATCH(TRUE,C231:$C$455&lt;&gt;"",0),COLUMN(U230)),F229)</f>
        <v>$C$230:$U$233</v>
      </c>
      <c r="G230" s="24" t="s">
        <v>335</v>
      </c>
      <c r="H230" s="48" t="s">
        <v>345</v>
      </c>
      <c r="M230" s="27" t="str">
        <f>VLOOKUP(G230,ListaEfectos!$A$4:$F$77,6,0)</f>
        <v>Agua, Luz, Tierra</v>
      </c>
      <c r="N230" s="63" t="str">
        <f>IFERROR(IF(VLOOKUP($G230,ListaEfectos!$A$4:$F$77,1,0)&lt;&gt;"","Efecto"),IFERROR(IF(VLOOKUP($G230,ListaDesventajas!$A$2:$A$24,1,0)&lt;&gt;"","Desventaja"),G230))</f>
        <v>Efecto</v>
      </c>
      <c r="O230" s="23">
        <f ca="1">IF($N230="Efecto",IFERROR(VLOOKUP(H230,INDIRECT(VLOOKUP($G230,ListaEfectos!$A$4:$F$77,2,0)),2,0),0),IF($N230="Desventaja",IFERROR(VLOOKUP(H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20</v>
      </c>
      <c r="P230" s="16">
        <f ca="1">IF($N230="Efecto",IFERROR(VLOOKUP(I230,INDIRECT(VLOOKUP($G230,ListaEfectos!$A$4:$F$77,2,0)),2,0),0),IF($N230="Desventaja",IFERROR(VLOOKUP(I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Q230" s="16">
        <f ca="1">IF($N230="Efecto",IFERROR(VLOOKUP(J230,INDIRECT(VLOOKUP($G230,ListaEfectos!$A$4:$F$77,2,0)),2,0),0),IF($N230="Desventaja",IFERROR(VLOOKUP(J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R230" s="16">
        <f ca="1">IF($N230="Efecto",IFERROR(VLOOKUP(K230,INDIRECT(VLOOKUP($G230,ListaEfectos!$A$4:$F$77,2,0)),2,0),0),IF($N230="Desventaja",IFERROR(VLOOKUP(K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S230" s="16">
        <f ca="1">IF($N230="Efecto",IFERROR(VLOOKUP(L230,INDIRECT(VLOOKUP($G230,ListaEfectos!$A$4:$F$77,2,0)),2,0),0),IF($N230="Desventaja",IFERROR(VLOOKUP(L230,INDIRECT(VLOOKUP($G230,ListaDesventajas!$A$1:$B$24,2,0)),2,0),0),IF($N230="Mantenida",10*INDEX(INDIRECT($F230),1,2),IF($N230="Sostenimiento Menor",20*INDEX(INDIRECT($F230),1,2),IF($N230="Sostenimiento Mayor",30*INDEX(INDIRECT($F230),1,2),IF($N230="Combinable",10*INDEX(INDIRECT($F230),1,2),0))))))</f>
        <v>0</v>
      </c>
      <c r="T230" s="49">
        <f t="shared" ca="1" si="10"/>
        <v>20</v>
      </c>
      <c r="U230" s="63"/>
    </row>
    <row r="231" spans="1:21" s="16" customFormat="1" x14ac:dyDescent="0.25">
      <c r="A231" s="54"/>
      <c r="B231" s="23"/>
      <c r="C231" s="16" t="str">
        <f t="shared" si="11"/>
        <v/>
      </c>
      <c r="D231" s="24" t="str">
        <f t="shared" si="12"/>
        <v/>
      </c>
      <c r="E231" s="23" t="s">
        <v>144</v>
      </c>
      <c r="F231" s="24" t="str">
        <f t="array" ref="F231">IF(C231&lt;&gt;"",ADDRESS(ROW(C231),COLUMN(C231))&amp;":"&amp;ADDRESS(ROW(C231)-1+MATCH(TRUE,C232:$C$455&lt;&gt;"",0),COLUMN(U231)),F230)</f>
        <v>$C$230:$U$233</v>
      </c>
      <c r="G231" s="24" t="s">
        <v>302</v>
      </c>
      <c r="H231" s="17" t="s">
        <v>567</v>
      </c>
      <c r="M231" s="27" t="str">
        <f>VLOOKUP(G231,ListaEfectos!$A$4:$F$77,6,0)</f>
        <v>Luz</v>
      </c>
      <c r="N231" s="63" t="str">
        <f>IFERROR(IF(VLOOKUP($G231,ListaEfectos!$A$4:$F$77,1,0)&lt;&gt;"","Efecto"),IFERROR(IF(VLOOKUP($G231,ListaDesventajas!$A$2:$A$24,1,0)&lt;&gt;"","Desventaja"),G231))</f>
        <v>Efecto</v>
      </c>
      <c r="O231" s="23">
        <f ca="1">IF($N231="Efecto",IFERROR(VLOOKUP(H231,INDIRECT(VLOOKUP($G231,ListaEfectos!$A$4:$F$77,2,0)),2,0),0),IF($N231="Desventaja",IFERROR(VLOOKUP(H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5</v>
      </c>
      <c r="P231" s="16">
        <f ca="1">IF($N231="Efecto",IFERROR(VLOOKUP(I231,INDIRECT(VLOOKUP($G231,ListaEfectos!$A$4:$F$77,2,0)),2,0),0),IF($N231="Desventaja",IFERROR(VLOOKUP(I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Q231" s="16">
        <f ca="1">IF($N231="Efecto",IFERROR(VLOOKUP(J231,INDIRECT(VLOOKUP($G231,ListaEfectos!$A$4:$F$77,2,0)),2,0),0),IF($N231="Desventaja",IFERROR(VLOOKUP(J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R231" s="16">
        <f ca="1">IF($N231="Efecto",IFERROR(VLOOKUP(K231,INDIRECT(VLOOKUP($G231,ListaEfectos!$A$4:$F$77,2,0)),2,0),0),IF($N231="Desventaja",IFERROR(VLOOKUP(K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S231" s="16">
        <f ca="1">IF($N231="Efecto",IFERROR(VLOOKUP(L231,INDIRECT(VLOOKUP($G231,ListaEfectos!$A$4:$F$77,2,0)),2,0),0),IF($N231="Desventaja",IFERROR(VLOOKUP(L231,INDIRECT(VLOOKUP($G231,ListaDesventajas!$A$1:$B$24,2,0)),2,0),0),IF($N231="Mantenida",10*INDEX(INDIRECT($F231),1,2),IF($N231="Sostenimiento Menor",20*INDEX(INDIRECT($F231),1,2),IF($N231="Sostenimiento Mayor",30*INDEX(INDIRECT($F231),1,2),IF($N231="Combinable",10*INDEX(INDIRECT($F231),1,2),0))))))</f>
        <v>0</v>
      </c>
      <c r="T231" s="49">
        <f t="shared" ca="1" si="10"/>
        <v>5</v>
      </c>
      <c r="U231" s="63"/>
    </row>
    <row r="232" spans="1:21" s="16" customFormat="1" x14ac:dyDescent="0.25">
      <c r="A232" s="54"/>
      <c r="B232" s="23"/>
      <c r="C232" s="16" t="str">
        <f t="shared" si="11"/>
        <v/>
      </c>
      <c r="D232" s="24" t="str">
        <f t="shared" si="12"/>
        <v/>
      </c>
      <c r="E232" s="23" t="s">
        <v>75</v>
      </c>
      <c r="F232" s="24" t="str">
        <f t="array" ref="F232">IF(C232&lt;&gt;"",ADDRESS(ROW(C232),COLUMN(C232))&amp;":"&amp;ADDRESS(ROW(C232)-1+MATCH(TRUE,C233:$C$455&lt;&gt;"",0),COLUMN(U232)),F231)</f>
        <v>$C$230:$U$233</v>
      </c>
      <c r="G232" s="24"/>
      <c r="M232" s="27" t="e">
        <f>VLOOKUP(G232,ListaEfectos!$A$4:$F$77,6,0)</f>
        <v>#N/A</v>
      </c>
      <c r="N232" s="63">
        <f>IFERROR(IF(VLOOKUP($G232,ListaEfectos!$A$4:$F$77,1,0)&lt;&gt;"","Efecto"),IFERROR(IF(VLOOKUP($G232,ListaDesventajas!$A$2:$A$24,1,0)&lt;&gt;"","Desventaja"),G232))</f>
        <v>0</v>
      </c>
      <c r="O232" s="23">
        <f ca="1">IF($N232="Efecto",IFERROR(VLOOKUP(H232,INDIRECT(VLOOKUP($G232,ListaEfectos!$A$4:$F$77,2,0)),2,0),0),IF($N232="Desventaja",IFERROR(VLOOKUP(H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P232" s="16">
        <f ca="1">IF($N232="Efecto",IFERROR(VLOOKUP(I232,INDIRECT(VLOOKUP($G232,ListaEfectos!$A$4:$F$77,2,0)),2,0),0),IF($N232="Desventaja",IFERROR(VLOOKUP(I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Q232" s="16">
        <f ca="1">IF($N232="Efecto",IFERROR(VLOOKUP(J232,INDIRECT(VLOOKUP($G232,ListaEfectos!$A$4:$F$77,2,0)),2,0),0),IF($N232="Desventaja",IFERROR(VLOOKUP(J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R232" s="16">
        <f ca="1">IF($N232="Efecto",IFERROR(VLOOKUP(K232,INDIRECT(VLOOKUP($G232,ListaEfectos!$A$4:$F$77,2,0)),2,0),0),IF($N232="Desventaja",IFERROR(VLOOKUP(K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S232" s="16">
        <f ca="1">IF($N232="Efecto",IFERROR(VLOOKUP(L232,INDIRECT(VLOOKUP($G232,ListaEfectos!$A$4:$F$77,2,0)),2,0),0),IF($N232="Desventaja",IFERROR(VLOOKUP(L232,INDIRECT(VLOOKUP($G232,ListaDesventajas!$A$1:$B$24,2,0)),2,0),0),IF($N232="Mantenida",10*INDEX(INDIRECT($F232),1,2),IF($N232="Sostenimiento Menor",20*INDEX(INDIRECT($F232),1,2),IF($N232="Sostenimiento Mayor",30*INDEX(INDIRECT($F232),1,2),IF($N232="Combinable",10*INDEX(INDIRECT($F232),1,2),0))))))</f>
        <v>0</v>
      </c>
      <c r="T232" s="49">
        <f t="shared" ca="1" si="10"/>
        <v>0</v>
      </c>
      <c r="U232" s="63"/>
    </row>
    <row r="233" spans="1:21" s="16" customFormat="1" x14ac:dyDescent="0.25">
      <c r="A233" s="54"/>
      <c r="B233" s="23" t="s">
        <v>281</v>
      </c>
      <c r="C233" s="16" t="str">
        <f t="shared" si="11"/>
        <v/>
      </c>
      <c r="D233" s="24" t="str">
        <f t="shared" si="12"/>
        <v/>
      </c>
      <c r="E233" s="23"/>
      <c r="F233" s="24" t="str">
        <f t="array" ref="F233">IF(C233&lt;&gt;"",ADDRESS(ROW(C233),COLUMN(C233))&amp;":"&amp;ADDRESS(ROW(C233)-1+MATCH(TRUE,C234:$C$455&lt;&gt;"",0),COLUMN(U233)),F232)</f>
        <v>$C$230:$U$233</v>
      </c>
      <c r="G233" s="24"/>
      <c r="M233" s="27" t="e">
        <f>VLOOKUP(G233,ListaEfectos!$A$4:$F$77,6,0)</f>
        <v>#N/A</v>
      </c>
      <c r="N233" s="63">
        <f>IFERROR(IF(VLOOKUP($G233,ListaEfectos!$A$4:$F$77,1,0)&lt;&gt;"","Efecto"),IFERROR(IF(VLOOKUP($G233,ListaDesventajas!$A$2:$A$24,1,0)&lt;&gt;"","Desventaja"),G233))</f>
        <v>0</v>
      </c>
      <c r="O233" s="23">
        <f ca="1">IF($N233="Efecto",IFERROR(VLOOKUP(H233,INDIRECT(VLOOKUP($G233,ListaEfectos!$A$4:$F$77,2,0)),2,0),0),IF($N233="Desventaja",IFERROR(VLOOKUP(H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P233" s="16">
        <f ca="1">IF($N233="Efecto",IFERROR(VLOOKUP(I233,INDIRECT(VLOOKUP($G233,ListaEfectos!$A$4:$F$77,2,0)),2,0),0),IF($N233="Desventaja",IFERROR(VLOOKUP(I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Q233" s="16">
        <f ca="1">IF($N233="Efecto",IFERROR(VLOOKUP(J233,INDIRECT(VLOOKUP($G233,ListaEfectos!$A$4:$F$77,2,0)),2,0),0),IF($N233="Desventaja",IFERROR(VLOOKUP(J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R233" s="16">
        <f ca="1">IF($N233="Efecto",IFERROR(VLOOKUP(K233,INDIRECT(VLOOKUP($G233,ListaEfectos!$A$4:$F$77,2,0)),2,0),0),IF($N233="Desventaja",IFERROR(VLOOKUP(K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S233" s="16">
        <f ca="1">IF($N233="Efecto",IFERROR(VLOOKUP(L233,INDIRECT(VLOOKUP($G233,ListaEfectos!$A$4:$F$77,2,0)),2,0),0),IF($N233="Desventaja",IFERROR(VLOOKUP(L233,INDIRECT(VLOOKUP($G233,ListaDesventajas!$A$1:$B$24,2,0)),2,0),0),IF($N233="Mantenida",10*INDEX(INDIRECT($F233),1,2),IF($N233="Sostenimiento Menor",20*INDEX(INDIRECT($F233),1,2),IF($N233="Sostenimiento Mayor",30*INDEX(INDIRECT($F233),1,2),IF($N233="Combinable",10*INDEX(INDIRECT($F233),1,2),0))))))</f>
        <v>0</v>
      </c>
      <c r="T233" s="49">
        <f t="shared" ca="1" si="10"/>
        <v>0</v>
      </c>
      <c r="U233" s="63"/>
    </row>
    <row r="234" spans="1:21" s="16" customFormat="1" x14ac:dyDescent="0.25">
      <c r="A234" s="54"/>
      <c r="B234" s="23" t="s">
        <v>460</v>
      </c>
      <c r="C234" s="16">
        <f t="shared" si="11"/>
        <v>100</v>
      </c>
      <c r="D234" s="24">
        <f t="shared" si="12"/>
        <v>2</v>
      </c>
      <c r="E234" s="23" t="s">
        <v>126</v>
      </c>
      <c r="F234" s="24" t="str">
        <f t="array" ref="F234">IF(C234&lt;&gt;"",ADDRESS(ROW(C234),COLUMN(C234))&amp;":"&amp;ADDRESS(ROW(C234)-1+MATCH(TRUE,C235:$C$455&lt;&gt;"",0),COLUMN(U234)),F233)</f>
        <v>$C$234:$U$237</v>
      </c>
      <c r="G234" s="24" t="s">
        <v>252</v>
      </c>
      <c r="H234" s="48" t="s">
        <v>378</v>
      </c>
      <c r="M234" s="27" t="str">
        <f>VLOOKUP(G234,ListaEfectos!$A$4:$F$77,6,0)</f>
        <v>Aire, Fuego, Oscuridad</v>
      </c>
      <c r="N234" s="63" t="str">
        <f>IFERROR(IF(VLOOKUP($G234,ListaEfectos!$A$4:$F$77,1,0)&lt;&gt;"","Efecto"),IFERROR(IF(VLOOKUP($G234,ListaDesventajas!$A$2:$A$24,1,0)&lt;&gt;"","Desventaja"),G234))</f>
        <v>Efecto</v>
      </c>
      <c r="O234" s="23">
        <f ca="1">IF($N234="Efecto",IFERROR(VLOOKUP(H234,INDIRECT(VLOOKUP($G234,ListaEfectos!$A$4:$F$77,2,0)),2,0),0),IF($N234="Desventaja",IFERROR(VLOOKUP(H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25</v>
      </c>
      <c r="P234" s="16">
        <f ca="1">IF($N234="Efecto",IFERROR(VLOOKUP(I234,INDIRECT(VLOOKUP($G234,ListaEfectos!$A$4:$F$77,2,0)),2,0),0),IF($N234="Desventaja",IFERROR(VLOOKUP(I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Q234" s="16">
        <f ca="1">IF($N234="Efecto",IFERROR(VLOOKUP(J234,INDIRECT(VLOOKUP($G234,ListaEfectos!$A$4:$F$77,2,0)),2,0),0),IF($N234="Desventaja",IFERROR(VLOOKUP(J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R234" s="16">
        <f ca="1">IF($N234="Efecto",IFERROR(VLOOKUP(K234,INDIRECT(VLOOKUP($G234,ListaEfectos!$A$4:$F$77,2,0)),2,0),0),IF($N234="Desventaja",IFERROR(VLOOKUP(K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S234" s="16">
        <f ca="1">IF($N234="Efecto",IFERROR(VLOOKUP(L234,INDIRECT(VLOOKUP($G234,ListaEfectos!$A$4:$F$77,2,0)),2,0),0),IF($N234="Desventaja",IFERROR(VLOOKUP(L234,INDIRECT(VLOOKUP($G234,ListaDesventajas!$A$1:$B$24,2,0)),2,0),0),IF($N234="Mantenida",10*INDEX(INDIRECT($F234),1,2),IF($N234="Sostenimiento Menor",20*INDEX(INDIRECT($F234),1,2),IF($N234="Sostenimiento Mayor",30*INDEX(INDIRECT($F234),1,2),IF($N234="Combinable",10*INDEX(INDIRECT($F234),1,2),0))))))</f>
        <v>0</v>
      </c>
      <c r="T234" s="49">
        <f t="shared" ca="1" si="10"/>
        <v>25</v>
      </c>
      <c r="U234" s="63"/>
    </row>
    <row r="235" spans="1:21" s="16" customFormat="1" x14ac:dyDescent="0.25">
      <c r="A235" s="54"/>
      <c r="B235" s="23"/>
      <c r="C235" s="16" t="str">
        <f t="shared" si="11"/>
        <v/>
      </c>
      <c r="D235" s="24" t="str">
        <f t="shared" si="12"/>
        <v/>
      </c>
      <c r="E235" s="23" t="s">
        <v>145</v>
      </c>
      <c r="F235" s="24" t="str">
        <f t="array" ref="F235">IF(C235&lt;&gt;"",ADDRESS(ROW(C235),COLUMN(C235))&amp;":"&amp;ADDRESS(ROW(C235)-1+MATCH(TRUE,C236:$C$455&lt;&gt;"",0),COLUMN(U235)),F234)</f>
        <v>$C$234:$U$237</v>
      </c>
      <c r="G235" s="24" t="s">
        <v>870</v>
      </c>
      <c r="H235" s="47" t="s">
        <v>877</v>
      </c>
      <c r="I235" s="47" t="s">
        <v>1009</v>
      </c>
      <c r="M235" s="27" t="str">
        <f>VLOOKUP(G235,ListaEfectos!$A$4:$F$77,6,0)</f>
        <v>Agua, Aire, Luz</v>
      </c>
      <c r="N235" s="63" t="str">
        <f>IFERROR(IF(VLOOKUP($G235,ListaEfectos!$A$4:$F$77,1,0)&lt;&gt;"","Efecto"),IFERROR(IF(VLOOKUP($G235,ListaDesventajas!$A$2:$A$24,1,0)&lt;&gt;"","Desventaja"),G235))</f>
        <v>Efecto</v>
      </c>
      <c r="O235" s="23">
        <f ca="1">IF($N235="Efecto",IFERROR(VLOOKUP(H235,INDIRECT(VLOOKUP($G235,ListaEfectos!$A$4:$F$77,2,0)),2,0),0),IF($N235="Desventaja",IFERROR(VLOOKUP(H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35</v>
      </c>
      <c r="P235" s="16">
        <f ca="1">IF($N235="Efecto",IFERROR(VLOOKUP(I235,INDIRECT(VLOOKUP($G235,ListaEfectos!$A$4:$F$77,2,0)),2,0),0),IF($N235="Desventaja",IFERROR(VLOOKUP(I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5</v>
      </c>
      <c r="Q235" s="16">
        <f ca="1">IF($N235="Efecto",IFERROR(VLOOKUP(J235,INDIRECT(VLOOKUP($G235,ListaEfectos!$A$4:$F$77,2,0)),2,0),0),IF($N235="Desventaja",IFERROR(VLOOKUP(J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R235" s="16">
        <f ca="1">IF($N235="Efecto",IFERROR(VLOOKUP(K235,INDIRECT(VLOOKUP($G235,ListaEfectos!$A$4:$F$77,2,0)),2,0),0),IF($N235="Desventaja",IFERROR(VLOOKUP(K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S235" s="16">
        <f ca="1">IF($N235="Efecto",IFERROR(VLOOKUP(L235,INDIRECT(VLOOKUP($G235,ListaEfectos!$A$4:$F$77,2,0)),2,0),0),IF($N235="Desventaja",IFERROR(VLOOKUP(L235,INDIRECT(VLOOKUP($G235,ListaDesventajas!$A$1:$B$24,2,0)),2,0),0),IF($N235="Mantenida",10*INDEX(INDIRECT($F235),1,2),IF($N235="Sostenimiento Menor",20*INDEX(INDIRECT($F235),1,2),IF($N235="Sostenimiento Mayor",30*INDEX(INDIRECT($F235),1,2),IF($N235="Combinable",10*INDEX(INDIRECT($F235),1,2),0))))))</f>
        <v>0</v>
      </c>
      <c r="T235" s="49">
        <f t="shared" ca="1" si="10"/>
        <v>40</v>
      </c>
      <c r="U235" s="63"/>
    </row>
    <row r="236" spans="1:21" s="16" customFormat="1" x14ac:dyDescent="0.25">
      <c r="A236" s="54"/>
      <c r="B236" s="23"/>
      <c r="C236" s="16" t="str">
        <f t="shared" si="11"/>
        <v/>
      </c>
      <c r="D236" s="24" t="str">
        <f t="shared" si="12"/>
        <v/>
      </c>
      <c r="E236" s="23" t="s">
        <v>146</v>
      </c>
      <c r="F236" s="24" t="str">
        <f t="array" ref="F236">IF(C236&lt;&gt;"",ADDRESS(ROW(C236),COLUMN(C236))&amp;":"&amp;ADDRESS(ROW(C236)-1+MATCH(TRUE,C237:$C$455&lt;&gt;"",0),COLUMN(U236)),F235)</f>
        <v>$C$234:$U$237</v>
      </c>
      <c r="G236" s="24"/>
      <c r="M236" s="27" t="e">
        <f>VLOOKUP(G236,ListaEfectos!$A$4:$F$77,6,0)</f>
        <v>#N/A</v>
      </c>
      <c r="N236" s="63">
        <f>IFERROR(IF(VLOOKUP($G236,ListaEfectos!$A$4:$F$77,1,0)&lt;&gt;"","Efecto"),IFERROR(IF(VLOOKUP($G236,ListaDesventajas!$A$2:$A$24,1,0)&lt;&gt;"","Desventaja"),G236))</f>
        <v>0</v>
      </c>
      <c r="O236" s="23">
        <f ca="1">IF($N236="Efecto",IFERROR(VLOOKUP(H236,INDIRECT(VLOOKUP($G236,ListaEfectos!$A$4:$F$77,2,0)),2,0),0),IF($N236="Desventaja",IFERROR(VLOOKUP(H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P236" s="16">
        <f ca="1">IF($N236="Efecto",IFERROR(VLOOKUP(I236,INDIRECT(VLOOKUP($G236,ListaEfectos!$A$4:$F$77,2,0)),2,0),0),IF($N236="Desventaja",IFERROR(VLOOKUP(I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Q236" s="16">
        <f ca="1">IF($N236="Efecto",IFERROR(VLOOKUP(J236,INDIRECT(VLOOKUP($G236,ListaEfectos!$A$4:$F$77,2,0)),2,0),0),IF($N236="Desventaja",IFERROR(VLOOKUP(J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R236" s="16">
        <f ca="1">IF($N236="Efecto",IFERROR(VLOOKUP(K236,INDIRECT(VLOOKUP($G236,ListaEfectos!$A$4:$F$77,2,0)),2,0),0),IF($N236="Desventaja",IFERROR(VLOOKUP(K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S236" s="16">
        <f ca="1">IF($N236="Efecto",IFERROR(VLOOKUP(L236,INDIRECT(VLOOKUP($G236,ListaEfectos!$A$4:$F$77,2,0)),2,0),0),IF($N236="Desventaja",IFERROR(VLOOKUP(L236,INDIRECT(VLOOKUP($G236,ListaDesventajas!$A$1:$B$24,2,0)),2,0),0),IF($N236="Mantenida",10*INDEX(INDIRECT($F236),1,2),IF($N236="Sostenimiento Menor",20*INDEX(INDIRECT($F236),1,2),IF($N236="Sostenimiento Mayor",30*INDEX(INDIRECT($F236),1,2),IF($N236="Combinable",10*INDEX(INDIRECT($F236),1,2),0))))))</f>
        <v>0</v>
      </c>
      <c r="T236" s="49">
        <f t="shared" ca="1" si="10"/>
        <v>0</v>
      </c>
      <c r="U236" s="63"/>
    </row>
    <row r="237" spans="1:21" s="18" customFormat="1" ht="15.75" thickBot="1" x14ac:dyDescent="0.3">
      <c r="A237" s="55"/>
      <c r="B237" s="33"/>
      <c r="C237" s="34" t="str">
        <f t="shared" si="11"/>
        <v/>
      </c>
      <c r="D237" s="35" t="str">
        <f t="shared" si="12"/>
        <v/>
      </c>
      <c r="E237" s="33" t="s">
        <v>147</v>
      </c>
      <c r="F237" s="35" t="str">
        <f t="array" ref="F237">IF(C237&lt;&gt;"",ADDRESS(ROW(C237),COLUMN(C237))&amp;":"&amp;ADDRESS(ROW(C237)-1+MATCH(TRUE,C238:$C$455&lt;&gt;"",0),COLUMN(U237)),F236)</f>
        <v>$C$234:$U$237</v>
      </c>
      <c r="G237" s="35" t="s">
        <v>247</v>
      </c>
      <c r="H237" s="36" t="s">
        <v>577</v>
      </c>
      <c r="I237" s="34"/>
      <c r="J237" s="34"/>
      <c r="K237" s="34"/>
      <c r="L237" s="34"/>
      <c r="M237" s="37" t="str">
        <f>VLOOKUP(G237,ListaEfectos!$A$4:$F$77,6,0)</f>
        <v>Fuego</v>
      </c>
      <c r="N237" s="63" t="str">
        <f>IFERROR(IF(VLOOKUP($G237,ListaEfectos!$A$4:$F$77,1,0)&lt;&gt;"","Efecto"),IFERROR(IF(VLOOKUP($G237,ListaDesventajas!$A$2:$A$24,1,0)&lt;&gt;"","Desventaja"),G237))</f>
        <v>Efecto</v>
      </c>
      <c r="O237" s="33">
        <f ca="1">IF($N237="Efecto",IFERROR(VLOOKUP(H237,INDIRECT(VLOOKUP($G237,ListaEfectos!$A$4:$F$77,2,0)),2,0),0),IF($N237="Desventaja",IFERROR(VLOOKUP(H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30</v>
      </c>
      <c r="P237" s="34">
        <f ca="1">IF($N237="Efecto",IFERROR(VLOOKUP(I237,INDIRECT(VLOOKUP($G237,ListaEfectos!$A$4:$F$77,2,0)),2,0),0),IF($N237="Desventaja",IFERROR(VLOOKUP(I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Q237" s="34">
        <f ca="1">IF($N237="Efecto",IFERROR(VLOOKUP(J237,INDIRECT(VLOOKUP($G237,ListaEfectos!$A$4:$F$77,2,0)),2,0),0),IF($N237="Desventaja",IFERROR(VLOOKUP(J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R237" s="34">
        <f ca="1">IF($N237="Efecto",IFERROR(VLOOKUP(K237,INDIRECT(VLOOKUP($G237,ListaEfectos!$A$4:$F$77,2,0)),2,0),0),IF($N237="Desventaja",IFERROR(VLOOKUP(K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S237" s="34">
        <f ca="1">IF($N237="Efecto",IFERROR(VLOOKUP(L237,INDIRECT(VLOOKUP($G237,ListaEfectos!$A$4:$F$77,2,0)),2,0),0),IF($N237="Desventaja",IFERROR(VLOOKUP(L237,INDIRECT(VLOOKUP($G237,ListaDesventajas!$A$1:$B$24,2,0)),2,0),0),IF($N237="Mantenida",10*INDEX(INDIRECT($F237),1,2),IF($N237="Sostenimiento Menor",20*INDEX(INDIRECT($F237),1,2),IF($N237="Sostenimiento Mayor",30*INDEX(INDIRECT($F237),1,2),IF($N237="Combinable",10*INDEX(INDIRECT($F237),1,2),0))))))</f>
        <v>0</v>
      </c>
      <c r="T237" s="49">
        <f t="shared" ca="1" si="10"/>
        <v>30</v>
      </c>
      <c r="U237" s="72"/>
    </row>
    <row r="238" spans="1:21" s="15" customFormat="1" x14ac:dyDescent="0.25">
      <c r="A238" s="53" t="s">
        <v>323</v>
      </c>
      <c r="B238" s="29" t="s">
        <v>461</v>
      </c>
      <c r="C238" s="30">
        <f t="shared" si="11"/>
        <v>35</v>
      </c>
      <c r="D238" s="31">
        <f t="shared" si="12"/>
        <v>1</v>
      </c>
      <c r="E238" s="29" t="s">
        <v>148</v>
      </c>
      <c r="F238" s="31" t="str">
        <f t="array" ref="F238">IF(C238&lt;&gt;"",ADDRESS(ROW(C238),COLUMN(C238))&amp;":"&amp;ADDRESS(ROW(C238)-1+MATCH(TRUE,C239:$C$455&lt;&gt;"",0),COLUMN(U238)),F237)</f>
        <v>$C$238:$U$240</v>
      </c>
      <c r="G238" s="31" t="s">
        <v>989</v>
      </c>
      <c r="H238" s="38" t="s">
        <v>576</v>
      </c>
      <c r="I238" s="30" t="s">
        <v>1011</v>
      </c>
      <c r="J238" s="30" t="s">
        <v>1010</v>
      </c>
      <c r="K238" s="30"/>
      <c r="L238" s="30"/>
      <c r="M238" s="32" t="str">
        <f>VLOOKUP(G238,ListaEfectos!$A$4:$F$77,6,0)</f>
        <v>Luz, Oscuridad, Tierra</v>
      </c>
      <c r="N238" s="63" t="str">
        <f>IFERROR(IF(VLOOKUP($G238,ListaEfectos!$A$4:$F$77,1,0)&lt;&gt;"","Efecto"),IFERROR(IF(VLOOKUP($G238,ListaDesventajas!$A$2:$A$24,1,0)&lt;&gt;"","Desventaja"),G238))</f>
        <v>Efecto</v>
      </c>
      <c r="O238" s="29">
        <f ca="1">IF($N238="Efecto",IFERROR(VLOOKUP(H238,INDIRECT(VLOOKUP($G238,ListaEfectos!$A$4:$F$77,2,0)),2,0),0),IF($N238="Desventaja",IFERROR(VLOOKUP(H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10</v>
      </c>
      <c r="P238" s="30">
        <f ca="1">IF($N238="Efecto",IFERROR(VLOOKUP(I238,INDIRECT(VLOOKUP($G238,ListaEfectos!$A$4:$F$77,2,0)),2,0),0),IF($N238="Desventaja",IFERROR(VLOOKUP(I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10</v>
      </c>
      <c r="Q238" s="30">
        <f ca="1">IF($N238="Efecto",IFERROR(VLOOKUP(J238,INDIRECT(VLOOKUP($G238,ListaEfectos!$A$4:$F$77,2,0)),2,0),0),IF($N238="Desventaja",IFERROR(VLOOKUP(J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5</v>
      </c>
      <c r="R238" s="30">
        <f ca="1">IF($N238="Efecto",IFERROR(VLOOKUP(K238,INDIRECT(VLOOKUP($G238,ListaEfectos!$A$4:$F$77,2,0)),2,0),0),IF($N238="Desventaja",IFERROR(VLOOKUP(K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0</v>
      </c>
      <c r="S238" s="30">
        <f ca="1">IF($N238="Efecto",IFERROR(VLOOKUP(L238,INDIRECT(VLOOKUP($G238,ListaEfectos!$A$4:$F$77,2,0)),2,0),0),IF($N238="Desventaja",IFERROR(VLOOKUP(L238,INDIRECT(VLOOKUP($G238,ListaDesventajas!$A$1:$B$24,2,0)),2,0),0),IF($N238="Mantenida",10*INDEX(INDIRECT($F238),1,2),IF($N238="Sostenimiento Menor",20*INDEX(INDIRECT($F238),1,2),IF($N238="Sostenimiento Mayor",30*INDEX(INDIRECT($F238),1,2),IF($N238="Combinable",10*INDEX(INDIRECT($F238),1,2),0))))))</f>
        <v>0</v>
      </c>
      <c r="T238" s="49">
        <f t="shared" ca="1" si="10"/>
        <v>25</v>
      </c>
      <c r="U238" s="73"/>
    </row>
    <row r="239" spans="1:21" s="16" customFormat="1" x14ac:dyDescent="0.25">
      <c r="A239" s="54"/>
      <c r="B239" s="23"/>
      <c r="C239" s="16" t="str">
        <f t="shared" si="11"/>
        <v/>
      </c>
      <c r="D239" s="24" t="str">
        <f t="shared" si="12"/>
        <v/>
      </c>
      <c r="E239" s="23" t="s">
        <v>149</v>
      </c>
      <c r="F239" s="24" t="str">
        <f t="array" ref="F239">IF(C239&lt;&gt;"",ADDRESS(ROW(C239),COLUMN(C239))&amp;":"&amp;ADDRESS(ROW(C239)-1+MATCH(TRUE,C240:$C$455&lt;&gt;"",0),COLUMN(U239)),F238)</f>
        <v>$C$238:$U$240</v>
      </c>
      <c r="G239" s="24"/>
      <c r="M239" s="27" t="e">
        <f>VLOOKUP(G239,ListaEfectos!$A$4:$F$77,6,0)</f>
        <v>#N/A</v>
      </c>
      <c r="N239" s="63">
        <f>IFERROR(IF(VLOOKUP($G239,ListaEfectos!$A$4:$F$77,1,0)&lt;&gt;"","Efecto"),IFERROR(IF(VLOOKUP($G239,ListaDesventajas!$A$2:$A$24,1,0)&lt;&gt;"","Desventaja"),G239))</f>
        <v>0</v>
      </c>
      <c r="O239" s="23">
        <f ca="1">IF($N239="Efecto",IFERROR(VLOOKUP(H239,INDIRECT(VLOOKUP($G239,ListaEfectos!$A$4:$F$77,2,0)),2,0),0),IF($N239="Desventaja",IFERROR(VLOOKUP(H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P239" s="16">
        <f ca="1">IF($N239="Efecto",IFERROR(VLOOKUP(I239,INDIRECT(VLOOKUP($G239,ListaEfectos!$A$4:$F$77,2,0)),2,0),0),IF($N239="Desventaja",IFERROR(VLOOKUP(I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Q239" s="16">
        <f ca="1">IF($N239="Efecto",IFERROR(VLOOKUP(J239,INDIRECT(VLOOKUP($G239,ListaEfectos!$A$4:$F$77,2,0)),2,0),0),IF($N239="Desventaja",IFERROR(VLOOKUP(J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R239" s="16">
        <f ca="1">IF($N239="Efecto",IFERROR(VLOOKUP(K239,INDIRECT(VLOOKUP($G239,ListaEfectos!$A$4:$F$77,2,0)),2,0),0),IF($N239="Desventaja",IFERROR(VLOOKUP(K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S239" s="16">
        <f ca="1">IF($N239="Efecto",IFERROR(VLOOKUP(L239,INDIRECT(VLOOKUP($G239,ListaEfectos!$A$4:$F$77,2,0)),2,0),0),IF($N239="Desventaja",IFERROR(VLOOKUP(L239,INDIRECT(VLOOKUP($G239,ListaDesventajas!$A$1:$B$24,2,0)),2,0),0),IF($N239="Mantenida",10*INDEX(INDIRECT($F239),1,2),IF($N239="Sostenimiento Menor",20*INDEX(INDIRECT($F239),1,2),IF($N239="Sostenimiento Mayor",30*INDEX(INDIRECT($F239),1,2),IF($N239="Combinable",10*INDEX(INDIRECT($F239),1,2),0))))))</f>
        <v>0</v>
      </c>
      <c r="T239" s="49">
        <f t="shared" ca="1" si="10"/>
        <v>0</v>
      </c>
      <c r="U239" s="63"/>
    </row>
    <row r="240" spans="1:21" s="16" customFormat="1" x14ac:dyDescent="0.25">
      <c r="A240" s="54"/>
      <c r="B240" s="23"/>
      <c r="C240" s="16" t="str">
        <f t="shared" si="11"/>
        <v/>
      </c>
      <c r="D240" s="24" t="str">
        <f t="shared" si="12"/>
        <v/>
      </c>
      <c r="E240" s="23" t="s">
        <v>75</v>
      </c>
      <c r="F240" s="24" t="str">
        <f t="array" ref="F240">IF(C240&lt;&gt;"",ADDRESS(ROW(C240),COLUMN(C240))&amp;":"&amp;ADDRESS(ROW(C240)-1+MATCH(TRUE,C241:$C$455&lt;&gt;"",0),COLUMN(U240)),F239)</f>
        <v>$C$238:$U$240</v>
      </c>
      <c r="G240" s="24"/>
      <c r="M240" s="27" t="e">
        <f>VLOOKUP(G240,ListaEfectos!$A$4:$F$77,6,0)</f>
        <v>#N/A</v>
      </c>
      <c r="N240" s="63">
        <f>IFERROR(IF(VLOOKUP($G240,ListaEfectos!$A$4:$F$77,1,0)&lt;&gt;"","Efecto"),IFERROR(IF(VLOOKUP($G240,ListaDesventajas!$A$2:$A$24,1,0)&lt;&gt;"","Desventaja"),G240))</f>
        <v>0</v>
      </c>
      <c r="O240" s="23">
        <f ca="1">IF($N240="Efecto",IFERROR(VLOOKUP(H240,INDIRECT(VLOOKUP($G240,ListaEfectos!$A$4:$F$77,2,0)),2,0),0),IF($N240="Desventaja",IFERROR(VLOOKUP(H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P240" s="16">
        <f ca="1">IF($N240="Efecto",IFERROR(VLOOKUP(I240,INDIRECT(VLOOKUP($G240,ListaEfectos!$A$4:$F$77,2,0)),2,0),0),IF($N240="Desventaja",IFERROR(VLOOKUP(I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Q240" s="16">
        <f ca="1">IF($N240="Efecto",IFERROR(VLOOKUP(J240,INDIRECT(VLOOKUP($G240,ListaEfectos!$A$4:$F$77,2,0)),2,0),0),IF($N240="Desventaja",IFERROR(VLOOKUP(J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R240" s="16">
        <f ca="1">IF($N240="Efecto",IFERROR(VLOOKUP(K240,INDIRECT(VLOOKUP($G240,ListaEfectos!$A$4:$F$77,2,0)),2,0),0),IF($N240="Desventaja",IFERROR(VLOOKUP(K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S240" s="16">
        <f ca="1">IF($N240="Efecto",IFERROR(VLOOKUP(L240,INDIRECT(VLOOKUP($G240,ListaEfectos!$A$4:$F$77,2,0)),2,0),0),IF($N240="Desventaja",IFERROR(VLOOKUP(L240,INDIRECT(VLOOKUP($G240,ListaDesventajas!$A$1:$B$24,2,0)),2,0),0),IF($N240="Mantenida",10*INDEX(INDIRECT($F240),1,2),IF($N240="Sostenimiento Menor",20*INDEX(INDIRECT($F240),1,2),IF($N240="Sostenimiento Mayor",30*INDEX(INDIRECT($F240),1,2),IF($N240="Combinable",10*INDEX(INDIRECT($F240),1,2),0))))))</f>
        <v>0</v>
      </c>
      <c r="T240" s="49">
        <f t="shared" ca="1" si="10"/>
        <v>0</v>
      </c>
      <c r="U240" s="63"/>
    </row>
    <row r="241" spans="1:21" s="16" customFormat="1" x14ac:dyDescent="0.25">
      <c r="A241" s="54"/>
      <c r="B241" s="23" t="s">
        <v>462</v>
      </c>
      <c r="C241" s="16">
        <f t="shared" si="11"/>
        <v>45</v>
      </c>
      <c r="D241" s="24">
        <f t="shared" si="12"/>
        <v>1</v>
      </c>
      <c r="E241" s="23" t="s">
        <v>150</v>
      </c>
      <c r="F241" s="24" t="str">
        <f t="array" ref="F241">IF(C241&lt;&gt;"",ADDRESS(ROW(C241),COLUMN(C241))&amp;":"&amp;ADDRESS(ROW(C241)-1+MATCH(TRUE,C242:$C$455&lt;&gt;"",0),COLUMN(U241)),F240)</f>
        <v>$C$241:$U$242</v>
      </c>
      <c r="G241" s="24" t="s">
        <v>238</v>
      </c>
      <c r="H241" s="48" t="s">
        <v>547</v>
      </c>
      <c r="M241" s="27" t="str">
        <f>VLOOKUP(G241,ListaEfectos!$A$4:$F$77,6,0)</f>
        <v>Agua, Aire, Oscuridad</v>
      </c>
      <c r="N241" s="63" t="str">
        <f>IFERROR(IF(VLOOKUP($G241,ListaEfectos!$A$4:$F$77,1,0)&lt;&gt;"","Efecto"),IFERROR(IF(VLOOKUP($G241,ListaDesventajas!$A$2:$A$24,1,0)&lt;&gt;"","Desventaja"),G241))</f>
        <v>Efecto</v>
      </c>
      <c r="O241" s="23">
        <f ca="1">IF($N241="Efecto",IFERROR(VLOOKUP(H241,INDIRECT(VLOOKUP($G241,ListaEfectos!$A$4:$F$77,2,0)),2,0),0),IF($N241="Desventaja",IFERROR(VLOOKUP(H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30</v>
      </c>
      <c r="P241" s="16">
        <f ca="1">IF($N241="Efecto",IFERROR(VLOOKUP(I241,INDIRECT(VLOOKUP($G241,ListaEfectos!$A$4:$F$77,2,0)),2,0),0),IF($N241="Desventaja",IFERROR(VLOOKUP(I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Q241" s="16">
        <f ca="1">IF($N241="Efecto",IFERROR(VLOOKUP(J241,INDIRECT(VLOOKUP($G241,ListaEfectos!$A$4:$F$77,2,0)),2,0),0),IF($N241="Desventaja",IFERROR(VLOOKUP(J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R241" s="16">
        <f ca="1">IF($N241="Efecto",IFERROR(VLOOKUP(K241,INDIRECT(VLOOKUP($G241,ListaEfectos!$A$4:$F$77,2,0)),2,0),0),IF($N241="Desventaja",IFERROR(VLOOKUP(K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S241" s="16">
        <f ca="1">IF($N241="Efecto",IFERROR(VLOOKUP(L241,INDIRECT(VLOOKUP($G241,ListaEfectos!$A$4:$F$77,2,0)),2,0),0),IF($N241="Desventaja",IFERROR(VLOOKUP(L241,INDIRECT(VLOOKUP($G241,ListaDesventajas!$A$1:$B$24,2,0)),2,0),0),IF($N241="Mantenida",10*INDEX(INDIRECT($F241),1,2),IF($N241="Sostenimiento Menor",20*INDEX(INDIRECT($F241),1,2),IF($N241="Sostenimiento Mayor",30*INDEX(INDIRECT($F241),1,2),IF($N241="Combinable",10*INDEX(INDIRECT($F241),1,2),0))))))</f>
        <v>0</v>
      </c>
      <c r="T241" s="49">
        <f t="shared" ca="1" si="10"/>
        <v>30</v>
      </c>
      <c r="U241" s="63"/>
    </row>
    <row r="242" spans="1:21" s="16" customFormat="1" x14ac:dyDescent="0.25">
      <c r="A242" s="54"/>
      <c r="B242" s="23" t="s">
        <v>282</v>
      </c>
      <c r="C242" s="16" t="str">
        <f t="shared" si="11"/>
        <v/>
      </c>
      <c r="D242" s="24" t="str">
        <f t="shared" si="12"/>
        <v/>
      </c>
      <c r="E242" s="23"/>
      <c r="F242" s="24" t="str">
        <f t="array" ref="F242">IF(C242&lt;&gt;"",ADDRESS(ROW(C242),COLUMN(C242))&amp;":"&amp;ADDRESS(ROW(C242)-1+MATCH(TRUE,C243:$C$455&lt;&gt;"",0),COLUMN(U242)),F241)</f>
        <v>$C$241:$U$242</v>
      </c>
      <c r="G242" s="24"/>
      <c r="M242" s="27" t="e">
        <f>VLOOKUP(G242,ListaEfectos!$A$4:$F$77,6,0)</f>
        <v>#N/A</v>
      </c>
      <c r="N242" s="63">
        <f>IFERROR(IF(VLOOKUP($G242,ListaEfectos!$A$4:$F$77,1,0)&lt;&gt;"","Efecto"),IFERROR(IF(VLOOKUP($G242,ListaDesventajas!$A$2:$A$24,1,0)&lt;&gt;"","Desventaja"),G242))</f>
        <v>0</v>
      </c>
      <c r="O242" s="23">
        <f ca="1">IF($N242="Efecto",IFERROR(VLOOKUP(H242,INDIRECT(VLOOKUP($G242,ListaEfectos!$A$4:$F$77,2,0)),2,0),0),IF($N242="Desventaja",IFERROR(VLOOKUP(H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P242" s="16">
        <f ca="1">IF($N242="Efecto",IFERROR(VLOOKUP(I242,INDIRECT(VLOOKUP($G242,ListaEfectos!$A$4:$F$77,2,0)),2,0),0),IF($N242="Desventaja",IFERROR(VLOOKUP(I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Q242" s="16">
        <f ca="1">IF($N242="Efecto",IFERROR(VLOOKUP(J242,INDIRECT(VLOOKUP($G242,ListaEfectos!$A$4:$F$77,2,0)),2,0),0),IF($N242="Desventaja",IFERROR(VLOOKUP(J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R242" s="16">
        <f ca="1">IF($N242="Efecto",IFERROR(VLOOKUP(K242,INDIRECT(VLOOKUP($G242,ListaEfectos!$A$4:$F$77,2,0)),2,0),0),IF($N242="Desventaja",IFERROR(VLOOKUP(K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S242" s="16">
        <f ca="1">IF($N242="Efecto",IFERROR(VLOOKUP(L242,INDIRECT(VLOOKUP($G242,ListaEfectos!$A$4:$F$77,2,0)),2,0),0),IF($N242="Desventaja",IFERROR(VLOOKUP(L242,INDIRECT(VLOOKUP($G242,ListaDesventajas!$A$1:$B$24,2,0)),2,0),0),IF($N242="Mantenida",10*INDEX(INDIRECT($F242),1,2),IF($N242="Sostenimiento Menor",20*INDEX(INDIRECT($F242),1,2),IF($N242="Sostenimiento Mayor",30*INDEX(INDIRECT($F242),1,2),IF($N242="Combinable",10*INDEX(INDIRECT($F242),1,2),0))))))</f>
        <v>0</v>
      </c>
      <c r="T242" s="49">
        <f t="shared" ca="1" si="10"/>
        <v>0</v>
      </c>
      <c r="U242" s="63"/>
    </row>
    <row r="243" spans="1:21" s="16" customFormat="1" x14ac:dyDescent="0.25">
      <c r="A243" s="54"/>
      <c r="B243" s="23" t="s">
        <v>463</v>
      </c>
      <c r="C243" s="16">
        <f t="shared" si="11"/>
        <v>25</v>
      </c>
      <c r="D243" s="24">
        <f t="shared" si="12"/>
        <v>1</v>
      </c>
      <c r="E243" s="23" t="s">
        <v>61</v>
      </c>
      <c r="F243" s="24" t="str">
        <f t="array" ref="F243">IF(C243&lt;&gt;"",ADDRESS(ROW(C243),COLUMN(C243))&amp;":"&amp;ADDRESS(ROW(C243)-1+MATCH(TRUE,C244:$C$455&lt;&gt;"",0),COLUMN(U243)),F242)</f>
        <v>$C$243:$U$245</v>
      </c>
      <c r="G243" s="24" t="s">
        <v>61</v>
      </c>
      <c r="M243" s="27" t="str">
        <f>VLOOKUP(G243,ListaEfectos!$A$4:$F$77,6,0)</f>
        <v>Agua, Aire, Oscuridad</v>
      </c>
      <c r="N243" s="63" t="str">
        <f>IFERROR(IF(VLOOKUP($G243,ListaEfectos!$A$4:$F$77,1,0)&lt;&gt;"","Efecto"),IFERROR(IF(VLOOKUP($G243,ListaDesventajas!$A$2:$A$24,1,0)&lt;&gt;"","Desventaja"),G243))</f>
        <v>Efecto</v>
      </c>
      <c r="O243" s="23">
        <f ca="1">IF($N243="Efecto",IFERROR(VLOOKUP(H243,INDIRECT(VLOOKUP($G243,ListaEfectos!$A$4:$F$77,2,0)),2,0),0),IF($N243="Desventaja",IFERROR(VLOOKUP(H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P243" s="16">
        <f ca="1">IF($N243="Efecto",IFERROR(VLOOKUP(I243,INDIRECT(VLOOKUP($G243,ListaEfectos!$A$4:$F$77,2,0)),2,0),0),IF($N243="Desventaja",IFERROR(VLOOKUP(I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Q243" s="16">
        <f ca="1">IF($N243="Efecto",IFERROR(VLOOKUP(J243,INDIRECT(VLOOKUP($G243,ListaEfectos!$A$4:$F$77,2,0)),2,0),0),IF($N243="Desventaja",IFERROR(VLOOKUP(J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R243" s="16">
        <f ca="1">IF($N243="Efecto",IFERROR(VLOOKUP(K243,INDIRECT(VLOOKUP($G243,ListaEfectos!$A$4:$F$77,2,0)),2,0),0),IF($N243="Desventaja",IFERROR(VLOOKUP(K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S243" s="16">
        <f ca="1">IF($N243="Efecto",IFERROR(VLOOKUP(L243,INDIRECT(VLOOKUP($G243,ListaEfectos!$A$4:$F$77,2,0)),2,0),0),IF($N243="Desventaja",IFERROR(VLOOKUP(L243,INDIRECT(VLOOKUP($G243,ListaDesventajas!$A$1:$B$24,2,0)),2,0),0),IF($N243="Mantenida",10*INDEX(INDIRECT($F243),1,2),IF($N243="Sostenimiento Menor",20*INDEX(INDIRECT($F243),1,2),IF($N243="Sostenimiento Mayor",30*INDEX(INDIRECT($F243),1,2),IF($N243="Combinable",10*INDEX(INDIRECT($F243),1,2),0))))))</f>
        <v>0</v>
      </c>
      <c r="T243" s="49">
        <f t="shared" ca="1" si="10"/>
        <v>0</v>
      </c>
      <c r="U243" s="63"/>
    </row>
    <row r="244" spans="1:21" s="16" customFormat="1" x14ac:dyDescent="0.25">
      <c r="A244" s="54"/>
      <c r="B244" s="23"/>
      <c r="C244" s="16" t="str">
        <f t="shared" si="11"/>
        <v/>
      </c>
      <c r="D244" s="24" t="str">
        <f t="shared" si="12"/>
        <v/>
      </c>
      <c r="E244" s="23" t="s">
        <v>151</v>
      </c>
      <c r="F244" s="24" t="str">
        <f t="array" ref="F244">IF(C244&lt;&gt;"",ADDRESS(ROW(C244),COLUMN(C244))&amp;":"&amp;ADDRESS(ROW(C244)-1+MATCH(TRUE,C245:$C$455&lt;&gt;"",0),COLUMN(U244)),F243)</f>
        <v>$C$243:$U$245</v>
      </c>
      <c r="G244" s="24" t="s">
        <v>342</v>
      </c>
      <c r="H244" s="16" t="s">
        <v>550</v>
      </c>
      <c r="M244" s="27" t="str">
        <f>VLOOKUP(G244,ListaEfectos!$A$4:$F$77,6,0)</f>
        <v>Agua, Aire, Oscuridad</v>
      </c>
      <c r="N244" s="63" t="str">
        <f>IFERROR(IF(VLOOKUP($G244,ListaEfectos!$A$4:$F$77,1,0)&lt;&gt;"","Efecto"),IFERROR(IF(VLOOKUP($G244,ListaDesventajas!$A$2:$A$24,1,0)&lt;&gt;"","Desventaja"),G244))</f>
        <v>Efecto</v>
      </c>
      <c r="O244" s="23">
        <f ca="1">IF($N244="Efecto",IFERROR(VLOOKUP(H244,INDIRECT(VLOOKUP($G244,ListaEfectos!$A$4:$F$77,2,0)),2,0),0),IF($N244="Desventaja",IFERROR(VLOOKUP(H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10</v>
      </c>
      <c r="P244" s="16">
        <f ca="1">IF($N244="Efecto",IFERROR(VLOOKUP(I244,INDIRECT(VLOOKUP($G244,ListaEfectos!$A$4:$F$77,2,0)),2,0),0),IF($N244="Desventaja",IFERROR(VLOOKUP(I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Q244" s="16">
        <f ca="1">IF($N244="Efecto",IFERROR(VLOOKUP(J244,INDIRECT(VLOOKUP($G244,ListaEfectos!$A$4:$F$77,2,0)),2,0),0),IF($N244="Desventaja",IFERROR(VLOOKUP(J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R244" s="16">
        <f ca="1">IF($N244="Efecto",IFERROR(VLOOKUP(K244,INDIRECT(VLOOKUP($G244,ListaEfectos!$A$4:$F$77,2,0)),2,0),0),IF($N244="Desventaja",IFERROR(VLOOKUP(K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S244" s="16">
        <f ca="1">IF($N244="Efecto",IFERROR(VLOOKUP(L244,INDIRECT(VLOOKUP($G244,ListaEfectos!$A$4:$F$77,2,0)),2,0),0),IF($N244="Desventaja",IFERROR(VLOOKUP(L244,INDIRECT(VLOOKUP($G244,ListaDesventajas!$A$1:$B$24,2,0)),2,0),0),IF($N244="Mantenida",10*INDEX(INDIRECT($F244),1,2),IF($N244="Sostenimiento Menor",20*INDEX(INDIRECT($F244),1,2),IF($N244="Sostenimiento Mayor",30*INDEX(INDIRECT($F244),1,2),IF($N244="Combinable",10*INDEX(INDIRECT($F244),1,2),0))))))</f>
        <v>0</v>
      </c>
      <c r="T244" s="49">
        <f t="shared" ca="1" si="10"/>
        <v>10</v>
      </c>
      <c r="U244" s="63"/>
    </row>
    <row r="245" spans="1:21" s="16" customFormat="1" x14ac:dyDescent="0.25">
      <c r="A245" s="54"/>
      <c r="B245" s="23" t="s">
        <v>282</v>
      </c>
      <c r="C245" s="16" t="str">
        <f t="shared" si="11"/>
        <v/>
      </c>
      <c r="D245" s="24" t="str">
        <f t="shared" si="12"/>
        <v/>
      </c>
      <c r="E245" s="23"/>
      <c r="F245" s="24" t="str">
        <f t="array" ref="F245">IF(C245&lt;&gt;"",ADDRESS(ROW(C245),COLUMN(C245))&amp;":"&amp;ADDRESS(ROW(C245)-1+MATCH(TRUE,C246:$C$455&lt;&gt;"",0),COLUMN(U245)),F244)</f>
        <v>$C$243:$U$245</v>
      </c>
      <c r="G245" s="24"/>
      <c r="M245" s="27" t="e">
        <f>VLOOKUP(G245,ListaEfectos!$A$4:$F$77,6,0)</f>
        <v>#N/A</v>
      </c>
      <c r="N245" s="63">
        <f>IFERROR(IF(VLOOKUP($G245,ListaEfectos!$A$4:$F$77,1,0)&lt;&gt;"","Efecto"),IFERROR(IF(VLOOKUP($G245,ListaDesventajas!$A$2:$A$24,1,0)&lt;&gt;"","Desventaja"),G245))</f>
        <v>0</v>
      </c>
      <c r="O245" s="23">
        <f ca="1">IF($N245="Efecto",IFERROR(VLOOKUP(H245,INDIRECT(VLOOKUP($G245,ListaEfectos!$A$4:$F$77,2,0)),2,0),0),IF($N245="Desventaja",IFERROR(VLOOKUP(H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P245" s="16">
        <f ca="1">IF($N245="Efecto",IFERROR(VLOOKUP(I245,INDIRECT(VLOOKUP($G245,ListaEfectos!$A$4:$F$77,2,0)),2,0),0),IF($N245="Desventaja",IFERROR(VLOOKUP(I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Q245" s="16">
        <f ca="1">IF($N245="Efecto",IFERROR(VLOOKUP(J245,INDIRECT(VLOOKUP($G245,ListaEfectos!$A$4:$F$77,2,0)),2,0),0),IF($N245="Desventaja",IFERROR(VLOOKUP(J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R245" s="16">
        <f ca="1">IF($N245="Efecto",IFERROR(VLOOKUP(K245,INDIRECT(VLOOKUP($G245,ListaEfectos!$A$4:$F$77,2,0)),2,0),0),IF($N245="Desventaja",IFERROR(VLOOKUP(K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S245" s="16">
        <f ca="1">IF($N245="Efecto",IFERROR(VLOOKUP(L245,INDIRECT(VLOOKUP($G245,ListaEfectos!$A$4:$F$77,2,0)),2,0),0),IF($N245="Desventaja",IFERROR(VLOOKUP(L245,INDIRECT(VLOOKUP($G245,ListaDesventajas!$A$1:$B$24,2,0)),2,0),0),IF($N245="Mantenida",10*INDEX(INDIRECT($F245),1,2),IF($N245="Sostenimiento Menor",20*INDEX(INDIRECT($F245),1,2),IF($N245="Sostenimiento Mayor",30*INDEX(INDIRECT($F245),1,2),IF($N245="Combinable",10*INDEX(INDIRECT($F245),1,2),0))))))</f>
        <v>0</v>
      </c>
      <c r="T245" s="49">
        <f t="shared" ca="1" si="10"/>
        <v>0</v>
      </c>
      <c r="U245" s="63"/>
    </row>
    <row r="246" spans="1:21" s="16" customFormat="1" x14ac:dyDescent="0.25">
      <c r="A246" s="54"/>
      <c r="B246" s="23" t="s">
        <v>464</v>
      </c>
      <c r="C246" s="16">
        <f t="shared" si="11"/>
        <v>30</v>
      </c>
      <c r="D246" s="24">
        <f t="shared" si="12"/>
        <v>1</v>
      </c>
      <c r="E246" s="23" t="s">
        <v>152</v>
      </c>
      <c r="F246" s="24" t="str">
        <f t="array" ref="F246">IF(C246&lt;&gt;"",ADDRESS(ROW(C246),COLUMN(C246))&amp;":"&amp;ADDRESS(ROW(C246)-1+MATCH(TRUE,C247:$C$455&lt;&gt;"",0),COLUMN(U246)),F245)</f>
        <v>$C$246:$U$247</v>
      </c>
      <c r="G246" s="24" t="s">
        <v>990</v>
      </c>
      <c r="H246" s="48" t="s">
        <v>352</v>
      </c>
      <c r="M246" s="27" t="str">
        <f>VLOOKUP(G246,ListaEfectos!$A$4:$F$77,6,0)</f>
        <v>Agua, Aire, Luz</v>
      </c>
      <c r="N246" s="63" t="str">
        <f>IFERROR(IF(VLOOKUP($G246,ListaEfectos!$A$4:$F$77,1,0)&lt;&gt;"","Efecto"),IFERROR(IF(VLOOKUP($G246,ListaDesventajas!$A$2:$A$24,1,0)&lt;&gt;"","Desventaja"),G246))</f>
        <v>Efecto</v>
      </c>
      <c r="O246" s="23">
        <f ca="1">IF($N246="Efecto",IFERROR(VLOOKUP(H246,INDIRECT(VLOOKUP($G246,ListaEfectos!$A$4:$F$77,2,0)),2,0),0),IF($N246="Desventaja",IFERROR(VLOOKUP(H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20</v>
      </c>
      <c r="P246" s="16">
        <f ca="1">IF($N246="Efecto",IFERROR(VLOOKUP(I246,INDIRECT(VLOOKUP($G246,ListaEfectos!$A$4:$F$77,2,0)),2,0),0),IF($N246="Desventaja",IFERROR(VLOOKUP(I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Q246" s="16">
        <f ca="1">IF($N246="Efecto",IFERROR(VLOOKUP(J246,INDIRECT(VLOOKUP($G246,ListaEfectos!$A$4:$F$77,2,0)),2,0),0),IF($N246="Desventaja",IFERROR(VLOOKUP(J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R246" s="16">
        <f ca="1">IF($N246="Efecto",IFERROR(VLOOKUP(K246,INDIRECT(VLOOKUP($G246,ListaEfectos!$A$4:$F$77,2,0)),2,0),0),IF($N246="Desventaja",IFERROR(VLOOKUP(K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S246" s="16">
        <f ca="1">IF($N246="Efecto",IFERROR(VLOOKUP(L246,INDIRECT(VLOOKUP($G246,ListaEfectos!$A$4:$F$77,2,0)),2,0),0),IF($N246="Desventaja",IFERROR(VLOOKUP(L246,INDIRECT(VLOOKUP($G246,ListaDesventajas!$A$1:$B$24,2,0)),2,0),0),IF($N246="Mantenida",10*INDEX(INDIRECT($F246),1,2),IF($N246="Sostenimiento Menor",20*INDEX(INDIRECT($F246),1,2),IF($N246="Sostenimiento Mayor",30*INDEX(INDIRECT($F246),1,2),IF($N246="Combinable",10*INDEX(INDIRECT($F246),1,2),0))))))</f>
        <v>0</v>
      </c>
      <c r="T246" s="49">
        <f t="shared" ca="1" si="10"/>
        <v>20</v>
      </c>
      <c r="U246" s="63"/>
    </row>
    <row r="247" spans="1:21" s="16" customFormat="1" x14ac:dyDescent="0.25">
      <c r="A247" s="54"/>
      <c r="B247" s="23" t="s">
        <v>283</v>
      </c>
      <c r="C247" s="16" t="str">
        <f t="shared" si="11"/>
        <v/>
      </c>
      <c r="D247" s="24" t="str">
        <f t="shared" si="12"/>
        <v/>
      </c>
      <c r="E247" s="23"/>
      <c r="F247" s="24" t="str">
        <f t="array" ref="F247">IF(C247&lt;&gt;"",ADDRESS(ROW(C247),COLUMN(C247))&amp;":"&amp;ADDRESS(ROW(C247)-1+MATCH(TRUE,C248:$C$455&lt;&gt;"",0),COLUMN(U247)),F246)</f>
        <v>$C$246:$U$247</v>
      </c>
      <c r="G247" s="24"/>
      <c r="M247" s="27" t="e">
        <f>VLOOKUP(G247,ListaEfectos!$A$4:$F$77,6,0)</f>
        <v>#N/A</v>
      </c>
      <c r="N247" s="63">
        <f>IFERROR(IF(VLOOKUP($G247,ListaEfectos!$A$4:$F$77,1,0)&lt;&gt;"","Efecto"),IFERROR(IF(VLOOKUP($G247,ListaDesventajas!$A$2:$A$24,1,0)&lt;&gt;"","Desventaja"),G247))</f>
        <v>0</v>
      </c>
      <c r="O247" s="23">
        <f ca="1">IF($N247="Efecto",IFERROR(VLOOKUP(H247,INDIRECT(VLOOKUP($G247,ListaEfectos!$A$4:$F$77,2,0)),2,0),0),IF($N247="Desventaja",IFERROR(VLOOKUP(H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P247" s="16">
        <f ca="1">IF($N247="Efecto",IFERROR(VLOOKUP(I247,INDIRECT(VLOOKUP($G247,ListaEfectos!$A$4:$F$77,2,0)),2,0),0),IF($N247="Desventaja",IFERROR(VLOOKUP(I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Q247" s="16">
        <f ca="1">IF($N247="Efecto",IFERROR(VLOOKUP(J247,INDIRECT(VLOOKUP($G247,ListaEfectos!$A$4:$F$77,2,0)),2,0),0),IF($N247="Desventaja",IFERROR(VLOOKUP(J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R247" s="16">
        <f ca="1">IF($N247="Efecto",IFERROR(VLOOKUP(K247,INDIRECT(VLOOKUP($G247,ListaEfectos!$A$4:$F$77,2,0)),2,0),0),IF($N247="Desventaja",IFERROR(VLOOKUP(K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S247" s="16">
        <f ca="1">IF($N247="Efecto",IFERROR(VLOOKUP(L247,INDIRECT(VLOOKUP($G247,ListaEfectos!$A$4:$F$77,2,0)),2,0),0),IF($N247="Desventaja",IFERROR(VLOOKUP(L247,INDIRECT(VLOOKUP($G247,ListaDesventajas!$A$1:$B$24,2,0)),2,0),0),IF($N247="Mantenida",10*INDEX(INDIRECT($F247),1,2),IF($N247="Sostenimiento Menor",20*INDEX(INDIRECT($F247),1,2),IF($N247="Sostenimiento Mayor",30*INDEX(INDIRECT($F247),1,2),IF($N247="Combinable",10*INDEX(INDIRECT($F247),1,2),0))))))</f>
        <v>0</v>
      </c>
      <c r="T247" s="49">
        <f t="shared" ca="1" si="10"/>
        <v>0</v>
      </c>
      <c r="U247" s="63"/>
    </row>
    <row r="248" spans="1:21" s="16" customFormat="1" x14ac:dyDescent="0.25">
      <c r="A248" s="54"/>
      <c r="B248" s="23" t="s">
        <v>465</v>
      </c>
      <c r="C248" s="16">
        <f t="shared" si="11"/>
        <v>85</v>
      </c>
      <c r="D248" s="24">
        <f t="shared" si="12"/>
        <v>2</v>
      </c>
      <c r="E248" s="23" t="s">
        <v>135</v>
      </c>
      <c r="F248" s="24" t="str">
        <f t="array" ref="F248">IF(C248&lt;&gt;"",ADDRESS(ROW(C248),COLUMN(C248))&amp;":"&amp;ADDRESS(ROW(C248)-1+MATCH(TRUE,C249:$C$455&lt;&gt;"",0),COLUMN(U248)),F247)</f>
        <v>$C$248:$U$250</v>
      </c>
      <c r="G248" s="24" t="s">
        <v>252</v>
      </c>
      <c r="H248" s="48" t="s">
        <v>345</v>
      </c>
      <c r="M248" s="27" t="str">
        <f>VLOOKUP(G248,ListaEfectos!$A$4:$F$77,6,0)</f>
        <v>Aire, Fuego, Oscuridad</v>
      </c>
      <c r="N248" s="63" t="str">
        <f>IFERROR(IF(VLOOKUP($G248,ListaEfectos!$A$4:$F$77,1,0)&lt;&gt;"","Efecto"),IFERROR(IF(VLOOKUP($G248,ListaDesventajas!$A$2:$A$24,1,0)&lt;&gt;"","Desventaja"),G248))</f>
        <v>Efecto</v>
      </c>
      <c r="O248" s="23">
        <f ca="1">IF($N248="Efecto",IFERROR(VLOOKUP(H248,INDIRECT(VLOOKUP($G248,ListaEfectos!$A$4:$F$77,2,0)),2,0),0),IF($N248="Desventaja",IFERROR(VLOOKUP(H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20</v>
      </c>
      <c r="P248" s="16">
        <f ca="1">IF($N248="Efecto",IFERROR(VLOOKUP(I248,INDIRECT(VLOOKUP($G248,ListaEfectos!$A$4:$F$77,2,0)),2,0),0),IF($N248="Desventaja",IFERROR(VLOOKUP(I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Q248" s="16">
        <f ca="1">IF($N248="Efecto",IFERROR(VLOOKUP(J248,INDIRECT(VLOOKUP($G248,ListaEfectos!$A$4:$F$77,2,0)),2,0),0),IF($N248="Desventaja",IFERROR(VLOOKUP(J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R248" s="16">
        <f ca="1">IF($N248="Efecto",IFERROR(VLOOKUP(K248,INDIRECT(VLOOKUP($G248,ListaEfectos!$A$4:$F$77,2,0)),2,0),0),IF($N248="Desventaja",IFERROR(VLOOKUP(K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S248" s="16">
        <f ca="1">IF($N248="Efecto",IFERROR(VLOOKUP(L248,INDIRECT(VLOOKUP($G248,ListaEfectos!$A$4:$F$77,2,0)),2,0),0),IF($N248="Desventaja",IFERROR(VLOOKUP(L248,INDIRECT(VLOOKUP($G248,ListaDesventajas!$A$1:$B$24,2,0)),2,0),0),IF($N248="Mantenida",10*INDEX(INDIRECT($F248),1,2),IF($N248="Sostenimiento Menor",20*INDEX(INDIRECT($F248),1,2),IF($N248="Sostenimiento Mayor",30*INDEX(INDIRECT($F248),1,2),IF($N248="Combinable",10*INDEX(INDIRECT($F248),1,2),0))))))</f>
        <v>0</v>
      </c>
      <c r="T248" s="49">
        <f t="shared" ca="1" si="10"/>
        <v>20</v>
      </c>
      <c r="U248" s="63"/>
    </row>
    <row r="249" spans="1:21" s="16" customFormat="1" x14ac:dyDescent="0.25">
      <c r="A249" s="54"/>
      <c r="B249" s="23"/>
      <c r="C249" s="16" t="str">
        <f t="shared" si="11"/>
        <v/>
      </c>
      <c r="D249" s="24" t="str">
        <f t="shared" si="12"/>
        <v/>
      </c>
      <c r="E249" s="23" t="s">
        <v>153</v>
      </c>
      <c r="F249" s="24" t="str">
        <f t="array" ref="F249">IF(C249&lt;&gt;"",ADDRESS(ROW(C249),COLUMN(C249))&amp;":"&amp;ADDRESS(ROW(C249)-1+MATCH(TRUE,C250:$C$455&lt;&gt;"",0),COLUMN(U249)),F248)</f>
        <v>$C$248:$U$250</v>
      </c>
      <c r="G249" s="24" t="s">
        <v>536</v>
      </c>
      <c r="H249" s="47" t="s">
        <v>886</v>
      </c>
      <c r="M249" s="27" t="str">
        <f>VLOOKUP(G249,ListaEfectos!$A$4:$F$77,6,0)</f>
        <v>Aire, Luz, Oscuridad</v>
      </c>
      <c r="N249" s="63" t="str">
        <f>IFERROR(IF(VLOOKUP($G249,ListaEfectos!$A$4:$F$77,1,0)&lt;&gt;"","Efecto"),IFERROR(IF(VLOOKUP($G249,ListaDesventajas!$A$2:$A$24,1,0)&lt;&gt;"","Desventaja"),G249))</f>
        <v>Efecto</v>
      </c>
      <c r="O249" s="23">
        <f ca="1">IF($N249="Efecto",IFERROR(VLOOKUP(H249,INDIRECT(VLOOKUP($G249,ListaEfectos!$A$4:$F$77,2,0)),2,0),0),IF($N249="Desventaja",IFERROR(VLOOKUP(H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25</v>
      </c>
      <c r="P249" s="16">
        <f ca="1">IF($N249="Efecto",IFERROR(VLOOKUP(I249,INDIRECT(VLOOKUP($G249,ListaEfectos!$A$4:$F$77,2,0)),2,0),0),IF($N249="Desventaja",IFERROR(VLOOKUP(I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Q249" s="16">
        <f ca="1">IF($N249="Efecto",IFERROR(VLOOKUP(J249,INDIRECT(VLOOKUP($G249,ListaEfectos!$A$4:$F$77,2,0)),2,0),0),IF($N249="Desventaja",IFERROR(VLOOKUP(J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R249" s="16">
        <f ca="1">IF($N249="Efecto",IFERROR(VLOOKUP(K249,INDIRECT(VLOOKUP($G249,ListaEfectos!$A$4:$F$77,2,0)),2,0),0),IF($N249="Desventaja",IFERROR(VLOOKUP(K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S249" s="16">
        <f ca="1">IF($N249="Efecto",IFERROR(VLOOKUP(L249,INDIRECT(VLOOKUP($G249,ListaEfectos!$A$4:$F$77,2,0)),2,0),0),IF($N249="Desventaja",IFERROR(VLOOKUP(L249,INDIRECT(VLOOKUP($G249,ListaDesventajas!$A$1:$B$24,2,0)),2,0),0),IF($N249="Mantenida",10*INDEX(INDIRECT($F249),1,2),IF($N249="Sostenimiento Menor",20*INDEX(INDIRECT($F249),1,2),IF($N249="Sostenimiento Mayor",30*INDEX(INDIRECT($F249),1,2),IF($N249="Combinable",10*INDEX(INDIRECT($F249),1,2),0))))))</f>
        <v>0</v>
      </c>
      <c r="T249" s="49">
        <f t="shared" ca="1" si="10"/>
        <v>25</v>
      </c>
      <c r="U249" s="63"/>
    </row>
    <row r="250" spans="1:21" s="16" customFormat="1" x14ac:dyDescent="0.25">
      <c r="A250" s="54"/>
      <c r="B250" s="23" t="s">
        <v>282</v>
      </c>
      <c r="C250" s="16" t="str">
        <f t="shared" si="11"/>
        <v/>
      </c>
      <c r="D250" s="24" t="str">
        <f t="shared" si="12"/>
        <v/>
      </c>
      <c r="E250" s="23"/>
      <c r="F250" s="24" t="str">
        <f t="array" ref="F250">IF(C250&lt;&gt;"",ADDRESS(ROW(C250),COLUMN(C250))&amp;":"&amp;ADDRESS(ROW(C250)-1+MATCH(TRUE,C251:$C$455&lt;&gt;"",0),COLUMN(U250)),F249)</f>
        <v>$C$248:$U$250</v>
      </c>
      <c r="G250" s="24"/>
      <c r="M250" s="27" t="e">
        <f>VLOOKUP(G250,ListaEfectos!$A$4:$F$77,6,0)</f>
        <v>#N/A</v>
      </c>
      <c r="N250" s="63">
        <f>IFERROR(IF(VLOOKUP($G250,ListaEfectos!$A$4:$F$77,1,0)&lt;&gt;"","Efecto"),IFERROR(IF(VLOOKUP($G250,ListaDesventajas!$A$2:$A$24,1,0)&lt;&gt;"","Desventaja"),G250))</f>
        <v>0</v>
      </c>
      <c r="O250" s="23">
        <f ca="1">IF($N250="Efecto",IFERROR(VLOOKUP(H250,INDIRECT(VLOOKUP($G250,ListaEfectos!$A$4:$F$77,2,0)),2,0),0),IF($N250="Desventaja",IFERROR(VLOOKUP(H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P250" s="16">
        <f ca="1">IF($N250="Efecto",IFERROR(VLOOKUP(I250,INDIRECT(VLOOKUP($G250,ListaEfectos!$A$4:$F$77,2,0)),2,0),0),IF($N250="Desventaja",IFERROR(VLOOKUP(I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Q250" s="16">
        <f ca="1">IF($N250="Efecto",IFERROR(VLOOKUP(J250,INDIRECT(VLOOKUP($G250,ListaEfectos!$A$4:$F$77,2,0)),2,0),0),IF($N250="Desventaja",IFERROR(VLOOKUP(J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R250" s="16">
        <f ca="1">IF($N250="Efecto",IFERROR(VLOOKUP(K250,INDIRECT(VLOOKUP($G250,ListaEfectos!$A$4:$F$77,2,0)),2,0),0),IF($N250="Desventaja",IFERROR(VLOOKUP(K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S250" s="16">
        <f ca="1">IF($N250="Efecto",IFERROR(VLOOKUP(L250,INDIRECT(VLOOKUP($G250,ListaEfectos!$A$4:$F$77,2,0)),2,0),0),IF($N250="Desventaja",IFERROR(VLOOKUP(L250,INDIRECT(VLOOKUP($G250,ListaDesventajas!$A$1:$B$24,2,0)),2,0),0),IF($N250="Mantenida",10*INDEX(INDIRECT($F250),1,2),IF($N250="Sostenimiento Menor",20*INDEX(INDIRECT($F250),1,2),IF($N250="Sostenimiento Mayor",30*INDEX(INDIRECT($F250),1,2),IF($N250="Combinable",10*INDEX(INDIRECT($F250),1,2),0))))))</f>
        <v>0</v>
      </c>
      <c r="T250" s="49">
        <f t="shared" ca="1" si="10"/>
        <v>0</v>
      </c>
      <c r="U250" s="63"/>
    </row>
    <row r="251" spans="1:21" s="16" customFormat="1" x14ac:dyDescent="0.25">
      <c r="A251" s="54"/>
      <c r="B251" s="23" t="s">
        <v>466</v>
      </c>
      <c r="C251" s="16">
        <f t="shared" si="11"/>
        <v>65</v>
      </c>
      <c r="D251" s="24">
        <f t="shared" si="12"/>
        <v>2</v>
      </c>
      <c r="E251" s="23" t="s">
        <v>112</v>
      </c>
      <c r="F251" s="24" t="str">
        <f t="array" ref="F251">IF(C251&lt;&gt;"",ADDRESS(ROW(C251),COLUMN(C251))&amp;":"&amp;ADDRESS(ROW(C251)-1+MATCH(TRUE,C252:$C$455&lt;&gt;"",0),COLUMN(U251)),F250)</f>
        <v>$C$251:$U$255</v>
      </c>
      <c r="G251" s="24" t="s">
        <v>305</v>
      </c>
      <c r="H251" s="48" t="s">
        <v>359</v>
      </c>
      <c r="M251" s="27" t="str">
        <f>VLOOKUP(G251,ListaEfectos!$A$4:$F$77,6,0)</f>
        <v>Aire</v>
      </c>
      <c r="N251" s="63" t="str">
        <f>IFERROR(IF(VLOOKUP($G251,ListaEfectos!$A$4:$F$77,1,0)&lt;&gt;"","Efecto"),IFERROR(IF(VLOOKUP($G251,ListaDesventajas!$A$2:$A$24,1,0)&lt;&gt;"","Desventaja"),G251))</f>
        <v>Efecto</v>
      </c>
      <c r="O251" s="23">
        <f ca="1">IF($N251="Efecto",IFERROR(VLOOKUP(H251,INDIRECT(VLOOKUP($G251,ListaEfectos!$A$4:$F$77,2,0)),2,0),0),IF($N251="Desventaja",IFERROR(VLOOKUP(H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10</v>
      </c>
      <c r="P251" s="16">
        <f ca="1">IF($N251="Efecto",IFERROR(VLOOKUP(I251,INDIRECT(VLOOKUP($G251,ListaEfectos!$A$4:$F$77,2,0)),2,0),0),IF($N251="Desventaja",IFERROR(VLOOKUP(I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Q251" s="16">
        <f ca="1">IF($N251="Efecto",IFERROR(VLOOKUP(J251,INDIRECT(VLOOKUP($G251,ListaEfectos!$A$4:$F$77,2,0)),2,0),0),IF($N251="Desventaja",IFERROR(VLOOKUP(J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R251" s="16">
        <f ca="1">IF($N251="Efecto",IFERROR(VLOOKUP(K251,INDIRECT(VLOOKUP($G251,ListaEfectos!$A$4:$F$77,2,0)),2,0),0),IF($N251="Desventaja",IFERROR(VLOOKUP(K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S251" s="16">
        <f ca="1">IF($N251="Efecto",IFERROR(VLOOKUP(L251,INDIRECT(VLOOKUP($G251,ListaEfectos!$A$4:$F$77,2,0)),2,0),0),IF($N251="Desventaja",IFERROR(VLOOKUP(L251,INDIRECT(VLOOKUP($G251,ListaDesventajas!$A$1:$B$24,2,0)),2,0),0),IF($N251="Mantenida",10*INDEX(INDIRECT($F251),1,2),IF($N251="Sostenimiento Menor",20*INDEX(INDIRECT($F251),1,2),IF($N251="Sostenimiento Mayor",30*INDEX(INDIRECT($F251),1,2),IF($N251="Combinable",10*INDEX(INDIRECT($F251),1,2),0))))))</f>
        <v>0</v>
      </c>
      <c r="T251" s="49">
        <f t="shared" ref="T251:T314" ca="1" si="13">IF(OR(N251="Efecto",N251="Desventaja"),SUM(O251:S251),O251)</f>
        <v>10</v>
      </c>
      <c r="U251" s="63"/>
    </row>
    <row r="252" spans="1:21" s="16" customFormat="1" x14ac:dyDescent="0.25">
      <c r="A252" s="54"/>
      <c r="B252" s="23"/>
      <c r="C252" s="16" t="str">
        <f t="shared" si="11"/>
        <v/>
      </c>
      <c r="D252" s="24" t="str">
        <f t="shared" si="12"/>
        <v/>
      </c>
      <c r="E252" s="23" t="s">
        <v>154</v>
      </c>
      <c r="F252" s="24" t="str">
        <f t="array" ref="F252">IF(C252&lt;&gt;"",ADDRESS(ROW(C252),COLUMN(C252))&amp;":"&amp;ADDRESS(ROW(C252)-1+MATCH(TRUE,C253:$C$455&lt;&gt;"",0),COLUMN(U252)),F251)</f>
        <v>$C$251:$U$255</v>
      </c>
      <c r="G252" s="24" t="s">
        <v>243</v>
      </c>
      <c r="H252" s="47" t="s">
        <v>362</v>
      </c>
      <c r="M252" s="27" t="str">
        <f>VLOOKUP(G252,ListaEfectos!$A$4:$F$77,6,0)</f>
        <v>Agua, Aire, Fuego</v>
      </c>
      <c r="N252" s="63" t="str">
        <f>IFERROR(IF(VLOOKUP($G252,ListaEfectos!$A$4:$F$77,1,0)&lt;&gt;"","Efecto"),IFERROR(IF(VLOOKUP($G252,ListaDesventajas!$A$2:$A$24,1,0)&lt;&gt;"","Desventaja"),G252))</f>
        <v>Efecto</v>
      </c>
      <c r="O252" s="23">
        <f ca="1">IF($N252="Efecto",IFERROR(VLOOKUP(H252,INDIRECT(VLOOKUP($G252,ListaEfectos!$A$4:$F$77,2,0)),2,0),0),IF($N252="Desventaja",IFERROR(VLOOKUP(H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35</v>
      </c>
      <c r="P252" s="16">
        <f ca="1">IF($N252="Efecto",IFERROR(VLOOKUP(I252,INDIRECT(VLOOKUP($G252,ListaEfectos!$A$4:$F$77,2,0)),2,0),0),IF($N252="Desventaja",IFERROR(VLOOKUP(I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Q252" s="16">
        <f ca="1">IF($N252="Efecto",IFERROR(VLOOKUP(J252,INDIRECT(VLOOKUP($G252,ListaEfectos!$A$4:$F$77,2,0)),2,0),0),IF($N252="Desventaja",IFERROR(VLOOKUP(J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R252" s="16">
        <f ca="1">IF($N252="Efecto",IFERROR(VLOOKUP(K252,INDIRECT(VLOOKUP($G252,ListaEfectos!$A$4:$F$77,2,0)),2,0),0),IF($N252="Desventaja",IFERROR(VLOOKUP(K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S252" s="16">
        <f ca="1">IF($N252="Efecto",IFERROR(VLOOKUP(L252,INDIRECT(VLOOKUP($G252,ListaEfectos!$A$4:$F$77,2,0)),2,0),0),IF($N252="Desventaja",IFERROR(VLOOKUP(L252,INDIRECT(VLOOKUP($G252,ListaDesventajas!$A$1:$B$24,2,0)),2,0),0),IF($N252="Mantenida",10*INDEX(INDIRECT($F252),1,2),IF($N252="Sostenimiento Menor",20*INDEX(INDIRECT($F252),1,2),IF($N252="Sostenimiento Mayor",30*INDEX(INDIRECT($F252),1,2),IF($N252="Combinable",10*INDEX(INDIRECT($F252),1,2),0))))))</f>
        <v>0</v>
      </c>
      <c r="T252" s="49">
        <f t="shared" ca="1" si="13"/>
        <v>35</v>
      </c>
      <c r="U252" s="63"/>
    </row>
    <row r="253" spans="1:21" s="16" customFormat="1" x14ac:dyDescent="0.25">
      <c r="A253" s="54"/>
      <c r="B253" s="23"/>
      <c r="C253" s="16" t="str">
        <f t="shared" si="11"/>
        <v/>
      </c>
      <c r="D253" s="24" t="str">
        <f t="shared" si="12"/>
        <v/>
      </c>
      <c r="E253" s="23" t="s">
        <v>73</v>
      </c>
      <c r="F253" s="24" t="str">
        <f t="array" ref="F253">IF(C253&lt;&gt;"",ADDRESS(ROW(C253),COLUMN(C253))&amp;":"&amp;ADDRESS(ROW(C253)-1+MATCH(TRUE,C254:$C$455&lt;&gt;"",0),COLUMN(U253)),F252)</f>
        <v>$C$251:$U$255</v>
      </c>
      <c r="G253" s="24" t="s">
        <v>253</v>
      </c>
      <c r="H253" s="47" t="s">
        <v>354</v>
      </c>
      <c r="M253" s="27" t="str">
        <f>VLOOKUP(G253,ListaEfectos!$A$4:$F$77,6,0)</f>
        <v>Fuego</v>
      </c>
      <c r="N253" s="63" t="str">
        <f>IFERROR(IF(VLOOKUP($G253,ListaEfectos!$A$4:$F$77,1,0)&lt;&gt;"","Efecto"),IFERROR(IF(VLOOKUP($G253,ListaDesventajas!$A$2:$A$24,1,0)&lt;&gt;"","Desventaja"),G253))</f>
        <v>Efecto</v>
      </c>
      <c r="O253" s="23">
        <f ca="1">IF($N253="Efecto",IFERROR(VLOOKUP(H253,INDIRECT(VLOOKUP($G253,ListaEfectos!$A$4:$F$77,2,0)),2,0),0),IF($N253="Desventaja",IFERROR(VLOOKUP(H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25</v>
      </c>
      <c r="P253" s="16">
        <f ca="1">IF($N253="Efecto",IFERROR(VLOOKUP(I253,INDIRECT(VLOOKUP($G253,ListaEfectos!$A$4:$F$77,2,0)),2,0),0),IF($N253="Desventaja",IFERROR(VLOOKUP(I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Q253" s="16">
        <f ca="1">IF($N253="Efecto",IFERROR(VLOOKUP(J253,INDIRECT(VLOOKUP($G253,ListaEfectos!$A$4:$F$77,2,0)),2,0),0),IF($N253="Desventaja",IFERROR(VLOOKUP(J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R253" s="16">
        <f ca="1">IF($N253="Efecto",IFERROR(VLOOKUP(K253,INDIRECT(VLOOKUP($G253,ListaEfectos!$A$4:$F$77,2,0)),2,0),0),IF($N253="Desventaja",IFERROR(VLOOKUP(K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S253" s="16">
        <f ca="1">IF($N253="Efecto",IFERROR(VLOOKUP(L253,INDIRECT(VLOOKUP($G253,ListaEfectos!$A$4:$F$77,2,0)),2,0),0),IF($N253="Desventaja",IFERROR(VLOOKUP(L253,INDIRECT(VLOOKUP($G253,ListaDesventajas!$A$1:$B$24,2,0)),2,0),0),IF($N253="Mantenida",10*INDEX(INDIRECT($F253),1,2),IF($N253="Sostenimiento Menor",20*INDEX(INDIRECT($F253),1,2),IF($N253="Sostenimiento Mayor",30*INDEX(INDIRECT($F253),1,2),IF($N253="Combinable",10*INDEX(INDIRECT($F253),1,2),0))))))</f>
        <v>0</v>
      </c>
      <c r="T253" s="49">
        <f t="shared" ca="1" si="13"/>
        <v>25</v>
      </c>
      <c r="U253" s="63"/>
    </row>
    <row r="254" spans="1:21" s="16" customFormat="1" x14ac:dyDescent="0.25">
      <c r="A254" s="54"/>
      <c r="B254" s="23" t="s">
        <v>282</v>
      </c>
      <c r="C254" s="16" t="str">
        <f t="shared" si="11"/>
        <v/>
      </c>
      <c r="D254" s="24" t="str">
        <f t="shared" si="12"/>
        <v/>
      </c>
      <c r="E254" s="23"/>
      <c r="F254" s="24" t="str">
        <f t="array" ref="F254">IF(C254&lt;&gt;"",ADDRESS(ROW(C254),COLUMN(C254))&amp;":"&amp;ADDRESS(ROW(C254)-1+MATCH(TRUE,C255:$C$455&lt;&gt;"",0),COLUMN(U254)),F253)</f>
        <v>$C$251:$U$255</v>
      </c>
      <c r="G254" s="24"/>
      <c r="M254" s="27" t="e">
        <f>VLOOKUP(G254,ListaEfectos!$A$4:$F$77,6,0)</f>
        <v>#N/A</v>
      </c>
      <c r="N254" s="63">
        <f>IFERROR(IF(VLOOKUP($G254,ListaEfectos!$A$4:$F$77,1,0)&lt;&gt;"","Efecto"),IFERROR(IF(VLOOKUP($G254,ListaDesventajas!$A$2:$A$24,1,0)&lt;&gt;"","Desventaja"),G254))</f>
        <v>0</v>
      </c>
      <c r="O254" s="23">
        <f ca="1">IF($N254="Efecto",IFERROR(VLOOKUP(H254,INDIRECT(VLOOKUP($G254,ListaEfectos!$A$4:$F$77,2,0)),2,0),0),IF($N254="Desventaja",IFERROR(VLOOKUP(H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P254" s="16">
        <f ca="1">IF($N254="Efecto",IFERROR(VLOOKUP(I254,INDIRECT(VLOOKUP($G254,ListaEfectos!$A$4:$F$77,2,0)),2,0),0),IF($N254="Desventaja",IFERROR(VLOOKUP(I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Q254" s="16">
        <f ca="1">IF($N254="Efecto",IFERROR(VLOOKUP(J254,INDIRECT(VLOOKUP($G254,ListaEfectos!$A$4:$F$77,2,0)),2,0),0),IF($N254="Desventaja",IFERROR(VLOOKUP(J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R254" s="16">
        <f ca="1">IF($N254="Efecto",IFERROR(VLOOKUP(K254,INDIRECT(VLOOKUP($G254,ListaEfectos!$A$4:$F$77,2,0)),2,0),0),IF($N254="Desventaja",IFERROR(VLOOKUP(K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S254" s="16">
        <f ca="1">IF($N254="Efecto",IFERROR(VLOOKUP(L254,INDIRECT(VLOOKUP($G254,ListaEfectos!$A$4:$F$77,2,0)),2,0),0),IF($N254="Desventaja",IFERROR(VLOOKUP(L254,INDIRECT(VLOOKUP($G254,ListaDesventajas!$A$1:$B$24,2,0)),2,0),0),IF($N254="Mantenida",10*INDEX(INDIRECT($F254),1,2),IF($N254="Sostenimiento Menor",20*INDEX(INDIRECT($F254),1,2),IF($N254="Sostenimiento Mayor",30*INDEX(INDIRECT($F254),1,2),IF($N254="Combinable",10*INDEX(INDIRECT($F254),1,2),0))))))</f>
        <v>0</v>
      </c>
      <c r="T254" s="49">
        <f t="shared" ca="1" si="13"/>
        <v>0</v>
      </c>
      <c r="U254" s="63"/>
    </row>
    <row r="255" spans="1:21" s="16" customFormat="1" x14ac:dyDescent="0.25">
      <c r="A255" s="54"/>
      <c r="B255" s="23"/>
      <c r="C255" s="16" t="str">
        <f t="shared" si="11"/>
        <v/>
      </c>
      <c r="D255" s="24" t="str">
        <f t="shared" si="12"/>
        <v/>
      </c>
      <c r="E255" s="23" t="s">
        <v>284</v>
      </c>
      <c r="F255" s="24" t="str">
        <f t="array" ref="F255">IF(C255&lt;&gt;"",ADDRESS(ROW(C255),COLUMN(C255))&amp;":"&amp;ADDRESS(ROW(C255)-1+MATCH(TRUE,C256:$C$455&lt;&gt;"",0),COLUMN(U255)),F254)</f>
        <v>$C$251:$U$255</v>
      </c>
      <c r="G255" s="24"/>
      <c r="M255" s="27" t="e">
        <f>VLOOKUP(G255,ListaEfectos!$A$4:$F$77,6,0)</f>
        <v>#N/A</v>
      </c>
      <c r="N255" s="63">
        <f>IFERROR(IF(VLOOKUP($G255,ListaEfectos!$A$4:$F$77,1,0)&lt;&gt;"","Efecto"),IFERROR(IF(VLOOKUP($G255,ListaDesventajas!$A$2:$A$24,1,0)&lt;&gt;"","Desventaja"),G255))</f>
        <v>0</v>
      </c>
      <c r="O255" s="23">
        <f ca="1">IF($N255="Efecto",IFERROR(VLOOKUP(H255,INDIRECT(VLOOKUP($G255,ListaEfectos!$A$4:$F$77,2,0)),2,0),0),IF($N255="Desventaja",IFERROR(VLOOKUP(H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P255" s="16">
        <f ca="1">IF($N255="Efecto",IFERROR(VLOOKUP(I255,INDIRECT(VLOOKUP($G255,ListaEfectos!$A$4:$F$77,2,0)),2,0),0),IF($N255="Desventaja",IFERROR(VLOOKUP(I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Q255" s="16">
        <f ca="1">IF($N255="Efecto",IFERROR(VLOOKUP(J255,INDIRECT(VLOOKUP($G255,ListaEfectos!$A$4:$F$77,2,0)),2,0),0),IF($N255="Desventaja",IFERROR(VLOOKUP(J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R255" s="16">
        <f ca="1">IF($N255="Efecto",IFERROR(VLOOKUP(K255,INDIRECT(VLOOKUP($G255,ListaEfectos!$A$4:$F$77,2,0)),2,0),0),IF($N255="Desventaja",IFERROR(VLOOKUP(K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S255" s="16">
        <f ca="1">IF($N255="Efecto",IFERROR(VLOOKUP(L255,INDIRECT(VLOOKUP($G255,ListaEfectos!$A$4:$F$77,2,0)),2,0),0),IF($N255="Desventaja",IFERROR(VLOOKUP(L255,INDIRECT(VLOOKUP($G255,ListaDesventajas!$A$1:$B$24,2,0)),2,0),0),IF($N255="Mantenida",10*INDEX(INDIRECT($F255),1,2),IF($N255="Sostenimiento Menor",20*INDEX(INDIRECT($F255),1,2),IF($N255="Sostenimiento Mayor",30*INDEX(INDIRECT($F255),1,2),IF($N255="Combinable",10*INDEX(INDIRECT($F255),1,2),0))))))</f>
        <v>0</v>
      </c>
      <c r="T255" s="49">
        <f t="shared" ca="1" si="13"/>
        <v>0</v>
      </c>
      <c r="U255" s="63"/>
    </row>
    <row r="256" spans="1:21" s="16" customFormat="1" x14ac:dyDescent="0.25">
      <c r="A256" s="54"/>
      <c r="B256" s="23" t="s">
        <v>467</v>
      </c>
      <c r="C256" s="16">
        <f t="shared" si="11"/>
        <v>90</v>
      </c>
      <c r="D256" s="24">
        <f t="shared" si="12"/>
        <v>3</v>
      </c>
      <c r="E256" s="23" t="s">
        <v>155</v>
      </c>
      <c r="F256" s="24" t="str">
        <f t="array" ref="F256">IF(C256&lt;&gt;"",ADDRESS(ROW(C256),COLUMN(C256))&amp;":"&amp;ADDRESS(ROW(C256)-1+MATCH(TRUE,C257:$C$455&lt;&gt;"",0),COLUMN(U256)),F255)</f>
        <v>$C$256:$U$262</v>
      </c>
      <c r="G256" s="24" t="s">
        <v>987</v>
      </c>
      <c r="H256" s="48" t="s">
        <v>348</v>
      </c>
      <c r="M256" s="27" t="str">
        <f>VLOOKUP(G256,ListaEfectos!$A$4:$F$77,6,0)</f>
        <v>Aire, Fuego, Oscuridad</v>
      </c>
      <c r="N256" s="63" t="str">
        <f>IFERROR(IF(VLOOKUP($G256,ListaEfectos!$A$4:$F$77,1,0)&lt;&gt;"","Efecto"),IFERROR(IF(VLOOKUP($G256,ListaDesventajas!$A$2:$A$24,1,0)&lt;&gt;"","Desventaja"),G256))</f>
        <v>Efecto</v>
      </c>
      <c r="O256" s="23">
        <f ca="1">IF($N256="Efecto",IFERROR(VLOOKUP(H256,INDIRECT(VLOOKUP($G256,ListaEfectos!$A$4:$F$77,2,0)),2,0),0),IF($N256="Desventaja",IFERROR(VLOOKUP(H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40</v>
      </c>
      <c r="P256" s="16">
        <f ca="1">IF($N256="Efecto",IFERROR(VLOOKUP(I256,INDIRECT(VLOOKUP($G256,ListaEfectos!$A$4:$F$77,2,0)),2,0),0),IF($N256="Desventaja",IFERROR(VLOOKUP(I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Q256" s="16">
        <f ca="1">IF($N256="Efecto",IFERROR(VLOOKUP(J256,INDIRECT(VLOOKUP($G256,ListaEfectos!$A$4:$F$77,2,0)),2,0),0),IF($N256="Desventaja",IFERROR(VLOOKUP(J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R256" s="16">
        <f ca="1">IF($N256="Efecto",IFERROR(VLOOKUP(K256,INDIRECT(VLOOKUP($G256,ListaEfectos!$A$4:$F$77,2,0)),2,0),0),IF($N256="Desventaja",IFERROR(VLOOKUP(K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S256" s="16">
        <f ca="1">IF($N256="Efecto",IFERROR(VLOOKUP(L256,INDIRECT(VLOOKUP($G256,ListaEfectos!$A$4:$F$77,2,0)),2,0),0),IF($N256="Desventaja",IFERROR(VLOOKUP(L256,INDIRECT(VLOOKUP($G256,ListaDesventajas!$A$1:$B$24,2,0)),2,0),0),IF($N256="Mantenida",10*INDEX(INDIRECT($F256),1,2),IF($N256="Sostenimiento Menor",20*INDEX(INDIRECT($F256),1,2),IF($N256="Sostenimiento Mayor",30*INDEX(INDIRECT($F256),1,2),IF($N256="Combinable",10*INDEX(INDIRECT($F256),1,2),0))))))</f>
        <v>0</v>
      </c>
      <c r="T256" s="49">
        <f t="shared" ca="1" si="13"/>
        <v>40</v>
      </c>
      <c r="U256" s="63"/>
    </row>
    <row r="257" spans="1:21" s="16" customFormat="1" x14ac:dyDescent="0.25">
      <c r="A257" s="54"/>
      <c r="B257" s="23"/>
      <c r="C257" s="16" t="str">
        <f t="shared" ref="C257:C320" si="14">IFERROR(VALUE(MID(B257,FIND("(",B257)+1,FIND(")",B257)-FIND("(",B257)-4)),"")</f>
        <v/>
      </c>
      <c r="D257" s="24" t="str">
        <f t="shared" ref="D257:D320" si="15">IFERROR(VALUE(RIGHT(B257,1)),"")</f>
        <v/>
      </c>
      <c r="E257" s="23" t="s">
        <v>156</v>
      </c>
      <c r="F257" s="24" t="str">
        <f t="array" ref="F257">IF(C257&lt;&gt;"",ADDRESS(ROW(C257),COLUMN(C257))&amp;":"&amp;ADDRESS(ROW(C257)-1+MATCH(TRUE,C258:$C$455&lt;&gt;"",0),COLUMN(U257)),F256)</f>
        <v>$C$256:$U$262</v>
      </c>
      <c r="G257" s="24" t="s">
        <v>982</v>
      </c>
      <c r="H257" s="47" t="s">
        <v>363</v>
      </c>
      <c r="I257" s="47" t="s">
        <v>566</v>
      </c>
      <c r="M257" s="27" t="str">
        <f>VLOOKUP(G257,ListaEfectos!$A$4:$F$77,6,0)</f>
        <v>Fuego, Luz, Oscuridad</v>
      </c>
      <c r="N257" s="63" t="str">
        <f>IFERROR(IF(VLOOKUP($G257,ListaEfectos!$A$4:$F$77,1,0)&lt;&gt;"","Efecto"),IFERROR(IF(VLOOKUP($G257,ListaDesventajas!$A$2:$A$24,1,0)&lt;&gt;"","Desventaja"),G257))</f>
        <v>Efecto</v>
      </c>
      <c r="O257" s="23">
        <f ca="1">IF($N257="Efecto",IFERROR(VLOOKUP(H257,INDIRECT(VLOOKUP($G257,ListaEfectos!$A$4:$F$77,2,0)),2,0),0),IF($N257="Desventaja",IFERROR(VLOOKUP(H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30</v>
      </c>
      <c r="P257" s="16">
        <f ca="1">IF($N257="Efecto",IFERROR(VLOOKUP(I257,INDIRECT(VLOOKUP($G257,ListaEfectos!$A$4:$F$77,2,0)),2,0),0),IF($N257="Desventaja",IFERROR(VLOOKUP(I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10</v>
      </c>
      <c r="Q257" s="16">
        <f ca="1">IF($N257="Efecto",IFERROR(VLOOKUP(J257,INDIRECT(VLOOKUP($G257,ListaEfectos!$A$4:$F$77,2,0)),2,0),0),IF($N257="Desventaja",IFERROR(VLOOKUP(J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R257" s="16">
        <f ca="1">IF($N257="Efecto",IFERROR(VLOOKUP(K257,INDIRECT(VLOOKUP($G257,ListaEfectos!$A$4:$F$77,2,0)),2,0),0),IF($N257="Desventaja",IFERROR(VLOOKUP(K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S257" s="16">
        <f ca="1">IF($N257="Efecto",IFERROR(VLOOKUP(L257,INDIRECT(VLOOKUP($G257,ListaEfectos!$A$4:$F$77,2,0)),2,0),0),IF($N257="Desventaja",IFERROR(VLOOKUP(L257,INDIRECT(VLOOKUP($G257,ListaDesventajas!$A$1:$B$24,2,0)),2,0),0),IF($N257="Mantenida",10*INDEX(INDIRECT($F257),1,2),IF($N257="Sostenimiento Menor",20*INDEX(INDIRECT($F257),1,2),IF($N257="Sostenimiento Mayor",30*INDEX(INDIRECT($F257),1,2),IF($N257="Combinable",10*INDEX(INDIRECT($F257),1,2),0))))))</f>
        <v>0</v>
      </c>
      <c r="T257" s="49">
        <f t="shared" ca="1" si="13"/>
        <v>40</v>
      </c>
      <c r="U257" s="63"/>
    </row>
    <row r="258" spans="1:21" s="16" customFormat="1" x14ac:dyDescent="0.25">
      <c r="A258" s="54"/>
      <c r="B258" s="23"/>
      <c r="C258" s="16" t="str">
        <f t="shared" si="14"/>
        <v/>
      </c>
      <c r="D258" s="24" t="str">
        <f t="shared" si="15"/>
        <v/>
      </c>
      <c r="E258" s="23" t="s">
        <v>157</v>
      </c>
      <c r="F258" s="24" t="str">
        <f t="array" ref="F258">IF(C258&lt;&gt;"",ADDRESS(ROW(C258),COLUMN(C258))&amp;":"&amp;ADDRESS(ROW(C258)-1+MATCH(TRUE,C259:$C$455&lt;&gt;"",0),COLUMN(U258)),F257)</f>
        <v>$C$256:$U$262</v>
      </c>
      <c r="G258" s="24"/>
      <c r="M258" s="27" t="e">
        <f>VLOOKUP(G258,ListaEfectos!$A$4:$F$77,6,0)</f>
        <v>#N/A</v>
      </c>
      <c r="N258" s="63">
        <f>IFERROR(IF(VLOOKUP($G258,ListaEfectos!$A$4:$F$77,1,0)&lt;&gt;"","Efecto"),IFERROR(IF(VLOOKUP($G258,ListaDesventajas!$A$2:$A$24,1,0)&lt;&gt;"","Desventaja"),G258))</f>
        <v>0</v>
      </c>
      <c r="O258" s="23">
        <f ca="1">IF($N258="Efecto",IFERROR(VLOOKUP(H258,INDIRECT(VLOOKUP($G258,ListaEfectos!$A$4:$F$77,2,0)),2,0),0),IF($N258="Desventaja",IFERROR(VLOOKUP(H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P258" s="16">
        <f ca="1">IF($N258="Efecto",IFERROR(VLOOKUP(I258,INDIRECT(VLOOKUP($G258,ListaEfectos!$A$4:$F$77,2,0)),2,0),0),IF($N258="Desventaja",IFERROR(VLOOKUP(I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Q258" s="16">
        <f ca="1">IF($N258="Efecto",IFERROR(VLOOKUP(J258,INDIRECT(VLOOKUP($G258,ListaEfectos!$A$4:$F$77,2,0)),2,0),0),IF($N258="Desventaja",IFERROR(VLOOKUP(J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R258" s="16">
        <f ca="1">IF($N258="Efecto",IFERROR(VLOOKUP(K258,INDIRECT(VLOOKUP($G258,ListaEfectos!$A$4:$F$77,2,0)),2,0),0),IF($N258="Desventaja",IFERROR(VLOOKUP(K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S258" s="16">
        <f ca="1">IF($N258="Efecto",IFERROR(VLOOKUP(L258,INDIRECT(VLOOKUP($G258,ListaEfectos!$A$4:$F$77,2,0)),2,0),0),IF($N258="Desventaja",IFERROR(VLOOKUP(L258,INDIRECT(VLOOKUP($G258,ListaDesventajas!$A$1:$B$24,2,0)),2,0),0),IF($N258="Mantenida",10*INDEX(INDIRECT($F258),1,2),IF($N258="Sostenimiento Menor",20*INDEX(INDIRECT($F258),1,2),IF($N258="Sostenimiento Mayor",30*INDEX(INDIRECT($F258),1,2),IF($N258="Combinable",10*INDEX(INDIRECT($F258),1,2),0))))))</f>
        <v>0</v>
      </c>
      <c r="T258" s="49">
        <f t="shared" ca="1" si="13"/>
        <v>0</v>
      </c>
      <c r="U258" s="63"/>
    </row>
    <row r="259" spans="1:21" s="16" customFormat="1" x14ac:dyDescent="0.25">
      <c r="A259" s="54"/>
      <c r="B259" s="23"/>
      <c r="C259" s="16" t="str">
        <f t="shared" si="14"/>
        <v/>
      </c>
      <c r="D259" s="24" t="str">
        <f t="shared" si="15"/>
        <v/>
      </c>
      <c r="E259" s="23" t="s">
        <v>69</v>
      </c>
      <c r="F259" s="24" t="str">
        <f t="array" ref="F259">IF(C259&lt;&gt;"",ADDRESS(ROW(C259),COLUMN(C259))&amp;":"&amp;ADDRESS(ROW(C259)-1+MATCH(TRUE,C260:$C$455&lt;&gt;"",0),COLUMN(U259)),F258)</f>
        <v>$C$256:$U$262</v>
      </c>
      <c r="G259" s="24" t="s">
        <v>69</v>
      </c>
      <c r="H259" s="16" t="s">
        <v>919</v>
      </c>
      <c r="M259" s="27" t="str">
        <f>VLOOKUP(G259,ListaEfectos!$A$4:$F$77,6,0)</f>
        <v>Luz, Oscuridad</v>
      </c>
      <c r="N259" s="63" t="str">
        <f>IFERROR(IF(VLOOKUP($G259,ListaEfectos!$A$4:$F$77,1,0)&lt;&gt;"","Efecto"),IFERROR(IF(VLOOKUP($G259,ListaDesventajas!$A$2:$A$24,1,0)&lt;&gt;"","Desventaja"),G259))</f>
        <v>Efecto</v>
      </c>
      <c r="O259" s="23">
        <f ca="1">IF($N259="Efecto",IFERROR(VLOOKUP(H259,INDIRECT(VLOOKUP($G259,ListaEfectos!$A$4:$F$77,2,0)),2,0),0),IF($N259="Desventaja",IFERROR(VLOOKUP(H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10</v>
      </c>
      <c r="P259" s="16">
        <f ca="1">IF($N259="Efecto",IFERROR(VLOOKUP(I259,INDIRECT(VLOOKUP($G259,ListaEfectos!$A$4:$F$77,2,0)),2,0),0),IF($N259="Desventaja",IFERROR(VLOOKUP(I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Q259" s="16">
        <f ca="1">IF($N259="Efecto",IFERROR(VLOOKUP(J259,INDIRECT(VLOOKUP($G259,ListaEfectos!$A$4:$F$77,2,0)),2,0),0),IF($N259="Desventaja",IFERROR(VLOOKUP(J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R259" s="16">
        <f ca="1">IF($N259="Efecto",IFERROR(VLOOKUP(K259,INDIRECT(VLOOKUP($G259,ListaEfectos!$A$4:$F$77,2,0)),2,0),0),IF($N259="Desventaja",IFERROR(VLOOKUP(K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S259" s="16">
        <f ca="1">IF($N259="Efecto",IFERROR(VLOOKUP(L259,INDIRECT(VLOOKUP($G259,ListaEfectos!$A$4:$F$77,2,0)),2,0),0),IF($N259="Desventaja",IFERROR(VLOOKUP(L259,INDIRECT(VLOOKUP($G259,ListaDesventajas!$A$1:$B$24,2,0)),2,0),0),IF($N259="Mantenida",10*INDEX(INDIRECT($F259),1,2),IF($N259="Sostenimiento Menor",20*INDEX(INDIRECT($F259),1,2),IF($N259="Sostenimiento Mayor",30*INDEX(INDIRECT($F259),1,2),IF($N259="Combinable",10*INDEX(INDIRECT($F259),1,2),0))))))</f>
        <v>0</v>
      </c>
      <c r="T259" s="49">
        <f t="shared" ca="1" si="13"/>
        <v>10</v>
      </c>
      <c r="U259" s="63"/>
    </row>
    <row r="260" spans="1:21" s="16" customFormat="1" x14ac:dyDescent="0.25">
      <c r="A260" s="54"/>
      <c r="B260" s="23" t="s">
        <v>282</v>
      </c>
      <c r="C260" s="16" t="str">
        <f t="shared" si="14"/>
        <v/>
      </c>
      <c r="D260" s="24" t="str">
        <f t="shared" si="15"/>
        <v/>
      </c>
      <c r="E260" s="23"/>
      <c r="F260" s="24" t="str">
        <f t="array" ref="F260">IF(C260&lt;&gt;"",ADDRESS(ROW(C260),COLUMN(C260))&amp;":"&amp;ADDRESS(ROW(C260)-1+MATCH(TRUE,C261:$C$455&lt;&gt;"",0),COLUMN(U260)),F259)</f>
        <v>$C$256:$U$262</v>
      </c>
      <c r="G260" s="24"/>
      <c r="M260" s="27" t="e">
        <f>VLOOKUP(G260,ListaEfectos!$A$4:$F$77,6,0)</f>
        <v>#N/A</v>
      </c>
      <c r="N260" s="63">
        <f>IFERROR(IF(VLOOKUP($G260,ListaEfectos!$A$4:$F$77,1,0)&lt;&gt;"","Efecto"),IFERROR(IF(VLOOKUP($G260,ListaDesventajas!$A$2:$A$24,1,0)&lt;&gt;"","Desventaja"),G260))</f>
        <v>0</v>
      </c>
      <c r="O260" s="23">
        <f ca="1">IF($N260="Efecto",IFERROR(VLOOKUP(H260,INDIRECT(VLOOKUP($G260,ListaEfectos!$A$4:$F$77,2,0)),2,0),0),IF($N260="Desventaja",IFERROR(VLOOKUP(H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P260" s="16">
        <f ca="1">IF($N260="Efecto",IFERROR(VLOOKUP(I260,INDIRECT(VLOOKUP($G260,ListaEfectos!$A$4:$F$77,2,0)),2,0),0),IF($N260="Desventaja",IFERROR(VLOOKUP(I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Q260" s="16">
        <f ca="1">IF($N260="Efecto",IFERROR(VLOOKUP(J260,INDIRECT(VLOOKUP($G260,ListaEfectos!$A$4:$F$77,2,0)),2,0),0),IF($N260="Desventaja",IFERROR(VLOOKUP(J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R260" s="16">
        <f ca="1">IF($N260="Efecto",IFERROR(VLOOKUP(K260,INDIRECT(VLOOKUP($G260,ListaEfectos!$A$4:$F$77,2,0)),2,0),0),IF($N260="Desventaja",IFERROR(VLOOKUP(K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S260" s="16">
        <f ca="1">IF($N260="Efecto",IFERROR(VLOOKUP(L260,INDIRECT(VLOOKUP($G260,ListaEfectos!$A$4:$F$77,2,0)),2,0),0),IF($N260="Desventaja",IFERROR(VLOOKUP(L260,INDIRECT(VLOOKUP($G260,ListaDesventajas!$A$1:$B$24,2,0)),2,0),0),IF($N260="Mantenida",10*INDEX(INDIRECT($F260),1,2),IF($N260="Sostenimiento Menor",20*INDEX(INDIRECT($F260),1,2),IF($N260="Sostenimiento Mayor",30*INDEX(INDIRECT($F260),1,2),IF($N260="Combinable",10*INDEX(INDIRECT($F260),1,2),0))))))</f>
        <v>0</v>
      </c>
      <c r="T260" s="49">
        <f t="shared" ca="1" si="13"/>
        <v>0</v>
      </c>
      <c r="U260" s="63"/>
    </row>
    <row r="261" spans="1:21" s="16" customFormat="1" x14ac:dyDescent="0.25">
      <c r="A261" s="54"/>
      <c r="B261" s="23"/>
      <c r="C261" s="16" t="str">
        <f t="shared" si="14"/>
        <v/>
      </c>
      <c r="D261" s="24" t="str">
        <f t="shared" si="15"/>
        <v/>
      </c>
      <c r="E261" s="23" t="s">
        <v>266</v>
      </c>
      <c r="F261" s="24" t="str">
        <f t="array" ref="F261">IF(C261&lt;&gt;"",ADDRESS(ROW(C261),COLUMN(C261))&amp;":"&amp;ADDRESS(ROW(C261)-1+MATCH(TRUE,C262:$C$455&lt;&gt;"",0),COLUMN(U261)),F260)</f>
        <v>$C$256:$U$262</v>
      </c>
      <c r="G261" s="24"/>
      <c r="M261" s="27" t="e">
        <f>VLOOKUP(G261,ListaEfectos!$A$4:$F$77,6,0)</f>
        <v>#N/A</v>
      </c>
      <c r="N261" s="63">
        <f>IFERROR(IF(VLOOKUP($G261,ListaEfectos!$A$4:$F$77,1,0)&lt;&gt;"","Efecto"),IFERROR(IF(VLOOKUP($G261,ListaDesventajas!$A$2:$A$24,1,0)&lt;&gt;"","Desventaja"),G261))</f>
        <v>0</v>
      </c>
      <c r="O261" s="23">
        <f ca="1">IF($N261="Efecto",IFERROR(VLOOKUP(H261,INDIRECT(VLOOKUP($G261,ListaEfectos!$A$4:$F$77,2,0)),2,0),0),IF($N261="Desventaja",IFERROR(VLOOKUP(H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P261" s="16">
        <f ca="1">IF($N261="Efecto",IFERROR(VLOOKUP(I261,INDIRECT(VLOOKUP($G261,ListaEfectos!$A$4:$F$77,2,0)),2,0),0),IF($N261="Desventaja",IFERROR(VLOOKUP(I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Q261" s="16">
        <f ca="1">IF($N261="Efecto",IFERROR(VLOOKUP(J261,INDIRECT(VLOOKUP($G261,ListaEfectos!$A$4:$F$77,2,0)),2,0),0),IF($N261="Desventaja",IFERROR(VLOOKUP(J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R261" s="16">
        <f ca="1">IF($N261="Efecto",IFERROR(VLOOKUP(K261,INDIRECT(VLOOKUP($G261,ListaEfectos!$A$4:$F$77,2,0)),2,0),0),IF($N261="Desventaja",IFERROR(VLOOKUP(K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S261" s="16">
        <f ca="1">IF($N261="Efecto",IFERROR(VLOOKUP(L261,INDIRECT(VLOOKUP($G261,ListaEfectos!$A$4:$F$77,2,0)),2,0),0),IF($N261="Desventaja",IFERROR(VLOOKUP(L261,INDIRECT(VLOOKUP($G261,ListaDesventajas!$A$1:$B$24,2,0)),2,0),0),IF($N261="Mantenida",10*INDEX(INDIRECT($F261),1,2),IF($N261="Sostenimiento Menor",20*INDEX(INDIRECT($F261),1,2),IF($N261="Sostenimiento Mayor",30*INDEX(INDIRECT($F261),1,2),IF($N261="Combinable",10*INDEX(INDIRECT($F261),1,2),0))))))</f>
        <v>0</v>
      </c>
      <c r="T261" s="49">
        <f t="shared" ca="1" si="13"/>
        <v>0</v>
      </c>
      <c r="U261" s="63"/>
    </row>
    <row r="262" spans="1:21" s="18" customFormat="1" ht="15.75" thickBot="1" x14ac:dyDescent="0.3">
      <c r="A262" s="55"/>
      <c r="B262" s="33"/>
      <c r="C262" s="34" t="str">
        <f t="shared" si="14"/>
        <v/>
      </c>
      <c r="D262" s="35" t="str">
        <f t="shared" si="15"/>
        <v/>
      </c>
      <c r="E262" s="33" t="s">
        <v>285</v>
      </c>
      <c r="F262" s="35" t="str">
        <f t="array" ref="F262">IF(C262&lt;&gt;"",ADDRESS(ROW(C262),COLUMN(C262))&amp;":"&amp;ADDRESS(ROW(C262)-1+MATCH(TRUE,C263:$C$455&lt;&gt;"",0),COLUMN(U262)),F261)</f>
        <v>$C$256:$U$262</v>
      </c>
      <c r="G262" s="35"/>
      <c r="H262" s="34"/>
      <c r="I262" s="34"/>
      <c r="J262" s="34"/>
      <c r="K262" s="34"/>
      <c r="L262" s="34"/>
      <c r="M262" s="37" t="e">
        <f>VLOOKUP(G262,ListaEfectos!$A$4:$F$77,6,0)</f>
        <v>#N/A</v>
      </c>
      <c r="N262" s="63">
        <f>IFERROR(IF(VLOOKUP($G262,ListaEfectos!$A$4:$F$77,1,0)&lt;&gt;"","Efecto"),IFERROR(IF(VLOOKUP($G262,ListaDesventajas!$A$2:$A$24,1,0)&lt;&gt;"","Desventaja"),G262))</f>
        <v>0</v>
      </c>
      <c r="O262" s="33">
        <f ca="1">IF($N262="Efecto",IFERROR(VLOOKUP(H262,INDIRECT(VLOOKUP($G262,ListaEfectos!$A$4:$F$77,2,0)),2,0),0),IF($N262="Desventaja",IFERROR(VLOOKUP(H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P262" s="34">
        <f ca="1">IF($N262="Efecto",IFERROR(VLOOKUP(I262,INDIRECT(VLOOKUP($G262,ListaEfectos!$A$4:$F$77,2,0)),2,0),0),IF($N262="Desventaja",IFERROR(VLOOKUP(I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Q262" s="34">
        <f ca="1">IF($N262="Efecto",IFERROR(VLOOKUP(J262,INDIRECT(VLOOKUP($G262,ListaEfectos!$A$4:$F$77,2,0)),2,0),0),IF($N262="Desventaja",IFERROR(VLOOKUP(J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R262" s="34">
        <f ca="1">IF($N262="Efecto",IFERROR(VLOOKUP(K262,INDIRECT(VLOOKUP($G262,ListaEfectos!$A$4:$F$77,2,0)),2,0),0),IF($N262="Desventaja",IFERROR(VLOOKUP(K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S262" s="34">
        <f ca="1">IF($N262="Efecto",IFERROR(VLOOKUP(L262,INDIRECT(VLOOKUP($G262,ListaEfectos!$A$4:$F$77,2,0)),2,0),0),IF($N262="Desventaja",IFERROR(VLOOKUP(L262,INDIRECT(VLOOKUP($G262,ListaDesventajas!$A$1:$B$24,2,0)),2,0),0),IF($N262="Mantenida",10*INDEX(INDIRECT($F262),1,2),IF($N262="Sostenimiento Menor",20*INDEX(INDIRECT($F262),1,2),IF($N262="Sostenimiento Mayor",30*INDEX(INDIRECT($F262),1,2),IF($N262="Combinable",10*INDEX(INDIRECT($F262),1,2),0))))))</f>
        <v>0</v>
      </c>
      <c r="T262" s="49">
        <f t="shared" ca="1" si="13"/>
        <v>0</v>
      </c>
      <c r="U262" s="72"/>
    </row>
    <row r="263" spans="1:21" x14ac:dyDescent="0.25">
      <c r="A263" s="53" t="s">
        <v>324</v>
      </c>
      <c r="B263" s="29" t="s">
        <v>468</v>
      </c>
      <c r="C263" s="30">
        <f t="shared" si="14"/>
        <v>20</v>
      </c>
      <c r="D263" s="31">
        <f t="shared" si="15"/>
        <v>1</v>
      </c>
      <c r="E263" s="29" t="s">
        <v>158</v>
      </c>
      <c r="F263" s="31" t="str">
        <f t="array" ref="F263">IF(C263&lt;&gt;"",ADDRESS(ROW(C263),COLUMN(C263))&amp;":"&amp;ADDRESS(ROW(C263)-1+MATCH(TRUE,C264:$C$455&lt;&gt;"",0),COLUMN(U263)),F262)</f>
        <v>$C$263:$U$264</v>
      </c>
      <c r="G263" s="31" t="s">
        <v>991</v>
      </c>
      <c r="H263" s="38" t="s">
        <v>345</v>
      </c>
      <c r="I263" s="30"/>
      <c r="J263" s="30"/>
      <c r="K263" s="30"/>
      <c r="L263" s="30"/>
      <c r="M263" s="32" t="str">
        <f>VLOOKUP(G263,ListaEfectos!$A$4:$F$77,6,0)</f>
        <v>Agua, Luz, Tierra</v>
      </c>
      <c r="N263" s="63" t="str">
        <f>IFERROR(IF(VLOOKUP($G263,ListaEfectos!$A$4:$F$77,1,0)&lt;&gt;"","Efecto"),IFERROR(IF(VLOOKUP($G263,ListaDesventajas!$A$2:$A$24,1,0)&lt;&gt;"","Desventaja"),G263))</f>
        <v>Efecto</v>
      </c>
      <c r="O263" s="29">
        <f ca="1">IF($N263="Efecto",IFERROR(VLOOKUP(H263,INDIRECT(VLOOKUP($G263,ListaEfectos!$A$4:$F$77,2,0)),2,0),0),IF($N263="Desventaja",IFERROR(VLOOKUP(H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15</v>
      </c>
      <c r="P263" s="30">
        <f ca="1">IF($N263="Efecto",IFERROR(VLOOKUP(I263,INDIRECT(VLOOKUP($G263,ListaEfectos!$A$4:$F$77,2,0)),2,0),0),IF($N263="Desventaja",IFERROR(VLOOKUP(I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Q263" s="30">
        <f ca="1">IF($N263="Efecto",IFERROR(VLOOKUP(J263,INDIRECT(VLOOKUP($G263,ListaEfectos!$A$4:$F$77,2,0)),2,0),0),IF($N263="Desventaja",IFERROR(VLOOKUP(J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R263" s="30">
        <f ca="1">IF($N263="Efecto",IFERROR(VLOOKUP(K263,INDIRECT(VLOOKUP($G263,ListaEfectos!$A$4:$F$77,2,0)),2,0),0),IF($N263="Desventaja",IFERROR(VLOOKUP(K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S263" s="30">
        <f ca="1">IF($N263="Efecto",IFERROR(VLOOKUP(L263,INDIRECT(VLOOKUP($G263,ListaEfectos!$A$4:$F$77,2,0)),2,0),0),IF($N263="Desventaja",IFERROR(VLOOKUP(L263,INDIRECT(VLOOKUP($G263,ListaDesventajas!$A$1:$B$24,2,0)),2,0),0),IF($N263="Mantenida",10*INDEX(INDIRECT($F263),1,2),IF($N263="Sostenimiento Menor",20*INDEX(INDIRECT($F263),1,2),IF($N263="Sostenimiento Mayor",30*INDEX(INDIRECT($F263),1,2),IF($N263="Combinable",10*INDEX(INDIRECT($F263),1,2),0))))))</f>
        <v>0</v>
      </c>
      <c r="T263" s="49">
        <f t="shared" ca="1" si="13"/>
        <v>15</v>
      </c>
    </row>
    <row r="264" spans="1:21" x14ac:dyDescent="0.25">
      <c r="A264" s="54"/>
      <c r="C264" s="16" t="str">
        <f t="shared" si="14"/>
        <v/>
      </c>
      <c r="D264" s="24" t="str">
        <f t="shared" si="15"/>
        <v/>
      </c>
      <c r="E264" s="23" t="s">
        <v>144</v>
      </c>
      <c r="F264" s="24" t="str">
        <f t="array" ref="F264">IF(C264&lt;&gt;"",ADDRESS(ROW(C264),COLUMN(C264))&amp;":"&amp;ADDRESS(ROW(C264)-1+MATCH(TRUE,C265:$C$455&lt;&gt;"",0),COLUMN(U264)),F263)</f>
        <v>$C$263:$U$264</v>
      </c>
      <c r="G264" s="24" t="s">
        <v>302</v>
      </c>
      <c r="H264" s="17" t="s">
        <v>567</v>
      </c>
      <c r="I264" s="16"/>
      <c r="J264" s="16"/>
      <c r="K264" s="16"/>
      <c r="L264" s="16"/>
      <c r="M264" s="27" t="str">
        <f>VLOOKUP(G264,ListaEfectos!$A$4:$F$77,6,0)</f>
        <v>Luz</v>
      </c>
      <c r="N264" s="63" t="str">
        <f>IFERROR(IF(VLOOKUP($G264,ListaEfectos!$A$4:$F$77,1,0)&lt;&gt;"","Efecto"),IFERROR(IF(VLOOKUP($G264,ListaDesventajas!$A$2:$A$24,1,0)&lt;&gt;"","Desventaja"),G264))</f>
        <v>Efecto</v>
      </c>
      <c r="O264" s="23">
        <f ca="1">IF($N264="Efecto",IFERROR(VLOOKUP(H264,INDIRECT(VLOOKUP($G264,ListaEfectos!$A$4:$F$77,2,0)),2,0),0),IF($N264="Desventaja",IFERROR(VLOOKUP(H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5</v>
      </c>
      <c r="P264" s="16">
        <f ca="1">IF($N264="Efecto",IFERROR(VLOOKUP(I264,INDIRECT(VLOOKUP($G264,ListaEfectos!$A$4:$F$77,2,0)),2,0),0),IF($N264="Desventaja",IFERROR(VLOOKUP(I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Q264" s="16">
        <f ca="1">IF($N264="Efecto",IFERROR(VLOOKUP(J264,INDIRECT(VLOOKUP($G264,ListaEfectos!$A$4:$F$77,2,0)),2,0),0),IF($N264="Desventaja",IFERROR(VLOOKUP(J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R264" s="16">
        <f ca="1">IF($N264="Efecto",IFERROR(VLOOKUP(K264,INDIRECT(VLOOKUP($G264,ListaEfectos!$A$4:$F$77,2,0)),2,0),0),IF($N264="Desventaja",IFERROR(VLOOKUP(K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S264" s="16">
        <f ca="1">IF($N264="Efecto",IFERROR(VLOOKUP(L264,INDIRECT(VLOOKUP($G264,ListaEfectos!$A$4:$F$77,2,0)),2,0),0),IF($N264="Desventaja",IFERROR(VLOOKUP(L264,INDIRECT(VLOOKUP($G264,ListaDesventajas!$A$1:$B$24,2,0)),2,0),0),IF($N264="Mantenida",10*INDEX(INDIRECT($F264),1,2),IF($N264="Sostenimiento Menor",20*INDEX(INDIRECT($F264),1,2),IF($N264="Sostenimiento Mayor",30*INDEX(INDIRECT($F264),1,2),IF($N264="Combinable",10*INDEX(INDIRECT($F264),1,2),0))))))</f>
        <v>0</v>
      </c>
      <c r="T264" s="49">
        <f t="shared" ca="1" si="13"/>
        <v>5</v>
      </c>
    </row>
    <row r="265" spans="1:21" x14ac:dyDescent="0.25">
      <c r="A265" s="54"/>
      <c r="B265" s="23" t="s">
        <v>469</v>
      </c>
      <c r="C265" s="16">
        <f t="shared" si="14"/>
        <v>35</v>
      </c>
      <c r="D265" s="24">
        <f t="shared" si="15"/>
        <v>1</v>
      </c>
      <c r="E265" s="23" t="s">
        <v>159</v>
      </c>
      <c r="F265" s="24" t="str">
        <f t="array" ref="F265">IF(C265&lt;&gt;"",ADDRESS(ROW(C265),COLUMN(C265))&amp;":"&amp;ADDRESS(ROW(C265)-1+MATCH(TRUE,C266:$C$455&lt;&gt;"",0),COLUMN(U265)),F264)</f>
        <v>$C$265:$U$267</v>
      </c>
      <c r="G265" s="24" t="s">
        <v>992</v>
      </c>
      <c r="H265" s="47" t="s">
        <v>1012</v>
      </c>
      <c r="I265" s="47" t="s">
        <v>1013</v>
      </c>
      <c r="J265" s="16"/>
      <c r="K265" s="16"/>
      <c r="L265" s="16"/>
      <c r="M265" s="27" t="str">
        <f>VLOOKUP(G265,ListaEfectos!$A$4:$F$77,6,0)</f>
        <v>Agua, Aire, Luz</v>
      </c>
      <c r="N265" s="63" t="str">
        <f>IFERROR(IF(VLOOKUP($G265,ListaEfectos!$A$4:$F$77,1,0)&lt;&gt;"","Efecto"),IFERROR(IF(VLOOKUP($G265,ListaDesventajas!$A$2:$A$24,1,0)&lt;&gt;"","Desventaja"),G265))</f>
        <v>Efecto</v>
      </c>
      <c r="O265" s="23">
        <f ca="1">IF($N265="Efecto",IFERROR(VLOOKUP(H265,INDIRECT(VLOOKUP($G265,ListaEfectos!$A$4:$F$77,2,0)),2,0),0),IF($N265="Desventaja",IFERROR(VLOOKUP(H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10</v>
      </c>
      <c r="P265" s="16">
        <f ca="1">IF($N265="Efecto",IFERROR(VLOOKUP(I265,INDIRECT(VLOOKUP($G265,ListaEfectos!$A$4:$F$77,2,0)),2,0),0),IF($N265="Desventaja",IFERROR(VLOOKUP(I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15</v>
      </c>
      <c r="Q265" s="16">
        <f ca="1">IF($N265="Efecto",IFERROR(VLOOKUP(J265,INDIRECT(VLOOKUP($G265,ListaEfectos!$A$4:$F$77,2,0)),2,0),0),IF($N265="Desventaja",IFERROR(VLOOKUP(J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R265" s="16">
        <f ca="1">IF($N265="Efecto",IFERROR(VLOOKUP(K265,INDIRECT(VLOOKUP($G265,ListaEfectos!$A$4:$F$77,2,0)),2,0),0),IF($N265="Desventaja",IFERROR(VLOOKUP(K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S265" s="16">
        <f ca="1">IF($N265="Efecto",IFERROR(VLOOKUP(L265,INDIRECT(VLOOKUP($G265,ListaEfectos!$A$4:$F$77,2,0)),2,0),0),IF($N265="Desventaja",IFERROR(VLOOKUP(L265,INDIRECT(VLOOKUP($G265,ListaDesventajas!$A$1:$B$24,2,0)),2,0),0),IF($N265="Mantenida",10*INDEX(INDIRECT($F265),1,2),IF($N265="Sostenimiento Menor",20*INDEX(INDIRECT($F265),1,2),IF($N265="Sostenimiento Mayor",30*INDEX(INDIRECT($F265),1,2),IF($N265="Combinable",10*INDEX(INDIRECT($F265),1,2),0))))))</f>
        <v>0</v>
      </c>
      <c r="T265" s="49">
        <f t="shared" ca="1" si="13"/>
        <v>25</v>
      </c>
    </row>
    <row r="266" spans="1:21" x14ac:dyDescent="0.25">
      <c r="A266" s="54"/>
      <c r="C266" s="16" t="str">
        <f t="shared" si="14"/>
        <v/>
      </c>
      <c r="D266" s="24" t="str">
        <f t="shared" si="15"/>
        <v/>
      </c>
      <c r="E266" s="23" t="s">
        <v>160</v>
      </c>
      <c r="F266" s="24" t="str">
        <f t="array" ref="F266">IF(C266&lt;&gt;"",ADDRESS(ROW(C266),COLUMN(C266))&amp;":"&amp;ADDRESS(ROW(C266)-1+MATCH(TRUE,C267:$C$455&lt;&gt;"",0),COLUMN(U266)),F265)</f>
        <v>$C$265:$U$267</v>
      </c>
      <c r="H266" s="16"/>
      <c r="I266" s="16"/>
      <c r="J266" s="16"/>
      <c r="K266" s="16"/>
      <c r="L266" s="16"/>
      <c r="M266" s="27" t="e">
        <f>VLOOKUP(G266,ListaEfectos!$A$4:$F$77,6,0)</f>
        <v>#N/A</v>
      </c>
      <c r="N266" s="63">
        <f>IFERROR(IF(VLOOKUP($G266,ListaEfectos!$A$4:$F$77,1,0)&lt;&gt;"","Efecto"),IFERROR(IF(VLOOKUP($G266,ListaDesventajas!$A$2:$A$24,1,0)&lt;&gt;"","Desventaja"),G266))</f>
        <v>0</v>
      </c>
      <c r="O266" s="23">
        <f ca="1">IF($N266="Efecto",IFERROR(VLOOKUP(H266,INDIRECT(VLOOKUP($G266,ListaEfectos!$A$4:$F$77,2,0)),2,0),0),IF($N266="Desventaja",IFERROR(VLOOKUP(H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P266" s="16">
        <f ca="1">IF($N266="Efecto",IFERROR(VLOOKUP(I266,INDIRECT(VLOOKUP($G266,ListaEfectos!$A$4:$F$77,2,0)),2,0),0),IF($N266="Desventaja",IFERROR(VLOOKUP(I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Q266" s="16">
        <f ca="1">IF($N266="Efecto",IFERROR(VLOOKUP(J266,INDIRECT(VLOOKUP($G266,ListaEfectos!$A$4:$F$77,2,0)),2,0),0),IF($N266="Desventaja",IFERROR(VLOOKUP(J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R266" s="16">
        <f ca="1">IF($N266="Efecto",IFERROR(VLOOKUP(K266,INDIRECT(VLOOKUP($G266,ListaEfectos!$A$4:$F$77,2,0)),2,0),0),IF($N266="Desventaja",IFERROR(VLOOKUP(K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S266" s="16">
        <f ca="1">IF($N266="Efecto",IFERROR(VLOOKUP(L266,INDIRECT(VLOOKUP($G266,ListaEfectos!$A$4:$F$77,2,0)),2,0),0),IF($N266="Desventaja",IFERROR(VLOOKUP(L266,INDIRECT(VLOOKUP($G266,ListaDesventajas!$A$1:$B$24,2,0)),2,0),0),IF($N266="Mantenida",10*INDEX(INDIRECT($F266),1,2),IF($N266="Sostenimiento Menor",20*INDEX(INDIRECT($F266),1,2),IF($N266="Sostenimiento Mayor",30*INDEX(INDIRECT($F266),1,2),IF($N266="Combinable",10*INDEX(INDIRECT($F266),1,2),0))))))</f>
        <v>0</v>
      </c>
      <c r="T266" s="49">
        <f t="shared" ca="1" si="13"/>
        <v>0</v>
      </c>
    </row>
    <row r="267" spans="1:21" x14ac:dyDescent="0.25">
      <c r="A267" s="54"/>
      <c r="C267" s="16" t="str">
        <f t="shared" si="14"/>
        <v/>
      </c>
      <c r="D267" s="24" t="str">
        <f t="shared" si="15"/>
        <v/>
      </c>
      <c r="E267" s="23" t="s">
        <v>75</v>
      </c>
      <c r="F267" s="24" t="str">
        <f t="array" ref="F267">IF(C267&lt;&gt;"",ADDRESS(ROW(C267),COLUMN(C267))&amp;":"&amp;ADDRESS(ROW(C267)-1+MATCH(TRUE,C268:$C$455&lt;&gt;"",0),COLUMN(U267)),F266)</f>
        <v>$C$265:$U$267</v>
      </c>
      <c r="H267" s="16"/>
      <c r="I267" s="16"/>
      <c r="J267" s="16"/>
      <c r="K267" s="16"/>
      <c r="L267" s="16"/>
      <c r="M267" s="27" t="e">
        <f>VLOOKUP(G267,ListaEfectos!$A$4:$F$77,6,0)</f>
        <v>#N/A</v>
      </c>
      <c r="N267" s="63">
        <f>IFERROR(IF(VLOOKUP($G267,ListaEfectos!$A$4:$F$77,1,0)&lt;&gt;"","Efecto"),IFERROR(IF(VLOOKUP($G267,ListaDesventajas!$A$2:$A$24,1,0)&lt;&gt;"","Desventaja"),G267))</f>
        <v>0</v>
      </c>
      <c r="O267" s="23">
        <f ca="1">IF($N267="Efecto",IFERROR(VLOOKUP(H267,INDIRECT(VLOOKUP($G267,ListaEfectos!$A$4:$F$77,2,0)),2,0),0),IF($N267="Desventaja",IFERROR(VLOOKUP(H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P267" s="16">
        <f ca="1">IF($N267="Efecto",IFERROR(VLOOKUP(I267,INDIRECT(VLOOKUP($G267,ListaEfectos!$A$4:$F$77,2,0)),2,0),0),IF($N267="Desventaja",IFERROR(VLOOKUP(I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Q267" s="16">
        <f ca="1">IF($N267="Efecto",IFERROR(VLOOKUP(J267,INDIRECT(VLOOKUP($G267,ListaEfectos!$A$4:$F$77,2,0)),2,0),0),IF($N267="Desventaja",IFERROR(VLOOKUP(J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R267" s="16">
        <f ca="1">IF($N267="Efecto",IFERROR(VLOOKUP(K267,INDIRECT(VLOOKUP($G267,ListaEfectos!$A$4:$F$77,2,0)),2,0),0),IF($N267="Desventaja",IFERROR(VLOOKUP(K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S267" s="16">
        <f ca="1">IF($N267="Efecto",IFERROR(VLOOKUP(L267,INDIRECT(VLOOKUP($G267,ListaEfectos!$A$4:$F$77,2,0)),2,0),0),IF($N267="Desventaja",IFERROR(VLOOKUP(L267,INDIRECT(VLOOKUP($G267,ListaDesventajas!$A$1:$B$24,2,0)),2,0),0),IF($N267="Mantenida",10*INDEX(INDIRECT($F267),1,2),IF($N267="Sostenimiento Menor",20*INDEX(INDIRECT($F267),1,2),IF($N267="Sostenimiento Mayor",30*INDEX(INDIRECT($F267),1,2),IF($N267="Combinable",10*INDEX(INDIRECT($F267),1,2),0))))))</f>
        <v>0</v>
      </c>
      <c r="T267" s="49">
        <f t="shared" ca="1" si="13"/>
        <v>0</v>
      </c>
    </row>
    <row r="268" spans="1:21" x14ac:dyDescent="0.25">
      <c r="A268" s="54"/>
      <c r="B268" s="23" t="s">
        <v>470</v>
      </c>
      <c r="C268" s="16">
        <f t="shared" si="14"/>
        <v>45</v>
      </c>
      <c r="D268" s="24">
        <f t="shared" si="15"/>
        <v>1</v>
      </c>
      <c r="E268" s="23" t="s">
        <v>161</v>
      </c>
      <c r="F268" s="24" t="str">
        <f t="array" ref="F268">IF(C268&lt;&gt;"",ADDRESS(ROW(C268),COLUMN(C268))&amp;":"&amp;ADDRESS(ROW(C268)-1+MATCH(TRUE,C269:$C$455&lt;&gt;"",0),COLUMN(U268)),F267)</f>
        <v>$C$268:$U$269</v>
      </c>
      <c r="G268" s="24" t="s">
        <v>993</v>
      </c>
      <c r="H268" s="47" t="s">
        <v>360</v>
      </c>
      <c r="I268" s="16"/>
      <c r="J268" s="16"/>
      <c r="K268" s="16"/>
      <c r="L268" s="16"/>
      <c r="M268" s="27" t="str">
        <f>VLOOKUP(G268,ListaEfectos!$A$4:$F$77,6,0)</f>
        <v>Luz, Tierra, Agua</v>
      </c>
      <c r="N268" s="63" t="str">
        <f>IFERROR(IF(VLOOKUP($G268,ListaEfectos!$A$4:$F$77,1,0)&lt;&gt;"","Efecto"),IFERROR(IF(VLOOKUP($G268,ListaDesventajas!$A$2:$A$24,1,0)&lt;&gt;"","Desventaja"),G268))</f>
        <v>Efecto</v>
      </c>
      <c r="O268" s="23">
        <f ca="1">IF($N268="Efecto",IFERROR(VLOOKUP(H268,INDIRECT(VLOOKUP($G268,ListaEfectos!$A$4:$F$77,2,0)),2,0),0),IF($N268="Desventaja",IFERROR(VLOOKUP(H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15</v>
      </c>
      <c r="P268" s="16">
        <f ca="1">IF($N268="Efecto",IFERROR(VLOOKUP(I268,INDIRECT(VLOOKUP($G268,ListaEfectos!$A$4:$F$77,2,0)),2,0),0),IF($N268="Desventaja",IFERROR(VLOOKUP(I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Q268" s="16">
        <f ca="1">IF($N268="Efecto",IFERROR(VLOOKUP(J268,INDIRECT(VLOOKUP($G268,ListaEfectos!$A$4:$F$77,2,0)),2,0),0),IF($N268="Desventaja",IFERROR(VLOOKUP(J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R268" s="16">
        <f ca="1">IF($N268="Efecto",IFERROR(VLOOKUP(K268,INDIRECT(VLOOKUP($G268,ListaEfectos!$A$4:$F$77,2,0)),2,0),0),IF($N268="Desventaja",IFERROR(VLOOKUP(K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S268" s="16">
        <f ca="1">IF($N268="Efecto",IFERROR(VLOOKUP(L268,INDIRECT(VLOOKUP($G268,ListaEfectos!$A$4:$F$77,2,0)),2,0),0),IF($N268="Desventaja",IFERROR(VLOOKUP(L268,INDIRECT(VLOOKUP($G268,ListaDesventajas!$A$1:$B$24,2,0)),2,0),0),IF($N268="Mantenida",10*INDEX(INDIRECT($F268),1,2),IF($N268="Sostenimiento Menor",20*INDEX(INDIRECT($F268),1,2),IF($N268="Sostenimiento Mayor",30*INDEX(INDIRECT($F268),1,2),IF($N268="Combinable",10*INDEX(INDIRECT($F268),1,2),0))))))</f>
        <v>0</v>
      </c>
      <c r="T268" s="49">
        <f t="shared" ca="1" si="13"/>
        <v>15</v>
      </c>
    </row>
    <row r="269" spans="1:21" x14ac:dyDescent="0.25">
      <c r="A269" s="54"/>
      <c r="C269" s="16" t="str">
        <f t="shared" si="14"/>
        <v/>
      </c>
      <c r="D269" s="24" t="str">
        <f t="shared" si="15"/>
        <v/>
      </c>
      <c r="E269" s="23" t="s">
        <v>162</v>
      </c>
      <c r="F269" s="24" t="str">
        <f t="array" ref="F269">IF(C269&lt;&gt;"",ADDRESS(ROW(C269),COLUMN(C269))&amp;":"&amp;ADDRESS(ROW(C269)-1+MATCH(TRUE,C270:$C$455&lt;&gt;"",0),COLUMN(U269)),F268)</f>
        <v>$C$268:$U$269</v>
      </c>
      <c r="G269" s="24" t="s">
        <v>994</v>
      </c>
      <c r="H269" s="48" t="s">
        <v>378</v>
      </c>
      <c r="I269" s="16"/>
      <c r="J269" s="16"/>
      <c r="K269" s="16"/>
      <c r="L269" s="16"/>
      <c r="M269" s="27" t="str">
        <f>VLOOKUP(G269,ListaEfectos!$A$4:$F$77,6,0)</f>
        <v>Agua, Luz, Tierra</v>
      </c>
      <c r="N269" s="63" t="str">
        <f>IFERROR(IF(VLOOKUP($G269,ListaEfectos!$A$4:$F$77,1,0)&lt;&gt;"","Efecto"),IFERROR(IF(VLOOKUP($G269,ListaDesventajas!$A$2:$A$24,1,0)&lt;&gt;"","Desventaja"),G269))</f>
        <v>Efecto</v>
      </c>
      <c r="O269" s="23">
        <f ca="1">IF($N269="Efecto",IFERROR(VLOOKUP(H269,INDIRECT(VLOOKUP($G269,ListaEfectos!$A$4:$F$77,2,0)),2,0),0),IF($N269="Desventaja",IFERROR(VLOOKUP(H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20</v>
      </c>
      <c r="P269" s="16">
        <f ca="1">IF($N269="Efecto",IFERROR(VLOOKUP(I269,INDIRECT(VLOOKUP($G269,ListaEfectos!$A$4:$F$77,2,0)),2,0),0),IF($N269="Desventaja",IFERROR(VLOOKUP(I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Q269" s="16">
        <f ca="1">IF($N269="Efecto",IFERROR(VLOOKUP(J269,INDIRECT(VLOOKUP($G269,ListaEfectos!$A$4:$F$77,2,0)),2,0),0),IF($N269="Desventaja",IFERROR(VLOOKUP(J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R269" s="16">
        <f ca="1">IF($N269="Efecto",IFERROR(VLOOKUP(K269,INDIRECT(VLOOKUP($G269,ListaEfectos!$A$4:$F$77,2,0)),2,0),0),IF($N269="Desventaja",IFERROR(VLOOKUP(K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S269" s="16">
        <f ca="1">IF($N269="Efecto",IFERROR(VLOOKUP(L269,INDIRECT(VLOOKUP($G269,ListaEfectos!$A$4:$F$77,2,0)),2,0),0),IF($N269="Desventaja",IFERROR(VLOOKUP(L269,INDIRECT(VLOOKUP($G269,ListaDesventajas!$A$1:$B$24,2,0)),2,0),0),IF($N269="Mantenida",10*INDEX(INDIRECT($F269),1,2),IF($N269="Sostenimiento Menor",20*INDEX(INDIRECT($F269),1,2),IF($N269="Sostenimiento Mayor",30*INDEX(INDIRECT($F269),1,2),IF($N269="Combinable",10*INDEX(INDIRECT($F269),1,2),0))))))</f>
        <v>0</v>
      </c>
      <c r="T269" s="49">
        <f t="shared" ca="1" si="13"/>
        <v>20</v>
      </c>
    </row>
    <row r="270" spans="1:21" x14ac:dyDescent="0.25">
      <c r="A270" s="54"/>
      <c r="B270" s="23" t="s">
        <v>471</v>
      </c>
      <c r="C270" s="16">
        <f t="shared" si="14"/>
        <v>55</v>
      </c>
      <c r="D270" s="24">
        <f t="shared" si="15"/>
        <v>2</v>
      </c>
      <c r="E270" s="23" t="s">
        <v>135</v>
      </c>
      <c r="F270" s="24" t="str">
        <f t="array" ref="F270">IF(C270&lt;&gt;"",ADDRESS(ROW(C270),COLUMN(C270))&amp;":"&amp;ADDRESS(ROW(C270)-1+MATCH(TRUE,C271:$C$455&lt;&gt;"",0),COLUMN(U270)),F269)</f>
        <v>$C$270:$U$272</v>
      </c>
      <c r="G270" s="24" t="s">
        <v>987</v>
      </c>
      <c r="H270" s="48" t="s">
        <v>345</v>
      </c>
      <c r="I270" s="16"/>
      <c r="J270" s="16"/>
      <c r="K270" s="16"/>
      <c r="L270" s="16"/>
      <c r="M270" s="27" t="str">
        <f>VLOOKUP(G270,ListaEfectos!$A$4:$F$77,6,0)</f>
        <v>Aire, Fuego, Oscuridad</v>
      </c>
      <c r="N270" s="63" t="str">
        <f>IFERROR(IF(VLOOKUP($G270,ListaEfectos!$A$4:$F$77,1,0)&lt;&gt;"","Efecto"),IFERROR(IF(VLOOKUP($G270,ListaDesventajas!$A$2:$A$24,1,0)&lt;&gt;"","Desventaja"),G270))</f>
        <v>Efecto</v>
      </c>
      <c r="O270" s="23">
        <f ca="1">IF($N270="Efecto",IFERROR(VLOOKUP(H270,INDIRECT(VLOOKUP($G270,ListaEfectos!$A$4:$F$77,2,0)),2,0),0),IF($N270="Desventaja",IFERROR(VLOOKUP(H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20</v>
      </c>
      <c r="P270" s="16">
        <f ca="1">IF($N270="Efecto",IFERROR(VLOOKUP(I270,INDIRECT(VLOOKUP($G270,ListaEfectos!$A$4:$F$77,2,0)),2,0),0),IF($N270="Desventaja",IFERROR(VLOOKUP(I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Q270" s="16">
        <f ca="1">IF($N270="Efecto",IFERROR(VLOOKUP(J270,INDIRECT(VLOOKUP($G270,ListaEfectos!$A$4:$F$77,2,0)),2,0),0),IF($N270="Desventaja",IFERROR(VLOOKUP(J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R270" s="16">
        <f ca="1">IF($N270="Efecto",IFERROR(VLOOKUP(K270,INDIRECT(VLOOKUP($G270,ListaEfectos!$A$4:$F$77,2,0)),2,0),0),IF($N270="Desventaja",IFERROR(VLOOKUP(K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S270" s="16">
        <f ca="1">IF($N270="Efecto",IFERROR(VLOOKUP(L270,INDIRECT(VLOOKUP($G270,ListaEfectos!$A$4:$F$77,2,0)),2,0),0),IF($N270="Desventaja",IFERROR(VLOOKUP(L270,INDIRECT(VLOOKUP($G270,ListaDesventajas!$A$1:$B$24,2,0)),2,0),0),IF($N270="Mantenida",10*INDEX(INDIRECT($F270),1,2),IF($N270="Sostenimiento Menor",20*INDEX(INDIRECT($F270),1,2),IF($N270="Sostenimiento Mayor",30*INDEX(INDIRECT($F270),1,2),IF($N270="Combinable",10*INDEX(INDIRECT($F270),1,2),0))))))</f>
        <v>0</v>
      </c>
      <c r="T270" s="49">
        <f t="shared" ca="1" si="13"/>
        <v>20</v>
      </c>
    </row>
    <row r="271" spans="1:21" x14ac:dyDescent="0.25">
      <c r="A271" s="54"/>
      <c r="C271" s="16" t="str">
        <f t="shared" si="14"/>
        <v/>
      </c>
      <c r="D271" s="24" t="str">
        <f t="shared" si="15"/>
        <v/>
      </c>
      <c r="E271" s="23" t="s">
        <v>163</v>
      </c>
      <c r="F271" s="24" t="str">
        <f t="array" ref="F271">IF(C271&lt;&gt;"",ADDRESS(ROW(C271),COLUMN(C271))&amp;":"&amp;ADDRESS(ROW(C271)-1+MATCH(TRUE,C272:$C$455&lt;&gt;"",0),COLUMN(U271)),F270)</f>
        <v>$C$270:$U$272</v>
      </c>
      <c r="G271" s="24" t="s">
        <v>337</v>
      </c>
      <c r="H271" s="47" t="s">
        <v>554</v>
      </c>
      <c r="I271" s="47" t="s">
        <v>373</v>
      </c>
      <c r="J271" s="16"/>
      <c r="K271" s="16"/>
      <c r="L271" s="16"/>
      <c r="M271" s="27" t="str">
        <f>VLOOKUP(G271,ListaEfectos!$A$4:$F$77,6,0)</f>
        <v>Luz, Oscuridad</v>
      </c>
      <c r="N271" s="63" t="str">
        <f>IFERROR(IF(VLOOKUP($G271,ListaEfectos!$A$4:$F$77,1,0)&lt;&gt;"","Efecto"),IFERROR(IF(VLOOKUP($G271,ListaDesventajas!$A$2:$A$24,1,0)&lt;&gt;"","Desventaja"),G271))</f>
        <v>Efecto</v>
      </c>
      <c r="O271" s="23">
        <f ca="1">IF($N271="Efecto",IFERROR(VLOOKUP(H271,INDIRECT(VLOOKUP($G271,ListaEfectos!$A$4:$F$77,2,0)),2,0),0),IF($N271="Desventaja",IFERROR(VLOOKUP(H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35</v>
      </c>
      <c r="P271" s="16">
        <f ca="1">IF($N271="Efecto",IFERROR(VLOOKUP(I271,INDIRECT(VLOOKUP($G271,ListaEfectos!$A$4:$F$77,2,0)),2,0),0),IF($N271="Desventaja",IFERROR(VLOOKUP(I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20</v>
      </c>
      <c r="Q271" s="16">
        <f ca="1">IF($N271="Efecto",IFERROR(VLOOKUP(J271,INDIRECT(VLOOKUP($G271,ListaEfectos!$A$4:$F$77,2,0)),2,0),0),IF($N271="Desventaja",IFERROR(VLOOKUP(J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R271" s="16">
        <f ca="1">IF($N271="Efecto",IFERROR(VLOOKUP(K271,INDIRECT(VLOOKUP($G271,ListaEfectos!$A$4:$F$77,2,0)),2,0),0),IF($N271="Desventaja",IFERROR(VLOOKUP(K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S271" s="16">
        <f ca="1">IF($N271="Efecto",IFERROR(VLOOKUP(L271,INDIRECT(VLOOKUP($G271,ListaEfectos!$A$4:$F$77,2,0)),2,0),0),IF($N271="Desventaja",IFERROR(VLOOKUP(L271,INDIRECT(VLOOKUP($G271,ListaDesventajas!$A$1:$B$24,2,0)),2,0),0),IF($N271="Mantenida",10*INDEX(INDIRECT($F271),1,2),IF($N271="Sostenimiento Menor",20*INDEX(INDIRECT($F271),1,2),IF($N271="Sostenimiento Mayor",30*INDEX(INDIRECT($F271),1,2),IF($N271="Combinable",10*INDEX(INDIRECT($F271),1,2),0))))))</f>
        <v>0</v>
      </c>
      <c r="T271" s="49">
        <f t="shared" ca="1" si="13"/>
        <v>55</v>
      </c>
    </row>
    <row r="272" spans="1:21" x14ac:dyDescent="0.25">
      <c r="A272" s="54"/>
      <c r="B272" s="23" t="s">
        <v>269</v>
      </c>
      <c r="C272" s="16" t="str">
        <f t="shared" si="14"/>
        <v/>
      </c>
      <c r="D272" s="24" t="str">
        <f t="shared" si="15"/>
        <v/>
      </c>
      <c r="F272" s="24" t="str">
        <f t="array" ref="F272">IF(C272&lt;&gt;"",ADDRESS(ROW(C272),COLUMN(C272))&amp;":"&amp;ADDRESS(ROW(C272)-1+MATCH(TRUE,C273:$C$455&lt;&gt;"",0),COLUMN(U272)),F271)</f>
        <v>$C$270:$U$272</v>
      </c>
      <c r="H272" s="16"/>
      <c r="I272" s="16"/>
      <c r="J272" s="16"/>
      <c r="K272" s="16"/>
      <c r="L272" s="16"/>
      <c r="M272" s="27" t="e">
        <f>VLOOKUP(G272,ListaEfectos!$A$4:$F$77,6,0)</f>
        <v>#N/A</v>
      </c>
      <c r="N272" s="63">
        <f>IFERROR(IF(VLOOKUP($G272,ListaEfectos!$A$4:$F$77,1,0)&lt;&gt;"","Efecto"),IFERROR(IF(VLOOKUP($G272,ListaDesventajas!$A$2:$A$24,1,0)&lt;&gt;"","Desventaja"),G272))</f>
        <v>0</v>
      </c>
      <c r="O272" s="23">
        <f ca="1">IF($N272="Efecto",IFERROR(VLOOKUP(H272,INDIRECT(VLOOKUP($G272,ListaEfectos!$A$4:$F$77,2,0)),2,0),0),IF($N272="Desventaja",IFERROR(VLOOKUP(H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P272" s="16">
        <f ca="1">IF($N272="Efecto",IFERROR(VLOOKUP(I272,INDIRECT(VLOOKUP($G272,ListaEfectos!$A$4:$F$77,2,0)),2,0),0),IF($N272="Desventaja",IFERROR(VLOOKUP(I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Q272" s="16">
        <f ca="1">IF($N272="Efecto",IFERROR(VLOOKUP(J272,INDIRECT(VLOOKUP($G272,ListaEfectos!$A$4:$F$77,2,0)),2,0),0),IF($N272="Desventaja",IFERROR(VLOOKUP(J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R272" s="16">
        <f ca="1">IF($N272="Efecto",IFERROR(VLOOKUP(K272,INDIRECT(VLOOKUP($G272,ListaEfectos!$A$4:$F$77,2,0)),2,0),0),IF($N272="Desventaja",IFERROR(VLOOKUP(K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S272" s="16">
        <f ca="1">IF($N272="Efecto",IFERROR(VLOOKUP(L272,INDIRECT(VLOOKUP($G272,ListaEfectos!$A$4:$F$77,2,0)),2,0),0),IF($N272="Desventaja",IFERROR(VLOOKUP(L272,INDIRECT(VLOOKUP($G272,ListaDesventajas!$A$1:$B$24,2,0)),2,0),0),IF($N272="Mantenida",10*INDEX(INDIRECT($F272),1,2),IF($N272="Sostenimiento Menor",20*INDEX(INDIRECT($F272),1,2),IF($N272="Sostenimiento Mayor",30*INDEX(INDIRECT($F272),1,2),IF($N272="Combinable",10*INDEX(INDIRECT($F272),1,2),0))))))</f>
        <v>0</v>
      </c>
      <c r="T272" s="49">
        <f t="shared" ca="1" si="13"/>
        <v>0</v>
      </c>
    </row>
    <row r="273" spans="1:20" x14ac:dyDescent="0.25">
      <c r="A273" s="54"/>
      <c r="B273" s="23" t="s">
        <v>472</v>
      </c>
      <c r="C273" s="16">
        <f t="shared" si="14"/>
        <v>90</v>
      </c>
      <c r="D273" s="24">
        <f t="shared" si="15"/>
        <v>2</v>
      </c>
      <c r="E273" s="23" t="s">
        <v>164</v>
      </c>
      <c r="F273" s="24" t="str">
        <f t="array" ref="F273">IF(C273&lt;&gt;"",ADDRESS(ROW(C273),COLUMN(C273))&amp;":"&amp;ADDRESS(ROW(C273)-1+MATCH(TRUE,C274:$C$455&lt;&gt;"",0),COLUMN(U273)),F272)</f>
        <v>$C$273:$U$275</v>
      </c>
      <c r="G273" s="24" t="s">
        <v>340</v>
      </c>
      <c r="H273" s="48" t="s">
        <v>378</v>
      </c>
      <c r="I273" s="16"/>
      <c r="J273" s="16"/>
      <c r="K273" s="16"/>
      <c r="L273" s="16"/>
      <c r="M273" s="27" t="str">
        <f>VLOOKUP(G273,ListaEfectos!$A$4:$F$77,6,0)</f>
        <v>Agua, Aire, Tierra</v>
      </c>
      <c r="N273" s="63" t="str">
        <f>IFERROR(IF(VLOOKUP($G273,ListaEfectos!$A$4:$F$77,1,0)&lt;&gt;"","Efecto"),IFERROR(IF(VLOOKUP($G273,ListaDesventajas!$A$2:$A$24,1,0)&lt;&gt;"","Desventaja"),G273))</f>
        <v>Efecto</v>
      </c>
      <c r="O273" s="23">
        <f ca="1">IF($N273="Efecto",IFERROR(VLOOKUP(H273,INDIRECT(VLOOKUP($G273,ListaEfectos!$A$4:$F$77,2,0)),2,0),0),IF($N273="Desventaja",IFERROR(VLOOKUP(H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20</v>
      </c>
      <c r="P273" s="16">
        <f ca="1">IF($N273="Efecto",IFERROR(VLOOKUP(I273,INDIRECT(VLOOKUP($G273,ListaEfectos!$A$4:$F$77,2,0)),2,0),0),IF($N273="Desventaja",IFERROR(VLOOKUP(I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Q273" s="16">
        <f ca="1">IF($N273="Efecto",IFERROR(VLOOKUP(J273,INDIRECT(VLOOKUP($G273,ListaEfectos!$A$4:$F$77,2,0)),2,0),0),IF($N273="Desventaja",IFERROR(VLOOKUP(J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R273" s="16">
        <f ca="1">IF($N273="Efecto",IFERROR(VLOOKUP(K273,INDIRECT(VLOOKUP($G273,ListaEfectos!$A$4:$F$77,2,0)),2,0),0),IF($N273="Desventaja",IFERROR(VLOOKUP(K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S273" s="16">
        <f ca="1">IF($N273="Efecto",IFERROR(VLOOKUP(L273,INDIRECT(VLOOKUP($G273,ListaEfectos!$A$4:$F$77,2,0)),2,0),0),IF($N273="Desventaja",IFERROR(VLOOKUP(L273,INDIRECT(VLOOKUP($G273,ListaDesventajas!$A$1:$B$24,2,0)),2,0),0),IF($N273="Mantenida",10*INDEX(INDIRECT($F273),1,2),IF($N273="Sostenimiento Menor",20*INDEX(INDIRECT($F273),1,2),IF($N273="Sostenimiento Mayor",30*INDEX(INDIRECT($F273),1,2),IF($N273="Combinable",10*INDEX(INDIRECT($F273),1,2),0))))))</f>
        <v>0</v>
      </c>
      <c r="T273" s="49">
        <f t="shared" ca="1" si="13"/>
        <v>20</v>
      </c>
    </row>
    <row r="274" spans="1:20" x14ac:dyDescent="0.25">
      <c r="A274" s="54"/>
      <c r="C274" s="16" t="str">
        <f t="shared" si="14"/>
        <v/>
      </c>
      <c r="D274" s="24" t="str">
        <f t="shared" si="15"/>
        <v/>
      </c>
      <c r="E274" s="23" t="s">
        <v>165</v>
      </c>
      <c r="F274" s="24" t="str">
        <f t="array" ref="F274">IF(C274&lt;&gt;"",ADDRESS(ROW(C274),COLUMN(C274))&amp;":"&amp;ADDRESS(ROW(C274)-1+MATCH(TRUE,C275:$C$455&lt;&gt;"",0),COLUMN(U274)),F273)</f>
        <v>$C$273:$U$275</v>
      </c>
      <c r="G274" s="24" t="s">
        <v>305</v>
      </c>
      <c r="H274" s="48" t="s">
        <v>359</v>
      </c>
      <c r="I274" s="16"/>
      <c r="J274" s="16"/>
      <c r="K274" s="16"/>
      <c r="L274" s="16"/>
      <c r="M274" s="27" t="str">
        <f>VLOOKUP(G274,ListaEfectos!$A$4:$F$77,6,0)</f>
        <v>Aire</v>
      </c>
      <c r="N274" s="63" t="str">
        <f>IFERROR(IF(VLOOKUP($G274,ListaEfectos!$A$4:$F$77,1,0)&lt;&gt;"","Efecto"),IFERROR(IF(VLOOKUP($G274,ListaDesventajas!$A$2:$A$24,1,0)&lt;&gt;"","Desventaja"),G274))</f>
        <v>Efecto</v>
      </c>
      <c r="O274" s="23">
        <f ca="1">IF($N274="Efecto",IFERROR(VLOOKUP(H274,INDIRECT(VLOOKUP($G274,ListaEfectos!$A$4:$F$77,2,0)),2,0),0),IF($N274="Desventaja",IFERROR(VLOOKUP(H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10</v>
      </c>
      <c r="P274" s="16">
        <f ca="1">IF($N274="Efecto",IFERROR(VLOOKUP(I274,INDIRECT(VLOOKUP($G274,ListaEfectos!$A$4:$F$77,2,0)),2,0),0),IF($N274="Desventaja",IFERROR(VLOOKUP(I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Q274" s="16">
        <f ca="1">IF($N274="Efecto",IFERROR(VLOOKUP(J274,INDIRECT(VLOOKUP($G274,ListaEfectos!$A$4:$F$77,2,0)),2,0),0),IF($N274="Desventaja",IFERROR(VLOOKUP(J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R274" s="16">
        <f ca="1">IF($N274="Efecto",IFERROR(VLOOKUP(K274,INDIRECT(VLOOKUP($G274,ListaEfectos!$A$4:$F$77,2,0)),2,0),0),IF($N274="Desventaja",IFERROR(VLOOKUP(K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S274" s="16">
        <f ca="1">IF($N274="Efecto",IFERROR(VLOOKUP(L274,INDIRECT(VLOOKUP($G274,ListaEfectos!$A$4:$F$77,2,0)),2,0),0),IF($N274="Desventaja",IFERROR(VLOOKUP(L274,INDIRECT(VLOOKUP($G274,ListaDesventajas!$A$1:$B$24,2,0)),2,0),0),IF($N274="Mantenida",10*INDEX(INDIRECT($F274),1,2),IF($N274="Sostenimiento Menor",20*INDEX(INDIRECT($F274),1,2),IF($N274="Sostenimiento Mayor",30*INDEX(INDIRECT($F274),1,2),IF($N274="Combinable",10*INDEX(INDIRECT($F274),1,2),0))))))</f>
        <v>0</v>
      </c>
      <c r="T274" s="49">
        <f t="shared" ca="1" si="13"/>
        <v>10</v>
      </c>
    </row>
    <row r="275" spans="1:20" x14ac:dyDescent="0.25">
      <c r="A275" s="54"/>
      <c r="C275" s="16" t="str">
        <f t="shared" si="14"/>
        <v/>
      </c>
      <c r="D275" s="24" t="str">
        <f t="shared" si="15"/>
        <v/>
      </c>
      <c r="E275" s="23" t="s">
        <v>166</v>
      </c>
      <c r="F275" s="24" t="str">
        <f t="array" ref="F275">IF(C275&lt;&gt;"",ADDRESS(ROW(C275),COLUMN(C275))&amp;":"&amp;ADDRESS(ROW(C275)-1+MATCH(TRUE,C276:$C$455&lt;&gt;"",0),COLUMN(U275)),F274)</f>
        <v>$C$273:$U$275</v>
      </c>
      <c r="G275" s="24" t="s">
        <v>995</v>
      </c>
      <c r="H275" s="48" t="s">
        <v>357</v>
      </c>
      <c r="I275" s="16"/>
      <c r="J275" s="16"/>
      <c r="K275" s="16"/>
      <c r="L275" s="16"/>
      <c r="M275" s="27" t="str">
        <f>VLOOKUP(G275,ListaEfectos!$A$4:$F$77,6,0)</f>
        <v>Agua, Fuego, Oscuridad</v>
      </c>
      <c r="N275" s="63" t="str">
        <f>IFERROR(IF(VLOOKUP($G275,ListaEfectos!$A$4:$F$77,1,0)&lt;&gt;"","Efecto"),IFERROR(IF(VLOOKUP($G275,ListaDesventajas!$A$2:$A$24,1,0)&lt;&gt;"","Desventaja"),G275))</f>
        <v>Efecto</v>
      </c>
      <c r="O275" s="23">
        <f ca="1">IF($N275="Efecto",IFERROR(VLOOKUP(H275,INDIRECT(VLOOKUP($G275,ListaEfectos!$A$4:$F$77,2,0)),2,0),0),IF($N275="Desventaja",IFERROR(VLOOKUP(H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20</v>
      </c>
      <c r="P275" s="16">
        <f ca="1">IF($N275="Efecto",IFERROR(VLOOKUP(I275,INDIRECT(VLOOKUP($G275,ListaEfectos!$A$4:$F$77,2,0)),2,0),0),IF($N275="Desventaja",IFERROR(VLOOKUP(I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Q275" s="16">
        <f ca="1">IF($N275="Efecto",IFERROR(VLOOKUP(J275,INDIRECT(VLOOKUP($G275,ListaEfectos!$A$4:$F$77,2,0)),2,0),0),IF($N275="Desventaja",IFERROR(VLOOKUP(J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R275" s="16">
        <f ca="1">IF($N275="Efecto",IFERROR(VLOOKUP(K275,INDIRECT(VLOOKUP($G275,ListaEfectos!$A$4:$F$77,2,0)),2,0),0),IF($N275="Desventaja",IFERROR(VLOOKUP(K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S275" s="16">
        <f ca="1">IF($N275="Efecto",IFERROR(VLOOKUP(L275,INDIRECT(VLOOKUP($G275,ListaEfectos!$A$4:$F$77,2,0)),2,0),0),IF($N275="Desventaja",IFERROR(VLOOKUP(L275,INDIRECT(VLOOKUP($G275,ListaDesventajas!$A$1:$B$24,2,0)),2,0),0),IF($N275="Mantenida",10*INDEX(INDIRECT($F275),1,2),IF($N275="Sostenimiento Menor",20*INDEX(INDIRECT($F275),1,2),IF($N275="Sostenimiento Mayor",30*INDEX(INDIRECT($F275),1,2),IF($N275="Combinable",10*INDEX(INDIRECT($F275),1,2),0))))))</f>
        <v>0</v>
      </c>
      <c r="T275" s="49">
        <f t="shared" ca="1" si="13"/>
        <v>20</v>
      </c>
    </row>
    <row r="276" spans="1:20" x14ac:dyDescent="0.25">
      <c r="A276" s="54"/>
      <c r="B276" s="23" t="s">
        <v>473</v>
      </c>
      <c r="C276" s="16">
        <f t="shared" si="14"/>
        <v>95</v>
      </c>
      <c r="D276" s="24">
        <f t="shared" si="15"/>
        <v>3</v>
      </c>
      <c r="E276" s="23" t="s">
        <v>167</v>
      </c>
      <c r="F276" s="24" t="str">
        <f t="array" ref="F276">IF(C276&lt;&gt;"",ADDRESS(ROW(C276),COLUMN(C276))&amp;":"&amp;ADDRESS(ROW(C276)-1+MATCH(TRUE,C277:$C$455&lt;&gt;"",0),COLUMN(U276)),F275)</f>
        <v>$C$276:$U$278</v>
      </c>
      <c r="G276" s="24" t="s">
        <v>996</v>
      </c>
      <c r="H276" s="48" t="s">
        <v>350</v>
      </c>
      <c r="I276" s="16"/>
      <c r="J276" s="16"/>
      <c r="K276" s="16"/>
      <c r="L276" s="16"/>
      <c r="M276" s="27" t="str">
        <f>VLOOKUP(G276,ListaEfectos!$A$4:$F$77,6,0)</f>
        <v>Agua, Luz, Tierra</v>
      </c>
      <c r="N276" s="63" t="str">
        <f>IFERROR(IF(VLOOKUP($G276,ListaEfectos!$A$4:$F$77,1,0)&lt;&gt;"","Efecto"),IFERROR(IF(VLOOKUP($G276,ListaDesventajas!$A$2:$A$24,1,0)&lt;&gt;"","Desventaja"),G276))</f>
        <v>Efecto</v>
      </c>
      <c r="O276" s="23">
        <f ca="1">IF($N276="Efecto",IFERROR(VLOOKUP(H276,INDIRECT(VLOOKUP($G276,ListaEfectos!$A$4:$F$77,2,0)),2,0),0),IF($N276="Desventaja",IFERROR(VLOOKUP(H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45</v>
      </c>
      <c r="P276" s="16">
        <f ca="1">IF($N276="Efecto",IFERROR(VLOOKUP(I276,INDIRECT(VLOOKUP($G276,ListaEfectos!$A$4:$F$77,2,0)),2,0),0),IF($N276="Desventaja",IFERROR(VLOOKUP(I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Q276" s="16">
        <f ca="1">IF($N276="Efecto",IFERROR(VLOOKUP(J276,INDIRECT(VLOOKUP($G276,ListaEfectos!$A$4:$F$77,2,0)),2,0),0),IF($N276="Desventaja",IFERROR(VLOOKUP(J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R276" s="16">
        <f ca="1">IF($N276="Efecto",IFERROR(VLOOKUP(K276,INDIRECT(VLOOKUP($G276,ListaEfectos!$A$4:$F$77,2,0)),2,0),0),IF($N276="Desventaja",IFERROR(VLOOKUP(K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S276" s="16">
        <f ca="1">IF($N276="Efecto",IFERROR(VLOOKUP(L276,INDIRECT(VLOOKUP($G276,ListaEfectos!$A$4:$F$77,2,0)),2,0),0),IF($N276="Desventaja",IFERROR(VLOOKUP(L276,INDIRECT(VLOOKUP($G276,ListaDesventajas!$A$1:$B$24,2,0)),2,0),0),IF($N276="Mantenida",10*INDEX(INDIRECT($F276),1,2),IF($N276="Sostenimiento Menor",20*INDEX(INDIRECT($F276),1,2),IF($N276="Sostenimiento Mayor",30*INDEX(INDIRECT($F276),1,2),IF($N276="Combinable",10*INDEX(INDIRECT($F276),1,2),0))))))</f>
        <v>0</v>
      </c>
      <c r="T276" s="49">
        <f t="shared" ca="1" si="13"/>
        <v>45</v>
      </c>
    </row>
    <row r="277" spans="1:20" x14ac:dyDescent="0.25">
      <c r="A277" s="54"/>
      <c r="C277" s="16" t="str">
        <f t="shared" si="14"/>
        <v/>
      </c>
      <c r="D277" s="24" t="str">
        <f t="shared" si="15"/>
        <v/>
      </c>
      <c r="E277" s="23" t="s">
        <v>168</v>
      </c>
      <c r="F277" s="24" t="str">
        <f t="array" ref="F277">IF(C277&lt;&gt;"",ADDRESS(ROW(C277),COLUMN(C277))&amp;":"&amp;ADDRESS(ROW(C277)-1+MATCH(TRUE,C278:$C$455&lt;&gt;"",0),COLUMN(U277)),F276)</f>
        <v>$C$276:$U$278</v>
      </c>
      <c r="G277" s="24" t="s">
        <v>336</v>
      </c>
      <c r="H277" s="47" t="s">
        <v>792</v>
      </c>
      <c r="I277" s="16"/>
      <c r="J277" s="16"/>
      <c r="K277" s="16"/>
      <c r="L277" s="16"/>
      <c r="M277" s="27" t="str">
        <f>VLOOKUP(G277,ListaEfectos!$A$4:$F$77,6,0)</f>
        <v>Agua</v>
      </c>
      <c r="N277" s="63" t="str">
        <f>IFERROR(IF(VLOOKUP($G277,ListaEfectos!$A$4:$F$77,1,0)&lt;&gt;"","Efecto"),IFERROR(IF(VLOOKUP($G277,ListaDesventajas!$A$2:$A$24,1,0)&lt;&gt;"","Desventaja"),G277))</f>
        <v>Efecto</v>
      </c>
      <c r="O277" s="23">
        <f ca="1">IF($N277="Efecto",IFERROR(VLOOKUP(H277,INDIRECT(VLOOKUP($G277,ListaEfectos!$A$4:$F$77,2,0)),2,0),0),IF($N277="Desventaja",IFERROR(VLOOKUP(H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25</v>
      </c>
      <c r="P277" s="16">
        <f ca="1">IF($N277="Efecto",IFERROR(VLOOKUP(I277,INDIRECT(VLOOKUP($G277,ListaEfectos!$A$4:$F$77,2,0)),2,0),0),IF($N277="Desventaja",IFERROR(VLOOKUP(I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Q277" s="16">
        <f ca="1">IF($N277="Efecto",IFERROR(VLOOKUP(J277,INDIRECT(VLOOKUP($G277,ListaEfectos!$A$4:$F$77,2,0)),2,0),0),IF($N277="Desventaja",IFERROR(VLOOKUP(J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R277" s="16">
        <f ca="1">IF($N277="Efecto",IFERROR(VLOOKUP(K277,INDIRECT(VLOOKUP($G277,ListaEfectos!$A$4:$F$77,2,0)),2,0),0),IF($N277="Desventaja",IFERROR(VLOOKUP(K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S277" s="16">
        <f ca="1">IF($N277="Efecto",IFERROR(VLOOKUP(L277,INDIRECT(VLOOKUP($G277,ListaEfectos!$A$4:$F$77,2,0)),2,0),0),IF($N277="Desventaja",IFERROR(VLOOKUP(L277,INDIRECT(VLOOKUP($G277,ListaDesventajas!$A$1:$B$24,2,0)),2,0),0),IF($N277="Mantenida",10*INDEX(INDIRECT($F277),1,2),IF($N277="Sostenimiento Menor",20*INDEX(INDIRECT($F277),1,2),IF($N277="Sostenimiento Mayor",30*INDEX(INDIRECT($F277),1,2),IF($N277="Combinable",10*INDEX(INDIRECT($F277),1,2),0))))))</f>
        <v>0</v>
      </c>
      <c r="T277" s="49">
        <f t="shared" ca="1" si="13"/>
        <v>25</v>
      </c>
    </row>
    <row r="278" spans="1:20" ht="15.75" thickBot="1" x14ac:dyDescent="0.3">
      <c r="A278" s="55"/>
      <c r="B278" s="33"/>
      <c r="C278" s="34" t="str">
        <f t="shared" si="14"/>
        <v/>
      </c>
      <c r="D278" s="35" t="str">
        <f t="shared" si="15"/>
        <v/>
      </c>
      <c r="E278" s="33" t="s">
        <v>169</v>
      </c>
      <c r="F278" s="35" t="str">
        <f t="array" ref="F278">IF(C278&lt;&gt;"",ADDRESS(ROW(C278),COLUMN(C278))&amp;":"&amp;ADDRESS(ROW(C278)-1+MATCH(TRUE,C279:$C$455&lt;&gt;"",0),COLUMN(U278)),F277)</f>
        <v>$C$276:$U$278</v>
      </c>
      <c r="G278" s="35" t="s">
        <v>169</v>
      </c>
      <c r="H278" s="34" t="s">
        <v>919</v>
      </c>
      <c r="I278" s="34"/>
      <c r="J278" s="34"/>
      <c r="K278" s="34"/>
      <c r="L278" s="34"/>
      <c r="M278" s="37" t="str">
        <f>VLOOKUP(G278,ListaEfectos!$A$4:$F$77,6,0)</f>
        <v>Agua, Luz, Oscuridad</v>
      </c>
      <c r="N278" s="63" t="str">
        <f>IFERROR(IF(VLOOKUP($G278,ListaEfectos!$A$4:$F$77,1,0)&lt;&gt;"","Efecto"),IFERROR(IF(VLOOKUP($G278,ListaDesventajas!$A$2:$A$24,1,0)&lt;&gt;"","Desventaja"),G278))</f>
        <v>Efecto</v>
      </c>
      <c r="O278" s="33">
        <f ca="1">IF($N278="Efecto",IFERROR(VLOOKUP(H278,INDIRECT(VLOOKUP($G278,ListaEfectos!$A$4:$F$77,2,0)),2,0),0),IF($N278="Desventaja",IFERROR(VLOOKUP(H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30</v>
      </c>
      <c r="P278" s="34">
        <f ca="1">IF($N278="Efecto",IFERROR(VLOOKUP(I278,INDIRECT(VLOOKUP($G278,ListaEfectos!$A$4:$F$77,2,0)),2,0),0),IF($N278="Desventaja",IFERROR(VLOOKUP(I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Q278" s="34">
        <f ca="1">IF($N278="Efecto",IFERROR(VLOOKUP(J278,INDIRECT(VLOOKUP($G278,ListaEfectos!$A$4:$F$77,2,0)),2,0),0),IF($N278="Desventaja",IFERROR(VLOOKUP(J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R278" s="34">
        <f ca="1">IF($N278="Efecto",IFERROR(VLOOKUP(K278,INDIRECT(VLOOKUP($G278,ListaEfectos!$A$4:$F$77,2,0)),2,0),0),IF($N278="Desventaja",IFERROR(VLOOKUP(K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S278" s="34">
        <f ca="1">IF($N278="Efecto",IFERROR(VLOOKUP(L278,INDIRECT(VLOOKUP($G278,ListaEfectos!$A$4:$F$77,2,0)),2,0),0),IF($N278="Desventaja",IFERROR(VLOOKUP(L278,INDIRECT(VLOOKUP($G278,ListaDesventajas!$A$1:$B$24,2,0)),2,0),0),IF($N278="Mantenida",10*INDEX(INDIRECT($F278),1,2),IF($N278="Sostenimiento Menor",20*INDEX(INDIRECT($F278),1,2),IF($N278="Sostenimiento Mayor",30*INDEX(INDIRECT($F278),1,2),IF($N278="Combinable",10*INDEX(INDIRECT($F278),1,2),0))))))</f>
        <v>0</v>
      </c>
      <c r="T278" s="49">
        <f t="shared" ca="1" si="13"/>
        <v>30</v>
      </c>
    </row>
    <row r="279" spans="1:20" x14ac:dyDescent="0.25">
      <c r="A279" s="53" t="s">
        <v>325</v>
      </c>
      <c r="B279" s="29" t="s">
        <v>474</v>
      </c>
      <c r="C279" s="30">
        <f t="shared" si="14"/>
        <v>30</v>
      </c>
      <c r="D279" s="31">
        <f t="shared" si="15"/>
        <v>1</v>
      </c>
      <c r="E279" s="29" t="s">
        <v>170</v>
      </c>
      <c r="F279" s="31" t="str">
        <f t="array" ref="F279">IF(C279&lt;&gt;"",ADDRESS(ROW(C279),COLUMN(C279))&amp;":"&amp;ADDRESS(ROW(C279)-1+MATCH(TRUE,C280:$C$455&lt;&gt;"",0),COLUMN(U279)),F278)</f>
        <v>$C$279:$U$281</v>
      </c>
      <c r="G279" s="31" t="s">
        <v>170</v>
      </c>
      <c r="H279" s="30" t="s">
        <v>919</v>
      </c>
      <c r="I279" s="30"/>
      <c r="J279" s="30"/>
      <c r="K279" s="30"/>
      <c r="L279" s="30"/>
      <c r="M279" s="32" t="str">
        <f>VLOOKUP(G279,ListaEfectos!$A$4:$F$77,6,0)</f>
        <v>Aire, Luz, Agua</v>
      </c>
      <c r="N279" s="63" t="str">
        <f>IFERROR(IF(VLOOKUP($G279,ListaEfectos!$A$4:$F$77,1,0)&lt;&gt;"","Efecto"),IFERROR(IF(VLOOKUP($G279,ListaDesventajas!$A$2:$A$24,1,0)&lt;&gt;"","Desventaja"),G279))</f>
        <v>Efecto</v>
      </c>
      <c r="O279" s="29">
        <f ca="1">IF($N279="Efecto",IFERROR(VLOOKUP(H279,INDIRECT(VLOOKUP($G279,ListaEfectos!$A$4:$F$77,2,0)),2,0),0),IF($N279="Desventaja",IFERROR(VLOOKUP(H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25</v>
      </c>
      <c r="P279" s="30">
        <f ca="1">IF($N279="Efecto",IFERROR(VLOOKUP(I279,INDIRECT(VLOOKUP($G279,ListaEfectos!$A$4:$F$77,2,0)),2,0),0),IF($N279="Desventaja",IFERROR(VLOOKUP(I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Q279" s="30">
        <f ca="1">IF($N279="Efecto",IFERROR(VLOOKUP(J279,INDIRECT(VLOOKUP($G279,ListaEfectos!$A$4:$F$77,2,0)),2,0),0),IF($N279="Desventaja",IFERROR(VLOOKUP(J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R279" s="30">
        <f ca="1">IF($N279="Efecto",IFERROR(VLOOKUP(K279,INDIRECT(VLOOKUP($G279,ListaEfectos!$A$4:$F$77,2,0)),2,0),0),IF($N279="Desventaja",IFERROR(VLOOKUP(K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S279" s="30">
        <f ca="1">IF($N279="Efecto",IFERROR(VLOOKUP(L279,INDIRECT(VLOOKUP($G279,ListaEfectos!$A$4:$F$77,2,0)),2,0),0),IF($N279="Desventaja",IFERROR(VLOOKUP(L279,INDIRECT(VLOOKUP($G279,ListaDesventajas!$A$1:$B$24,2,0)),2,0),0),IF($N279="Mantenida",10*INDEX(INDIRECT($F279),1,2),IF($N279="Sostenimiento Menor",20*INDEX(INDIRECT($F279),1,2),IF($N279="Sostenimiento Mayor",30*INDEX(INDIRECT($F279),1,2),IF($N279="Combinable",10*INDEX(INDIRECT($F279),1,2),0))))))</f>
        <v>0</v>
      </c>
      <c r="T279" s="49">
        <f t="shared" ca="1" si="13"/>
        <v>25</v>
      </c>
    </row>
    <row r="280" spans="1:20" x14ac:dyDescent="0.25">
      <c r="A280" s="54"/>
      <c r="C280" s="16" t="str">
        <f t="shared" si="14"/>
        <v/>
      </c>
      <c r="D280" s="24" t="str">
        <f t="shared" si="15"/>
        <v/>
      </c>
      <c r="E280" s="23" t="s">
        <v>171</v>
      </c>
      <c r="F280" s="24" t="str">
        <f t="array" ref="F280">IF(C280&lt;&gt;"",ADDRESS(ROW(C280),COLUMN(C280))&amp;":"&amp;ADDRESS(ROW(C280)-1+MATCH(TRUE,C281:$C$455&lt;&gt;"",0),COLUMN(U280)),F279)</f>
        <v>$C$279:$U$281</v>
      </c>
      <c r="G280" s="24" t="s">
        <v>340</v>
      </c>
      <c r="H280" s="48" t="s">
        <v>351</v>
      </c>
      <c r="I280" s="16"/>
      <c r="J280" s="16"/>
      <c r="K280" s="16"/>
      <c r="L280" s="16"/>
      <c r="M280" s="27" t="str">
        <f>VLOOKUP(G280,ListaEfectos!$A$4:$F$77,6,0)</f>
        <v>Agua, Aire, Tierra</v>
      </c>
      <c r="N280" s="63" t="str">
        <f>IFERROR(IF(VLOOKUP($G280,ListaEfectos!$A$4:$F$77,1,0)&lt;&gt;"","Efecto"),IFERROR(IF(VLOOKUP($G280,ListaDesventajas!$A$2:$A$24,1,0)&lt;&gt;"","Desventaja"),G280))</f>
        <v>Efecto</v>
      </c>
      <c r="O280" s="23">
        <f ca="1">IF($N280="Efecto",IFERROR(VLOOKUP(H280,INDIRECT(VLOOKUP($G280,ListaEfectos!$A$4:$F$77,2,0)),2,0),0),IF($N280="Desventaja",IFERROR(VLOOKUP(H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5</v>
      </c>
      <c r="P280" s="16">
        <f ca="1">IF($N280="Efecto",IFERROR(VLOOKUP(I280,INDIRECT(VLOOKUP($G280,ListaEfectos!$A$4:$F$77,2,0)),2,0),0),IF($N280="Desventaja",IFERROR(VLOOKUP(I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Q280" s="16">
        <f ca="1">IF($N280="Efecto",IFERROR(VLOOKUP(J280,INDIRECT(VLOOKUP($G280,ListaEfectos!$A$4:$F$77,2,0)),2,0),0),IF($N280="Desventaja",IFERROR(VLOOKUP(J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R280" s="16">
        <f ca="1">IF($N280="Efecto",IFERROR(VLOOKUP(K280,INDIRECT(VLOOKUP($G280,ListaEfectos!$A$4:$F$77,2,0)),2,0),0),IF($N280="Desventaja",IFERROR(VLOOKUP(K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S280" s="16">
        <f ca="1">IF($N280="Efecto",IFERROR(VLOOKUP(L280,INDIRECT(VLOOKUP($G280,ListaEfectos!$A$4:$F$77,2,0)),2,0),0),IF($N280="Desventaja",IFERROR(VLOOKUP(L280,INDIRECT(VLOOKUP($G280,ListaDesventajas!$A$1:$B$24,2,0)),2,0),0),IF($N280="Mantenida",10*INDEX(INDIRECT($F280),1,2),IF($N280="Sostenimiento Menor",20*INDEX(INDIRECT($F280),1,2),IF($N280="Sostenimiento Mayor",30*INDEX(INDIRECT($F280),1,2),IF($N280="Combinable",10*INDEX(INDIRECT($F280),1,2),0))))))</f>
        <v>0</v>
      </c>
      <c r="T280" s="49">
        <f t="shared" ca="1" si="13"/>
        <v>5</v>
      </c>
    </row>
    <row r="281" spans="1:20" x14ac:dyDescent="0.25">
      <c r="A281" s="54"/>
      <c r="B281" s="23" t="s">
        <v>286</v>
      </c>
      <c r="C281" s="16" t="str">
        <f t="shared" si="14"/>
        <v/>
      </c>
      <c r="D281" s="24" t="str">
        <f t="shared" si="15"/>
        <v/>
      </c>
      <c r="F281" s="24" t="str">
        <f t="array" ref="F281">IF(C281&lt;&gt;"",ADDRESS(ROW(C281),COLUMN(C281))&amp;":"&amp;ADDRESS(ROW(C281)-1+MATCH(TRUE,C282:$C$455&lt;&gt;"",0),COLUMN(U281)),F280)</f>
        <v>$C$279:$U$281</v>
      </c>
      <c r="H281" s="16"/>
      <c r="I281" s="16"/>
      <c r="J281" s="16"/>
      <c r="K281" s="16"/>
      <c r="L281" s="16"/>
      <c r="M281" s="27" t="e">
        <f>VLOOKUP(G281,ListaEfectos!$A$4:$F$77,6,0)</f>
        <v>#N/A</v>
      </c>
      <c r="N281" s="63">
        <f>IFERROR(IF(VLOOKUP($G281,ListaEfectos!$A$4:$F$77,1,0)&lt;&gt;"","Efecto"),IFERROR(IF(VLOOKUP($G281,ListaDesventajas!$A$2:$A$24,1,0)&lt;&gt;"","Desventaja"),G281))</f>
        <v>0</v>
      </c>
      <c r="O281" s="23">
        <f ca="1">IF($N281="Efecto",IFERROR(VLOOKUP(H281,INDIRECT(VLOOKUP($G281,ListaEfectos!$A$4:$F$77,2,0)),2,0),0),IF($N281="Desventaja",IFERROR(VLOOKUP(H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P281" s="16">
        <f ca="1">IF($N281="Efecto",IFERROR(VLOOKUP(I281,INDIRECT(VLOOKUP($G281,ListaEfectos!$A$4:$F$77,2,0)),2,0),0),IF($N281="Desventaja",IFERROR(VLOOKUP(I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Q281" s="16">
        <f ca="1">IF($N281="Efecto",IFERROR(VLOOKUP(J281,INDIRECT(VLOOKUP($G281,ListaEfectos!$A$4:$F$77,2,0)),2,0),0),IF($N281="Desventaja",IFERROR(VLOOKUP(J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R281" s="16">
        <f ca="1">IF($N281="Efecto",IFERROR(VLOOKUP(K281,INDIRECT(VLOOKUP($G281,ListaEfectos!$A$4:$F$77,2,0)),2,0),0),IF($N281="Desventaja",IFERROR(VLOOKUP(K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S281" s="16">
        <f ca="1">IF($N281="Efecto",IFERROR(VLOOKUP(L281,INDIRECT(VLOOKUP($G281,ListaEfectos!$A$4:$F$77,2,0)),2,0),0),IF($N281="Desventaja",IFERROR(VLOOKUP(L281,INDIRECT(VLOOKUP($G281,ListaDesventajas!$A$1:$B$24,2,0)),2,0),0),IF($N281="Mantenida",10*INDEX(INDIRECT($F281),1,2),IF($N281="Sostenimiento Menor",20*INDEX(INDIRECT($F281),1,2),IF($N281="Sostenimiento Mayor",30*INDEX(INDIRECT($F281),1,2),IF($N281="Combinable",10*INDEX(INDIRECT($F281),1,2),0))))))</f>
        <v>0</v>
      </c>
      <c r="T281" s="49">
        <f t="shared" ca="1" si="13"/>
        <v>0</v>
      </c>
    </row>
    <row r="282" spans="1:20" x14ac:dyDescent="0.25">
      <c r="A282" s="54"/>
      <c r="B282" s="23" t="s">
        <v>475</v>
      </c>
      <c r="C282" s="16">
        <f t="shared" si="14"/>
        <v>25</v>
      </c>
      <c r="D282" s="24">
        <f t="shared" si="15"/>
        <v>1</v>
      </c>
      <c r="E282" s="23" t="s">
        <v>172</v>
      </c>
      <c r="F282" s="24" t="str">
        <f t="array" ref="F282">IF(C282&lt;&gt;"",ADDRESS(ROW(C282),COLUMN(C282))&amp;":"&amp;ADDRESS(ROW(C282)-1+MATCH(TRUE,C283:$C$455&lt;&gt;"",0),COLUMN(U282)),F281)</f>
        <v>$C$282:$U$283</v>
      </c>
      <c r="G282" s="24" t="s">
        <v>254</v>
      </c>
      <c r="H282" s="48" t="s">
        <v>343</v>
      </c>
      <c r="I282" s="47" t="s">
        <v>545</v>
      </c>
      <c r="J282" s="16"/>
      <c r="K282" s="16"/>
      <c r="L282" s="16"/>
      <c r="M282" s="27" t="str">
        <f>VLOOKUP(G282,ListaEfectos!$A$4:$F$77,6,0)</f>
        <v>Fuego, Tierra</v>
      </c>
      <c r="N282" s="63" t="str">
        <f>IFERROR(IF(VLOOKUP($G282,ListaEfectos!$A$4:$F$77,1,0)&lt;&gt;"","Efecto"),IFERROR(IF(VLOOKUP($G282,ListaDesventajas!$A$2:$A$24,1,0)&lt;&gt;"","Desventaja"),G282))</f>
        <v>Efecto</v>
      </c>
      <c r="O282" s="23">
        <f ca="1">IF($N282="Efecto",IFERROR(VLOOKUP(H282,INDIRECT(VLOOKUP($G282,ListaEfectos!$A$4:$F$77,2,0)),2,0),0),IF($N282="Desventaja",IFERROR(VLOOKUP(H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15</v>
      </c>
      <c r="P282" s="16">
        <f ca="1">IF($N282="Efecto",IFERROR(VLOOKUP(I282,INDIRECT(VLOOKUP($G282,ListaEfectos!$A$4:$F$77,2,0)),2,0),0),IF($N282="Desventaja",IFERROR(VLOOKUP(I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30</v>
      </c>
      <c r="Q282" s="16">
        <f ca="1">IF($N282="Efecto",IFERROR(VLOOKUP(J282,INDIRECT(VLOOKUP($G282,ListaEfectos!$A$4:$F$77,2,0)),2,0),0),IF($N282="Desventaja",IFERROR(VLOOKUP(J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R282" s="16">
        <f ca="1">IF($N282="Efecto",IFERROR(VLOOKUP(K282,INDIRECT(VLOOKUP($G282,ListaEfectos!$A$4:$F$77,2,0)),2,0),0),IF($N282="Desventaja",IFERROR(VLOOKUP(K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S282" s="16">
        <f ca="1">IF($N282="Efecto",IFERROR(VLOOKUP(L282,INDIRECT(VLOOKUP($G282,ListaEfectos!$A$4:$F$77,2,0)),2,0),0),IF($N282="Desventaja",IFERROR(VLOOKUP(L282,INDIRECT(VLOOKUP($G282,ListaDesventajas!$A$1:$B$24,2,0)),2,0),0),IF($N282="Mantenida",10*INDEX(INDIRECT($F282),1,2),IF($N282="Sostenimiento Menor",20*INDEX(INDIRECT($F282),1,2),IF($N282="Sostenimiento Mayor",30*INDEX(INDIRECT($F282),1,2),IF($N282="Combinable",10*INDEX(INDIRECT($F282),1,2),0))))))</f>
        <v>0</v>
      </c>
      <c r="T282" s="49">
        <f t="shared" ca="1" si="13"/>
        <v>45</v>
      </c>
    </row>
    <row r="283" spans="1:20" x14ac:dyDescent="0.25">
      <c r="A283" s="54"/>
      <c r="C283" s="16" t="str">
        <f t="shared" si="14"/>
        <v/>
      </c>
      <c r="D283" s="24" t="str">
        <f t="shared" si="15"/>
        <v/>
      </c>
      <c r="E283" s="23" t="s">
        <v>75</v>
      </c>
      <c r="F283" s="24" t="str">
        <f t="array" ref="F283">IF(C283&lt;&gt;"",ADDRESS(ROW(C283),COLUMN(C283))&amp;":"&amp;ADDRESS(ROW(C283)-1+MATCH(TRUE,C284:$C$455&lt;&gt;"",0),COLUMN(U283)),F282)</f>
        <v>$C$282:$U$283</v>
      </c>
      <c r="H283" s="16"/>
      <c r="I283" s="16"/>
      <c r="J283" s="16"/>
      <c r="K283" s="16"/>
      <c r="L283" s="16"/>
      <c r="M283" s="27" t="e">
        <f>VLOOKUP(G283,ListaEfectos!$A$4:$F$77,6,0)</f>
        <v>#N/A</v>
      </c>
      <c r="N283" s="63">
        <f>IFERROR(IF(VLOOKUP($G283,ListaEfectos!$A$4:$F$77,1,0)&lt;&gt;"","Efecto"),IFERROR(IF(VLOOKUP($G283,ListaDesventajas!$A$2:$A$24,1,0)&lt;&gt;"","Desventaja"),G283))</f>
        <v>0</v>
      </c>
      <c r="O283" s="23">
        <f ca="1">IF($N283="Efecto",IFERROR(VLOOKUP(H283,INDIRECT(VLOOKUP($G283,ListaEfectos!$A$4:$F$77,2,0)),2,0),0),IF($N283="Desventaja",IFERROR(VLOOKUP(H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P283" s="16">
        <f ca="1">IF($N283="Efecto",IFERROR(VLOOKUP(I283,INDIRECT(VLOOKUP($G283,ListaEfectos!$A$4:$F$77,2,0)),2,0),0),IF($N283="Desventaja",IFERROR(VLOOKUP(I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Q283" s="16">
        <f ca="1">IF($N283="Efecto",IFERROR(VLOOKUP(J283,INDIRECT(VLOOKUP($G283,ListaEfectos!$A$4:$F$77,2,0)),2,0),0),IF($N283="Desventaja",IFERROR(VLOOKUP(J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R283" s="16">
        <f ca="1">IF($N283="Efecto",IFERROR(VLOOKUP(K283,INDIRECT(VLOOKUP($G283,ListaEfectos!$A$4:$F$77,2,0)),2,0),0),IF($N283="Desventaja",IFERROR(VLOOKUP(K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S283" s="16">
        <f ca="1">IF($N283="Efecto",IFERROR(VLOOKUP(L283,INDIRECT(VLOOKUP($G283,ListaEfectos!$A$4:$F$77,2,0)),2,0),0),IF($N283="Desventaja",IFERROR(VLOOKUP(L283,INDIRECT(VLOOKUP($G283,ListaDesventajas!$A$1:$B$24,2,0)),2,0),0),IF($N283="Mantenida",10*INDEX(INDIRECT($F283),1,2),IF($N283="Sostenimiento Menor",20*INDEX(INDIRECT($F283),1,2),IF($N283="Sostenimiento Mayor",30*INDEX(INDIRECT($F283),1,2),IF($N283="Combinable",10*INDEX(INDIRECT($F283),1,2),0))))))</f>
        <v>0</v>
      </c>
      <c r="T283" s="49">
        <f t="shared" ca="1" si="13"/>
        <v>0</v>
      </c>
    </row>
    <row r="284" spans="1:20" x14ac:dyDescent="0.25">
      <c r="A284" s="54"/>
      <c r="B284" s="23" t="s">
        <v>476</v>
      </c>
      <c r="C284" s="16">
        <f t="shared" si="14"/>
        <v>35</v>
      </c>
      <c r="D284" s="24">
        <f t="shared" si="15"/>
        <v>1</v>
      </c>
      <c r="E284" s="23" t="s">
        <v>118</v>
      </c>
      <c r="F284" s="24" t="str">
        <f t="array" ref="F284">IF(C284&lt;&gt;"",ADDRESS(ROW(C284),COLUMN(C284))&amp;":"&amp;ADDRESS(ROW(C284)-1+MATCH(TRUE,C285:$C$455&lt;&gt;"",0),COLUMN(U284)),F283)</f>
        <v>$C$284:$U$287</v>
      </c>
      <c r="G284" s="24" t="s">
        <v>243</v>
      </c>
      <c r="H284" s="47" t="s">
        <v>353</v>
      </c>
      <c r="I284" s="16"/>
      <c r="J284" s="16"/>
      <c r="K284" s="16"/>
      <c r="L284" s="16"/>
      <c r="M284" s="27" t="str">
        <f>VLOOKUP(G284,ListaEfectos!$A$4:$F$77,6,0)</f>
        <v>Agua, Aire, Fuego</v>
      </c>
      <c r="N284" s="63" t="str">
        <f>IFERROR(IF(VLOOKUP($G284,ListaEfectos!$A$4:$F$77,1,0)&lt;&gt;"","Efecto"),IFERROR(IF(VLOOKUP($G284,ListaDesventajas!$A$2:$A$24,1,0)&lt;&gt;"","Desventaja"),G284))</f>
        <v>Efecto</v>
      </c>
      <c r="O284" s="23">
        <f ca="1">IF($N284="Efecto",IFERROR(VLOOKUP(H284,INDIRECT(VLOOKUP($G284,ListaEfectos!$A$4:$F$77,2,0)),2,0),0),IF($N284="Desventaja",IFERROR(VLOOKUP(H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10</v>
      </c>
      <c r="P284" s="16">
        <f ca="1">IF($N284="Efecto",IFERROR(VLOOKUP(I284,INDIRECT(VLOOKUP($G284,ListaEfectos!$A$4:$F$77,2,0)),2,0),0),IF($N284="Desventaja",IFERROR(VLOOKUP(I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Q284" s="16">
        <f ca="1">IF($N284="Efecto",IFERROR(VLOOKUP(J284,INDIRECT(VLOOKUP($G284,ListaEfectos!$A$4:$F$77,2,0)),2,0),0),IF($N284="Desventaja",IFERROR(VLOOKUP(J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R284" s="16">
        <f ca="1">IF($N284="Efecto",IFERROR(VLOOKUP(K284,INDIRECT(VLOOKUP($G284,ListaEfectos!$A$4:$F$77,2,0)),2,0),0),IF($N284="Desventaja",IFERROR(VLOOKUP(K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S284" s="16">
        <f ca="1">IF($N284="Efecto",IFERROR(VLOOKUP(L284,INDIRECT(VLOOKUP($G284,ListaEfectos!$A$4:$F$77,2,0)),2,0),0),IF($N284="Desventaja",IFERROR(VLOOKUP(L284,INDIRECT(VLOOKUP($G284,ListaDesventajas!$A$1:$B$24,2,0)),2,0),0),IF($N284="Mantenida",10*INDEX(INDIRECT($F284),1,2),IF($N284="Sostenimiento Menor",20*INDEX(INDIRECT($F284),1,2),IF($N284="Sostenimiento Mayor",30*INDEX(INDIRECT($F284),1,2),IF($N284="Combinable",10*INDEX(INDIRECT($F284),1,2),0))))))</f>
        <v>0</v>
      </c>
      <c r="T284" s="49">
        <f t="shared" ca="1" si="13"/>
        <v>10</v>
      </c>
    </row>
    <row r="285" spans="1:20" x14ac:dyDescent="0.25">
      <c r="A285" s="54"/>
      <c r="C285" s="16" t="str">
        <f t="shared" si="14"/>
        <v/>
      </c>
      <c r="D285" s="24" t="str">
        <f t="shared" si="15"/>
        <v/>
      </c>
      <c r="E285" s="23" t="s">
        <v>173</v>
      </c>
      <c r="F285" s="24" t="str">
        <f t="array" ref="F285">IF(C285&lt;&gt;"",ADDRESS(ROW(C285),COLUMN(C285))&amp;":"&amp;ADDRESS(ROW(C285)-1+MATCH(TRUE,C286:$C$455&lt;&gt;"",0),COLUMN(U285)),F284)</f>
        <v>$C$284:$U$287</v>
      </c>
      <c r="G285" s="24" t="s">
        <v>334</v>
      </c>
      <c r="H285" s="47" t="s">
        <v>865</v>
      </c>
      <c r="I285" s="47" t="s">
        <v>1014</v>
      </c>
      <c r="J285" s="16"/>
      <c r="K285" s="16"/>
      <c r="L285" s="16"/>
      <c r="M285" s="27" t="str">
        <f>VLOOKUP(G285,ListaEfectos!$A$4:$F$77,6,0)</f>
        <v>Tierra</v>
      </c>
      <c r="N285" s="63" t="str">
        <f>IFERROR(IF(VLOOKUP($G285,ListaEfectos!$A$4:$F$77,1,0)&lt;&gt;"","Efecto"),IFERROR(IF(VLOOKUP($G285,ListaDesventajas!$A$2:$A$24,1,0)&lt;&gt;"","Desventaja"),G285))</f>
        <v>Efecto</v>
      </c>
      <c r="O285" s="23">
        <f ca="1">IF($N285="Efecto",IFERROR(VLOOKUP(H285,INDIRECT(VLOOKUP($G285,ListaEfectos!$A$4:$F$77,2,0)),2,0),0),IF($N285="Desventaja",IFERROR(VLOOKUP(H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20</v>
      </c>
      <c r="P285" s="16">
        <f ca="1">IF($N285="Efecto",IFERROR(VLOOKUP(I285,INDIRECT(VLOOKUP($G285,ListaEfectos!$A$4:$F$77,2,0)),2,0),0),IF($N285="Desventaja",IFERROR(VLOOKUP(I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5</v>
      </c>
      <c r="Q285" s="16">
        <f ca="1">IF($N285="Efecto",IFERROR(VLOOKUP(J285,INDIRECT(VLOOKUP($G285,ListaEfectos!$A$4:$F$77,2,0)),2,0),0),IF($N285="Desventaja",IFERROR(VLOOKUP(J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R285" s="16">
        <f ca="1">IF($N285="Efecto",IFERROR(VLOOKUP(K285,INDIRECT(VLOOKUP($G285,ListaEfectos!$A$4:$F$77,2,0)),2,0),0),IF($N285="Desventaja",IFERROR(VLOOKUP(K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S285" s="16">
        <f ca="1">IF($N285="Efecto",IFERROR(VLOOKUP(L285,INDIRECT(VLOOKUP($G285,ListaEfectos!$A$4:$F$77,2,0)),2,0),0),IF($N285="Desventaja",IFERROR(VLOOKUP(L285,INDIRECT(VLOOKUP($G285,ListaDesventajas!$A$1:$B$24,2,0)),2,0),0),IF($N285="Mantenida",10*INDEX(INDIRECT($F285),1,2),IF($N285="Sostenimiento Menor",20*INDEX(INDIRECT($F285),1,2),IF($N285="Sostenimiento Mayor",30*INDEX(INDIRECT($F285),1,2),IF($N285="Combinable",10*INDEX(INDIRECT($F285),1,2),0))))))</f>
        <v>0</v>
      </c>
      <c r="T285" s="49">
        <f t="shared" ca="1" si="13"/>
        <v>25</v>
      </c>
    </row>
    <row r="286" spans="1:20" x14ac:dyDescent="0.25">
      <c r="A286" s="54"/>
      <c r="C286" s="16" t="str">
        <f t="shared" si="14"/>
        <v/>
      </c>
      <c r="D286" s="24" t="str">
        <f t="shared" si="15"/>
        <v/>
      </c>
      <c r="E286" s="23" t="s">
        <v>174</v>
      </c>
      <c r="F286" s="24" t="str">
        <f t="array" ref="F286">IF(C286&lt;&gt;"",ADDRESS(ROW(C286),COLUMN(C286))&amp;":"&amp;ADDRESS(ROW(C286)-1+MATCH(TRUE,C287:$C$455&lt;&gt;"",0),COLUMN(U286)),F285)</f>
        <v>$C$284:$U$287</v>
      </c>
      <c r="H286" s="16"/>
      <c r="I286" s="16"/>
      <c r="J286" s="16"/>
      <c r="K286" s="16"/>
      <c r="L286" s="16"/>
      <c r="M286" s="27" t="e">
        <f>VLOOKUP(G286,ListaEfectos!$A$4:$F$77,6,0)</f>
        <v>#N/A</v>
      </c>
      <c r="N286" s="63">
        <f>IFERROR(IF(VLOOKUP($G286,ListaEfectos!$A$4:$F$77,1,0)&lt;&gt;"","Efecto"),IFERROR(IF(VLOOKUP($G286,ListaDesventajas!$A$2:$A$24,1,0)&lt;&gt;"","Desventaja"),G286))</f>
        <v>0</v>
      </c>
      <c r="O286" s="23">
        <f ca="1">IF($N286="Efecto",IFERROR(VLOOKUP(H286,INDIRECT(VLOOKUP($G286,ListaEfectos!$A$4:$F$77,2,0)),2,0),0),IF($N286="Desventaja",IFERROR(VLOOKUP(H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P286" s="16">
        <f ca="1">IF($N286="Efecto",IFERROR(VLOOKUP(I286,INDIRECT(VLOOKUP($G286,ListaEfectos!$A$4:$F$77,2,0)),2,0),0),IF($N286="Desventaja",IFERROR(VLOOKUP(I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Q286" s="16">
        <f ca="1">IF($N286="Efecto",IFERROR(VLOOKUP(J286,INDIRECT(VLOOKUP($G286,ListaEfectos!$A$4:$F$77,2,0)),2,0),0),IF($N286="Desventaja",IFERROR(VLOOKUP(J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R286" s="16">
        <f ca="1">IF($N286="Efecto",IFERROR(VLOOKUP(K286,INDIRECT(VLOOKUP($G286,ListaEfectos!$A$4:$F$77,2,0)),2,0),0),IF($N286="Desventaja",IFERROR(VLOOKUP(K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S286" s="16">
        <f ca="1">IF($N286="Efecto",IFERROR(VLOOKUP(L286,INDIRECT(VLOOKUP($G286,ListaEfectos!$A$4:$F$77,2,0)),2,0),0),IF($N286="Desventaja",IFERROR(VLOOKUP(L286,INDIRECT(VLOOKUP($G286,ListaDesventajas!$A$1:$B$24,2,0)),2,0),0),IF($N286="Mantenida",10*INDEX(INDIRECT($F286),1,2),IF($N286="Sostenimiento Menor",20*INDEX(INDIRECT($F286),1,2),IF($N286="Sostenimiento Mayor",30*INDEX(INDIRECT($F286),1,2),IF($N286="Combinable",10*INDEX(INDIRECT($F286),1,2),0))))))</f>
        <v>0</v>
      </c>
      <c r="T286" s="49">
        <f t="shared" ca="1" si="13"/>
        <v>0</v>
      </c>
    </row>
    <row r="287" spans="1:20" x14ac:dyDescent="0.25">
      <c r="A287" s="54"/>
      <c r="B287" s="23" t="s">
        <v>261</v>
      </c>
      <c r="C287" s="16" t="str">
        <f t="shared" si="14"/>
        <v/>
      </c>
      <c r="D287" s="24" t="str">
        <f t="shared" si="15"/>
        <v/>
      </c>
      <c r="F287" s="24" t="str">
        <f t="array" ref="F287">IF(C287&lt;&gt;"",ADDRESS(ROW(C287),COLUMN(C287))&amp;":"&amp;ADDRESS(ROW(C287)-1+MATCH(TRUE,C288:$C$455&lt;&gt;"",0),COLUMN(U287)),F286)</f>
        <v>$C$284:$U$287</v>
      </c>
      <c r="H287" s="16"/>
      <c r="I287" s="16"/>
      <c r="J287" s="16"/>
      <c r="K287" s="16"/>
      <c r="L287" s="16"/>
      <c r="M287" s="27" t="e">
        <f>VLOOKUP(G287,ListaEfectos!$A$4:$F$77,6,0)</f>
        <v>#N/A</v>
      </c>
      <c r="N287" s="63">
        <f>IFERROR(IF(VLOOKUP($G287,ListaEfectos!$A$4:$F$77,1,0)&lt;&gt;"","Efecto"),IFERROR(IF(VLOOKUP($G287,ListaDesventajas!$A$2:$A$24,1,0)&lt;&gt;"","Desventaja"),G287))</f>
        <v>0</v>
      </c>
      <c r="O287" s="23">
        <f ca="1">IF($N287="Efecto",IFERROR(VLOOKUP(H287,INDIRECT(VLOOKUP($G287,ListaEfectos!$A$4:$F$77,2,0)),2,0),0),IF($N287="Desventaja",IFERROR(VLOOKUP(H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P287" s="16">
        <f ca="1">IF($N287="Efecto",IFERROR(VLOOKUP(I287,INDIRECT(VLOOKUP($G287,ListaEfectos!$A$4:$F$77,2,0)),2,0),0),IF($N287="Desventaja",IFERROR(VLOOKUP(I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Q287" s="16">
        <f ca="1">IF($N287="Efecto",IFERROR(VLOOKUP(J287,INDIRECT(VLOOKUP($G287,ListaEfectos!$A$4:$F$77,2,0)),2,0),0),IF($N287="Desventaja",IFERROR(VLOOKUP(J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R287" s="16">
        <f ca="1">IF($N287="Efecto",IFERROR(VLOOKUP(K287,INDIRECT(VLOOKUP($G287,ListaEfectos!$A$4:$F$77,2,0)),2,0),0),IF($N287="Desventaja",IFERROR(VLOOKUP(K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S287" s="16">
        <f ca="1">IF($N287="Efecto",IFERROR(VLOOKUP(L287,INDIRECT(VLOOKUP($G287,ListaEfectos!$A$4:$F$77,2,0)),2,0),0),IF($N287="Desventaja",IFERROR(VLOOKUP(L287,INDIRECT(VLOOKUP($G287,ListaDesventajas!$A$1:$B$24,2,0)),2,0),0),IF($N287="Mantenida",10*INDEX(INDIRECT($F287),1,2),IF($N287="Sostenimiento Menor",20*INDEX(INDIRECT($F287),1,2),IF($N287="Sostenimiento Mayor",30*INDEX(INDIRECT($F287),1,2),IF($N287="Combinable",10*INDEX(INDIRECT($F287),1,2),0))))))</f>
        <v>0</v>
      </c>
      <c r="T287" s="49">
        <f t="shared" ca="1" si="13"/>
        <v>0</v>
      </c>
    </row>
    <row r="288" spans="1:20" x14ac:dyDescent="0.25">
      <c r="A288" s="54"/>
      <c r="B288" s="23" t="s">
        <v>477</v>
      </c>
      <c r="C288" s="16">
        <f t="shared" si="14"/>
        <v>45</v>
      </c>
      <c r="D288" s="24">
        <f t="shared" si="15"/>
        <v>2</v>
      </c>
      <c r="E288" s="23" t="s">
        <v>175</v>
      </c>
      <c r="F288" s="24" t="str">
        <f t="array" ref="F288">IF(C288&lt;&gt;"",ADDRESS(ROW(C288),COLUMN(C288))&amp;":"&amp;ADDRESS(ROW(C288)-1+MATCH(TRUE,C289:$C$455&lt;&gt;"",0),COLUMN(U288)),F287)</f>
        <v>$C$288:$U$291</v>
      </c>
      <c r="G288" s="24" t="s">
        <v>982</v>
      </c>
      <c r="H288" s="47" t="s">
        <v>360</v>
      </c>
      <c r="I288" s="16"/>
      <c r="J288" s="16"/>
      <c r="K288" s="16"/>
      <c r="L288" s="16"/>
      <c r="M288" s="27" t="str">
        <f>VLOOKUP(G288,ListaEfectos!$A$4:$F$77,6,0)</f>
        <v>Fuego, Luz, Oscuridad</v>
      </c>
      <c r="N288" s="63" t="str">
        <f>IFERROR(IF(VLOOKUP($G288,ListaEfectos!$A$4:$F$77,1,0)&lt;&gt;"","Efecto"),IFERROR(IF(VLOOKUP($G288,ListaDesventajas!$A$2:$A$24,1,0)&lt;&gt;"","Desventaja"),G288))</f>
        <v>Efecto</v>
      </c>
      <c r="O288" s="23">
        <f ca="1">IF($N288="Efecto",IFERROR(VLOOKUP(H288,INDIRECT(VLOOKUP($G288,ListaEfectos!$A$4:$F$77,2,0)),2,0),0),IF($N288="Desventaja",IFERROR(VLOOKUP(H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20</v>
      </c>
      <c r="P288" s="16">
        <f ca="1">IF($N288="Efecto",IFERROR(VLOOKUP(I288,INDIRECT(VLOOKUP($G288,ListaEfectos!$A$4:$F$77,2,0)),2,0),0),IF($N288="Desventaja",IFERROR(VLOOKUP(I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Q288" s="16">
        <f ca="1">IF($N288="Efecto",IFERROR(VLOOKUP(J288,INDIRECT(VLOOKUP($G288,ListaEfectos!$A$4:$F$77,2,0)),2,0),0),IF($N288="Desventaja",IFERROR(VLOOKUP(J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R288" s="16">
        <f ca="1">IF($N288="Efecto",IFERROR(VLOOKUP(K288,INDIRECT(VLOOKUP($G288,ListaEfectos!$A$4:$F$77,2,0)),2,0),0),IF($N288="Desventaja",IFERROR(VLOOKUP(K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S288" s="16">
        <f ca="1">IF($N288="Efecto",IFERROR(VLOOKUP(L288,INDIRECT(VLOOKUP($G288,ListaEfectos!$A$4:$F$77,2,0)),2,0),0),IF($N288="Desventaja",IFERROR(VLOOKUP(L288,INDIRECT(VLOOKUP($G288,ListaDesventajas!$A$1:$B$24,2,0)),2,0),0),IF($N288="Mantenida",10*INDEX(INDIRECT($F288),1,2),IF($N288="Sostenimiento Menor",20*INDEX(INDIRECT($F288),1,2),IF($N288="Sostenimiento Mayor",30*INDEX(INDIRECT($F288),1,2),IF($N288="Combinable",10*INDEX(INDIRECT($F288),1,2),0))))))</f>
        <v>0</v>
      </c>
      <c r="T288" s="49">
        <f t="shared" ca="1" si="13"/>
        <v>20</v>
      </c>
    </row>
    <row r="289" spans="1:20" x14ac:dyDescent="0.25">
      <c r="A289" s="54"/>
      <c r="C289" s="16" t="str">
        <f t="shared" si="14"/>
        <v/>
      </c>
      <c r="D289" s="24" t="str">
        <f t="shared" si="15"/>
        <v/>
      </c>
      <c r="E289" s="23" t="s">
        <v>176</v>
      </c>
      <c r="F289" s="24" t="str">
        <f t="array" ref="F289">IF(C289&lt;&gt;"",ADDRESS(ROW(C289),COLUMN(C289))&amp;":"&amp;ADDRESS(ROW(C289)-1+MATCH(TRUE,C290:$C$455&lt;&gt;"",0),COLUMN(U289)),F288)</f>
        <v>$C$288:$U$291</v>
      </c>
      <c r="G289" s="24" t="s">
        <v>997</v>
      </c>
      <c r="H289" s="52" t="s">
        <v>631</v>
      </c>
      <c r="I289" s="16"/>
      <c r="J289" s="16"/>
      <c r="K289" s="16"/>
      <c r="L289" s="16"/>
      <c r="M289" s="27" t="str">
        <f>VLOOKUP(G289,ListaEfectos!$A$4:$F$77,6,0)</f>
        <v>Fuego</v>
      </c>
      <c r="N289" s="63" t="str">
        <f>IFERROR(IF(VLOOKUP($G289,ListaEfectos!$A$4:$F$77,1,0)&lt;&gt;"","Efecto"),IFERROR(IF(VLOOKUP($G289,ListaDesventajas!$A$2:$A$24,1,0)&lt;&gt;"","Desventaja"),G289))</f>
        <v>Efecto</v>
      </c>
      <c r="O289" s="23">
        <f ca="1">IF($N289="Efecto",IFERROR(VLOOKUP(H289,INDIRECT(VLOOKUP($G289,ListaEfectos!$A$4:$F$77,2,0)),2,0),0),IF($N289="Desventaja",IFERROR(VLOOKUP(H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20</v>
      </c>
      <c r="P289" s="16">
        <f ca="1">IF($N289="Efecto",IFERROR(VLOOKUP(I289,INDIRECT(VLOOKUP($G289,ListaEfectos!$A$4:$F$77,2,0)),2,0),0),IF($N289="Desventaja",IFERROR(VLOOKUP(I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Q289" s="16">
        <f ca="1">IF($N289="Efecto",IFERROR(VLOOKUP(J289,INDIRECT(VLOOKUP($G289,ListaEfectos!$A$4:$F$77,2,0)),2,0),0),IF($N289="Desventaja",IFERROR(VLOOKUP(J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R289" s="16">
        <f ca="1">IF($N289="Efecto",IFERROR(VLOOKUP(K289,INDIRECT(VLOOKUP($G289,ListaEfectos!$A$4:$F$77,2,0)),2,0),0),IF($N289="Desventaja",IFERROR(VLOOKUP(K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S289" s="16">
        <f ca="1">IF($N289="Efecto",IFERROR(VLOOKUP(L289,INDIRECT(VLOOKUP($G289,ListaEfectos!$A$4:$F$77,2,0)),2,0),0),IF($N289="Desventaja",IFERROR(VLOOKUP(L289,INDIRECT(VLOOKUP($G289,ListaDesventajas!$A$1:$B$24,2,0)),2,0),0),IF($N289="Mantenida",10*INDEX(INDIRECT($F289),1,2),IF($N289="Sostenimiento Menor",20*INDEX(INDIRECT($F289),1,2),IF($N289="Sostenimiento Mayor",30*INDEX(INDIRECT($F289),1,2),IF($N289="Combinable",10*INDEX(INDIRECT($F289),1,2),0))))))</f>
        <v>0</v>
      </c>
      <c r="T289" s="49">
        <f t="shared" ca="1" si="13"/>
        <v>20</v>
      </c>
    </row>
    <row r="290" spans="1:20" x14ac:dyDescent="0.25">
      <c r="A290" s="54"/>
      <c r="C290" s="16" t="str">
        <f t="shared" si="14"/>
        <v/>
      </c>
      <c r="D290" s="24" t="str">
        <f t="shared" si="15"/>
        <v/>
      </c>
      <c r="E290" s="23" t="s">
        <v>177</v>
      </c>
      <c r="F290" s="24" t="str">
        <f t="array" ref="F290">IF(C290&lt;&gt;"",ADDRESS(ROW(C290),COLUMN(C290))&amp;":"&amp;ADDRESS(ROW(C290)-1+MATCH(TRUE,C291:$C$455&lt;&gt;"",0),COLUMN(U290)),F289)</f>
        <v>$C$288:$U$291</v>
      </c>
      <c r="G290" s="24" t="s">
        <v>254</v>
      </c>
      <c r="H290" s="17" t="s">
        <v>352</v>
      </c>
      <c r="I290" s="16"/>
      <c r="J290" s="16"/>
      <c r="K290" s="16"/>
      <c r="L290" s="16"/>
      <c r="M290" s="27" t="str">
        <f>VLOOKUP(G290,ListaEfectos!$A$4:$F$77,6,0)</f>
        <v>Fuego, Tierra</v>
      </c>
      <c r="N290" s="63" t="str">
        <f>IFERROR(IF(VLOOKUP($G290,ListaEfectos!$A$4:$F$77,1,0)&lt;&gt;"","Efecto"),IFERROR(IF(VLOOKUP($G290,ListaDesventajas!$A$2:$A$24,1,0)&lt;&gt;"","Desventaja"),G290))</f>
        <v>Efecto</v>
      </c>
      <c r="O290" s="23">
        <f ca="1">IF($N290="Efecto",IFERROR(VLOOKUP(H290,INDIRECT(VLOOKUP($G290,ListaEfectos!$A$4:$F$77,2,0)),2,0),0),IF($N290="Desventaja",IFERROR(VLOOKUP(H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10</v>
      </c>
      <c r="P290" s="16">
        <f ca="1">IF($N290="Efecto",IFERROR(VLOOKUP(I290,INDIRECT(VLOOKUP($G290,ListaEfectos!$A$4:$F$77,2,0)),2,0),0),IF($N290="Desventaja",IFERROR(VLOOKUP(I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Q290" s="16">
        <f ca="1">IF($N290="Efecto",IFERROR(VLOOKUP(J290,INDIRECT(VLOOKUP($G290,ListaEfectos!$A$4:$F$77,2,0)),2,0),0),IF($N290="Desventaja",IFERROR(VLOOKUP(J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R290" s="16">
        <f ca="1">IF($N290="Efecto",IFERROR(VLOOKUP(K290,INDIRECT(VLOOKUP($G290,ListaEfectos!$A$4:$F$77,2,0)),2,0),0),IF($N290="Desventaja",IFERROR(VLOOKUP(K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S290" s="16">
        <f ca="1">IF($N290="Efecto",IFERROR(VLOOKUP(L290,INDIRECT(VLOOKUP($G290,ListaEfectos!$A$4:$F$77,2,0)),2,0),0),IF($N290="Desventaja",IFERROR(VLOOKUP(L290,INDIRECT(VLOOKUP($G290,ListaDesventajas!$A$1:$B$24,2,0)),2,0),0),IF($N290="Mantenida",10*INDEX(INDIRECT($F290),1,2),IF($N290="Sostenimiento Menor",20*INDEX(INDIRECT($F290),1,2),IF($N290="Sostenimiento Mayor",30*INDEX(INDIRECT($F290),1,2),IF($N290="Combinable",10*INDEX(INDIRECT($F290),1,2),0))))))</f>
        <v>0</v>
      </c>
      <c r="T290" s="49">
        <f t="shared" ca="1" si="13"/>
        <v>10</v>
      </c>
    </row>
    <row r="291" spans="1:20" x14ac:dyDescent="0.25">
      <c r="A291" s="54"/>
      <c r="B291" s="23" t="s">
        <v>287</v>
      </c>
      <c r="C291" s="16" t="str">
        <f t="shared" si="14"/>
        <v/>
      </c>
      <c r="D291" s="24" t="str">
        <f t="shared" si="15"/>
        <v/>
      </c>
      <c r="F291" s="24" t="str">
        <f t="array" ref="F291">IF(C291&lt;&gt;"",ADDRESS(ROW(C291),COLUMN(C291))&amp;":"&amp;ADDRESS(ROW(C291)-1+MATCH(TRUE,C292:$C$455&lt;&gt;"",0),COLUMN(U291)),F290)</f>
        <v>$C$288:$U$291</v>
      </c>
      <c r="H291" s="16"/>
      <c r="I291" s="16"/>
      <c r="J291" s="16"/>
      <c r="K291" s="16"/>
      <c r="L291" s="16"/>
      <c r="M291" s="27" t="e">
        <f>VLOOKUP(G291,ListaEfectos!$A$4:$F$77,6,0)</f>
        <v>#N/A</v>
      </c>
      <c r="N291" s="63">
        <f>IFERROR(IF(VLOOKUP($G291,ListaEfectos!$A$4:$F$77,1,0)&lt;&gt;"","Efecto"),IFERROR(IF(VLOOKUP($G291,ListaDesventajas!$A$2:$A$24,1,0)&lt;&gt;"","Desventaja"),G291))</f>
        <v>0</v>
      </c>
      <c r="O291" s="23">
        <f ca="1">IF($N291="Efecto",IFERROR(VLOOKUP(H291,INDIRECT(VLOOKUP($G291,ListaEfectos!$A$4:$F$77,2,0)),2,0),0),IF($N291="Desventaja",IFERROR(VLOOKUP(H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P291" s="16">
        <f ca="1">IF($N291="Efecto",IFERROR(VLOOKUP(I291,INDIRECT(VLOOKUP($G291,ListaEfectos!$A$4:$F$77,2,0)),2,0),0),IF($N291="Desventaja",IFERROR(VLOOKUP(I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Q291" s="16">
        <f ca="1">IF($N291="Efecto",IFERROR(VLOOKUP(J291,INDIRECT(VLOOKUP($G291,ListaEfectos!$A$4:$F$77,2,0)),2,0),0),IF($N291="Desventaja",IFERROR(VLOOKUP(J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R291" s="16">
        <f ca="1">IF($N291="Efecto",IFERROR(VLOOKUP(K291,INDIRECT(VLOOKUP($G291,ListaEfectos!$A$4:$F$77,2,0)),2,0),0),IF($N291="Desventaja",IFERROR(VLOOKUP(K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S291" s="16">
        <f ca="1">IF($N291="Efecto",IFERROR(VLOOKUP(L291,INDIRECT(VLOOKUP($G291,ListaEfectos!$A$4:$F$77,2,0)),2,0),0),IF($N291="Desventaja",IFERROR(VLOOKUP(L291,INDIRECT(VLOOKUP($G291,ListaDesventajas!$A$1:$B$24,2,0)),2,0),0),IF($N291="Mantenida",10*INDEX(INDIRECT($F291),1,2),IF($N291="Sostenimiento Menor",20*INDEX(INDIRECT($F291),1,2),IF($N291="Sostenimiento Mayor",30*INDEX(INDIRECT($F291),1,2),IF($N291="Combinable",10*INDEX(INDIRECT($F291),1,2),0))))))</f>
        <v>0</v>
      </c>
      <c r="T291" s="49">
        <f t="shared" ca="1" si="13"/>
        <v>0</v>
      </c>
    </row>
    <row r="292" spans="1:20" x14ac:dyDescent="0.25">
      <c r="A292" s="54"/>
      <c r="B292" s="23" t="s">
        <v>478</v>
      </c>
      <c r="C292" s="16">
        <f t="shared" si="14"/>
        <v>75</v>
      </c>
      <c r="D292" s="24">
        <f t="shared" si="15"/>
        <v>2</v>
      </c>
      <c r="E292" s="23" t="s">
        <v>178</v>
      </c>
      <c r="F292" s="24" t="str">
        <f t="array" ref="F292">IF(C292&lt;&gt;"",ADDRESS(ROW(C292),COLUMN(C292))&amp;":"&amp;ADDRESS(ROW(C292)-1+MATCH(TRUE,C293:$C$455&lt;&gt;"",0),COLUMN(U292)),F291)</f>
        <v>$C$292:$U$294</v>
      </c>
      <c r="G292" s="24" t="s">
        <v>787</v>
      </c>
      <c r="H292" s="47" t="s">
        <v>366</v>
      </c>
      <c r="I292" s="47" t="s">
        <v>796</v>
      </c>
      <c r="J292" s="16"/>
      <c r="K292" s="16"/>
      <c r="L292" s="16"/>
      <c r="M292" s="27" t="str">
        <f>VLOOKUP(G292,ListaEfectos!$A$4:$F$77,6,0)</f>
        <v>Tierra</v>
      </c>
      <c r="N292" s="63" t="str">
        <f>IFERROR(IF(VLOOKUP($G292,ListaEfectos!$A$4:$F$77,1,0)&lt;&gt;"","Efecto"),IFERROR(IF(VLOOKUP($G292,ListaDesventajas!$A$2:$A$24,1,0)&lt;&gt;"","Desventaja"),G292))</f>
        <v>Efecto</v>
      </c>
      <c r="O292" s="23">
        <f ca="1">IF($N292="Efecto",IFERROR(VLOOKUP(H292,INDIRECT(VLOOKUP($G292,ListaEfectos!$A$4:$F$77,2,0)),2,0),0),IF($N292="Desventaja",IFERROR(VLOOKUP(H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30</v>
      </c>
      <c r="P292" s="16">
        <f ca="1">IF($N292="Efecto",IFERROR(VLOOKUP(I292,INDIRECT(VLOOKUP($G292,ListaEfectos!$A$4:$F$77,2,0)),2,0),0),IF($N292="Desventaja",IFERROR(VLOOKUP(I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10</v>
      </c>
      <c r="Q292" s="16">
        <f ca="1">IF($N292="Efecto",IFERROR(VLOOKUP(J292,INDIRECT(VLOOKUP($G292,ListaEfectos!$A$4:$F$77,2,0)),2,0),0),IF($N292="Desventaja",IFERROR(VLOOKUP(J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R292" s="16">
        <f ca="1">IF($N292="Efecto",IFERROR(VLOOKUP(K292,INDIRECT(VLOOKUP($G292,ListaEfectos!$A$4:$F$77,2,0)),2,0),0),IF($N292="Desventaja",IFERROR(VLOOKUP(K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S292" s="16">
        <f ca="1">IF($N292="Efecto",IFERROR(VLOOKUP(L292,INDIRECT(VLOOKUP($G292,ListaEfectos!$A$4:$F$77,2,0)),2,0),0),IF($N292="Desventaja",IFERROR(VLOOKUP(L292,INDIRECT(VLOOKUP($G292,ListaDesventajas!$A$1:$B$24,2,0)),2,0),0),IF($N292="Mantenida",10*INDEX(INDIRECT($F292),1,2),IF($N292="Sostenimiento Menor",20*INDEX(INDIRECT($F292),1,2),IF($N292="Sostenimiento Mayor",30*INDEX(INDIRECT($F292),1,2),IF($N292="Combinable",10*INDEX(INDIRECT($F292),1,2),0))))))</f>
        <v>0</v>
      </c>
      <c r="T292" s="49">
        <f t="shared" ca="1" si="13"/>
        <v>40</v>
      </c>
    </row>
    <row r="293" spans="1:20" x14ac:dyDescent="0.25">
      <c r="A293" s="54"/>
      <c r="C293" s="16" t="str">
        <f t="shared" si="14"/>
        <v/>
      </c>
      <c r="D293" s="24" t="str">
        <f t="shared" si="15"/>
        <v/>
      </c>
      <c r="E293" s="23" t="s">
        <v>179</v>
      </c>
      <c r="F293" s="24" t="str">
        <f t="array" ref="F293">IF(C293&lt;&gt;"",ADDRESS(ROW(C293),COLUMN(C293))&amp;":"&amp;ADDRESS(ROW(C293)-1+MATCH(TRUE,C294:$C$455&lt;&gt;"",0),COLUMN(U293)),F292)</f>
        <v>$C$292:$U$294</v>
      </c>
      <c r="G293" s="24" t="s">
        <v>81</v>
      </c>
      <c r="H293" s="47" t="s">
        <v>919</v>
      </c>
      <c r="I293" s="47" t="s">
        <v>884</v>
      </c>
      <c r="J293" s="16"/>
      <c r="K293" s="16"/>
      <c r="L293" s="16"/>
      <c r="M293" s="27" t="str">
        <f>VLOOKUP(G293,ListaEfectos!$A$4:$F$77,6,0)</f>
        <v>Agua, Luz, Oscuridad</v>
      </c>
      <c r="N293" s="63" t="str">
        <f>IFERROR(IF(VLOOKUP($G293,ListaEfectos!$A$4:$F$77,1,0)&lt;&gt;"","Efecto"),IFERROR(IF(VLOOKUP($G293,ListaDesventajas!$A$2:$A$24,1,0)&lt;&gt;"","Desventaja"),G293))</f>
        <v>Efecto</v>
      </c>
      <c r="O293" s="23">
        <f ca="1">IF($N293="Efecto",IFERROR(VLOOKUP(H293,INDIRECT(VLOOKUP($G293,ListaEfectos!$A$4:$F$77,2,0)),2,0),0),IF($N293="Desventaja",IFERROR(VLOOKUP(H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10</v>
      </c>
      <c r="P293" s="16">
        <f ca="1">IF($N293="Efecto",IFERROR(VLOOKUP(I293,INDIRECT(VLOOKUP($G293,ListaEfectos!$A$4:$F$77,2,0)),2,0),0),IF($N293="Desventaja",IFERROR(VLOOKUP(I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10</v>
      </c>
      <c r="Q293" s="16">
        <f ca="1">IF($N293="Efecto",IFERROR(VLOOKUP(J293,INDIRECT(VLOOKUP($G293,ListaEfectos!$A$4:$F$77,2,0)),2,0),0),IF($N293="Desventaja",IFERROR(VLOOKUP(J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R293" s="16">
        <f ca="1">IF($N293="Efecto",IFERROR(VLOOKUP(K293,INDIRECT(VLOOKUP($G293,ListaEfectos!$A$4:$F$77,2,0)),2,0),0),IF($N293="Desventaja",IFERROR(VLOOKUP(K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S293" s="16">
        <f ca="1">IF($N293="Efecto",IFERROR(VLOOKUP(L293,INDIRECT(VLOOKUP($G293,ListaEfectos!$A$4:$F$77,2,0)),2,0),0),IF($N293="Desventaja",IFERROR(VLOOKUP(L293,INDIRECT(VLOOKUP($G293,ListaDesventajas!$A$1:$B$24,2,0)),2,0),0),IF($N293="Mantenida",10*INDEX(INDIRECT($F293),1,2),IF($N293="Sostenimiento Menor",20*INDEX(INDIRECT($F293),1,2),IF($N293="Sostenimiento Mayor",30*INDEX(INDIRECT($F293),1,2),IF($N293="Combinable",10*INDEX(INDIRECT($F293),1,2),0))))))</f>
        <v>0</v>
      </c>
      <c r="T293" s="49">
        <f t="shared" ca="1" si="13"/>
        <v>20</v>
      </c>
    </row>
    <row r="294" spans="1:20" x14ac:dyDescent="0.25">
      <c r="A294" s="54"/>
      <c r="C294" s="16" t="str">
        <f t="shared" si="14"/>
        <v/>
      </c>
      <c r="D294" s="24" t="str">
        <f t="shared" si="15"/>
        <v/>
      </c>
      <c r="E294" s="23" t="s">
        <v>75</v>
      </c>
      <c r="F294" s="24" t="str">
        <f t="array" ref="F294">IF(C294&lt;&gt;"",ADDRESS(ROW(C294),COLUMN(C294))&amp;":"&amp;ADDRESS(ROW(C294)-1+MATCH(TRUE,C295:$C$455&lt;&gt;"",0),COLUMN(U294)),F293)</f>
        <v>$C$292:$U$294</v>
      </c>
      <c r="H294" s="16"/>
      <c r="I294" s="16"/>
      <c r="J294" s="16"/>
      <c r="K294" s="16"/>
      <c r="L294" s="16"/>
      <c r="M294" s="27" t="e">
        <f>VLOOKUP(G294,ListaEfectos!$A$4:$F$77,6,0)</f>
        <v>#N/A</v>
      </c>
      <c r="N294" s="63">
        <f>IFERROR(IF(VLOOKUP($G294,ListaEfectos!$A$4:$F$77,1,0)&lt;&gt;"","Efecto"),IFERROR(IF(VLOOKUP($G294,ListaDesventajas!$A$2:$A$24,1,0)&lt;&gt;"","Desventaja"),G294))</f>
        <v>0</v>
      </c>
      <c r="O294" s="23">
        <f ca="1">IF($N294="Efecto",IFERROR(VLOOKUP(H294,INDIRECT(VLOOKUP($G294,ListaEfectos!$A$4:$F$77,2,0)),2,0),0),IF($N294="Desventaja",IFERROR(VLOOKUP(H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P294" s="16">
        <f ca="1">IF($N294="Efecto",IFERROR(VLOOKUP(I294,INDIRECT(VLOOKUP($G294,ListaEfectos!$A$4:$F$77,2,0)),2,0),0),IF($N294="Desventaja",IFERROR(VLOOKUP(I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Q294" s="16">
        <f ca="1">IF($N294="Efecto",IFERROR(VLOOKUP(J294,INDIRECT(VLOOKUP($G294,ListaEfectos!$A$4:$F$77,2,0)),2,0),0),IF($N294="Desventaja",IFERROR(VLOOKUP(J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R294" s="16">
        <f ca="1">IF($N294="Efecto",IFERROR(VLOOKUP(K294,INDIRECT(VLOOKUP($G294,ListaEfectos!$A$4:$F$77,2,0)),2,0),0),IF($N294="Desventaja",IFERROR(VLOOKUP(K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S294" s="16">
        <f ca="1">IF($N294="Efecto",IFERROR(VLOOKUP(L294,INDIRECT(VLOOKUP($G294,ListaEfectos!$A$4:$F$77,2,0)),2,0),0),IF($N294="Desventaja",IFERROR(VLOOKUP(L294,INDIRECT(VLOOKUP($G294,ListaDesventajas!$A$1:$B$24,2,0)),2,0),0),IF($N294="Mantenida",10*INDEX(INDIRECT($F294),1,2),IF($N294="Sostenimiento Menor",20*INDEX(INDIRECT($F294),1,2),IF($N294="Sostenimiento Mayor",30*INDEX(INDIRECT($F294),1,2),IF($N294="Combinable",10*INDEX(INDIRECT($F294),1,2),0))))))</f>
        <v>0</v>
      </c>
      <c r="T294" s="49">
        <f t="shared" ca="1" si="13"/>
        <v>0</v>
      </c>
    </row>
    <row r="295" spans="1:20" x14ac:dyDescent="0.25">
      <c r="A295" s="54"/>
      <c r="B295" s="23" t="s">
        <v>479</v>
      </c>
      <c r="C295" s="16">
        <f t="shared" si="14"/>
        <v>95</v>
      </c>
      <c r="D295" s="24">
        <f t="shared" si="15"/>
        <v>3</v>
      </c>
      <c r="E295" s="23" t="s">
        <v>180</v>
      </c>
      <c r="F295" s="24" t="str">
        <f t="array" ref="F295">IF(C295&lt;&gt;"",ADDRESS(ROW(C295),COLUMN(C295))&amp;":"&amp;ADDRESS(ROW(C295)-1+MATCH(TRUE,C296:$C$455&lt;&gt;"",0),COLUMN(U295)),F294)</f>
        <v>$C$295:$U$298</v>
      </c>
      <c r="G295" s="24" t="s">
        <v>252</v>
      </c>
      <c r="H295" s="48" t="s">
        <v>577</v>
      </c>
      <c r="I295" s="16"/>
      <c r="J295" s="16"/>
      <c r="K295" s="16"/>
      <c r="L295" s="16"/>
      <c r="M295" s="27" t="str">
        <f>VLOOKUP(G295,ListaEfectos!$A$4:$F$77,6,0)</f>
        <v>Aire, Fuego, Oscuridad</v>
      </c>
      <c r="N295" s="63" t="str">
        <f>IFERROR(IF(VLOOKUP($G295,ListaEfectos!$A$4:$F$77,1,0)&lt;&gt;"","Efecto"),IFERROR(IF(VLOOKUP($G295,ListaDesventajas!$A$2:$A$24,1,0)&lt;&gt;"","Desventaja"),G295))</f>
        <v>Efecto</v>
      </c>
      <c r="O295" s="23">
        <f ca="1">IF($N295="Efecto",IFERROR(VLOOKUP(H295,INDIRECT(VLOOKUP($G295,ListaEfectos!$A$4:$F$77,2,0)),2,0),0),IF($N295="Desventaja",IFERROR(VLOOKUP(H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30</v>
      </c>
      <c r="P295" s="16">
        <f ca="1">IF($N295="Efecto",IFERROR(VLOOKUP(I295,INDIRECT(VLOOKUP($G295,ListaEfectos!$A$4:$F$77,2,0)),2,0),0),IF($N295="Desventaja",IFERROR(VLOOKUP(I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Q295" s="16">
        <f ca="1">IF($N295="Efecto",IFERROR(VLOOKUP(J295,INDIRECT(VLOOKUP($G295,ListaEfectos!$A$4:$F$77,2,0)),2,0),0),IF($N295="Desventaja",IFERROR(VLOOKUP(J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R295" s="16">
        <f ca="1">IF($N295="Efecto",IFERROR(VLOOKUP(K295,INDIRECT(VLOOKUP($G295,ListaEfectos!$A$4:$F$77,2,0)),2,0),0),IF($N295="Desventaja",IFERROR(VLOOKUP(K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S295" s="16">
        <f ca="1">IF($N295="Efecto",IFERROR(VLOOKUP(L295,INDIRECT(VLOOKUP($G295,ListaEfectos!$A$4:$F$77,2,0)),2,0),0),IF($N295="Desventaja",IFERROR(VLOOKUP(L295,INDIRECT(VLOOKUP($G295,ListaDesventajas!$A$1:$B$24,2,0)),2,0),0),IF($N295="Mantenida",10*INDEX(INDIRECT($F295),1,2),IF($N295="Sostenimiento Menor",20*INDEX(INDIRECT($F295),1,2),IF($N295="Sostenimiento Mayor",30*INDEX(INDIRECT($F295),1,2),IF($N295="Combinable",10*INDEX(INDIRECT($F295),1,2),0))))))</f>
        <v>0</v>
      </c>
      <c r="T295" s="49">
        <f t="shared" ca="1" si="13"/>
        <v>30</v>
      </c>
    </row>
    <row r="296" spans="1:20" x14ac:dyDescent="0.25">
      <c r="A296" s="54"/>
      <c r="C296" s="16" t="str">
        <f t="shared" si="14"/>
        <v/>
      </c>
      <c r="D296" s="24" t="str">
        <f t="shared" si="15"/>
        <v/>
      </c>
      <c r="E296" s="23" t="s">
        <v>181</v>
      </c>
      <c r="F296" s="24" t="str">
        <f t="array" ref="F296">IF(C296&lt;&gt;"",ADDRESS(ROW(C296),COLUMN(C296))&amp;":"&amp;ADDRESS(ROW(C296)-1+MATCH(TRUE,C297:$C$455&lt;&gt;"",0),COLUMN(U296)),F295)</f>
        <v>$C$295:$U$298</v>
      </c>
      <c r="G296" s="24" t="s">
        <v>243</v>
      </c>
      <c r="H296" s="47" t="s">
        <v>80</v>
      </c>
      <c r="I296" s="47" t="s">
        <v>664</v>
      </c>
      <c r="J296" s="16"/>
      <c r="K296" s="16"/>
      <c r="L296" s="16"/>
      <c r="M296" s="27" t="str">
        <f>VLOOKUP(G296,ListaEfectos!$A$4:$F$77,6,0)</f>
        <v>Agua, Aire, Fuego</v>
      </c>
      <c r="N296" s="63" t="str">
        <f>IFERROR(IF(VLOOKUP($G296,ListaEfectos!$A$4:$F$77,1,0)&lt;&gt;"","Efecto"),IFERROR(IF(VLOOKUP($G296,ListaDesventajas!$A$2:$A$24,1,0)&lt;&gt;"","Desventaja"),G296))</f>
        <v>Efecto</v>
      </c>
      <c r="O296" s="23">
        <f ca="1">IF($N296="Efecto",IFERROR(VLOOKUP(H296,INDIRECT(VLOOKUP($G296,ListaEfectos!$A$4:$F$77,2,0)),2,0),0),IF($N296="Desventaja",IFERROR(VLOOKUP(H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15</v>
      </c>
      <c r="P296" s="16">
        <f ca="1">IF($N296="Efecto",IFERROR(VLOOKUP(I296,INDIRECT(VLOOKUP($G296,ListaEfectos!$A$4:$F$77,2,0)),2,0),0),IF($N296="Desventaja",IFERROR(VLOOKUP(I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10</v>
      </c>
      <c r="Q296" s="16">
        <f ca="1">IF($N296="Efecto",IFERROR(VLOOKUP(J296,INDIRECT(VLOOKUP($G296,ListaEfectos!$A$4:$F$77,2,0)),2,0),0),IF($N296="Desventaja",IFERROR(VLOOKUP(J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R296" s="16">
        <f ca="1">IF($N296="Efecto",IFERROR(VLOOKUP(K296,INDIRECT(VLOOKUP($G296,ListaEfectos!$A$4:$F$77,2,0)),2,0),0),IF($N296="Desventaja",IFERROR(VLOOKUP(K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S296" s="16">
        <f ca="1">IF($N296="Efecto",IFERROR(VLOOKUP(L296,INDIRECT(VLOOKUP($G296,ListaEfectos!$A$4:$F$77,2,0)),2,0),0),IF($N296="Desventaja",IFERROR(VLOOKUP(L296,INDIRECT(VLOOKUP($G296,ListaDesventajas!$A$1:$B$24,2,0)),2,0),0),IF($N296="Mantenida",10*INDEX(INDIRECT($F296),1,2),IF($N296="Sostenimiento Menor",20*INDEX(INDIRECT($F296),1,2),IF($N296="Sostenimiento Mayor",30*INDEX(INDIRECT($F296),1,2),IF($N296="Combinable",10*INDEX(INDIRECT($F296),1,2),0))))))</f>
        <v>0</v>
      </c>
      <c r="T296" s="49">
        <f t="shared" ca="1" si="13"/>
        <v>25</v>
      </c>
    </row>
    <row r="297" spans="1:20" x14ac:dyDescent="0.25">
      <c r="A297" s="54"/>
      <c r="C297" s="16" t="str">
        <f t="shared" si="14"/>
        <v/>
      </c>
      <c r="D297" s="24" t="str">
        <f t="shared" si="15"/>
        <v/>
      </c>
      <c r="E297" s="23" t="s">
        <v>182</v>
      </c>
      <c r="F297" s="24" t="str">
        <f t="array" ref="F297">IF(C297&lt;&gt;"",ADDRESS(ROW(C297),COLUMN(C297))&amp;":"&amp;ADDRESS(ROW(C297)-1+MATCH(TRUE,C298:$C$455&lt;&gt;"",0),COLUMN(U297)),F296)</f>
        <v>$C$295:$U$298</v>
      </c>
      <c r="G297" s="24" t="s">
        <v>337</v>
      </c>
      <c r="H297" s="47" t="s">
        <v>554</v>
      </c>
      <c r="I297" s="47" t="s">
        <v>560</v>
      </c>
      <c r="J297" s="16"/>
      <c r="K297" s="16"/>
      <c r="L297" s="16"/>
      <c r="M297" s="27" t="str">
        <f>VLOOKUP(G297,ListaEfectos!$A$4:$F$77,6,0)</f>
        <v>Luz, Oscuridad</v>
      </c>
      <c r="N297" s="63" t="str">
        <f>IFERROR(IF(VLOOKUP($G297,ListaEfectos!$A$4:$F$77,1,0)&lt;&gt;"","Efecto"),IFERROR(IF(VLOOKUP($G297,ListaDesventajas!$A$2:$A$24,1,0)&lt;&gt;"","Desventaja"),G297))</f>
        <v>Efecto</v>
      </c>
      <c r="O297" s="23">
        <f ca="1">IF($N297="Efecto",IFERROR(VLOOKUP(H297,INDIRECT(VLOOKUP($G297,ListaEfectos!$A$4:$F$77,2,0)),2,0),0),IF($N297="Desventaja",IFERROR(VLOOKUP(H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35</v>
      </c>
      <c r="P297" s="16">
        <f ca="1">IF($N297="Efecto",IFERROR(VLOOKUP(I297,INDIRECT(VLOOKUP($G297,ListaEfectos!$A$4:$F$77,2,0)),2,0),0),IF($N297="Desventaja",IFERROR(VLOOKUP(I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15</v>
      </c>
      <c r="Q297" s="16">
        <f ca="1">IF($N297="Efecto",IFERROR(VLOOKUP(J297,INDIRECT(VLOOKUP($G297,ListaEfectos!$A$4:$F$77,2,0)),2,0),0),IF($N297="Desventaja",IFERROR(VLOOKUP(J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R297" s="16">
        <f ca="1">IF($N297="Efecto",IFERROR(VLOOKUP(K297,INDIRECT(VLOOKUP($G297,ListaEfectos!$A$4:$F$77,2,0)),2,0),0),IF($N297="Desventaja",IFERROR(VLOOKUP(K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S297" s="16">
        <f ca="1">IF($N297="Efecto",IFERROR(VLOOKUP(L297,INDIRECT(VLOOKUP($G297,ListaEfectos!$A$4:$F$77,2,0)),2,0),0),IF($N297="Desventaja",IFERROR(VLOOKUP(L297,INDIRECT(VLOOKUP($G297,ListaDesventajas!$A$1:$B$24,2,0)),2,0),0),IF($N297="Mantenida",10*INDEX(INDIRECT($F297),1,2),IF($N297="Sostenimiento Menor",20*INDEX(INDIRECT($F297),1,2),IF($N297="Sostenimiento Mayor",30*INDEX(INDIRECT($F297),1,2),IF($N297="Combinable",10*INDEX(INDIRECT($F297),1,2),0))))))</f>
        <v>0</v>
      </c>
      <c r="T297" s="49">
        <f t="shared" ca="1" si="13"/>
        <v>50</v>
      </c>
    </row>
    <row r="298" spans="1:20" ht="15.75" thickBot="1" x14ac:dyDescent="0.3">
      <c r="A298" s="55"/>
      <c r="B298" s="33" t="s">
        <v>261</v>
      </c>
      <c r="C298" s="34" t="str">
        <f t="shared" si="14"/>
        <v/>
      </c>
      <c r="D298" s="35" t="str">
        <f t="shared" si="15"/>
        <v/>
      </c>
      <c r="E298" s="33"/>
      <c r="F298" s="35" t="str">
        <f t="array" ref="F298">IF(C298&lt;&gt;"",ADDRESS(ROW(C298),COLUMN(C298))&amp;":"&amp;ADDRESS(ROW(C298)-1+MATCH(TRUE,C299:$C$455&lt;&gt;"",0),COLUMN(U298)),F297)</f>
        <v>$C$295:$U$298</v>
      </c>
      <c r="G298" s="35"/>
      <c r="H298" s="34"/>
      <c r="I298" s="34"/>
      <c r="J298" s="34"/>
      <c r="K298" s="34"/>
      <c r="L298" s="34"/>
      <c r="M298" s="37" t="e">
        <f>VLOOKUP(G298,ListaEfectos!$A$4:$F$77,6,0)</f>
        <v>#N/A</v>
      </c>
      <c r="N298" s="63">
        <f>IFERROR(IF(VLOOKUP($G298,ListaEfectos!$A$4:$F$77,1,0)&lt;&gt;"","Efecto"),IFERROR(IF(VLOOKUP($G298,ListaDesventajas!$A$2:$A$24,1,0)&lt;&gt;"","Desventaja"),G298))</f>
        <v>0</v>
      </c>
      <c r="O298" s="33">
        <f ca="1">IF($N298="Efecto",IFERROR(VLOOKUP(H298,INDIRECT(VLOOKUP($G298,ListaEfectos!$A$4:$F$77,2,0)),2,0),0),IF($N298="Desventaja",IFERROR(VLOOKUP(H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P298" s="34">
        <f ca="1">IF($N298="Efecto",IFERROR(VLOOKUP(I298,INDIRECT(VLOOKUP($G298,ListaEfectos!$A$4:$F$77,2,0)),2,0),0),IF($N298="Desventaja",IFERROR(VLOOKUP(I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Q298" s="34">
        <f ca="1">IF($N298="Efecto",IFERROR(VLOOKUP(J298,INDIRECT(VLOOKUP($G298,ListaEfectos!$A$4:$F$77,2,0)),2,0),0),IF($N298="Desventaja",IFERROR(VLOOKUP(J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R298" s="34">
        <f ca="1">IF($N298="Efecto",IFERROR(VLOOKUP(K298,INDIRECT(VLOOKUP($G298,ListaEfectos!$A$4:$F$77,2,0)),2,0),0),IF($N298="Desventaja",IFERROR(VLOOKUP(K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S298" s="34">
        <f ca="1">IF($N298="Efecto",IFERROR(VLOOKUP(L298,INDIRECT(VLOOKUP($G298,ListaEfectos!$A$4:$F$77,2,0)),2,0),0),IF($N298="Desventaja",IFERROR(VLOOKUP(L298,INDIRECT(VLOOKUP($G298,ListaDesventajas!$A$1:$B$24,2,0)),2,0),0),IF($N298="Mantenida",10*INDEX(INDIRECT($F298),1,2),IF($N298="Sostenimiento Menor",20*INDEX(INDIRECT($F298),1,2),IF($N298="Sostenimiento Mayor",30*INDEX(INDIRECT($F298),1,2),IF($N298="Combinable",10*INDEX(INDIRECT($F298),1,2),0))))))</f>
        <v>0</v>
      </c>
      <c r="T298" s="49">
        <f t="shared" ca="1" si="13"/>
        <v>0</v>
      </c>
    </row>
    <row r="299" spans="1:20" x14ac:dyDescent="0.25">
      <c r="A299" s="53" t="s">
        <v>326</v>
      </c>
      <c r="B299" s="29" t="s">
        <v>480</v>
      </c>
      <c r="C299" s="30">
        <f t="shared" si="14"/>
        <v>20</v>
      </c>
      <c r="D299" s="31">
        <f t="shared" si="15"/>
        <v>1</v>
      </c>
      <c r="E299" s="29" t="s">
        <v>183</v>
      </c>
      <c r="F299" s="31" t="str">
        <f t="array" ref="F299">IF(C299&lt;&gt;"",ADDRESS(ROW(C299),COLUMN(C299))&amp;":"&amp;ADDRESS(ROW(C299)-1+MATCH(TRUE,C300:$C$455&lt;&gt;"",0),COLUMN(U299)),F298)</f>
        <v>$C$299:$U$300</v>
      </c>
      <c r="G299" s="31" t="s">
        <v>986</v>
      </c>
      <c r="H299" s="38" t="s">
        <v>352</v>
      </c>
      <c r="I299" s="30"/>
      <c r="J299" s="30"/>
      <c r="K299" s="30"/>
      <c r="L299" s="30"/>
      <c r="M299" s="32" t="str">
        <f>VLOOKUP(G299,ListaEfectos!$A$4:$F$77,6,0)</f>
        <v>Agua, Aire, Luz</v>
      </c>
      <c r="N299" s="63" t="str">
        <f>IFERROR(IF(VLOOKUP($G299,ListaEfectos!$A$4:$F$77,1,0)&lt;&gt;"","Efecto"),IFERROR(IF(VLOOKUP($G299,ListaDesventajas!$A$2:$A$24,1,0)&lt;&gt;"","Desventaja"),G299))</f>
        <v>Efecto</v>
      </c>
      <c r="O299" s="29">
        <f ca="1">IF($N299="Efecto",IFERROR(VLOOKUP(H299,INDIRECT(VLOOKUP($G299,ListaEfectos!$A$4:$F$77,2,0)),2,0),0),IF($N299="Desventaja",IFERROR(VLOOKUP(H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10</v>
      </c>
      <c r="P299" s="30">
        <f ca="1">IF($N299="Efecto",IFERROR(VLOOKUP(I299,INDIRECT(VLOOKUP($G299,ListaEfectos!$A$4:$F$77,2,0)),2,0),0),IF($N299="Desventaja",IFERROR(VLOOKUP(I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Q299" s="30">
        <f ca="1">IF($N299="Efecto",IFERROR(VLOOKUP(J299,INDIRECT(VLOOKUP($G299,ListaEfectos!$A$4:$F$77,2,0)),2,0),0),IF($N299="Desventaja",IFERROR(VLOOKUP(J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R299" s="30">
        <f ca="1">IF($N299="Efecto",IFERROR(VLOOKUP(K299,INDIRECT(VLOOKUP($G299,ListaEfectos!$A$4:$F$77,2,0)),2,0),0),IF($N299="Desventaja",IFERROR(VLOOKUP(K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S299" s="30">
        <f ca="1">IF($N299="Efecto",IFERROR(VLOOKUP(L299,INDIRECT(VLOOKUP($G299,ListaEfectos!$A$4:$F$77,2,0)),2,0),0),IF($N299="Desventaja",IFERROR(VLOOKUP(L299,INDIRECT(VLOOKUP($G299,ListaDesventajas!$A$1:$B$24,2,0)),2,0),0),IF($N299="Mantenida",10*INDEX(INDIRECT($F299),1,2),IF($N299="Sostenimiento Menor",20*INDEX(INDIRECT($F299),1,2),IF($N299="Sostenimiento Mayor",30*INDEX(INDIRECT($F299),1,2),IF($N299="Combinable",10*INDEX(INDIRECT($F299),1,2),0))))))</f>
        <v>0</v>
      </c>
      <c r="T299" s="49">
        <f t="shared" ca="1" si="13"/>
        <v>10</v>
      </c>
    </row>
    <row r="300" spans="1:20" x14ac:dyDescent="0.25">
      <c r="A300" s="54"/>
      <c r="C300" s="16" t="str">
        <f t="shared" si="14"/>
        <v/>
      </c>
      <c r="D300" s="24" t="str">
        <f t="shared" si="15"/>
        <v/>
      </c>
      <c r="E300" s="23" t="s">
        <v>184</v>
      </c>
      <c r="F300" s="24" t="str">
        <f t="array" ref="F300">IF(C300&lt;&gt;"",ADDRESS(ROW(C300),COLUMN(C300))&amp;":"&amp;ADDRESS(ROW(C300)-1+MATCH(TRUE,C301:$C$455&lt;&gt;"",0),COLUMN(U300)),F299)</f>
        <v>$C$299:$U$300</v>
      </c>
      <c r="G300" s="24" t="s">
        <v>340</v>
      </c>
      <c r="H300" s="48" t="s">
        <v>343</v>
      </c>
      <c r="I300" s="16"/>
      <c r="J300" s="16"/>
      <c r="K300" s="16"/>
      <c r="L300" s="16"/>
      <c r="M300" s="27" t="str">
        <f>VLOOKUP(G300,ListaEfectos!$A$4:$F$77,6,0)</f>
        <v>Agua, Aire, Tierra</v>
      </c>
      <c r="N300" s="63" t="str">
        <f>IFERROR(IF(VLOOKUP($G300,ListaEfectos!$A$4:$F$77,1,0)&lt;&gt;"","Efecto"),IFERROR(IF(VLOOKUP($G300,ListaDesventajas!$A$2:$A$24,1,0)&lt;&gt;"","Desventaja"),G300))</f>
        <v>Efecto</v>
      </c>
      <c r="O300" s="23">
        <f ca="1">IF($N300="Efecto",IFERROR(VLOOKUP(H300,INDIRECT(VLOOKUP($G300,ListaEfectos!$A$4:$F$77,2,0)),2,0),0),IF($N300="Desventaja",IFERROR(VLOOKUP(H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10</v>
      </c>
      <c r="P300" s="16">
        <f ca="1">IF($N300="Efecto",IFERROR(VLOOKUP(I300,INDIRECT(VLOOKUP($G300,ListaEfectos!$A$4:$F$77,2,0)),2,0),0),IF($N300="Desventaja",IFERROR(VLOOKUP(I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Q300" s="16">
        <f ca="1">IF($N300="Efecto",IFERROR(VLOOKUP(J300,INDIRECT(VLOOKUP($G300,ListaEfectos!$A$4:$F$77,2,0)),2,0),0),IF($N300="Desventaja",IFERROR(VLOOKUP(J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R300" s="16">
        <f ca="1">IF($N300="Efecto",IFERROR(VLOOKUP(K300,INDIRECT(VLOOKUP($G300,ListaEfectos!$A$4:$F$77,2,0)),2,0),0),IF($N300="Desventaja",IFERROR(VLOOKUP(K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S300" s="16">
        <f ca="1">IF($N300="Efecto",IFERROR(VLOOKUP(L300,INDIRECT(VLOOKUP($G300,ListaEfectos!$A$4:$F$77,2,0)),2,0),0),IF($N300="Desventaja",IFERROR(VLOOKUP(L300,INDIRECT(VLOOKUP($G300,ListaDesventajas!$A$1:$B$24,2,0)),2,0),0),IF($N300="Mantenida",10*INDEX(INDIRECT($F300),1,2),IF($N300="Sostenimiento Menor",20*INDEX(INDIRECT($F300),1,2),IF($N300="Sostenimiento Mayor",30*INDEX(INDIRECT($F300),1,2),IF($N300="Combinable",10*INDEX(INDIRECT($F300),1,2),0))))))</f>
        <v>0</v>
      </c>
      <c r="T300" s="49">
        <f t="shared" ca="1" si="13"/>
        <v>10</v>
      </c>
    </row>
    <row r="301" spans="1:20" x14ac:dyDescent="0.25">
      <c r="A301" s="54"/>
      <c r="B301" s="23" t="s">
        <v>481</v>
      </c>
      <c r="C301" s="16">
        <f t="shared" si="14"/>
        <v>20</v>
      </c>
      <c r="D301" s="24">
        <f t="shared" si="15"/>
        <v>1</v>
      </c>
      <c r="E301" s="23" t="s">
        <v>185</v>
      </c>
      <c r="F301" s="24" t="str">
        <f t="array" ref="F301">IF(C301&lt;&gt;"",ADDRESS(ROW(C301),COLUMN(C301))&amp;":"&amp;ADDRESS(ROW(C301)-1+MATCH(TRUE,C302:$C$455&lt;&gt;"",0),COLUMN(U301)),F300)</f>
        <v>$C$301:$U$302</v>
      </c>
      <c r="G301" s="24" t="s">
        <v>996</v>
      </c>
      <c r="H301" s="48" t="s">
        <v>343</v>
      </c>
      <c r="I301" s="16"/>
      <c r="J301" s="16"/>
      <c r="K301" s="16"/>
      <c r="L301" s="16"/>
      <c r="M301" s="27" t="str">
        <f>VLOOKUP(G301,ListaEfectos!$A$4:$F$77,6,0)</f>
        <v>Agua, Luz, Tierra</v>
      </c>
      <c r="N301" s="63" t="str">
        <f>IFERROR(IF(VLOOKUP($G301,ListaEfectos!$A$4:$F$77,1,0)&lt;&gt;"","Efecto"),IFERROR(IF(VLOOKUP($G301,ListaDesventajas!$A$2:$A$24,1,0)&lt;&gt;"","Desventaja"),G301))</f>
        <v>Efecto</v>
      </c>
      <c r="O301" s="23">
        <f ca="1">IF($N301="Efecto",IFERROR(VLOOKUP(H301,INDIRECT(VLOOKUP($G301,ListaEfectos!$A$4:$F$77,2,0)),2,0),0),IF($N301="Desventaja",IFERROR(VLOOKUP(H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15</v>
      </c>
      <c r="P301" s="16">
        <f ca="1">IF($N301="Efecto",IFERROR(VLOOKUP(I301,INDIRECT(VLOOKUP($G301,ListaEfectos!$A$4:$F$77,2,0)),2,0),0),IF($N301="Desventaja",IFERROR(VLOOKUP(I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Q301" s="16">
        <f ca="1">IF($N301="Efecto",IFERROR(VLOOKUP(J301,INDIRECT(VLOOKUP($G301,ListaEfectos!$A$4:$F$77,2,0)),2,0),0),IF($N301="Desventaja",IFERROR(VLOOKUP(J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R301" s="16">
        <f ca="1">IF($N301="Efecto",IFERROR(VLOOKUP(K301,INDIRECT(VLOOKUP($G301,ListaEfectos!$A$4:$F$77,2,0)),2,0),0),IF($N301="Desventaja",IFERROR(VLOOKUP(K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S301" s="16">
        <f ca="1">IF($N301="Efecto",IFERROR(VLOOKUP(L301,INDIRECT(VLOOKUP($G301,ListaEfectos!$A$4:$F$77,2,0)),2,0),0),IF($N301="Desventaja",IFERROR(VLOOKUP(L301,INDIRECT(VLOOKUP($G301,ListaDesventajas!$A$1:$B$24,2,0)),2,0),0),IF($N301="Mantenida",10*INDEX(INDIRECT($F301),1,2),IF($N301="Sostenimiento Menor",20*INDEX(INDIRECT($F301),1,2),IF($N301="Sostenimiento Mayor",30*INDEX(INDIRECT($F301),1,2),IF($N301="Combinable",10*INDEX(INDIRECT($F301),1,2),0))))))</f>
        <v>0</v>
      </c>
      <c r="T301" s="49">
        <f t="shared" ca="1" si="13"/>
        <v>15</v>
      </c>
    </row>
    <row r="302" spans="1:20" x14ac:dyDescent="0.25">
      <c r="A302" s="54"/>
      <c r="C302" s="16" t="str">
        <f t="shared" si="14"/>
        <v/>
      </c>
      <c r="D302" s="24" t="str">
        <f t="shared" si="15"/>
        <v/>
      </c>
      <c r="E302" s="23" t="s">
        <v>186</v>
      </c>
      <c r="F302" s="24" t="str">
        <f t="array" ref="F302">IF(C302&lt;&gt;"",ADDRESS(ROW(C302),COLUMN(C302))&amp;":"&amp;ADDRESS(ROW(C302)-1+MATCH(TRUE,C303:$C$455&lt;&gt;"",0),COLUMN(U302)),F301)</f>
        <v>$C$301:$U$302</v>
      </c>
      <c r="G302" s="24" t="s">
        <v>238</v>
      </c>
      <c r="H302" s="48" t="s">
        <v>358</v>
      </c>
      <c r="I302" s="16"/>
      <c r="J302" s="16"/>
      <c r="K302" s="16"/>
      <c r="L302" s="16"/>
      <c r="M302" s="27" t="str">
        <f>VLOOKUP(G302,ListaEfectos!$A$4:$F$77,6,0)</f>
        <v>Agua, Aire, Oscuridad</v>
      </c>
      <c r="N302" s="63" t="str">
        <f>IFERROR(IF(VLOOKUP($G302,ListaEfectos!$A$4:$F$77,1,0)&lt;&gt;"","Efecto"),IFERROR(IF(VLOOKUP($G302,ListaDesventajas!$A$2:$A$24,1,0)&lt;&gt;"","Desventaja"),G302))</f>
        <v>Efecto</v>
      </c>
      <c r="O302" s="23">
        <f ca="1">IF($N302="Efecto",IFERROR(VLOOKUP(H302,INDIRECT(VLOOKUP($G302,ListaEfectos!$A$4:$F$77,2,0)),2,0),0),IF($N302="Desventaja",IFERROR(VLOOKUP(H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5</v>
      </c>
      <c r="P302" s="16">
        <f ca="1">IF($N302="Efecto",IFERROR(VLOOKUP(I302,INDIRECT(VLOOKUP($G302,ListaEfectos!$A$4:$F$77,2,0)),2,0),0),IF($N302="Desventaja",IFERROR(VLOOKUP(I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Q302" s="16">
        <f ca="1">IF($N302="Efecto",IFERROR(VLOOKUP(J302,INDIRECT(VLOOKUP($G302,ListaEfectos!$A$4:$F$77,2,0)),2,0),0),IF($N302="Desventaja",IFERROR(VLOOKUP(J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R302" s="16">
        <f ca="1">IF($N302="Efecto",IFERROR(VLOOKUP(K302,INDIRECT(VLOOKUP($G302,ListaEfectos!$A$4:$F$77,2,0)),2,0),0),IF($N302="Desventaja",IFERROR(VLOOKUP(K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S302" s="16">
        <f ca="1">IF($N302="Efecto",IFERROR(VLOOKUP(L302,INDIRECT(VLOOKUP($G302,ListaEfectos!$A$4:$F$77,2,0)),2,0),0),IF($N302="Desventaja",IFERROR(VLOOKUP(L302,INDIRECT(VLOOKUP($G302,ListaDesventajas!$A$1:$B$24,2,0)),2,0),0),IF($N302="Mantenida",10*INDEX(INDIRECT($F302),1,2),IF($N302="Sostenimiento Menor",20*INDEX(INDIRECT($F302),1,2),IF($N302="Sostenimiento Mayor",30*INDEX(INDIRECT($F302),1,2),IF($N302="Combinable",10*INDEX(INDIRECT($F302),1,2),0))))))</f>
        <v>0</v>
      </c>
      <c r="T302" s="49">
        <f t="shared" ca="1" si="13"/>
        <v>5</v>
      </c>
    </row>
    <row r="303" spans="1:20" x14ac:dyDescent="0.25">
      <c r="A303" s="54"/>
      <c r="B303" s="23" t="s">
        <v>482</v>
      </c>
      <c r="C303" s="16">
        <f t="shared" si="14"/>
        <v>25</v>
      </c>
      <c r="D303" s="24">
        <f t="shared" si="15"/>
        <v>1</v>
      </c>
      <c r="E303" s="23" t="s">
        <v>187</v>
      </c>
      <c r="F303" s="24" t="str">
        <f t="array" ref="F303">IF(C303&lt;&gt;"",ADDRESS(ROW(C303),COLUMN(C303))&amp;":"&amp;ADDRESS(ROW(C303)-1+MATCH(TRUE,C304:$C$455&lt;&gt;"",0),COLUMN(U303)),F302)</f>
        <v>$C$303:$U$304</v>
      </c>
      <c r="G303" s="24" t="s">
        <v>247</v>
      </c>
      <c r="H303" s="48" t="s">
        <v>343</v>
      </c>
      <c r="I303" s="16"/>
      <c r="J303" s="16"/>
      <c r="K303" s="16"/>
      <c r="L303" s="16"/>
      <c r="M303" s="27" t="str">
        <f>VLOOKUP(G303,ListaEfectos!$A$4:$F$77,6,0)</f>
        <v>Fuego</v>
      </c>
      <c r="N303" s="63" t="str">
        <f>IFERROR(IF(VLOOKUP($G303,ListaEfectos!$A$4:$F$77,1,0)&lt;&gt;"","Efecto"),IFERROR(IF(VLOOKUP($G303,ListaDesventajas!$A$2:$A$24,1,0)&lt;&gt;"","Desventaja"),G303))</f>
        <v>Efecto</v>
      </c>
      <c r="O303" s="23">
        <f ca="1">IF($N303="Efecto",IFERROR(VLOOKUP(H303,INDIRECT(VLOOKUP($G303,ListaEfectos!$A$4:$F$77,2,0)),2,0),0),IF($N303="Desventaja",IFERROR(VLOOKUP(H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15</v>
      </c>
      <c r="P303" s="16">
        <f ca="1">IF($N303="Efecto",IFERROR(VLOOKUP(I303,INDIRECT(VLOOKUP($G303,ListaEfectos!$A$4:$F$77,2,0)),2,0),0),IF($N303="Desventaja",IFERROR(VLOOKUP(I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Q303" s="16">
        <f ca="1">IF($N303="Efecto",IFERROR(VLOOKUP(J303,INDIRECT(VLOOKUP($G303,ListaEfectos!$A$4:$F$77,2,0)),2,0),0),IF($N303="Desventaja",IFERROR(VLOOKUP(J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R303" s="16">
        <f ca="1">IF($N303="Efecto",IFERROR(VLOOKUP(K303,INDIRECT(VLOOKUP($G303,ListaEfectos!$A$4:$F$77,2,0)),2,0),0),IF($N303="Desventaja",IFERROR(VLOOKUP(K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S303" s="16">
        <f ca="1">IF($N303="Efecto",IFERROR(VLOOKUP(L303,INDIRECT(VLOOKUP($G303,ListaEfectos!$A$4:$F$77,2,0)),2,0),0),IF($N303="Desventaja",IFERROR(VLOOKUP(L303,INDIRECT(VLOOKUP($G303,ListaDesventajas!$A$1:$B$24,2,0)),2,0),0),IF($N303="Mantenida",10*INDEX(INDIRECT($F303),1,2),IF($N303="Sostenimiento Menor",20*INDEX(INDIRECT($F303),1,2),IF($N303="Sostenimiento Mayor",30*INDEX(INDIRECT($F303),1,2),IF($N303="Combinable",10*INDEX(INDIRECT($F303),1,2),0))))))</f>
        <v>0</v>
      </c>
      <c r="T303" s="49">
        <f t="shared" ca="1" si="13"/>
        <v>15</v>
      </c>
    </row>
    <row r="304" spans="1:20" x14ac:dyDescent="0.25">
      <c r="A304" s="54"/>
      <c r="C304" s="16" t="str">
        <f t="shared" si="14"/>
        <v/>
      </c>
      <c r="D304" s="24" t="str">
        <f t="shared" si="15"/>
        <v/>
      </c>
      <c r="E304" s="23" t="s">
        <v>188</v>
      </c>
      <c r="F304" s="24" t="str">
        <f t="array" ref="F304">IF(C304&lt;&gt;"",ADDRESS(ROW(C304),COLUMN(C304))&amp;":"&amp;ADDRESS(ROW(C304)-1+MATCH(TRUE,C305:$C$455&lt;&gt;"",0),COLUMN(U304)),F303)</f>
        <v>$C$303:$U$304</v>
      </c>
      <c r="G304" s="24" t="s">
        <v>304</v>
      </c>
      <c r="H304" s="48" t="s">
        <v>692</v>
      </c>
      <c r="I304" s="16"/>
      <c r="J304" s="16"/>
      <c r="K304" s="16"/>
      <c r="L304" s="16"/>
      <c r="M304" s="27" t="str">
        <f>VLOOKUP(G304,ListaEfectos!$A$4:$F$77,6,0)</f>
        <v>Fuego, Oscuridad</v>
      </c>
      <c r="N304" s="63" t="str">
        <f>IFERROR(IF(VLOOKUP($G304,ListaEfectos!$A$4:$F$77,1,0)&lt;&gt;"","Efecto"),IFERROR(IF(VLOOKUP($G304,ListaDesventajas!$A$2:$A$24,1,0)&lt;&gt;"","Desventaja"),G304))</f>
        <v>Efecto</v>
      </c>
      <c r="O304" s="23">
        <f ca="1">IF($N304="Efecto",IFERROR(VLOOKUP(H304,INDIRECT(VLOOKUP($G304,ListaEfectos!$A$4:$F$77,2,0)),2,0),0),IF($N304="Desventaja",IFERROR(VLOOKUP(H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10</v>
      </c>
      <c r="P304" s="16">
        <f ca="1">IF($N304="Efecto",IFERROR(VLOOKUP(I304,INDIRECT(VLOOKUP($G304,ListaEfectos!$A$4:$F$77,2,0)),2,0),0),IF($N304="Desventaja",IFERROR(VLOOKUP(I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Q304" s="16">
        <f ca="1">IF($N304="Efecto",IFERROR(VLOOKUP(J304,INDIRECT(VLOOKUP($G304,ListaEfectos!$A$4:$F$77,2,0)),2,0),0),IF($N304="Desventaja",IFERROR(VLOOKUP(J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R304" s="16">
        <f ca="1">IF($N304="Efecto",IFERROR(VLOOKUP(K304,INDIRECT(VLOOKUP($G304,ListaEfectos!$A$4:$F$77,2,0)),2,0),0),IF($N304="Desventaja",IFERROR(VLOOKUP(K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S304" s="16">
        <f ca="1">IF($N304="Efecto",IFERROR(VLOOKUP(L304,INDIRECT(VLOOKUP($G304,ListaEfectos!$A$4:$F$77,2,0)),2,0),0),IF($N304="Desventaja",IFERROR(VLOOKUP(L304,INDIRECT(VLOOKUP($G304,ListaDesventajas!$A$1:$B$24,2,0)),2,0),0),IF($N304="Mantenida",10*INDEX(INDIRECT($F304),1,2),IF($N304="Sostenimiento Menor",20*INDEX(INDIRECT($F304),1,2),IF($N304="Sostenimiento Mayor",30*INDEX(INDIRECT($F304),1,2),IF($N304="Combinable",10*INDEX(INDIRECT($F304),1,2),0))))))</f>
        <v>0</v>
      </c>
      <c r="T304" s="49">
        <f t="shared" ca="1" si="13"/>
        <v>10</v>
      </c>
    </row>
    <row r="305" spans="1:20" x14ac:dyDescent="0.25">
      <c r="A305" s="54"/>
      <c r="B305" s="23" t="s">
        <v>483</v>
      </c>
      <c r="C305" s="16">
        <f t="shared" si="14"/>
        <v>30</v>
      </c>
      <c r="D305" s="24">
        <f t="shared" si="15"/>
        <v>1</v>
      </c>
      <c r="E305" s="23" t="s">
        <v>189</v>
      </c>
      <c r="F305" s="24" t="str">
        <f t="array" ref="F305">IF(C305&lt;&gt;"",ADDRESS(ROW(C305),COLUMN(C305))&amp;":"&amp;ADDRESS(ROW(C305)-1+MATCH(TRUE,C306:$C$455&lt;&gt;"",0),COLUMN(U305)),F304)</f>
        <v>$C$305:$U$306</v>
      </c>
      <c r="G305" s="24" t="s">
        <v>238</v>
      </c>
      <c r="H305" s="48" t="s">
        <v>367</v>
      </c>
      <c r="I305" s="16"/>
      <c r="J305" s="16"/>
      <c r="K305" s="16"/>
      <c r="L305" s="16"/>
      <c r="M305" s="27" t="str">
        <f>VLOOKUP(G305,ListaEfectos!$A$4:$F$77,6,0)</f>
        <v>Agua, Aire, Oscuridad</v>
      </c>
      <c r="N305" s="63" t="str">
        <f>IFERROR(IF(VLOOKUP($G305,ListaEfectos!$A$4:$F$77,1,0)&lt;&gt;"","Efecto"),IFERROR(IF(VLOOKUP($G305,ListaDesventajas!$A$2:$A$24,1,0)&lt;&gt;"","Desventaja"),G305))</f>
        <v>Efecto</v>
      </c>
      <c r="O305" s="23">
        <f ca="1">IF($N305="Efecto",IFERROR(VLOOKUP(H305,INDIRECT(VLOOKUP($G305,ListaEfectos!$A$4:$F$77,2,0)),2,0),0),IF($N305="Desventaja",IFERROR(VLOOKUP(H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20</v>
      </c>
      <c r="P305" s="16">
        <f ca="1">IF($N305="Efecto",IFERROR(VLOOKUP(I305,INDIRECT(VLOOKUP($G305,ListaEfectos!$A$4:$F$77,2,0)),2,0),0),IF($N305="Desventaja",IFERROR(VLOOKUP(I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Q305" s="16">
        <f ca="1">IF($N305="Efecto",IFERROR(VLOOKUP(J305,INDIRECT(VLOOKUP($G305,ListaEfectos!$A$4:$F$77,2,0)),2,0),0),IF($N305="Desventaja",IFERROR(VLOOKUP(J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R305" s="16">
        <f ca="1">IF($N305="Efecto",IFERROR(VLOOKUP(K305,INDIRECT(VLOOKUP($G305,ListaEfectos!$A$4:$F$77,2,0)),2,0),0),IF($N305="Desventaja",IFERROR(VLOOKUP(K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S305" s="16">
        <f ca="1">IF($N305="Efecto",IFERROR(VLOOKUP(L305,INDIRECT(VLOOKUP($G305,ListaEfectos!$A$4:$F$77,2,0)),2,0),0),IF($N305="Desventaja",IFERROR(VLOOKUP(L305,INDIRECT(VLOOKUP($G305,ListaDesventajas!$A$1:$B$24,2,0)),2,0),0),IF($N305="Mantenida",10*INDEX(INDIRECT($F305),1,2),IF($N305="Sostenimiento Menor",20*INDEX(INDIRECT($F305),1,2),IF($N305="Sostenimiento Mayor",30*INDEX(INDIRECT($F305),1,2),IF($N305="Combinable",10*INDEX(INDIRECT($F305),1,2),0))))))</f>
        <v>0</v>
      </c>
      <c r="T305" s="49">
        <f t="shared" ca="1" si="13"/>
        <v>20</v>
      </c>
    </row>
    <row r="306" spans="1:20" x14ac:dyDescent="0.25">
      <c r="A306" s="54"/>
      <c r="B306" s="23" t="s">
        <v>261</v>
      </c>
      <c r="C306" s="16" t="str">
        <f t="shared" si="14"/>
        <v/>
      </c>
      <c r="D306" s="24" t="str">
        <f t="shared" si="15"/>
        <v/>
      </c>
      <c r="F306" s="24" t="str">
        <f t="array" ref="F306">IF(C306&lt;&gt;"",ADDRESS(ROW(C306),COLUMN(C306))&amp;":"&amp;ADDRESS(ROW(C306)-1+MATCH(TRUE,C307:$C$455&lt;&gt;"",0),COLUMN(U306)),F305)</f>
        <v>$C$305:$U$306</v>
      </c>
      <c r="H306" s="16"/>
      <c r="I306" s="16"/>
      <c r="J306" s="16"/>
      <c r="K306" s="16"/>
      <c r="L306" s="16"/>
      <c r="M306" s="27" t="e">
        <f>VLOOKUP(G306,ListaEfectos!$A$4:$F$77,6,0)</f>
        <v>#N/A</v>
      </c>
      <c r="N306" s="63">
        <f>IFERROR(IF(VLOOKUP($G306,ListaEfectos!$A$4:$F$77,1,0)&lt;&gt;"","Efecto"),IFERROR(IF(VLOOKUP($G306,ListaDesventajas!$A$2:$A$24,1,0)&lt;&gt;"","Desventaja"),G306))</f>
        <v>0</v>
      </c>
      <c r="O306" s="23">
        <f ca="1">IF($N306="Efecto",IFERROR(VLOOKUP(H306,INDIRECT(VLOOKUP($G306,ListaEfectos!$A$4:$F$77,2,0)),2,0),0),IF($N306="Desventaja",IFERROR(VLOOKUP(H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P306" s="16">
        <f ca="1">IF($N306="Efecto",IFERROR(VLOOKUP(I306,INDIRECT(VLOOKUP($G306,ListaEfectos!$A$4:$F$77,2,0)),2,0),0),IF($N306="Desventaja",IFERROR(VLOOKUP(I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Q306" s="16">
        <f ca="1">IF($N306="Efecto",IFERROR(VLOOKUP(J306,INDIRECT(VLOOKUP($G306,ListaEfectos!$A$4:$F$77,2,0)),2,0),0),IF($N306="Desventaja",IFERROR(VLOOKUP(J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R306" s="16">
        <f ca="1">IF($N306="Efecto",IFERROR(VLOOKUP(K306,INDIRECT(VLOOKUP($G306,ListaEfectos!$A$4:$F$77,2,0)),2,0),0),IF($N306="Desventaja",IFERROR(VLOOKUP(K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S306" s="16">
        <f ca="1">IF($N306="Efecto",IFERROR(VLOOKUP(L306,INDIRECT(VLOOKUP($G306,ListaEfectos!$A$4:$F$77,2,0)),2,0),0),IF($N306="Desventaja",IFERROR(VLOOKUP(L306,INDIRECT(VLOOKUP($G306,ListaDesventajas!$A$1:$B$24,2,0)),2,0),0),IF($N306="Mantenida",10*INDEX(INDIRECT($F306),1,2),IF($N306="Sostenimiento Menor",20*INDEX(INDIRECT($F306),1,2),IF($N306="Sostenimiento Mayor",30*INDEX(INDIRECT($F306),1,2),IF($N306="Combinable",10*INDEX(INDIRECT($F306),1,2),0))))))</f>
        <v>0</v>
      </c>
      <c r="T306" s="49">
        <f t="shared" ca="1" si="13"/>
        <v>0</v>
      </c>
    </row>
    <row r="307" spans="1:20" x14ac:dyDescent="0.25">
      <c r="A307" s="54"/>
      <c r="B307" s="23" t="s">
        <v>484</v>
      </c>
      <c r="C307" s="16">
        <f t="shared" si="14"/>
        <v>30</v>
      </c>
      <c r="D307" s="24">
        <f t="shared" si="15"/>
        <v>1</v>
      </c>
      <c r="E307" s="23" t="s">
        <v>129</v>
      </c>
      <c r="F307" s="24" t="str">
        <f t="array" ref="F307">IF(C307&lt;&gt;"",ADDRESS(ROW(C307),COLUMN(C307))&amp;":"&amp;ADDRESS(ROW(C307)-1+MATCH(TRUE,C308:$C$455&lt;&gt;"",0),COLUMN(U307)),F306)</f>
        <v>$C$307:$U$309</v>
      </c>
      <c r="G307" s="24" t="s">
        <v>987</v>
      </c>
      <c r="H307" s="48" t="s">
        <v>352</v>
      </c>
      <c r="I307" s="16"/>
      <c r="J307" s="16"/>
      <c r="K307" s="16"/>
      <c r="L307" s="16"/>
      <c r="M307" s="27" t="str">
        <f>VLOOKUP(G307,ListaEfectos!$A$4:$F$77,6,0)</f>
        <v>Aire, Fuego, Oscuridad</v>
      </c>
      <c r="N307" s="63" t="str">
        <f>IFERROR(IF(VLOOKUP($G307,ListaEfectos!$A$4:$F$77,1,0)&lt;&gt;"","Efecto"),IFERROR(IF(VLOOKUP($G307,ListaDesventajas!$A$2:$A$24,1,0)&lt;&gt;"","Desventaja"),G307))</f>
        <v>Efecto</v>
      </c>
      <c r="O307" s="23">
        <f ca="1">IF($N307="Efecto",IFERROR(VLOOKUP(H307,INDIRECT(VLOOKUP($G307,ListaEfectos!$A$4:$F$77,2,0)),2,0),0),IF($N307="Desventaja",IFERROR(VLOOKUP(H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10</v>
      </c>
      <c r="P307" s="16">
        <f ca="1">IF($N307="Efecto",IFERROR(VLOOKUP(I307,INDIRECT(VLOOKUP($G307,ListaEfectos!$A$4:$F$77,2,0)),2,0),0),IF($N307="Desventaja",IFERROR(VLOOKUP(I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Q307" s="16">
        <f ca="1">IF($N307="Efecto",IFERROR(VLOOKUP(J307,INDIRECT(VLOOKUP($G307,ListaEfectos!$A$4:$F$77,2,0)),2,0),0),IF($N307="Desventaja",IFERROR(VLOOKUP(J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R307" s="16">
        <f ca="1">IF($N307="Efecto",IFERROR(VLOOKUP(K307,INDIRECT(VLOOKUP($G307,ListaEfectos!$A$4:$F$77,2,0)),2,0),0),IF($N307="Desventaja",IFERROR(VLOOKUP(K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S307" s="16">
        <f ca="1">IF($N307="Efecto",IFERROR(VLOOKUP(L307,INDIRECT(VLOOKUP($G307,ListaEfectos!$A$4:$F$77,2,0)),2,0),0),IF($N307="Desventaja",IFERROR(VLOOKUP(L307,INDIRECT(VLOOKUP($G307,ListaDesventajas!$A$1:$B$24,2,0)),2,0),0),IF($N307="Mantenida",10*INDEX(INDIRECT($F307),1,2),IF($N307="Sostenimiento Menor",20*INDEX(INDIRECT($F307),1,2),IF($N307="Sostenimiento Mayor",30*INDEX(INDIRECT($F307),1,2),IF($N307="Combinable",10*INDEX(INDIRECT($F307),1,2),0))))))</f>
        <v>0</v>
      </c>
      <c r="T307" s="49">
        <f t="shared" ca="1" si="13"/>
        <v>10</v>
      </c>
    </row>
    <row r="308" spans="1:20" x14ac:dyDescent="0.25">
      <c r="A308" s="54"/>
      <c r="C308" s="16" t="str">
        <f t="shared" si="14"/>
        <v/>
      </c>
      <c r="D308" s="24" t="str">
        <f t="shared" si="15"/>
        <v/>
      </c>
      <c r="E308" s="23" t="s">
        <v>190</v>
      </c>
      <c r="F308" s="24" t="str">
        <f t="array" ref="F308">IF(C308&lt;&gt;"",ADDRESS(ROW(C308),COLUMN(C308))&amp;":"&amp;ADDRESS(ROW(C308)-1+MATCH(TRUE,C309:$C$455&lt;&gt;"",0),COLUMN(U308)),F307)</f>
        <v>$C$307:$U$309</v>
      </c>
      <c r="G308" s="24" t="s">
        <v>334</v>
      </c>
      <c r="H308" s="47" t="s">
        <v>865</v>
      </c>
      <c r="I308" s="16"/>
      <c r="J308" s="16"/>
      <c r="K308" s="16"/>
      <c r="L308" s="16"/>
      <c r="M308" s="27" t="str">
        <f>VLOOKUP(G308,ListaEfectos!$A$4:$F$77,6,0)</f>
        <v>Tierra</v>
      </c>
      <c r="N308" s="63" t="str">
        <f>IFERROR(IF(VLOOKUP($G308,ListaEfectos!$A$4:$F$77,1,0)&lt;&gt;"","Efecto"),IFERROR(IF(VLOOKUP($G308,ListaDesventajas!$A$2:$A$24,1,0)&lt;&gt;"","Desventaja"),G308))</f>
        <v>Efecto</v>
      </c>
      <c r="O308" s="23">
        <f ca="1">IF($N308="Efecto",IFERROR(VLOOKUP(H308,INDIRECT(VLOOKUP($G308,ListaEfectos!$A$4:$F$77,2,0)),2,0),0),IF($N308="Desventaja",IFERROR(VLOOKUP(H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20</v>
      </c>
      <c r="P308" s="16">
        <f ca="1">IF($N308="Efecto",IFERROR(VLOOKUP(I308,INDIRECT(VLOOKUP($G308,ListaEfectos!$A$4:$F$77,2,0)),2,0),0),IF($N308="Desventaja",IFERROR(VLOOKUP(I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Q308" s="16">
        <f ca="1">IF($N308="Efecto",IFERROR(VLOOKUP(J308,INDIRECT(VLOOKUP($G308,ListaEfectos!$A$4:$F$77,2,0)),2,0),0),IF($N308="Desventaja",IFERROR(VLOOKUP(J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R308" s="16">
        <f ca="1">IF($N308="Efecto",IFERROR(VLOOKUP(K308,INDIRECT(VLOOKUP($G308,ListaEfectos!$A$4:$F$77,2,0)),2,0),0),IF($N308="Desventaja",IFERROR(VLOOKUP(K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S308" s="16">
        <f ca="1">IF($N308="Efecto",IFERROR(VLOOKUP(L308,INDIRECT(VLOOKUP($G308,ListaEfectos!$A$4:$F$77,2,0)),2,0),0),IF($N308="Desventaja",IFERROR(VLOOKUP(L308,INDIRECT(VLOOKUP($G308,ListaDesventajas!$A$1:$B$24,2,0)),2,0),0),IF($N308="Mantenida",10*INDEX(INDIRECT($F308),1,2),IF($N308="Sostenimiento Menor",20*INDEX(INDIRECT($F308),1,2),IF($N308="Sostenimiento Mayor",30*INDEX(INDIRECT($F308),1,2),IF($N308="Combinable",10*INDEX(INDIRECT($F308),1,2),0))))))</f>
        <v>0</v>
      </c>
      <c r="T308" s="49">
        <f t="shared" ca="1" si="13"/>
        <v>20</v>
      </c>
    </row>
    <row r="309" spans="1:20" x14ac:dyDescent="0.25">
      <c r="A309" s="54"/>
      <c r="B309" s="23" t="s">
        <v>269</v>
      </c>
      <c r="C309" s="16" t="str">
        <f t="shared" si="14"/>
        <v/>
      </c>
      <c r="D309" s="24" t="str">
        <f t="shared" si="15"/>
        <v/>
      </c>
      <c r="F309" s="24" t="str">
        <f t="array" ref="F309">IF(C309&lt;&gt;"",ADDRESS(ROW(C309),COLUMN(C309))&amp;":"&amp;ADDRESS(ROW(C309)-1+MATCH(TRUE,C310:$C$455&lt;&gt;"",0),COLUMN(U309)),F308)</f>
        <v>$C$307:$U$309</v>
      </c>
      <c r="H309" s="16"/>
      <c r="I309" s="16"/>
      <c r="J309" s="16"/>
      <c r="K309" s="16"/>
      <c r="L309" s="16"/>
      <c r="M309" s="27" t="e">
        <f>VLOOKUP(G309,ListaEfectos!$A$4:$F$77,6,0)</f>
        <v>#N/A</v>
      </c>
      <c r="N309" s="63">
        <f>IFERROR(IF(VLOOKUP($G309,ListaEfectos!$A$4:$F$77,1,0)&lt;&gt;"","Efecto"),IFERROR(IF(VLOOKUP($G309,ListaDesventajas!$A$2:$A$24,1,0)&lt;&gt;"","Desventaja"),G309))</f>
        <v>0</v>
      </c>
      <c r="O309" s="23">
        <f ca="1">IF($N309="Efecto",IFERROR(VLOOKUP(H309,INDIRECT(VLOOKUP($G309,ListaEfectos!$A$4:$F$77,2,0)),2,0),0),IF($N309="Desventaja",IFERROR(VLOOKUP(H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P309" s="16">
        <f ca="1">IF($N309="Efecto",IFERROR(VLOOKUP(I309,INDIRECT(VLOOKUP($G309,ListaEfectos!$A$4:$F$77,2,0)),2,0),0),IF($N309="Desventaja",IFERROR(VLOOKUP(I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Q309" s="16">
        <f ca="1">IF($N309="Efecto",IFERROR(VLOOKUP(J309,INDIRECT(VLOOKUP($G309,ListaEfectos!$A$4:$F$77,2,0)),2,0),0),IF($N309="Desventaja",IFERROR(VLOOKUP(J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R309" s="16">
        <f ca="1">IF($N309="Efecto",IFERROR(VLOOKUP(K309,INDIRECT(VLOOKUP($G309,ListaEfectos!$A$4:$F$77,2,0)),2,0),0),IF($N309="Desventaja",IFERROR(VLOOKUP(K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S309" s="16">
        <f ca="1">IF($N309="Efecto",IFERROR(VLOOKUP(L309,INDIRECT(VLOOKUP($G309,ListaEfectos!$A$4:$F$77,2,0)),2,0),0),IF($N309="Desventaja",IFERROR(VLOOKUP(L309,INDIRECT(VLOOKUP($G309,ListaDesventajas!$A$1:$B$24,2,0)),2,0),0),IF($N309="Mantenida",10*INDEX(INDIRECT($F309),1,2),IF($N309="Sostenimiento Menor",20*INDEX(INDIRECT($F309),1,2),IF($N309="Sostenimiento Mayor",30*INDEX(INDIRECT($F309),1,2),IF($N309="Combinable",10*INDEX(INDIRECT($F309),1,2),0))))))</f>
        <v>0</v>
      </c>
      <c r="T309" s="49">
        <f t="shared" ca="1" si="13"/>
        <v>0</v>
      </c>
    </row>
    <row r="310" spans="1:20" x14ac:dyDescent="0.25">
      <c r="A310" s="54"/>
      <c r="B310" s="23" t="s">
        <v>485</v>
      </c>
      <c r="C310" s="16">
        <f t="shared" si="14"/>
        <v>30</v>
      </c>
      <c r="D310" s="24">
        <f t="shared" si="15"/>
        <v>1</v>
      </c>
      <c r="E310" s="23" t="s">
        <v>191</v>
      </c>
      <c r="F310" s="24" t="str">
        <f t="array" ref="F310">IF(C310&lt;&gt;"",ADDRESS(ROW(C310),COLUMN(C310))&amp;":"&amp;ADDRESS(ROW(C310)-1+MATCH(TRUE,C311:$C$455&lt;&gt;"",0),COLUMN(U310)),F309)</f>
        <v>$C$310:$U$312</v>
      </c>
      <c r="G310" s="24" t="s">
        <v>244</v>
      </c>
      <c r="H310" s="48" t="s">
        <v>343</v>
      </c>
      <c r="I310" s="16"/>
      <c r="J310" s="16"/>
      <c r="K310" s="16"/>
      <c r="L310" s="16"/>
      <c r="M310" s="27" t="str">
        <f>VLOOKUP(G310,ListaEfectos!$A$4:$F$77,6,0)</f>
        <v>Aire</v>
      </c>
      <c r="N310" s="63" t="str">
        <f>IFERROR(IF(VLOOKUP($G310,ListaEfectos!$A$4:$F$77,1,0)&lt;&gt;"","Efecto"),IFERROR(IF(VLOOKUP($G310,ListaDesventajas!$A$2:$A$24,1,0)&lt;&gt;"","Desventaja"),G310))</f>
        <v>Efecto</v>
      </c>
      <c r="O310" s="23">
        <f ca="1">IF($N310="Efecto",IFERROR(VLOOKUP(H310,INDIRECT(VLOOKUP($G310,ListaEfectos!$A$4:$F$77,2,0)),2,0),0),IF($N310="Desventaja",IFERROR(VLOOKUP(H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10</v>
      </c>
      <c r="P310" s="16">
        <f ca="1">IF($N310="Efecto",IFERROR(VLOOKUP(I310,INDIRECT(VLOOKUP($G310,ListaEfectos!$A$4:$F$77,2,0)),2,0),0),IF($N310="Desventaja",IFERROR(VLOOKUP(I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Q310" s="16">
        <f ca="1">IF($N310="Efecto",IFERROR(VLOOKUP(J310,INDIRECT(VLOOKUP($G310,ListaEfectos!$A$4:$F$77,2,0)),2,0),0),IF($N310="Desventaja",IFERROR(VLOOKUP(J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R310" s="16">
        <f ca="1">IF($N310="Efecto",IFERROR(VLOOKUP(K310,INDIRECT(VLOOKUP($G310,ListaEfectos!$A$4:$F$77,2,0)),2,0),0),IF($N310="Desventaja",IFERROR(VLOOKUP(K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S310" s="16">
        <f ca="1">IF($N310="Efecto",IFERROR(VLOOKUP(L310,INDIRECT(VLOOKUP($G310,ListaEfectos!$A$4:$F$77,2,0)),2,0),0),IF($N310="Desventaja",IFERROR(VLOOKUP(L310,INDIRECT(VLOOKUP($G310,ListaDesventajas!$A$1:$B$24,2,0)),2,0),0),IF($N310="Mantenida",10*INDEX(INDIRECT($F310),1,2),IF($N310="Sostenimiento Menor",20*INDEX(INDIRECT($F310),1,2),IF($N310="Sostenimiento Mayor",30*INDEX(INDIRECT($F310),1,2),IF($N310="Combinable",10*INDEX(INDIRECT($F310),1,2),0))))))</f>
        <v>0</v>
      </c>
      <c r="T310" s="49">
        <f t="shared" ca="1" si="13"/>
        <v>10</v>
      </c>
    </row>
    <row r="311" spans="1:20" x14ac:dyDescent="0.25">
      <c r="A311" s="54"/>
      <c r="C311" s="16" t="str">
        <f t="shared" si="14"/>
        <v/>
      </c>
      <c r="D311" s="24" t="str">
        <f t="shared" si="15"/>
        <v/>
      </c>
      <c r="E311" s="23" t="s">
        <v>192</v>
      </c>
      <c r="F311" s="24" t="str">
        <f t="array" ref="F311">IF(C311&lt;&gt;"",ADDRESS(ROW(C311),COLUMN(C311))&amp;":"&amp;ADDRESS(ROW(C311)-1+MATCH(TRUE,C312:$C$455&lt;&gt;"",0),COLUMN(U311)),F310)</f>
        <v>$C$310:$U$312</v>
      </c>
      <c r="G311" s="24" t="s">
        <v>254</v>
      </c>
      <c r="H311" s="48" t="s">
        <v>352</v>
      </c>
      <c r="I311" s="16"/>
      <c r="J311" s="16"/>
      <c r="K311" s="16"/>
      <c r="L311" s="16"/>
      <c r="M311" s="27" t="str">
        <f>VLOOKUP(G311,ListaEfectos!$A$4:$F$77,6,0)</f>
        <v>Fuego, Tierra</v>
      </c>
      <c r="N311" s="63" t="str">
        <f>IFERROR(IF(VLOOKUP($G311,ListaEfectos!$A$4:$F$77,1,0)&lt;&gt;"","Efecto"),IFERROR(IF(VLOOKUP($G311,ListaDesventajas!$A$2:$A$24,1,0)&lt;&gt;"","Desventaja"),G311))</f>
        <v>Efecto</v>
      </c>
      <c r="O311" s="23">
        <f ca="1">IF($N311="Efecto",IFERROR(VLOOKUP(H311,INDIRECT(VLOOKUP($G311,ListaEfectos!$A$4:$F$77,2,0)),2,0),0),IF($N311="Desventaja",IFERROR(VLOOKUP(H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10</v>
      </c>
      <c r="P311" s="16">
        <f ca="1">IF($N311="Efecto",IFERROR(VLOOKUP(I311,INDIRECT(VLOOKUP($G311,ListaEfectos!$A$4:$F$77,2,0)),2,0),0),IF($N311="Desventaja",IFERROR(VLOOKUP(I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Q311" s="16">
        <f ca="1">IF($N311="Efecto",IFERROR(VLOOKUP(J311,INDIRECT(VLOOKUP($G311,ListaEfectos!$A$4:$F$77,2,0)),2,0),0),IF($N311="Desventaja",IFERROR(VLOOKUP(J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R311" s="16">
        <f ca="1">IF($N311="Efecto",IFERROR(VLOOKUP(K311,INDIRECT(VLOOKUP($G311,ListaEfectos!$A$4:$F$77,2,0)),2,0),0),IF($N311="Desventaja",IFERROR(VLOOKUP(K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S311" s="16">
        <f ca="1">IF($N311="Efecto",IFERROR(VLOOKUP(L311,INDIRECT(VLOOKUP($G311,ListaEfectos!$A$4:$F$77,2,0)),2,0),0),IF($N311="Desventaja",IFERROR(VLOOKUP(L311,INDIRECT(VLOOKUP($G311,ListaDesventajas!$A$1:$B$24,2,0)),2,0),0),IF($N311="Mantenida",10*INDEX(INDIRECT($F311),1,2),IF($N311="Sostenimiento Menor",20*INDEX(INDIRECT($F311),1,2),IF($N311="Sostenimiento Mayor",30*INDEX(INDIRECT($F311),1,2),IF($N311="Combinable",10*INDEX(INDIRECT($F311),1,2),0))))))</f>
        <v>0</v>
      </c>
      <c r="T311" s="49">
        <f t="shared" ca="1" si="13"/>
        <v>10</v>
      </c>
    </row>
    <row r="312" spans="1:20" x14ac:dyDescent="0.25">
      <c r="A312" s="54"/>
      <c r="C312" s="16" t="str">
        <f t="shared" si="14"/>
        <v/>
      </c>
      <c r="D312" s="24" t="str">
        <f t="shared" si="15"/>
        <v/>
      </c>
      <c r="E312" s="23" t="s">
        <v>112</v>
      </c>
      <c r="F312" s="24" t="str">
        <f t="array" ref="F312">IF(C312&lt;&gt;"",ADDRESS(ROW(C312),COLUMN(C312))&amp;":"&amp;ADDRESS(ROW(C312)-1+MATCH(TRUE,C313:$C$455&lt;&gt;"",0),COLUMN(U312)),F311)</f>
        <v>$C$310:$U$312</v>
      </c>
      <c r="G312" s="24" t="s">
        <v>305</v>
      </c>
      <c r="H312" s="48" t="s">
        <v>359</v>
      </c>
      <c r="I312" s="16"/>
      <c r="J312" s="16"/>
      <c r="K312" s="16"/>
      <c r="L312" s="16"/>
      <c r="M312" s="27" t="str">
        <f>VLOOKUP(G312,ListaEfectos!$A$4:$F$77,6,0)</f>
        <v>Aire</v>
      </c>
      <c r="N312" s="63" t="str">
        <f>IFERROR(IF(VLOOKUP($G312,ListaEfectos!$A$4:$F$77,1,0)&lt;&gt;"","Efecto"),IFERROR(IF(VLOOKUP($G312,ListaDesventajas!$A$2:$A$24,1,0)&lt;&gt;"","Desventaja"),G312))</f>
        <v>Efecto</v>
      </c>
      <c r="O312" s="23">
        <f ca="1">IF($N312="Efecto",IFERROR(VLOOKUP(H312,INDIRECT(VLOOKUP($G312,ListaEfectos!$A$4:$F$77,2,0)),2,0),0),IF($N312="Desventaja",IFERROR(VLOOKUP(H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10</v>
      </c>
      <c r="P312" s="16">
        <f ca="1">IF($N312="Efecto",IFERROR(VLOOKUP(I312,INDIRECT(VLOOKUP($G312,ListaEfectos!$A$4:$F$77,2,0)),2,0),0),IF($N312="Desventaja",IFERROR(VLOOKUP(I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Q312" s="16">
        <f ca="1">IF($N312="Efecto",IFERROR(VLOOKUP(J312,INDIRECT(VLOOKUP($G312,ListaEfectos!$A$4:$F$77,2,0)),2,0),0),IF($N312="Desventaja",IFERROR(VLOOKUP(J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R312" s="16">
        <f ca="1">IF($N312="Efecto",IFERROR(VLOOKUP(K312,INDIRECT(VLOOKUP($G312,ListaEfectos!$A$4:$F$77,2,0)),2,0),0),IF($N312="Desventaja",IFERROR(VLOOKUP(K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S312" s="16">
        <f ca="1">IF($N312="Efecto",IFERROR(VLOOKUP(L312,INDIRECT(VLOOKUP($G312,ListaEfectos!$A$4:$F$77,2,0)),2,0),0),IF($N312="Desventaja",IFERROR(VLOOKUP(L312,INDIRECT(VLOOKUP($G312,ListaDesventajas!$A$1:$B$24,2,0)),2,0),0),IF($N312="Mantenida",10*INDEX(INDIRECT($F312),1,2),IF($N312="Sostenimiento Menor",20*INDEX(INDIRECT($F312),1,2),IF($N312="Sostenimiento Mayor",30*INDEX(INDIRECT($F312),1,2),IF($N312="Combinable",10*INDEX(INDIRECT($F312),1,2),0))))))</f>
        <v>0</v>
      </c>
      <c r="T312" s="49">
        <f t="shared" ca="1" si="13"/>
        <v>10</v>
      </c>
    </row>
    <row r="313" spans="1:20" x14ac:dyDescent="0.25">
      <c r="A313" s="54"/>
      <c r="B313" s="23" t="s">
        <v>486</v>
      </c>
      <c r="C313" s="16">
        <f t="shared" si="14"/>
        <v>50</v>
      </c>
      <c r="D313" s="24">
        <f t="shared" si="15"/>
        <v>2</v>
      </c>
      <c r="E313" s="23" t="s">
        <v>193</v>
      </c>
      <c r="F313" s="24" t="str">
        <f t="array" ref="F313">IF(C313&lt;&gt;"",ADDRESS(ROW(C313),COLUMN(C313))&amp;":"&amp;ADDRESS(ROW(C313)-1+MATCH(TRUE,C314:$C$455&lt;&gt;"",0),COLUMN(U313)),F312)</f>
        <v>$C$313:$U$315</v>
      </c>
      <c r="G313" s="24" t="s">
        <v>342</v>
      </c>
      <c r="H313" s="47" t="s">
        <v>586</v>
      </c>
      <c r="I313" s="16"/>
      <c r="J313" s="16"/>
      <c r="K313" s="16"/>
      <c r="L313" s="16"/>
      <c r="M313" s="27" t="str">
        <f>VLOOKUP(G313,ListaEfectos!$A$4:$F$77,6,0)</f>
        <v>Agua, Aire, Oscuridad</v>
      </c>
      <c r="N313" s="63" t="str">
        <f>IFERROR(IF(VLOOKUP($G313,ListaEfectos!$A$4:$F$77,1,0)&lt;&gt;"","Efecto"),IFERROR(IF(VLOOKUP($G313,ListaDesventajas!$A$2:$A$24,1,0)&lt;&gt;"","Desventaja"),G313))</f>
        <v>Efecto</v>
      </c>
      <c r="O313" s="23">
        <f ca="1">IF($N313="Efecto",IFERROR(VLOOKUP(H313,INDIRECT(VLOOKUP($G313,ListaEfectos!$A$4:$F$77,2,0)),2,0),0),IF($N313="Desventaja",IFERROR(VLOOKUP(H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20</v>
      </c>
      <c r="P313" s="16">
        <f ca="1">IF($N313="Efecto",IFERROR(VLOOKUP(I313,INDIRECT(VLOOKUP($G313,ListaEfectos!$A$4:$F$77,2,0)),2,0),0),IF($N313="Desventaja",IFERROR(VLOOKUP(I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Q313" s="16">
        <f ca="1">IF($N313="Efecto",IFERROR(VLOOKUP(J313,INDIRECT(VLOOKUP($G313,ListaEfectos!$A$4:$F$77,2,0)),2,0),0),IF($N313="Desventaja",IFERROR(VLOOKUP(J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R313" s="16">
        <f ca="1">IF($N313="Efecto",IFERROR(VLOOKUP(K313,INDIRECT(VLOOKUP($G313,ListaEfectos!$A$4:$F$77,2,0)),2,0),0),IF($N313="Desventaja",IFERROR(VLOOKUP(K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S313" s="16">
        <f ca="1">IF($N313="Efecto",IFERROR(VLOOKUP(L313,INDIRECT(VLOOKUP($G313,ListaEfectos!$A$4:$F$77,2,0)),2,0),0),IF($N313="Desventaja",IFERROR(VLOOKUP(L313,INDIRECT(VLOOKUP($G313,ListaDesventajas!$A$1:$B$24,2,0)),2,0),0),IF($N313="Mantenida",10*INDEX(INDIRECT($F313),1,2),IF($N313="Sostenimiento Menor",20*INDEX(INDIRECT($F313),1,2),IF($N313="Sostenimiento Mayor",30*INDEX(INDIRECT($F313),1,2),IF($N313="Combinable",10*INDEX(INDIRECT($F313),1,2),0))))))</f>
        <v>0</v>
      </c>
      <c r="T313" s="49">
        <f t="shared" ca="1" si="13"/>
        <v>20</v>
      </c>
    </row>
    <row r="314" spans="1:20" x14ac:dyDescent="0.25">
      <c r="A314" s="54"/>
      <c r="C314" s="16" t="str">
        <f t="shared" si="14"/>
        <v/>
      </c>
      <c r="D314" s="24" t="str">
        <f t="shared" si="15"/>
        <v/>
      </c>
      <c r="E314" s="23" t="s">
        <v>194</v>
      </c>
      <c r="F314" s="24" t="str">
        <f t="array" ref="F314">IF(C314&lt;&gt;"",ADDRESS(ROW(C314),COLUMN(C314))&amp;":"&amp;ADDRESS(ROW(C314)-1+MATCH(TRUE,C315:$C$455&lt;&gt;"",0),COLUMN(U314)),F313)</f>
        <v>$C$313:$U$315</v>
      </c>
      <c r="G314" s="24" t="s">
        <v>538</v>
      </c>
      <c r="H314" s="47" t="s">
        <v>1015</v>
      </c>
      <c r="I314" s="16" t="s">
        <v>810</v>
      </c>
      <c r="J314" s="16"/>
      <c r="K314" s="16"/>
      <c r="L314" s="16"/>
      <c r="M314" s="27" t="str">
        <f>VLOOKUP(G314,ListaEfectos!$A$4:$F$77,6,0)</f>
        <v>Agua</v>
      </c>
      <c r="N314" s="63" t="str">
        <f>IFERROR(IF(VLOOKUP($G314,ListaEfectos!$A$4:$F$77,1,0)&lt;&gt;"","Efecto"),IFERROR(IF(VLOOKUP($G314,ListaDesventajas!$A$2:$A$24,1,0)&lt;&gt;"","Desventaja"),G314))</f>
        <v>Efecto</v>
      </c>
      <c r="O314" s="23">
        <f ca="1">IF($N314="Efecto",IFERROR(VLOOKUP(H314,INDIRECT(VLOOKUP($G314,ListaEfectos!$A$4:$F$77,2,0)),2,0),0),IF($N314="Desventaja",IFERROR(VLOOKUP(H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5</v>
      </c>
      <c r="P314" s="16">
        <f ca="1">IF($N314="Efecto",IFERROR(VLOOKUP(I314,INDIRECT(VLOOKUP($G314,ListaEfectos!$A$4:$F$77,2,0)),2,0),0),IF($N314="Desventaja",IFERROR(VLOOKUP(I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15</v>
      </c>
      <c r="Q314" s="16">
        <f ca="1">IF($N314="Efecto",IFERROR(VLOOKUP(J314,INDIRECT(VLOOKUP($G314,ListaEfectos!$A$4:$F$77,2,0)),2,0),0),IF($N314="Desventaja",IFERROR(VLOOKUP(J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R314" s="16">
        <f ca="1">IF($N314="Efecto",IFERROR(VLOOKUP(K314,INDIRECT(VLOOKUP($G314,ListaEfectos!$A$4:$F$77,2,0)),2,0),0),IF($N314="Desventaja",IFERROR(VLOOKUP(K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S314" s="16">
        <f ca="1">IF($N314="Efecto",IFERROR(VLOOKUP(L314,INDIRECT(VLOOKUP($G314,ListaEfectos!$A$4:$F$77,2,0)),2,0),0),IF($N314="Desventaja",IFERROR(VLOOKUP(L314,INDIRECT(VLOOKUP($G314,ListaDesventajas!$A$1:$B$24,2,0)),2,0),0),IF($N314="Mantenida",10*INDEX(INDIRECT($F314),1,2),IF($N314="Sostenimiento Menor",20*INDEX(INDIRECT($F314),1,2),IF($N314="Sostenimiento Mayor",30*INDEX(INDIRECT($F314),1,2),IF($N314="Combinable",10*INDEX(INDIRECT($F314),1,2),0))))))</f>
        <v>0</v>
      </c>
      <c r="T314" s="49">
        <f t="shared" ca="1" si="13"/>
        <v>20</v>
      </c>
    </row>
    <row r="315" spans="1:20" x14ac:dyDescent="0.25">
      <c r="A315" s="54"/>
      <c r="C315" s="16" t="str">
        <f t="shared" si="14"/>
        <v/>
      </c>
      <c r="D315" s="24" t="str">
        <f t="shared" si="15"/>
        <v/>
      </c>
      <c r="E315" s="23" t="s">
        <v>191</v>
      </c>
      <c r="F315" s="24" t="str">
        <f t="array" ref="F315">IF(C315&lt;&gt;"",ADDRESS(ROW(C315),COLUMN(C315))&amp;":"&amp;ADDRESS(ROW(C315)-1+MATCH(TRUE,C316:$C$455&lt;&gt;"",0),COLUMN(U315)),F314)</f>
        <v>$C$313:$U$315</v>
      </c>
      <c r="G315" s="24" t="s">
        <v>244</v>
      </c>
      <c r="H315" s="48" t="s">
        <v>343</v>
      </c>
      <c r="I315" s="16"/>
      <c r="J315" s="16"/>
      <c r="K315" s="16"/>
      <c r="L315" s="16"/>
      <c r="M315" s="27" t="str">
        <f>VLOOKUP(G315,ListaEfectos!$A$4:$F$77,6,0)</f>
        <v>Aire</v>
      </c>
      <c r="N315" s="63" t="str">
        <f>IFERROR(IF(VLOOKUP($G315,ListaEfectos!$A$4:$F$77,1,0)&lt;&gt;"","Efecto"),IFERROR(IF(VLOOKUP($G315,ListaDesventajas!$A$2:$A$24,1,0)&lt;&gt;"","Desventaja"),G315))</f>
        <v>Efecto</v>
      </c>
      <c r="O315" s="23">
        <f ca="1">IF($N315="Efecto",IFERROR(VLOOKUP(H315,INDIRECT(VLOOKUP($G315,ListaEfectos!$A$4:$F$77,2,0)),2,0),0),IF($N315="Desventaja",IFERROR(VLOOKUP(H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10</v>
      </c>
      <c r="P315" s="16">
        <f ca="1">IF($N315="Efecto",IFERROR(VLOOKUP(I315,INDIRECT(VLOOKUP($G315,ListaEfectos!$A$4:$F$77,2,0)),2,0),0),IF($N315="Desventaja",IFERROR(VLOOKUP(I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Q315" s="16">
        <f ca="1">IF($N315="Efecto",IFERROR(VLOOKUP(J315,INDIRECT(VLOOKUP($G315,ListaEfectos!$A$4:$F$77,2,0)),2,0),0),IF($N315="Desventaja",IFERROR(VLOOKUP(J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R315" s="16">
        <f ca="1">IF($N315="Efecto",IFERROR(VLOOKUP(K315,INDIRECT(VLOOKUP($G315,ListaEfectos!$A$4:$F$77,2,0)),2,0),0),IF($N315="Desventaja",IFERROR(VLOOKUP(K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S315" s="16">
        <f ca="1">IF($N315="Efecto",IFERROR(VLOOKUP(L315,INDIRECT(VLOOKUP($G315,ListaEfectos!$A$4:$F$77,2,0)),2,0),0),IF($N315="Desventaja",IFERROR(VLOOKUP(L315,INDIRECT(VLOOKUP($G315,ListaDesventajas!$A$1:$B$24,2,0)),2,0),0),IF($N315="Mantenida",10*INDEX(INDIRECT($F315),1,2),IF($N315="Sostenimiento Menor",20*INDEX(INDIRECT($F315),1,2),IF($N315="Sostenimiento Mayor",30*INDEX(INDIRECT($F315),1,2),IF($N315="Combinable",10*INDEX(INDIRECT($F315),1,2),0))))))</f>
        <v>0</v>
      </c>
      <c r="T315" s="49">
        <f t="shared" ref="T315:T378" ca="1" si="16">IF(OR(N315="Efecto",N315="Desventaja"),SUM(O315:S315),O315)</f>
        <v>10</v>
      </c>
    </row>
    <row r="316" spans="1:20" x14ac:dyDescent="0.25">
      <c r="A316" s="54"/>
      <c r="B316" s="23" t="s">
        <v>487</v>
      </c>
      <c r="C316" s="16">
        <f t="shared" si="14"/>
        <v>70</v>
      </c>
      <c r="D316" s="24">
        <f t="shared" si="15"/>
        <v>2</v>
      </c>
      <c r="E316" s="23" t="s">
        <v>195</v>
      </c>
      <c r="F316" s="24" t="str">
        <f t="array" ref="F316">IF(C316&lt;&gt;"",ADDRESS(ROW(C316),COLUMN(C316))&amp;":"&amp;ADDRESS(ROW(C316)-1+MATCH(TRUE,C317:$C$455&lt;&gt;"",0),COLUMN(U316)),F315)</f>
        <v>$C$316:$U$318</v>
      </c>
      <c r="G316" s="24" t="s">
        <v>334</v>
      </c>
      <c r="H316" s="47" t="s">
        <v>361</v>
      </c>
      <c r="I316" s="16"/>
      <c r="J316" s="16"/>
      <c r="K316" s="16"/>
      <c r="L316" s="16"/>
      <c r="M316" s="27" t="str">
        <f>VLOOKUP(G316,ListaEfectos!$A$4:$F$77,6,0)</f>
        <v>Tierra</v>
      </c>
      <c r="N316" s="63" t="str">
        <f>IFERROR(IF(VLOOKUP($G316,ListaEfectos!$A$4:$F$77,1,0)&lt;&gt;"","Efecto"),IFERROR(IF(VLOOKUP($G316,ListaDesventajas!$A$2:$A$24,1,0)&lt;&gt;"","Desventaja"),G316))</f>
        <v>Efecto</v>
      </c>
      <c r="O316" s="23">
        <f ca="1">IF($N316="Efecto",IFERROR(VLOOKUP(H316,INDIRECT(VLOOKUP($G316,ListaEfectos!$A$4:$F$77,2,0)),2,0),0),IF($N316="Desventaja",IFERROR(VLOOKUP(H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30</v>
      </c>
      <c r="P316" s="16">
        <f ca="1">IF($N316="Efecto",IFERROR(VLOOKUP(I316,INDIRECT(VLOOKUP($G316,ListaEfectos!$A$4:$F$77,2,0)),2,0),0),IF($N316="Desventaja",IFERROR(VLOOKUP(I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Q316" s="16">
        <f ca="1">IF($N316="Efecto",IFERROR(VLOOKUP(J316,INDIRECT(VLOOKUP($G316,ListaEfectos!$A$4:$F$77,2,0)),2,0),0),IF($N316="Desventaja",IFERROR(VLOOKUP(J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R316" s="16">
        <f ca="1">IF($N316="Efecto",IFERROR(VLOOKUP(K316,INDIRECT(VLOOKUP($G316,ListaEfectos!$A$4:$F$77,2,0)),2,0),0),IF($N316="Desventaja",IFERROR(VLOOKUP(K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S316" s="16">
        <f ca="1">IF($N316="Efecto",IFERROR(VLOOKUP(L316,INDIRECT(VLOOKUP($G316,ListaEfectos!$A$4:$F$77,2,0)),2,0),0),IF($N316="Desventaja",IFERROR(VLOOKUP(L316,INDIRECT(VLOOKUP($G316,ListaDesventajas!$A$1:$B$24,2,0)),2,0),0),IF($N316="Mantenida",10*INDEX(INDIRECT($F316),1,2),IF($N316="Sostenimiento Menor",20*INDEX(INDIRECT($F316),1,2),IF($N316="Sostenimiento Mayor",30*INDEX(INDIRECT($F316),1,2),IF($N316="Combinable",10*INDEX(INDIRECT($F316),1,2),0))))))</f>
        <v>0</v>
      </c>
      <c r="T316" s="49">
        <f t="shared" ca="1" si="16"/>
        <v>30</v>
      </c>
    </row>
    <row r="317" spans="1:20" x14ac:dyDescent="0.25">
      <c r="A317" s="54"/>
      <c r="C317" s="16" t="str">
        <f t="shared" si="14"/>
        <v/>
      </c>
      <c r="D317" s="24" t="str">
        <f t="shared" si="15"/>
        <v/>
      </c>
      <c r="E317" s="23" t="s">
        <v>196</v>
      </c>
      <c r="F317" s="24" t="str">
        <f t="array" ref="F317">IF(C317&lt;&gt;"",ADDRESS(ROW(C317),COLUMN(C317))&amp;":"&amp;ADDRESS(ROW(C317)-1+MATCH(TRUE,C318:$C$455&lt;&gt;"",0),COLUMN(U317)),F316)</f>
        <v>$C$316:$U$318</v>
      </c>
      <c r="G317" s="24" t="s">
        <v>247</v>
      </c>
      <c r="H317" s="48" t="s">
        <v>378</v>
      </c>
      <c r="I317" s="16"/>
      <c r="J317" s="16"/>
      <c r="K317" s="16"/>
      <c r="L317" s="16"/>
      <c r="M317" s="27" t="str">
        <f>VLOOKUP(G317,ListaEfectos!$A$4:$F$77,6,0)</f>
        <v>Fuego</v>
      </c>
      <c r="N317" s="63" t="str">
        <f>IFERROR(IF(VLOOKUP($G317,ListaEfectos!$A$4:$F$77,1,0)&lt;&gt;"","Efecto"),IFERROR(IF(VLOOKUP($G317,ListaDesventajas!$A$2:$A$24,1,0)&lt;&gt;"","Desventaja"),G317))</f>
        <v>Efecto</v>
      </c>
      <c r="O317" s="23">
        <f ca="1">IF($N317="Efecto",IFERROR(VLOOKUP(H317,INDIRECT(VLOOKUP($G317,ListaEfectos!$A$4:$F$77,2,0)),2,0),0),IF($N317="Desventaja",IFERROR(VLOOKUP(H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25</v>
      </c>
      <c r="P317" s="16">
        <f ca="1">IF($N317="Efecto",IFERROR(VLOOKUP(I317,INDIRECT(VLOOKUP($G317,ListaEfectos!$A$4:$F$77,2,0)),2,0),0),IF($N317="Desventaja",IFERROR(VLOOKUP(I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Q317" s="16">
        <f ca="1">IF($N317="Efecto",IFERROR(VLOOKUP(J317,INDIRECT(VLOOKUP($G317,ListaEfectos!$A$4:$F$77,2,0)),2,0),0),IF($N317="Desventaja",IFERROR(VLOOKUP(J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R317" s="16">
        <f ca="1">IF($N317="Efecto",IFERROR(VLOOKUP(K317,INDIRECT(VLOOKUP($G317,ListaEfectos!$A$4:$F$77,2,0)),2,0),0),IF($N317="Desventaja",IFERROR(VLOOKUP(K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S317" s="16">
        <f ca="1">IF($N317="Efecto",IFERROR(VLOOKUP(L317,INDIRECT(VLOOKUP($G317,ListaEfectos!$A$4:$F$77,2,0)),2,0),0),IF($N317="Desventaja",IFERROR(VLOOKUP(L317,INDIRECT(VLOOKUP($G317,ListaDesventajas!$A$1:$B$24,2,0)),2,0),0),IF($N317="Mantenida",10*INDEX(INDIRECT($F317),1,2),IF($N317="Sostenimiento Menor",20*INDEX(INDIRECT($F317),1,2),IF($N317="Sostenimiento Mayor",30*INDEX(INDIRECT($F317),1,2),IF($N317="Combinable",10*INDEX(INDIRECT($F317),1,2),0))))))</f>
        <v>0</v>
      </c>
      <c r="T317" s="49">
        <f t="shared" ca="1" si="16"/>
        <v>25</v>
      </c>
    </row>
    <row r="318" spans="1:20" x14ac:dyDescent="0.25">
      <c r="A318" s="54"/>
      <c r="C318" s="16" t="str">
        <f t="shared" si="14"/>
        <v/>
      </c>
      <c r="D318" s="24" t="str">
        <f t="shared" si="15"/>
        <v/>
      </c>
      <c r="E318" s="23" t="s">
        <v>71</v>
      </c>
      <c r="F318" s="24" t="str">
        <f t="array" ref="F318">IF(C318&lt;&gt;"",ADDRESS(ROW(C318),COLUMN(C318))&amp;":"&amp;ADDRESS(ROW(C318)-1+MATCH(TRUE,C319:$C$455&lt;&gt;"",0),COLUMN(U318)),F317)</f>
        <v>$C$316:$U$318</v>
      </c>
      <c r="G318" s="24" t="s">
        <v>987</v>
      </c>
      <c r="H318" s="48" t="s">
        <v>343</v>
      </c>
      <c r="I318" s="16"/>
      <c r="J318" s="16"/>
      <c r="K318" s="16"/>
      <c r="L318" s="16"/>
      <c r="M318" s="27" t="str">
        <f>VLOOKUP(G318,ListaEfectos!$A$4:$F$77,6,0)</f>
        <v>Aire, Fuego, Oscuridad</v>
      </c>
      <c r="N318" s="63" t="str">
        <f>IFERROR(IF(VLOOKUP($G318,ListaEfectos!$A$4:$F$77,1,0)&lt;&gt;"","Efecto"),IFERROR(IF(VLOOKUP($G318,ListaDesventajas!$A$2:$A$24,1,0)&lt;&gt;"","Desventaja"),G318))</f>
        <v>Efecto</v>
      </c>
      <c r="O318" s="23">
        <f ca="1">IF($N318="Efecto",IFERROR(VLOOKUP(H318,INDIRECT(VLOOKUP($G318,ListaEfectos!$A$4:$F$77,2,0)),2,0),0),IF($N318="Desventaja",IFERROR(VLOOKUP(H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15</v>
      </c>
      <c r="P318" s="16">
        <f ca="1">IF($N318="Efecto",IFERROR(VLOOKUP(I318,INDIRECT(VLOOKUP($G318,ListaEfectos!$A$4:$F$77,2,0)),2,0),0),IF($N318="Desventaja",IFERROR(VLOOKUP(I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Q318" s="16">
        <f ca="1">IF($N318="Efecto",IFERROR(VLOOKUP(J318,INDIRECT(VLOOKUP($G318,ListaEfectos!$A$4:$F$77,2,0)),2,0),0),IF($N318="Desventaja",IFERROR(VLOOKUP(J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R318" s="16">
        <f ca="1">IF($N318="Efecto",IFERROR(VLOOKUP(K318,INDIRECT(VLOOKUP($G318,ListaEfectos!$A$4:$F$77,2,0)),2,0),0),IF($N318="Desventaja",IFERROR(VLOOKUP(K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S318" s="16">
        <f ca="1">IF($N318="Efecto",IFERROR(VLOOKUP(L318,INDIRECT(VLOOKUP($G318,ListaEfectos!$A$4:$F$77,2,0)),2,0),0),IF($N318="Desventaja",IFERROR(VLOOKUP(L318,INDIRECT(VLOOKUP($G318,ListaDesventajas!$A$1:$B$24,2,0)),2,0),0),IF($N318="Mantenida",10*INDEX(INDIRECT($F318),1,2),IF($N318="Sostenimiento Menor",20*INDEX(INDIRECT($F318),1,2),IF($N318="Sostenimiento Mayor",30*INDEX(INDIRECT($F318),1,2),IF($N318="Combinable",10*INDEX(INDIRECT($F318),1,2),0))))))</f>
        <v>0</v>
      </c>
      <c r="T318" s="49">
        <f t="shared" ca="1" si="16"/>
        <v>15</v>
      </c>
    </row>
    <row r="319" spans="1:20" x14ac:dyDescent="0.25">
      <c r="A319" s="54"/>
      <c r="B319" s="23" t="s">
        <v>488</v>
      </c>
      <c r="C319" s="16">
        <f t="shared" si="14"/>
        <v>85</v>
      </c>
      <c r="D319" s="24">
        <f t="shared" si="15"/>
        <v>2</v>
      </c>
      <c r="E319" s="23" t="s">
        <v>126</v>
      </c>
      <c r="F319" s="24" t="str">
        <f t="array" ref="F319">IF(C319&lt;&gt;"",ADDRESS(ROW(C319),COLUMN(C319))&amp;":"&amp;ADDRESS(ROW(C319)-1+MATCH(TRUE,C320:$C$455&lt;&gt;"",0),COLUMN(U319)),F318)</f>
        <v>$C$319:$U$321</v>
      </c>
      <c r="G319" s="24" t="s">
        <v>987</v>
      </c>
      <c r="H319" s="48" t="s">
        <v>378</v>
      </c>
      <c r="I319" s="16"/>
      <c r="J319" s="16"/>
      <c r="K319" s="16"/>
      <c r="L319" s="16"/>
      <c r="M319" s="27" t="str">
        <f>VLOOKUP(G319,ListaEfectos!$A$4:$F$77,6,0)</f>
        <v>Aire, Fuego, Oscuridad</v>
      </c>
      <c r="N319" s="63" t="str">
        <f>IFERROR(IF(VLOOKUP($G319,ListaEfectos!$A$4:$F$77,1,0)&lt;&gt;"","Efecto"),IFERROR(IF(VLOOKUP($G319,ListaDesventajas!$A$2:$A$24,1,0)&lt;&gt;"","Desventaja"),G319))</f>
        <v>Efecto</v>
      </c>
      <c r="O319" s="23">
        <f ca="1">IF($N319="Efecto",IFERROR(VLOOKUP(H319,INDIRECT(VLOOKUP($G319,ListaEfectos!$A$4:$F$77,2,0)),2,0),0),IF($N319="Desventaja",IFERROR(VLOOKUP(H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25</v>
      </c>
      <c r="P319" s="16">
        <f ca="1">IF($N319="Efecto",IFERROR(VLOOKUP(I319,INDIRECT(VLOOKUP($G319,ListaEfectos!$A$4:$F$77,2,0)),2,0),0),IF($N319="Desventaja",IFERROR(VLOOKUP(I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Q319" s="16">
        <f ca="1">IF($N319="Efecto",IFERROR(VLOOKUP(J319,INDIRECT(VLOOKUP($G319,ListaEfectos!$A$4:$F$77,2,0)),2,0),0),IF($N319="Desventaja",IFERROR(VLOOKUP(J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R319" s="16">
        <f ca="1">IF($N319="Efecto",IFERROR(VLOOKUP(K319,INDIRECT(VLOOKUP($G319,ListaEfectos!$A$4:$F$77,2,0)),2,0),0),IF($N319="Desventaja",IFERROR(VLOOKUP(K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S319" s="16">
        <f ca="1">IF($N319="Efecto",IFERROR(VLOOKUP(L319,INDIRECT(VLOOKUP($G319,ListaEfectos!$A$4:$F$77,2,0)),2,0),0),IF($N319="Desventaja",IFERROR(VLOOKUP(L319,INDIRECT(VLOOKUP($G319,ListaDesventajas!$A$1:$B$24,2,0)),2,0),0),IF($N319="Mantenida",10*INDEX(INDIRECT($F319),1,2),IF($N319="Sostenimiento Menor",20*INDEX(INDIRECT($F319),1,2),IF($N319="Sostenimiento Mayor",30*INDEX(INDIRECT($F319),1,2),IF($N319="Combinable",10*INDEX(INDIRECT($F319),1,2),0))))))</f>
        <v>0</v>
      </c>
      <c r="T319" s="49">
        <f t="shared" ca="1" si="16"/>
        <v>25</v>
      </c>
    </row>
    <row r="320" spans="1:20" x14ac:dyDescent="0.25">
      <c r="A320" s="54"/>
      <c r="C320" s="16" t="str">
        <f t="shared" si="14"/>
        <v/>
      </c>
      <c r="D320" s="24" t="str">
        <f t="shared" si="15"/>
        <v/>
      </c>
      <c r="E320" s="23" t="s">
        <v>197</v>
      </c>
      <c r="F320" s="24" t="str">
        <f t="array" ref="F320">IF(C320&lt;&gt;"",ADDRESS(ROW(C320),COLUMN(C320))&amp;":"&amp;ADDRESS(ROW(C320)-1+MATCH(TRUE,C321:$C$455&lt;&gt;"",0),COLUMN(U320)),F319)</f>
        <v>$C$319:$U$321</v>
      </c>
      <c r="G320" s="24" t="s">
        <v>117</v>
      </c>
      <c r="H320" s="48" t="s">
        <v>567</v>
      </c>
      <c r="I320" s="47" t="s">
        <v>1016</v>
      </c>
      <c r="J320" s="47" t="s">
        <v>1018</v>
      </c>
      <c r="K320" s="16"/>
      <c r="L320" s="16"/>
      <c r="M320" s="27" t="str">
        <f>VLOOKUP(G320,ListaEfectos!$A$4:$F$77,6,0)</f>
        <v>Agua</v>
      </c>
      <c r="N320" s="63" t="str">
        <f>IFERROR(IF(VLOOKUP($G320,ListaEfectos!$A$4:$F$77,1,0)&lt;&gt;"","Efecto"),IFERROR(IF(VLOOKUP($G320,ListaDesventajas!$A$2:$A$24,1,0)&lt;&gt;"","Desventaja"),G320))</f>
        <v>Efecto</v>
      </c>
      <c r="O320" s="23">
        <f ca="1">IF($N320="Efecto",IFERROR(VLOOKUP(H320,INDIRECT(VLOOKUP($G320,ListaEfectos!$A$4:$F$77,2,0)),2,0),0),IF($N320="Desventaja",IFERROR(VLOOKUP(H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30</v>
      </c>
      <c r="P320" s="16">
        <f ca="1">IF($N320="Efecto",IFERROR(VLOOKUP(I320,INDIRECT(VLOOKUP($G320,ListaEfectos!$A$4:$F$77,2,0)),2,0),0),IF($N320="Desventaja",IFERROR(VLOOKUP(I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-10</v>
      </c>
      <c r="Q320" s="16">
        <f ca="1">IF($N320="Efecto",IFERROR(VLOOKUP(J320,INDIRECT(VLOOKUP($G320,ListaEfectos!$A$4:$F$77,2,0)),2,0),0),IF($N320="Desventaja",IFERROR(VLOOKUP(J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20</v>
      </c>
      <c r="R320" s="16">
        <f ca="1">IF($N320="Efecto",IFERROR(VLOOKUP(K320,INDIRECT(VLOOKUP($G320,ListaEfectos!$A$4:$F$77,2,0)),2,0),0),IF($N320="Desventaja",IFERROR(VLOOKUP(K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0</v>
      </c>
      <c r="S320" s="16">
        <f ca="1">IF($N320="Efecto",IFERROR(VLOOKUP(L320,INDIRECT(VLOOKUP($G320,ListaEfectos!$A$4:$F$77,2,0)),2,0),0),IF($N320="Desventaja",IFERROR(VLOOKUP(L320,INDIRECT(VLOOKUP($G320,ListaDesventajas!$A$1:$B$24,2,0)),2,0),0),IF($N320="Mantenida",10*INDEX(INDIRECT($F320),1,2),IF($N320="Sostenimiento Menor",20*INDEX(INDIRECT($F320),1,2),IF($N320="Sostenimiento Mayor",30*INDEX(INDIRECT($F320),1,2),IF($N320="Combinable",10*INDEX(INDIRECT($F320),1,2),0))))))</f>
        <v>0</v>
      </c>
      <c r="T320" s="49">
        <f t="shared" ca="1" si="16"/>
        <v>40</v>
      </c>
    </row>
    <row r="321" spans="1:20" ht="15.75" thickBot="1" x14ac:dyDescent="0.3">
      <c r="A321" s="55"/>
      <c r="B321" s="33"/>
      <c r="C321" s="34" t="str">
        <f t="shared" ref="C321:C384" si="17">IFERROR(VALUE(MID(B321,FIND("(",B321)+1,FIND(")",B321)-FIND("(",B321)-4)),"")</f>
        <v/>
      </c>
      <c r="D321" s="35" t="str">
        <f t="shared" ref="D321:D384" si="18">IFERROR(VALUE(RIGHT(B321,1)),"")</f>
        <v/>
      </c>
      <c r="E321" s="33" t="s">
        <v>198</v>
      </c>
      <c r="F321" s="35" t="str">
        <f t="array" ref="F321">IF(C321&lt;&gt;"",ADDRESS(ROW(C321),COLUMN(C321))&amp;":"&amp;ADDRESS(ROW(C321)-1+MATCH(TRUE,C322:$C$455&lt;&gt;"",0),COLUMN(U321)),F320)</f>
        <v>$C$319:$U$321</v>
      </c>
      <c r="G321" s="35"/>
      <c r="H321" s="34"/>
      <c r="I321" s="34"/>
      <c r="J321" s="34"/>
      <c r="K321" s="34"/>
      <c r="L321" s="34"/>
      <c r="M321" s="37" t="e">
        <f>VLOOKUP(G321,ListaEfectos!$A$4:$F$77,6,0)</f>
        <v>#N/A</v>
      </c>
      <c r="N321" s="63">
        <f>IFERROR(IF(VLOOKUP($G321,ListaEfectos!$A$4:$F$77,1,0)&lt;&gt;"","Efecto"),IFERROR(IF(VLOOKUP($G321,ListaDesventajas!$A$2:$A$24,1,0)&lt;&gt;"","Desventaja"),G321))</f>
        <v>0</v>
      </c>
      <c r="O321" s="33">
        <f ca="1">IF($N321="Efecto",IFERROR(VLOOKUP(H321,INDIRECT(VLOOKUP($G321,ListaEfectos!$A$4:$F$77,2,0)),2,0),0),IF($N321="Desventaja",IFERROR(VLOOKUP(H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P321" s="34">
        <f ca="1">IF($N321="Efecto",IFERROR(VLOOKUP(I321,INDIRECT(VLOOKUP($G321,ListaEfectos!$A$4:$F$77,2,0)),2,0),0),IF($N321="Desventaja",IFERROR(VLOOKUP(I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Q321" s="34">
        <f ca="1">IF($N321="Efecto",IFERROR(VLOOKUP(J321,INDIRECT(VLOOKUP($G321,ListaEfectos!$A$4:$F$77,2,0)),2,0),0),IF($N321="Desventaja",IFERROR(VLOOKUP(J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R321" s="34">
        <f ca="1">IF($N321="Efecto",IFERROR(VLOOKUP(K321,INDIRECT(VLOOKUP($G321,ListaEfectos!$A$4:$F$77,2,0)),2,0),0),IF($N321="Desventaja",IFERROR(VLOOKUP(K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S321" s="34">
        <f ca="1">IF($N321="Efecto",IFERROR(VLOOKUP(L321,INDIRECT(VLOOKUP($G321,ListaEfectos!$A$4:$F$77,2,0)),2,0),0),IF($N321="Desventaja",IFERROR(VLOOKUP(L321,INDIRECT(VLOOKUP($G321,ListaDesventajas!$A$1:$B$24,2,0)),2,0),0),IF($N321="Mantenida",10*INDEX(INDIRECT($F321),1,2),IF($N321="Sostenimiento Menor",20*INDEX(INDIRECT($F321),1,2),IF($N321="Sostenimiento Mayor",30*INDEX(INDIRECT($F321),1,2),IF($N321="Combinable",10*INDEX(INDIRECT($F321),1,2),0))))))</f>
        <v>0</v>
      </c>
      <c r="T321" s="49">
        <f t="shared" ca="1" si="16"/>
        <v>0</v>
      </c>
    </row>
    <row r="322" spans="1:20" x14ac:dyDescent="0.25">
      <c r="A322" s="53" t="s">
        <v>327</v>
      </c>
      <c r="B322" s="29" t="s">
        <v>489</v>
      </c>
      <c r="C322" s="30">
        <f t="shared" si="17"/>
        <v>30</v>
      </c>
      <c r="D322" s="31">
        <f t="shared" si="18"/>
        <v>1</v>
      </c>
      <c r="E322" s="29" t="s">
        <v>199</v>
      </c>
      <c r="F322" s="31" t="str">
        <f t="array" ref="F322">IF(C322&lt;&gt;"",ADDRESS(ROW(C322),COLUMN(C322))&amp;":"&amp;ADDRESS(ROW(C322)-1+MATCH(TRUE,C323:$C$455&lt;&gt;"",0),COLUMN(U322)),F321)</f>
        <v>$C$322:$U$324</v>
      </c>
      <c r="G322" s="31" t="s">
        <v>998</v>
      </c>
      <c r="H322" s="38" t="s">
        <v>684</v>
      </c>
      <c r="I322" s="30"/>
      <c r="J322" s="30"/>
      <c r="K322" s="30"/>
      <c r="L322" s="30"/>
      <c r="M322" s="32" t="str">
        <f>VLOOKUP(G322,ListaEfectos!$A$4:$F$77,6,0)</f>
        <v>Fuego</v>
      </c>
      <c r="N322" s="63" t="str">
        <f>IFERROR(IF(VLOOKUP($G322,ListaEfectos!$A$4:$F$77,1,0)&lt;&gt;"","Efecto"),IFERROR(IF(VLOOKUP($G322,ListaDesventajas!$A$2:$A$24,1,0)&lt;&gt;"","Desventaja"),G322))</f>
        <v>Efecto</v>
      </c>
      <c r="O322" s="29">
        <f ca="1">IF($N322="Efecto",IFERROR(VLOOKUP(H322,INDIRECT(VLOOKUP($G322,ListaEfectos!$A$4:$F$77,2,0)),2,0),0),IF($N322="Desventaja",IFERROR(VLOOKUP(H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20</v>
      </c>
      <c r="P322" s="30">
        <f ca="1">IF($N322="Efecto",IFERROR(VLOOKUP(I322,INDIRECT(VLOOKUP($G322,ListaEfectos!$A$4:$F$77,2,0)),2,0),0),IF($N322="Desventaja",IFERROR(VLOOKUP(I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Q322" s="30">
        <f ca="1">IF($N322="Efecto",IFERROR(VLOOKUP(J322,INDIRECT(VLOOKUP($G322,ListaEfectos!$A$4:$F$77,2,0)),2,0),0),IF($N322="Desventaja",IFERROR(VLOOKUP(J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R322" s="30">
        <f ca="1">IF($N322="Efecto",IFERROR(VLOOKUP(K322,INDIRECT(VLOOKUP($G322,ListaEfectos!$A$4:$F$77,2,0)),2,0),0),IF($N322="Desventaja",IFERROR(VLOOKUP(K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S322" s="30">
        <f ca="1">IF($N322="Efecto",IFERROR(VLOOKUP(L322,INDIRECT(VLOOKUP($G322,ListaEfectos!$A$4:$F$77,2,0)),2,0),0),IF($N322="Desventaja",IFERROR(VLOOKUP(L322,INDIRECT(VLOOKUP($G322,ListaDesventajas!$A$1:$B$24,2,0)),2,0),0),IF($N322="Mantenida",10*INDEX(INDIRECT($F322),1,2),IF($N322="Sostenimiento Menor",20*INDEX(INDIRECT($F322),1,2),IF($N322="Sostenimiento Mayor",30*INDEX(INDIRECT($F322),1,2),IF($N322="Combinable",10*INDEX(INDIRECT($F322),1,2),0))))))</f>
        <v>0</v>
      </c>
      <c r="T322" s="49">
        <f t="shared" ca="1" si="16"/>
        <v>20</v>
      </c>
    </row>
    <row r="323" spans="1:20" x14ac:dyDescent="0.25">
      <c r="A323" s="54"/>
      <c r="C323" s="16" t="str">
        <f t="shared" si="17"/>
        <v/>
      </c>
      <c r="D323" s="24" t="str">
        <f t="shared" si="18"/>
        <v/>
      </c>
      <c r="E323" s="23" t="s">
        <v>200</v>
      </c>
      <c r="F323" s="24" t="str">
        <f t="array" ref="F323">IF(C323&lt;&gt;"",ADDRESS(ROW(C323),COLUMN(C323))&amp;":"&amp;ADDRESS(ROW(C323)-1+MATCH(TRUE,C324:$C$455&lt;&gt;"",0),COLUMN(U323)),F322)</f>
        <v>$C$322:$U$324</v>
      </c>
      <c r="G323" s="24" t="s">
        <v>305</v>
      </c>
      <c r="H323" s="48" t="s">
        <v>593</v>
      </c>
      <c r="I323" s="16"/>
      <c r="J323" s="16"/>
      <c r="K323" s="16"/>
      <c r="L323" s="16"/>
      <c r="M323" s="27" t="str">
        <f>VLOOKUP(G323,ListaEfectos!$A$4:$F$77,6,0)</f>
        <v>Aire</v>
      </c>
      <c r="N323" s="63" t="str">
        <f>IFERROR(IF(VLOOKUP($G323,ListaEfectos!$A$4:$F$77,1,0)&lt;&gt;"","Efecto"),IFERROR(IF(VLOOKUP($G323,ListaDesventajas!$A$2:$A$24,1,0)&lt;&gt;"","Desventaja"),G323))</f>
        <v>Efecto</v>
      </c>
      <c r="O323" s="23">
        <f ca="1">IF($N323="Efecto",IFERROR(VLOOKUP(H323,INDIRECT(VLOOKUP($G323,ListaEfectos!$A$4:$F$77,2,0)),2,0),0),IF($N323="Desventaja",IFERROR(VLOOKUP(H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5</v>
      </c>
      <c r="P323" s="16">
        <f ca="1">IF($N323="Efecto",IFERROR(VLOOKUP(I323,INDIRECT(VLOOKUP($G323,ListaEfectos!$A$4:$F$77,2,0)),2,0),0),IF($N323="Desventaja",IFERROR(VLOOKUP(I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Q323" s="16">
        <f ca="1">IF($N323="Efecto",IFERROR(VLOOKUP(J323,INDIRECT(VLOOKUP($G323,ListaEfectos!$A$4:$F$77,2,0)),2,0),0),IF($N323="Desventaja",IFERROR(VLOOKUP(J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R323" s="16">
        <f ca="1">IF($N323="Efecto",IFERROR(VLOOKUP(K323,INDIRECT(VLOOKUP($G323,ListaEfectos!$A$4:$F$77,2,0)),2,0),0),IF($N323="Desventaja",IFERROR(VLOOKUP(K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S323" s="16">
        <f ca="1">IF($N323="Efecto",IFERROR(VLOOKUP(L323,INDIRECT(VLOOKUP($G323,ListaEfectos!$A$4:$F$77,2,0)),2,0),0),IF($N323="Desventaja",IFERROR(VLOOKUP(L323,INDIRECT(VLOOKUP($G323,ListaDesventajas!$A$1:$B$24,2,0)),2,0),0),IF($N323="Mantenida",10*INDEX(INDIRECT($F323),1,2),IF($N323="Sostenimiento Menor",20*INDEX(INDIRECT($F323),1,2),IF($N323="Sostenimiento Mayor",30*INDEX(INDIRECT($F323),1,2),IF($N323="Combinable",10*INDEX(INDIRECT($F323),1,2),0))))))</f>
        <v>0</v>
      </c>
      <c r="T323" s="49">
        <f t="shared" ca="1" si="16"/>
        <v>5</v>
      </c>
    </row>
    <row r="324" spans="1:20" x14ac:dyDescent="0.25">
      <c r="A324" s="54"/>
      <c r="B324" s="23" t="s">
        <v>288</v>
      </c>
      <c r="C324" s="16" t="str">
        <f t="shared" si="17"/>
        <v/>
      </c>
      <c r="D324" s="24" t="str">
        <f t="shared" si="18"/>
        <v/>
      </c>
      <c r="F324" s="24" t="str">
        <f t="array" ref="F324">IF(C324&lt;&gt;"",ADDRESS(ROW(C324),COLUMN(C324))&amp;":"&amp;ADDRESS(ROW(C324)-1+MATCH(TRUE,C325:$C$455&lt;&gt;"",0),COLUMN(U324)),F323)</f>
        <v>$C$322:$U$324</v>
      </c>
      <c r="H324" s="16"/>
      <c r="I324" s="16"/>
      <c r="J324" s="16"/>
      <c r="K324" s="16"/>
      <c r="L324" s="16"/>
      <c r="M324" s="27" t="e">
        <f>VLOOKUP(G324,ListaEfectos!$A$4:$F$77,6,0)</f>
        <v>#N/A</v>
      </c>
      <c r="N324" s="63">
        <f>IFERROR(IF(VLOOKUP($G324,ListaEfectos!$A$4:$F$77,1,0)&lt;&gt;"","Efecto"),IFERROR(IF(VLOOKUP($G324,ListaDesventajas!$A$2:$A$24,1,0)&lt;&gt;"","Desventaja"),G324))</f>
        <v>0</v>
      </c>
      <c r="O324" s="23">
        <f ca="1">IF($N324="Efecto",IFERROR(VLOOKUP(H324,INDIRECT(VLOOKUP($G324,ListaEfectos!$A$4:$F$77,2,0)),2,0),0),IF($N324="Desventaja",IFERROR(VLOOKUP(H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P324" s="16">
        <f ca="1">IF($N324="Efecto",IFERROR(VLOOKUP(I324,INDIRECT(VLOOKUP($G324,ListaEfectos!$A$4:$F$77,2,0)),2,0),0),IF($N324="Desventaja",IFERROR(VLOOKUP(I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Q324" s="16">
        <f ca="1">IF($N324="Efecto",IFERROR(VLOOKUP(J324,INDIRECT(VLOOKUP($G324,ListaEfectos!$A$4:$F$77,2,0)),2,0),0),IF($N324="Desventaja",IFERROR(VLOOKUP(J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R324" s="16">
        <f ca="1">IF($N324="Efecto",IFERROR(VLOOKUP(K324,INDIRECT(VLOOKUP($G324,ListaEfectos!$A$4:$F$77,2,0)),2,0),0),IF($N324="Desventaja",IFERROR(VLOOKUP(K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S324" s="16">
        <f ca="1">IF($N324="Efecto",IFERROR(VLOOKUP(L324,INDIRECT(VLOOKUP($G324,ListaEfectos!$A$4:$F$77,2,0)),2,0),0),IF($N324="Desventaja",IFERROR(VLOOKUP(L324,INDIRECT(VLOOKUP($G324,ListaDesventajas!$A$1:$B$24,2,0)),2,0),0),IF($N324="Mantenida",10*INDEX(INDIRECT($F324),1,2),IF($N324="Sostenimiento Menor",20*INDEX(INDIRECT($F324),1,2),IF($N324="Sostenimiento Mayor",30*INDEX(INDIRECT($F324),1,2),IF($N324="Combinable",10*INDEX(INDIRECT($F324),1,2),0))))))</f>
        <v>0</v>
      </c>
      <c r="T324" s="49">
        <f t="shared" ca="1" si="16"/>
        <v>0</v>
      </c>
    </row>
    <row r="325" spans="1:20" x14ac:dyDescent="0.25">
      <c r="A325" s="54"/>
      <c r="B325" s="23" t="s">
        <v>490</v>
      </c>
      <c r="C325" s="16">
        <f t="shared" si="17"/>
        <v>20</v>
      </c>
      <c r="D325" s="24">
        <f t="shared" si="18"/>
        <v>1</v>
      </c>
      <c r="E325" s="23" t="s">
        <v>201</v>
      </c>
      <c r="F325" s="24" t="str">
        <f t="array" ref="F325">IF(C325&lt;&gt;"",ADDRESS(ROW(C325),COLUMN(C325))&amp;":"&amp;ADDRESS(ROW(C325)-1+MATCH(TRUE,C326:$C$455&lt;&gt;"",0),COLUMN(U325)),F324)</f>
        <v>$C$325:$U$326</v>
      </c>
      <c r="G325" s="24" t="s">
        <v>244</v>
      </c>
      <c r="H325" s="48" t="s">
        <v>345</v>
      </c>
      <c r="I325" s="16"/>
      <c r="J325" s="16"/>
      <c r="K325" s="16"/>
      <c r="L325" s="16"/>
      <c r="M325" s="27" t="str">
        <f>VLOOKUP(G325,ListaEfectos!$A$4:$F$77,6,0)</f>
        <v>Aire</v>
      </c>
      <c r="N325" s="63" t="str">
        <f>IFERROR(IF(VLOOKUP($G325,ListaEfectos!$A$4:$F$77,1,0)&lt;&gt;"","Efecto"),IFERROR(IF(VLOOKUP($G325,ListaDesventajas!$A$2:$A$24,1,0)&lt;&gt;"","Desventaja"),G325))</f>
        <v>Efecto</v>
      </c>
      <c r="O325" s="23">
        <f ca="1">IF($N325="Efecto",IFERROR(VLOOKUP(H325,INDIRECT(VLOOKUP($G325,ListaEfectos!$A$4:$F$77,2,0)),2,0),0),IF($N325="Desventaja",IFERROR(VLOOKUP(H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15</v>
      </c>
      <c r="P325" s="16">
        <f ca="1">IF($N325="Efecto",IFERROR(VLOOKUP(I325,INDIRECT(VLOOKUP($G325,ListaEfectos!$A$4:$F$77,2,0)),2,0),0),IF($N325="Desventaja",IFERROR(VLOOKUP(I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Q325" s="16">
        <f ca="1">IF($N325="Efecto",IFERROR(VLOOKUP(J325,INDIRECT(VLOOKUP($G325,ListaEfectos!$A$4:$F$77,2,0)),2,0),0),IF($N325="Desventaja",IFERROR(VLOOKUP(J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R325" s="16">
        <f ca="1">IF($N325="Efecto",IFERROR(VLOOKUP(K325,INDIRECT(VLOOKUP($G325,ListaEfectos!$A$4:$F$77,2,0)),2,0),0),IF($N325="Desventaja",IFERROR(VLOOKUP(K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S325" s="16">
        <f ca="1">IF($N325="Efecto",IFERROR(VLOOKUP(L325,INDIRECT(VLOOKUP($G325,ListaEfectos!$A$4:$F$77,2,0)),2,0),0),IF($N325="Desventaja",IFERROR(VLOOKUP(L325,INDIRECT(VLOOKUP($G325,ListaDesventajas!$A$1:$B$24,2,0)),2,0),0),IF($N325="Mantenida",10*INDEX(INDIRECT($F325),1,2),IF($N325="Sostenimiento Menor",20*INDEX(INDIRECT($F325),1,2),IF($N325="Sostenimiento Mayor",30*INDEX(INDIRECT($F325),1,2),IF($N325="Combinable",10*INDEX(INDIRECT($F325),1,2),0))))))</f>
        <v>0</v>
      </c>
      <c r="T325" s="49">
        <f t="shared" ca="1" si="16"/>
        <v>15</v>
      </c>
    </row>
    <row r="326" spans="1:20" x14ac:dyDescent="0.25">
      <c r="A326" s="54"/>
      <c r="C326" s="16" t="str">
        <f t="shared" si="17"/>
        <v/>
      </c>
      <c r="D326" s="24" t="str">
        <f t="shared" si="18"/>
        <v/>
      </c>
      <c r="E326" s="23" t="s">
        <v>200</v>
      </c>
      <c r="F326" s="24" t="str">
        <f t="array" ref="F326">IF(C326&lt;&gt;"",ADDRESS(ROW(C326),COLUMN(C326))&amp;":"&amp;ADDRESS(ROW(C326)-1+MATCH(TRUE,C327:$C$455&lt;&gt;"",0),COLUMN(U326)),F325)</f>
        <v>$C$325:$U$326</v>
      </c>
      <c r="G326" s="24" t="s">
        <v>305</v>
      </c>
      <c r="H326" s="48" t="s">
        <v>593</v>
      </c>
      <c r="I326" s="16"/>
      <c r="J326" s="16"/>
      <c r="K326" s="16"/>
      <c r="L326" s="16"/>
      <c r="M326" s="27" t="str">
        <f>VLOOKUP(G326,ListaEfectos!$A$4:$F$77,6,0)</f>
        <v>Aire</v>
      </c>
      <c r="N326" s="63" t="str">
        <f>IFERROR(IF(VLOOKUP($G326,ListaEfectos!$A$4:$F$77,1,0)&lt;&gt;"","Efecto"),IFERROR(IF(VLOOKUP($G326,ListaDesventajas!$A$2:$A$24,1,0)&lt;&gt;"","Desventaja"),G326))</f>
        <v>Efecto</v>
      </c>
      <c r="O326" s="23">
        <f ca="1">IF($N326="Efecto",IFERROR(VLOOKUP(H326,INDIRECT(VLOOKUP($G326,ListaEfectos!$A$4:$F$77,2,0)),2,0),0),IF($N326="Desventaja",IFERROR(VLOOKUP(H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5</v>
      </c>
      <c r="P326" s="16">
        <f ca="1">IF($N326="Efecto",IFERROR(VLOOKUP(I326,INDIRECT(VLOOKUP($G326,ListaEfectos!$A$4:$F$77,2,0)),2,0),0),IF($N326="Desventaja",IFERROR(VLOOKUP(I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Q326" s="16">
        <f ca="1">IF($N326="Efecto",IFERROR(VLOOKUP(J326,INDIRECT(VLOOKUP($G326,ListaEfectos!$A$4:$F$77,2,0)),2,0),0),IF($N326="Desventaja",IFERROR(VLOOKUP(J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R326" s="16">
        <f ca="1">IF($N326="Efecto",IFERROR(VLOOKUP(K326,INDIRECT(VLOOKUP($G326,ListaEfectos!$A$4:$F$77,2,0)),2,0),0),IF($N326="Desventaja",IFERROR(VLOOKUP(K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S326" s="16">
        <f ca="1">IF($N326="Efecto",IFERROR(VLOOKUP(L326,INDIRECT(VLOOKUP($G326,ListaEfectos!$A$4:$F$77,2,0)),2,0),0),IF($N326="Desventaja",IFERROR(VLOOKUP(L326,INDIRECT(VLOOKUP($G326,ListaDesventajas!$A$1:$B$24,2,0)),2,0),0),IF($N326="Mantenida",10*INDEX(INDIRECT($F326),1,2),IF($N326="Sostenimiento Menor",20*INDEX(INDIRECT($F326),1,2),IF($N326="Sostenimiento Mayor",30*INDEX(INDIRECT($F326),1,2),IF($N326="Combinable",10*INDEX(INDIRECT($F326),1,2),0))))))</f>
        <v>0</v>
      </c>
      <c r="T326" s="49">
        <f t="shared" ca="1" si="16"/>
        <v>5</v>
      </c>
    </row>
    <row r="327" spans="1:20" x14ac:dyDescent="0.25">
      <c r="A327" s="54"/>
      <c r="B327" s="23" t="s">
        <v>491</v>
      </c>
      <c r="C327" s="16">
        <f t="shared" si="17"/>
        <v>20</v>
      </c>
      <c r="D327" s="24">
        <f t="shared" si="18"/>
        <v>1</v>
      </c>
      <c r="E327" s="23" t="s">
        <v>118</v>
      </c>
      <c r="F327" s="24" t="str">
        <f t="array" ref="F327">IF(C327&lt;&gt;"",ADDRESS(ROW(C327),COLUMN(C327))&amp;":"&amp;ADDRESS(ROW(C327)-1+MATCH(TRUE,C328:$C$455&lt;&gt;"",0),COLUMN(U327)),F326)</f>
        <v>$C$327:$U$328</v>
      </c>
      <c r="G327" s="24" t="s">
        <v>243</v>
      </c>
      <c r="H327" s="47" t="s">
        <v>353</v>
      </c>
      <c r="I327" s="16"/>
      <c r="J327" s="16"/>
      <c r="K327" s="16"/>
      <c r="L327" s="16"/>
      <c r="M327" s="27" t="str">
        <f>VLOOKUP(G327,ListaEfectos!$A$4:$F$77,6,0)</f>
        <v>Agua, Aire, Fuego</v>
      </c>
      <c r="N327" s="63" t="str">
        <f>IFERROR(IF(VLOOKUP($G327,ListaEfectos!$A$4:$F$77,1,0)&lt;&gt;"","Efecto"),IFERROR(IF(VLOOKUP($G327,ListaDesventajas!$A$2:$A$24,1,0)&lt;&gt;"","Desventaja"),G327))</f>
        <v>Efecto</v>
      </c>
      <c r="O327" s="23">
        <f ca="1">IF($N327="Efecto",IFERROR(VLOOKUP(H327,INDIRECT(VLOOKUP($G327,ListaEfectos!$A$4:$F$77,2,0)),2,0),0),IF($N327="Desventaja",IFERROR(VLOOKUP(H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10</v>
      </c>
      <c r="P327" s="16">
        <f ca="1">IF($N327="Efecto",IFERROR(VLOOKUP(I327,INDIRECT(VLOOKUP($G327,ListaEfectos!$A$4:$F$77,2,0)),2,0),0),IF($N327="Desventaja",IFERROR(VLOOKUP(I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Q327" s="16">
        <f ca="1">IF($N327="Efecto",IFERROR(VLOOKUP(J327,INDIRECT(VLOOKUP($G327,ListaEfectos!$A$4:$F$77,2,0)),2,0),0),IF($N327="Desventaja",IFERROR(VLOOKUP(J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R327" s="16">
        <f ca="1">IF($N327="Efecto",IFERROR(VLOOKUP(K327,INDIRECT(VLOOKUP($G327,ListaEfectos!$A$4:$F$77,2,0)),2,0),0),IF($N327="Desventaja",IFERROR(VLOOKUP(K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S327" s="16">
        <f ca="1">IF($N327="Efecto",IFERROR(VLOOKUP(L327,INDIRECT(VLOOKUP($G327,ListaEfectos!$A$4:$F$77,2,0)),2,0),0),IF($N327="Desventaja",IFERROR(VLOOKUP(L327,INDIRECT(VLOOKUP($G327,ListaDesventajas!$A$1:$B$24,2,0)),2,0),0),IF($N327="Mantenida",10*INDEX(INDIRECT($F327),1,2),IF($N327="Sostenimiento Menor",20*INDEX(INDIRECT($F327),1,2),IF($N327="Sostenimiento Mayor",30*INDEX(INDIRECT($F327),1,2),IF($N327="Combinable",10*INDEX(INDIRECT($F327),1,2),0))))))</f>
        <v>0</v>
      </c>
      <c r="T327" s="49">
        <f t="shared" ca="1" si="16"/>
        <v>10</v>
      </c>
    </row>
    <row r="328" spans="1:20" x14ac:dyDescent="0.25">
      <c r="A328" s="54"/>
      <c r="C328" s="16" t="str">
        <f t="shared" si="17"/>
        <v/>
      </c>
      <c r="D328" s="24" t="str">
        <f t="shared" si="18"/>
        <v/>
      </c>
      <c r="E328" s="23" t="s">
        <v>188</v>
      </c>
      <c r="F328" s="24" t="str">
        <f t="array" ref="F328">IF(C328&lt;&gt;"",ADDRESS(ROW(C328),COLUMN(C328))&amp;":"&amp;ADDRESS(ROW(C328)-1+MATCH(TRUE,C329:$C$455&lt;&gt;"",0),COLUMN(U328)),F327)</f>
        <v>$C$327:$U$328</v>
      </c>
      <c r="G328" s="24" t="s">
        <v>304</v>
      </c>
      <c r="H328" s="48" t="s">
        <v>692</v>
      </c>
      <c r="I328" s="16"/>
      <c r="J328" s="16"/>
      <c r="K328" s="16"/>
      <c r="L328" s="16"/>
      <c r="M328" s="27" t="str">
        <f>VLOOKUP(G328,ListaEfectos!$A$4:$F$77,6,0)</f>
        <v>Fuego, Oscuridad</v>
      </c>
      <c r="N328" s="63" t="str">
        <f>IFERROR(IF(VLOOKUP($G328,ListaEfectos!$A$4:$F$77,1,0)&lt;&gt;"","Efecto"),IFERROR(IF(VLOOKUP($G328,ListaDesventajas!$A$2:$A$24,1,0)&lt;&gt;"","Desventaja"),G328))</f>
        <v>Efecto</v>
      </c>
      <c r="O328" s="23">
        <f ca="1">IF($N328="Efecto",IFERROR(VLOOKUP(H328,INDIRECT(VLOOKUP($G328,ListaEfectos!$A$4:$F$77,2,0)),2,0),0),IF($N328="Desventaja",IFERROR(VLOOKUP(H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10</v>
      </c>
      <c r="P328" s="16">
        <f ca="1">IF($N328="Efecto",IFERROR(VLOOKUP(I328,INDIRECT(VLOOKUP($G328,ListaEfectos!$A$4:$F$77,2,0)),2,0),0),IF($N328="Desventaja",IFERROR(VLOOKUP(I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Q328" s="16">
        <f ca="1">IF($N328="Efecto",IFERROR(VLOOKUP(J328,INDIRECT(VLOOKUP($G328,ListaEfectos!$A$4:$F$77,2,0)),2,0),0),IF($N328="Desventaja",IFERROR(VLOOKUP(J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R328" s="16">
        <f ca="1">IF($N328="Efecto",IFERROR(VLOOKUP(K328,INDIRECT(VLOOKUP($G328,ListaEfectos!$A$4:$F$77,2,0)),2,0),0),IF($N328="Desventaja",IFERROR(VLOOKUP(K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S328" s="16">
        <f ca="1">IF($N328="Efecto",IFERROR(VLOOKUP(L328,INDIRECT(VLOOKUP($G328,ListaEfectos!$A$4:$F$77,2,0)),2,0),0),IF($N328="Desventaja",IFERROR(VLOOKUP(L328,INDIRECT(VLOOKUP($G328,ListaDesventajas!$A$1:$B$24,2,0)),2,0),0),IF($N328="Mantenida",10*INDEX(INDIRECT($F328),1,2),IF($N328="Sostenimiento Menor",20*INDEX(INDIRECT($F328),1,2),IF($N328="Sostenimiento Mayor",30*INDEX(INDIRECT($F328),1,2),IF($N328="Combinable",10*INDEX(INDIRECT($F328),1,2),0))))))</f>
        <v>0</v>
      </c>
      <c r="T328" s="49">
        <f t="shared" ca="1" si="16"/>
        <v>10</v>
      </c>
    </row>
    <row r="329" spans="1:20" x14ac:dyDescent="0.25">
      <c r="A329" s="54"/>
      <c r="B329" s="23" t="s">
        <v>492</v>
      </c>
      <c r="C329" s="16">
        <f t="shared" si="17"/>
        <v>50</v>
      </c>
      <c r="D329" s="24">
        <f t="shared" si="18"/>
        <v>2</v>
      </c>
      <c r="E329" s="23" t="s">
        <v>202</v>
      </c>
      <c r="F329" s="24" t="str">
        <f t="array" ref="F329">IF(C329&lt;&gt;"",ADDRESS(ROW(C329),COLUMN(C329))&amp;":"&amp;ADDRESS(ROW(C329)-1+MATCH(TRUE,C330:$C$455&lt;&gt;"",0),COLUMN(U329)),F328)</f>
        <v>$C$329:$U$329</v>
      </c>
      <c r="G329" s="24" t="s">
        <v>238</v>
      </c>
      <c r="H329" s="48" t="s">
        <v>367</v>
      </c>
      <c r="I329" s="47" t="s">
        <v>1019</v>
      </c>
      <c r="J329" s="16"/>
      <c r="K329" s="16"/>
      <c r="L329" s="16"/>
      <c r="M329" s="27" t="str">
        <f>VLOOKUP(G329,ListaEfectos!$A$4:$F$77,6,0)</f>
        <v>Agua, Aire, Oscuridad</v>
      </c>
      <c r="N329" s="63" t="str">
        <f>IFERROR(IF(VLOOKUP($G329,ListaEfectos!$A$4:$F$77,1,0)&lt;&gt;"","Efecto"),IFERROR(IF(VLOOKUP($G329,ListaDesventajas!$A$2:$A$24,1,0)&lt;&gt;"","Desventaja"),G329))</f>
        <v>Efecto</v>
      </c>
      <c r="O329" s="23">
        <f ca="1">IF($N329="Efecto",IFERROR(VLOOKUP(H329,INDIRECT(VLOOKUP($G329,ListaEfectos!$A$4:$F$77,2,0)),2,0),0),IF($N329="Desventaja",IFERROR(VLOOKUP(H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20</v>
      </c>
      <c r="P329" s="16">
        <f ca="1">IF($N329="Efecto",IFERROR(VLOOKUP(I329,INDIRECT(VLOOKUP($G329,ListaEfectos!$A$4:$F$77,2,0)),2,0),0),IF($N329="Desventaja",IFERROR(VLOOKUP(I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30</v>
      </c>
      <c r="Q329" s="16">
        <f ca="1">IF($N329="Efecto",IFERROR(VLOOKUP(J329,INDIRECT(VLOOKUP($G329,ListaEfectos!$A$4:$F$77,2,0)),2,0),0),IF($N329="Desventaja",IFERROR(VLOOKUP(J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R329" s="16">
        <f ca="1">IF($N329="Efecto",IFERROR(VLOOKUP(K329,INDIRECT(VLOOKUP($G329,ListaEfectos!$A$4:$F$77,2,0)),2,0),0),IF($N329="Desventaja",IFERROR(VLOOKUP(K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S329" s="16">
        <f ca="1">IF($N329="Efecto",IFERROR(VLOOKUP(L329,INDIRECT(VLOOKUP($G329,ListaEfectos!$A$4:$F$77,2,0)),2,0),0),IF($N329="Desventaja",IFERROR(VLOOKUP(L329,INDIRECT(VLOOKUP($G329,ListaDesventajas!$A$1:$B$24,2,0)),2,0),0),IF($N329="Mantenida",10*INDEX(INDIRECT($F329),1,2),IF($N329="Sostenimiento Menor",20*INDEX(INDIRECT($F329),1,2),IF($N329="Sostenimiento Mayor",30*INDEX(INDIRECT($F329),1,2),IF($N329="Combinable",10*INDEX(INDIRECT($F329),1,2),0))))))</f>
        <v>0</v>
      </c>
      <c r="T329" s="49">
        <f t="shared" ca="1" si="16"/>
        <v>50</v>
      </c>
    </row>
    <row r="330" spans="1:20" x14ac:dyDescent="0.25">
      <c r="A330" s="54"/>
      <c r="B330" s="23" t="s">
        <v>493</v>
      </c>
      <c r="C330" s="16">
        <f t="shared" si="17"/>
        <v>70</v>
      </c>
      <c r="D330" s="24">
        <f t="shared" si="18"/>
        <v>2</v>
      </c>
      <c r="E330" s="23" t="s">
        <v>175</v>
      </c>
      <c r="F330" s="24" t="str">
        <f t="array" ref="F330">IF(C330&lt;&gt;"",ADDRESS(ROW(C330),COLUMN(C330))&amp;":"&amp;ADDRESS(ROW(C330)-1+MATCH(TRUE,C331:$C$455&lt;&gt;"",0),COLUMN(U330)),F329)</f>
        <v>$C$330:$U$333</v>
      </c>
      <c r="G330" s="24" t="s">
        <v>982</v>
      </c>
      <c r="H330" s="47" t="s">
        <v>360</v>
      </c>
      <c r="I330" s="16"/>
      <c r="J330" s="16"/>
      <c r="K330" s="16"/>
      <c r="L330" s="16"/>
      <c r="M330" s="27" t="str">
        <f>VLOOKUP(G330,ListaEfectos!$A$4:$F$77,6,0)</f>
        <v>Fuego, Luz, Oscuridad</v>
      </c>
      <c r="N330" s="63" t="str">
        <f>IFERROR(IF(VLOOKUP($G330,ListaEfectos!$A$4:$F$77,1,0)&lt;&gt;"","Efecto"),IFERROR(IF(VLOOKUP($G330,ListaDesventajas!$A$2:$A$24,1,0)&lt;&gt;"","Desventaja"),G330))</f>
        <v>Efecto</v>
      </c>
      <c r="O330" s="23">
        <f ca="1">IF($N330="Efecto",IFERROR(VLOOKUP(H330,INDIRECT(VLOOKUP($G330,ListaEfectos!$A$4:$F$77,2,0)),2,0),0),IF($N330="Desventaja",IFERROR(VLOOKUP(H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20</v>
      </c>
      <c r="P330" s="16">
        <f ca="1">IF($N330="Efecto",IFERROR(VLOOKUP(I330,INDIRECT(VLOOKUP($G330,ListaEfectos!$A$4:$F$77,2,0)),2,0),0),IF($N330="Desventaja",IFERROR(VLOOKUP(I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Q330" s="16">
        <f ca="1">IF($N330="Efecto",IFERROR(VLOOKUP(J330,INDIRECT(VLOOKUP($G330,ListaEfectos!$A$4:$F$77,2,0)),2,0),0),IF($N330="Desventaja",IFERROR(VLOOKUP(J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R330" s="16">
        <f ca="1">IF($N330="Efecto",IFERROR(VLOOKUP(K330,INDIRECT(VLOOKUP($G330,ListaEfectos!$A$4:$F$77,2,0)),2,0),0),IF($N330="Desventaja",IFERROR(VLOOKUP(K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S330" s="16">
        <f ca="1">IF($N330="Efecto",IFERROR(VLOOKUP(L330,INDIRECT(VLOOKUP($G330,ListaEfectos!$A$4:$F$77,2,0)),2,0),0),IF($N330="Desventaja",IFERROR(VLOOKUP(L330,INDIRECT(VLOOKUP($G330,ListaDesventajas!$A$1:$B$24,2,0)),2,0),0),IF($N330="Mantenida",10*INDEX(INDIRECT($F330),1,2),IF($N330="Sostenimiento Menor",20*INDEX(INDIRECT($F330),1,2),IF($N330="Sostenimiento Mayor",30*INDEX(INDIRECT($F330),1,2),IF($N330="Combinable",10*INDEX(INDIRECT($F330),1,2),0))))))</f>
        <v>0</v>
      </c>
      <c r="T330" s="49">
        <f t="shared" ca="1" si="16"/>
        <v>20</v>
      </c>
    </row>
    <row r="331" spans="1:20" x14ac:dyDescent="0.25">
      <c r="A331" s="54"/>
      <c r="C331" s="16" t="str">
        <f t="shared" si="17"/>
        <v/>
      </c>
      <c r="D331" s="24" t="str">
        <f t="shared" si="18"/>
        <v/>
      </c>
      <c r="E331" s="23" t="s">
        <v>203</v>
      </c>
      <c r="F331" s="24" t="str">
        <f t="array" ref="F331">IF(C331&lt;&gt;"",ADDRESS(ROW(C331),COLUMN(C331))&amp;":"&amp;ADDRESS(ROW(C331)-1+MATCH(TRUE,C332:$C$455&lt;&gt;"",0),COLUMN(U331)),F330)</f>
        <v>$C$330:$U$333</v>
      </c>
      <c r="G331" s="24" t="s">
        <v>306</v>
      </c>
      <c r="H331" s="47" t="s">
        <v>365</v>
      </c>
      <c r="I331" s="16"/>
      <c r="J331" s="16"/>
      <c r="K331" s="16"/>
      <c r="L331" s="16"/>
      <c r="M331" s="27" t="str">
        <f>VLOOKUP(G331,ListaEfectos!$A$4:$F$77,6,0)</f>
        <v>Fuego</v>
      </c>
      <c r="N331" s="63" t="str">
        <f>IFERROR(IF(VLOOKUP($G331,ListaEfectos!$A$4:$F$77,1,0)&lt;&gt;"","Efecto"),IFERROR(IF(VLOOKUP($G331,ListaDesventajas!$A$2:$A$24,1,0)&lt;&gt;"","Desventaja"),G331))</f>
        <v>Efecto</v>
      </c>
      <c r="O331" s="23">
        <f ca="1">IF($N331="Efecto",IFERROR(VLOOKUP(H331,INDIRECT(VLOOKUP($G331,ListaEfectos!$A$4:$F$77,2,0)),2,0),0),IF($N331="Desventaja",IFERROR(VLOOKUP(H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20</v>
      </c>
      <c r="P331" s="16">
        <f ca="1">IF($N331="Efecto",IFERROR(VLOOKUP(I331,INDIRECT(VLOOKUP($G331,ListaEfectos!$A$4:$F$77,2,0)),2,0),0),IF($N331="Desventaja",IFERROR(VLOOKUP(I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Q331" s="16">
        <f ca="1">IF($N331="Efecto",IFERROR(VLOOKUP(J331,INDIRECT(VLOOKUP($G331,ListaEfectos!$A$4:$F$77,2,0)),2,0),0),IF($N331="Desventaja",IFERROR(VLOOKUP(J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R331" s="16">
        <f ca="1">IF($N331="Efecto",IFERROR(VLOOKUP(K331,INDIRECT(VLOOKUP($G331,ListaEfectos!$A$4:$F$77,2,0)),2,0),0),IF($N331="Desventaja",IFERROR(VLOOKUP(K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S331" s="16">
        <f ca="1">IF($N331="Efecto",IFERROR(VLOOKUP(L331,INDIRECT(VLOOKUP($G331,ListaEfectos!$A$4:$F$77,2,0)),2,0),0),IF($N331="Desventaja",IFERROR(VLOOKUP(L331,INDIRECT(VLOOKUP($G331,ListaDesventajas!$A$1:$B$24,2,0)),2,0),0),IF($N331="Mantenida",10*INDEX(INDIRECT($F331),1,2),IF($N331="Sostenimiento Menor",20*INDEX(INDIRECT($F331),1,2),IF($N331="Sostenimiento Mayor",30*INDEX(INDIRECT($F331),1,2),IF($N331="Combinable",10*INDEX(INDIRECT($F331),1,2),0))))))</f>
        <v>0</v>
      </c>
      <c r="T331" s="49">
        <f t="shared" ca="1" si="16"/>
        <v>20</v>
      </c>
    </row>
    <row r="332" spans="1:20" x14ac:dyDescent="0.25">
      <c r="A332" s="54"/>
      <c r="C332" s="16" t="str">
        <f t="shared" si="17"/>
        <v/>
      </c>
      <c r="D332" s="24" t="str">
        <f t="shared" si="18"/>
        <v/>
      </c>
      <c r="E332" s="23" t="s">
        <v>71</v>
      </c>
      <c r="F332" s="24" t="str">
        <f t="array" ref="F332">IF(C332&lt;&gt;"",ADDRESS(ROW(C332),COLUMN(C332))&amp;":"&amp;ADDRESS(ROW(C332)-1+MATCH(TRUE,C333:$C$455&lt;&gt;"",0),COLUMN(U332)),F331)</f>
        <v>$C$330:$U$333</v>
      </c>
      <c r="G332" s="24" t="s">
        <v>252</v>
      </c>
      <c r="H332" s="48" t="s">
        <v>343</v>
      </c>
      <c r="I332" s="16"/>
      <c r="J332" s="16"/>
      <c r="K332" s="16"/>
      <c r="L332" s="16"/>
      <c r="M332" s="27" t="str">
        <f>VLOOKUP(G332,ListaEfectos!$A$4:$F$77,6,0)</f>
        <v>Aire, Fuego, Oscuridad</v>
      </c>
      <c r="N332" s="63" t="str">
        <f>IFERROR(IF(VLOOKUP($G332,ListaEfectos!$A$4:$F$77,1,0)&lt;&gt;"","Efecto"),IFERROR(IF(VLOOKUP($G332,ListaDesventajas!$A$2:$A$24,1,0)&lt;&gt;"","Desventaja"),G332))</f>
        <v>Efecto</v>
      </c>
      <c r="O332" s="23">
        <f ca="1">IF($N332="Efecto",IFERROR(VLOOKUP(H332,INDIRECT(VLOOKUP($G332,ListaEfectos!$A$4:$F$77,2,0)),2,0),0),IF($N332="Desventaja",IFERROR(VLOOKUP(H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15</v>
      </c>
      <c r="P332" s="16">
        <f ca="1">IF($N332="Efecto",IFERROR(VLOOKUP(I332,INDIRECT(VLOOKUP($G332,ListaEfectos!$A$4:$F$77,2,0)),2,0),0),IF($N332="Desventaja",IFERROR(VLOOKUP(I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Q332" s="16">
        <f ca="1">IF($N332="Efecto",IFERROR(VLOOKUP(J332,INDIRECT(VLOOKUP($G332,ListaEfectos!$A$4:$F$77,2,0)),2,0),0),IF($N332="Desventaja",IFERROR(VLOOKUP(J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R332" s="16">
        <f ca="1">IF($N332="Efecto",IFERROR(VLOOKUP(K332,INDIRECT(VLOOKUP($G332,ListaEfectos!$A$4:$F$77,2,0)),2,0),0),IF($N332="Desventaja",IFERROR(VLOOKUP(K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S332" s="16">
        <f ca="1">IF($N332="Efecto",IFERROR(VLOOKUP(L332,INDIRECT(VLOOKUP($G332,ListaEfectos!$A$4:$F$77,2,0)),2,0),0),IF($N332="Desventaja",IFERROR(VLOOKUP(L332,INDIRECT(VLOOKUP($G332,ListaDesventajas!$A$1:$B$24,2,0)),2,0),0),IF($N332="Mantenida",10*INDEX(INDIRECT($F332),1,2),IF($N332="Sostenimiento Menor",20*INDEX(INDIRECT($F332),1,2),IF($N332="Sostenimiento Mayor",30*INDEX(INDIRECT($F332),1,2),IF($N332="Combinable",10*INDEX(INDIRECT($F332),1,2),0))))))</f>
        <v>0</v>
      </c>
      <c r="T332" s="49">
        <f t="shared" ca="1" si="16"/>
        <v>15</v>
      </c>
    </row>
    <row r="333" spans="1:20" x14ac:dyDescent="0.25">
      <c r="A333" s="54"/>
      <c r="B333" s="23" t="s">
        <v>270</v>
      </c>
      <c r="C333" s="16" t="str">
        <f t="shared" si="17"/>
        <v/>
      </c>
      <c r="D333" s="24">
        <f t="shared" si="18"/>
        <v>2</v>
      </c>
      <c r="F333" s="24" t="str">
        <f t="array" ref="F333">IF(C333&lt;&gt;"",ADDRESS(ROW(C333),COLUMN(C333))&amp;":"&amp;ADDRESS(ROW(C333)-1+MATCH(TRUE,C334:$C$455&lt;&gt;"",0),COLUMN(U333)),F332)</f>
        <v>$C$330:$U$333</v>
      </c>
      <c r="H333" s="16"/>
      <c r="I333" s="16"/>
      <c r="J333" s="16"/>
      <c r="K333" s="16"/>
      <c r="L333" s="16"/>
      <c r="M333" s="27" t="e">
        <f>VLOOKUP(G333,ListaEfectos!$A$4:$F$77,6,0)</f>
        <v>#N/A</v>
      </c>
      <c r="N333" s="63">
        <f>IFERROR(IF(VLOOKUP($G333,ListaEfectos!$A$4:$F$77,1,0)&lt;&gt;"","Efecto"),IFERROR(IF(VLOOKUP($G333,ListaDesventajas!$A$2:$A$24,1,0)&lt;&gt;"","Desventaja"),G333))</f>
        <v>0</v>
      </c>
      <c r="O333" s="23">
        <f ca="1">IF($N333="Efecto",IFERROR(VLOOKUP(H333,INDIRECT(VLOOKUP($G333,ListaEfectos!$A$4:$F$77,2,0)),2,0),0),IF($N333="Desventaja",IFERROR(VLOOKUP(H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P333" s="16">
        <f ca="1">IF($N333="Efecto",IFERROR(VLOOKUP(I333,INDIRECT(VLOOKUP($G333,ListaEfectos!$A$4:$F$77,2,0)),2,0),0),IF($N333="Desventaja",IFERROR(VLOOKUP(I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Q333" s="16">
        <f ca="1">IF($N333="Efecto",IFERROR(VLOOKUP(J333,INDIRECT(VLOOKUP($G333,ListaEfectos!$A$4:$F$77,2,0)),2,0),0),IF($N333="Desventaja",IFERROR(VLOOKUP(J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R333" s="16">
        <f ca="1">IF($N333="Efecto",IFERROR(VLOOKUP(K333,INDIRECT(VLOOKUP($G333,ListaEfectos!$A$4:$F$77,2,0)),2,0),0),IF($N333="Desventaja",IFERROR(VLOOKUP(K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S333" s="16">
        <f ca="1">IF($N333="Efecto",IFERROR(VLOOKUP(L333,INDIRECT(VLOOKUP($G333,ListaEfectos!$A$4:$F$77,2,0)),2,0),0),IF($N333="Desventaja",IFERROR(VLOOKUP(L333,INDIRECT(VLOOKUP($G333,ListaDesventajas!$A$1:$B$24,2,0)),2,0),0),IF($N333="Mantenida",10*INDEX(INDIRECT($F333),1,2),IF($N333="Sostenimiento Menor",20*INDEX(INDIRECT($F333),1,2),IF($N333="Sostenimiento Mayor",30*INDEX(INDIRECT($F333),1,2),IF($N333="Combinable",10*INDEX(INDIRECT($F333),1,2),0))))))</f>
        <v>0</v>
      </c>
      <c r="T333" s="49">
        <f t="shared" ca="1" si="16"/>
        <v>0</v>
      </c>
    </row>
    <row r="334" spans="1:20" x14ac:dyDescent="0.25">
      <c r="A334" s="54"/>
      <c r="B334" s="23" t="s">
        <v>494</v>
      </c>
      <c r="C334" s="16">
        <f t="shared" si="17"/>
        <v>75</v>
      </c>
      <c r="D334" s="24">
        <f t="shared" si="18"/>
        <v>3</v>
      </c>
      <c r="E334" s="23" t="s">
        <v>180</v>
      </c>
      <c r="F334" s="24" t="str">
        <f t="array" ref="F334">IF(C334&lt;&gt;"",ADDRESS(ROW(C334),COLUMN(C334))&amp;":"&amp;ADDRESS(ROW(C334)-1+MATCH(TRUE,C335:$C$455&lt;&gt;"",0),COLUMN(U334)),F333)</f>
        <v>$C$334:$U$339</v>
      </c>
      <c r="G334" s="24" t="s">
        <v>252</v>
      </c>
      <c r="H334" s="48" t="s">
        <v>577</v>
      </c>
      <c r="I334" s="16"/>
      <c r="J334" s="16"/>
      <c r="K334" s="16"/>
      <c r="L334" s="16"/>
      <c r="M334" s="27" t="str">
        <f>VLOOKUP(G334,ListaEfectos!$A$4:$F$77,6,0)</f>
        <v>Aire, Fuego, Oscuridad</v>
      </c>
      <c r="N334" s="63" t="str">
        <f>IFERROR(IF(VLOOKUP($G334,ListaEfectos!$A$4:$F$77,1,0)&lt;&gt;"","Efecto"),IFERROR(IF(VLOOKUP($G334,ListaDesventajas!$A$2:$A$24,1,0)&lt;&gt;"","Desventaja"),G334))</f>
        <v>Efecto</v>
      </c>
      <c r="O334" s="23">
        <f ca="1">IF($N334="Efecto",IFERROR(VLOOKUP(H334,INDIRECT(VLOOKUP($G334,ListaEfectos!$A$4:$F$77,2,0)),2,0),0),IF($N334="Desventaja",IFERROR(VLOOKUP(H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30</v>
      </c>
      <c r="P334" s="16">
        <f ca="1">IF($N334="Efecto",IFERROR(VLOOKUP(I334,INDIRECT(VLOOKUP($G334,ListaEfectos!$A$4:$F$77,2,0)),2,0),0),IF($N334="Desventaja",IFERROR(VLOOKUP(I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Q334" s="16">
        <f ca="1">IF($N334="Efecto",IFERROR(VLOOKUP(J334,INDIRECT(VLOOKUP($G334,ListaEfectos!$A$4:$F$77,2,0)),2,0),0),IF($N334="Desventaja",IFERROR(VLOOKUP(J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R334" s="16">
        <f ca="1">IF($N334="Efecto",IFERROR(VLOOKUP(K334,INDIRECT(VLOOKUP($G334,ListaEfectos!$A$4:$F$77,2,0)),2,0),0),IF($N334="Desventaja",IFERROR(VLOOKUP(K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S334" s="16">
        <f ca="1">IF($N334="Efecto",IFERROR(VLOOKUP(L334,INDIRECT(VLOOKUP($G334,ListaEfectos!$A$4:$F$77,2,0)),2,0),0),IF($N334="Desventaja",IFERROR(VLOOKUP(L334,INDIRECT(VLOOKUP($G334,ListaDesventajas!$A$1:$B$24,2,0)),2,0),0),IF($N334="Mantenida",10*INDEX(INDIRECT($F334),1,2),IF($N334="Sostenimiento Menor",20*INDEX(INDIRECT($F334),1,2),IF($N334="Sostenimiento Mayor",30*INDEX(INDIRECT($F334),1,2),IF($N334="Combinable",10*INDEX(INDIRECT($F334),1,2),0))))))</f>
        <v>0</v>
      </c>
      <c r="T334" s="49">
        <f t="shared" ca="1" si="16"/>
        <v>30</v>
      </c>
    </row>
    <row r="335" spans="1:20" x14ac:dyDescent="0.25">
      <c r="A335" s="54"/>
      <c r="C335" s="16" t="str">
        <f t="shared" si="17"/>
        <v/>
      </c>
      <c r="D335" s="24" t="str">
        <f t="shared" si="18"/>
        <v/>
      </c>
      <c r="E335" s="23" t="s">
        <v>204</v>
      </c>
      <c r="F335" s="24" t="str">
        <f t="array" ref="F335">IF(C335&lt;&gt;"",ADDRESS(ROW(C335),COLUMN(C335))&amp;":"&amp;ADDRESS(ROW(C335)-1+MATCH(TRUE,C336:$C$455&lt;&gt;"",0),COLUMN(U335)),F334)</f>
        <v>$C$334:$U$339</v>
      </c>
      <c r="G335" s="24" t="s">
        <v>244</v>
      </c>
      <c r="H335" s="48" t="s">
        <v>348</v>
      </c>
      <c r="I335" s="16"/>
      <c r="J335" s="16"/>
      <c r="K335" s="16"/>
      <c r="L335" s="16"/>
      <c r="M335" s="27" t="str">
        <f>VLOOKUP(G335,ListaEfectos!$A$4:$F$77,6,0)</f>
        <v>Aire</v>
      </c>
      <c r="N335" s="63" t="str">
        <f>IFERROR(IF(VLOOKUP($G335,ListaEfectos!$A$4:$F$77,1,0)&lt;&gt;"","Efecto"),IFERROR(IF(VLOOKUP($G335,ListaDesventajas!$A$2:$A$24,1,0)&lt;&gt;"","Desventaja"),G335))</f>
        <v>Efecto</v>
      </c>
      <c r="O335" s="23">
        <f ca="1">IF($N335="Efecto",IFERROR(VLOOKUP(H335,INDIRECT(VLOOKUP($G335,ListaEfectos!$A$4:$F$77,2,0)),2,0),0),IF($N335="Desventaja",IFERROR(VLOOKUP(H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30</v>
      </c>
      <c r="P335" s="16">
        <f ca="1">IF($N335="Efecto",IFERROR(VLOOKUP(I335,INDIRECT(VLOOKUP($G335,ListaEfectos!$A$4:$F$77,2,0)),2,0),0),IF($N335="Desventaja",IFERROR(VLOOKUP(I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Q335" s="16">
        <f ca="1">IF($N335="Efecto",IFERROR(VLOOKUP(J335,INDIRECT(VLOOKUP($G335,ListaEfectos!$A$4:$F$77,2,0)),2,0),0),IF($N335="Desventaja",IFERROR(VLOOKUP(J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R335" s="16">
        <f ca="1">IF($N335="Efecto",IFERROR(VLOOKUP(K335,INDIRECT(VLOOKUP($G335,ListaEfectos!$A$4:$F$77,2,0)),2,0),0),IF($N335="Desventaja",IFERROR(VLOOKUP(K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S335" s="16">
        <f ca="1">IF($N335="Efecto",IFERROR(VLOOKUP(L335,INDIRECT(VLOOKUP($G335,ListaEfectos!$A$4:$F$77,2,0)),2,0),0),IF($N335="Desventaja",IFERROR(VLOOKUP(L335,INDIRECT(VLOOKUP($G335,ListaDesventajas!$A$1:$B$24,2,0)),2,0),0),IF($N335="Mantenida",10*INDEX(INDIRECT($F335),1,2),IF($N335="Sostenimiento Menor",20*INDEX(INDIRECT($F335),1,2),IF($N335="Sostenimiento Mayor",30*INDEX(INDIRECT($F335),1,2),IF($N335="Combinable",10*INDEX(INDIRECT($F335),1,2),0))))))</f>
        <v>0</v>
      </c>
      <c r="T335" s="49">
        <f t="shared" ca="1" si="16"/>
        <v>30</v>
      </c>
    </row>
    <row r="336" spans="1:20" x14ac:dyDescent="0.25">
      <c r="A336" s="54"/>
      <c r="C336" s="16" t="str">
        <f t="shared" si="17"/>
        <v/>
      </c>
      <c r="D336" s="24" t="str">
        <f t="shared" si="18"/>
        <v/>
      </c>
      <c r="E336" s="23" t="s">
        <v>200</v>
      </c>
      <c r="F336" s="24" t="str">
        <f t="array" ref="F336">IF(C336&lt;&gt;"",ADDRESS(ROW(C336),COLUMN(C336))&amp;":"&amp;ADDRESS(ROW(C336)-1+MATCH(TRUE,C337:$C$455&lt;&gt;"",0),COLUMN(U336)),F335)</f>
        <v>$C$334:$U$339</v>
      </c>
      <c r="G336" s="24" t="s">
        <v>305</v>
      </c>
      <c r="H336" s="48" t="s">
        <v>593</v>
      </c>
      <c r="I336" s="16"/>
      <c r="J336" s="16"/>
      <c r="K336" s="16"/>
      <c r="L336" s="16"/>
      <c r="M336" s="27" t="str">
        <f>VLOOKUP(G336,ListaEfectos!$A$4:$F$77,6,0)</f>
        <v>Aire</v>
      </c>
      <c r="N336" s="63" t="str">
        <f>IFERROR(IF(VLOOKUP($G336,ListaEfectos!$A$4:$F$77,1,0)&lt;&gt;"","Efecto"),IFERROR(IF(VLOOKUP($G336,ListaDesventajas!$A$2:$A$24,1,0)&lt;&gt;"","Desventaja"),G336))</f>
        <v>Efecto</v>
      </c>
      <c r="O336" s="23">
        <f ca="1">IF($N336="Efecto",IFERROR(VLOOKUP(H336,INDIRECT(VLOOKUP($G336,ListaEfectos!$A$4:$F$77,2,0)),2,0),0),IF($N336="Desventaja",IFERROR(VLOOKUP(H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5</v>
      </c>
      <c r="P336" s="16">
        <f ca="1">IF($N336="Efecto",IFERROR(VLOOKUP(I336,INDIRECT(VLOOKUP($G336,ListaEfectos!$A$4:$F$77,2,0)),2,0),0),IF($N336="Desventaja",IFERROR(VLOOKUP(I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Q336" s="16">
        <f ca="1">IF($N336="Efecto",IFERROR(VLOOKUP(J336,INDIRECT(VLOOKUP($G336,ListaEfectos!$A$4:$F$77,2,0)),2,0),0),IF($N336="Desventaja",IFERROR(VLOOKUP(J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R336" s="16">
        <f ca="1">IF($N336="Efecto",IFERROR(VLOOKUP(K336,INDIRECT(VLOOKUP($G336,ListaEfectos!$A$4:$F$77,2,0)),2,0),0),IF($N336="Desventaja",IFERROR(VLOOKUP(K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S336" s="16">
        <f ca="1">IF($N336="Efecto",IFERROR(VLOOKUP(L336,INDIRECT(VLOOKUP($G336,ListaEfectos!$A$4:$F$77,2,0)),2,0),0),IF($N336="Desventaja",IFERROR(VLOOKUP(L336,INDIRECT(VLOOKUP($G336,ListaDesventajas!$A$1:$B$24,2,0)),2,0),0),IF($N336="Mantenida",10*INDEX(INDIRECT($F336),1,2),IF($N336="Sostenimiento Menor",20*INDEX(INDIRECT($F336),1,2),IF($N336="Sostenimiento Mayor",30*INDEX(INDIRECT($F336),1,2),IF($N336="Combinable",10*INDEX(INDIRECT($F336),1,2),0))))))</f>
        <v>0</v>
      </c>
      <c r="T336" s="49">
        <f t="shared" ca="1" si="16"/>
        <v>5</v>
      </c>
    </row>
    <row r="337" spans="1:20" x14ac:dyDescent="0.25">
      <c r="A337" s="54"/>
      <c r="C337" s="16" t="str">
        <f t="shared" si="17"/>
        <v/>
      </c>
      <c r="D337" s="24" t="str">
        <f t="shared" si="18"/>
        <v/>
      </c>
      <c r="E337" s="23" t="s">
        <v>120</v>
      </c>
      <c r="F337" s="24" t="str">
        <f t="array" ref="F337">IF(C337&lt;&gt;"",ADDRESS(ROW(C337),COLUMN(C337))&amp;":"&amp;ADDRESS(ROW(C337)-1+MATCH(TRUE,C338:$C$455&lt;&gt;"",0),COLUMN(U337)),F336)</f>
        <v>$C$334:$U$339</v>
      </c>
      <c r="G337" s="24" t="s">
        <v>535</v>
      </c>
      <c r="H337" s="47" t="s">
        <v>80</v>
      </c>
      <c r="I337" s="16"/>
      <c r="J337" s="16"/>
      <c r="K337" s="16"/>
      <c r="L337" s="16"/>
      <c r="M337" s="27" t="str">
        <f>VLOOKUP(G337,ListaEfectos!$A$4:$F$77,6,0)</f>
        <v>Aire, Luz, Oscuridad</v>
      </c>
      <c r="N337" s="63" t="str">
        <f>IFERROR(IF(VLOOKUP($G337,ListaEfectos!$A$4:$F$77,1,0)&lt;&gt;"","Efecto"),IFERROR(IF(VLOOKUP($G337,ListaDesventajas!$A$2:$A$24,1,0)&lt;&gt;"","Desventaja"),G337))</f>
        <v>Efecto</v>
      </c>
      <c r="O337" s="23">
        <f ca="1">IF($N337="Efecto",IFERROR(VLOOKUP(H337,INDIRECT(VLOOKUP($G337,ListaEfectos!$A$4:$F$77,2,0)),2,0),0),IF($N337="Desventaja",IFERROR(VLOOKUP(H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10</v>
      </c>
      <c r="P337" s="16">
        <f ca="1">IF($N337="Efecto",IFERROR(VLOOKUP(I337,INDIRECT(VLOOKUP($G337,ListaEfectos!$A$4:$F$77,2,0)),2,0),0),IF($N337="Desventaja",IFERROR(VLOOKUP(I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Q337" s="16">
        <f ca="1">IF($N337="Efecto",IFERROR(VLOOKUP(J337,INDIRECT(VLOOKUP($G337,ListaEfectos!$A$4:$F$77,2,0)),2,0),0),IF($N337="Desventaja",IFERROR(VLOOKUP(J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R337" s="16">
        <f ca="1">IF($N337="Efecto",IFERROR(VLOOKUP(K337,INDIRECT(VLOOKUP($G337,ListaEfectos!$A$4:$F$77,2,0)),2,0),0),IF($N337="Desventaja",IFERROR(VLOOKUP(K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S337" s="16">
        <f ca="1">IF($N337="Efecto",IFERROR(VLOOKUP(L337,INDIRECT(VLOOKUP($G337,ListaEfectos!$A$4:$F$77,2,0)),2,0),0),IF($N337="Desventaja",IFERROR(VLOOKUP(L337,INDIRECT(VLOOKUP($G337,ListaDesventajas!$A$1:$B$24,2,0)),2,0),0),IF($N337="Mantenida",10*INDEX(INDIRECT($F337),1,2),IF($N337="Sostenimiento Menor",20*INDEX(INDIRECT($F337),1,2),IF($N337="Sostenimiento Mayor",30*INDEX(INDIRECT($F337),1,2),IF($N337="Combinable",10*INDEX(INDIRECT($F337),1,2),0))))))</f>
        <v>0</v>
      </c>
      <c r="T337" s="49">
        <f t="shared" ca="1" si="16"/>
        <v>10</v>
      </c>
    </row>
    <row r="338" spans="1:20" x14ac:dyDescent="0.25">
      <c r="A338" s="54"/>
      <c r="B338" s="23" t="s">
        <v>266</v>
      </c>
      <c r="C338" s="16" t="str">
        <f t="shared" si="17"/>
        <v/>
      </c>
      <c r="D338" s="24" t="str">
        <f t="shared" si="18"/>
        <v/>
      </c>
      <c r="F338" s="24" t="str">
        <f t="array" ref="F338">IF(C338&lt;&gt;"",ADDRESS(ROW(C338),COLUMN(C338))&amp;":"&amp;ADDRESS(ROW(C338)-1+MATCH(TRUE,C339:$C$455&lt;&gt;"",0),COLUMN(U338)),F337)</f>
        <v>$C$334:$U$339</v>
      </c>
      <c r="H338" s="16"/>
      <c r="I338" s="16"/>
      <c r="J338" s="16"/>
      <c r="K338" s="16"/>
      <c r="L338" s="16"/>
      <c r="M338" s="27" t="e">
        <f>VLOOKUP(G338,ListaEfectos!$A$4:$F$77,6,0)</f>
        <v>#N/A</v>
      </c>
      <c r="N338" s="63">
        <f>IFERROR(IF(VLOOKUP($G338,ListaEfectos!$A$4:$F$77,1,0)&lt;&gt;"","Efecto"),IFERROR(IF(VLOOKUP($G338,ListaDesventajas!$A$2:$A$24,1,0)&lt;&gt;"","Desventaja"),G338))</f>
        <v>0</v>
      </c>
      <c r="O338" s="23">
        <f ca="1">IF($N338="Efecto",IFERROR(VLOOKUP(H338,INDIRECT(VLOOKUP($G338,ListaEfectos!$A$4:$F$77,2,0)),2,0),0),IF($N338="Desventaja",IFERROR(VLOOKUP(H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P338" s="16">
        <f ca="1">IF($N338="Efecto",IFERROR(VLOOKUP(I338,INDIRECT(VLOOKUP($G338,ListaEfectos!$A$4:$F$77,2,0)),2,0),0),IF($N338="Desventaja",IFERROR(VLOOKUP(I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Q338" s="16">
        <f ca="1">IF($N338="Efecto",IFERROR(VLOOKUP(J338,INDIRECT(VLOOKUP($G338,ListaEfectos!$A$4:$F$77,2,0)),2,0),0),IF($N338="Desventaja",IFERROR(VLOOKUP(J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R338" s="16">
        <f ca="1">IF($N338="Efecto",IFERROR(VLOOKUP(K338,INDIRECT(VLOOKUP($G338,ListaEfectos!$A$4:$F$77,2,0)),2,0),0),IF($N338="Desventaja",IFERROR(VLOOKUP(K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S338" s="16">
        <f ca="1">IF($N338="Efecto",IFERROR(VLOOKUP(L338,INDIRECT(VLOOKUP($G338,ListaEfectos!$A$4:$F$77,2,0)),2,0),0),IF($N338="Desventaja",IFERROR(VLOOKUP(L338,INDIRECT(VLOOKUP($G338,ListaDesventajas!$A$1:$B$24,2,0)),2,0),0),IF($N338="Mantenida",10*INDEX(INDIRECT($F338),1,2),IF($N338="Sostenimiento Menor",20*INDEX(INDIRECT($F338),1,2),IF($N338="Sostenimiento Mayor",30*INDEX(INDIRECT($F338),1,2),IF($N338="Combinable",10*INDEX(INDIRECT($F338),1,2),0))))))</f>
        <v>0</v>
      </c>
      <c r="T338" s="49">
        <f t="shared" ca="1" si="16"/>
        <v>0</v>
      </c>
    </row>
    <row r="339" spans="1:20" ht="15.75" thickBot="1" x14ac:dyDescent="0.3">
      <c r="A339" s="55"/>
      <c r="B339" s="33"/>
      <c r="C339" s="34" t="str">
        <f t="shared" si="17"/>
        <v/>
      </c>
      <c r="D339" s="35" t="str">
        <f t="shared" si="18"/>
        <v/>
      </c>
      <c r="E339" s="33" t="s">
        <v>288</v>
      </c>
      <c r="F339" s="35" t="str">
        <f t="array" ref="F339">IF(C339&lt;&gt;"",ADDRESS(ROW(C339),COLUMN(C339))&amp;":"&amp;ADDRESS(ROW(C339)-1+MATCH(TRUE,C340:$C$455&lt;&gt;"",0),COLUMN(U339)),F338)</f>
        <v>$C$334:$U$339</v>
      </c>
      <c r="G339" s="35"/>
      <c r="H339" s="34"/>
      <c r="I339" s="34"/>
      <c r="J339" s="34"/>
      <c r="K339" s="34"/>
      <c r="L339" s="34"/>
      <c r="M339" s="37" t="e">
        <f>VLOOKUP(G339,ListaEfectos!$A$4:$F$77,6,0)</f>
        <v>#N/A</v>
      </c>
      <c r="N339" s="63">
        <f>IFERROR(IF(VLOOKUP($G339,ListaEfectos!$A$4:$F$77,1,0)&lt;&gt;"","Efecto"),IFERROR(IF(VLOOKUP($G339,ListaDesventajas!$A$2:$A$24,1,0)&lt;&gt;"","Desventaja"),G339))</f>
        <v>0</v>
      </c>
      <c r="O339" s="33">
        <f ca="1">IF($N339="Efecto",IFERROR(VLOOKUP(H339,INDIRECT(VLOOKUP($G339,ListaEfectos!$A$4:$F$77,2,0)),2,0),0),IF($N339="Desventaja",IFERROR(VLOOKUP(H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P339" s="34">
        <f ca="1">IF($N339="Efecto",IFERROR(VLOOKUP(I339,INDIRECT(VLOOKUP($G339,ListaEfectos!$A$4:$F$77,2,0)),2,0),0),IF($N339="Desventaja",IFERROR(VLOOKUP(I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Q339" s="34">
        <f ca="1">IF($N339="Efecto",IFERROR(VLOOKUP(J339,INDIRECT(VLOOKUP($G339,ListaEfectos!$A$4:$F$77,2,0)),2,0),0),IF($N339="Desventaja",IFERROR(VLOOKUP(J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R339" s="34">
        <f ca="1">IF($N339="Efecto",IFERROR(VLOOKUP(K339,INDIRECT(VLOOKUP($G339,ListaEfectos!$A$4:$F$77,2,0)),2,0),0),IF($N339="Desventaja",IFERROR(VLOOKUP(K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S339" s="34">
        <f ca="1">IF($N339="Efecto",IFERROR(VLOOKUP(L339,INDIRECT(VLOOKUP($G339,ListaEfectos!$A$4:$F$77,2,0)),2,0),0),IF($N339="Desventaja",IFERROR(VLOOKUP(L339,INDIRECT(VLOOKUP($G339,ListaDesventajas!$A$1:$B$24,2,0)),2,0),0),IF($N339="Mantenida",10*INDEX(INDIRECT($F339),1,2),IF($N339="Sostenimiento Menor",20*INDEX(INDIRECT($F339),1,2),IF($N339="Sostenimiento Mayor",30*INDEX(INDIRECT($F339),1,2),IF($N339="Combinable",10*INDEX(INDIRECT($F339),1,2),0))))))</f>
        <v>0</v>
      </c>
      <c r="T339" s="49">
        <f t="shared" ca="1" si="16"/>
        <v>0</v>
      </c>
    </row>
    <row r="340" spans="1:20" x14ac:dyDescent="0.25">
      <c r="A340" s="53" t="s">
        <v>328</v>
      </c>
      <c r="B340" s="29" t="s">
        <v>495</v>
      </c>
      <c r="C340" s="30">
        <f t="shared" si="17"/>
        <v>25</v>
      </c>
      <c r="D340" s="31">
        <f t="shared" si="18"/>
        <v>1</v>
      </c>
      <c r="E340" s="29" t="s">
        <v>175</v>
      </c>
      <c r="F340" s="31" t="str">
        <f t="array" ref="F340">IF(C340&lt;&gt;"",ADDRESS(ROW(C340),COLUMN(C340))&amp;":"&amp;ADDRESS(ROW(C340)-1+MATCH(TRUE,C341:$C$455&lt;&gt;"",0),COLUMN(U340)),F339)</f>
        <v>$C$340:$U$342</v>
      </c>
      <c r="G340" s="31" t="s">
        <v>982</v>
      </c>
      <c r="H340" s="30" t="s">
        <v>360</v>
      </c>
      <c r="I340" s="30"/>
      <c r="J340" s="30"/>
      <c r="K340" s="30"/>
      <c r="L340" s="30"/>
      <c r="M340" s="32" t="str">
        <f>VLOOKUP(G340,ListaEfectos!$A$4:$F$77,6,0)</f>
        <v>Fuego, Luz, Oscuridad</v>
      </c>
      <c r="N340" s="63" t="str">
        <f>IFERROR(IF(VLOOKUP($G340,ListaEfectos!$A$4:$F$77,1,0)&lt;&gt;"","Efecto"),IFERROR(IF(VLOOKUP($G340,ListaDesventajas!$A$2:$A$24,1,0)&lt;&gt;"","Desventaja"),G340))</f>
        <v>Efecto</v>
      </c>
      <c r="O340" s="29">
        <f ca="1">IF($N340="Efecto",IFERROR(VLOOKUP(H340,INDIRECT(VLOOKUP($G340,ListaEfectos!$A$4:$F$77,2,0)),2,0),0),IF($N340="Desventaja",IFERROR(VLOOKUP(H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20</v>
      </c>
      <c r="P340" s="30">
        <f ca="1">IF($N340="Efecto",IFERROR(VLOOKUP(I340,INDIRECT(VLOOKUP($G340,ListaEfectos!$A$4:$F$77,2,0)),2,0),0),IF($N340="Desventaja",IFERROR(VLOOKUP(I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Q340" s="30">
        <f ca="1">IF($N340="Efecto",IFERROR(VLOOKUP(J340,INDIRECT(VLOOKUP($G340,ListaEfectos!$A$4:$F$77,2,0)),2,0),0),IF($N340="Desventaja",IFERROR(VLOOKUP(J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R340" s="30">
        <f ca="1">IF($N340="Efecto",IFERROR(VLOOKUP(K340,INDIRECT(VLOOKUP($G340,ListaEfectos!$A$4:$F$77,2,0)),2,0),0),IF($N340="Desventaja",IFERROR(VLOOKUP(K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S340" s="30">
        <f ca="1">IF($N340="Efecto",IFERROR(VLOOKUP(L340,INDIRECT(VLOOKUP($G340,ListaEfectos!$A$4:$F$77,2,0)),2,0),0),IF($N340="Desventaja",IFERROR(VLOOKUP(L340,INDIRECT(VLOOKUP($G340,ListaDesventajas!$A$1:$B$24,2,0)),2,0),0),IF($N340="Mantenida",10*INDEX(INDIRECT($F340),1,2),IF($N340="Sostenimiento Menor",20*INDEX(INDIRECT($F340),1,2),IF($N340="Sostenimiento Mayor",30*INDEX(INDIRECT($F340),1,2),IF($N340="Combinable",10*INDEX(INDIRECT($F340),1,2),0))))))</f>
        <v>0</v>
      </c>
      <c r="T340" s="49">
        <f t="shared" ca="1" si="16"/>
        <v>20</v>
      </c>
    </row>
    <row r="341" spans="1:20" x14ac:dyDescent="0.25">
      <c r="A341" s="54"/>
      <c r="C341" s="16" t="str">
        <f t="shared" si="17"/>
        <v/>
      </c>
      <c r="D341" s="24" t="str">
        <f t="shared" si="18"/>
        <v/>
      </c>
      <c r="E341" s="23" t="s">
        <v>205</v>
      </c>
      <c r="F341" s="24" t="str">
        <f t="array" ref="F341">IF(C341&lt;&gt;"",ADDRESS(ROW(C341),COLUMN(C341))&amp;":"&amp;ADDRESS(ROW(C341)-1+MATCH(TRUE,C342:$C$455&lt;&gt;"",0),COLUMN(U341)),F340)</f>
        <v>$C$340:$U$342</v>
      </c>
      <c r="G341" s="24" t="s">
        <v>306</v>
      </c>
      <c r="H341" s="47" t="s">
        <v>1020</v>
      </c>
      <c r="I341" s="16"/>
      <c r="J341" s="16"/>
      <c r="K341" s="16"/>
      <c r="L341" s="16"/>
      <c r="M341" s="27" t="str">
        <f>VLOOKUP(G341,ListaEfectos!$A$4:$F$77,6,0)</f>
        <v>Fuego</v>
      </c>
      <c r="N341" s="63" t="str">
        <f>IFERROR(IF(VLOOKUP($G341,ListaEfectos!$A$4:$F$77,1,0)&lt;&gt;"","Efecto"),IFERROR(IF(VLOOKUP($G341,ListaDesventajas!$A$2:$A$24,1,0)&lt;&gt;"","Desventaja"),G341))</f>
        <v>Efecto</v>
      </c>
      <c r="O341" s="23">
        <f ca="1">IF($N341="Efecto",IFERROR(VLOOKUP(H341,INDIRECT(VLOOKUP($G341,ListaEfectos!$A$4:$F$77,2,0)),2,0),0),IF($N341="Desventaja",IFERROR(VLOOKUP(H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15</v>
      </c>
      <c r="P341" s="16">
        <f ca="1">IF($N341="Efecto",IFERROR(VLOOKUP(I341,INDIRECT(VLOOKUP($G341,ListaEfectos!$A$4:$F$77,2,0)),2,0),0),IF($N341="Desventaja",IFERROR(VLOOKUP(I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Q341" s="16">
        <f ca="1">IF($N341="Efecto",IFERROR(VLOOKUP(J341,INDIRECT(VLOOKUP($G341,ListaEfectos!$A$4:$F$77,2,0)),2,0),0),IF($N341="Desventaja",IFERROR(VLOOKUP(J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R341" s="16">
        <f ca="1">IF($N341="Efecto",IFERROR(VLOOKUP(K341,INDIRECT(VLOOKUP($G341,ListaEfectos!$A$4:$F$77,2,0)),2,0),0),IF($N341="Desventaja",IFERROR(VLOOKUP(K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S341" s="16">
        <f ca="1">IF($N341="Efecto",IFERROR(VLOOKUP(L341,INDIRECT(VLOOKUP($G341,ListaEfectos!$A$4:$F$77,2,0)),2,0),0),IF($N341="Desventaja",IFERROR(VLOOKUP(L341,INDIRECT(VLOOKUP($G341,ListaDesventajas!$A$1:$B$24,2,0)),2,0),0),IF($N341="Mantenida",10*INDEX(INDIRECT($F341),1,2),IF($N341="Sostenimiento Menor",20*INDEX(INDIRECT($F341),1,2),IF($N341="Sostenimiento Mayor",30*INDEX(INDIRECT($F341),1,2),IF($N341="Combinable",10*INDEX(INDIRECT($F341),1,2),0))))))</f>
        <v>0</v>
      </c>
      <c r="T341" s="49">
        <f t="shared" ca="1" si="16"/>
        <v>15</v>
      </c>
    </row>
    <row r="342" spans="1:20" x14ac:dyDescent="0.25">
      <c r="A342" s="54"/>
      <c r="B342" s="23" t="s">
        <v>289</v>
      </c>
      <c r="C342" s="16" t="str">
        <f t="shared" si="17"/>
        <v/>
      </c>
      <c r="D342" s="24" t="str">
        <f t="shared" si="18"/>
        <v/>
      </c>
      <c r="F342" s="24" t="str">
        <f t="array" ref="F342">IF(C342&lt;&gt;"",ADDRESS(ROW(C342),COLUMN(C342))&amp;":"&amp;ADDRESS(ROW(C342)-1+MATCH(TRUE,C343:$C$455&lt;&gt;"",0),COLUMN(U342)),F341)</f>
        <v>$C$340:$U$342</v>
      </c>
      <c r="H342" s="16"/>
      <c r="I342" s="16"/>
      <c r="J342" s="16"/>
      <c r="K342" s="16"/>
      <c r="L342" s="16"/>
      <c r="M342" s="27" t="e">
        <f>VLOOKUP(G342,ListaEfectos!$A$4:$F$77,6,0)</f>
        <v>#N/A</v>
      </c>
      <c r="N342" s="63">
        <f>IFERROR(IF(VLOOKUP($G342,ListaEfectos!$A$4:$F$77,1,0)&lt;&gt;"","Efecto"),IFERROR(IF(VLOOKUP($G342,ListaDesventajas!$A$2:$A$24,1,0)&lt;&gt;"","Desventaja"),G342))</f>
        <v>0</v>
      </c>
      <c r="O342" s="23">
        <f ca="1">IF($N342="Efecto",IFERROR(VLOOKUP(H342,INDIRECT(VLOOKUP($G342,ListaEfectos!$A$4:$F$77,2,0)),2,0),0),IF($N342="Desventaja",IFERROR(VLOOKUP(H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P342" s="16">
        <f ca="1">IF($N342="Efecto",IFERROR(VLOOKUP(I342,INDIRECT(VLOOKUP($G342,ListaEfectos!$A$4:$F$77,2,0)),2,0),0),IF($N342="Desventaja",IFERROR(VLOOKUP(I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Q342" s="16">
        <f ca="1">IF($N342="Efecto",IFERROR(VLOOKUP(J342,INDIRECT(VLOOKUP($G342,ListaEfectos!$A$4:$F$77,2,0)),2,0),0),IF($N342="Desventaja",IFERROR(VLOOKUP(J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R342" s="16">
        <f ca="1">IF($N342="Efecto",IFERROR(VLOOKUP(K342,INDIRECT(VLOOKUP($G342,ListaEfectos!$A$4:$F$77,2,0)),2,0),0),IF($N342="Desventaja",IFERROR(VLOOKUP(K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S342" s="16">
        <f ca="1">IF($N342="Efecto",IFERROR(VLOOKUP(L342,INDIRECT(VLOOKUP($G342,ListaEfectos!$A$4:$F$77,2,0)),2,0),0),IF($N342="Desventaja",IFERROR(VLOOKUP(L342,INDIRECT(VLOOKUP($G342,ListaDesventajas!$A$1:$B$24,2,0)),2,0),0),IF($N342="Mantenida",10*INDEX(INDIRECT($F342),1,2),IF($N342="Sostenimiento Menor",20*INDEX(INDIRECT($F342),1,2),IF($N342="Sostenimiento Mayor",30*INDEX(INDIRECT($F342),1,2),IF($N342="Combinable",10*INDEX(INDIRECT($F342),1,2),0))))))</f>
        <v>0</v>
      </c>
      <c r="T342" s="49">
        <f t="shared" ca="1" si="16"/>
        <v>0</v>
      </c>
    </row>
    <row r="343" spans="1:20" x14ac:dyDescent="0.25">
      <c r="A343" s="54"/>
      <c r="B343" s="23" t="s">
        <v>496</v>
      </c>
      <c r="C343" s="16">
        <f t="shared" si="17"/>
        <v>45</v>
      </c>
      <c r="D343" s="24">
        <f t="shared" si="18"/>
        <v>1</v>
      </c>
      <c r="E343" s="23" t="s">
        <v>175</v>
      </c>
      <c r="F343" s="24" t="str">
        <f t="array" ref="F343">IF(C343&lt;&gt;"",ADDRESS(ROW(C343),COLUMN(C343))&amp;":"&amp;ADDRESS(ROW(C343)-1+MATCH(TRUE,C344:$C$455&lt;&gt;"",0),COLUMN(U343)),F342)</f>
        <v>$C$343:$U$345</v>
      </c>
      <c r="G343" s="24" t="s">
        <v>982</v>
      </c>
      <c r="H343" s="47" t="s">
        <v>360</v>
      </c>
      <c r="I343" s="16"/>
      <c r="J343" s="16"/>
      <c r="K343" s="16"/>
      <c r="L343" s="16"/>
      <c r="M343" s="27" t="str">
        <f>VLOOKUP(G343,ListaEfectos!$A$4:$F$77,6,0)</f>
        <v>Fuego, Luz, Oscuridad</v>
      </c>
      <c r="N343" s="63" t="str">
        <f>IFERROR(IF(VLOOKUP($G343,ListaEfectos!$A$4:$F$77,1,0)&lt;&gt;"","Efecto"),IFERROR(IF(VLOOKUP($G343,ListaDesventajas!$A$2:$A$24,1,0)&lt;&gt;"","Desventaja"),G343))</f>
        <v>Efecto</v>
      </c>
      <c r="O343" s="23">
        <f ca="1">IF($N343="Efecto",IFERROR(VLOOKUP(H343,INDIRECT(VLOOKUP($G343,ListaEfectos!$A$4:$F$77,2,0)),2,0),0),IF($N343="Desventaja",IFERROR(VLOOKUP(H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20</v>
      </c>
      <c r="P343" s="16">
        <f ca="1">IF($N343="Efecto",IFERROR(VLOOKUP(I343,INDIRECT(VLOOKUP($G343,ListaEfectos!$A$4:$F$77,2,0)),2,0),0),IF($N343="Desventaja",IFERROR(VLOOKUP(I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Q343" s="16">
        <f ca="1">IF($N343="Efecto",IFERROR(VLOOKUP(J343,INDIRECT(VLOOKUP($G343,ListaEfectos!$A$4:$F$77,2,0)),2,0),0),IF($N343="Desventaja",IFERROR(VLOOKUP(J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R343" s="16">
        <f ca="1">IF($N343="Efecto",IFERROR(VLOOKUP(K343,INDIRECT(VLOOKUP($G343,ListaEfectos!$A$4:$F$77,2,0)),2,0),0),IF($N343="Desventaja",IFERROR(VLOOKUP(K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S343" s="16">
        <f ca="1">IF($N343="Efecto",IFERROR(VLOOKUP(L343,INDIRECT(VLOOKUP($G343,ListaEfectos!$A$4:$F$77,2,0)),2,0),0),IF($N343="Desventaja",IFERROR(VLOOKUP(L343,INDIRECT(VLOOKUP($G343,ListaDesventajas!$A$1:$B$24,2,0)),2,0),0),IF($N343="Mantenida",10*INDEX(INDIRECT($F343),1,2),IF($N343="Sostenimiento Menor",20*INDEX(INDIRECT($F343),1,2),IF($N343="Sostenimiento Mayor",30*INDEX(INDIRECT($F343),1,2),IF($N343="Combinable",10*INDEX(INDIRECT($F343),1,2),0))))))</f>
        <v>0</v>
      </c>
      <c r="T343" s="49">
        <f t="shared" ca="1" si="16"/>
        <v>20</v>
      </c>
    </row>
    <row r="344" spans="1:20" x14ac:dyDescent="0.25">
      <c r="A344" s="54"/>
      <c r="C344" s="16" t="str">
        <f t="shared" si="17"/>
        <v/>
      </c>
      <c r="D344" s="24" t="str">
        <f t="shared" si="18"/>
        <v/>
      </c>
      <c r="E344" s="23" t="s">
        <v>125</v>
      </c>
      <c r="F344" s="24" t="str">
        <f t="array" ref="F344">IF(C344&lt;&gt;"",ADDRESS(ROW(C344),COLUMN(C344))&amp;":"&amp;ADDRESS(ROW(C344)-1+MATCH(TRUE,C345:$C$455&lt;&gt;"",0),COLUMN(U344)),F343)</f>
        <v>$C$343:$U$345</v>
      </c>
      <c r="G344" s="24" t="s">
        <v>247</v>
      </c>
      <c r="H344" s="48" t="s">
        <v>343</v>
      </c>
      <c r="I344" s="16"/>
      <c r="J344" s="16"/>
      <c r="K344" s="16"/>
      <c r="L344" s="16"/>
      <c r="M344" s="27" t="str">
        <f>VLOOKUP(G344,ListaEfectos!$A$4:$F$77,6,0)</f>
        <v>Fuego</v>
      </c>
      <c r="N344" s="63" t="str">
        <f>IFERROR(IF(VLOOKUP($G344,ListaEfectos!$A$4:$F$77,1,0)&lt;&gt;"","Efecto"),IFERROR(IF(VLOOKUP($G344,ListaDesventajas!$A$2:$A$24,1,0)&lt;&gt;"","Desventaja"),G344))</f>
        <v>Efecto</v>
      </c>
      <c r="O344" s="23">
        <f ca="1">IF($N344="Efecto",IFERROR(VLOOKUP(H344,INDIRECT(VLOOKUP($G344,ListaEfectos!$A$4:$F$77,2,0)),2,0),0),IF($N344="Desventaja",IFERROR(VLOOKUP(H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15</v>
      </c>
      <c r="P344" s="16">
        <f ca="1">IF($N344="Efecto",IFERROR(VLOOKUP(I344,INDIRECT(VLOOKUP($G344,ListaEfectos!$A$4:$F$77,2,0)),2,0),0),IF($N344="Desventaja",IFERROR(VLOOKUP(I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Q344" s="16">
        <f ca="1">IF($N344="Efecto",IFERROR(VLOOKUP(J344,INDIRECT(VLOOKUP($G344,ListaEfectos!$A$4:$F$77,2,0)),2,0),0),IF($N344="Desventaja",IFERROR(VLOOKUP(J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R344" s="16">
        <f ca="1">IF($N344="Efecto",IFERROR(VLOOKUP(K344,INDIRECT(VLOOKUP($G344,ListaEfectos!$A$4:$F$77,2,0)),2,0),0),IF($N344="Desventaja",IFERROR(VLOOKUP(K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S344" s="16">
        <f ca="1">IF($N344="Efecto",IFERROR(VLOOKUP(L344,INDIRECT(VLOOKUP($G344,ListaEfectos!$A$4:$F$77,2,0)),2,0),0),IF($N344="Desventaja",IFERROR(VLOOKUP(L344,INDIRECT(VLOOKUP($G344,ListaDesventajas!$A$1:$B$24,2,0)),2,0),0),IF($N344="Mantenida",10*INDEX(INDIRECT($F344),1,2),IF($N344="Sostenimiento Menor",20*INDEX(INDIRECT($F344),1,2),IF($N344="Sostenimiento Mayor",30*INDEX(INDIRECT($F344),1,2),IF($N344="Combinable",10*INDEX(INDIRECT($F344),1,2),0))))))</f>
        <v>0</v>
      </c>
      <c r="T344" s="49">
        <f t="shared" ca="1" si="16"/>
        <v>15</v>
      </c>
    </row>
    <row r="345" spans="1:20" x14ac:dyDescent="0.25">
      <c r="A345" s="54"/>
      <c r="B345" s="23" t="s">
        <v>290</v>
      </c>
      <c r="C345" s="16" t="str">
        <f t="shared" si="17"/>
        <v/>
      </c>
      <c r="D345" s="24" t="str">
        <f t="shared" si="18"/>
        <v/>
      </c>
      <c r="F345" s="24" t="str">
        <f t="array" ref="F345">IF(C345&lt;&gt;"",ADDRESS(ROW(C345),COLUMN(C345))&amp;":"&amp;ADDRESS(ROW(C345)-1+MATCH(TRUE,C346:$C$455&lt;&gt;"",0),COLUMN(U345)),F344)</f>
        <v>$C$343:$U$345</v>
      </c>
      <c r="H345" s="16"/>
      <c r="I345" s="16"/>
      <c r="J345" s="16"/>
      <c r="K345" s="16"/>
      <c r="L345" s="16"/>
      <c r="M345" s="27" t="e">
        <f>VLOOKUP(G345,ListaEfectos!$A$4:$F$77,6,0)</f>
        <v>#N/A</v>
      </c>
      <c r="N345" s="63">
        <f>IFERROR(IF(VLOOKUP($G345,ListaEfectos!$A$4:$F$77,1,0)&lt;&gt;"","Efecto"),IFERROR(IF(VLOOKUP($G345,ListaDesventajas!$A$2:$A$24,1,0)&lt;&gt;"","Desventaja"),G345))</f>
        <v>0</v>
      </c>
      <c r="O345" s="23">
        <f ca="1">IF($N345="Efecto",IFERROR(VLOOKUP(H345,INDIRECT(VLOOKUP($G345,ListaEfectos!$A$4:$F$77,2,0)),2,0),0),IF($N345="Desventaja",IFERROR(VLOOKUP(H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P345" s="16">
        <f ca="1">IF($N345="Efecto",IFERROR(VLOOKUP(I345,INDIRECT(VLOOKUP($G345,ListaEfectos!$A$4:$F$77,2,0)),2,0),0),IF($N345="Desventaja",IFERROR(VLOOKUP(I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Q345" s="16">
        <f ca="1">IF($N345="Efecto",IFERROR(VLOOKUP(J345,INDIRECT(VLOOKUP($G345,ListaEfectos!$A$4:$F$77,2,0)),2,0),0),IF($N345="Desventaja",IFERROR(VLOOKUP(J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R345" s="16">
        <f ca="1">IF($N345="Efecto",IFERROR(VLOOKUP(K345,INDIRECT(VLOOKUP($G345,ListaEfectos!$A$4:$F$77,2,0)),2,0),0),IF($N345="Desventaja",IFERROR(VLOOKUP(K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S345" s="16">
        <f ca="1">IF($N345="Efecto",IFERROR(VLOOKUP(L345,INDIRECT(VLOOKUP($G345,ListaEfectos!$A$4:$F$77,2,0)),2,0),0),IF($N345="Desventaja",IFERROR(VLOOKUP(L345,INDIRECT(VLOOKUP($G345,ListaDesventajas!$A$1:$B$24,2,0)),2,0),0),IF($N345="Mantenida",10*INDEX(INDIRECT($F345),1,2),IF($N345="Sostenimiento Menor",20*INDEX(INDIRECT($F345),1,2),IF($N345="Sostenimiento Mayor",30*INDEX(INDIRECT($F345),1,2),IF($N345="Combinable",10*INDEX(INDIRECT($F345),1,2),0))))))</f>
        <v>0</v>
      </c>
      <c r="T345" s="49">
        <f t="shared" ca="1" si="16"/>
        <v>0</v>
      </c>
    </row>
    <row r="346" spans="1:20" x14ac:dyDescent="0.25">
      <c r="A346" s="54"/>
      <c r="B346" s="23" t="s">
        <v>497</v>
      </c>
      <c r="C346" s="16">
        <f t="shared" si="17"/>
        <v>65</v>
      </c>
      <c r="D346" s="24">
        <f t="shared" si="18"/>
        <v>2</v>
      </c>
      <c r="E346" s="23" t="s">
        <v>70</v>
      </c>
      <c r="F346" s="24" t="str">
        <f t="array" ref="F346">IF(C346&lt;&gt;"",ADDRESS(ROW(C346),COLUMN(C346))&amp;":"&amp;ADDRESS(ROW(C346)-1+MATCH(TRUE,C347:$C$455&lt;&gt;"",0),COLUMN(U346)),F345)</f>
        <v>$C$346:$U$348</v>
      </c>
      <c r="G346" s="24" t="s">
        <v>982</v>
      </c>
      <c r="H346" s="47" t="s">
        <v>355</v>
      </c>
      <c r="I346" s="16"/>
      <c r="J346" s="16"/>
      <c r="K346" s="16"/>
      <c r="L346" s="16"/>
      <c r="M346" s="27" t="str">
        <f>VLOOKUP(G346,ListaEfectos!$A$4:$F$77,6,0)</f>
        <v>Fuego, Luz, Oscuridad</v>
      </c>
      <c r="N346" s="63" t="str">
        <f>IFERROR(IF(VLOOKUP($G346,ListaEfectos!$A$4:$F$77,1,0)&lt;&gt;"","Efecto"),IFERROR(IF(VLOOKUP($G346,ListaDesventajas!$A$2:$A$24,1,0)&lt;&gt;"","Desventaja"),G346))</f>
        <v>Efecto</v>
      </c>
      <c r="O346" s="23">
        <f ca="1">IF($N346="Efecto",IFERROR(VLOOKUP(H346,INDIRECT(VLOOKUP($G346,ListaEfectos!$A$4:$F$77,2,0)),2,0),0),IF($N346="Desventaja",IFERROR(VLOOKUP(H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25</v>
      </c>
      <c r="P346" s="16">
        <f ca="1">IF($N346="Efecto",IFERROR(VLOOKUP(I346,INDIRECT(VLOOKUP($G346,ListaEfectos!$A$4:$F$77,2,0)),2,0),0),IF($N346="Desventaja",IFERROR(VLOOKUP(I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Q346" s="16">
        <f ca="1">IF($N346="Efecto",IFERROR(VLOOKUP(J346,INDIRECT(VLOOKUP($G346,ListaEfectos!$A$4:$F$77,2,0)),2,0),0),IF($N346="Desventaja",IFERROR(VLOOKUP(J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R346" s="16">
        <f ca="1">IF($N346="Efecto",IFERROR(VLOOKUP(K346,INDIRECT(VLOOKUP($G346,ListaEfectos!$A$4:$F$77,2,0)),2,0),0),IF($N346="Desventaja",IFERROR(VLOOKUP(K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S346" s="16">
        <f ca="1">IF($N346="Efecto",IFERROR(VLOOKUP(L346,INDIRECT(VLOOKUP($G346,ListaEfectos!$A$4:$F$77,2,0)),2,0),0),IF($N346="Desventaja",IFERROR(VLOOKUP(L346,INDIRECT(VLOOKUP($G346,ListaDesventajas!$A$1:$B$24,2,0)),2,0),0),IF($N346="Mantenida",10*INDEX(INDIRECT($F346),1,2),IF($N346="Sostenimiento Menor",20*INDEX(INDIRECT($F346),1,2),IF($N346="Sostenimiento Mayor",30*INDEX(INDIRECT($F346),1,2),IF($N346="Combinable",10*INDEX(INDIRECT($F346),1,2),0))))))</f>
        <v>0</v>
      </c>
      <c r="T346" s="49">
        <f t="shared" ca="1" si="16"/>
        <v>25</v>
      </c>
    </row>
    <row r="347" spans="1:20" x14ac:dyDescent="0.25">
      <c r="A347" s="54"/>
      <c r="C347" s="16" t="str">
        <f t="shared" si="17"/>
        <v/>
      </c>
      <c r="D347" s="24" t="str">
        <f t="shared" si="18"/>
        <v/>
      </c>
      <c r="E347" s="23" t="s">
        <v>126</v>
      </c>
      <c r="F347" s="24" t="str">
        <f t="array" ref="F347">IF(C347&lt;&gt;"",ADDRESS(ROW(C347),COLUMN(C347))&amp;":"&amp;ADDRESS(ROW(C347)-1+MATCH(TRUE,C348:$C$455&lt;&gt;"",0),COLUMN(U347)),F346)</f>
        <v>$C$346:$U$348</v>
      </c>
      <c r="G347" s="24" t="s">
        <v>987</v>
      </c>
      <c r="H347" s="48" t="s">
        <v>378</v>
      </c>
      <c r="I347" s="16"/>
      <c r="J347" s="16"/>
      <c r="K347" s="16"/>
      <c r="L347" s="16"/>
      <c r="M347" s="27" t="str">
        <f>VLOOKUP(G347,ListaEfectos!$A$4:$F$77,6,0)</f>
        <v>Aire, Fuego, Oscuridad</v>
      </c>
      <c r="N347" s="63" t="str">
        <f>IFERROR(IF(VLOOKUP($G347,ListaEfectos!$A$4:$F$77,1,0)&lt;&gt;"","Efecto"),IFERROR(IF(VLOOKUP($G347,ListaDesventajas!$A$2:$A$24,1,0)&lt;&gt;"","Desventaja"),G347))</f>
        <v>Efecto</v>
      </c>
      <c r="O347" s="23">
        <f ca="1">IF($N347="Efecto",IFERROR(VLOOKUP(H347,INDIRECT(VLOOKUP($G347,ListaEfectos!$A$4:$F$77,2,0)),2,0),0),IF($N347="Desventaja",IFERROR(VLOOKUP(H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25</v>
      </c>
      <c r="P347" s="16">
        <f ca="1">IF($N347="Efecto",IFERROR(VLOOKUP(I347,INDIRECT(VLOOKUP($G347,ListaEfectos!$A$4:$F$77,2,0)),2,0),0),IF($N347="Desventaja",IFERROR(VLOOKUP(I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Q347" s="16">
        <f ca="1">IF($N347="Efecto",IFERROR(VLOOKUP(J347,INDIRECT(VLOOKUP($G347,ListaEfectos!$A$4:$F$77,2,0)),2,0),0),IF($N347="Desventaja",IFERROR(VLOOKUP(J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R347" s="16">
        <f ca="1">IF($N347="Efecto",IFERROR(VLOOKUP(K347,INDIRECT(VLOOKUP($G347,ListaEfectos!$A$4:$F$77,2,0)),2,0),0),IF($N347="Desventaja",IFERROR(VLOOKUP(K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S347" s="16">
        <f ca="1">IF($N347="Efecto",IFERROR(VLOOKUP(L347,INDIRECT(VLOOKUP($G347,ListaEfectos!$A$4:$F$77,2,0)),2,0),0),IF($N347="Desventaja",IFERROR(VLOOKUP(L347,INDIRECT(VLOOKUP($G347,ListaDesventajas!$A$1:$B$24,2,0)),2,0),0),IF($N347="Mantenida",10*INDEX(INDIRECT($F347),1,2),IF($N347="Sostenimiento Menor",20*INDEX(INDIRECT($F347),1,2),IF($N347="Sostenimiento Mayor",30*INDEX(INDIRECT($F347),1,2),IF($N347="Combinable",10*INDEX(INDIRECT($F347),1,2),0))))))</f>
        <v>0</v>
      </c>
      <c r="T347" s="49">
        <f t="shared" ca="1" si="16"/>
        <v>25</v>
      </c>
    </row>
    <row r="348" spans="1:20" x14ac:dyDescent="0.25">
      <c r="A348" s="54"/>
      <c r="B348" s="23" t="s">
        <v>291</v>
      </c>
      <c r="C348" s="16" t="str">
        <f t="shared" si="17"/>
        <v/>
      </c>
      <c r="D348" s="24" t="str">
        <f t="shared" si="18"/>
        <v/>
      </c>
      <c r="F348" s="24" t="str">
        <f t="array" ref="F348">IF(C348&lt;&gt;"",ADDRESS(ROW(C348),COLUMN(C348))&amp;":"&amp;ADDRESS(ROW(C348)-1+MATCH(TRUE,C349:$C$455&lt;&gt;"",0),COLUMN(U348)),F347)</f>
        <v>$C$346:$U$348</v>
      </c>
      <c r="H348" s="16"/>
      <c r="I348" s="16"/>
      <c r="J348" s="16"/>
      <c r="K348" s="16"/>
      <c r="L348" s="16"/>
      <c r="M348" s="27" t="e">
        <f>VLOOKUP(G348,ListaEfectos!$A$4:$F$77,6,0)</f>
        <v>#N/A</v>
      </c>
      <c r="N348" s="63">
        <f>IFERROR(IF(VLOOKUP($G348,ListaEfectos!$A$4:$F$77,1,0)&lt;&gt;"","Efecto"),IFERROR(IF(VLOOKUP($G348,ListaDesventajas!$A$2:$A$24,1,0)&lt;&gt;"","Desventaja"),G348))</f>
        <v>0</v>
      </c>
      <c r="O348" s="23">
        <f ca="1">IF($N348="Efecto",IFERROR(VLOOKUP(H348,INDIRECT(VLOOKUP($G348,ListaEfectos!$A$4:$F$77,2,0)),2,0),0),IF($N348="Desventaja",IFERROR(VLOOKUP(H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P348" s="16">
        <f ca="1">IF($N348="Efecto",IFERROR(VLOOKUP(I348,INDIRECT(VLOOKUP($G348,ListaEfectos!$A$4:$F$77,2,0)),2,0),0),IF($N348="Desventaja",IFERROR(VLOOKUP(I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Q348" s="16">
        <f ca="1">IF($N348="Efecto",IFERROR(VLOOKUP(J348,INDIRECT(VLOOKUP($G348,ListaEfectos!$A$4:$F$77,2,0)),2,0),0),IF($N348="Desventaja",IFERROR(VLOOKUP(J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R348" s="16">
        <f ca="1">IF($N348="Efecto",IFERROR(VLOOKUP(K348,INDIRECT(VLOOKUP($G348,ListaEfectos!$A$4:$F$77,2,0)),2,0),0),IF($N348="Desventaja",IFERROR(VLOOKUP(K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S348" s="16">
        <f ca="1">IF($N348="Efecto",IFERROR(VLOOKUP(L348,INDIRECT(VLOOKUP($G348,ListaEfectos!$A$4:$F$77,2,0)),2,0),0),IF($N348="Desventaja",IFERROR(VLOOKUP(L348,INDIRECT(VLOOKUP($G348,ListaDesventajas!$A$1:$B$24,2,0)),2,0),0),IF($N348="Mantenida",10*INDEX(INDIRECT($F348),1,2),IF($N348="Sostenimiento Menor",20*INDEX(INDIRECT($F348),1,2),IF($N348="Sostenimiento Mayor",30*INDEX(INDIRECT($F348),1,2),IF($N348="Combinable",10*INDEX(INDIRECT($F348),1,2),0))))))</f>
        <v>0</v>
      </c>
      <c r="T348" s="49">
        <f t="shared" ca="1" si="16"/>
        <v>0</v>
      </c>
    </row>
    <row r="349" spans="1:20" x14ac:dyDescent="0.25">
      <c r="A349" s="54"/>
      <c r="B349" s="23" t="s">
        <v>498</v>
      </c>
      <c r="C349" s="16">
        <f t="shared" si="17"/>
        <v>75</v>
      </c>
      <c r="D349" s="24">
        <f t="shared" si="18"/>
        <v>2</v>
      </c>
      <c r="E349" s="23" t="s">
        <v>206</v>
      </c>
      <c r="F349" s="24" t="str">
        <f t="array" ref="F349">IF(C349&lt;&gt;"",ADDRESS(ROW(C349),COLUMN(C349))&amp;":"&amp;ADDRESS(ROW(C349)-1+MATCH(TRUE,C350:$C$455&lt;&gt;"",0),COLUMN(U349)),F348)</f>
        <v>$C$349:$U$352</v>
      </c>
      <c r="G349" s="24" t="s">
        <v>337</v>
      </c>
      <c r="H349" s="47" t="s">
        <v>372</v>
      </c>
      <c r="I349" s="47" t="s">
        <v>1021</v>
      </c>
      <c r="J349" s="47" t="s">
        <v>1022</v>
      </c>
      <c r="K349" s="47" t="s">
        <v>552</v>
      </c>
      <c r="L349" s="16"/>
      <c r="M349" s="27" t="str">
        <f>VLOOKUP(G349,ListaEfectos!$A$4:$F$77,6,0)</f>
        <v>Luz, Oscuridad</v>
      </c>
      <c r="N349" s="63" t="str">
        <f>IFERROR(IF(VLOOKUP($G349,ListaEfectos!$A$4:$F$77,1,0)&lt;&gt;"","Efecto"),IFERROR(IF(VLOOKUP($G349,ListaDesventajas!$A$2:$A$24,1,0)&lt;&gt;"","Desventaja"),G349))</f>
        <v>Efecto</v>
      </c>
      <c r="O349" s="23">
        <f ca="1">IF($N349="Efecto",IFERROR(VLOOKUP(H349,INDIRECT(VLOOKUP($G349,ListaEfectos!$A$4:$F$77,2,0)),2,0),0),IF($N349="Desventaja",IFERROR(VLOOKUP(H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20</v>
      </c>
      <c r="P349" s="16">
        <f ca="1">IF($N349="Efecto",IFERROR(VLOOKUP(I349,INDIRECT(VLOOKUP($G349,ListaEfectos!$A$4:$F$77,2,0)),2,0),0),IF($N349="Desventaja",IFERROR(VLOOKUP(I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10</v>
      </c>
      <c r="Q349" s="16">
        <f ca="1">IF($N349="Efecto",IFERROR(VLOOKUP(J349,INDIRECT(VLOOKUP($G349,ListaEfectos!$A$4:$F$77,2,0)),2,0),0),IF($N349="Desventaja",IFERROR(VLOOKUP(J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30</v>
      </c>
      <c r="R349" s="16">
        <f ca="1">IF($N349="Efecto",IFERROR(VLOOKUP(K349,INDIRECT(VLOOKUP($G349,ListaEfectos!$A$4:$F$77,2,0)),2,0),0),IF($N349="Desventaja",IFERROR(VLOOKUP(K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15</v>
      </c>
      <c r="S349" s="16">
        <f ca="1">IF($N349="Efecto",IFERROR(VLOOKUP(L349,INDIRECT(VLOOKUP($G349,ListaEfectos!$A$4:$F$77,2,0)),2,0),0),IF($N349="Desventaja",IFERROR(VLOOKUP(L349,INDIRECT(VLOOKUP($G349,ListaDesventajas!$A$1:$B$24,2,0)),2,0),0),IF($N349="Mantenida",10*INDEX(INDIRECT($F349),1,2),IF($N349="Sostenimiento Menor",20*INDEX(INDIRECT($F349),1,2),IF($N349="Sostenimiento Mayor",30*INDEX(INDIRECT($F349),1,2),IF($N349="Combinable",10*INDEX(INDIRECT($F349),1,2),0))))))</f>
        <v>0</v>
      </c>
      <c r="T349" s="49">
        <f t="shared" ca="1" si="16"/>
        <v>75</v>
      </c>
    </row>
    <row r="350" spans="1:20" x14ac:dyDescent="0.25">
      <c r="A350" s="54"/>
      <c r="C350" s="16" t="str">
        <f t="shared" si="17"/>
        <v/>
      </c>
      <c r="D350" s="24" t="str">
        <f t="shared" si="18"/>
        <v/>
      </c>
      <c r="E350" s="23" t="s">
        <v>122</v>
      </c>
      <c r="F350" s="24" t="str">
        <f t="array" ref="F350">IF(C350&lt;&gt;"",ADDRESS(ROW(C350),COLUMN(C350))&amp;":"&amp;ADDRESS(ROW(C350)-1+MATCH(TRUE,C351:$C$455&lt;&gt;"",0),COLUMN(U350)),F349)</f>
        <v>$C$349:$U$352</v>
      </c>
      <c r="H350" s="16"/>
      <c r="I350" s="16"/>
      <c r="J350" s="16"/>
      <c r="K350" s="16"/>
      <c r="L350" s="16"/>
      <c r="M350" s="27" t="e">
        <f>VLOOKUP(G350,ListaEfectos!$A$4:$F$77,6,0)</f>
        <v>#N/A</v>
      </c>
      <c r="N350" s="63">
        <f>IFERROR(IF(VLOOKUP($G350,ListaEfectos!$A$4:$F$77,1,0)&lt;&gt;"","Efecto"),IFERROR(IF(VLOOKUP($G350,ListaDesventajas!$A$2:$A$24,1,0)&lt;&gt;"","Desventaja"),G350))</f>
        <v>0</v>
      </c>
      <c r="O350" s="23">
        <f ca="1">IF($N350="Efecto",IFERROR(VLOOKUP(H350,INDIRECT(VLOOKUP($G350,ListaEfectos!$A$4:$F$77,2,0)),2,0),0),IF($N350="Desventaja",IFERROR(VLOOKUP(H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P350" s="16">
        <f ca="1">IF($N350="Efecto",IFERROR(VLOOKUP(I350,INDIRECT(VLOOKUP($G350,ListaEfectos!$A$4:$F$77,2,0)),2,0),0),IF($N350="Desventaja",IFERROR(VLOOKUP(I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Q350" s="16">
        <f ca="1">IF($N350="Efecto",IFERROR(VLOOKUP(J350,INDIRECT(VLOOKUP($G350,ListaEfectos!$A$4:$F$77,2,0)),2,0),0),IF($N350="Desventaja",IFERROR(VLOOKUP(J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R350" s="16">
        <f ca="1">IF($N350="Efecto",IFERROR(VLOOKUP(K350,INDIRECT(VLOOKUP($G350,ListaEfectos!$A$4:$F$77,2,0)),2,0),0),IF($N350="Desventaja",IFERROR(VLOOKUP(K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S350" s="16">
        <f ca="1">IF($N350="Efecto",IFERROR(VLOOKUP(L350,INDIRECT(VLOOKUP($G350,ListaEfectos!$A$4:$F$77,2,0)),2,0),0),IF($N350="Desventaja",IFERROR(VLOOKUP(L350,INDIRECT(VLOOKUP($G350,ListaDesventajas!$A$1:$B$24,2,0)),2,0),0),IF($N350="Mantenida",10*INDEX(INDIRECT($F350),1,2),IF($N350="Sostenimiento Menor",20*INDEX(INDIRECT($F350),1,2),IF($N350="Sostenimiento Mayor",30*INDEX(INDIRECT($F350),1,2),IF($N350="Combinable",10*INDEX(INDIRECT($F350),1,2),0))))))</f>
        <v>0</v>
      </c>
      <c r="T350" s="49">
        <f t="shared" ca="1" si="16"/>
        <v>0</v>
      </c>
    </row>
    <row r="351" spans="1:20" x14ac:dyDescent="0.25">
      <c r="A351" s="54"/>
      <c r="C351" s="16" t="str">
        <f t="shared" si="17"/>
        <v/>
      </c>
      <c r="D351" s="24" t="str">
        <f t="shared" si="18"/>
        <v/>
      </c>
      <c r="E351" s="23" t="s">
        <v>207</v>
      </c>
      <c r="F351" s="24" t="str">
        <f t="array" ref="F351">IF(C351&lt;&gt;"",ADDRESS(ROW(C351),COLUMN(C351))&amp;":"&amp;ADDRESS(ROW(C351)-1+MATCH(TRUE,C352:$C$455&lt;&gt;"",0),COLUMN(U351)),F350)</f>
        <v>$C$349:$U$352</v>
      </c>
      <c r="H351" s="16"/>
      <c r="I351" s="16"/>
      <c r="J351" s="16"/>
      <c r="K351" s="16"/>
      <c r="L351" s="16"/>
      <c r="M351" s="27" t="e">
        <f>VLOOKUP(G351,ListaEfectos!$A$4:$F$77,6,0)</f>
        <v>#N/A</v>
      </c>
      <c r="N351" s="63">
        <f>IFERROR(IF(VLOOKUP($G351,ListaEfectos!$A$4:$F$77,1,0)&lt;&gt;"","Efecto"),IFERROR(IF(VLOOKUP($G351,ListaDesventajas!$A$2:$A$24,1,0)&lt;&gt;"","Desventaja"),G351))</f>
        <v>0</v>
      </c>
      <c r="O351" s="23">
        <f ca="1">IF($N351="Efecto",IFERROR(VLOOKUP(H351,INDIRECT(VLOOKUP($G351,ListaEfectos!$A$4:$F$77,2,0)),2,0),0),IF($N351="Desventaja",IFERROR(VLOOKUP(H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P351" s="16">
        <f ca="1">IF($N351="Efecto",IFERROR(VLOOKUP(I351,INDIRECT(VLOOKUP($G351,ListaEfectos!$A$4:$F$77,2,0)),2,0),0),IF($N351="Desventaja",IFERROR(VLOOKUP(I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Q351" s="16">
        <f ca="1">IF($N351="Efecto",IFERROR(VLOOKUP(J351,INDIRECT(VLOOKUP($G351,ListaEfectos!$A$4:$F$77,2,0)),2,0),0),IF($N351="Desventaja",IFERROR(VLOOKUP(J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R351" s="16">
        <f ca="1">IF($N351="Efecto",IFERROR(VLOOKUP(K351,INDIRECT(VLOOKUP($G351,ListaEfectos!$A$4:$F$77,2,0)),2,0),0),IF($N351="Desventaja",IFERROR(VLOOKUP(K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S351" s="16">
        <f ca="1">IF($N351="Efecto",IFERROR(VLOOKUP(L351,INDIRECT(VLOOKUP($G351,ListaEfectos!$A$4:$F$77,2,0)),2,0),0),IF($N351="Desventaja",IFERROR(VLOOKUP(L351,INDIRECT(VLOOKUP($G351,ListaDesventajas!$A$1:$B$24,2,0)),2,0),0),IF($N351="Mantenida",10*INDEX(INDIRECT($F351),1,2),IF($N351="Sostenimiento Menor",20*INDEX(INDIRECT($F351),1,2),IF($N351="Sostenimiento Mayor",30*INDEX(INDIRECT($F351),1,2),IF($N351="Combinable",10*INDEX(INDIRECT($F351),1,2),0))))))</f>
        <v>0</v>
      </c>
      <c r="T351" s="49">
        <f t="shared" ca="1" si="16"/>
        <v>0</v>
      </c>
    </row>
    <row r="352" spans="1:20" x14ac:dyDescent="0.25">
      <c r="A352" s="54"/>
      <c r="B352" s="23" t="s">
        <v>292</v>
      </c>
      <c r="C352" s="16" t="str">
        <f t="shared" si="17"/>
        <v/>
      </c>
      <c r="D352" s="24" t="str">
        <f t="shared" si="18"/>
        <v/>
      </c>
      <c r="F352" s="24" t="str">
        <f t="array" ref="F352">IF(C352&lt;&gt;"",ADDRESS(ROW(C352),COLUMN(C352))&amp;":"&amp;ADDRESS(ROW(C352)-1+MATCH(TRUE,C353:$C$455&lt;&gt;"",0),COLUMN(U352)),F351)</f>
        <v>$C$349:$U$352</v>
      </c>
      <c r="H352" s="16"/>
      <c r="I352" s="16"/>
      <c r="J352" s="16"/>
      <c r="K352" s="16"/>
      <c r="L352" s="16"/>
      <c r="M352" s="27" t="e">
        <f>VLOOKUP(G352,ListaEfectos!$A$4:$F$77,6,0)</f>
        <v>#N/A</v>
      </c>
      <c r="N352" s="63">
        <f>IFERROR(IF(VLOOKUP($G352,ListaEfectos!$A$4:$F$77,1,0)&lt;&gt;"","Efecto"),IFERROR(IF(VLOOKUP($G352,ListaDesventajas!$A$2:$A$24,1,0)&lt;&gt;"","Desventaja"),G352))</f>
        <v>0</v>
      </c>
      <c r="O352" s="23">
        <f ca="1">IF($N352="Efecto",IFERROR(VLOOKUP(H352,INDIRECT(VLOOKUP($G352,ListaEfectos!$A$4:$F$77,2,0)),2,0),0),IF($N352="Desventaja",IFERROR(VLOOKUP(H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P352" s="16">
        <f ca="1">IF($N352="Efecto",IFERROR(VLOOKUP(I352,INDIRECT(VLOOKUP($G352,ListaEfectos!$A$4:$F$77,2,0)),2,0),0),IF($N352="Desventaja",IFERROR(VLOOKUP(I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Q352" s="16">
        <f ca="1">IF($N352="Efecto",IFERROR(VLOOKUP(J352,INDIRECT(VLOOKUP($G352,ListaEfectos!$A$4:$F$77,2,0)),2,0),0),IF($N352="Desventaja",IFERROR(VLOOKUP(J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R352" s="16">
        <f ca="1">IF($N352="Efecto",IFERROR(VLOOKUP(K352,INDIRECT(VLOOKUP($G352,ListaEfectos!$A$4:$F$77,2,0)),2,0),0),IF($N352="Desventaja",IFERROR(VLOOKUP(K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S352" s="16">
        <f ca="1">IF($N352="Efecto",IFERROR(VLOOKUP(L352,INDIRECT(VLOOKUP($G352,ListaEfectos!$A$4:$F$77,2,0)),2,0),0),IF($N352="Desventaja",IFERROR(VLOOKUP(L352,INDIRECT(VLOOKUP($G352,ListaDesventajas!$A$1:$B$24,2,0)),2,0),0),IF($N352="Mantenida",10*INDEX(INDIRECT($F352),1,2),IF($N352="Sostenimiento Menor",20*INDEX(INDIRECT($F352),1,2),IF($N352="Sostenimiento Mayor",30*INDEX(INDIRECT($F352),1,2),IF($N352="Combinable",10*INDEX(INDIRECT($F352),1,2),0))))))</f>
        <v>0</v>
      </c>
      <c r="T352" s="49">
        <f t="shared" ca="1" si="16"/>
        <v>0</v>
      </c>
    </row>
    <row r="353" spans="1:20" x14ac:dyDescent="0.25">
      <c r="A353" s="54"/>
      <c r="B353" s="23" t="s">
        <v>499</v>
      </c>
      <c r="C353" s="16">
        <f t="shared" si="17"/>
        <v>110</v>
      </c>
      <c r="D353" s="24">
        <f t="shared" si="18"/>
        <v>3</v>
      </c>
      <c r="E353" s="23" t="s">
        <v>70</v>
      </c>
      <c r="F353" s="24" t="str">
        <f t="array" ref="F353">IF(C353&lt;&gt;"",ADDRESS(ROW(C353),COLUMN(C353))&amp;":"&amp;ADDRESS(ROW(C353)-1+MATCH(TRUE,C354:$C$455&lt;&gt;"",0),COLUMN(U353)),F352)</f>
        <v>$C$353:$U$359</v>
      </c>
      <c r="G353" s="24" t="s">
        <v>982</v>
      </c>
      <c r="H353" s="47" t="s">
        <v>355</v>
      </c>
      <c r="I353" s="16"/>
      <c r="J353" s="16"/>
      <c r="K353" s="16"/>
      <c r="L353" s="16"/>
      <c r="M353" s="27" t="str">
        <f>VLOOKUP(G353,ListaEfectos!$A$4:$F$77,6,0)</f>
        <v>Fuego, Luz, Oscuridad</v>
      </c>
      <c r="N353" s="63" t="str">
        <f>IFERROR(IF(VLOOKUP($G353,ListaEfectos!$A$4:$F$77,1,0)&lt;&gt;"","Efecto"),IFERROR(IF(VLOOKUP($G353,ListaDesventajas!$A$2:$A$24,1,0)&lt;&gt;"","Desventaja"),G353))</f>
        <v>Efecto</v>
      </c>
      <c r="O353" s="23">
        <f ca="1">IF($N353="Efecto",IFERROR(VLOOKUP(H353,INDIRECT(VLOOKUP($G353,ListaEfectos!$A$4:$F$77,2,0)),2,0),0),IF($N353="Desventaja",IFERROR(VLOOKUP(H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25</v>
      </c>
      <c r="P353" s="16">
        <f ca="1">IF($N353="Efecto",IFERROR(VLOOKUP(I353,INDIRECT(VLOOKUP($G353,ListaEfectos!$A$4:$F$77,2,0)),2,0),0),IF($N353="Desventaja",IFERROR(VLOOKUP(I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Q353" s="16">
        <f ca="1">IF($N353="Efecto",IFERROR(VLOOKUP(J353,INDIRECT(VLOOKUP($G353,ListaEfectos!$A$4:$F$77,2,0)),2,0),0),IF($N353="Desventaja",IFERROR(VLOOKUP(J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R353" s="16">
        <f ca="1">IF($N353="Efecto",IFERROR(VLOOKUP(K353,INDIRECT(VLOOKUP($G353,ListaEfectos!$A$4:$F$77,2,0)),2,0),0),IF($N353="Desventaja",IFERROR(VLOOKUP(K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S353" s="16">
        <f ca="1">IF($N353="Efecto",IFERROR(VLOOKUP(L353,INDIRECT(VLOOKUP($G353,ListaEfectos!$A$4:$F$77,2,0)),2,0),0),IF($N353="Desventaja",IFERROR(VLOOKUP(L353,INDIRECT(VLOOKUP($G353,ListaDesventajas!$A$1:$B$24,2,0)),2,0),0),IF($N353="Mantenida",10*INDEX(INDIRECT($F353),1,2),IF($N353="Sostenimiento Menor",20*INDEX(INDIRECT($F353),1,2),IF($N353="Sostenimiento Mayor",30*INDEX(INDIRECT($F353),1,2),IF($N353="Combinable",10*INDEX(INDIRECT($F353),1,2),0))))))</f>
        <v>0</v>
      </c>
      <c r="T353" s="49">
        <f t="shared" ca="1" si="16"/>
        <v>25</v>
      </c>
    </row>
    <row r="354" spans="1:20" x14ac:dyDescent="0.25">
      <c r="A354" s="54"/>
      <c r="C354" s="16" t="str">
        <f t="shared" si="17"/>
        <v/>
      </c>
      <c r="D354" s="24" t="str">
        <f t="shared" si="18"/>
        <v/>
      </c>
      <c r="E354" s="23" t="s">
        <v>208</v>
      </c>
      <c r="F354" s="24" t="str">
        <f t="array" ref="F354">IF(C354&lt;&gt;"",ADDRESS(ROW(C354),COLUMN(C354))&amp;":"&amp;ADDRESS(ROW(C354)-1+MATCH(TRUE,C355:$C$455&lt;&gt;"",0),COLUMN(U354)),F353)</f>
        <v>$C$353:$U$359</v>
      </c>
      <c r="G354" s="24" t="s">
        <v>254</v>
      </c>
      <c r="H354" s="17" t="s">
        <v>343</v>
      </c>
      <c r="I354" s="16"/>
      <c r="J354" s="16"/>
      <c r="K354" s="16"/>
      <c r="L354" s="16"/>
      <c r="M354" s="27" t="str">
        <f>VLOOKUP(G354,ListaEfectos!$A$4:$F$77,6,0)</f>
        <v>Fuego, Tierra</v>
      </c>
      <c r="N354" s="63" t="str">
        <f>IFERROR(IF(VLOOKUP($G354,ListaEfectos!$A$4:$F$77,1,0)&lt;&gt;"","Efecto"),IFERROR(IF(VLOOKUP($G354,ListaDesventajas!$A$2:$A$24,1,0)&lt;&gt;"","Desventaja"),G354))</f>
        <v>Efecto</v>
      </c>
      <c r="O354" s="23">
        <f ca="1">IF($N354="Efecto",IFERROR(VLOOKUP(H354,INDIRECT(VLOOKUP($G354,ListaEfectos!$A$4:$F$77,2,0)),2,0),0),IF($N354="Desventaja",IFERROR(VLOOKUP(H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15</v>
      </c>
      <c r="P354" s="16">
        <f ca="1">IF($N354="Efecto",IFERROR(VLOOKUP(I354,INDIRECT(VLOOKUP($G354,ListaEfectos!$A$4:$F$77,2,0)),2,0),0),IF($N354="Desventaja",IFERROR(VLOOKUP(I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Q354" s="16">
        <f ca="1">IF($N354="Efecto",IFERROR(VLOOKUP(J354,INDIRECT(VLOOKUP($G354,ListaEfectos!$A$4:$F$77,2,0)),2,0),0),IF($N354="Desventaja",IFERROR(VLOOKUP(J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R354" s="16">
        <f ca="1">IF($N354="Efecto",IFERROR(VLOOKUP(K354,INDIRECT(VLOOKUP($G354,ListaEfectos!$A$4:$F$77,2,0)),2,0),0),IF($N354="Desventaja",IFERROR(VLOOKUP(K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S354" s="16">
        <f ca="1">IF($N354="Efecto",IFERROR(VLOOKUP(L354,INDIRECT(VLOOKUP($G354,ListaEfectos!$A$4:$F$77,2,0)),2,0),0),IF($N354="Desventaja",IFERROR(VLOOKUP(L354,INDIRECT(VLOOKUP($G354,ListaDesventajas!$A$1:$B$24,2,0)),2,0),0),IF($N354="Mantenida",10*INDEX(INDIRECT($F354),1,2),IF($N354="Sostenimiento Menor",20*INDEX(INDIRECT($F354),1,2),IF($N354="Sostenimiento Mayor",30*INDEX(INDIRECT($F354),1,2),IF($N354="Combinable",10*INDEX(INDIRECT($F354),1,2),0))))))</f>
        <v>0</v>
      </c>
      <c r="T354" s="49">
        <f t="shared" ca="1" si="16"/>
        <v>15</v>
      </c>
    </row>
    <row r="355" spans="1:20" x14ac:dyDescent="0.25">
      <c r="A355" s="54"/>
      <c r="C355" s="16" t="str">
        <f t="shared" si="17"/>
        <v/>
      </c>
      <c r="D355" s="24" t="str">
        <f t="shared" si="18"/>
        <v/>
      </c>
      <c r="E355" s="23" t="s">
        <v>125</v>
      </c>
      <c r="F355" s="24" t="str">
        <f t="array" ref="F355">IF(C355&lt;&gt;"",ADDRESS(ROW(C355),COLUMN(C355))&amp;":"&amp;ADDRESS(ROW(C355)-1+MATCH(TRUE,C356:$C$455&lt;&gt;"",0),COLUMN(U355)),F354)</f>
        <v>$C$353:$U$359</v>
      </c>
      <c r="G355" s="24" t="s">
        <v>247</v>
      </c>
      <c r="H355" s="17" t="s">
        <v>343</v>
      </c>
      <c r="I355" s="16"/>
      <c r="J355" s="16"/>
      <c r="K355" s="16"/>
      <c r="L355" s="16"/>
      <c r="M355" s="27" t="str">
        <f>VLOOKUP(G355,ListaEfectos!$A$4:$F$77,6,0)</f>
        <v>Fuego</v>
      </c>
      <c r="N355" s="63" t="str">
        <f>IFERROR(IF(VLOOKUP($G355,ListaEfectos!$A$4:$F$77,1,0)&lt;&gt;"","Efecto"),IFERROR(IF(VLOOKUP($G355,ListaDesventajas!$A$2:$A$24,1,0)&lt;&gt;"","Desventaja"),G355))</f>
        <v>Efecto</v>
      </c>
      <c r="O355" s="23">
        <f ca="1">IF($N355="Efecto",IFERROR(VLOOKUP(H355,INDIRECT(VLOOKUP($G355,ListaEfectos!$A$4:$F$77,2,0)),2,0),0),IF($N355="Desventaja",IFERROR(VLOOKUP(H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15</v>
      </c>
      <c r="P355" s="16">
        <f ca="1">IF($N355="Efecto",IFERROR(VLOOKUP(I355,INDIRECT(VLOOKUP($G355,ListaEfectos!$A$4:$F$77,2,0)),2,0),0),IF($N355="Desventaja",IFERROR(VLOOKUP(I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Q355" s="16">
        <f ca="1">IF($N355="Efecto",IFERROR(VLOOKUP(J355,INDIRECT(VLOOKUP($G355,ListaEfectos!$A$4:$F$77,2,0)),2,0),0),IF($N355="Desventaja",IFERROR(VLOOKUP(J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R355" s="16">
        <f ca="1">IF($N355="Efecto",IFERROR(VLOOKUP(K355,INDIRECT(VLOOKUP($G355,ListaEfectos!$A$4:$F$77,2,0)),2,0),0),IF($N355="Desventaja",IFERROR(VLOOKUP(K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S355" s="16">
        <f ca="1">IF($N355="Efecto",IFERROR(VLOOKUP(L355,INDIRECT(VLOOKUP($G355,ListaEfectos!$A$4:$F$77,2,0)),2,0),0),IF($N355="Desventaja",IFERROR(VLOOKUP(L355,INDIRECT(VLOOKUP($G355,ListaDesventajas!$A$1:$B$24,2,0)),2,0),0),IF($N355="Mantenida",10*INDEX(INDIRECT($F355),1,2),IF($N355="Sostenimiento Menor",20*INDEX(INDIRECT($F355),1,2),IF($N355="Sostenimiento Mayor",30*INDEX(INDIRECT($F355),1,2),IF($N355="Combinable",10*INDEX(INDIRECT($F355),1,2),0))))))</f>
        <v>0</v>
      </c>
      <c r="T355" s="49">
        <f t="shared" ca="1" si="16"/>
        <v>15</v>
      </c>
    </row>
    <row r="356" spans="1:20" x14ac:dyDescent="0.25">
      <c r="A356" s="54"/>
      <c r="C356" s="16" t="str">
        <f t="shared" si="17"/>
        <v/>
      </c>
      <c r="D356" s="24" t="str">
        <f t="shared" si="18"/>
        <v/>
      </c>
      <c r="E356" s="23" t="s">
        <v>131</v>
      </c>
      <c r="F356" s="24" t="str">
        <f t="array" ref="F356">IF(C356&lt;&gt;"",ADDRESS(ROW(C356),COLUMN(C356))&amp;":"&amp;ADDRESS(ROW(C356)-1+MATCH(TRUE,C357:$C$455&lt;&gt;"",0),COLUMN(U356)),F355)</f>
        <v>$C$353:$U$359</v>
      </c>
      <c r="G356" s="24" t="s">
        <v>985</v>
      </c>
      <c r="H356" s="47" t="s">
        <v>249</v>
      </c>
      <c r="I356" s="16"/>
      <c r="J356" s="16"/>
      <c r="K356" s="16"/>
      <c r="L356" s="16"/>
      <c r="M356" s="27" t="s">
        <v>249</v>
      </c>
      <c r="N356" s="63" t="str">
        <f>IFERROR(IF(VLOOKUP($G356,ListaEfectos!$A$4:$F$77,1,0)&lt;&gt;"","Efecto"),IFERROR(IF(VLOOKUP($G356,ListaDesventajas!$A$2:$A$24,1,0)&lt;&gt;"","Desventaja"),G356))</f>
        <v>Efecto</v>
      </c>
      <c r="O356" s="23">
        <f ca="1">IF($N356="Efecto",IFERROR(VLOOKUP(H356,INDIRECT(VLOOKUP($G356,ListaEfectos!$A$4:$F$77,2,0)),2,0),0),IF($N356="Desventaja",IFERROR(VLOOKUP(H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5</v>
      </c>
      <c r="P356" s="16">
        <f ca="1">IF($N356="Efecto",IFERROR(VLOOKUP(I356,INDIRECT(VLOOKUP($G356,ListaEfectos!$A$4:$F$77,2,0)),2,0),0),IF($N356="Desventaja",IFERROR(VLOOKUP(I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Q356" s="16">
        <f ca="1">IF($N356="Efecto",IFERROR(VLOOKUP(J356,INDIRECT(VLOOKUP($G356,ListaEfectos!$A$4:$F$77,2,0)),2,0),0),IF($N356="Desventaja",IFERROR(VLOOKUP(J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R356" s="16">
        <f ca="1">IF($N356="Efecto",IFERROR(VLOOKUP(K356,INDIRECT(VLOOKUP($G356,ListaEfectos!$A$4:$F$77,2,0)),2,0),0),IF($N356="Desventaja",IFERROR(VLOOKUP(K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S356" s="16">
        <f ca="1">IF($N356="Efecto",IFERROR(VLOOKUP(L356,INDIRECT(VLOOKUP($G356,ListaEfectos!$A$4:$F$77,2,0)),2,0),0),IF($N356="Desventaja",IFERROR(VLOOKUP(L356,INDIRECT(VLOOKUP($G356,ListaDesventajas!$A$1:$B$24,2,0)),2,0),0),IF($N356="Mantenida",10*INDEX(INDIRECT($F356),1,2),IF($N356="Sostenimiento Menor",20*INDEX(INDIRECT($F356),1,2),IF($N356="Sostenimiento Mayor",30*INDEX(INDIRECT($F356),1,2),IF($N356="Combinable",10*INDEX(INDIRECT($F356),1,2),0))))))</f>
        <v>0</v>
      </c>
      <c r="T356" s="49">
        <f t="shared" ca="1" si="16"/>
        <v>5</v>
      </c>
    </row>
    <row r="357" spans="1:20" x14ac:dyDescent="0.25">
      <c r="A357" s="54"/>
      <c r="C357" s="16" t="str">
        <f t="shared" si="17"/>
        <v/>
      </c>
      <c r="D357" s="24" t="str">
        <f t="shared" si="18"/>
        <v/>
      </c>
      <c r="E357" s="23" t="s">
        <v>209</v>
      </c>
      <c r="F357" s="24" t="str">
        <f t="array" ref="F357">IF(C357&lt;&gt;"",ADDRESS(ROW(C357),COLUMN(C357))&amp;":"&amp;ADDRESS(ROW(C357)-1+MATCH(TRUE,C358:$C$455&lt;&gt;"",0),COLUMN(U357)),F356)</f>
        <v>$C$353:$U$359</v>
      </c>
      <c r="G357" s="24" t="s">
        <v>61</v>
      </c>
      <c r="H357" s="47" t="s">
        <v>568</v>
      </c>
      <c r="I357" s="16"/>
      <c r="J357" s="16"/>
      <c r="K357" s="16"/>
      <c r="L357" s="16"/>
      <c r="M357" s="27" t="str">
        <f>VLOOKUP(G357,ListaEfectos!$A$4:$F$77,6,0)</f>
        <v>Agua, Aire, Oscuridad</v>
      </c>
      <c r="N357" s="63" t="str">
        <f>IFERROR(IF(VLOOKUP($G357,ListaEfectos!$A$4:$F$77,1,0)&lt;&gt;"","Efecto"),IFERROR(IF(VLOOKUP($G357,ListaDesventajas!$A$2:$A$24,1,0)&lt;&gt;"","Desventaja"),G357))</f>
        <v>Efecto</v>
      </c>
      <c r="O357" s="23">
        <f ca="1">IF($N357="Efecto",IFERROR(VLOOKUP(H357,INDIRECT(VLOOKUP($G357,ListaEfectos!$A$4:$F$77,2,0)),2,0),0),IF($N357="Desventaja",IFERROR(VLOOKUP(H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30</v>
      </c>
      <c r="P357" s="16">
        <f ca="1">IF($N357="Efecto",IFERROR(VLOOKUP(I357,INDIRECT(VLOOKUP($G357,ListaEfectos!$A$4:$F$77,2,0)),2,0),0),IF($N357="Desventaja",IFERROR(VLOOKUP(I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Q357" s="16">
        <f ca="1">IF($N357="Efecto",IFERROR(VLOOKUP(J357,INDIRECT(VLOOKUP($G357,ListaEfectos!$A$4:$F$77,2,0)),2,0),0),IF($N357="Desventaja",IFERROR(VLOOKUP(J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R357" s="16">
        <f ca="1">IF($N357="Efecto",IFERROR(VLOOKUP(K357,INDIRECT(VLOOKUP($G357,ListaEfectos!$A$4:$F$77,2,0)),2,0),0),IF($N357="Desventaja",IFERROR(VLOOKUP(K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S357" s="16">
        <f ca="1">IF($N357="Efecto",IFERROR(VLOOKUP(L357,INDIRECT(VLOOKUP($G357,ListaEfectos!$A$4:$F$77,2,0)),2,0),0),IF($N357="Desventaja",IFERROR(VLOOKUP(L357,INDIRECT(VLOOKUP($G357,ListaDesventajas!$A$1:$B$24,2,0)),2,0),0),IF($N357="Mantenida",10*INDEX(INDIRECT($F357),1,2),IF($N357="Sostenimiento Menor",20*INDEX(INDIRECT($F357),1,2),IF($N357="Sostenimiento Mayor",30*INDEX(INDIRECT($F357),1,2),IF($N357="Combinable",10*INDEX(INDIRECT($F357),1,2),0))))))</f>
        <v>0</v>
      </c>
      <c r="T357" s="49">
        <f t="shared" ca="1" si="16"/>
        <v>30</v>
      </c>
    </row>
    <row r="358" spans="1:20" x14ac:dyDescent="0.25">
      <c r="A358" s="54"/>
      <c r="C358" s="16" t="str">
        <f t="shared" si="17"/>
        <v/>
      </c>
      <c r="D358" s="24" t="str">
        <f t="shared" si="18"/>
        <v/>
      </c>
      <c r="E358" s="23" t="s">
        <v>75</v>
      </c>
      <c r="F358" s="24" t="str">
        <f t="array" ref="F358">IF(C358&lt;&gt;"",ADDRESS(ROW(C358),COLUMN(C358))&amp;":"&amp;ADDRESS(ROW(C358)-1+MATCH(TRUE,C359:$C$455&lt;&gt;"",0),COLUMN(U358)),F357)</f>
        <v>$C$353:$U$359</v>
      </c>
      <c r="H358" s="16"/>
      <c r="I358" s="16"/>
      <c r="J358" s="16"/>
      <c r="K358" s="16"/>
      <c r="L358" s="16"/>
      <c r="M358" s="27" t="e">
        <f>VLOOKUP(G358,ListaEfectos!$A$4:$F$77,6,0)</f>
        <v>#N/A</v>
      </c>
      <c r="N358" s="63">
        <f>IFERROR(IF(VLOOKUP($G358,ListaEfectos!$A$4:$F$77,1,0)&lt;&gt;"","Efecto"),IFERROR(IF(VLOOKUP($G358,ListaDesventajas!$A$2:$A$24,1,0)&lt;&gt;"","Desventaja"),G358))</f>
        <v>0</v>
      </c>
      <c r="O358" s="23">
        <f ca="1">IF($N358="Efecto",IFERROR(VLOOKUP(H358,INDIRECT(VLOOKUP($G358,ListaEfectos!$A$4:$F$77,2,0)),2,0),0),IF($N358="Desventaja",IFERROR(VLOOKUP(H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P358" s="16">
        <f ca="1">IF($N358="Efecto",IFERROR(VLOOKUP(I358,INDIRECT(VLOOKUP($G358,ListaEfectos!$A$4:$F$77,2,0)),2,0),0),IF($N358="Desventaja",IFERROR(VLOOKUP(I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Q358" s="16">
        <f ca="1">IF($N358="Efecto",IFERROR(VLOOKUP(J358,INDIRECT(VLOOKUP($G358,ListaEfectos!$A$4:$F$77,2,0)),2,0),0),IF($N358="Desventaja",IFERROR(VLOOKUP(J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R358" s="16">
        <f ca="1">IF($N358="Efecto",IFERROR(VLOOKUP(K358,INDIRECT(VLOOKUP($G358,ListaEfectos!$A$4:$F$77,2,0)),2,0),0),IF($N358="Desventaja",IFERROR(VLOOKUP(K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S358" s="16">
        <f ca="1">IF($N358="Efecto",IFERROR(VLOOKUP(L358,INDIRECT(VLOOKUP($G358,ListaEfectos!$A$4:$F$77,2,0)),2,0),0),IF($N358="Desventaja",IFERROR(VLOOKUP(L358,INDIRECT(VLOOKUP($G358,ListaDesventajas!$A$1:$B$24,2,0)),2,0),0),IF($N358="Mantenida",10*INDEX(INDIRECT($F358),1,2),IF($N358="Sostenimiento Menor",20*INDEX(INDIRECT($F358),1,2),IF($N358="Sostenimiento Mayor",30*INDEX(INDIRECT($F358),1,2),IF($N358="Combinable",10*INDEX(INDIRECT($F358),1,2),0))))))</f>
        <v>0</v>
      </c>
      <c r="T358" s="49">
        <f t="shared" ca="1" si="16"/>
        <v>0</v>
      </c>
    </row>
    <row r="359" spans="1:20" x14ac:dyDescent="0.25">
      <c r="A359" s="54"/>
      <c r="B359" s="23" t="s">
        <v>293</v>
      </c>
      <c r="C359" s="16" t="str">
        <f t="shared" si="17"/>
        <v/>
      </c>
      <c r="D359" s="24" t="str">
        <f t="shared" si="18"/>
        <v/>
      </c>
      <c r="F359" s="24" t="str">
        <f t="array" ref="F359">IF(C359&lt;&gt;"",ADDRESS(ROW(C359),COLUMN(C359))&amp;":"&amp;ADDRESS(ROW(C359)-1+MATCH(TRUE,C360:$C$455&lt;&gt;"",0),COLUMN(U359)),F358)</f>
        <v>$C$353:$U$359</v>
      </c>
      <c r="H359" s="16"/>
      <c r="I359" s="16"/>
      <c r="J359" s="16"/>
      <c r="K359" s="16"/>
      <c r="L359" s="16"/>
      <c r="M359" s="27" t="e">
        <f>VLOOKUP(G359,ListaEfectos!$A$4:$F$77,6,0)</f>
        <v>#N/A</v>
      </c>
      <c r="N359" s="63">
        <f>IFERROR(IF(VLOOKUP($G359,ListaEfectos!$A$4:$F$77,1,0)&lt;&gt;"","Efecto"),IFERROR(IF(VLOOKUP($G359,ListaDesventajas!$A$2:$A$24,1,0)&lt;&gt;"","Desventaja"),G359))</f>
        <v>0</v>
      </c>
      <c r="O359" s="23">
        <f ca="1">IF($N359="Efecto",IFERROR(VLOOKUP(H359,INDIRECT(VLOOKUP($G359,ListaEfectos!$A$4:$F$77,2,0)),2,0),0),IF($N359="Desventaja",IFERROR(VLOOKUP(H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P359" s="16">
        <f ca="1">IF($N359="Efecto",IFERROR(VLOOKUP(I359,INDIRECT(VLOOKUP($G359,ListaEfectos!$A$4:$F$77,2,0)),2,0),0),IF($N359="Desventaja",IFERROR(VLOOKUP(I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Q359" s="16">
        <f ca="1">IF($N359="Efecto",IFERROR(VLOOKUP(J359,INDIRECT(VLOOKUP($G359,ListaEfectos!$A$4:$F$77,2,0)),2,0),0),IF($N359="Desventaja",IFERROR(VLOOKUP(J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R359" s="16">
        <f ca="1">IF($N359="Efecto",IFERROR(VLOOKUP(K359,INDIRECT(VLOOKUP($G359,ListaEfectos!$A$4:$F$77,2,0)),2,0),0),IF($N359="Desventaja",IFERROR(VLOOKUP(K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S359" s="16">
        <f ca="1">IF($N359="Efecto",IFERROR(VLOOKUP(L359,INDIRECT(VLOOKUP($G359,ListaEfectos!$A$4:$F$77,2,0)),2,0),0),IF($N359="Desventaja",IFERROR(VLOOKUP(L359,INDIRECT(VLOOKUP($G359,ListaDesventajas!$A$1:$B$24,2,0)),2,0),0),IF($N359="Mantenida",10*INDEX(INDIRECT($F359),1,2),IF($N359="Sostenimiento Menor",20*INDEX(INDIRECT($F359),1,2),IF($N359="Sostenimiento Mayor",30*INDEX(INDIRECT($F359),1,2),IF($N359="Combinable",10*INDEX(INDIRECT($F359),1,2),0))))))</f>
        <v>0</v>
      </c>
      <c r="T359" s="49">
        <f t="shared" ca="1" si="16"/>
        <v>0</v>
      </c>
    </row>
    <row r="360" spans="1:20" x14ac:dyDescent="0.25">
      <c r="A360" s="54"/>
      <c r="B360" s="23" t="s">
        <v>500</v>
      </c>
      <c r="C360" s="16">
        <f t="shared" si="17"/>
        <v>110</v>
      </c>
      <c r="D360" s="24">
        <f t="shared" si="18"/>
        <v>3</v>
      </c>
      <c r="E360" s="23" t="s">
        <v>210</v>
      </c>
      <c r="F360" s="24" t="str">
        <f t="array" ref="F360">IF(C360&lt;&gt;"",ADDRESS(ROW(C360),COLUMN(C360))&amp;":"&amp;ADDRESS(ROW(C360)-1+MATCH(TRUE,C361:$C$455&lt;&gt;"",0),COLUMN(U360)),F359)</f>
        <v>$C$360:$U$365</v>
      </c>
      <c r="G360" s="24" t="s">
        <v>982</v>
      </c>
      <c r="H360" s="47" t="s">
        <v>674</v>
      </c>
      <c r="I360" s="16"/>
      <c r="J360" s="16"/>
      <c r="K360" s="16"/>
      <c r="L360" s="16"/>
      <c r="M360" s="27" t="str">
        <f>VLOOKUP(G360,ListaEfectos!$A$4:$F$77,6,0)</f>
        <v>Fuego, Luz, Oscuridad</v>
      </c>
      <c r="N360" s="63" t="str">
        <f>IFERROR(IF(VLOOKUP($G360,ListaEfectos!$A$4:$F$77,1,0)&lt;&gt;"","Efecto"),IFERROR(IF(VLOOKUP($G360,ListaDesventajas!$A$2:$A$24,1,0)&lt;&gt;"","Desventaja"),G360))</f>
        <v>Efecto</v>
      </c>
      <c r="O360" s="23">
        <f ca="1">IF($N360="Efecto",IFERROR(VLOOKUP(H360,INDIRECT(VLOOKUP($G360,ListaEfectos!$A$4:$F$77,2,0)),2,0),0),IF($N360="Desventaja",IFERROR(VLOOKUP(H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60</v>
      </c>
      <c r="P360" s="16">
        <f ca="1">IF($N360="Efecto",IFERROR(VLOOKUP(I360,INDIRECT(VLOOKUP($G360,ListaEfectos!$A$4:$F$77,2,0)),2,0),0),IF($N360="Desventaja",IFERROR(VLOOKUP(I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Q360" s="16">
        <f ca="1">IF($N360="Efecto",IFERROR(VLOOKUP(J360,INDIRECT(VLOOKUP($G360,ListaEfectos!$A$4:$F$77,2,0)),2,0),0),IF($N360="Desventaja",IFERROR(VLOOKUP(J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R360" s="16">
        <f ca="1">IF($N360="Efecto",IFERROR(VLOOKUP(K360,INDIRECT(VLOOKUP($G360,ListaEfectos!$A$4:$F$77,2,0)),2,0),0),IF($N360="Desventaja",IFERROR(VLOOKUP(K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S360" s="16">
        <f ca="1">IF($N360="Efecto",IFERROR(VLOOKUP(L360,INDIRECT(VLOOKUP($G360,ListaEfectos!$A$4:$F$77,2,0)),2,0),0),IF($N360="Desventaja",IFERROR(VLOOKUP(L360,INDIRECT(VLOOKUP($G360,ListaDesventajas!$A$1:$B$24,2,0)),2,0),0),IF($N360="Mantenida",10*INDEX(INDIRECT($F360),1,2),IF($N360="Sostenimiento Menor",20*INDEX(INDIRECT($F360),1,2),IF($N360="Sostenimiento Mayor",30*INDEX(INDIRECT($F360),1,2),IF($N360="Combinable",10*INDEX(INDIRECT($F360),1,2),0))))))</f>
        <v>0</v>
      </c>
      <c r="T360" s="49">
        <f t="shared" ca="1" si="16"/>
        <v>60</v>
      </c>
    </row>
    <row r="361" spans="1:20" x14ac:dyDescent="0.25">
      <c r="A361" s="54"/>
      <c r="C361" s="16" t="str">
        <f t="shared" si="17"/>
        <v/>
      </c>
      <c r="D361" s="24" t="str">
        <f t="shared" si="18"/>
        <v/>
      </c>
      <c r="E361" s="23" t="s">
        <v>211</v>
      </c>
      <c r="F361" s="24" t="str">
        <f t="array" ref="F361">IF(C361&lt;&gt;"",ADDRESS(ROW(C361),COLUMN(C361))&amp;":"&amp;ADDRESS(ROW(C361)-1+MATCH(TRUE,C362:$C$455&lt;&gt;"",0),COLUMN(U361)),F360)</f>
        <v>$C$360:$U$365</v>
      </c>
      <c r="G361" s="24" t="s">
        <v>306</v>
      </c>
      <c r="H361" s="47" t="s">
        <v>1023</v>
      </c>
      <c r="I361" s="16"/>
      <c r="J361" s="16"/>
      <c r="K361" s="16"/>
      <c r="L361" s="16"/>
      <c r="M361" s="27" t="str">
        <f>VLOOKUP(G361,ListaEfectos!$A$4:$F$77,6,0)</f>
        <v>Fuego</v>
      </c>
      <c r="N361" s="63" t="str">
        <f>IFERROR(IF(VLOOKUP($G361,ListaEfectos!$A$4:$F$77,1,0)&lt;&gt;"","Efecto"),IFERROR(IF(VLOOKUP($G361,ListaDesventajas!$A$2:$A$24,1,0)&lt;&gt;"","Desventaja"),G361))</f>
        <v>Efecto</v>
      </c>
      <c r="O361" s="23">
        <f ca="1">IF($N361="Efecto",IFERROR(VLOOKUP(H361,INDIRECT(VLOOKUP($G361,ListaEfectos!$A$4:$F$77,2,0)),2,0),0),IF($N361="Desventaja",IFERROR(VLOOKUP(H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30</v>
      </c>
      <c r="P361" s="16">
        <f ca="1">IF($N361="Efecto",IFERROR(VLOOKUP(I361,INDIRECT(VLOOKUP($G361,ListaEfectos!$A$4:$F$77,2,0)),2,0),0),IF($N361="Desventaja",IFERROR(VLOOKUP(I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Q361" s="16">
        <f ca="1">IF($N361="Efecto",IFERROR(VLOOKUP(J361,INDIRECT(VLOOKUP($G361,ListaEfectos!$A$4:$F$77,2,0)),2,0),0),IF($N361="Desventaja",IFERROR(VLOOKUP(J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R361" s="16">
        <f ca="1">IF($N361="Efecto",IFERROR(VLOOKUP(K361,INDIRECT(VLOOKUP($G361,ListaEfectos!$A$4:$F$77,2,0)),2,0),0),IF($N361="Desventaja",IFERROR(VLOOKUP(K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S361" s="16">
        <f ca="1">IF($N361="Efecto",IFERROR(VLOOKUP(L361,INDIRECT(VLOOKUP($G361,ListaEfectos!$A$4:$F$77,2,0)),2,0),0),IF($N361="Desventaja",IFERROR(VLOOKUP(L361,INDIRECT(VLOOKUP($G361,ListaDesventajas!$A$1:$B$24,2,0)),2,0),0),IF($N361="Mantenida",10*INDEX(INDIRECT($F361),1,2),IF($N361="Sostenimiento Menor",20*INDEX(INDIRECT($F361),1,2),IF($N361="Sostenimiento Mayor",30*INDEX(INDIRECT($F361),1,2),IF($N361="Combinable",10*INDEX(INDIRECT($F361),1,2),0))))))</f>
        <v>0</v>
      </c>
      <c r="T361" s="49">
        <f t="shared" ca="1" si="16"/>
        <v>30</v>
      </c>
    </row>
    <row r="362" spans="1:20" x14ac:dyDescent="0.25">
      <c r="A362" s="54"/>
      <c r="C362" s="16" t="str">
        <f t="shared" si="17"/>
        <v/>
      </c>
      <c r="D362" s="24" t="str">
        <f t="shared" si="18"/>
        <v/>
      </c>
      <c r="E362" s="23" t="s">
        <v>212</v>
      </c>
      <c r="F362" s="24" t="str">
        <f t="array" ref="F362">IF(C362&lt;&gt;"",ADDRESS(ROW(C362),COLUMN(C362))&amp;":"&amp;ADDRESS(ROW(C362)-1+MATCH(TRUE,C363:$C$455&lt;&gt;"",0),COLUMN(U362)),F361)</f>
        <v>$C$360:$U$365</v>
      </c>
      <c r="G362" s="24" t="s">
        <v>253</v>
      </c>
      <c r="H362" s="47" t="s">
        <v>354</v>
      </c>
      <c r="I362" s="16"/>
      <c r="J362" s="16"/>
      <c r="K362" s="16"/>
      <c r="L362" s="16"/>
      <c r="M362" s="27" t="str">
        <f>VLOOKUP(G362,ListaEfectos!$A$4:$F$77,6,0)</f>
        <v>Fuego</v>
      </c>
      <c r="N362" s="63" t="str">
        <f>IFERROR(IF(VLOOKUP($G362,ListaEfectos!$A$4:$F$77,1,0)&lt;&gt;"","Efecto"),IFERROR(IF(VLOOKUP($G362,ListaDesventajas!$A$2:$A$24,1,0)&lt;&gt;"","Desventaja"),G362))</f>
        <v>Efecto</v>
      </c>
      <c r="O362" s="23">
        <f ca="1">IF($N362="Efecto",IFERROR(VLOOKUP(H362,INDIRECT(VLOOKUP($G362,ListaEfectos!$A$4:$F$77,2,0)),2,0),0),IF($N362="Desventaja",IFERROR(VLOOKUP(H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25</v>
      </c>
      <c r="P362" s="16">
        <f ca="1">IF($N362="Efecto",IFERROR(VLOOKUP(I362,INDIRECT(VLOOKUP($G362,ListaEfectos!$A$4:$F$77,2,0)),2,0),0),IF($N362="Desventaja",IFERROR(VLOOKUP(I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Q362" s="16">
        <f ca="1">IF($N362="Efecto",IFERROR(VLOOKUP(J362,INDIRECT(VLOOKUP($G362,ListaEfectos!$A$4:$F$77,2,0)),2,0),0),IF($N362="Desventaja",IFERROR(VLOOKUP(J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R362" s="16">
        <f ca="1">IF($N362="Efecto",IFERROR(VLOOKUP(K362,INDIRECT(VLOOKUP($G362,ListaEfectos!$A$4:$F$77,2,0)),2,0),0),IF($N362="Desventaja",IFERROR(VLOOKUP(K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S362" s="16">
        <f ca="1">IF($N362="Efecto",IFERROR(VLOOKUP(L362,INDIRECT(VLOOKUP($G362,ListaEfectos!$A$4:$F$77,2,0)),2,0),0),IF($N362="Desventaja",IFERROR(VLOOKUP(L362,INDIRECT(VLOOKUP($G362,ListaDesventajas!$A$1:$B$24,2,0)),2,0),0),IF($N362="Mantenida",10*INDEX(INDIRECT($F362),1,2),IF($N362="Sostenimiento Menor",20*INDEX(INDIRECT($F362),1,2),IF($N362="Sostenimiento Mayor",30*INDEX(INDIRECT($F362),1,2),IF($N362="Combinable",10*INDEX(INDIRECT($F362),1,2),0))))))</f>
        <v>0</v>
      </c>
      <c r="T362" s="49">
        <f t="shared" ca="1" si="16"/>
        <v>25</v>
      </c>
    </row>
    <row r="363" spans="1:20" x14ac:dyDescent="0.25">
      <c r="A363" s="54"/>
      <c r="C363" s="16" t="str">
        <f t="shared" si="17"/>
        <v/>
      </c>
      <c r="D363" s="24" t="str">
        <f t="shared" si="18"/>
        <v/>
      </c>
      <c r="E363" s="23" t="s">
        <v>213</v>
      </c>
      <c r="F363" s="24" t="str">
        <f t="array" ref="F363">IF(C363&lt;&gt;"",ADDRESS(ROW(C363),COLUMN(C363))&amp;":"&amp;ADDRESS(ROW(C363)-1+MATCH(TRUE,C364:$C$455&lt;&gt;"",0),COLUMN(U363)),F362)</f>
        <v>$C$360:$U$365</v>
      </c>
      <c r="G363" s="24" t="s">
        <v>999</v>
      </c>
      <c r="H363" s="47" t="s">
        <v>587</v>
      </c>
      <c r="I363" s="16"/>
      <c r="J363" s="16"/>
      <c r="K363" s="16"/>
      <c r="L363" s="16"/>
      <c r="M363" s="27" t="str">
        <f>VLOOKUP(G363,ListaEfectos!$A$4:$F$77,6,0)</f>
        <v>Luz, Oscuridad, Tierra</v>
      </c>
      <c r="N363" s="63" t="str">
        <f>IFERROR(IF(VLOOKUP($G363,ListaEfectos!$A$4:$F$77,1,0)&lt;&gt;"","Efecto"),IFERROR(IF(VLOOKUP($G363,ListaDesventajas!$A$2:$A$24,1,0)&lt;&gt;"","Desventaja"),G363))</f>
        <v>Efecto</v>
      </c>
      <c r="O363" s="23">
        <f ca="1">IF($N363="Efecto",IFERROR(VLOOKUP(H363,INDIRECT(VLOOKUP($G363,ListaEfectos!$A$4:$F$77,2,0)),2,0),0),IF($N363="Desventaja",IFERROR(VLOOKUP(H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45</v>
      </c>
      <c r="P363" s="16">
        <f ca="1">IF($N363="Efecto",IFERROR(VLOOKUP(I363,INDIRECT(VLOOKUP($G363,ListaEfectos!$A$4:$F$77,2,0)),2,0),0),IF($N363="Desventaja",IFERROR(VLOOKUP(I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Q363" s="16">
        <f ca="1">IF($N363="Efecto",IFERROR(VLOOKUP(J363,INDIRECT(VLOOKUP($G363,ListaEfectos!$A$4:$F$77,2,0)),2,0),0),IF($N363="Desventaja",IFERROR(VLOOKUP(J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R363" s="16">
        <f ca="1">IF($N363="Efecto",IFERROR(VLOOKUP(K363,INDIRECT(VLOOKUP($G363,ListaEfectos!$A$4:$F$77,2,0)),2,0),0),IF($N363="Desventaja",IFERROR(VLOOKUP(K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S363" s="16">
        <f ca="1">IF($N363="Efecto",IFERROR(VLOOKUP(L363,INDIRECT(VLOOKUP($G363,ListaEfectos!$A$4:$F$77,2,0)),2,0),0),IF($N363="Desventaja",IFERROR(VLOOKUP(L363,INDIRECT(VLOOKUP($G363,ListaDesventajas!$A$1:$B$24,2,0)),2,0),0),IF($N363="Mantenida",10*INDEX(INDIRECT($F363),1,2),IF($N363="Sostenimiento Menor",20*INDEX(INDIRECT($F363),1,2),IF($N363="Sostenimiento Mayor",30*INDEX(INDIRECT($F363),1,2),IF($N363="Combinable",10*INDEX(INDIRECT($F363),1,2),0))))))</f>
        <v>0</v>
      </c>
      <c r="T363" s="49">
        <f t="shared" ca="1" si="16"/>
        <v>45</v>
      </c>
    </row>
    <row r="364" spans="1:20" x14ac:dyDescent="0.25">
      <c r="A364" s="54"/>
      <c r="B364" s="23" t="s">
        <v>284</v>
      </c>
      <c r="C364" s="16" t="str">
        <f t="shared" si="17"/>
        <v/>
      </c>
      <c r="D364" s="24" t="str">
        <f t="shared" si="18"/>
        <v/>
      </c>
      <c r="F364" s="24" t="str">
        <f t="array" ref="F364">IF(C364&lt;&gt;"",ADDRESS(ROW(C364),COLUMN(C364))&amp;":"&amp;ADDRESS(ROW(C364)-1+MATCH(TRUE,C365:$C$455&lt;&gt;"",0),COLUMN(U364)),F363)</f>
        <v>$C$360:$U$365</v>
      </c>
      <c r="H364" s="16"/>
      <c r="I364" s="16"/>
      <c r="J364" s="16"/>
      <c r="K364" s="16"/>
      <c r="L364" s="16"/>
      <c r="M364" s="27" t="e">
        <f>VLOOKUP(G364,ListaEfectos!$A$4:$F$77,6,0)</f>
        <v>#N/A</v>
      </c>
      <c r="N364" s="63">
        <f>IFERROR(IF(VLOOKUP($G364,ListaEfectos!$A$4:$F$77,1,0)&lt;&gt;"","Efecto"),IFERROR(IF(VLOOKUP($G364,ListaDesventajas!$A$2:$A$24,1,0)&lt;&gt;"","Desventaja"),G364))</f>
        <v>0</v>
      </c>
      <c r="O364" s="23">
        <f ca="1">IF($N364="Efecto",IFERROR(VLOOKUP(H364,INDIRECT(VLOOKUP($G364,ListaEfectos!$A$4:$F$77,2,0)),2,0),0),IF($N364="Desventaja",IFERROR(VLOOKUP(H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P364" s="16">
        <f ca="1">IF($N364="Efecto",IFERROR(VLOOKUP(I364,INDIRECT(VLOOKUP($G364,ListaEfectos!$A$4:$F$77,2,0)),2,0),0),IF($N364="Desventaja",IFERROR(VLOOKUP(I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Q364" s="16">
        <f ca="1">IF($N364="Efecto",IFERROR(VLOOKUP(J364,INDIRECT(VLOOKUP($G364,ListaEfectos!$A$4:$F$77,2,0)),2,0),0),IF($N364="Desventaja",IFERROR(VLOOKUP(J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R364" s="16">
        <f ca="1">IF($N364="Efecto",IFERROR(VLOOKUP(K364,INDIRECT(VLOOKUP($G364,ListaEfectos!$A$4:$F$77,2,0)),2,0),0),IF($N364="Desventaja",IFERROR(VLOOKUP(K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S364" s="16">
        <f ca="1">IF($N364="Efecto",IFERROR(VLOOKUP(L364,INDIRECT(VLOOKUP($G364,ListaEfectos!$A$4:$F$77,2,0)),2,0),0),IF($N364="Desventaja",IFERROR(VLOOKUP(L364,INDIRECT(VLOOKUP($G364,ListaDesventajas!$A$1:$B$24,2,0)),2,0),0),IF($N364="Mantenida",10*INDEX(INDIRECT($F364),1,2),IF($N364="Sostenimiento Menor",20*INDEX(INDIRECT($F364),1,2),IF($N364="Sostenimiento Mayor",30*INDEX(INDIRECT($F364),1,2),IF($N364="Combinable",10*INDEX(INDIRECT($F364),1,2),0))))))</f>
        <v>0</v>
      </c>
      <c r="T364" s="49">
        <f t="shared" ca="1" si="16"/>
        <v>0</v>
      </c>
    </row>
    <row r="365" spans="1:20" ht="15.75" thickBot="1" x14ac:dyDescent="0.3">
      <c r="A365" s="55"/>
      <c r="B365" s="33"/>
      <c r="C365" s="34" t="str">
        <f t="shared" si="17"/>
        <v/>
      </c>
      <c r="D365" s="35" t="str">
        <f t="shared" si="18"/>
        <v/>
      </c>
      <c r="E365" s="33" t="s">
        <v>294</v>
      </c>
      <c r="F365" s="35" t="str">
        <f t="array" ref="F365">IF(C365&lt;&gt;"",ADDRESS(ROW(C365),COLUMN(C365))&amp;":"&amp;ADDRESS(ROW(C365)-1+MATCH(TRUE,C366:$C$455&lt;&gt;"",0),COLUMN(U365)),F364)</f>
        <v>$C$360:$U$365</v>
      </c>
      <c r="G365" s="35"/>
      <c r="H365" s="34"/>
      <c r="I365" s="34"/>
      <c r="J365" s="34"/>
      <c r="K365" s="34"/>
      <c r="L365" s="34"/>
      <c r="M365" s="37" t="e">
        <f>VLOOKUP(G365,ListaEfectos!$A$4:$F$77,6,0)</f>
        <v>#N/A</v>
      </c>
      <c r="N365" s="63">
        <f>IFERROR(IF(VLOOKUP($G365,ListaEfectos!$A$4:$F$77,1,0)&lt;&gt;"","Efecto"),IFERROR(IF(VLOOKUP($G365,ListaDesventajas!$A$2:$A$24,1,0)&lt;&gt;"","Desventaja"),G365))</f>
        <v>0</v>
      </c>
      <c r="O365" s="33">
        <f ca="1">IF($N365="Efecto",IFERROR(VLOOKUP(H365,INDIRECT(VLOOKUP($G365,ListaEfectos!$A$4:$F$77,2,0)),2,0),0),IF($N365="Desventaja",IFERROR(VLOOKUP(H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P365" s="34">
        <f ca="1">IF($N365="Efecto",IFERROR(VLOOKUP(I365,INDIRECT(VLOOKUP($G365,ListaEfectos!$A$4:$F$77,2,0)),2,0),0),IF($N365="Desventaja",IFERROR(VLOOKUP(I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Q365" s="34">
        <f ca="1">IF($N365="Efecto",IFERROR(VLOOKUP(J365,INDIRECT(VLOOKUP($G365,ListaEfectos!$A$4:$F$77,2,0)),2,0),0),IF($N365="Desventaja",IFERROR(VLOOKUP(J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R365" s="34">
        <f ca="1">IF($N365="Efecto",IFERROR(VLOOKUP(K365,INDIRECT(VLOOKUP($G365,ListaEfectos!$A$4:$F$77,2,0)),2,0),0),IF($N365="Desventaja",IFERROR(VLOOKUP(K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S365" s="34">
        <f ca="1">IF($N365="Efecto",IFERROR(VLOOKUP(L365,INDIRECT(VLOOKUP($G365,ListaEfectos!$A$4:$F$77,2,0)),2,0),0),IF($N365="Desventaja",IFERROR(VLOOKUP(L365,INDIRECT(VLOOKUP($G365,ListaDesventajas!$A$1:$B$24,2,0)),2,0),0),IF($N365="Mantenida",10*INDEX(INDIRECT($F365),1,2),IF($N365="Sostenimiento Menor",20*INDEX(INDIRECT($F365),1,2),IF($N365="Sostenimiento Mayor",30*INDEX(INDIRECT($F365),1,2),IF($N365="Combinable",10*INDEX(INDIRECT($F365),1,2),0))))))</f>
        <v>0</v>
      </c>
      <c r="T365" s="49">
        <f t="shared" ca="1" si="16"/>
        <v>0</v>
      </c>
    </row>
    <row r="366" spans="1:20" x14ac:dyDescent="0.25">
      <c r="A366" s="53" t="s">
        <v>329</v>
      </c>
      <c r="B366" s="29" t="s">
        <v>501</v>
      </c>
      <c r="C366" s="30">
        <f t="shared" si="17"/>
        <v>20</v>
      </c>
      <c r="D366" s="31">
        <f t="shared" si="18"/>
        <v>1</v>
      </c>
      <c r="E366" s="29" t="s">
        <v>130</v>
      </c>
      <c r="F366" s="31" t="str">
        <f t="array" ref="F366">IF(C366&lt;&gt;"",ADDRESS(ROW(C366),COLUMN(C366))&amp;":"&amp;ADDRESS(ROW(C366)-1+MATCH(TRUE,C367:$C$455&lt;&gt;"",0),COLUMN(U366)),F365)</f>
        <v>$C$366:$U$368</v>
      </c>
      <c r="G366" s="31" t="s">
        <v>243</v>
      </c>
      <c r="H366" s="30" t="s">
        <v>80</v>
      </c>
      <c r="I366" s="30"/>
      <c r="J366" s="30"/>
      <c r="K366" s="30"/>
      <c r="L366" s="30"/>
      <c r="M366" s="32" t="str">
        <f>VLOOKUP(G366,ListaEfectos!$A$4:$F$77,6,0)</f>
        <v>Agua, Aire, Fuego</v>
      </c>
      <c r="N366" s="63" t="str">
        <f>IFERROR(IF(VLOOKUP($G366,ListaEfectos!$A$4:$F$77,1,0)&lt;&gt;"","Efecto"),IFERROR(IF(VLOOKUP($G366,ListaDesventajas!$A$2:$A$24,1,0)&lt;&gt;"","Desventaja"),G366))</f>
        <v>Efecto</v>
      </c>
      <c r="O366" s="29">
        <f ca="1">IF($N366="Efecto",IFERROR(VLOOKUP(H366,INDIRECT(VLOOKUP($G366,ListaEfectos!$A$4:$F$77,2,0)),2,0),0),IF($N366="Desventaja",IFERROR(VLOOKUP(H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15</v>
      </c>
      <c r="P366" s="30">
        <f ca="1">IF($N366="Efecto",IFERROR(VLOOKUP(I366,INDIRECT(VLOOKUP($G366,ListaEfectos!$A$4:$F$77,2,0)),2,0),0),IF($N366="Desventaja",IFERROR(VLOOKUP(I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Q366" s="30">
        <f ca="1">IF($N366="Efecto",IFERROR(VLOOKUP(J366,INDIRECT(VLOOKUP($G366,ListaEfectos!$A$4:$F$77,2,0)),2,0),0),IF($N366="Desventaja",IFERROR(VLOOKUP(J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R366" s="30">
        <f ca="1">IF($N366="Efecto",IFERROR(VLOOKUP(K366,INDIRECT(VLOOKUP($G366,ListaEfectos!$A$4:$F$77,2,0)),2,0),0),IF($N366="Desventaja",IFERROR(VLOOKUP(K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S366" s="30">
        <f ca="1">IF($N366="Efecto",IFERROR(VLOOKUP(L366,INDIRECT(VLOOKUP($G366,ListaEfectos!$A$4:$F$77,2,0)),2,0),0),IF($N366="Desventaja",IFERROR(VLOOKUP(L366,INDIRECT(VLOOKUP($G366,ListaDesventajas!$A$1:$B$24,2,0)),2,0),0),IF($N366="Mantenida",10*INDEX(INDIRECT($F366),1,2),IF($N366="Sostenimiento Menor",20*INDEX(INDIRECT($F366),1,2),IF($N366="Sostenimiento Mayor",30*INDEX(INDIRECT($F366),1,2),IF($N366="Combinable",10*INDEX(INDIRECT($F366),1,2),0))))))</f>
        <v>0</v>
      </c>
      <c r="T366" s="49">
        <f t="shared" ca="1" si="16"/>
        <v>15</v>
      </c>
    </row>
    <row r="367" spans="1:20" x14ac:dyDescent="0.25">
      <c r="A367" s="54"/>
      <c r="C367" s="16" t="str">
        <f t="shared" si="17"/>
        <v/>
      </c>
      <c r="D367" s="24" t="str">
        <f t="shared" si="18"/>
        <v/>
      </c>
      <c r="E367" s="23" t="s">
        <v>129</v>
      </c>
      <c r="F367" s="24" t="str">
        <f t="array" ref="F367">IF(C367&lt;&gt;"",ADDRESS(ROW(C367),COLUMN(C367))&amp;":"&amp;ADDRESS(ROW(C367)-1+MATCH(TRUE,C368:$C$455&lt;&gt;"",0),COLUMN(U367)),F366)</f>
        <v>$C$366:$U$368</v>
      </c>
      <c r="G367" s="24" t="s">
        <v>987</v>
      </c>
      <c r="H367" s="48" t="s">
        <v>352</v>
      </c>
      <c r="I367" s="16"/>
      <c r="J367" s="16"/>
      <c r="K367" s="16"/>
      <c r="L367" s="16"/>
      <c r="M367" s="27" t="str">
        <f>VLOOKUP(G367,ListaEfectos!$A$4:$F$77,6,0)</f>
        <v>Aire, Fuego, Oscuridad</v>
      </c>
      <c r="N367" s="63" t="str">
        <f>IFERROR(IF(VLOOKUP($G367,ListaEfectos!$A$4:$F$77,1,0)&lt;&gt;"","Efecto"),IFERROR(IF(VLOOKUP($G367,ListaDesventajas!$A$2:$A$24,1,0)&lt;&gt;"","Desventaja"),G367))</f>
        <v>Efecto</v>
      </c>
      <c r="O367" s="23">
        <f ca="1">IF($N367="Efecto",IFERROR(VLOOKUP(H367,INDIRECT(VLOOKUP($G367,ListaEfectos!$A$4:$F$77,2,0)),2,0),0),IF($N367="Desventaja",IFERROR(VLOOKUP(H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10</v>
      </c>
      <c r="P367" s="16">
        <f ca="1">IF($N367="Efecto",IFERROR(VLOOKUP(I367,INDIRECT(VLOOKUP($G367,ListaEfectos!$A$4:$F$77,2,0)),2,0),0),IF($N367="Desventaja",IFERROR(VLOOKUP(I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Q367" s="16">
        <f ca="1">IF($N367="Efecto",IFERROR(VLOOKUP(J367,INDIRECT(VLOOKUP($G367,ListaEfectos!$A$4:$F$77,2,0)),2,0),0),IF($N367="Desventaja",IFERROR(VLOOKUP(J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R367" s="16">
        <f ca="1">IF($N367="Efecto",IFERROR(VLOOKUP(K367,INDIRECT(VLOOKUP($G367,ListaEfectos!$A$4:$F$77,2,0)),2,0),0),IF($N367="Desventaja",IFERROR(VLOOKUP(K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S367" s="16">
        <f ca="1">IF($N367="Efecto",IFERROR(VLOOKUP(L367,INDIRECT(VLOOKUP($G367,ListaEfectos!$A$4:$F$77,2,0)),2,0),0),IF($N367="Desventaja",IFERROR(VLOOKUP(L367,INDIRECT(VLOOKUP($G367,ListaDesventajas!$A$1:$B$24,2,0)),2,0),0),IF($N367="Mantenida",10*INDEX(INDIRECT($F367),1,2),IF($N367="Sostenimiento Menor",20*INDEX(INDIRECT($F367),1,2),IF($N367="Sostenimiento Mayor",30*INDEX(INDIRECT($F367),1,2),IF($N367="Combinable",10*INDEX(INDIRECT($F367),1,2),0))))))</f>
        <v>0</v>
      </c>
      <c r="T367" s="49">
        <f t="shared" ca="1" si="16"/>
        <v>10</v>
      </c>
    </row>
    <row r="368" spans="1:20" x14ac:dyDescent="0.25">
      <c r="A368" s="54"/>
      <c r="B368" s="23" t="s">
        <v>291</v>
      </c>
      <c r="C368" s="16" t="str">
        <f t="shared" si="17"/>
        <v/>
      </c>
      <c r="D368" s="24" t="str">
        <f t="shared" si="18"/>
        <v/>
      </c>
      <c r="F368" s="24" t="str">
        <f t="array" ref="F368">IF(C368&lt;&gt;"",ADDRESS(ROW(C368),COLUMN(C368))&amp;":"&amp;ADDRESS(ROW(C368)-1+MATCH(TRUE,C369:$C$455&lt;&gt;"",0),COLUMN(U368)),F367)</f>
        <v>$C$366:$U$368</v>
      </c>
      <c r="H368" s="16"/>
      <c r="I368" s="16"/>
      <c r="J368" s="16"/>
      <c r="K368" s="16"/>
      <c r="L368" s="16"/>
      <c r="M368" s="27" t="e">
        <f>VLOOKUP(G368,ListaEfectos!$A$4:$F$77,6,0)</f>
        <v>#N/A</v>
      </c>
      <c r="N368" s="63">
        <f>IFERROR(IF(VLOOKUP($G368,ListaEfectos!$A$4:$F$77,1,0)&lt;&gt;"","Efecto"),IFERROR(IF(VLOOKUP($G368,ListaDesventajas!$A$2:$A$24,1,0)&lt;&gt;"","Desventaja"),G368))</f>
        <v>0</v>
      </c>
      <c r="O368" s="23">
        <f ca="1">IF($N368="Efecto",IFERROR(VLOOKUP(H368,INDIRECT(VLOOKUP($G368,ListaEfectos!$A$4:$F$77,2,0)),2,0),0),IF($N368="Desventaja",IFERROR(VLOOKUP(H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P368" s="16">
        <f ca="1">IF($N368="Efecto",IFERROR(VLOOKUP(I368,INDIRECT(VLOOKUP($G368,ListaEfectos!$A$4:$F$77,2,0)),2,0),0),IF($N368="Desventaja",IFERROR(VLOOKUP(I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Q368" s="16">
        <f ca="1">IF($N368="Efecto",IFERROR(VLOOKUP(J368,INDIRECT(VLOOKUP($G368,ListaEfectos!$A$4:$F$77,2,0)),2,0),0),IF($N368="Desventaja",IFERROR(VLOOKUP(J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R368" s="16">
        <f ca="1">IF($N368="Efecto",IFERROR(VLOOKUP(K368,INDIRECT(VLOOKUP($G368,ListaEfectos!$A$4:$F$77,2,0)),2,0),0),IF($N368="Desventaja",IFERROR(VLOOKUP(K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S368" s="16">
        <f ca="1">IF($N368="Efecto",IFERROR(VLOOKUP(L368,INDIRECT(VLOOKUP($G368,ListaEfectos!$A$4:$F$77,2,0)),2,0),0),IF($N368="Desventaja",IFERROR(VLOOKUP(L368,INDIRECT(VLOOKUP($G368,ListaDesventajas!$A$1:$B$24,2,0)),2,0),0),IF($N368="Mantenida",10*INDEX(INDIRECT($F368),1,2),IF($N368="Sostenimiento Menor",20*INDEX(INDIRECT($F368),1,2),IF($N368="Sostenimiento Mayor",30*INDEX(INDIRECT($F368),1,2),IF($N368="Combinable",10*INDEX(INDIRECT($F368),1,2),0))))))</f>
        <v>0</v>
      </c>
      <c r="T368" s="49">
        <f t="shared" ca="1" si="16"/>
        <v>0</v>
      </c>
    </row>
    <row r="369" spans="1:20" x14ac:dyDescent="0.25">
      <c r="A369" s="54"/>
      <c r="B369" s="23" t="s">
        <v>502</v>
      </c>
      <c r="C369" s="16">
        <f t="shared" si="17"/>
        <v>25</v>
      </c>
      <c r="D369" s="24">
        <f t="shared" si="18"/>
        <v>1</v>
      </c>
      <c r="E369" s="23" t="s">
        <v>129</v>
      </c>
      <c r="F369" s="24" t="str">
        <f t="array" ref="F369">IF(C369&lt;&gt;"",ADDRESS(ROW(C369),COLUMN(C369))&amp;":"&amp;ADDRESS(ROW(C369)-1+MATCH(TRUE,C370:$C$455&lt;&gt;"",0),COLUMN(U369)),F368)</f>
        <v>$C$369:$U$371</v>
      </c>
      <c r="G369" s="24" t="s">
        <v>987</v>
      </c>
      <c r="H369" s="48" t="s">
        <v>352</v>
      </c>
      <c r="I369" s="16"/>
      <c r="J369" s="16"/>
      <c r="K369" s="16"/>
      <c r="L369" s="16"/>
      <c r="M369" s="27" t="str">
        <f>VLOOKUP(G369,ListaEfectos!$A$4:$F$77,6,0)</f>
        <v>Aire, Fuego, Oscuridad</v>
      </c>
      <c r="N369" s="63" t="str">
        <f>IFERROR(IF(VLOOKUP($G369,ListaEfectos!$A$4:$F$77,1,0)&lt;&gt;"","Efecto"),IFERROR(IF(VLOOKUP($G369,ListaDesventajas!$A$2:$A$24,1,0)&lt;&gt;"","Desventaja"),G369))</f>
        <v>Efecto</v>
      </c>
      <c r="O369" s="23">
        <f ca="1">IF($N369="Efecto",IFERROR(VLOOKUP(H369,INDIRECT(VLOOKUP($G369,ListaEfectos!$A$4:$F$77,2,0)),2,0),0),IF($N369="Desventaja",IFERROR(VLOOKUP(H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10</v>
      </c>
      <c r="P369" s="16">
        <f ca="1">IF($N369="Efecto",IFERROR(VLOOKUP(I369,INDIRECT(VLOOKUP($G369,ListaEfectos!$A$4:$F$77,2,0)),2,0),0),IF($N369="Desventaja",IFERROR(VLOOKUP(I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Q369" s="16">
        <f ca="1">IF($N369="Efecto",IFERROR(VLOOKUP(J369,INDIRECT(VLOOKUP($G369,ListaEfectos!$A$4:$F$77,2,0)),2,0),0),IF($N369="Desventaja",IFERROR(VLOOKUP(J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R369" s="16">
        <f ca="1">IF($N369="Efecto",IFERROR(VLOOKUP(K369,INDIRECT(VLOOKUP($G369,ListaEfectos!$A$4:$F$77,2,0)),2,0),0),IF($N369="Desventaja",IFERROR(VLOOKUP(K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S369" s="16">
        <f ca="1">IF($N369="Efecto",IFERROR(VLOOKUP(L369,INDIRECT(VLOOKUP($G369,ListaEfectos!$A$4:$F$77,2,0)),2,0),0),IF($N369="Desventaja",IFERROR(VLOOKUP(L369,INDIRECT(VLOOKUP($G369,ListaDesventajas!$A$1:$B$24,2,0)),2,0),0),IF($N369="Mantenida",10*INDEX(INDIRECT($F369),1,2),IF($N369="Sostenimiento Menor",20*INDEX(INDIRECT($F369),1,2),IF($N369="Sostenimiento Mayor",30*INDEX(INDIRECT($F369),1,2),IF($N369="Combinable",10*INDEX(INDIRECT($F369),1,2),0))))))</f>
        <v>0</v>
      </c>
      <c r="T369" s="49">
        <f t="shared" ca="1" si="16"/>
        <v>10</v>
      </c>
    </row>
    <row r="370" spans="1:20" x14ac:dyDescent="0.25">
      <c r="A370" s="54"/>
      <c r="C370" s="16" t="str">
        <f t="shared" si="17"/>
        <v/>
      </c>
      <c r="D370" s="24" t="str">
        <f t="shared" si="18"/>
        <v/>
      </c>
      <c r="E370" s="23" t="s">
        <v>214</v>
      </c>
      <c r="F370" s="24" t="str">
        <f t="array" ref="F370">IF(C370&lt;&gt;"",ADDRESS(ROW(C370),COLUMN(C370))&amp;":"&amp;ADDRESS(ROW(C370)-1+MATCH(TRUE,C371:$C$455&lt;&gt;"",0),COLUMN(U370)),F369)</f>
        <v>$C$369:$U$371</v>
      </c>
      <c r="G370" s="24" t="s">
        <v>247</v>
      </c>
      <c r="H370" s="48" t="s">
        <v>345</v>
      </c>
      <c r="I370" s="16"/>
      <c r="J370" s="16"/>
      <c r="K370" s="16"/>
      <c r="L370" s="16"/>
      <c r="M370" s="27" t="str">
        <f>VLOOKUP(G370,ListaEfectos!$A$4:$F$77,6,0)</f>
        <v>Fuego</v>
      </c>
      <c r="N370" s="63" t="str">
        <f>IFERROR(IF(VLOOKUP($G370,ListaEfectos!$A$4:$F$77,1,0)&lt;&gt;"","Efecto"),IFERROR(IF(VLOOKUP($G370,ListaDesventajas!$A$2:$A$24,1,0)&lt;&gt;"","Desventaja"),G370))</f>
        <v>Efecto</v>
      </c>
      <c r="O370" s="23">
        <f ca="1">IF($N370="Efecto",IFERROR(VLOOKUP(H370,INDIRECT(VLOOKUP($G370,ListaEfectos!$A$4:$F$77,2,0)),2,0),0),IF($N370="Desventaja",IFERROR(VLOOKUP(H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20</v>
      </c>
      <c r="P370" s="16">
        <f ca="1">IF($N370="Efecto",IFERROR(VLOOKUP(I370,INDIRECT(VLOOKUP($G370,ListaEfectos!$A$4:$F$77,2,0)),2,0),0),IF($N370="Desventaja",IFERROR(VLOOKUP(I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Q370" s="16">
        <f ca="1">IF($N370="Efecto",IFERROR(VLOOKUP(J370,INDIRECT(VLOOKUP($G370,ListaEfectos!$A$4:$F$77,2,0)),2,0),0),IF($N370="Desventaja",IFERROR(VLOOKUP(J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R370" s="16">
        <f ca="1">IF($N370="Efecto",IFERROR(VLOOKUP(K370,INDIRECT(VLOOKUP($G370,ListaEfectos!$A$4:$F$77,2,0)),2,0),0),IF($N370="Desventaja",IFERROR(VLOOKUP(K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S370" s="16">
        <f ca="1">IF($N370="Efecto",IFERROR(VLOOKUP(L370,INDIRECT(VLOOKUP($G370,ListaEfectos!$A$4:$F$77,2,0)),2,0),0),IF($N370="Desventaja",IFERROR(VLOOKUP(L370,INDIRECT(VLOOKUP($G370,ListaDesventajas!$A$1:$B$24,2,0)),2,0),0),IF($N370="Mantenida",10*INDEX(INDIRECT($F370),1,2),IF($N370="Sostenimiento Menor",20*INDEX(INDIRECT($F370),1,2),IF($N370="Sostenimiento Mayor",30*INDEX(INDIRECT($F370),1,2),IF($N370="Combinable",10*INDEX(INDIRECT($F370),1,2),0))))))</f>
        <v>0</v>
      </c>
      <c r="T370" s="49">
        <f t="shared" ca="1" si="16"/>
        <v>20</v>
      </c>
    </row>
    <row r="371" spans="1:20" x14ac:dyDescent="0.25">
      <c r="A371" s="54"/>
      <c r="B371" s="23" t="s">
        <v>295</v>
      </c>
      <c r="C371" s="16" t="str">
        <f t="shared" si="17"/>
        <v/>
      </c>
      <c r="D371" s="24" t="str">
        <f t="shared" si="18"/>
        <v/>
      </c>
      <c r="F371" s="24" t="str">
        <f t="array" ref="F371">IF(C371&lt;&gt;"",ADDRESS(ROW(C371),COLUMN(C371))&amp;":"&amp;ADDRESS(ROW(C371)-1+MATCH(TRUE,C372:$C$455&lt;&gt;"",0),COLUMN(U371)),F370)</f>
        <v>$C$369:$U$371</v>
      </c>
      <c r="H371" s="16"/>
      <c r="I371" s="16"/>
      <c r="J371" s="16"/>
      <c r="K371" s="16"/>
      <c r="L371" s="16"/>
      <c r="M371" s="27" t="e">
        <f>VLOOKUP(G371,ListaEfectos!$A$4:$F$77,6,0)</f>
        <v>#N/A</v>
      </c>
      <c r="N371" s="63">
        <f>IFERROR(IF(VLOOKUP($G371,ListaEfectos!$A$4:$F$77,1,0)&lt;&gt;"","Efecto"),IFERROR(IF(VLOOKUP($G371,ListaDesventajas!$A$2:$A$24,1,0)&lt;&gt;"","Desventaja"),G371))</f>
        <v>0</v>
      </c>
      <c r="O371" s="23">
        <f ca="1">IF($N371="Efecto",IFERROR(VLOOKUP(H371,INDIRECT(VLOOKUP($G371,ListaEfectos!$A$4:$F$77,2,0)),2,0),0),IF($N371="Desventaja",IFERROR(VLOOKUP(H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P371" s="16">
        <f ca="1">IF($N371="Efecto",IFERROR(VLOOKUP(I371,INDIRECT(VLOOKUP($G371,ListaEfectos!$A$4:$F$77,2,0)),2,0),0),IF($N371="Desventaja",IFERROR(VLOOKUP(I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Q371" s="16">
        <f ca="1">IF($N371="Efecto",IFERROR(VLOOKUP(J371,INDIRECT(VLOOKUP($G371,ListaEfectos!$A$4:$F$77,2,0)),2,0),0),IF($N371="Desventaja",IFERROR(VLOOKUP(J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R371" s="16">
        <f ca="1">IF($N371="Efecto",IFERROR(VLOOKUP(K371,INDIRECT(VLOOKUP($G371,ListaEfectos!$A$4:$F$77,2,0)),2,0),0),IF($N371="Desventaja",IFERROR(VLOOKUP(K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S371" s="16">
        <f ca="1">IF($N371="Efecto",IFERROR(VLOOKUP(L371,INDIRECT(VLOOKUP($G371,ListaEfectos!$A$4:$F$77,2,0)),2,0),0),IF($N371="Desventaja",IFERROR(VLOOKUP(L371,INDIRECT(VLOOKUP($G371,ListaDesventajas!$A$1:$B$24,2,0)),2,0),0),IF($N371="Mantenida",10*INDEX(INDIRECT($F371),1,2),IF($N371="Sostenimiento Menor",20*INDEX(INDIRECT($F371),1,2),IF($N371="Sostenimiento Mayor",30*INDEX(INDIRECT($F371),1,2),IF($N371="Combinable",10*INDEX(INDIRECT($F371),1,2),0))))))</f>
        <v>0</v>
      </c>
      <c r="T371" s="49">
        <f t="shared" ca="1" si="16"/>
        <v>0</v>
      </c>
    </row>
    <row r="372" spans="1:20" x14ac:dyDescent="0.25">
      <c r="A372" s="54"/>
      <c r="B372" s="23" t="s">
        <v>503</v>
      </c>
      <c r="C372" s="16">
        <f t="shared" si="17"/>
        <v>65</v>
      </c>
      <c r="D372" s="24">
        <f t="shared" si="18"/>
        <v>2</v>
      </c>
      <c r="E372" s="23" t="s">
        <v>130</v>
      </c>
      <c r="F372" s="24" t="str">
        <f t="array" ref="F372">IF(C372&lt;&gt;"",ADDRESS(ROW(C372),COLUMN(C372))&amp;":"&amp;ADDRESS(ROW(C372)-1+MATCH(TRUE,C373:$C$455&lt;&gt;"",0),COLUMN(U372)),F371)</f>
        <v>$C$372:$U$374</v>
      </c>
      <c r="G372" s="24" t="s">
        <v>243</v>
      </c>
      <c r="H372" s="47" t="s">
        <v>80</v>
      </c>
      <c r="I372" s="16"/>
      <c r="J372" s="16"/>
      <c r="K372" s="16"/>
      <c r="L372" s="16"/>
      <c r="M372" s="27" t="str">
        <f>VLOOKUP(G372,ListaEfectos!$A$4:$F$77,6,0)</f>
        <v>Agua, Aire, Fuego</v>
      </c>
      <c r="N372" s="63" t="str">
        <f>IFERROR(IF(VLOOKUP($G372,ListaEfectos!$A$4:$F$77,1,0)&lt;&gt;"","Efecto"),IFERROR(IF(VLOOKUP($G372,ListaDesventajas!$A$2:$A$24,1,0)&lt;&gt;"","Desventaja"),G372))</f>
        <v>Efecto</v>
      </c>
      <c r="O372" s="23">
        <f ca="1">IF($N372="Efecto",IFERROR(VLOOKUP(H372,INDIRECT(VLOOKUP($G372,ListaEfectos!$A$4:$F$77,2,0)),2,0),0),IF($N372="Desventaja",IFERROR(VLOOKUP(H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15</v>
      </c>
      <c r="P372" s="16">
        <f ca="1">IF($N372="Efecto",IFERROR(VLOOKUP(I372,INDIRECT(VLOOKUP($G372,ListaEfectos!$A$4:$F$77,2,0)),2,0),0),IF($N372="Desventaja",IFERROR(VLOOKUP(I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Q372" s="16">
        <f ca="1">IF($N372="Efecto",IFERROR(VLOOKUP(J372,INDIRECT(VLOOKUP($G372,ListaEfectos!$A$4:$F$77,2,0)),2,0),0),IF($N372="Desventaja",IFERROR(VLOOKUP(J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R372" s="16">
        <f ca="1">IF($N372="Efecto",IFERROR(VLOOKUP(K372,INDIRECT(VLOOKUP($G372,ListaEfectos!$A$4:$F$77,2,0)),2,0),0),IF($N372="Desventaja",IFERROR(VLOOKUP(K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S372" s="16">
        <f ca="1">IF($N372="Efecto",IFERROR(VLOOKUP(L372,INDIRECT(VLOOKUP($G372,ListaEfectos!$A$4:$F$77,2,0)),2,0),0),IF($N372="Desventaja",IFERROR(VLOOKUP(L372,INDIRECT(VLOOKUP($G372,ListaDesventajas!$A$1:$B$24,2,0)),2,0),0),IF($N372="Mantenida",10*INDEX(INDIRECT($F372),1,2),IF($N372="Sostenimiento Menor",20*INDEX(INDIRECT($F372),1,2),IF($N372="Sostenimiento Mayor",30*INDEX(INDIRECT($F372),1,2),IF($N372="Combinable",10*INDEX(INDIRECT($F372),1,2),0))))))</f>
        <v>0</v>
      </c>
      <c r="T372" s="49">
        <f t="shared" ca="1" si="16"/>
        <v>15</v>
      </c>
    </row>
    <row r="373" spans="1:20" x14ac:dyDescent="0.25">
      <c r="A373" s="54"/>
      <c r="C373" s="16" t="str">
        <f t="shared" si="17"/>
        <v/>
      </c>
      <c r="D373" s="24" t="str">
        <f t="shared" si="18"/>
        <v/>
      </c>
      <c r="E373" s="23" t="s">
        <v>70</v>
      </c>
      <c r="F373" s="24" t="str">
        <f t="array" ref="F373">IF(C373&lt;&gt;"",ADDRESS(ROW(C373),COLUMN(C373))&amp;":"&amp;ADDRESS(ROW(C373)-1+MATCH(TRUE,C374:$C$455&lt;&gt;"",0),COLUMN(U373)),F372)</f>
        <v>$C$372:$U$374</v>
      </c>
      <c r="G373" s="24" t="s">
        <v>982</v>
      </c>
      <c r="H373" s="47" t="s">
        <v>355</v>
      </c>
      <c r="I373" s="16"/>
      <c r="J373" s="16"/>
      <c r="K373" s="16"/>
      <c r="L373" s="16"/>
      <c r="M373" s="27" t="str">
        <f>VLOOKUP(G373,ListaEfectos!$A$4:$F$77,6,0)</f>
        <v>Fuego, Luz, Oscuridad</v>
      </c>
      <c r="N373" s="63" t="str">
        <f>IFERROR(IF(VLOOKUP($G373,ListaEfectos!$A$4:$F$77,1,0)&lt;&gt;"","Efecto"),IFERROR(IF(VLOOKUP($G373,ListaDesventajas!$A$2:$A$24,1,0)&lt;&gt;"","Desventaja"),G373))</f>
        <v>Efecto</v>
      </c>
      <c r="O373" s="23">
        <f ca="1">IF($N373="Efecto",IFERROR(VLOOKUP(H373,INDIRECT(VLOOKUP($G373,ListaEfectos!$A$4:$F$77,2,0)),2,0),0),IF($N373="Desventaja",IFERROR(VLOOKUP(H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25</v>
      </c>
      <c r="P373" s="16">
        <f ca="1">IF($N373="Efecto",IFERROR(VLOOKUP(I373,INDIRECT(VLOOKUP($G373,ListaEfectos!$A$4:$F$77,2,0)),2,0),0),IF($N373="Desventaja",IFERROR(VLOOKUP(I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Q373" s="16">
        <f ca="1">IF($N373="Efecto",IFERROR(VLOOKUP(J373,INDIRECT(VLOOKUP($G373,ListaEfectos!$A$4:$F$77,2,0)),2,0),0),IF($N373="Desventaja",IFERROR(VLOOKUP(J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R373" s="16">
        <f ca="1">IF($N373="Efecto",IFERROR(VLOOKUP(K373,INDIRECT(VLOOKUP($G373,ListaEfectos!$A$4:$F$77,2,0)),2,0),0),IF($N373="Desventaja",IFERROR(VLOOKUP(K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S373" s="16">
        <f ca="1">IF($N373="Efecto",IFERROR(VLOOKUP(L373,INDIRECT(VLOOKUP($G373,ListaEfectos!$A$4:$F$77,2,0)),2,0),0),IF($N373="Desventaja",IFERROR(VLOOKUP(L373,INDIRECT(VLOOKUP($G373,ListaDesventajas!$A$1:$B$24,2,0)),2,0),0),IF($N373="Mantenida",10*INDEX(INDIRECT($F373),1,2),IF($N373="Sostenimiento Menor",20*INDEX(INDIRECT($F373),1,2),IF($N373="Sostenimiento Mayor",30*INDEX(INDIRECT($F373),1,2),IF($N373="Combinable",10*INDEX(INDIRECT($F373),1,2),0))))))</f>
        <v>0</v>
      </c>
      <c r="T373" s="49">
        <f t="shared" ca="1" si="16"/>
        <v>25</v>
      </c>
    </row>
    <row r="374" spans="1:20" x14ac:dyDescent="0.25">
      <c r="A374" s="54"/>
      <c r="B374" s="23" t="s">
        <v>295</v>
      </c>
      <c r="C374" s="16" t="str">
        <f t="shared" si="17"/>
        <v/>
      </c>
      <c r="D374" s="24" t="str">
        <f t="shared" si="18"/>
        <v/>
      </c>
      <c r="F374" s="24" t="str">
        <f t="array" ref="F374">IF(C374&lt;&gt;"",ADDRESS(ROW(C374),COLUMN(C374))&amp;":"&amp;ADDRESS(ROW(C374)-1+MATCH(TRUE,C375:$C$455&lt;&gt;"",0),COLUMN(U374)),F373)</f>
        <v>$C$372:$U$374</v>
      </c>
      <c r="H374" s="16"/>
      <c r="I374" s="16"/>
      <c r="J374" s="16"/>
      <c r="K374" s="16"/>
      <c r="L374" s="16"/>
      <c r="M374" s="27" t="e">
        <f>VLOOKUP(G374,ListaEfectos!$A$4:$F$77,6,0)</f>
        <v>#N/A</v>
      </c>
      <c r="N374" s="63">
        <f>IFERROR(IF(VLOOKUP($G374,ListaEfectos!$A$4:$F$77,1,0)&lt;&gt;"","Efecto"),IFERROR(IF(VLOOKUP($G374,ListaDesventajas!$A$2:$A$24,1,0)&lt;&gt;"","Desventaja"),G374))</f>
        <v>0</v>
      </c>
      <c r="O374" s="23">
        <f ca="1">IF($N374="Efecto",IFERROR(VLOOKUP(H374,INDIRECT(VLOOKUP($G374,ListaEfectos!$A$4:$F$77,2,0)),2,0),0),IF($N374="Desventaja",IFERROR(VLOOKUP(H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P374" s="16">
        <f ca="1">IF($N374="Efecto",IFERROR(VLOOKUP(I374,INDIRECT(VLOOKUP($G374,ListaEfectos!$A$4:$F$77,2,0)),2,0),0),IF($N374="Desventaja",IFERROR(VLOOKUP(I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Q374" s="16">
        <f ca="1">IF($N374="Efecto",IFERROR(VLOOKUP(J374,INDIRECT(VLOOKUP($G374,ListaEfectos!$A$4:$F$77,2,0)),2,0),0),IF($N374="Desventaja",IFERROR(VLOOKUP(J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R374" s="16">
        <f ca="1">IF($N374="Efecto",IFERROR(VLOOKUP(K374,INDIRECT(VLOOKUP($G374,ListaEfectos!$A$4:$F$77,2,0)),2,0),0),IF($N374="Desventaja",IFERROR(VLOOKUP(K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S374" s="16">
        <f ca="1">IF($N374="Efecto",IFERROR(VLOOKUP(L374,INDIRECT(VLOOKUP($G374,ListaEfectos!$A$4:$F$77,2,0)),2,0),0),IF($N374="Desventaja",IFERROR(VLOOKUP(L374,INDIRECT(VLOOKUP($G374,ListaDesventajas!$A$1:$B$24,2,0)),2,0),0),IF($N374="Mantenida",10*INDEX(INDIRECT($F374),1,2),IF($N374="Sostenimiento Menor",20*INDEX(INDIRECT($F374),1,2),IF($N374="Sostenimiento Mayor",30*INDEX(INDIRECT($F374),1,2),IF($N374="Combinable",10*INDEX(INDIRECT($F374),1,2),0))))))</f>
        <v>0</v>
      </c>
      <c r="T374" s="49">
        <f t="shared" ca="1" si="16"/>
        <v>0</v>
      </c>
    </row>
    <row r="375" spans="1:20" x14ac:dyDescent="0.25">
      <c r="A375" s="54"/>
      <c r="B375" s="23" t="s">
        <v>504</v>
      </c>
      <c r="C375" s="16">
        <f t="shared" si="17"/>
        <v>50</v>
      </c>
      <c r="D375" s="24">
        <f t="shared" si="18"/>
        <v>2</v>
      </c>
      <c r="E375" s="23" t="s">
        <v>215</v>
      </c>
      <c r="F375" s="24" t="str">
        <f t="array" ref="F375">IF(C375&lt;&gt;"",ADDRESS(ROW(C375),COLUMN(C375))&amp;":"&amp;ADDRESS(ROW(C375)-1+MATCH(TRUE,C376:$C$455&lt;&gt;"",0),COLUMN(U375)),F374)</f>
        <v>$C$375:$U$377</v>
      </c>
      <c r="G375" s="24" t="s">
        <v>996</v>
      </c>
      <c r="H375" s="48" t="s">
        <v>345</v>
      </c>
      <c r="I375" s="16"/>
      <c r="J375" s="16"/>
      <c r="K375" s="16"/>
      <c r="L375" s="16"/>
      <c r="M375" s="27" t="str">
        <f>VLOOKUP(G375,ListaEfectos!$A$4:$F$77,6,0)</f>
        <v>Agua, Luz, Tierra</v>
      </c>
      <c r="N375" s="63" t="str">
        <f>IFERROR(IF(VLOOKUP($G375,ListaEfectos!$A$4:$F$77,1,0)&lt;&gt;"","Efecto"),IFERROR(IF(VLOOKUP($G375,ListaDesventajas!$A$2:$A$24,1,0)&lt;&gt;"","Desventaja"),G375))</f>
        <v>Efecto</v>
      </c>
      <c r="O375" s="23">
        <f ca="1">IF($N375="Efecto",IFERROR(VLOOKUP(H375,INDIRECT(VLOOKUP($G375,ListaEfectos!$A$4:$F$77,2,0)),2,0),0),IF($N375="Desventaja",IFERROR(VLOOKUP(H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20</v>
      </c>
      <c r="P375" s="16">
        <f ca="1">IF($N375="Efecto",IFERROR(VLOOKUP(I375,INDIRECT(VLOOKUP($G375,ListaEfectos!$A$4:$F$77,2,0)),2,0),0),IF($N375="Desventaja",IFERROR(VLOOKUP(I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Q375" s="16">
        <f ca="1">IF($N375="Efecto",IFERROR(VLOOKUP(J375,INDIRECT(VLOOKUP($G375,ListaEfectos!$A$4:$F$77,2,0)),2,0),0),IF($N375="Desventaja",IFERROR(VLOOKUP(J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R375" s="16">
        <f ca="1">IF($N375="Efecto",IFERROR(VLOOKUP(K375,INDIRECT(VLOOKUP($G375,ListaEfectos!$A$4:$F$77,2,0)),2,0),0),IF($N375="Desventaja",IFERROR(VLOOKUP(K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S375" s="16">
        <f ca="1">IF($N375="Efecto",IFERROR(VLOOKUP(L375,INDIRECT(VLOOKUP($G375,ListaEfectos!$A$4:$F$77,2,0)),2,0),0),IF($N375="Desventaja",IFERROR(VLOOKUP(L375,INDIRECT(VLOOKUP($G375,ListaDesventajas!$A$1:$B$24,2,0)),2,0),0),IF($N375="Mantenida",10*INDEX(INDIRECT($F375),1,2),IF($N375="Sostenimiento Menor",20*INDEX(INDIRECT($F375),1,2),IF($N375="Sostenimiento Mayor",30*INDEX(INDIRECT($F375),1,2),IF($N375="Combinable",10*INDEX(INDIRECT($F375),1,2),0))))))</f>
        <v>0</v>
      </c>
      <c r="T375" s="49">
        <f t="shared" ca="1" si="16"/>
        <v>20</v>
      </c>
    </row>
    <row r="376" spans="1:20" x14ac:dyDescent="0.25">
      <c r="A376" s="54"/>
      <c r="C376" s="16" t="str">
        <f t="shared" si="17"/>
        <v/>
      </c>
      <c r="D376" s="24" t="str">
        <f t="shared" si="18"/>
        <v/>
      </c>
      <c r="E376" s="23" t="s">
        <v>216</v>
      </c>
      <c r="F376" s="24" t="str">
        <f t="array" ref="F376">IF(C376&lt;&gt;"",ADDRESS(ROW(C376),COLUMN(C376))&amp;":"&amp;ADDRESS(ROW(C376)-1+MATCH(TRUE,C377:$C$455&lt;&gt;"",0),COLUMN(U376)),F375)</f>
        <v>$C$375:$U$377</v>
      </c>
      <c r="G376" s="24" t="s">
        <v>340</v>
      </c>
      <c r="H376" s="48" t="s">
        <v>345</v>
      </c>
      <c r="I376" s="16"/>
      <c r="J376" s="16"/>
      <c r="K376" s="16"/>
      <c r="L376" s="16"/>
      <c r="M376" s="27" t="str">
        <f>VLOOKUP(G376,ListaEfectos!$A$4:$F$77,6,0)</f>
        <v>Agua, Aire, Tierra</v>
      </c>
      <c r="N376" s="63" t="str">
        <f>IFERROR(IF(VLOOKUP($G376,ListaEfectos!$A$4:$F$77,1,0)&lt;&gt;"","Efecto"),IFERROR(IF(VLOOKUP($G376,ListaDesventajas!$A$2:$A$24,1,0)&lt;&gt;"","Desventaja"),G376))</f>
        <v>Efecto</v>
      </c>
      <c r="O376" s="23">
        <f ca="1">IF($N376="Efecto",IFERROR(VLOOKUP(H376,INDIRECT(VLOOKUP($G376,ListaEfectos!$A$4:$F$77,2,0)),2,0),0),IF($N376="Desventaja",IFERROR(VLOOKUP(H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15</v>
      </c>
      <c r="P376" s="16">
        <f ca="1">IF($N376="Efecto",IFERROR(VLOOKUP(I376,INDIRECT(VLOOKUP($G376,ListaEfectos!$A$4:$F$77,2,0)),2,0),0),IF($N376="Desventaja",IFERROR(VLOOKUP(I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Q376" s="16">
        <f ca="1">IF($N376="Efecto",IFERROR(VLOOKUP(J376,INDIRECT(VLOOKUP($G376,ListaEfectos!$A$4:$F$77,2,0)),2,0),0),IF($N376="Desventaja",IFERROR(VLOOKUP(J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R376" s="16">
        <f ca="1">IF($N376="Efecto",IFERROR(VLOOKUP(K376,INDIRECT(VLOOKUP($G376,ListaEfectos!$A$4:$F$77,2,0)),2,0),0),IF($N376="Desventaja",IFERROR(VLOOKUP(K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S376" s="16">
        <f ca="1">IF($N376="Efecto",IFERROR(VLOOKUP(L376,INDIRECT(VLOOKUP($G376,ListaEfectos!$A$4:$F$77,2,0)),2,0),0),IF($N376="Desventaja",IFERROR(VLOOKUP(L376,INDIRECT(VLOOKUP($G376,ListaDesventajas!$A$1:$B$24,2,0)),2,0),0),IF($N376="Mantenida",10*INDEX(INDIRECT($F376),1,2),IF($N376="Sostenimiento Menor",20*INDEX(INDIRECT($F376),1,2),IF($N376="Sostenimiento Mayor",30*INDEX(INDIRECT($F376),1,2),IF($N376="Combinable",10*INDEX(INDIRECT($F376),1,2),0))))))</f>
        <v>0</v>
      </c>
      <c r="T376" s="49">
        <f t="shared" ca="1" si="16"/>
        <v>15</v>
      </c>
    </row>
    <row r="377" spans="1:20" x14ac:dyDescent="0.25">
      <c r="A377" s="54"/>
      <c r="B377" s="23" t="s">
        <v>295</v>
      </c>
      <c r="C377" s="16" t="str">
        <f t="shared" si="17"/>
        <v/>
      </c>
      <c r="D377" s="24" t="str">
        <f t="shared" si="18"/>
        <v/>
      </c>
      <c r="F377" s="24" t="str">
        <f t="array" ref="F377">IF(C377&lt;&gt;"",ADDRESS(ROW(C377),COLUMN(C377))&amp;":"&amp;ADDRESS(ROW(C377)-1+MATCH(TRUE,C378:$C$455&lt;&gt;"",0),COLUMN(U377)),F376)</f>
        <v>$C$375:$U$377</v>
      </c>
      <c r="H377" s="16"/>
      <c r="I377" s="16"/>
      <c r="J377" s="16"/>
      <c r="K377" s="16"/>
      <c r="L377" s="16"/>
      <c r="M377" s="27" t="e">
        <f>VLOOKUP(G377,ListaEfectos!$A$4:$F$77,6,0)</f>
        <v>#N/A</v>
      </c>
      <c r="N377" s="63">
        <f>IFERROR(IF(VLOOKUP($G377,ListaEfectos!$A$4:$F$77,1,0)&lt;&gt;"","Efecto"),IFERROR(IF(VLOOKUP($G377,ListaDesventajas!$A$2:$A$24,1,0)&lt;&gt;"","Desventaja"),G377))</f>
        <v>0</v>
      </c>
      <c r="O377" s="23">
        <f ca="1">IF($N377="Efecto",IFERROR(VLOOKUP(H377,INDIRECT(VLOOKUP($G377,ListaEfectos!$A$4:$F$77,2,0)),2,0),0),IF($N377="Desventaja",IFERROR(VLOOKUP(H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P377" s="16">
        <f ca="1">IF($N377="Efecto",IFERROR(VLOOKUP(I377,INDIRECT(VLOOKUP($G377,ListaEfectos!$A$4:$F$77,2,0)),2,0),0),IF($N377="Desventaja",IFERROR(VLOOKUP(I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Q377" s="16">
        <f ca="1">IF($N377="Efecto",IFERROR(VLOOKUP(J377,INDIRECT(VLOOKUP($G377,ListaEfectos!$A$4:$F$77,2,0)),2,0),0),IF($N377="Desventaja",IFERROR(VLOOKUP(J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R377" s="16">
        <f ca="1">IF($N377="Efecto",IFERROR(VLOOKUP(K377,INDIRECT(VLOOKUP($G377,ListaEfectos!$A$4:$F$77,2,0)),2,0),0),IF($N377="Desventaja",IFERROR(VLOOKUP(K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S377" s="16">
        <f ca="1">IF($N377="Efecto",IFERROR(VLOOKUP(L377,INDIRECT(VLOOKUP($G377,ListaEfectos!$A$4:$F$77,2,0)),2,0),0),IF($N377="Desventaja",IFERROR(VLOOKUP(L377,INDIRECT(VLOOKUP($G377,ListaDesventajas!$A$1:$B$24,2,0)),2,0),0),IF($N377="Mantenida",10*INDEX(INDIRECT($F377),1,2),IF($N377="Sostenimiento Menor",20*INDEX(INDIRECT($F377),1,2),IF($N377="Sostenimiento Mayor",30*INDEX(INDIRECT($F377),1,2),IF($N377="Combinable",10*INDEX(INDIRECT($F377),1,2),0))))))</f>
        <v>0</v>
      </c>
      <c r="T377" s="49">
        <f t="shared" ca="1" si="16"/>
        <v>0</v>
      </c>
    </row>
    <row r="378" spans="1:20" x14ac:dyDescent="0.25">
      <c r="A378" s="54"/>
      <c r="B378" s="23" t="s">
        <v>505</v>
      </c>
      <c r="C378" s="16">
        <f t="shared" si="17"/>
        <v>60</v>
      </c>
      <c r="D378" s="24">
        <f t="shared" si="18"/>
        <v>2</v>
      </c>
      <c r="E378" s="23" t="s">
        <v>74</v>
      </c>
      <c r="F378" s="24" t="str">
        <f t="array" ref="F378">IF(C378&lt;&gt;"",ADDRESS(ROW(C378),COLUMN(C378))&amp;":"&amp;ADDRESS(ROW(C378)-1+MATCH(TRUE,C379:$C$455&lt;&gt;"",0),COLUMN(U378)),F377)</f>
        <v>$C$378:$U$380</v>
      </c>
      <c r="G378" s="24" t="s">
        <v>986</v>
      </c>
      <c r="H378" s="48" t="s">
        <v>345</v>
      </c>
      <c r="I378" s="16"/>
      <c r="J378" s="16"/>
      <c r="K378" s="16"/>
      <c r="L378" s="16"/>
      <c r="M378" s="27" t="str">
        <f>VLOOKUP(G378,ListaEfectos!$A$4:$F$77,6,0)</f>
        <v>Agua, Aire, Luz</v>
      </c>
      <c r="N378" s="63" t="str">
        <f>IFERROR(IF(VLOOKUP($G378,ListaEfectos!$A$4:$F$77,1,0)&lt;&gt;"","Efecto"),IFERROR(IF(VLOOKUP($G378,ListaDesventajas!$A$2:$A$24,1,0)&lt;&gt;"","Desventaja"),G378))</f>
        <v>Efecto</v>
      </c>
      <c r="O378" s="23">
        <f ca="1">IF($N378="Efecto",IFERROR(VLOOKUP(H378,INDIRECT(VLOOKUP($G378,ListaEfectos!$A$4:$F$77,2,0)),2,0),0),IF($N378="Desventaja",IFERROR(VLOOKUP(H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20</v>
      </c>
      <c r="P378" s="16">
        <f ca="1">IF($N378="Efecto",IFERROR(VLOOKUP(I378,INDIRECT(VLOOKUP($G378,ListaEfectos!$A$4:$F$77,2,0)),2,0),0),IF($N378="Desventaja",IFERROR(VLOOKUP(I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Q378" s="16">
        <f ca="1">IF($N378="Efecto",IFERROR(VLOOKUP(J378,INDIRECT(VLOOKUP($G378,ListaEfectos!$A$4:$F$77,2,0)),2,0),0),IF($N378="Desventaja",IFERROR(VLOOKUP(J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R378" s="16">
        <f ca="1">IF($N378="Efecto",IFERROR(VLOOKUP(K378,INDIRECT(VLOOKUP($G378,ListaEfectos!$A$4:$F$77,2,0)),2,0),0),IF($N378="Desventaja",IFERROR(VLOOKUP(K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S378" s="16">
        <f ca="1">IF($N378="Efecto",IFERROR(VLOOKUP(L378,INDIRECT(VLOOKUP($G378,ListaEfectos!$A$4:$F$77,2,0)),2,0),0),IF($N378="Desventaja",IFERROR(VLOOKUP(L378,INDIRECT(VLOOKUP($G378,ListaDesventajas!$A$1:$B$24,2,0)),2,0),0),IF($N378="Mantenida",10*INDEX(INDIRECT($F378),1,2),IF($N378="Sostenimiento Menor",20*INDEX(INDIRECT($F378),1,2),IF($N378="Sostenimiento Mayor",30*INDEX(INDIRECT($F378),1,2),IF($N378="Combinable",10*INDEX(INDIRECT($F378),1,2),0))))))</f>
        <v>0</v>
      </c>
      <c r="T378" s="49">
        <f t="shared" ca="1" si="16"/>
        <v>20</v>
      </c>
    </row>
    <row r="379" spans="1:20" x14ac:dyDescent="0.25">
      <c r="A379" s="54"/>
      <c r="C379" s="16" t="str">
        <f t="shared" si="17"/>
        <v/>
      </c>
      <c r="D379" s="24" t="str">
        <f t="shared" si="18"/>
        <v/>
      </c>
      <c r="E379" s="23" t="s">
        <v>217</v>
      </c>
      <c r="F379" s="24" t="str">
        <f t="array" ref="F379">IF(C379&lt;&gt;"",ADDRESS(ROW(C379),COLUMN(C379))&amp;":"&amp;ADDRESS(ROW(C379)-1+MATCH(TRUE,C380:$C$455&lt;&gt;"",0),COLUMN(U379)),F378)</f>
        <v>$C$378:$U$380</v>
      </c>
      <c r="G379" s="24" t="s">
        <v>340</v>
      </c>
      <c r="H379" s="48" t="s">
        <v>345</v>
      </c>
      <c r="I379" s="16"/>
      <c r="J379" s="16"/>
      <c r="K379" s="16"/>
      <c r="L379" s="16"/>
      <c r="M379" s="27" t="str">
        <f>VLOOKUP(G379,ListaEfectos!$A$4:$F$77,6,0)</f>
        <v>Agua, Aire, Tierra</v>
      </c>
      <c r="N379" s="63" t="str">
        <f>IFERROR(IF(VLOOKUP($G379,ListaEfectos!$A$4:$F$77,1,0)&lt;&gt;"","Efecto"),IFERROR(IF(VLOOKUP($G379,ListaDesventajas!$A$2:$A$24,1,0)&lt;&gt;"","Desventaja"),G379))</f>
        <v>Efecto</v>
      </c>
      <c r="O379" s="23">
        <f ca="1">IF($N379="Efecto",IFERROR(VLOOKUP(H379,INDIRECT(VLOOKUP($G379,ListaEfectos!$A$4:$F$77,2,0)),2,0),0),IF($N379="Desventaja",IFERROR(VLOOKUP(H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15</v>
      </c>
      <c r="P379" s="16">
        <f ca="1">IF($N379="Efecto",IFERROR(VLOOKUP(I379,INDIRECT(VLOOKUP($G379,ListaEfectos!$A$4:$F$77,2,0)),2,0),0),IF($N379="Desventaja",IFERROR(VLOOKUP(I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Q379" s="16">
        <f ca="1">IF($N379="Efecto",IFERROR(VLOOKUP(J379,INDIRECT(VLOOKUP($G379,ListaEfectos!$A$4:$F$77,2,0)),2,0),0),IF($N379="Desventaja",IFERROR(VLOOKUP(J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R379" s="16">
        <f ca="1">IF($N379="Efecto",IFERROR(VLOOKUP(K379,INDIRECT(VLOOKUP($G379,ListaEfectos!$A$4:$F$77,2,0)),2,0),0),IF($N379="Desventaja",IFERROR(VLOOKUP(K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S379" s="16">
        <f ca="1">IF($N379="Efecto",IFERROR(VLOOKUP(L379,INDIRECT(VLOOKUP($G379,ListaEfectos!$A$4:$F$77,2,0)),2,0),0),IF($N379="Desventaja",IFERROR(VLOOKUP(L379,INDIRECT(VLOOKUP($G379,ListaDesventajas!$A$1:$B$24,2,0)),2,0),0),IF($N379="Mantenida",10*INDEX(INDIRECT($F379),1,2),IF($N379="Sostenimiento Menor",20*INDEX(INDIRECT($F379),1,2),IF($N379="Sostenimiento Mayor",30*INDEX(INDIRECT($F379),1,2),IF($N379="Combinable",10*INDEX(INDIRECT($F379),1,2),0))))))</f>
        <v>0</v>
      </c>
      <c r="T379" s="49">
        <f t="shared" ref="T379:T442" ca="1" si="19">IF(OR(N379="Efecto",N379="Desventaja"),SUM(O379:S379),O379)</f>
        <v>15</v>
      </c>
    </row>
    <row r="380" spans="1:20" x14ac:dyDescent="0.25">
      <c r="A380" s="54"/>
      <c r="B380" s="23" t="s">
        <v>295</v>
      </c>
      <c r="C380" s="16" t="str">
        <f t="shared" si="17"/>
        <v/>
      </c>
      <c r="D380" s="24" t="str">
        <f t="shared" si="18"/>
        <v/>
      </c>
      <c r="F380" s="24" t="str">
        <f t="array" ref="F380">IF(C380&lt;&gt;"",ADDRESS(ROW(C380),COLUMN(C380))&amp;":"&amp;ADDRESS(ROW(C380)-1+MATCH(TRUE,C381:$C$455&lt;&gt;"",0),COLUMN(U380)),F379)</f>
        <v>$C$378:$U$380</v>
      </c>
      <c r="H380" s="16"/>
      <c r="I380" s="16"/>
      <c r="J380" s="16"/>
      <c r="K380" s="16"/>
      <c r="L380" s="16"/>
      <c r="M380" s="27" t="e">
        <f>VLOOKUP(G380,ListaEfectos!$A$4:$F$77,6,0)</f>
        <v>#N/A</v>
      </c>
      <c r="N380" s="63">
        <f>IFERROR(IF(VLOOKUP($G380,ListaEfectos!$A$4:$F$77,1,0)&lt;&gt;"","Efecto"),IFERROR(IF(VLOOKUP($G380,ListaDesventajas!$A$2:$A$24,1,0)&lt;&gt;"","Desventaja"),G380))</f>
        <v>0</v>
      </c>
      <c r="O380" s="23">
        <f ca="1">IF($N380="Efecto",IFERROR(VLOOKUP(H380,INDIRECT(VLOOKUP($G380,ListaEfectos!$A$4:$F$77,2,0)),2,0),0),IF($N380="Desventaja",IFERROR(VLOOKUP(H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P380" s="16">
        <f ca="1">IF($N380="Efecto",IFERROR(VLOOKUP(I380,INDIRECT(VLOOKUP($G380,ListaEfectos!$A$4:$F$77,2,0)),2,0),0),IF($N380="Desventaja",IFERROR(VLOOKUP(I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Q380" s="16">
        <f ca="1">IF($N380="Efecto",IFERROR(VLOOKUP(J380,INDIRECT(VLOOKUP($G380,ListaEfectos!$A$4:$F$77,2,0)),2,0),0),IF($N380="Desventaja",IFERROR(VLOOKUP(J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R380" s="16">
        <f ca="1">IF($N380="Efecto",IFERROR(VLOOKUP(K380,INDIRECT(VLOOKUP($G380,ListaEfectos!$A$4:$F$77,2,0)),2,0),0),IF($N380="Desventaja",IFERROR(VLOOKUP(K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S380" s="16">
        <f ca="1">IF($N380="Efecto",IFERROR(VLOOKUP(L380,INDIRECT(VLOOKUP($G380,ListaEfectos!$A$4:$F$77,2,0)),2,0),0),IF($N380="Desventaja",IFERROR(VLOOKUP(L380,INDIRECT(VLOOKUP($G380,ListaDesventajas!$A$1:$B$24,2,0)),2,0),0),IF($N380="Mantenida",10*INDEX(INDIRECT($F380),1,2),IF($N380="Sostenimiento Menor",20*INDEX(INDIRECT($F380),1,2),IF($N380="Sostenimiento Mayor",30*INDEX(INDIRECT($F380),1,2),IF($N380="Combinable",10*INDEX(INDIRECT($F380),1,2),0))))))</f>
        <v>0</v>
      </c>
      <c r="T380" s="49">
        <f t="shared" ca="1" si="19"/>
        <v>0</v>
      </c>
    </row>
    <row r="381" spans="1:20" x14ac:dyDescent="0.25">
      <c r="A381" s="54"/>
      <c r="B381" s="23" t="s">
        <v>506</v>
      </c>
      <c r="C381" s="16">
        <f t="shared" si="17"/>
        <v>90</v>
      </c>
      <c r="D381" s="24">
        <f t="shared" si="18"/>
        <v>3</v>
      </c>
      <c r="E381" s="23" t="s">
        <v>155</v>
      </c>
      <c r="F381" s="24" t="str">
        <f t="array" ref="F381">IF(C381&lt;&gt;"",ADDRESS(ROW(C381),COLUMN(C381))&amp;":"&amp;ADDRESS(ROW(C381)-1+MATCH(TRUE,C382:$C$455&lt;&gt;"",0),COLUMN(U381)),F380)</f>
        <v>$C$381:$U$386</v>
      </c>
      <c r="G381" s="24" t="s">
        <v>252</v>
      </c>
      <c r="H381" s="48" t="s">
        <v>348</v>
      </c>
      <c r="I381" s="16"/>
      <c r="J381" s="16"/>
      <c r="K381" s="16"/>
      <c r="L381" s="16"/>
      <c r="M381" s="27" t="str">
        <f>VLOOKUP(G381,ListaEfectos!$A$4:$F$77,6,0)</f>
        <v>Aire, Fuego, Oscuridad</v>
      </c>
      <c r="N381" s="63" t="str">
        <f>IFERROR(IF(VLOOKUP($G381,ListaEfectos!$A$4:$F$77,1,0)&lt;&gt;"","Efecto"),IFERROR(IF(VLOOKUP($G381,ListaDesventajas!$A$2:$A$24,1,0)&lt;&gt;"","Desventaja"),G381))</f>
        <v>Efecto</v>
      </c>
      <c r="O381" s="23">
        <f ca="1">IF($N381="Efecto",IFERROR(VLOOKUP(H381,INDIRECT(VLOOKUP($G381,ListaEfectos!$A$4:$F$77,2,0)),2,0),0),IF($N381="Desventaja",IFERROR(VLOOKUP(H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40</v>
      </c>
      <c r="P381" s="16">
        <f ca="1">IF($N381="Efecto",IFERROR(VLOOKUP(I381,INDIRECT(VLOOKUP($G381,ListaEfectos!$A$4:$F$77,2,0)),2,0),0),IF($N381="Desventaja",IFERROR(VLOOKUP(I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Q381" s="16">
        <f ca="1">IF($N381="Efecto",IFERROR(VLOOKUP(J381,INDIRECT(VLOOKUP($G381,ListaEfectos!$A$4:$F$77,2,0)),2,0),0),IF($N381="Desventaja",IFERROR(VLOOKUP(J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R381" s="16">
        <f ca="1">IF($N381="Efecto",IFERROR(VLOOKUP(K381,INDIRECT(VLOOKUP($G381,ListaEfectos!$A$4:$F$77,2,0)),2,0),0),IF($N381="Desventaja",IFERROR(VLOOKUP(K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S381" s="16">
        <f ca="1">IF($N381="Efecto",IFERROR(VLOOKUP(L381,INDIRECT(VLOOKUP($G381,ListaEfectos!$A$4:$F$77,2,0)),2,0),0),IF($N381="Desventaja",IFERROR(VLOOKUP(L381,INDIRECT(VLOOKUP($G381,ListaDesventajas!$A$1:$B$24,2,0)),2,0),0),IF($N381="Mantenida",10*INDEX(INDIRECT($F381),1,2),IF($N381="Sostenimiento Menor",20*INDEX(INDIRECT($F381),1,2),IF($N381="Sostenimiento Mayor",30*INDEX(INDIRECT($F381),1,2),IF($N381="Combinable",10*INDEX(INDIRECT($F381),1,2),0))))))</f>
        <v>0</v>
      </c>
      <c r="T381" s="49">
        <f t="shared" ca="1" si="19"/>
        <v>40</v>
      </c>
    </row>
    <row r="382" spans="1:20" x14ac:dyDescent="0.25">
      <c r="A382" s="54"/>
      <c r="C382" s="16" t="str">
        <f t="shared" si="17"/>
        <v/>
      </c>
      <c r="D382" s="24" t="str">
        <f t="shared" si="18"/>
        <v/>
      </c>
      <c r="E382" s="23" t="s">
        <v>218</v>
      </c>
      <c r="F382" s="24" t="str">
        <f t="array" ref="F382">IF(C382&lt;&gt;"",ADDRESS(ROW(C382),COLUMN(C382))&amp;":"&amp;ADDRESS(ROW(C382)-1+MATCH(TRUE,C383:$C$455&lt;&gt;"",0),COLUMN(U382)),F381)</f>
        <v>$C$381:$U$386</v>
      </c>
      <c r="G382" s="24" t="s">
        <v>1000</v>
      </c>
      <c r="H382" s="16" t="s">
        <v>659</v>
      </c>
      <c r="I382" s="16" t="s">
        <v>664</v>
      </c>
      <c r="J382" s="47" t="s">
        <v>1001</v>
      </c>
      <c r="K382" s="16"/>
      <c r="L382" s="16"/>
      <c r="M382" s="27" t="str">
        <f>VLOOKUP(G382,ListaEfectos!$A$4:$F$77,6,0)</f>
        <v>Agua, Aire, Fuego</v>
      </c>
      <c r="N382" s="63" t="str">
        <f>IFERROR(IF(VLOOKUP($G382,ListaEfectos!$A$4:$F$77,1,0)&lt;&gt;"","Efecto"),IFERROR(IF(VLOOKUP($G382,ListaDesventajas!$A$2:$A$24,1,0)&lt;&gt;"","Desventaja"),G382))</f>
        <v>Efecto</v>
      </c>
      <c r="O382" s="23">
        <f ca="1">IF($N382="Efecto",IFERROR(VLOOKUP(H382,INDIRECT(VLOOKUP($G382,ListaEfectos!$A$4:$F$77,2,0)),2,0),0),IF($N382="Desventaja",IFERROR(VLOOKUP(H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25</v>
      </c>
      <c r="P382" s="16">
        <f ca="1">IF($N382="Efecto",IFERROR(VLOOKUP(I382,INDIRECT(VLOOKUP($G382,ListaEfectos!$A$4:$F$77,2,0)),2,0),0),IF($N382="Desventaja",IFERROR(VLOOKUP(I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10</v>
      </c>
      <c r="Q382" s="16">
        <f ca="1">IF($N382="Efecto",IFERROR(VLOOKUP(J382,INDIRECT(VLOOKUP($G382,ListaEfectos!$A$4:$F$77,2,0)),2,0),0),IF($N382="Desventaja",IFERROR(VLOOKUP(J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20</v>
      </c>
      <c r="R382" s="16">
        <f ca="1">IF($N382="Efecto",IFERROR(VLOOKUP(K382,INDIRECT(VLOOKUP($G382,ListaEfectos!$A$4:$F$77,2,0)),2,0),0),IF($N382="Desventaja",IFERROR(VLOOKUP(K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0</v>
      </c>
      <c r="S382" s="16">
        <f ca="1">IF($N382="Efecto",IFERROR(VLOOKUP(L382,INDIRECT(VLOOKUP($G382,ListaEfectos!$A$4:$F$77,2,0)),2,0),0),IF($N382="Desventaja",IFERROR(VLOOKUP(L382,INDIRECT(VLOOKUP($G382,ListaDesventajas!$A$1:$B$24,2,0)),2,0),0),IF($N382="Mantenida",10*INDEX(INDIRECT($F382),1,2),IF($N382="Sostenimiento Menor",20*INDEX(INDIRECT($F382),1,2),IF($N382="Sostenimiento Mayor",30*INDEX(INDIRECT($F382),1,2),IF($N382="Combinable",10*INDEX(INDIRECT($F382),1,2),0))))))</f>
        <v>0</v>
      </c>
      <c r="T382" s="49">
        <f t="shared" ca="1" si="19"/>
        <v>55</v>
      </c>
    </row>
    <row r="383" spans="1:20" x14ac:dyDescent="0.25">
      <c r="A383" s="54"/>
      <c r="C383" s="16" t="str">
        <f t="shared" si="17"/>
        <v/>
      </c>
      <c r="D383" s="24" t="str">
        <f t="shared" si="18"/>
        <v/>
      </c>
      <c r="E383" s="23" t="s">
        <v>102</v>
      </c>
      <c r="F383" s="24" t="str">
        <f t="array" ref="F383">IF(C383&lt;&gt;"",ADDRESS(ROW(C383),COLUMN(C383))&amp;":"&amp;ADDRESS(ROW(C383)-1+MATCH(TRUE,C384:$C$455&lt;&gt;"",0),COLUMN(U383)),F382)</f>
        <v>$C$381:$U$386</v>
      </c>
      <c r="H383" s="16"/>
      <c r="I383" s="16"/>
      <c r="J383" s="16"/>
      <c r="K383" s="16"/>
      <c r="L383" s="16"/>
      <c r="M383" s="27" t="e">
        <f>VLOOKUP(G383,ListaEfectos!$A$4:$F$77,6,0)</f>
        <v>#N/A</v>
      </c>
      <c r="N383" s="63">
        <f>IFERROR(IF(VLOOKUP($G383,ListaEfectos!$A$4:$F$77,1,0)&lt;&gt;"","Efecto"),IFERROR(IF(VLOOKUP($G383,ListaDesventajas!$A$2:$A$24,1,0)&lt;&gt;"","Desventaja"),G383))</f>
        <v>0</v>
      </c>
      <c r="O383" s="23">
        <f ca="1">IF($N383="Efecto",IFERROR(VLOOKUP(H383,INDIRECT(VLOOKUP($G383,ListaEfectos!$A$4:$F$77,2,0)),2,0),0),IF($N383="Desventaja",IFERROR(VLOOKUP(H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P383" s="16">
        <f ca="1">IF($N383="Efecto",IFERROR(VLOOKUP(I383,INDIRECT(VLOOKUP($G383,ListaEfectos!$A$4:$F$77,2,0)),2,0),0),IF($N383="Desventaja",IFERROR(VLOOKUP(I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Q383" s="16">
        <f ca="1">IF($N383="Efecto",IFERROR(VLOOKUP(J383,INDIRECT(VLOOKUP($G383,ListaEfectos!$A$4:$F$77,2,0)),2,0),0),IF($N383="Desventaja",IFERROR(VLOOKUP(J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R383" s="16">
        <f ca="1">IF($N383="Efecto",IFERROR(VLOOKUP(K383,INDIRECT(VLOOKUP($G383,ListaEfectos!$A$4:$F$77,2,0)),2,0),0),IF($N383="Desventaja",IFERROR(VLOOKUP(K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S383" s="16">
        <f ca="1">IF($N383="Efecto",IFERROR(VLOOKUP(L383,INDIRECT(VLOOKUP($G383,ListaEfectos!$A$4:$F$77,2,0)),2,0),0),IF($N383="Desventaja",IFERROR(VLOOKUP(L383,INDIRECT(VLOOKUP($G383,ListaDesventajas!$A$1:$B$24,2,0)),2,0),0),IF($N383="Mantenida",10*INDEX(INDIRECT($F383),1,2),IF($N383="Sostenimiento Menor",20*INDEX(INDIRECT($F383),1,2),IF($N383="Sostenimiento Mayor",30*INDEX(INDIRECT($F383),1,2),IF($N383="Combinable",10*INDEX(INDIRECT($F383),1,2),0))))))</f>
        <v>0</v>
      </c>
      <c r="T383" s="49">
        <f t="shared" ca="1" si="19"/>
        <v>0</v>
      </c>
    </row>
    <row r="384" spans="1:20" x14ac:dyDescent="0.25">
      <c r="A384" s="54"/>
      <c r="B384" s="23" t="s">
        <v>296</v>
      </c>
      <c r="C384" s="16" t="str">
        <f t="shared" si="17"/>
        <v/>
      </c>
      <c r="D384" s="24" t="str">
        <f t="shared" si="18"/>
        <v/>
      </c>
      <c r="F384" s="24" t="str">
        <f t="array" ref="F384">IF(C384&lt;&gt;"",ADDRESS(ROW(C384),COLUMN(C384))&amp;":"&amp;ADDRESS(ROW(C384)-1+MATCH(TRUE,C385:$C$455&lt;&gt;"",0),COLUMN(U384)),F383)</f>
        <v>$C$381:$U$386</v>
      </c>
      <c r="H384" s="16"/>
      <c r="I384" s="16"/>
      <c r="J384" s="16"/>
      <c r="K384" s="16"/>
      <c r="L384" s="16"/>
      <c r="M384" s="27" t="e">
        <f>VLOOKUP(G384,ListaEfectos!$A$4:$F$77,6,0)</f>
        <v>#N/A</v>
      </c>
      <c r="N384" s="63">
        <f>IFERROR(IF(VLOOKUP($G384,ListaEfectos!$A$4:$F$77,1,0)&lt;&gt;"","Efecto"),IFERROR(IF(VLOOKUP($G384,ListaDesventajas!$A$2:$A$24,1,0)&lt;&gt;"","Desventaja"),G384))</f>
        <v>0</v>
      </c>
      <c r="O384" s="23">
        <f ca="1">IF($N384="Efecto",IFERROR(VLOOKUP(H384,INDIRECT(VLOOKUP($G384,ListaEfectos!$A$4:$F$77,2,0)),2,0),0),IF($N384="Desventaja",IFERROR(VLOOKUP(H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P384" s="16">
        <f ca="1">IF($N384="Efecto",IFERROR(VLOOKUP(I384,INDIRECT(VLOOKUP($G384,ListaEfectos!$A$4:$F$77,2,0)),2,0),0),IF($N384="Desventaja",IFERROR(VLOOKUP(I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Q384" s="16">
        <f ca="1">IF($N384="Efecto",IFERROR(VLOOKUP(J384,INDIRECT(VLOOKUP($G384,ListaEfectos!$A$4:$F$77,2,0)),2,0),0),IF($N384="Desventaja",IFERROR(VLOOKUP(J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R384" s="16">
        <f ca="1">IF($N384="Efecto",IFERROR(VLOOKUP(K384,INDIRECT(VLOOKUP($G384,ListaEfectos!$A$4:$F$77,2,0)),2,0),0),IF($N384="Desventaja",IFERROR(VLOOKUP(K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S384" s="16">
        <f ca="1">IF($N384="Efecto",IFERROR(VLOOKUP(L384,INDIRECT(VLOOKUP($G384,ListaEfectos!$A$4:$F$77,2,0)),2,0),0),IF($N384="Desventaja",IFERROR(VLOOKUP(L384,INDIRECT(VLOOKUP($G384,ListaDesventajas!$A$1:$B$24,2,0)),2,0),0),IF($N384="Mantenida",10*INDEX(INDIRECT($F384),1,2),IF($N384="Sostenimiento Menor",20*INDEX(INDIRECT($F384),1,2),IF($N384="Sostenimiento Mayor",30*INDEX(INDIRECT($F384),1,2),IF($N384="Combinable",10*INDEX(INDIRECT($F384),1,2),0))))))</f>
        <v>0</v>
      </c>
      <c r="T384" s="49">
        <f t="shared" ca="1" si="19"/>
        <v>0</v>
      </c>
    </row>
    <row r="385" spans="1:20" x14ac:dyDescent="0.25">
      <c r="A385" s="54"/>
      <c r="C385" s="16" t="str">
        <f t="shared" ref="C385:C450" si="20">IFERROR(VALUE(MID(B385,FIND("(",B385)+1,FIND(")",B385)-FIND("(",B385)-4)),"")</f>
        <v/>
      </c>
      <c r="D385" s="24" t="str">
        <f t="shared" ref="D385:D448" si="21">IFERROR(VALUE(RIGHT(B385,1)),"")</f>
        <v/>
      </c>
      <c r="E385" s="23" t="s">
        <v>297</v>
      </c>
      <c r="F385" s="24" t="str">
        <f t="array" ref="F385">IF(C385&lt;&gt;"",ADDRESS(ROW(C385),COLUMN(C385))&amp;":"&amp;ADDRESS(ROW(C385)-1+MATCH(TRUE,C386:$C$455&lt;&gt;"",0),COLUMN(U385)),F384)</f>
        <v>$C$381:$U$386</v>
      </c>
      <c r="H385" s="16"/>
      <c r="I385" s="16"/>
      <c r="J385" s="16"/>
      <c r="K385" s="16"/>
      <c r="L385" s="16"/>
      <c r="M385" s="27" t="e">
        <f>VLOOKUP(G385,ListaEfectos!$A$4:$F$77,6,0)</f>
        <v>#N/A</v>
      </c>
      <c r="N385" s="63">
        <f>IFERROR(IF(VLOOKUP($G385,ListaEfectos!$A$4:$F$77,1,0)&lt;&gt;"","Efecto"),IFERROR(IF(VLOOKUP($G385,ListaDesventajas!$A$2:$A$24,1,0)&lt;&gt;"","Desventaja"),G385))</f>
        <v>0</v>
      </c>
      <c r="O385" s="23">
        <f ca="1">IF($N385="Efecto",IFERROR(VLOOKUP(H385,INDIRECT(VLOOKUP($G385,ListaEfectos!$A$4:$F$77,2,0)),2,0),0),IF($N385="Desventaja",IFERROR(VLOOKUP(H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P385" s="16">
        <f ca="1">IF($N385="Efecto",IFERROR(VLOOKUP(I385,INDIRECT(VLOOKUP($G385,ListaEfectos!$A$4:$F$77,2,0)),2,0),0),IF($N385="Desventaja",IFERROR(VLOOKUP(I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Q385" s="16">
        <f ca="1">IF($N385="Efecto",IFERROR(VLOOKUP(J385,INDIRECT(VLOOKUP($G385,ListaEfectos!$A$4:$F$77,2,0)),2,0),0),IF($N385="Desventaja",IFERROR(VLOOKUP(J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R385" s="16">
        <f ca="1">IF($N385="Efecto",IFERROR(VLOOKUP(K385,INDIRECT(VLOOKUP($G385,ListaEfectos!$A$4:$F$77,2,0)),2,0),0),IF($N385="Desventaja",IFERROR(VLOOKUP(K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S385" s="16">
        <f ca="1">IF($N385="Efecto",IFERROR(VLOOKUP(L385,INDIRECT(VLOOKUP($G385,ListaEfectos!$A$4:$F$77,2,0)),2,0),0),IF($N385="Desventaja",IFERROR(VLOOKUP(L385,INDIRECT(VLOOKUP($G385,ListaDesventajas!$A$1:$B$24,2,0)),2,0),0),IF($N385="Mantenida",10*INDEX(INDIRECT($F385),1,2),IF($N385="Sostenimiento Menor",20*INDEX(INDIRECT($F385),1,2),IF($N385="Sostenimiento Mayor",30*INDEX(INDIRECT($F385),1,2),IF($N385="Combinable",10*INDEX(INDIRECT($F385),1,2),0))))))</f>
        <v>0</v>
      </c>
      <c r="T385" s="49">
        <f t="shared" ca="1" si="19"/>
        <v>0</v>
      </c>
    </row>
    <row r="386" spans="1:20" ht="15.75" thickBot="1" x14ac:dyDescent="0.3">
      <c r="A386" s="55"/>
      <c r="B386" s="33"/>
      <c r="C386" s="34" t="str">
        <f t="shared" si="20"/>
        <v/>
      </c>
      <c r="D386" s="35" t="str">
        <f t="shared" si="21"/>
        <v/>
      </c>
      <c r="E386" s="33" t="s">
        <v>263</v>
      </c>
      <c r="F386" s="35" t="str">
        <f t="array" ref="F386">IF(C386&lt;&gt;"",ADDRESS(ROW(C386),COLUMN(C386))&amp;":"&amp;ADDRESS(ROW(C386)-1+MATCH(TRUE,C387:$C$455&lt;&gt;"",0),COLUMN(U386)),F385)</f>
        <v>$C$381:$U$386</v>
      </c>
      <c r="G386" s="35"/>
      <c r="H386" s="34"/>
      <c r="I386" s="34"/>
      <c r="J386" s="34"/>
      <c r="K386" s="34"/>
      <c r="L386" s="34"/>
      <c r="M386" s="37" t="e">
        <f>VLOOKUP(G386,ListaEfectos!$A$4:$F$77,6,0)</f>
        <v>#N/A</v>
      </c>
      <c r="N386" s="63">
        <f>IFERROR(IF(VLOOKUP($G386,ListaEfectos!$A$4:$F$77,1,0)&lt;&gt;"","Efecto"),IFERROR(IF(VLOOKUP($G386,ListaDesventajas!$A$2:$A$24,1,0)&lt;&gt;"","Desventaja"),G386))</f>
        <v>0</v>
      </c>
      <c r="O386" s="33">
        <f ca="1">IF($N386="Efecto",IFERROR(VLOOKUP(H386,INDIRECT(VLOOKUP($G386,ListaEfectos!$A$4:$F$77,2,0)),2,0),0),IF($N386="Desventaja",IFERROR(VLOOKUP(H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P386" s="34">
        <f ca="1">IF($N386="Efecto",IFERROR(VLOOKUP(I386,INDIRECT(VLOOKUP($G386,ListaEfectos!$A$4:$F$77,2,0)),2,0),0),IF($N386="Desventaja",IFERROR(VLOOKUP(I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Q386" s="34">
        <f ca="1">IF($N386="Efecto",IFERROR(VLOOKUP(J386,INDIRECT(VLOOKUP($G386,ListaEfectos!$A$4:$F$77,2,0)),2,0),0),IF($N386="Desventaja",IFERROR(VLOOKUP(J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R386" s="34">
        <f ca="1">IF($N386="Efecto",IFERROR(VLOOKUP(K386,INDIRECT(VLOOKUP($G386,ListaEfectos!$A$4:$F$77,2,0)),2,0),0),IF($N386="Desventaja",IFERROR(VLOOKUP(K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S386" s="34">
        <f ca="1">IF($N386="Efecto",IFERROR(VLOOKUP(L386,INDIRECT(VLOOKUP($G386,ListaEfectos!$A$4:$F$77,2,0)),2,0),0),IF($N386="Desventaja",IFERROR(VLOOKUP(L386,INDIRECT(VLOOKUP($G386,ListaDesventajas!$A$1:$B$24,2,0)),2,0),0),IF($N386="Mantenida",10*INDEX(INDIRECT($F386),1,2),IF($N386="Sostenimiento Menor",20*INDEX(INDIRECT($F386),1,2),IF($N386="Sostenimiento Mayor",30*INDEX(INDIRECT($F386),1,2),IF($N386="Combinable",10*INDEX(INDIRECT($F386),1,2),0))))))</f>
        <v>0</v>
      </c>
      <c r="T386" s="49">
        <f t="shared" ca="1" si="19"/>
        <v>0</v>
      </c>
    </row>
    <row r="387" spans="1:20" x14ac:dyDescent="0.25">
      <c r="A387" s="53" t="s">
        <v>330</v>
      </c>
      <c r="B387" s="29" t="s">
        <v>507</v>
      </c>
      <c r="C387" s="30">
        <f t="shared" si="20"/>
        <v>50</v>
      </c>
      <c r="D387" s="31">
        <f t="shared" si="21"/>
        <v>1</v>
      </c>
      <c r="E387" s="29" t="s">
        <v>219</v>
      </c>
      <c r="F387" s="31" t="str">
        <f t="array" ref="F387">IF(C387&lt;&gt;"",ADDRESS(ROW(C387),COLUMN(C387))&amp;":"&amp;ADDRESS(ROW(C387)-1+MATCH(TRUE,C388:$C$455&lt;&gt;"",0),COLUMN(U387)),F386)</f>
        <v>$C$387:$U$390</v>
      </c>
      <c r="G387" s="31" t="s">
        <v>529</v>
      </c>
      <c r="H387" s="30" t="s">
        <v>530</v>
      </c>
      <c r="I387" s="30"/>
      <c r="J387" s="30"/>
      <c r="K387" s="30"/>
      <c r="L387" s="30"/>
      <c r="M387" s="32" t="str">
        <f>VLOOKUP(G387,ListaEfectos!$A$4:$F$77,6,0)</f>
        <v>Agua, Luz, Tierra</v>
      </c>
      <c r="N387" s="63" t="str">
        <f>IFERROR(IF(VLOOKUP($G387,ListaEfectos!$A$4:$F$77,1,0)&lt;&gt;"","Efecto"),IFERROR(IF(VLOOKUP($G387,ListaDesventajas!$A$2:$A$24,1,0)&lt;&gt;"","Desventaja"),G387))</f>
        <v>Efecto</v>
      </c>
      <c r="O387" s="29">
        <f ca="1">IF($N387="Efecto",IFERROR(VLOOKUP(H387,INDIRECT(VLOOKUP($G387,ListaEfectos!$A$4:$F$77,2,0)),2,0),0),IF($N387="Desventaja",IFERROR(VLOOKUP(H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10</v>
      </c>
      <c r="P387" s="30">
        <f ca="1">IF($N387="Efecto",IFERROR(VLOOKUP(I387,INDIRECT(VLOOKUP($G387,ListaEfectos!$A$4:$F$77,2,0)),2,0),0),IF($N387="Desventaja",IFERROR(VLOOKUP(I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Q387" s="30">
        <f ca="1">IF($N387="Efecto",IFERROR(VLOOKUP(J387,INDIRECT(VLOOKUP($G387,ListaEfectos!$A$4:$F$77,2,0)),2,0),0),IF($N387="Desventaja",IFERROR(VLOOKUP(J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R387" s="30">
        <f ca="1">IF($N387="Efecto",IFERROR(VLOOKUP(K387,INDIRECT(VLOOKUP($G387,ListaEfectos!$A$4:$F$77,2,0)),2,0),0),IF($N387="Desventaja",IFERROR(VLOOKUP(K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S387" s="30">
        <f ca="1">IF($N387="Efecto",IFERROR(VLOOKUP(L387,INDIRECT(VLOOKUP($G387,ListaEfectos!$A$4:$F$77,2,0)),2,0),0),IF($N387="Desventaja",IFERROR(VLOOKUP(L387,INDIRECT(VLOOKUP($G387,ListaDesventajas!$A$1:$B$24,2,0)),2,0),0),IF($N387="Mantenida",10*INDEX(INDIRECT($F387),1,2),IF($N387="Sostenimiento Menor",20*INDEX(INDIRECT($F387),1,2),IF($N387="Sostenimiento Mayor",30*INDEX(INDIRECT($F387),1,2),IF($N387="Combinable",10*INDEX(INDIRECT($F387),1,2),0))))))</f>
        <v>0</v>
      </c>
      <c r="T387" s="49">
        <f t="shared" ca="1" si="19"/>
        <v>10</v>
      </c>
    </row>
    <row r="388" spans="1:20" x14ac:dyDescent="0.25">
      <c r="A388" s="54"/>
      <c r="C388" s="16" t="str">
        <f t="shared" si="20"/>
        <v/>
      </c>
      <c r="D388" s="24" t="str">
        <f t="shared" si="21"/>
        <v/>
      </c>
      <c r="E388" s="23" t="s">
        <v>220</v>
      </c>
      <c r="F388" s="24" t="str">
        <f t="array" ref="F388">IF(C388&lt;&gt;"",ADDRESS(ROW(C388),COLUMN(C388))&amp;":"&amp;ADDRESS(ROW(C388)-1+MATCH(TRUE,C389:$C$455&lt;&gt;"",0),COLUMN(U388)),F387)</f>
        <v>$C$387:$U$390</v>
      </c>
      <c r="G388" s="24" t="s">
        <v>336</v>
      </c>
      <c r="H388" s="16" t="s">
        <v>528</v>
      </c>
      <c r="I388" s="47" t="s">
        <v>795</v>
      </c>
      <c r="J388" s="16"/>
      <c r="K388" s="16"/>
      <c r="L388" s="16"/>
      <c r="M388" s="27" t="str">
        <f>VLOOKUP(G388,ListaEfectos!$A$4:$F$77,6,0)</f>
        <v>Agua</v>
      </c>
      <c r="N388" s="63" t="str">
        <f>IFERROR(IF(VLOOKUP($G388,ListaEfectos!$A$4:$F$77,1,0)&lt;&gt;"","Efecto"),IFERROR(IF(VLOOKUP($G388,ListaDesventajas!$A$2:$A$24,1,0)&lt;&gt;"","Desventaja"),G388))</f>
        <v>Efecto</v>
      </c>
      <c r="O388" s="23">
        <f ca="1">IF($N388="Efecto",IFERROR(VLOOKUP(H388,INDIRECT(VLOOKUP($G388,ListaEfectos!$A$4:$F$77,2,0)),2,0),0),IF($N388="Desventaja",IFERROR(VLOOKUP(H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15</v>
      </c>
      <c r="P388" s="16">
        <f ca="1">IF($N388="Efecto",IFERROR(VLOOKUP(I388,INDIRECT(VLOOKUP($G388,ListaEfectos!$A$4:$F$77,2,0)),2,0),0),IF($N388="Desventaja",IFERROR(VLOOKUP(I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5</v>
      </c>
      <c r="Q388" s="16">
        <f ca="1">IF($N388="Efecto",IFERROR(VLOOKUP(J388,INDIRECT(VLOOKUP($G388,ListaEfectos!$A$4:$F$77,2,0)),2,0),0),IF($N388="Desventaja",IFERROR(VLOOKUP(J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R388" s="16">
        <f ca="1">IF($N388="Efecto",IFERROR(VLOOKUP(K388,INDIRECT(VLOOKUP($G388,ListaEfectos!$A$4:$F$77,2,0)),2,0),0),IF($N388="Desventaja",IFERROR(VLOOKUP(K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S388" s="16">
        <f ca="1">IF($N388="Efecto",IFERROR(VLOOKUP(L388,INDIRECT(VLOOKUP($G388,ListaEfectos!$A$4:$F$77,2,0)),2,0),0),IF($N388="Desventaja",IFERROR(VLOOKUP(L388,INDIRECT(VLOOKUP($G388,ListaDesventajas!$A$1:$B$24,2,0)),2,0),0),IF($N388="Mantenida",10*INDEX(INDIRECT($F388),1,2),IF($N388="Sostenimiento Menor",20*INDEX(INDIRECT($F388),1,2),IF($N388="Sostenimiento Mayor",30*INDEX(INDIRECT($F388),1,2),IF($N388="Combinable",10*INDEX(INDIRECT($F388),1,2),0))))))</f>
        <v>0</v>
      </c>
      <c r="T388" s="49">
        <f t="shared" ca="1" si="19"/>
        <v>20</v>
      </c>
    </row>
    <row r="389" spans="1:20" x14ac:dyDescent="0.25">
      <c r="A389" s="54"/>
      <c r="C389" s="16" t="str">
        <f t="shared" si="20"/>
        <v/>
      </c>
      <c r="D389" s="24" t="str">
        <f t="shared" si="21"/>
        <v/>
      </c>
      <c r="E389" s="23" t="s">
        <v>75</v>
      </c>
      <c r="F389" s="24" t="str">
        <f t="array" ref="F389">IF(C389&lt;&gt;"",ADDRESS(ROW(C389),COLUMN(C389))&amp;":"&amp;ADDRESS(ROW(C389)-1+MATCH(TRUE,C390:$C$455&lt;&gt;"",0),COLUMN(U389)),F388)</f>
        <v>$C$387:$U$390</v>
      </c>
      <c r="H389" s="16"/>
      <c r="I389" s="16"/>
      <c r="J389" s="16"/>
      <c r="K389" s="16"/>
      <c r="L389" s="16"/>
      <c r="M389" s="27" t="e">
        <f>VLOOKUP(G389,ListaEfectos!$A$4:$F$77,6,0)</f>
        <v>#N/A</v>
      </c>
      <c r="N389" s="63">
        <f>IFERROR(IF(VLOOKUP($G389,ListaEfectos!$A$4:$F$77,1,0)&lt;&gt;"","Efecto"),IFERROR(IF(VLOOKUP($G389,ListaDesventajas!$A$2:$A$24,1,0)&lt;&gt;"","Desventaja"),G389))</f>
        <v>0</v>
      </c>
      <c r="O389" s="23">
        <f ca="1">IF($N389="Efecto",IFERROR(VLOOKUP(H389,INDIRECT(VLOOKUP($G389,ListaEfectos!$A$4:$F$77,2,0)),2,0),0),IF($N389="Desventaja",IFERROR(VLOOKUP(H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P389" s="16">
        <f ca="1">IF($N389="Efecto",IFERROR(VLOOKUP(I389,INDIRECT(VLOOKUP($G389,ListaEfectos!$A$4:$F$77,2,0)),2,0),0),IF($N389="Desventaja",IFERROR(VLOOKUP(I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Q389" s="16">
        <f ca="1">IF($N389="Efecto",IFERROR(VLOOKUP(J389,INDIRECT(VLOOKUP($G389,ListaEfectos!$A$4:$F$77,2,0)),2,0),0),IF($N389="Desventaja",IFERROR(VLOOKUP(J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R389" s="16">
        <f ca="1">IF($N389="Efecto",IFERROR(VLOOKUP(K389,INDIRECT(VLOOKUP($G389,ListaEfectos!$A$4:$F$77,2,0)),2,0),0),IF($N389="Desventaja",IFERROR(VLOOKUP(K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S389" s="16">
        <f ca="1">IF($N389="Efecto",IFERROR(VLOOKUP(L389,INDIRECT(VLOOKUP($G389,ListaEfectos!$A$4:$F$77,2,0)),2,0),0),IF($N389="Desventaja",IFERROR(VLOOKUP(L389,INDIRECT(VLOOKUP($G389,ListaDesventajas!$A$1:$B$24,2,0)),2,0),0),IF($N389="Mantenida",10*INDEX(INDIRECT($F389),1,2),IF($N389="Sostenimiento Menor",20*INDEX(INDIRECT($F389),1,2),IF($N389="Sostenimiento Mayor",30*INDEX(INDIRECT($F389),1,2),IF($N389="Combinable",10*INDEX(INDIRECT($F389),1,2),0))))))</f>
        <v>0</v>
      </c>
      <c r="T389" s="49">
        <f t="shared" ca="1" si="19"/>
        <v>0</v>
      </c>
    </row>
    <row r="390" spans="1:20" x14ac:dyDescent="0.25">
      <c r="A390" s="54"/>
      <c r="B390" s="23" t="s">
        <v>298</v>
      </c>
      <c r="C390" s="16" t="str">
        <f t="shared" si="20"/>
        <v/>
      </c>
      <c r="D390" s="24" t="str">
        <f t="shared" si="21"/>
        <v/>
      </c>
      <c r="F390" s="24" t="str">
        <f t="array" ref="F390">IF(C390&lt;&gt;"",ADDRESS(ROW(C390),COLUMN(C390))&amp;":"&amp;ADDRESS(ROW(C390)-1+MATCH(TRUE,C391:$C$455&lt;&gt;"",0),COLUMN(U390)),F389)</f>
        <v>$C$387:$U$390</v>
      </c>
      <c r="H390" s="16"/>
      <c r="I390" s="16"/>
      <c r="J390" s="16"/>
      <c r="K390" s="16"/>
      <c r="L390" s="16"/>
      <c r="M390" s="27" t="e">
        <f>VLOOKUP(G390,ListaEfectos!$A$4:$F$77,6,0)</f>
        <v>#N/A</v>
      </c>
      <c r="N390" s="63">
        <f>IFERROR(IF(VLOOKUP($G390,ListaEfectos!$A$4:$F$77,1,0)&lt;&gt;"","Efecto"),IFERROR(IF(VLOOKUP($G390,ListaDesventajas!$A$2:$A$24,1,0)&lt;&gt;"","Desventaja"),G390))</f>
        <v>0</v>
      </c>
      <c r="O390" s="23">
        <f ca="1">IF($N390="Efecto",IFERROR(VLOOKUP(H390,INDIRECT(VLOOKUP($G390,ListaEfectos!$A$4:$F$77,2,0)),2,0),0),IF($N390="Desventaja",IFERROR(VLOOKUP(H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P390" s="16">
        <f ca="1">IF($N390="Efecto",IFERROR(VLOOKUP(I390,INDIRECT(VLOOKUP($G390,ListaEfectos!$A$4:$F$77,2,0)),2,0),0),IF($N390="Desventaja",IFERROR(VLOOKUP(I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Q390" s="16">
        <f ca="1">IF($N390="Efecto",IFERROR(VLOOKUP(J390,INDIRECT(VLOOKUP($G390,ListaEfectos!$A$4:$F$77,2,0)),2,0),0),IF($N390="Desventaja",IFERROR(VLOOKUP(J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R390" s="16">
        <f ca="1">IF($N390="Efecto",IFERROR(VLOOKUP(K390,INDIRECT(VLOOKUP($G390,ListaEfectos!$A$4:$F$77,2,0)),2,0),0),IF($N390="Desventaja",IFERROR(VLOOKUP(K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S390" s="16">
        <f ca="1">IF($N390="Efecto",IFERROR(VLOOKUP(L390,INDIRECT(VLOOKUP($G390,ListaEfectos!$A$4:$F$77,2,0)),2,0),0),IF($N390="Desventaja",IFERROR(VLOOKUP(L390,INDIRECT(VLOOKUP($G390,ListaDesventajas!$A$1:$B$24,2,0)),2,0),0),IF($N390="Mantenida",10*INDEX(INDIRECT($F390),1,2),IF($N390="Sostenimiento Menor",20*INDEX(INDIRECT($F390),1,2),IF($N390="Sostenimiento Mayor",30*INDEX(INDIRECT($F390),1,2),IF($N390="Combinable",10*INDEX(INDIRECT($F390),1,2),0))))))</f>
        <v>0</v>
      </c>
      <c r="T390" s="49">
        <f t="shared" ca="1" si="19"/>
        <v>0</v>
      </c>
    </row>
    <row r="391" spans="1:20" x14ac:dyDescent="0.25">
      <c r="A391" s="54"/>
      <c r="B391" s="23" t="s">
        <v>508</v>
      </c>
      <c r="C391" s="16">
        <f t="shared" si="20"/>
        <v>25</v>
      </c>
      <c r="D391" s="24">
        <f t="shared" si="21"/>
        <v>1</v>
      </c>
      <c r="E391" s="23" t="s">
        <v>221</v>
      </c>
      <c r="F391" s="24" t="str">
        <f t="array" ref="F391">IF(C391&lt;&gt;"",ADDRESS(ROW(C391),COLUMN(C391))&amp;":"&amp;ADDRESS(ROW(C391)-1+MATCH(TRUE,C392:$C$455&lt;&gt;"",0),COLUMN(U391)),F390)</f>
        <v>$C$391:$U$392</v>
      </c>
      <c r="G391" s="24" t="s">
        <v>170</v>
      </c>
      <c r="H391" s="47" t="s">
        <v>919</v>
      </c>
      <c r="I391" s="16"/>
      <c r="J391" s="16"/>
      <c r="K391" s="16"/>
      <c r="L391" s="16"/>
      <c r="M391" s="27" t="str">
        <f>VLOOKUP(G391,ListaEfectos!$A$4:$F$77,6,0)</f>
        <v>Aire, Luz, Agua</v>
      </c>
      <c r="N391" s="63" t="str">
        <f>IFERROR(IF(VLOOKUP($G391,ListaEfectos!$A$4:$F$77,1,0)&lt;&gt;"","Efecto"),IFERROR(IF(VLOOKUP($G391,ListaDesventajas!$A$2:$A$24,1,0)&lt;&gt;"","Desventaja"),G391))</f>
        <v>Efecto</v>
      </c>
      <c r="O391" s="23">
        <f ca="1">IF($N391="Efecto",IFERROR(VLOOKUP(H391,INDIRECT(VLOOKUP($G391,ListaEfectos!$A$4:$F$77,2,0)),2,0),0),IF($N391="Desventaja",IFERROR(VLOOKUP(H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25</v>
      </c>
      <c r="P391" s="16">
        <f ca="1">IF($N391="Efecto",IFERROR(VLOOKUP(I391,INDIRECT(VLOOKUP($G391,ListaEfectos!$A$4:$F$77,2,0)),2,0),0),IF($N391="Desventaja",IFERROR(VLOOKUP(I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Q391" s="16">
        <f ca="1">IF($N391="Efecto",IFERROR(VLOOKUP(J391,INDIRECT(VLOOKUP($G391,ListaEfectos!$A$4:$F$77,2,0)),2,0),0),IF($N391="Desventaja",IFERROR(VLOOKUP(J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R391" s="16">
        <f ca="1">IF($N391="Efecto",IFERROR(VLOOKUP(K391,INDIRECT(VLOOKUP($G391,ListaEfectos!$A$4:$F$77,2,0)),2,0),0),IF($N391="Desventaja",IFERROR(VLOOKUP(K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S391" s="16">
        <f ca="1">IF($N391="Efecto",IFERROR(VLOOKUP(L391,INDIRECT(VLOOKUP($G391,ListaEfectos!$A$4:$F$77,2,0)),2,0),0),IF($N391="Desventaja",IFERROR(VLOOKUP(L391,INDIRECT(VLOOKUP($G391,ListaDesventajas!$A$1:$B$24,2,0)),2,0),0),IF($N391="Mantenida",10*INDEX(INDIRECT($F391),1,2),IF($N391="Sostenimiento Menor",20*INDEX(INDIRECT($F391),1,2),IF($N391="Sostenimiento Mayor",30*INDEX(INDIRECT($F391),1,2),IF($N391="Combinable",10*INDEX(INDIRECT($F391),1,2),0))))))</f>
        <v>0</v>
      </c>
      <c r="T391" s="49">
        <f t="shared" ca="1" si="19"/>
        <v>25</v>
      </c>
    </row>
    <row r="392" spans="1:20" x14ac:dyDescent="0.25">
      <c r="A392" s="54"/>
      <c r="B392" s="23" t="s">
        <v>298</v>
      </c>
      <c r="C392" s="16" t="str">
        <f t="shared" si="20"/>
        <v/>
      </c>
      <c r="D392" s="24" t="str">
        <f t="shared" si="21"/>
        <v/>
      </c>
      <c r="F392" s="24" t="str">
        <f t="array" ref="F392">IF(C392&lt;&gt;"",ADDRESS(ROW(C392),COLUMN(C392))&amp;":"&amp;ADDRESS(ROW(C392)-1+MATCH(TRUE,C393:$C$455&lt;&gt;"",0),COLUMN(U392)),F391)</f>
        <v>$C$391:$U$392</v>
      </c>
      <c r="H392" s="16"/>
      <c r="I392" s="16"/>
      <c r="J392" s="16"/>
      <c r="K392" s="16"/>
      <c r="L392" s="16"/>
      <c r="M392" s="27" t="e">
        <f>VLOOKUP(G392,ListaEfectos!$A$4:$F$77,6,0)</f>
        <v>#N/A</v>
      </c>
      <c r="N392" s="63">
        <f>IFERROR(IF(VLOOKUP($G392,ListaEfectos!$A$4:$F$77,1,0)&lt;&gt;"","Efecto"),IFERROR(IF(VLOOKUP($G392,ListaDesventajas!$A$2:$A$24,1,0)&lt;&gt;"","Desventaja"),G392))</f>
        <v>0</v>
      </c>
      <c r="O392" s="23">
        <f ca="1">IF($N392="Efecto",IFERROR(VLOOKUP(H392,INDIRECT(VLOOKUP($G392,ListaEfectos!$A$4:$F$77,2,0)),2,0),0),IF($N392="Desventaja",IFERROR(VLOOKUP(H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P392" s="16">
        <f ca="1">IF($N392="Efecto",IFERROR(VLOOKUP(I392,INDIRECT(VLOOKUP($G392,ListaEfectos!$A$4:$F$77,2,0)),2,0),0),IF($N392="Desventaja",IFERROR(VLOOKUP(I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Q392" s="16">
        <f ca="1">IF($N392="Efecto",IFERROR(VLOOKUP(J392,INDIRECT(VLOOKUP($G392,ListaEfectos!$A$4:$F$77,2,0)),2,0),0),IF($N392="Desventaja",IFERROR(VLOOKUP(J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R392" s="16">
        <f ca="1">IF($N392="Efecto",IFERROR(VLOOKUP(K392,INDIRECT(VLOOKUP($G392,ListaEfectos!$A$4:$F$77,2,0)),2,0),0),IF($N392="Desventaja",IFERROR(VLOOKUP(K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S392" s="16">
        <f ca="1">IF($N392="Efecto",IFERROR(VLOOKUP(L392,INDIRECT(VLOOKUP($G392,ListaEfectos!$A$4:$F$77,2,0)),2,0),0),IF($N392="Desventaja",IFERROR(VLOOKUP(L392,INDIRECT(VLOOKUP($G392,ListaDesventajas!$A$1:$B$24,2,0)),2,0),0),IF($N392="Mantenida",10*INDEX(INDIRECT($F392),1,2),IF($N392="Sostenimiento Menor",20*INDEX(INDIRECT($F392),1,2),IF($N392="Sostenimiento Mayor",30*INDEX(INDIRECT($F392),1,2),IF($N392="Combinable",10*INDEX(INDIRECT($F392),1,2),0))))))</f>
        <v>0</v>
      </c>
      <c r="T392" s="49">
        <f t="shared" ca="1" si="19"/>
        <v>0</v>
      </c>
    </row>
    <row r="393" spans="1:20" x14ac:dyDescent="0.25">
      <c r="A393" s="54"/>
      <c r="B393" s="23" t="s">
        <v>509</v>
      </c>
      <c r="C393" s="16">
        <f t="shared" si="20"/>
        <v>35</v>
      </c>
      <c r="D393" s="24">
        <f t="shared" si="21"/>
        <v>1</v>
      </c>
      <c r="E393" s="23" t="s">
        <v>186</v>
      </c>
      <c r="F393" s="24" t="str">
        <f t="array" ref="F393">IF(C393&lt;&gt;"",ADDRESS(ROW(C393),COLUMN(C393))&amp;":"&amp;ADDRESS(ROW(C393)-1+MATCH(TRUE,C394:$C$455&lt;&gt;"",0),COLUMN(U393)),F392)</f>
        <v>$C$393:$U$396</v>
      </c>
      <c r="G393" s="24" t="s">
        <v>238</v>
      </c>
      <c r="H393" s="48" t="s">
        <v>358</v>
      </c>
      <c r="I393" s="16"/>
      <c r="J393" s="16"/>
      <c r="K393" s="16"/>
      <c r="L393" s="16"/>
      <c r="M393" s="27" t="str">
        <f>VLOOKUP(G393,ListaEfectos!$A$4:$F$77,6,0)</f>
        <v>Agua, Aire, Oscuridad</v>
      </c>
      <c r="N393" s="63" t="str">
        <f>IFERROR(IF(VLOOKUP($G393,ListaEfectos!$A$4:$F$77,1,0)&lt;&gt;"","Efecto"),IFERROR(IF(VLOOKUP($G393,ListaDesventajas!$A$2:$A$24,1,0)&lt;&gt;"","Desventaja"),G393))</f>
        <v>Efecto</v>
      </c>
      <c r="O393" s="23">
        <f ca="1">IF($N393="Efecto",IFERROR(VLOOKUP(H393,INDIRECT(VLOOKUP($G393,ListaEfectos!$A$4:$F$77,2,0)),2,0),0),IF($N393="Desventaja",IFERROR(VLOOKUP(H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5</v>
      </c>
      <c r="P393" s="16">
        <f ca="1">IF($N393="Efecto",IFERROR(VLOOKUP(I393,INDIRECT(VLOOKUP($G393,ListaEfectos!$A$4:$F$77,2,0)),2,0),0),IF($N393="Desventaja",IFERROR(VLOOKUP(I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Q393" s="16">
        <f ca="1">IF($N393="Efecto",IFERROR(VLOOKUP(J393,INDIRECT(VLOOKUP($G393,ListaEfectos!$A$4:$F$77,2,0)),2,0),0),IF($N393="Desventaja",IFERROR(VLOOKUP(J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R393" s="16">
        <f ca="1">IF($N393="Efecto",IFERROR(VLOOKUP(K393,INDIRECT(VLOOKUP($G393,ListaEfectos!$A$4:$F$77,2,0)),2,0),0),IF($N393="Desventaja",IFERROR(VLOOKUP(K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S393" s="16">
        <f ca="1">IF($N393="Efecto",IFERROR(VLOOKUP(L393,INDIRECT(VLOOKUP($G393,ListaEfectos!$A$4:$F$77,2,0)),2,0),0),IF($N393="Desventaja",IFERROR(VLOOKUP(L393,INDIRECT(VLOOKUP($G393,ListaDesventajas!$A$1:$B$24,2,0)),2,0),0),IF($N393="Mantenida",10*INDEX(INDIRECT($F393),1,2),IF($N393="Sostenimiento Menor",20*INDEX(INDIRECT($F393),1,2),IF($N393="Sostenimiento Mayor",30*INDEX(INDIRECT($F393),1,2),IF($N393="Combinable",10*INDEX(INDIRECT($F393),1,2),0))))))</f>
        <v>0</v>
      </c>
      <c r="T393" s="49">
        <f t="shared" ca="1" si="19"/>
        <v>5</v>
      </c>
    </row>
    <row r="394" spans="1:20" x14ac:dyDescent="0.25">
      <c r="A394" s="54"/>
      <c r="C394" s="16" t="str">
        <f t="shared" si="20"/>
        <v/>
      </c>
      <c r="D394" s="24" t="str">
        <f t="shared" si="21"/>
        <v/>
      </c>
      <c r="E394" s="23" t="s">
        <v>222</v>
      </c>
      <c r="F394" s="24" t="str">
        <f t="array" ref="F394">IF(C394&lt;&gt;"",ADDRESS(ROW(C394),COLUMN(C394))&amp;":"&amp;ADDRESS(ROW(C394)-1+MATCH(TRUE,C395:$C$455&lt;&gt;"",0),COLUMN(U394)),F393)</f>
        <v>$C$393:$U$396</v>
      </c>
      <c r="G394" s="24" t="s">
        <v>999</v>
      </c>
      <c r="H394" s="16" t="s">
        <v>550</v>
      </c>
      <c r="I394" s="16"/>
      <c r="J394" s="16"/>
      <c r="K394" s="16"/>
      <c r="L394" s="16"/>
      <c r="M394" s="27" t="str">
        <f>VLOOKUP(G394,ListaEfectos!$A$4:$F$77,6,0)</f>
        <v>Luz, Oscuridad, Tierra</v>
      </c>
      <c r="N394" s="63" t="str">
        <f>IFERROR(IF(VLOOKUP($G394,ListaEfectos!$A$4:$F$77,1,0)&lt;&gt;"","Efecto"),IFERROR(IF(VLOOKUP($G394,ListaDesventajas!$A$2:$A$24,1,0)&lt;&gt;"","Desventaja"),G394))</f>
        <v>Efecto</v>
      </c>
      <c r="O394" s="23">
        <f ca="1">IF($N394="Efecto",IFERROR(VLOOKUP(H394,INDIRECT(VLOOKUP($G394,ListaEfectos!$A$4:$F$77,2,0)),2,0),0),IF($N394="Desventaja",IFERROR(VLOOKUP(H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15</v>
      </c>
      <c r="P394" s="16">
        <f ca="1">IF($N394="Efecto",IFERROR(VLOOKUP(I394,INDIRECT(VLOOKUP($G394,ListaEfectos!$A$4:$F$77,2,0)),2,0),0),IF($N394="Desventaja",IFERROR(VLOOKUP(I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Q394" s="16">
        <f ca="1">IF($N394="Efecto",IFERROR(VLOOKUP(J394,INDIRECT(VLOOKUP($G394,ListaEfectos!$A$4:$F$77,2,0)),2,0),0),IF($N394="Desventaja",IFERROR(VLOOKUP(J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R394" s="16">
        <f ca="1">IF($N394="Efecto",IFERROR(VLOOKUP(K394,INDIRECT(VLOOKUP($G394,ListaEfectos!$A$4:$F$77,2,0)),2,0),0),IF($N394="Desventaja",IFERROR(VLOOKUP(K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S394" s="16">
        <f ca="1">IF($N394="Efecto",IFERROR(VLOOKUP(L394,INDIRECT(VLOOKUP($G394,ListaEfectos!$A$4:$F$77,2,0)),2,0),0),IF($N394="Desventaja",IFERROR(VLOOKUP(L394,INDIRECT(VLOOKUP($G394,ListaDesventajas!$A$1:$B$24,2,0)),2,0),0),IF($N394="Mantenida",10*INDEX(INDIRECT($F394),1,2),IF($N394="Sostenimiento Menor",20*INDEX(INDIRECT($F394),1,2),IF($N394="Sostenimiento Mayor",30*INDEX(INDIRECT($F394),1,2),IF($N394="Combinable",10*INDEX(INDIRECT($F394),1,2),0))))))</f>
        <v>0</v>
      </c>
      <c r="T394" s="49">
        <f t="shared" ca="1" si="19"/>
        <v>15</v>
      </c>
    </row>
    <row r="395" spans="1:20" x14ac:dyDescent="0.25">
      <c r="A395" s="54"/>
      <c r="C395" s="16" t="str">
        <f t="shared" si="20"/>
        <v/>
      </c>
      <c r="D395" s="24" t="str">
        <f t="shared" si="21"/>
        <v/>
      </c>
      <c r="E395" s="23" t="s">
        <v>223</v>
      </c>
      <c r="F395" s="24" t="str">
        <f t="array" ref="F395">IF(C395&lt;&gt;"",ADDRESS(ROW(C395),COLUMN(C395))&amp;":"&amp;ADDRESS(ROW(C395)-1+MATCH(TRUE,C396:$C$455&lt;&gt;"",0),COLUMN(U395)),F394)</f>
        <v>$C$393:$U$396</v>
      </c>
      <c r="G395" s="24" t="s">
        <v>243</v>
      </c>
      <c r="H395" s="47" t="s">
        <v>657</v>
      </c>
      <c r="I395" s="16"/>
      <c r="J395" s="16"/>
      <c r="K395" s="16"/>
      <c r="L395" s="16"/>
      <c r="M395" s="27" t="str">
        <f>VLOOKUP(G395,ListaEfectos!$A$4:$F$77,6,0)</f>
        <v>Agua, Aire, Fuego</v>
      </c>
      <c r="N395" s="63" t="str">
        <f>IFERROR(IF(VLOOKUP($G395,ListaEfectos!$A$4:$F$77,1,0)&lt;&gt;"","Efecto"),IFERROR(IF(VLOOKUP($G395,ListaDesventajas!$A$2:$A$24,1,0)&lt;&gt;"","Desventaja"),G395))</f>
        <v>Efecto</v>
      </c>
      <c r="O395" s="23">
        <f ca="1">IF($N395="Efecto",IFERROR(VLOOKUP(H395,INDIRECT(VLOOKUP($G395,ListaEfectos!$A$4:$F$77,2,0)),2,0),0),IF($N395="Desventaja",IFERROR(VLOOKUP(H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5</v>
      </c>
      <c r="P395" s="16">
        <f ca="1">IF($N395="Efecto",IFERROR(VLOOKUP(I395,INDIRECT(VLOOKUP($G395,ListaEfectos!$A$4:$F$77,2,0)),2,0),0),IF($N395="Desventaja",IFERROR(VLOOKUP(I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Q395" s="16">
        <f ca="1">IF($N395="Efecto",IFERROR(VLOOKUP(J395,INDIRECT(VLOOKUP($G395,ListaEfectos!$A$4:$F$77,2,0)),2,0),0),IF($N395="Desventaja",IFERROR(VLOOKUP(J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R395" s="16">
        <f ca="1">IF($N395="Efecto",IFERROR(VLOOKUP(K395,INDIRECT(VLOOKUP($G395,ListaEfectos!$A$4:$F$77,2,0)),2,0),0),IF($N395="Desventaja",IFERROR(VLOOKUP(K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S395" s="16">
        <f ca="1">IF($N395="Efecto",IFERROR(VLOOKUP(L395,INDIRECT(VLOOKUP($G395,ListaEfectos!$A$4:$F$77,2,0)),2,0),0),IF($N395="Desventaja",IFERROR(VLOOKUP(L395,INDIRECT(VLOOKUP($G395,ListaDesventajas!$A$1:$B$24,2,0)),2,0),0),IF($N395="Mantenida",10*INDEX(INDIRECT($F395),1,2),IF($N395="Sostenimiento Menor",20*INDEX(INDIRECT($F395),1,2),IF($N395="Sostenimiento Mayor",30*INDEX(INDIRECT($F395),1,2),IF($N395="Combinable",10*INDEX(INDIRECT($F395),1,2),0))))))</f>
        <v>0</v>
      </c>
      <c r="T395" s="49">
        <f t="shared" ca="1" si="19"/>
        <v>5</v>
      </c>
    </row>
    <row r="396" spans="1:20" x14ac:dyDescent="0.25">
      <c r="A396" s="54"/>
      <c r="B396" s="23" t="s">
        <v>298</v>
      </c>
      <c r="C396" s="16" t="str">
        <f t="shared" si="20"/>
        <v/>
      </c>
      <c r="D396" s="24" t="str">
        <f t="shared" si="21"/>
        <v/>
      </c>
      <c r="F396" s="24" t="str">
        <f t="array" ref="F396">IF(C396&lt;&gt;"",ADDRESS(ROW(C396),COLUMN(C396))&amp;":"&amp;ADDRESS(ROW(C396)-1+MATCH(TRUE,C397:$C$455&lt;&gt;"",0),COLUMN(U396)),F395)</f>
        <v>$C$393:$U$396</v>
      </c>
      <c r="H396" s="16"/>
      <c r="I396" s="16"/>
      <c r="J396" s="16"/>
      <c r="K396" s="16"/>
      <c r="L396" s="16"/>
      <c r="M396" s="27" t="e">
        <f>VLOOKUP(G396,ListaEfectos!$A$4:$F$77,6,0)</f>
        <v>#N/A</v>
      </c>
      <c r="N396" s="63">
        <f>IFERROR(IF(VLOOKUP($G396,ListaEfectos!$A$4:$F$77,1,0)&lt;&gt;"","Efecto"),IFERROR(IF(VLOOKUP($G396,ListaDesventajas!$A$2:$A$24,1,0)&lt;&gt;"","Desventaja"),G396))</f>
        <v>0</v>
      </c>
      <c r="O396" s="23">
        <f ca="1">IF($N396="Efecto",IFERROR(VLOOKUP(H396,INDIRECT(VLOOKUP($G396,ListaEfectos!$A$4:$F$77,2,0)),2,0),0),IF($N396="Desventaja",IFERROR(VLOOKUP(H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P396" s="16">
        <f ca="1">IF($N396="Efecto",IFERROR(VLOOKUP(I396,INDIRECT(VLOOKUP($G396,ListaEfectos!$A$4:$F$77,2,0)),2,0),0),IF($N396="Desventaja",IFERROR(VLOOKUP(I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Q396" s="16">
        <f ca="1">IF($N396="Efecto",IFERROR(VLOOKUP(J396,INDIRECT(VLOOKUP($G396,ListaEfectos!$A$4:$F$77,2,0)),2,0),0),IF($N396="Desventaja",IFERROR(VLOOKUP(J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R396" s="16">
        <f ca="1">IF($N396="Efecto",IFERROR(VLOOKUP(K396,INDIRECT(VLOOKUP($G396,ListaEfectos!$A$4:$F$77,2,0)),2,0),0),IF($N396="Desventaja",IFERROR(VLOOKUP(K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S396" s="16">
        <f ca="1">IF($N396="Efecto",IFERROR(VLOOKUP(L396,INDIRECT(VLOOKUP($G396,ListaEfectos!$A$4:$F$77,2,0)),2,0),0),IF($N396="Desventaja",IFERROR(VLOOKUP(L396,INDIRECT(VLOOKUP($G396,ListaDesventajas!$A$1:$B$24,2,0)),2,0),0),IF($N396="Mantenida",10*INDEX(INDIRECT($F396),1,2),IF($N396="Sostenimiento Menor",20*INDEX(INDIRECT($F396),1,2),IF($N396="Sostenimiento Mayor",30*INDEX(INDIRECT($F396),1,2),IF($N396="Combinable",10*INDEX(INDIRECT($F396),1,2),0))))))</f>
        <v>0</v>
      </c>
      <c r="T396" s="49">
        <f t="shared" ca="1" si="19"/>
        <v>0</v>
      </c>
    </row>
    <row r="397" spans="1:20" x14ac:dyDescent="0.25">
      <c r="A397" s="54"/>
      <c r="B397" s="23" t="s">
        <v>510</v>
      </c>
      <c r="C397" s="16">
        <f t="shared" si="20"/>
        <v>65</v>
      </c>
      <c r="D397" s="24">
        <f t="shared" si="21"/>
        <v>2</v>
      </c>
      <c r="E397" s="23" t="s">
        <v>78</v>
      </c>
      <c r="F397" s="24" t="str">
        <f t="array" ref="F397">IF(C397&lt;&gt;"",ADDRESS(ROW(C397),COLUMN(C397))&amp;":"&amp;ADDRESS(ROW(C397)-1+MATCH(TRUE,C398:$C$455&lt;&gt;"",0),COLUMN(U397)),F396)</f>
        <v>$C$397:$U$400</v>
      </c>
      <c r="G397" s="24" t="s">
        <v>529</v>
      </c>
      <c r="H397" s="16" t="s">
        <v>550</v>
      </c>
      <c r="I397" s="16"/>
      <c r="J397" s="16"/>
      <c r="K397" s="16"/>
      <c r="L397" s="16"/>
      <c r="M397" s="27" t="str">
        <f>VLOOKUP(G397,ListaEfectos!$A$4:$F$77,6,0)</f>
        <v>Agua, Luz, Tierra</v>
      </c>
      <c r="N397" s="63" t="str">
        <f>IFERROR(IF(VLOOKUP($G397,ListaEfectos!$A$4:$F$77,1,0)&lt;&gt;"","Efecto"),IFERROR(IF(VLOOKUP($G397,ListaDesventajas!$A$2:$A$24,1,0)&lt;&gt;"","Desventaja"),G397))</f>
        <v>Efecto</v>
      </c>
      <c r="O397" s="23">
        <f ca="1">IF($N397="Efecto",IFERROR(VLOOKUP(H397,INDIRECT(VLOOKUP($G397,ListaEfectos!$A$4:$F$77,2,0)),2,0),0),IF($N397="Desventaja",IFERROR(VLOOKUP(H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15</v>
      </c>
      <c r="P397" s="16">
        <f ca="1">IF($N397="Efecto",IFERROR(VLOOKUP(I397,INDIRECT(VLOOKUP($G397,ListaEfectos!$A$4:$F$77,2,0)),2,0),0),IF($N397="Desventaja",IFERROR(VLOOKUP(I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Q397" s="16">
        <f ca="1">IF($N397="Efecto",IFERROR(VLOOKUP(J397,INDIRECT(VLOOKUP($G397,ListaEfectos!$A$4:$F$77,2,0)),2,0),0),IF($N397="Desventaja",IFERROR(VLOOKUP(J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R397" s="16">
        <f ca="1">IF($N397="Efecto",IFERROR(VLOOKUP(K397,INDIRECT(VLOOKUP($G397,ListaEfectos!$A$4:$F$77,2,0)),2,0),0),IF($N397="Desventaja",IFERROR(VLOOKUP(K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S397" s="16">
        <f ca="1">IF($N397="Efecto",IFERROR(VLOOKUP(L397,INDIRECT(VLOOKUP($G397,ListaEfectos!$A$4:$F$77,2,0)),2,0),0),IF($N397="Desventaja",IFERROR(VLOOKUP(L397,INDIRECT(VLOOKUP($G397,ListaDesventajas!$A$1:$B$24,2,0)),2,0),0),IF($N397="Mantenida",10*INDEX(INDIRECT($F397),1,2),IF($N397="Sostenimiento Menor",20*INDEX(INDIRECT($F397),1,2),IF($N397="Sostenimiento Mayor",30*INDEX(INDIRECT($F397),1,2),IF($N397="Combinable",10*INDEX(INDIRECT($F397),1,2),0))))))</f>
        <v>0</v>
      </c>
      <c r="T397" s="49">
        <f t="shared" ca="1" si="19"/>
        <v>15</v>
      </c>
    </row>
    <row r="398" spans="1:20" x14ac:dyDescent="0.25">
      <c r="A398" s="54"/>
      <c r="C398" s="16" t="str">
        <f t="shared" si="20"/>
        <v/>
      </c>
      <c r="D398" s="24" t="str">
        <f t="shared" si="21"/>
        <v/>
      </c>
      <c r="E398" s="23" t="s">
        <v>224</v>
      </c>
      <c r="F398" s="24" t="str">
        <f t="array" ref="F398">IF(C398&lt;&gt;"",ADDRESS(ROW(C398),COLUMN(C398))&amp;":"&amp;ADDRESS(ROW(C398)-1+MATCH(TRUE,C399:$C$455&lt;&gt;"",0),COLUMN(U398)),F397)</f>
        <v>$C$397:$U$400</v>
      </c>
      <c r="G398" s="24" t="s">
        <v>336</v>
      </c>
      <c r="H398" s="47" t="s">
        <v>1024</v>
      </c>
      <c r="I398" s="47" t="s">
        <v>1025</v>
      </c>
      <c r="J398" s="16"/>
      <c r="K398" s="16"/>
      <c r="L398" s="16"/>
      <c r="M398" s="27" t="str">
        <f>VLOOKUP(G398,ListaEfectos!$A$4:$F$77,6,0)</f>
        <v>Agua</v>
      </c>
      <c r="N398" s="63" t="str">
        <f>IFERROR(IF(VLOOKUP($G398,ListaEfectos!$A$4:$F$77,1,0)&lt;&gt;"","Efecto"),IFERROR(IF(VLOOKUP($G398,ListaDesventajas!$A$2:$A$24,1,0)&lt;&gt;"","Desventaja"),G398))</f>
        <v>Efecto</v>
      </c>
      <c r="O398" s="23">
        <f ca="1">IF($N398="Efecto",IFERROR(VLOOKUP(H398,INDIRECT(VLOOKUP($G398,ListaEfectos!$A$4:$F$77,2,0)),2,0),0),IF($N398="Desventaja",IFERROR(VLOOKUP(H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20</v>
      </c>
      <c r="P398" s="16">
        <f ca="1">IF($N398="Efecto",IFERROR(VLOOKUP(I398,INDIRECT(VLOOKUP($G398,ListaEfectos!$A$4:$F$77,2,0)),2,0),0),IF($N398="Desventaja",IFERROR(VLOOKUP(I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10</v>
      </c>
      <c r="Q398" s="16">
        <f ca="1">IF($N398="Efecto",IFERROR(VLOOKUP(J398,INDIRECT(VLOOKUP($G398,ListaEfectos!$A$4:$F$77,2,0)),2,0),0),IF($N398="Desventaja",IFERROR(VLOOKUP(J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R398" s="16">
        <f ca="1">IF($N398="Efecto",IFERROR(VLOOKUP(K398,INDIRECT(VLOOKUP($G398,ListaEfectos!$A$4:$F$77,2,0)),2,0),0),IF($N398="Desventaja",IFERROR(VLOOKUP(K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S398" s="16">
        <f ca="1">IF($N398="Efecto",IFERROR(VLOOKUP(L398,INDIRECT(VLOOKUP($G398,ListaEfectos!$A$4:$F$77,2,0)),2,0),0),IF($N398="Desventaja",IFERROR(VLOOKUP(L398,INDIRECT(VLOOKUP($G398,ListaDesventajas!$A$1:$B$24,2,0)),2,0),0),IF($N398="Mantenida",10*INDEX(INDIRECT($F398),1,2),IF($N398="Sostenimiento Menor",20*INDEX(INDIRECT($F398),1,2),IF($N398="Sostenimiento Mayor",30*INDEX(INDIRECT($F398),1,2),IF($N398="Combinable",10*INDEX(INDIRECT($F398),1,2),0))))))</f>
        <v>0</v>
      </c>
      <c r="T398" s="49">
        <f t="shared" ca="1" si="19"/>
        <v>30</v>
      </c>
    </row>
    <row r="399" spans="1:20" x14ac:dyDescent="0.25">
      <c r="A399" s="54"/>
      <c r="C399" s="16" t="str">
        <f t="shared" si="20"/>
        <v/>
      </c>
      <c r="D399" s="24" t="str">
        <f t="shared" si="21"/>
        <v/>
      </c>
      <c r="E399" s="23" t="s">
        <v>75</v>
      </c>
      <c r="F399" s="24" t="str">
        <f t="array" ref="F399">IF(C399&lt;&gt;"",ADDRESS(ROW(C399),COLUMN(C399))&amp;":"&amp;ADDRESS(ROW(C399)-1+MATCH(TRUE,C400:$C$455&lt;&gt;"",0),COLUMN(U399)),F398)</f>
        <v>$C$397:$U$400</v>
      </c>
      <c r="H399" s="16"/>
      <c r="I399" s="16"/>
      <c r="J399" s="16"/>
      <c r="K399" s="16"/>
      <c r="L399" s="16"/>
      <c r="M399" s="27" t="e">
        <f>VLOOKUP(G399,ListaEfectos!$A$4:$F$77,6,0)</f>
        <v>#N/A</v>
      </c>
      <c r="N399" s="63">
        <f>IFERROR(IF(VLOOKUP($G399,ListaEfectos!$A$4:$F$77,1,0)&lt;&gt;"","Efecto"),IFERROR(IF(VLOOKUP($G399,ListaDesventajas!$A$2:$A$24,1,0)&lt;&gt;"","Desventaja"),G399))</f>
        <v>0</v>
      </c>
      <c r="O399" s="23">
        <f ca="1">IF($N399="Efecto",IFERROR(VLOOKUP(H399,INDIRECT(VLOOKUP($G399,ListaEfectos!$A$4:$F$77,2,0)),2,0),0),IF($N399="Desventaja",IFERROR(VLOOKUP(H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P399" s="16">
        <f ca="1">IF($N399="Efecto",IFERROR(VLOOKUP(I399,INDIRECT(VLOOKUP($G399,ListaEfectos!$A$4:$F$77,2,0)),2,0),0),IF($N399="Desventaja",IFERROR(VLOOKUP(I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Q399" s="16">
        <f ca="1">IF($N399="Efecto",IFERROR(VLOOKUP(J399,INDIRECT(VLOOKUP($G399,ListaEfectos!$A$4:$F$77,2,0)),2,0),0),IF($N399="Desventaja",IFERROR(VLOOKUP(J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R399" s="16">
        <f ca="1">IF($N399="Efecto",IFERROR(VLOOKUP(K399,INDIRECT(VLOOKUP($G399,ListaEfectos!$A$4:$F$77,2,0)),2,0),0),IF($N399="Desventaja",IFERROR(VLOOKUP(K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S399" s="16">
        <f ca="1">IF($N399="Efecto",IFERROR(VLOOKUP(L399,INDIRECT(VLOOKUP($G399,ListaEfectos!$A$4:$F$77,2,0)),2,0),0),IF($N399="Desventaja",IFERROR(VLOOKUP(L399,INDIRECT(VLOOKUP($G399,ListaDesventajas!$A$1:$B$24,2,0)),2,0),0),IF($N399="Mantenida",10*INDEX(INDIRECT($F399),1,2),IF($N399="Sostenimiento Menor",20*INDEX(INDIRECT($F399),1,2),IF($N399="Sostenimiento Mayor",30*INDEX(INDIRECT($F399),1,2),IF($N399="Combinable",10*INDEX(INDIRECT($F399),1,2),0))))))</f>
        <v>0</v>
      </c>
      <c r="T399" s="49">
        <f t="shared" ca="1" si="19"/>
        <v>0</v>
      </c>
    </row>
    <row r="400" spans="1:20" x14ac:dyDescent="0.25">
      <c r="A400" s="54"/>
      <c r="B400" s="23" t="s">
        <v>298</v>
      </c>
      <c r="C400" s="16" t="str">
        <f t="shared" si="20"/>
        <v/>
      </c>
      <c r="D400" s="24" t="str">
        <f t="shared" si="21"/>
        <v/>
      </c>
      <c r="F400" s="24" t="str">
        <f t="array" ref="F400">IF(C400&lt;&gt;"",ADDRESS(ROW(C400),COLUMN(C400))&amp;":"&amp;ADDRESS(ROW(C400)-1+MATCH(TRUE,C401:$C$455&lt;&gt;"",0),COLUMN(U400)),F399)</f>
        <v>$C$397:$U$400</v>
      </c>
      <c r="H400" s="16"/>
      <c r="I400" s="16"/>
      <c r="J400" s="16"/>
      <c r="K400" s="16"/>
      <c r="L400" s="16"/>
      <c r="M400" s="27" t="e">
        <f>VLOOKUP(G400,ListaEfectos!$A$4:$F$77,6,0)</f>
        <v>#N/A</v>
      </c>
      <c r="N400" s="63">
        <f>IFERROR(IF(VLOOKUP($G400,ListaEfectos!$A$4:$F$77,1,0)&lt;&gt;"","Efecto"),IFERROR(IF(VLOOKUP($G400,ListaDesventajas!$A$2:$A$24,1,0)&lt;&gt;"","Desventaja"),G400))</f>
        <v>0</v>
      </c>
      <c r="O400" s="23">
        <f ca="1">IF($N400="Efecto",IFERROR(VLOOKUP(H400,INDIRECT(VLOOKUP($G400,ListaEfectos!$A$4:$F$77,2,0)),2,0),0),IF($N400="Desventaja",IFERROR(VLOOKUP(H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P400" s="16">
        <f ca="1">IF($N400="Efecto",IFERROR(VLOOKUP(I400,INDIRECT(VLOOKUP($G400,ListaEfectos!$A$4:$F$77,2,0)),2,0),0),IF($N400="Desventaja",IFERROR(VLOOKUP(I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Q400" s="16">
        <f ca="1">IF($N400="Efecto",IFERROR(VLOOKUP(J400,INDIRECT(VLOOKUP($G400,ListaEfectos!$A$4:$F$77,2,0)),2,0),0),IF($N400="Desventaja",IFERROR(VLOOKUP(J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R400" s="16">
        <f ca="1">IF($N400="Efecto",IFERROR(VLOOKUP(K400,INDIRECT(VLOOKUP($G400,ListaEfectos!$A$4:$F$77,2,0)),2,0),0),IF($N400="Desventaja",IFERROR(VLOOKUP(K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S400" s="16">
        <f ca="1">IF($N400="Efecto",IFERROR(VLOOKUP(L400,INDIRECT(VLOOKUP($G400,ListaEfectos!$A$4:$F$77,2,0)),2,0),0),IF($N400="Desventaja",IFERROR(VLOOKUP(L400,INDIRECT(VLOOKUP($G400,ListaDesventajas!$A$1:$B$24,2,0)),2,0),0),IF($N400="Mantenida",10*INDEX(INDIRECT($F400),1,2),IF($N400="Sostenimiento Menor",20*INDEX(INDIRECT($F400),1,2),IF($N400="Sostenimiento Mayor",30*INDEX(INDIRECT($F400),1,2),IF($N400="Combinable",10*INDEX(INDIRECT($F400),1,2),0))))))</f>
        <v>0</v>
      </c>
      <c r="T400" s="49">
        <f t="shared" ca="1" si="19"/>
        <v>0</v>
      </c>
    </row>
    <row r="401" spans="1:20" x14ac:dyDescent="0.25">
      <c r="A401" s="54"/>
      <c r="B401" s="23" t="s">
        <v>511</v>
      </c>
      <c r="C401" s="16">
        <f t="shared" si="20"/>
        <v>60</v>
      </c>
      <c r="D401" s="24">
        <f t="shared" si="21"/>
        <v>2</v>
      </c>
      <c r="E401" s="23" t="s">
        <v>225</v>
      </c>
      <c r="F401" s="24" t="str">
        <f t="array" ref="F401">IF(C401&lt;&gt;"",ADDRESS(ROW(C401),COLUMN(C401))&amp;":"&amp;ADDRESS(ROW(C401)-1+MATCH(TRUE,C402:$C$455&lt;&gt;"",0),COLUMN(U401)),F400)</f>
        <v>$C$401:$U$405</v>
      </c>
      <c r="G401" s="24" t="s">
        <v>992</v>
      </c>
      <c r="H401" s="47" t="s">
        <v>1012</v>
      </c>
      <c r="I401" s="47" t="s">
        <v>1026</v>
      </c>
      <c r="J401" s="47" t="s">
        <v>1027</v>
      </c>
      <c r="K401" s="16"/>
      <c r="L401" s="16"/>
      <c r="M401" s="27" t="str">
        <f>VLOOKUP(G401,ListaEfectos!$A$4:$F$77,6,0)</f>
        <v>Agua, Aire, Luz</v>
      </c>
      <c r="N401" s="63" t="str">
        <f>IFERROR(IF(VLOOKUP($G401,ListaEfectos!$A$4:$F$77,1,0)&lt;&gt;"","Efecto"),IFERROR(IF(VLOOKUP($G401,ListaDesventajas!$A$2:$A$24,1,0)&lt;&gt;"","Desventaja"),G401))</f>
        <v>Efecto</v>
      </c>
      <c r="O401" s="23">
        <f ca="1">IF($N401="Efecto",IFERROR(VLOOKUP(H401,INDIRECT(VLOOKUP($G401,ListaEfectos!$A$4:$F$77,2,0)),2,0),0),IF($N401="Desventaja",IFERROR(VLOOKUP(H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10</v>
      </c>
      <c r="P401" s="16">
        <f ca="1">IF($N401="Efecto",IFERROR(VLOOKUP(I401,INDIRECT(VLOOKUP($G401,ListaEfectos!$A$4:$F$77,2,0)),2,0),0),IF($N401="Desventaja",IFERROR(VLOOKUP(I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5</v>
      </c>
      <c r="Q401" s="16">
        <f ca="1">IF($N401="Efecto",IFERROR(VLOOKUP(J401,INDIRECT(VLOOKUP($G401,ListaEfectos!$A$4:$F$77,2,0)),2,0),0),IF($N401="Desventaja",IFERROR(VLOOKUP(J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15</v>
      </c>
      <c r="R401" s="16">
        <f ca="1">IF($N401="Efecto",IFERROR(VLOOKUP(K401,INDIRECT(VLOOKUP($G401,ListaEfectos!$A$4:$F$77,2,0)),2,0),0),IF($N401="Desventaja",IFERROR(VLOOKUP(K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0</v>
      </c>
      <c r="S401" s="16">
        <f ca="1">IF($N401="Efecto",IFERROR(VLOOKUP(L401,INDIRECT(VLOOKUP($G401,ListaEfectos!$A$4:$F$77,2,0)),2,0),0),IF($N401="Desventaja",IFERROR(VLOOKUP(L401,INDIRECT(VLOOKUP($G401,ListaDesventajas!$A$1:$B$24,2,0)),2,0),0),IF($N401="Mantenida",10*INDEX(INDIRECT($F401),1,2),IF($N401="Sostenimiento Menor",20*INDEX(INDIRECT($F401),1,2),IF($N401="Sostenimiento Mayor",30*INDEX(INDIRECT($F401),1,2),IF($N401="Combinable",10*INDEX(INDIRECT($F401),1,2),0))))))</f>
        <v>0</v>
      </c>
      <c r="T401" s="49">
        <f t="shared" ca="1" si="19"/>
        <v>30</v>
      </c>
    </row>
    <row r="402" spans="1:20" x14ac:dyDescent="0.25">
      <c r="A402" s="54"/>
      <c r="C402" s="16" t="str">
        <f t="shared" si="20"/>
        <v/>
      </c>
      <c r="D402" s="24" t="str">
        <f t="shared" si="21"/>
        <v/>
      </c>
      <c r="E402" s="23" t="s">
        <v>226</v>
      </c>
      <c r="F402" s="24" t="str">
        <f t="array" ref="F402">IF(C402&lt;&gt;"",ADDRESS(ROW(C402),COLUMN(C402))&amp;":"&amp;ADDRESS(ROW(C402)-1+MATCH(TRUE,C403:$C$455&lt;&gt;"",0),COLUMN(U402)),F401)</f>
        <v>$C$401:$U$405</v>
      </c>
      <c r="H402" s="16"/>
      <c r="I402" s="16"/>
      <c r="J402" s="16"/>
      <c r="K402" s="16"/>
      <c r="L402" s="16"/>
      <c r="M402" s="27" t="e">
        <f>VLOOKUP(G402,ListaEfectos!$A$4:$F$77,6,0)</f>
        <v>#N/A</v>
      </c>
      <c r="N402" s="63">
        <f>IFERROR(IF(VLOOKUP($G402,ListaEfectos!$A$4:$F$77,1,0)&lt;&gt;"","Efecto"),IFERROR(IF(VLOOKUP($G402,ListaDesventajas!$A$2:$A$24,1,0)&lt;&gt;"","Desventaja"),G402))</f>
        <v>0</v>
      </c>
      <c r="O402" s="23">
        <f ca="1">IF($N402="Efecto",IFERROR(VLOOKUP(H402,INDIRECT(VLOOKUP($G402,ListaEfectos!$A$4:$F$77,2,0)),2,0),0),IF($N402="Desventaja",IFERROR(VLOOKUP(H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P402" s="16">
        <f ca="1">IF($N402="Efecto",IFERROR(VLOOKUP(I402,INDIRECT(VLOOKUP($G402,ListaEfectos!$A$4:$F$77,2,0)),2,0),0),IF($N402="Desventaja",IFERROR(VLOOKUP(I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Q402" s="16">
        <f ca="1">IF($N402="Efecto",IFERROR(VLOOKUP(J402,INDIRECT(VLOOKUP($G402,ListaEfectos!$A$4:$F$77,2,0)),2,0),0),IF($N402="Desventaja",IFERROR(VLOOKUP(J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R402" s="16">
        <f ca="1">IF($N402="Efecto",IFERROR(VLOOKUP(K402,INDIRECT(VLOOKUP($G402,ListaEfectos!$A$4:$F$77,2,0)),2,0),0),IF($N402="Desventaja",IFERROR(VLOOKUP(K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S402" s="16">
        <f ca="1">IF($N402="Efecto",IFERROR(VLOOKUP(L402,INDIRECT(VLOOKUP($G402,ListaEfectos!$A$4:$F$77,2,0)),2,0),0),IF($N402="Desventaja",IFERROR(VLOOKUP(L402,INDIRECT(VLOOKUP($G402,ListaDesventajas!$A$1:$B$24,2,0)),2,0),0),IF($N402="Mantenida",10*INDEX(INDIRECT($F402),1,2),IF($N402="Sostenimiento Menor",20*INDEX(INDIRECT($F402),1,2),IF($N402="Sostenimiento Mayor",30*INDEX(INDIRECT($F402),1,2),IF($N402="Combinable",10*INDEX(INDIRECT($F402),1,2),0))))))</f>
        <v>0</v>
      </c>
      <c r="T402" s="49">
        <f t="shared" ca="1" si="19"/>
        <v>0</v>
      </c>
    </row>
    <row r="403" spans="1:20" x14ac:dyDescent="0.25">
      <c r="A403" s="54"/>
      <c r="C403" s="16" t="str">
        <f t="shared" si="20"/>
        <v/>
      </c>
      <c r="D403" s="24" t="str">
        <f t="shared" si="21"/>
        <v/>
      </c>
      <c r="E403" s="23" t="s">
        <v>227</v>
      </c>
      <c r="F403" s="24" t="str">
        <f t="array" ref="F403">IF(C403&lt;&gt;"",ADDRESS(ROW(C403),COLUMN(C403))&amp;":"&amp;ADDRESS(ROW(C403)-1+MATCH(TRUE,C404:$C$455&lt;&gt;"",0),COLUMN(U403)),F402)</f>
        <v>$C$401:$U$405</v>
      </c>
      <c r="H403" s="16"/>
      <c r="I403" s="16"/>
      <c r="J403" s="16"/>
      <c r="K403" s="16"/>
      <c r="L403" s="16"/>
      <c r="M403" s="27" t="e">
        <f>VLOOKUP(G403,ListaEfectos!$A$4:$F$77,6,0)</f>
        <v>#N/A</v>
      </c>
      <c r="N403" s="63">
        <f>IFERROR(IF(VLOOKUP($G403,ListaEfectos!$A$4:$F$77,1,0)&lt;&gt;"","Efecto"),IFERROR(IF(VLOOKUP($G403,ListaDesventajas!$A$2:$A$24,1,0)&lt;&gt;"","Desventaja"),G403))</f>
        <v>0</v>
      </c>
      <c r="O403" s="23">
        <f ca="1">IF($N403="Efecto",IFERROR(VLOOKUP(H403,INDIRECT(VLOOKUP($G403,ListaEfectos!$A$4:$F$77,2,0)),2,0),0),IF($N403="Desventaja",IFERROR(VLOOKUP(H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P403" s="16">
        <f ca="1">IF($N403="Efecto",IFERROR(VLOOKUP(I403,INDIRECT(VLOOKUP($G403,ListaEfectos!$A$4:$F$77,2,0)),2,0),0),IF($N403="Desventaja",IFERROR(VLOOKUP(I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Q403" s="16">
        <f ca="1">IF($N403="Efecto",IFERROR(VLOOKUP(J403,INDIRECT(VLOOKUP($G403,ListaEfectos!$A$4:$F$77,2,0)),2,0),0),IF($N403="Desventaja",IFERROR(VLOOKUP(J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R403" s="16">
        <f ca="1">IF($N403="Efecto",IFERROR(VLOOKUP(K403,INDIRECT(VLOOKUP($G403,ListaEfectos!$A$4:$F$77,2,0)),2,0),0),IF($N403="Desventaja",IFERROR(VLOOKUP(K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S403" s="16">
        <f ca="1">IF($N403="Efecto",IFERROR(VLOOKUP(L403,INDIRECT(VLOOKUP($G403,ListaEfectos!$A$4:$F$77,2,0)),2,0),0),IF($N403="Desventaja",IFERROR(VLOOKUP(L403,INDIRECT(VLOOKUP($G403,ListaDesventajas!$A$1:$B$24,2,0)),2,0),0),IF($N403="Mantenida",10*INDEX(INDIRECT($F403),1,2),IF($N403="Sostenimiento Menor",20*INDEX(INDIRECT($F403),1,2),IF($N403="Sostenimiento Mayor",30*INDEX(INDIRECT($F403),1,2),IF($N403="Combinable",10*INDEX(INDIRECT($F403),1,2),0))))))</f>
        <v>0</v>
      </c>
      <c r="T403" s="49">
        <f t="shared" ca="1" si="19"/>
        <v>0</v>
      </c>
    </row>
    <row r="404" spans="1:20" x14ac:dyDescent="0.25">
      <c r="A404" s="54"/>
      <c r="C404" s="16" t="str">
        <f t="shared" si="20"/>
        <v/>
      </c>
      <c r="D404" s="24" t="str">
        <f t="shared" si="21"/>
        <v/>
      </c>
      <c r="E404" s="23" t="s">
        <v>100</v>
      </c>
      <c r="F404" s="24" t="str">
        <f t="array" ref="F404">IF(C404&lt;&gt;"",ADDRESS(ROW(C404),COLUMN(C404))&amp;":"&amp;ADDRESS(ROW(C404)-1+MATCH(TRUE,C405:$C$455&lt;&gt;"",0),COLUMN(U404)),F403)</f>
        <v>$C$401:$U$405</v>
      </c>
      <c r="H404" s="16"/>
      <c r="I404" s="16"/>
      <c r="J404" s="16"/>
      <c r="K404" s="16"/>
      <c r="L404" s="16"/>
      <c r="M404" s="27" t="e">
        <f>VLOOKUP(G404,ListaEfectos!$A$4:$F$77,6,0)</f>
        <v>#N/A</v>
      </c>
      <c r="N404" s="63">
        <f>IFERROR(IF(VLOOKUP($G404,ListaEfectos!$A$4:$F$77,1,0)&lt;&gt;"","Efecto"),IFERROR(IF(VLOOKUP($G404,ListaDesventajas!$A$2:$A$24,1,0)&lt;&gt;"","Desventaja"),G404))</f>
        <v>0</v>
      </c>
      <c r="O404" s="23">
        <f ca="1">IF($N404="Efecto",IFERROR(VLOOKUP(H404,INDIRECT(VLOOKUP($G404,ListaEfectos!$A$4:$F$77,2,0)),2,0),0),IF($N404="Desventaja",IFERROR(VLOOKUP(H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P404" s="16">
        <f ca="1">IF($N404="Efecto",IFERROR(VLOOKUP(I404,INDIRECT(VLOOKUP($G404,ListaEfectos!$A$4:$F$77,2,0)),2,0),0),IF($N404="Desventaja",IFERROR(VLOOKUP(I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Q404" s="16">
        <f ca="1">IF($N404="Efecto",IFERROR(VLOOKUP(J404,INDIRECT(VLOOKUP($G404,ListaEfectos!$A$4:$F$77,2,0)),2,0),0),IF($N404="Desventaja",IFERROR(VLOOKUP(J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R404" s="16">
        <f ca="1">IF($N404="Efecto",IFERROR(VLOOKUP(K404,INDIRECT(VLOOKUP($G404,ListaEfectos!$A$4:$F$77,2,0)),2,0),0),IF($N404="Desventaja",IFERROR(VLOOKUP(K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S404" s="16">
        <f ca="1">IF($N404="Efecto",IFERROR(VLOOKUP(L404,INDIRECT(VLOOKUP($G404,ListaEfectos!$A$4:$F$77,2,0)),2,0),0),IF($N404="Desventaja",IFERROR(VLOOKUP(L404,INDIRECT(VLOOKUP($G404,ListaDesventajas!$A$1:$B$24,2,0)),2,0),0),IF($N404="Mantenida",10*INDEX(INDIRECT($F404),1,2),IF($N404="Sostenimiento Menor",20*INDEX(INDIRECT($F404),1,2),IF($N404="Sostenimiento Mayor",30*INDEX(INDIRECT($F404),1,2),IF($N404="Combinable",10*INDEX(INDIRECT($F404),1,2),0))))))</f>
        <v>0</v>
      </c>
      <c r="T404" s="49">
        <f t="shared" ca="1" si="19"/>
        <v>0</v>
      </c>
    </row>
    <row r="405" spans="1:20" x14ac:dyDescent="0.25">
      <c r="A405" s="54"/>
      <c r="B405" s="23" t="s">
        <v>298</v>
      </c>
      <c r="C405" s="16" t="str">
        <f t="shared" si="20"/>
        <v/>
      </c>
      <c r="D405" s="24" t="str">
        <f t="shared" si="21"/>
        <v/>
      </c>
      <c r="F405" s="24" t="str">
        <f t="array" ref="F405">IF(C405&lt;&gt;"",ADDRESS(ROW(C405),COLUMN(C405))&amp;":"&amp;ADDRESS(ROW(C405)-1+MATCH(TRUE,C406:$C$455&lt;&gt;"",0),COLUMN(U405)),F404)</f>
        <v>$C$401:$U$405</v>
      </c>
      <c r="H405" s="16"/>
      <c r="I405" s="16"/>
      <c r="J405" s="16"/>
      <c r="K405" s="16"/>
      <c r="L405" s="16"/>
      <c r="M405" s="27" t="e">
        <f>VLOOKUP(G405,ListaEfectos!$A$4:$F$77,6,0)</f>
        <v>#N/A</v>
      </c>
      <c r="N405" s="63">
        <f>IFERROR(IF(VLOOKUP($G405,ListaEfectos!$A$4:$F$77,1,0)&lt;&gt;"","Efecto"),IFERROR(IF(VLOOKUP($G405,ListaDesventajas!$A$2:$A$24,1,0)&lt;&gt;"","Desventaja"),G405))</f>
        <v>0</v>
      </c>
      <c r="O405" s="23">
        <f ca="1">IF($N405="Efecto",IFERROR(VLOOKUP(H405,INDIRECT(VLOOKUP($G405,ListaEfectos!$A$4:$F$77,2,0)),2,0),0),IF($N405="Desventaja",IFERROR(VLOOKUP(H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P405" s="16">
        <f ca="1">IF($N405="Efecto",IFERROR(VLOOKUP(I405,INDIRECT(VLOOKUP($G405,ListaEfectos!$A$4:$F$77,2,0)),2,0),0),IF($N405="Desventaja",IFERROR(VLOOKUP(I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Q405" s="16">
        <f ca="1">IF($N405="Efecto",IFERROR(VLOOKUP(J405,INDIRECT(VLOOKUP($G405,ListaEfectos!$A$4:$F$77,2,0)),2,0),0),IF($N405="Desventaja",IFERROR(VLOOKUP(J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R405" s="16">
        <f ca="1">IF($N405="Efecto",IFERROR(VLOOKUP(K405,INDIRECT(VLOOKUP($G405,ListaEfectos!$A$4:$F$77,2,0)),2,0),0),IF($N405="Desventaja",IFERROR(VLOOKUP(K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S405" s="16">
        <f ca="1">IF($N405="Efecto",IFERROR(VLOOKUP(L405,INDIRECT(VLOOKUP($G405,ListaEfectos!$A$4:$F$77,2,0)),2,0),0),IF($N405="Desventaja",IFERROR(VLOOKUP(L405,INDIRECT(VLOOKUP($G405,ListaDesventajas!$A$1:$B$24,2,0)),2,0),0),IF($N405="Mantenida",10*INDEX(INDIRECT($F405),1,2),IF($N405="Sostenimiento Menor",20*INDEX(INDIRECT($F405),1,2),IF($N405="Sostenimiento Mayor",30*INDEX(INDIRECT($F405),1,2),IF($N405="Combinable",10*INDEX(INDIRECT($F405),1,2),0))))))</f>
        <v>0</v>
      </c>
      <c r="T405" s="49">
        <f t="shared" ca="1" si="19"/>
        <v>0</v>
      </c>
    </row>
    <row r="406" spans="1:20" x14ac:dyDescent="0.25">
      <c r="A406" s="54"/>
      <c r="B406" s="23" t="s">
        <v>512</v>
      </c>
      <c r="C406" s="16">
        <f t="shared" si="20"/>
        <v>100</v>
      </c>
      <c r="D406" s="24">
        <f t="shared" si="21"/>
        <v>2</v>
      </c>
      <c r="E406" s="23" t="s">
        <v>186</v>
      </c>
      <c r="F406" s="24" t="str">
        <f t="array" ref="F406">IF(C406&lt;&gt;"",ADDRESS(ROW(C406),COLUMN(C406))&amp;":"&amp;ADDRESS(ROW(C406)-1+MATCH(TRUE,C407:$C$455&lt;&gt;"",0),COLUMN(U406)),F405)</f>
        <v>$C$406:$U$411</v>
      </c>
      <c r="G406" s="24" t="s">
        <v>238</v>
      </c>
      <c r="H406" s="48" t="s">
        <v>358</v>
      </c>
      <c r="I406" s="47"/>
      <c r="J406" s="16"/>
      <c r="K406" s="16"/>
      <c r="L406" s="16"/>
      <c r="M406" s="27" t="str">
        <f>VLOOKUP(G406,ListaEfectos!$A$4:$F$77,6,0)</f>
        <v>Agua, Aire, Oscuridad</v>
      </c>
      <c r="N406" s="63" t="str">
        <f>IFERROR(IF(VLOOKUP($G406,ListaEfectos!$A$4:$F$77,1,0)&lt;&gt;"","Efecto"),IFERROR(IF(VLOOKUP($G406,ListaDesventajas!$A$2:$A$24,1,0)&lt;&gt;"","Desventaja"),G406))</f>
        <v>Efecto</v>
      </c>
      <c r="O406" s="23">
        <f ca="1">IF($N406="Efecto",IFERROR(VLOOKUP(H406,INDIRECT(VLOOKUP($G406,ListaEfectos!$A$4:$F$77,2,0)),2,0),0),IF($N406="Desventaja",IFERROR(VLOOKUP(H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5</v>
      </c>
      <c r="P406" s="16">
        <f ca="1">IF($N406="Efecto",IFERROR(VLOOKUP(I406,INDIRECT(VLOOKUP($G406,ListaEfectos!$A$4:$F$77,2,0)),2,0),0),IF($N406="Desventaja",IFERROR(VLOOKUP(I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Q406" s="16">
        <f ca="1">IF($N406="Efecto",IFERROR(VLOOKUP(J406,INDIRECT(VLOOKUP($G406,ListaEfectos!$A$4:$F$77,2,0)),2,0),0),IF($N406="Desventaja",IFERROR(VLOOKUP(J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R406" s="16">
        <f ca="1">IF($N406="Efecto",IFERROR(VLOOKUP(K406,INDIRECT(VLOOKUP($G406,ListaEfectos!$A$4:$F$77,2,0)),2,0),0),IF($N406="Desventaja",IFERROR(VLOOKUP(K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S406" s="16">
        <f ca="1">IF($N406="Efecto",IFERROR(VLOOKUP(L406,INDIRECT(VLOOKUP($G406,ListaEfectos!$A$4:$F$77,2,0)),2,0),0),IF($N406="Desventaja",IFERROR(VLOOKUP(L406,INDIRECT(VLOOKUP($G406,ListaDesventajas!$A$1:$B$24,2,0)),2,0),0),IF($N406="Mantenida",10*INDEX(INDIRECT($F406),1,2),IF($N406="Sostenimiento Menor",20*INDEX(INDIRECT($F406),1,2),IF($N406="Sostenimiento Mayor",30*INDEX(INDIRECT($F406),1,2),IF($N406="Combinable",10*INDEX(INDIRECT($F406),1,2),0))))))</f>
        <v>0</v>
      </c>
      <c r="T406" s="49">
        <f t="shared" ca="1" si="19"/>
        <v>5</v>
      </c>
    </row>
    <row r="407" spans="1:20" x14ac:dyDescent="0.25">
      <c r="A407" s="54"/>
      <c r="C407" s="16" t="str">
        <f t="shared" si="20"/>
        <v/>
      </c>
      <c r="D407" s="24" t="str">
        <f t="shared" si="21"/>
        <v/>
      </c>
      <c r="E407" s="23" t="s">
        <v>222</v>
      </c>
      <c r="F407" s="24" t="str">
        <f t="array" ref="F407">IF(C407&lt;&gt;"",ADDRESS(ROW(C407),COLUMN(C407))&amp;":"&amp;ADDRESS(ROW(C407)-1+MATCH(TRUE,C408:$C$455&lt;&gt;"",0),COLUMN(U407)),F406)</f>
        <v>$C$406:$U$411</v>
      </c>
      <c r="G407" s="24" t="s">
        <v>999</v>
      </c>
      <c r="H407" s="16" t="s">
        <v>550</v>
      </c>
      <c r="I407" s="16"/>
      <c r="J407" s="16"/>
      <c r="K407" s="16"/>
      <c r="L407" s="16"/>
      <c r="M407" s="27" t="str">
        <f>VLOOKUP(G407,ListaEfectos!$A$4:$F$77,6,0)</f>
        <v>Luz, Oscuridad, Tierra</v>
      </c>
      <c r="N407" s="63" t="str">
        <f>IFERROR(IF(VLOOKUP($G407,ListaEfectos!$A$4:$F$77,1,0)&lt;&gt;"","Efecto"),IFERROR(IF(VLOOKUP($G407,ListaDesventajas!$A$2:$A$24,1,0)&lt;&gt;"","Desventaja"),G407))</f>
        <v>Efecto</v>
      </c>
      <c r="O407" s="23">
        <f ca="1">IF($N407="Efecto",IFERROR(VLOOKUP(H407,INDIRECT(VLOOKUP($G407,ListaEfectos!$A$4:$F$77,2,0)),2,0),0),IF($N407="Desventaja",IFERROR(VLOOKUP(H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15</v>
      </c>
      <c r="P407" s="16">
        <f ca="1">IF($N407="Efecto",IFERROR(VLOOKUP(I407,INDIRECT(VLOOKUP($G407,ListaEfectos!$A$4:$F$77,2,0)),2,0),0),IF($N407="Desventaja",IFERROR(VLOOKUP(I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Q407" s="16">
        <f ca="1">IF($N407="Efecto",IFERROR(VLOOKUP(J407,INDIRECT(VLOOKUP($G407,ListaEfectos!$A$4:$F$77,2,0)),2,0),0),IF($N407="Desventaja",IFERROR(VLOOKUP(J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R407" s="16">
        <f ca="1">IF($N407="Efecto",IFERROR(VLOOKUP(K407,INDIRECT(VLOOKUP($G407,ListaEfectos!$A$4:$F$77,2,0)),2,0),0),IF($N407="Desventaja",IFERROR(VLOOKUP(K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S407" s="16">
        <f ca="1">IF($N407="Efecto",IFERROR(VLOOKUP(L407,INDIRECT(VLOOKUP($G407,ListaEfectos!$A$4:$F$77,2,0)),2,0),0),IF($N407="Desventaja",IFERROR(VLOOKUP(L407,INDIRECT(VLOOKUP($G407,ListaDesventajas!$A$1:$B$24,2,0)),2,0),0),IF($N407="Mantenida",10*INDEX(INDIRECT($F407),1,2),IF($N407="Sostenimiento Menor",20*INDEX(INDIRECT($F407),1,2),IF($N407="Sostenimiento Mayor",30*INDEX(INDIRECT($F407),1,2),IF($N407="Combinable",10*INDEX(INDIRECT($F407),1,2),0))))))</f>
        <v>0</v>
      </c>
      <c r="T407" s="49">
        <f t="shared" ca="1" si="19"/>
        <v>15</v>
      </c>
    </row>
    <row r="408" spans="1:20" x14ac:dyDescent="0.25">
      <c r="A408" s="54"/>
      <c r="C408" s="16" t="str">
        <f t="shared" si="20"/>
        <v/>
      </c>
      <c r="D408" s="24" t="str">
        <f t="shared" si="21"/>
        <v/>
      </c>
      <c r="E408" s="23" t="s">
        <v>228</v>
      </c>
      <c r="F408" s="24" t="str">
        <f t="array" ref="F408">IF(C408&lt;&gt;"",ADDRESS(ROW(C408),COLUMN(C408))&amp;":"&amp;ADDRESS(ROW(C408)-1+MATCH(TRUE,C409:$C$455&lt;&gt;"",0),COLUMN(U408)),F407)</f>
        <v>$C$406:$U$411</v>
      </c>
      <c r="G408" s="24" t="s">
        <v>243</v>
      </c>
      <c r="H408" s="16" t="s">
        <v>364</v>
      </c>
      <c r="I408" s="16"/>
      <c r="J408" s="16"/>
      <c r="K408" s="16"/>
      <c r="L408" s="16"/>
      <c r="M408" s="27" t="str">
        <f>VLOOKUP(G408,ListaEfectos!$A$4:$F$77,6,0)</f>
        <v>Agua, Aire, Fuego</v>
      </c>
      <c r="N408" s="63" t="str">
        <f>IFERROR(IF(VLOOKUP($G408,ListaEfectos!$A$4:$F$77,1,0)&lt;&gt;"","Efecto"),IFERROR(IF(VLOOKUP($G408,ListaDesventajas!$A$2:$A$24,1,0)&lt;&gt;"","Desventaja"),G408))</f>
        <v>Efecto</v>
      </c>
      <c r="O408" s="23">
        <f ca="1">IF($N408="Efecto",IFERROR(VLOOKUP(H408,INDIRECT(VLOOKUP($G408,ListaEfectos!$A$4:$F$77,2,0)),2,0),0),IF($N408="Desventaja",IFERROR(VLOOKUP(H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20</v>
      </c>
      <c r="P408" s="16">
        <f ca="1">IF($N408="Efecto",IFERROR(VLOOKUP(I408,INDIRECT(VLOOKUP($G408,ListaEfectos!$A$4:$F$77,2,0)),2,0),0),IF($N408="Desventaja",IFERROR(VLOOKUP(I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Q408" s="16">
        <f ca="1">IF($N408="Efecto",IFERROR(VLOOKUP(J408,INDIRECT(VLOOKUP($G408,ListaEfectos!$A$4:$F$77,2,0)),2,0),0),IF($N408="Desventaja",IFERROR(VLOOKUP(J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R408" s="16">
        <f ca="1">IF($N408="Efecto",IFERROR(VLOOKUP(K408,INDIRECT(VLOOKUP($G408,ListaEfectos!$A$4:$F$77,2,0)),2,0),0),IF($N408="Desventaja",IFERROR(VLOOKUP(K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S408" s="16">
        <f ca="1">IF($N408="Efecto",IFERROR(VLOOKUP(L408,INDIRECT(VLOOKUP($G408,ListaEfectos!$A$4:$F$77,2,0)),2,0),0),IF($N408="Desventaja",IFERROR(VLOOKUP(L408,INDIRECT(VLOOKUP($G408,ListaDesventajas!$A$1:$B$24,2,0)),2,0),0),IF($N408="Mantenida",10*INDEX(INDIRECT($F408),1,2),IF($N408="Sostenimiento Menor",20*INDEX(INDIRECT($F408),1,2),IF($N408="Sostenimiento Mayor",30*INDEX(INDIRECT($F408),1,2),IF($N408="Combinable",10*INDEX(INDIRECT($F408),1,2),0))))))</f>
        <v>0</v>
      </c>
      <c r="T408" s="49">
        <f t="shared" ca="1" si="19"/>
        <v>20</v>
      </c>
    </row>
    <row r="409" spans="1:20" x14ac:dyDescent="0.25">
      <c r="A409" s="54"/>
      <c r="C409" s="16" t="str">
        <f t="shared" si="20"/>
        <v/>
      </c>
      <c r="D409" s="24" t="str">
        <f t="shared" si="21"/>
        <v/>
      </c>
      <c r="E409" s="23" t="s">
        <v>100</v>
      </c>
      <c r="F409" s="24" t="str">
        <f t="array" ref="F409">IF(C409&lt;&gt;"",ADDRESS(ROW(C409),COLUMN(C409))&amp;":"&amp;ADDRESS(ROW(C409)-1+MATCH(TRUE,C410:$C$455&lt;&gt;"",0),COLUMN(U409)),F408)</f>
        <v>$C$406:$U$411</v>
      </c>
      <c r="H409" s="16"/>
      <c r="I409" s="16"/>
      <c r="J409" s="16"/>
      <c r="K409" s="16"/>
      <c r="L409" s="16"/>
      <c r="M409" s="27" t="e">
        <f>VLOOKUP(G409,ListaEfectos!$A$4:$F$77,6,0)</f>
        <v>#N/A</v>
      </c>
      <c r="N409" s="63">
        <f>IFERROR(IF(VLOOKUP($G409,ListaEfectos!$A$4:$F$77,1,0)&lt;&gt;"","Efecto"),IFERROR(IF(VLOOKUP($G409,ListaDesventajas!$A$2:$A$24,1,0)&lt;&gt;"","Desventaja"),G409))</f>
        <v>0</v>
      </c>
      <c r="O409" s="23">
        <f ca="1">IF($N409="Efecto",IFERROR(VLOOKUP(H409,INDIRECT(VLOOKUP($G409,ListaEfectos!$A$4:$F$77,2,0)),2,0),0),IF($N409="Desventaja",IFERROR(VLOOKUP(H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P409" s="16">
        <f ca="1">IF($N409="Efecto",IFERROR(VLOOKUP(I409,INDIRECT(VLOOKUP($G409,ListaEfectos!$A$4:$F$77,2,0)),2,0),0),IF($N409="Desventaja",IFERROR(VLOOKUP(I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Q409" s="16">
        <f ca="1">IF($N409="Efecto",IFERROR(VLOOKUP(J409,INDIRECT(VLOOKUP($G409,ListaEfectos!$A$4:$F$77,2,0)),2,0),0),IF($N409="Desventaja",IFERROR(VLOOKUP(J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R409" s="16">
        <f ca="1">IF($N409="Efecto",IFERROR(VLOOKUP(K409,INDIRECT(VLOOKUP($G409,ListaEfectos!$A$4:$F$77,2,0)),2,0),0),IF($N409="Desventaja",IFERROR(VLOOKUP(K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S409" s="16">
        <f ca="1">IF($N409="Efecto",IFERROR(VLOOKUP(L409,INDIRECT(VLOOKUP($G409,ListaEfectos!$A$4:$F$77,2,0)),2,0),0),IF($N409="Desventaja",IFERROR(VLOOKUP(L409,INDIRECT(VLOOKUP($G409,ListaDesventajas!$A$1:$B$24,2,0)),2,0),0),IF($N409="Mantenida",10*INDEX(INDIRECT($F409),1,2),IF($N409="Sostenimiento Menor",20*INDEX(INDIRECT($F409),1,2),IF($N409="Sostenimiento Mayor",30*INDEX(INDIRECT($F409),1,2),IF($N409="Combinable",10*INDEX(INDIRECT($F409),1,2),0))))))</f>
        <v>0</v>
      </c>
      <c r="T409" s="49">
        <f t="shared" ca="1" si="19"/>
        <v>0</v>
      </c>
    </row>
    <row r="410" spans="1:20" x14ac:dyDescent="0.25">
      <c r="A410" s="54"/>
      <c r="C410" s="16" t="str">
        <f t="shared" si="20"/>
        <v/>
      </c>
      <c r="D410" s="24" t="str">
        <f t="shared" si="21"/>
        <v/>
      </c>
      <c r="E410" s="23" t="s">
        <v>82</v>
      </c>
      <c r="F410" s="24" t="str">
        <f t="array" ref="F410">IF(C410&lt;&gt;"",ADDRESS(ROW(C410),COLUMN(C410))&amp;":"&amp;ADDRESS(ROW(C410)-1+MATCH(TRUE,C411:$C$455&lt;&gt;"",0),COLUMN(U410)),F409)</f>
        <v>$C$406:$U$411</v>
      </c>
      <c r="H410" s="16"/>
      <c r="I410" s="16"/>
      <c r="J410" s="16"/>
      <c r="K410" s="16"/>
      <c r="L410" s="16"/>
      <c r="M410" s="27" t="e">
        <f>VLOOKUP(G410,ListaEfectos!$A$4:$F$77,6,0)</f>
        <v>#N/A</v>
      </c>
      <c r="N410" s="63">
        <f>IFERROR(IF(VLOOKUP($G410,ListaEfectos!$A$4:$F$77,1,0)&lt;&gt;"","Efecto"),IFERROR(IF(VLOOKUP($G410,ListaDesventajas!$A$2:$A$24,1,0)&lt;&gt;"","Desventaja"),G410))</f>
        <v>0</v>
      </c>
      <c r="O410" s="23">
        <f ca="1">IF($N410="Efecto",IFERROR(VLOOKUP(H410,INDIRECT(VLOOKUP($G410,ListaEfectos!$A$4:$F$77,2,0)),2,0),0),IF($N410="Desventaja",IFERROR(VLOOKUP(H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P410" s="16">
        <f ca="1">IF($N410="Efecto",IFERROR(VLOOKUP(I410,INDIRECT(VLOOKUP($G410,ListaEfectos!$A$4:$F$77,2,0)),2,0),0),IF($N410="Desventaja",IFERROR(VLOOKUP(I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Q410" s="16">
        <f ca="1">IF($N410="Efecto",IFERROR(VLOOKUP(J410,INDIRECT(VLOOKUP($G410,ListaEfectos!$A$4:$F$77,2,0)),2,0),0),IF($N410="Desventaja",IFERROR(VLOOKUP(J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R410" s="16">
        <f ca="1">IF($N410="Efecto",IFERROR(VLOOKUP(K410,INDIRECT(VLOOKUP($G410,ListaEfectos!$A$4:$F$77,2,0)),2,0),0),IF($N410="Desventaja",IFERROR(VLOOKUP(K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S410" s="16">
        <f ca="1">IF($N410="Efecto",IFERROR(VLOOKUP(L410,INDIRECT(VLOOKUP($G410,ListaEfectos!$A$4:$F$77,2,0)),2,0),0),IF($N410="Desventaja",IFERROR(VLOOKUP(L410,INDIRECT(VLOOKUP($G410,ListaDesventajas!$A$1:$B$24,2,0)),2,0),0),IF($N410="Mantenida",10*INDEX(INDIRECT($F410),1,2),IF($N410="Sostenimiento Menor",20*INDEX(INDIRECT($F410),1,2),IF($N410="Sostenimiento Mayor",30*INDEX(INDIRECT($F410),1,2),IF($N410="Combinable",10*INDEX(INDIRECT($F410),1,2),0))))))</f>
        <v>0</v>
      </c>
      <c r="T410" s="49">
        <f t="shared" ca="1" si="19"/>
        <v>0</v>
      </c>
    </row>
    <row r="411" spans="1:20" x14ac:dyDescent="0.25">
      <c r="A411" s="54"/>
      <c r="B411" s="23" t="s">
        <v>298</v>
      </c>
      <c r="C411" s="16" t="str">
        <f t="shared" si="20"/>
        <v/>
      </c>
      <c r="D411" s="24" t="str">
        <f t="shared" si="21"/>
        <v/>
      </c>
      <c r="F411" s="24" t="str">
        <f t="array" ref="F411">IF(C411&lt;&gt;"",ADDRESS(ROW(C411),COLUMN(C411))&amp;":"&amp;ADDRESS(ROW(C411)-1+MATCH(TRUE,C412:$C$455&lt;&gt;"",0),COLUMN(U411)),F410)</f>
        <v>$C$406:$U$411</v>
      </c>
      <c r="H411" s="16"/>
      <c r="I411" s="16"/>
      <c r="J411" s="16"/>
      <c r="K411" s="16"/>
      <c r="L411" s="16"/>
      <c r="M411" s="27" t="e">
        <f>VLOOKUP(G411,ListaEfectos!$A$4:$F$77,6,0)</f>
        <v>#N/A</v>
      </c>
      <c r="N411" s="63">
        <f>IFERROR(IF(VLOOKUP($G411,ListaEfectos!$A$4:$F$77,1,0)&lt;&gt;"","Efecto"),IFERROR(IF(VLOOKUP($G411,ListaDesventajas!$A$2:$A$24,1,0)&lt;&gt;"","Desventaja"),G411))</f>
        <v>0</v>
      </c>
      <c r="O411" s="23">
        <f ca="1">IF($N411="Efecto",IFERROR(VLOOKUP(H411,INDIRECT(VLOOKUP($G411,ListaEfectos!$A$4:$F$77,2,0)),2,0),0),IF($N411="Desventaja",IFERROR(VLOOKUP(H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P411" s="16">
        <f ca="1">IF($N411="Efecto",IFERROR(VLOOKUP(I411,INDIRECT(VLOOKUP($G411,ListaEfectos!$A$4:$F$77,2,0)),2,0),0),IF($N411="Desventaja",IFERROR(VLOOKUP(I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Q411" s="16">
        <f ca="1">IF($N411="Efecto",IFERROR(VLOOKUP(J411,INDIRECT(VLOOKUP($G411,ListaEfectos!$A$4:$F$77,2,0)),2,0),0),IF($N411="Desventaja",IFERROR(VLOOKUP(J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R411" s="16">
        <f ca="1">IF($N411="Efecto",IFERROR(VLOOKUP(K411,INDIRECT(VLOOKUP($G411,ListaEfectos!$A$4:$F$77,2,0)),2,0),0),IF($N411="Desventaja",IFERROR(VLOOKUP(K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S411" s="16">
        <f ca="1">IF($N411="Efecto",IFERROR(VLOOKUP(L411,INDIRECT(VLOOKUP($G411,ListaEfectos!$A$4:$F$77,2,0)),2,0),0),IF($N411="Desventaja",IFERROR(VLOOKUP(L411,INDIRECT(VLOOKUP($G411,ListaDesventajas!$A$1:$B$24,2,0)),2,0),0),IF($N411="Mantenida",10*INDEX(INDIRECT($F411),1,2),IF($N411="Sostenimiento Menor",20*INDEX(INDIRECT($F411),1,2),IF($N411="Sostenimiento Mayor",30*INDEX(INDIRECT($F411),1,2),IF($N411="Combinable",10*INDEX(INDIRECT($F411),1,2),0))))))</f>
        <v>0</v>
      </c>
      <c r="T411" s="49">
        <f t="shared" ca="1" si="19"/>
        <v>0</v>
      </c>
    </row>
    <row r="412" spans="1:20" x14ac:dyDescent="0.25">
      <c r="A412" s="54"/>
      <c r="B412" s="23" t="s">
        <v>513</v>
      </c>
      <c r="C412" s="16">
        <f t="shared" si="20"/>
        <v>65</v>
      </c>
      <c r="D412" s="24">
        <f t="shared" si="21"/>
        <v>2</v>
      </c>
      <c r="E412" s="23" t="s">
        <v>229</v>
      </c>
      <c r="F412" s="24" t="str">
        <f t="array" ref="F412">IF(C412&lt;&gt;"",ADDRESS(ROW(C412),COLUMN(C412))&amp;":"&amp;ADDRESS(ROW(C412)-1+MATCH(TRUE,C413:$C$455&lt;&gt;"",0),COLUMN(U412)),F411)</f>
        <v>$C$412:$U$415</v>
      </c>
      <c r="G412" s="24" t="s">
        <v>982</v>
      </c>
      <c r="H412" s="47" t="s">
        <v>355</v>
      </c>
      <c r="I412" s="16"/>
      <c r="J412" s="16"/>
      <c r="K412" s="16"/>
      <c r="L412" s="16"/>
      <c r="M412" s="27" t="str">
        <f>VLOOKUP(G412,ListaEfectos!$A$4:$F$77,6,0)</f>
        <v>Fuego, Luz, Oscuridad</v>
      </c>
      <c r="N412" s="63" t="str">
        <f>IFERROR(IF(VLOOKUP($G412,ListaEfectos!$A$4:$F$77,1,0)&lt;&gt;"","Efecto"),IFERROR(IF(VLOOKUP($G412,ListaDesventajas!$A$2:$A$24,1,0)&lt;&gt;"","Desventaja"),G412))</f>
        <v>Efecto</v>
      </c>
      <c r="O412" s="23">
        <f ca="1">IF($N412="Efecto",IFERROR(VLOOKUP(H412,INDIRECT(VLOOKUP($G412,ListaEfectos!$A$4:$F$77,2,0)),2,0),0),IF($N412="Desventaja",IFERROR(VLOOKUP(H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25</v>
      </c>
      <c r="P412" s="16">
        <f ca="1">IF($N412="Efecto",IFERROR(VLOOKUP(I412,INDIRECT(VLOOKUP($G412,ListaEfectos!$A$4:$F$77,2,0)),2,0),0),IF($N412="Desventaja",IFERROR(VLOOKUP(I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Q412" s="16">
        <f ca="1">IF($N412="Efecto",IFERROR(VLOOKUP(J412,INDIRECT(VLOOKUP($G412,ListaEfectos!$A$4:$F$77,2,0)),2,0),0),IF($N412="Desventaja",IFERROR(VLOOKUP(J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R412" s="16">
        <f ca="1">IF($N412="Efecto",IFERROR(VLOOKUP(K412,INDIRECT(VLOOKUP($G412,ListaEfectos!$A$4:$F$77,2,0)),2,0),0),IF($N412="Desventaja",IFERROR(VLOOKUP(K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S412" s="16">
        <f ca="1">IF($N412="Efecto",IFERROR(VLOOKUP(L412,INDIRECT(VLOOKUP($G412,ListaEfectos!$A$4:$F$77,2,0)),2,0),0),IF($N412="Desventaja",IFERROR(VLOOKUP(L412,INDIRECT(VLOOKUP($G412,ListaDesventajas!$A$1:$B$24,2,0)),2,0),0),IF($N412="Mantenida",10*INDEX(INDIRECT($F412),1,2),IF($N412="Sostenimiento Menor",20*INDEX(INDIRECT($F412),1,2),IF($N412="Sostenimiento Mayor",30*INDEX(INDIRECT($F412),1,2),IF($N412="Combinable",10*INDEX(INDIRECT($F412),1,2),0))))))</f>
        <v>0</v>
      </c>
      <c r="T412" s="49">
        <f t="shared" ca="1" si="19"/>
        <v>25</v>
      </c>
    </row>
    <row r="413" spans="1:20" x14ac:dyDescent="0.25">
      <c r="A413" s="54"/>
      <c r="C413" s="16" t="str">
        <f t="shared" si="20"/>
        <v/>
      </c>
      <c r="D413" s="24" t="str">
        <f t="shared" si="21"/>
        <v/>
      </c>
      <c r="E413" s="23" t="s">
        <v>82</v>
      </c>
      <c r="F413" s="24" t="str">
        <f t="array" ref="F413">IF(C413&lt;&gt;"",ADDRESS(ROW(C413),COLUMN(C413))&amp;":"&amp;ADDRESS(ROW(C413)-1+MATCH(TRUE,C414:$C$455&lt;&gt;"",0),COLUMN(U413)),F412)</f>
        <v>$C$412:$U$415</v>
      </c>
      <c r="H413" s="16"/>
      <c r="I413" s="16"/>
      <c r="J413" s="16"/>
      <c r="K413" s="16"/>
      <c r="L413" s="16"/>
      <c r="M413" s="27" t="e">
        <f>VLOOKUP(G413,ListaEfectos!$A$4:$F$77,6,0)</f>
        <v>#N/A</v>
      </c>
      <c r="N413" s="63">
        <f>IFERROR(IF(VLOOKUP($G413,ListaEfectos!$A$4:$F$77,1,0)&lt;&gt;"","Efecto"),IFERROR(IF(VLOOKUP($G413,ListaDesventajas!$A$2:$A$24,1,0)&lt;&gt;"","Desventaja"),G413))</f>
        <v>0</v>
      </c>
      <c r="O413" s="23">
        <f ca="1">IF($N413="Efecto",IFERROR(VLOOKUP(H413,INDIRECT(VLOOKUP($G413,ListaEfectos!$A$4:$F$77,2,0)),2,0),0),IF($N413="Desventaja",IFERROR(VLOOKUP(H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P413" s="16">
        <f ca="1">IF($N413="Efecto",IFERROR(VLOOKUP(I413,INDIRECT(VLOOKUP($G413,ListaEfectos!$A$4:$F$77,2,0)),2,0),0),IF($N413="Desventaja",IFERROR(VLOOKUP(I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Q413" s="16">
        <f ca="1">IF($N413="Efecto",IFERROR(VLOOKUP(J413,INDIRECT(VLOOKUP($G413,ListaEfectos!$A$4:$F$77,2,0)),2,0),0),IF($N413="Desventaja",IFERROR(VLOOKUP(J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R413" s="16">
        <f ca="1">IF($N413="Efecto",IFERROR(VLOOKUP(K413,INDIRECT(VLOOKUP($G413,ListaEfectos!$A$4:$F$77,2,0)),2,0),0),IF($N413="Desventaja",IFERROR(VLOOKUP(K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S413" s="16">
        <f ca="1">IF($N413="Efecto",IFERROR(VLOOKUP(L413,INDIRECT(VLOOKUP($G413,ListaEfectos!$A$4:$F$77,2,0)),2,0),0),IF($N413="Desventaja",IFERROR(VLOOKUP(L413,INDIRECT(VLOOKUP($G413,ListaDesventajas!$A$1:$B$24,2,0)),2,0),0),IF($N413="Mantenida",10*INDEX(INDIRECT($F413),1,2),IF($N413="Sostenimiento Menor",20*INDEX(INDIRECT($F413),1,2),IF($N413="Sostenimiento Mayor",30*INDEX(INDIRECT($F413),1,2),IF($N413="Combinable",10*INDEX(INDIRECT($F413),1,2),0))))))</f>
        <v>0</v>
      </c>
      <c r="T413" s="49">
        <f t="shared" ca="1" si="19"/>
        <v>0</v>
      </c>
    </row>
    <row r="414" spans="1:20" x14ac:dyDescent="0.25">
      <c r="A414" s="54"/>
      <c r="B414" s="23" t="s">
        <v>298</v>
      </c>
      <c r="C414" s="16" t="str">
        <f t="shared" si="20"/>
        <v/>
      </c>
      <c r="D414" s="24" t="str">
        <f t="shared" si="21"/>
        <v/>
      </c>
      <c r="F414" s="24" t="str">
        <f t="array" ref="F414">IF(C414&lt;&gt;"",ADDRESS(ROW(C414),COLUMN(C414))&amp;":"&amp;ADDRESS(ROW(C414)-1+MATCH(TRUE,C415:$C$455&lt;&gt;"",0),COLUMN(U414)),F413)</f>
        <v>$C$412:$U$415</v>
      </c>
      <c r="H414" s="16"/>
      <c r="I414" s="16"/>
      <c r="J414" s="16"/>
      <c r="K414" s="16"/>
      <c r="L414" s="16"/>
      <c r="M414" s="27" t="e">
        <f>VLOOKUP(G414,ListaEfectos!$A$4:$F$77,6,0)</f>
        <v>#N/A</v>
      </c>
      <c r="N414" s="63">
        <f>IFERROR(IF(VLOOKUP($G414,ListaEfectos!$A$4:$F$77,1,0)&lt;&gt;"","Efecto"),IFERROR(IF(VLOOKUP($G414,ListaDesventajas!$A$2:$A$24,1,0)&lt;&gt;"","Desventaja"),G414))</f>
        <v>0</v>
      </c>
      <c r="O414" s="23">
        <f ca="1">IF($N414="Efecto",IFERROR(VLOOKUP(H414,INDIRECT(VLOOKUP($G414,ListaEfectos!$A$4:$F$77,2,0)),2,0),0),IF($N414="Desventaja",IFERROR(VLOOKUP(H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P414" s="16">
        <f ca="1">IF($N414="Efecto",IFERROR(VLOOKUP(I414,INDIRECT(VLOOKUP($G414,ListaEfectos!$A$4:$F$77,2,0)),2,0),0),IF($N414="Desventaja",IFERROR(VLOOKUP(I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Q414" s="16">
        <f ca="1">IF($N414="Efecto",IFERROR(VLOOKUP(J414,INDIRECT(VLOOKUP($G414,ListaEfectos!$A$4:$F$77,2,0)),2,0),0),IF($N414="Desventaja",IFERROR(VLOOKUP(J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R414" s="16">
        <f ca="1">IF($N414="Efecto",IFERROR(VLOOKUP(K414,INDIRECT(VLOOKUP($G414,ListaEfectos!$A$4:$F$77,2,0)),2,0),0),IF($N414="Desventaja",IFERROR(VLOOKUP(K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S414" s="16">
        <f ca="1">IF($N414="Efecto",IFERROR(VLOOKUP(L414,INDIRECT(VLOOKUP($G414,ListaEfectos!$A$4:$F$77,2,0)),2,0),0),IF($N414="Desventaja",IFERROR(VLOOKUP(L414,INDIRECT(VLOOKUP($G414,ListaDesventajas!$A$1:$B$24,2,0)),2,0),0),IF($N414="Mantenida",10*INDEX(INDIRECT($F414),1,2),IF($N414="Sostenimiento Menor",20*INDEX(INDIRECT($F414),1,2),IF($N414="Sostenimiento Mayor",30*INDEX(INDIRECT($F414),1,2),IF($N414="Combinable",10*INDEX(INDIRECT($F414),1,2),0))))))</f>
        <v>0</v>
      </c>
      <c r="T414" s="49">
        <f t="shared" ca="1" si="19"/>
        <v>0</v>
      </c>
    </row>
    <row r="415" spans="1:20" x14ac:dyDescent="0.25">
      <c r="A415" s="54"/>
      <c r="C415" s="16" t="str">
        <f t="shared" si="20"/>
        <v/>
      </c>
      <c r="D415" s="24" t="str">
        <f t="shared" si="21"/>
        <v/>
      </c>
      <c r="E415" s="23" t="s">
        <v>299</v>
      </c>
      <c r="F415" s="24" t="str">
        <f t="array" ref="F415">IF(C415&lt;&gt;"",ADDRESS(ROW(C415),COLUMN(C415))&amp;":"&amp;ADDRESS(ROW(C415)-1+MATCH(TRUE,C416:$C$455&lt;&gt;"",0),COLUMN(U415)),F414)</f>
        <v>$C$412:$U$415</v>
      </c>
      <c r="H415" s="16"/>
      <c r="I415" s="16"/>
      <c r="J415" s="16"/>
      <c r="K415" s="16"/>
      <c r="L415" s="16"/>
      <c r="M415" s="27" t="e">
        <f>VLOOKUP(G415,ListaEfectos!$A$4:$F$77,6,0)</f>
        <v>#N/A</v>
      </c>
      <c r="N415" s="63">
        <f>IFERROR(IF(VLOOKUP($G415,ListaEfectos!$A$4:$F$77,1,0)&lt;&gt;"","Efecto"),IFERROR(IF(VLOOKUP($G415,ListaDesventajas!$A$2:$A$24,1,0)&lt;&gt;"","Desventaja"),G415))</f>
        <v>0</v>
      </c>
      <c r="O415" s="23">
        <f ca="1">IF($N415="Efecto",IFERROR(VLOOKUP(H415,INDIRECT(VLOOKUP($G415,ListaEfectos!$A$4:$F$77,2,0)),2,0),0),IF($N415="Desventaja",IFERROR(VLOOKUP(H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P415" s="16">
        <f ca="1">IF($N415="Efecto",IFERROR(VLOOKUP(I415,INDIRECT(VLOOKUP($G415,ListaEfectos!$A$4:$F$77,2,0)),2,0),0),IF($N415="Desventaja",IFERROR(VLOOKUP(I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Q415" s="16">
        <f ca="1">IF($N415="Efecto",IFERROR(VLOOKUP(J415,INDIRECT(VLOOKUP($G415,ListaEfectos!$A$4:$F$77,2,0)),2,0),0),IF($N415="Desventaja",IFERROR(VLOOKUP(J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R415" s="16">
        <f ca="1">IF($N415="Efecto",IFERROR(VLOOKUP(K415,INDIRECT(VLOOKUP($G415,ListaEfectos!$A$4:$F$77,2,0)),2,0),0),IF($N415="Desventaja",IFERROR(VLOOKUP(K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S415" s="16">
        <f ca="1">IF($N415="Efecto",IFERROR(VLOOKUP(L415,INDIRECT(VLOOKUP($G415,ListaEfectos!$A$4:$F$77,2,0)),2,0),0),IF($N415="Desventaja",IFERROR(VLOOKUP(L415,INDIRECT(VLOOKUP($G415,ListaDesventajas!$A$1:$B$24,2,0)),2,0),0),IF($N415="Mantenida",10*INDEX(INDIRECT($F415),1,2),IF($N415="Sostenimiento Menor",20*INDEX(INDIRECT($F415),1,2),IF($N415="Sostenimiento Mayor",30*INDEX(INDIRECT($F415),1,2),IF($N415="Combinable",10*INDEX(INDIRECT($F415),1,2),0))))))</f>
        <v>0</v>
      </c>
      <c r="T415" s="49">
        <f t="shared" ca="1" si="19"/>
        <v>0</v>
      </c>
    </row>
    <row r="416" spans="1:20" x14ac:dyDescent="0.25">
      <c r="A416" s="54"/>
      <c r="B416" s="23" t="s">
        <v>514</v>
      </c>
      <c r="C416" s="16">
        <f t="shared" si="20"/>
        <v>95</v>
      </c>
      <c r="D416" s="24">
        <f t="shared" si="21"/>
        <v>3</v>
      </c>
      <c r="E416" s="23" t="s">
        <v>230</v>
      </c>
      <c r="F416" s="24" t="str">
        <f t="array" ref="F416">IF(C416&lt;&gt;"",ADDRESS(ROW(C416),COLUMN(C416))&amp;":"&amp;ADDRESS(ROW(C416)-1+MATCH(TRUE,C417:$C$455&lt;&gt;"",0),COLUMN(U416)),F415)</f>
        <v>$C$416:$U$419</v>
      </c>
      <c r="G416" s="24" t="s">
        <v>529</v>
      </c>
      <c r="H416" s="47" t="s">
        <v>586</v>
      </c>
      <c r="I416" s="16"/>
      <c r="J416" s="16"/>
      <c r="K416" s="16"/>
      <c r="L416" s="16"/>
      <c r="M416" s="27" t="str">
        <f>VLOOKUP(G416,ListaEfectos!$A$4:$F$77,6,0)</f>
        <v>Agua, Luz, Tierra</v>
      </c>
      <c r="N416" s="63" t="str">
        <f>IFERROR(IF(VLOOKUP($G416,ListaEfectos!$A$4:$F$77,1,0)&lt;&gt;"","Efecto"),IFERROR(IF(VLOOKUP($G416,ListaDesventajas!$A$2:$A$24,1,0)&lt;&gt;"","Desventaja"),G416))</f>
        <v>Efecto</v>
      </c>
      <c r="O416" s="23">
        <f ca="1">IF($N416="Efecto",IFERROR(VLOOKUP(H416,INDIRECT(VLOOKUP($G416,ListaEfectos!$A$4:$F$77,2,0)),2,0),0),IF($N416="Desventaja",IFERROR(VLOOKUP(H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35</v>
      </c>
      <c r="P416" s="16">
        <f ca="1">IF($N416="Efecto",IFERROR(VLOOKUP(I416,INDIRECT(VLOOKUP($G416,ListaEfectos!$A$4:$F$77,2,0)),2,0),0),IF($N416="Desventaja",IFERROR(VLOOKUP(I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Q416" s="16">
        <f ca="1">IF($N416="Efecto",IFERROR(VLOOKUP(J416,INDIRECT(VLOOKUP($G416,ListaEfectos!$A$4:$F$77,2,0)),2,0),0),IF($N416="Desventaja",IFERROR(VLOOKUP(J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R416" s="16">
        <f ca="1">IF($N416="Efecto",IFERROR(VLOOKUP(K416,INDIRECT(VLOOKUP($G416,ListaEfectos!$A$4:$F$77,2,0)),2,0),0),IF($N416="Desventaja",IFERROR(VLOOKUP(K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S416" s="16">
        <f ca="1">IF($N416="Efecto",IFERROR(VLOOKUP(L416,INDIRECT(VLOOKUP($G416,ListaEfectos!$A$4:$F$77,2,0)),2,0),0),IF($N416="Desventaja",IFERROR(VLOOKUP(L416,INDIRECT(VLOOKUP($G416,ListaDesventajas!$A$1:$B$24,2,0)),2,0),0),IF($N416="Mantenida",10*INDEX(INDIRECT($F416),1,2),IF($N416="Sostenimiento Menor",20*INDEX(INDIRECT($F416),1,2),IF($N416="Sostenimiento Mayor",30*INDEX(INDIRECT($F416),1,2),IF($N416="Combinable",10*INDEX(INDIRECT($F416),1,2),0))))))</f>
        <v>0</v>
      </c>
      <c r="T416" s="49">
        <f t="shared" ca="1" si="19"/>
        <v>35</v>
      </c>
    </row>
    <row r="417" spans="1:20" x14ac:dyDescent="0.25">
      <c r="A417" s="54"/>
      <c r="C417" s="16" t="str">
        <f t="shared" si="20"/>
        <v/>
      </c>
      <c r="D417" s="24" t="str">
        <f t="shared" si="21"/>
        <v/>
      </c>
      <c r="E417" s="23" t="s">
        <v>231</v>
      </c>
      <c r="F417" s="24" t="str">
        <f t="array" ref="F417">IF(C417&lt;&gt;"",ADDRESS(ROW(C417),COLUMN(C417))&amp;":"&amp;ADDRESS(ROW(C417)-1+MATCH(TRUE,C418:$C$455&lt;&gt;"",0),COLUMN(U417)),F416)</f>
        <v>$C$416:$U$419</v>
      </c>
      <c r="G417" s="24" t="s">
        <v>336</v>
      </c>
      <c r="H417" s="16" t="s">
        <v>1029</v>
      </c>
      <c r="I417" s="47" t="s">
        <v>797</v>
      </c>
      <c r="J417" s="16"/>
      <c r="K417" s="16"/>
      <c r="L417" s="16"/>
      <c r="M417" s="27" t="str">
        <f>VLOOKUP(G417,ListaEfectos!$A$4:$F$77,6,0)</f>
        <v>Agua</v>
      </c>
      <c r="N417" s="63" t="str">
        <f>IFERROR(IF(VLOOKUP($G417,ListaEfectos!$A$4:$F$77,1,0)&lt;&gt;"","Efecto"),IFERROR(IF(VLOOKUP($G417,ListaDesventajas!$A$2:$A$24,1,0)&lt;&gt;"","Desventaja"),G417))</f>
        <v>Efecto</v>
      </c>
      <c r="O417" s="23">
        <f ca="1">IF($N417="Efecto",IFERROR(VLOOKUP(H417,INDIRECT(VLOOKUP($G417,ListaEfectos!$A$4:$F$77,2,0)),2,0),0),IF($N417="Desventaja",IFERROR(VLOOKUP(H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30</v>
      </c>
      <c r="P417" s="16">
        <f ca="1">IF($N417="Efecto",IFERROR(VLOOKUP(I417,INDIRECT(VLOOKUP($G417,ListaEfectos!$A$4:$F$77,2,0)),2,0),0),IF($N417="Desventaja",IFERROR(VLOOKUP(I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15</v>
      </c>
      <c r="Q417" s="16">
        <f ca="1">IF($N417="Efecto",IFERROR(VLOOKUP(J417,INDIRECT(VLOOKUP($G417,ListaEfectos!$A$4:$F$77,2,0)),2,0),0),IF($N417="Desventaja",IFERROR(VLOOKUP(J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R417" s="16">
        <f ca="1">IF($N417="Efecto",IFERROR(VLOOKUP(K417,INDIRECT(VLOOKUP($G417,ListaEfectos!$A$4:$F$77,2,0)),2,0),0),IF($N417="Desventaja",IFERROR(VLOOKUP(K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S417" s="16">
        <f ca="1">IF($N417="Efecto",IFERROR(VLOOKUP(L417,INDIRECT(VLOOKUP($G417,ListaEfectos!$A$4:$F$77,2,0)),2,0),0),IF($N417="Desventaja",IFERROR(VLOOKUP(L417,INDIRECT(VLOOKUP($G417,ListaDesventajas!$A$1:$B$24,2,0)),2,0),0),IF($N417="Mantenida",10*INDEX(INDIRECT($F417),1,2),IF($N417="Sostenimiento Menor",20*INDEX(INDIRECT($F417),1,2),IF($N417="Sostenimiento Mayor",30*INDEX(INDIRECT($F417),1,2),IF($N417="Combinable",10*INDEX(INDIRECT($F417),1,2),0))))))</f>
        <v>0</v>
      </c>
      <c r="T417" s="49">
        <f t="shared" ca="1" si="19"/>
        <v>45</v>
      </c>
    </row>
    <row r="418" spans="1:20" x14ac:dyDescent="0.25">
      <c r="A418" s="54"/>
      <c r="C418" s="16" t="str">
        <f t="shared" si="20"/>
        <v/>
      </c>
      <c r="D418" s="24" t="str">
        <f t="shared" si="21"/>
        <v/>
      </c>
      <c r="E418" s="23" t="s">
        <v>75</v>
      </c>
      <c r="F418" s="24" t="str">
        <f t="array" ref="F418">IF(C418&lt;&gt;"",ADDRESS(ROW(C418),COLUMN(C418))&amp;":"&amp;ADDRESS(ROW(C418)-1+MATCH(TRUE,C419:$C$455&lt;&gt;"",0),COLUMN(U418)),F417)</f>
        <v>$C$416:$U$419</v>
      </c>
      <c r="H418" s="16"/>
      <c r="I418" s="16"/>
      <c r="J418" s="16"/>
      <c r="K418" s="16"/>
      <c r="L418" s="16"/>
      <c r="M418" s="27" t="e">
        <f>VLOOKUP(G418,ListaEfectos!$A$4:$F$77,6,0)</f>
        <v>#N/A</v>
      </c>
      <c r="N418" s="63">
        <f>IFERROR(IF(VLOOKUP($G418,ListaEfectos!$A$4:$F$77,1,0)&lt;&gt;"","Efecto"),IFERROR(IF(VLOOKUP($G418,ListaDesventajas!$A$2:$A$24,1,0)&lt;&gt;"","Desventaja"),G418))</f>
        <v>0</v>
      </c>
      <c r="O418" s="23">
        <f ca="1">IF($N418="Efecto",IFERROR(VLOOKUP(H418,INDIRECT(VLOOKUP($G418,ListaEfectos!$A$4:$F$77,2,0)),2,0),0),IF($N418="Desventaja",IFERROR(VLOOKUP(H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P418" s="16">
        <f ca="1">IF($N418="Efecto",IFERROR(VLOOKUP(I418,INDIRECT(VLOOKUP($G418,ListaEfectos!$A$4:$F$77,2,0)),2,0),0),IF($N418="Desventaja",IFERROR(VLOOKUP(I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Q418" s="16">
        <f ca="1">IF($N418="Efecto",IFERROR(VLOOKUP(J418,INDIRECT(VLOOKUP($G418,ListaEfectos!$A$4:$F$77,2,0)),2,0),0),IF($N418="Desventaja",IFERROR(VLOOKUP(J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R418" s="16">
        <f ca="1">IF($N418="Efecto",IFERROR(VLOOKUP(K418,INDIRECT(VLOOKUP($G418,ListaEfectos!$A$4:$F$77,2,0)),2,0),0),IF($N418="Desventaja",IFERROR(VLOOKUP(K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S418" s="16">
        <f ca="1">IF($N418="Efecto",IFERROR(VLOOKUP(L418,INDIRECT(VLOOKUP($G418,ListaEfectos!$A$4:$F$77,2,0)),2,0),0),IF($N418="Desventaja",IFERROR(VLOOKUP(L418,INDIRECT(VLOOKUP($G418,ListaDesventajas!$A$1:$B$24,2,0)),2,0),0),IF($N418="Mantenida",10*INDEX(INDIRECT($F418),1,2),IF($N418="Sostenimiento Menor",20*INDEX(INDIRECT($F418),1,2),IF($N418="Sostenimiento Mayor",30*INDEX(INDIRECT($F418),1,2),IF($N418="Combinable",10*INDEX(INDIRECT($F418),1,2),0))))))</f>
        <v>0</v>
      </c>
      <c r="T418" s="49">
        <f t="shared" ca="1" si="19"/>
        <v>0</v>
      </c>
    </row>
    <row r="419" spans="1:20" x14ac:dyDescent="0.25">
      <c r="A419" s="54"/>
      <c r="B419" s="23" t="s">
        <v>298</v>
      </c>
      <c r="C419" s="16" t="str">
        <f t="shared" si="20"/>
        <v/>
      </c>
      <c r="D419" s="24" t="str">
        <f t="shared" si="21"/>
        <v/>
      </c>
      <c r="F419" s="24" t="str">
        <f t="array" ref="F419">IF(C419&lt;&gt;"",ADDRESS(ROW(C419),COLUMN(C419))&amp;":"&amp;ADDRESS(ROW(C419)-1+MATCH(TRUE,C420:$C$455&lt;&gt;"",0),COLUMN(U419)),F418)</f>
        <v>$C$416:$U$419</v>
      </c>
      <c r="H419" s="16"/>
      <c r="I419" s="16"/>
      <c r="J419" s="16"/>
      <c r="K419" s="16"/>
      <c r="L419" s="16"/>
      <c r="M419" s="27" t="e">
        <f>VLOOKUP(G419,ListaEfectos!$A$4:$F$77,6,0)</f>
        <v>#N/A</v>
      </c>
      <c r="N419" s="63">
        <f>IFERROR(IF(VLOOKUP($G419,ListaEfectos!$A$4:$F$77,1,0)&lt;&gt;"","Efecto"),IFERROR(IF(VLOOKUP($G419,ListaDesventajas!$A$2:$A$24,1,0)&lt;&gt;"","Desventaja"),G419))</f>
        <v>0</v>
      </c>
      <c r="O419" s="23">
        <f ca="1">IF($N419="Efecto",IFERROR(VLOOKUP(H419,INDIRECT(VLOOKUP($G419,ListaEfectos!$A$4:$F$77,2,0)),2,0),0),IF($N419="Desventaja",IFERROR(VLOOKUP(H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P419" s="16">
        <f ca="1">IF($N419="Efecto",IFERROR(VLOOKUP(I419,INDIRECT(VLOOKUP($G419,ListaEfectos!$A$4:$F$77,2,0)),2,0),0),IF($N419="Desventaja",IFERROR(VLOOKUP(I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Q419" s="16">
        <f ca="1">IF($N419="Efecto",IFERROR(VLOOKUP(J419,INDIRECT(VLOOKUP($G419,ListaEfectos!$A$4:$F$77,2,0)),2,0),0),IF($N419="Desventaja",IFERROR(VLOOKUP(J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R419" s="16">
        <f ca="1">IF($N419="Efecto",IFERROR(VLOOKUP(K419,INDIRECT(VLOOKUP($G419,ListaEfectos!$A$4:$F$77,2,0)),2,0),0),IF($N419="Desventaja",IFERROR(VLOOKUP(K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S419" s="16">
        <f ca="1">IF($N419="Efecto",IFERROR(VLOOKUP(L419,INDIRECT(VLOOKUP($G419,ListaEfectos!$A$4:$F$77,2,0)),2,0),0),IF($N419="Desventaja",IFERROR(VLOOKUP(L419,INDIRECT(VLOOKUP($G419,ListaDesventajas!$A$1:$B$24,2,0)),2,0),0),IF($N419="Mantenida",10*INDEX(INDIRECT($F419),1,2),IF($N419="Sostenimiento Menor",20*INDEX(INDIRECT($F419),1,2),IF($N419="Sostenimiento Mayor",30*INDEX(INDIRECT($F419),1,2),IF($N419="Combinable",10*INDEX(INDIRECT($F419),1,2),0))))))</f>
        <v>0</v>
      </c>
      <c r="T419" s="49">
        <f t="shared" ca="1" si="19"/>
        <v>0</v>
      </c>
    </row>
    <row r="420" spans="1:20" x14ac:dyDescent="0.25">
      <c r="A420" s="54"/>
      <c r="B420" s="23" t="s">
        <v>515</v>
      </c>
      <c r="C420" s="16">
        <f t="shared" si="20"/>
        <v>80</v>
      </c>
      <c r="D420" s="24">
        <f t="shared" si="21"/>
        <v>3</v>
      </c>
      <c r="E420" s="23" t="s">
        <v>232</v>
      </c>
      <c r="F420" s="24" t="str">
        <f t="array" ref="F420">IF(C420&lt;&gt;"",ADDRESS(ROW(C420),COLUMN(C420))&amp;":"&amp;ADDRESS(ROW(C420)-1+MATCH(TRUE,C421:$C$455&lt;&gt;"",0),COLUMN(U420)),F419)</f>
        <v>$C$420:$U$425</v>
      </c>
      <c r="G420" s="24" t="s">
        <v>999</v>
      </c>
      <c r="H420" s="47" t="s">
        <v>587</v>
      </c>
      <c r="I420" s="16"/>
      <c r="J420" s="16"/>
      <c r="K420" s="16"/>
      <c r="L420" s="16"/>
      <c r="M420" s="27" t="str">
        <f>VLOOKUP(G420,ListaEfectos!$A$4:$F$77,6,0)</f>
        <v>Luz, Oscuridad, Tierra</v>
      </c>
      <c r="N420" s="63" t="str">
        <f>IFERROR(IF(VLOOKUP($G420,ListaEfectos!$A$4:$F$77,1,0)&lt;&gt;"","Efecto"),IFERROR(IF(VLOOKUP($G420,ListaDesventajas!$A$2:$A$24,1,0)&lt;&gt;"","Desventaja"),G420))</f>
        <v>Efecto</v>
      </c>
      <c r="O420" s="23">
        <f ca="1">IF($N420="Efecto",IFERROR(VLOOKUP(H420,INDIRECT(VLOOKUP($G420,ListaEfectos!$A$4:$F$77,2,0)),2,0),0),IF($N420="Desventaja",IFERROR(VLOOKUP(H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45</v>
      </c>
      <c r="P420" s="16">
        <f ca="1">IF($N420="Efecto",IFERROR(VLOOKUP(I420,INDIRECT(VLOOKUP($G420,ListaEfectos!$A$4:$F$77,2,0)),2,0),0),IF($N420="Desventaja",IFERROR(VLOOKUP(I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Q420" s="16">
        <f ca="1">IF($N420="Efecto",IFERROR(VLOOKUP(J420,INDIRECT(VLOOKUP($G420,ListaEfectos!$A$4:$F$77,2,0)),2,0),0),IF($N420="Desventaja",IFERROR(VLOOKUP(J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R420" s="16">
        <f ca="1">IF($N420="Efecto",IFERROR(VLOOKUP(K420,INDIRECT(VLOOKUP($G420,ListaEfectos!$A$4:$F$77,2,0)),2,0),0),IF($N420="Desventaja",IFERROR(VLOOKUP(K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S420" s="16">
        <f ca="1">IF($N420="Efecto",IFERROR(VLOOKUP(L420,INDIRECT(VLOOKUP($G420,ListaEfectos!$A$4:$F$77,2,0)),2,0),0),IF($N420="Desventaja",IFERROR(VLOOKUP(L420,INDIRECT(VLOOKUP($G420,ListaDesventajas!$A$1:$B$24,2,0)),2,0),0),IF($N420="Mantenida",10*INDEX(INDIRECT($F420),1,2),IF($N420="Sostenimiento Menor",20*INDEX(INDIRECT($F420),1,2),IF($N420="Sostenimiento Mayor",30*INDEX(INDIRECT($F420),1,2),IF($N420="Combinable",10*INDEX(INDIRECT($F420),1,2),0))))))</f>
        <v>0</v>
      </c>
      <c r="T420" s="49">
        <f t="shared" ca="1" si="19"/>
        <v>45</v>
      </c>
    </row>
    <row r="421" spans="1:20" x14ac:dyDescent="0.25">
      <c r="A421" s="54"/>
      <c r="C421" s="16" t="str">
        <f t="shared" si="20"/>
        <v/>
      </c>
      <c r="D421" s="24" t="str">
        <f t="shared" si="21"/>
        <v/>
      </c>
      <c r="E421" s="23" t="s">
        <v>233</v>
      </c>
      <c r="F421" s="24" t="str">
        <f t="array" ref="F421">IF(C421&lt;&gt;"",ADDRESS(ROW(C421),COLUMN(C421))&amp;":"&amp;ADDRESS(ROW(C421)-1+MATCH(TRUE,C422:$C$455&lt;&gt;"",0),COLUMN(U421)),F420)</f>
        <v>$C$420:$U$425</v>
      </c>
      <c r="G421" s="24" t="s">
        <v>253</v>
      </c>
      <c r="H421" s="47" t="s">
        <v>377</v>
      </c>
      <c r="I421" s="16"/>
      <c r="J421" s="16"/>
      <c r="K421" s="16"/>
      <c r="L421" s="16"/>
      <c r="M421" s="27" t="str">
        <f>VLOOKUP(G421,ListaEfectos!$A$4:$F$77,6,0)</f>
        <v>Fuego</v>
      </c>
      <c r="N421" s="63" t="str">
        <f>IFERROR(IF(VLOOKUP($G421,ListaEfectos!$A$4:$F$77,1,0)&lt;&gt;"","Efecto"),IFERROR(IF(VLOOKUP($G421,ListaDesventajas!$A$2:$A$24,1,0)&lt;&gt;"","Desventaja"),G421))</f>
        <v>Efecto</v>
      </c>
      <c r="O421" s="23">
        <f ca="1">IF($N421="Efecto",IFERROR(VLOOKUP(H421,INDIRECT(VLOOKUP($G421,ListaEfectos!$A$4:$F$77,2,0)),2,0),0),IF($N421="Desventaja",IFERROR(VLOOKUP(H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40</v>
      </c>
      <c r="P421" s="16">
        <f ca="1">IF($N421="Efecto",IFERROR(VLOOKUP(I421,INDIRECT(VLOOKUP($G421,ListaEfectos!$A$4:$F$77,2,0)),2,0),0),IF($N421="Desventaja",IFERROR(VLOOKUP(I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Q421" s="16">
        <f ca="1">IF($N421="Efecto",IFERROR(VLOOKUP(J421,INDIRECT(VLOOKUP($G421,ListaEfectos!$A$4:$F$77,2,0)),2,0),0),IF($N421="Desventaja",IFERROR(VLOOKUP(J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R421" s="16">
        <f ca="1">IF($N421="Efecto",IFERROR(VLOOKUP(K421,INDIRECT(VLOOKUP($G421,ListaEfectos!$A$4:$F$77,2,0)),2,0),0),IF($N421="Desventaja",IFERROR(VLOOKUP(K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S421" s="16">
        <f ca="1">IF($N421="Efecto",IFERROR(VLOOKUP(L421,INDIRECT(VLOOKUP($G421,ListaEfectos!$A$4:$F$77,2,0)),2,0),0),IF($N421="Desventaja",IFERROR(VLOOKUP(L421,INDIRECT(VLOOKUP($G421,ListaDesventajas!$A$1:$B$24,2,0)),2,0),0),IF($N421="Mantenida",10*INDEX(INDIRECT($F421),1,2),IF($N421="Sostenimiento Menor",20*INDEX(INDIRECT($F421),1,2),IF($N421="Sostenimiento Mayor",30*INDEX(INDIRECT($F421),1,2),IF($N421="Combinable",10*INDEX(INDIRECT($F421),1,2),0))))))</f>
        <v>0</v>
      </c>
      <c r="T421" s="49">
        <f t="shared" ca="1" si="19"/>
        <v>40</v>
      </c>
    </row>
    <row r="422" spans="1:20" x14ac:dyDescent="0.25">
      <c r="A422" s="54"/>
      <c r="C422" s="16" t="str">
        <f t="shared" si="20"/>
        <v/>
      </c>
      <c r="D422" s="24" t="str">
        <f t="shared" si="21"/>
        <v/>
      </c>
      <c r="E422" s="23" t="s">
        <v>82</v>
      </c>
      <c r="F422" s="24" t="str">
        <f t="array" ref="F422">IF(C422&lt;&gt;"",ADDRESS(ROW(C422),COLUMN(C422))&amp;":"&amp;ADDRESS(ROW(C422)-1+MATCH(TRUE,C423:$C$455&lt;&gt;"",0),COLUMN(U422)),F421)</f>
        <v>$C$420:$U$425</v>
      </c>
      <c r="H422" s="16"/>
      <c r="I422" s="16"/>
      <c r="J422" s="16"/>
      <c r="K422" s="16"/>
      <c r="L422" s="16"/>
      <c r="M422" s="27" t="e">
        <f>VLOOKUP(G422,ListaEfectos!$A$4:$F$77,6,0)</f>
        <v>#N/A</v>
      </c>
      <c r="N422" s="63">
        <f>IFERROR(IF(VLOOKUP($G422,ListaEfectos!$A$4:$F$77,1,0)&lt;&gt;"","Efecto"),IFERROR(IF(VLOOKUP($G422,ListaDesventajas!$A$2:$A$24,1,0)&lt;&gt;"","Desventaja"),G422))</f>
        <v>0</v>
      </c>
      <c r="O422" s="23">
        <f ca="1">IF($N422="Efecto",IFERROR(VLOOKUP(H422,INDIRECT(VLOOKUP($G422,ListaEfectos!$A$4:$F$77,2,0)),2,0),0),IF($N422="Desventaja",IFERROR(VLOOKUP(H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P422" s="16">
        <f ca="1">IF($N422="Efecto",IFERROR(VLOOKUP(I422,INDIRECT(VLOOKUP($G422,ListaEfectos!$A$4:$F$77,2,0)),2,0),0),IF($N422="Desventaja",IFERROR(VLOOKUP(I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Q422" s="16">
        <f ca="1">IF($N422="Efecto",IFERROR(VLOOKUP(J422,INDIRECT(VLOOKUP($G422,ListaEfectos!$A$4:$F$77,2,0)),2,0),0),IF($N422="Desventaja",IFERROR(VLOOKUP(J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R422" s="16">
        <f ca="1">IF($N422="Efecto",IFERROR(VLOOKUP(K422,INDIRECT(VLOOKUP($G422,ListaEfectos!$A$4:$F$77,2,0)),2,0),0),IF($N422="Desventaja",IFERROR(VLOOKUP(K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S422" s="16">
        <f ca="1">IF($N422="Efecto",IFERROR(VLOOKUP(L422,INDIRECT(VLOOKUP($G422,ListaEfectos!$A$4:$F$77,2,0)),2,0),0),IF($N422="Desventaja",IFERROR(VLOOKUP(L422,INDIRECT(VLOOKUP($G422,ListaDesventajas!$A$1:$B$24,2,0)),2,0),0),IF($N422="Mantenida",10*INDEX(INDIRECT($F422),1,2),IF($N422="Sostenimiento Menor",20*INDEX(INDIRECT($F422),1,2),IF($N422="Sostenimiento Mayor",30*INDEX(INDIRECT($F422),1,2),IF($N422="Combinable",10*INDEX(INDIRECT($F422),1,2),0))))))</f>
        <v>0</v>
      </c>
      <c r="T422" s="49">
        <f t="shared" ca="1" si="19"/>
        <v>0</v>
      </c>
    </row>
    <row r="423" spans="1:20" x14ac:dyDescent="0.25">
      <c r="A423" s="54"/>
      <c r="B423" s="23" t="s">
        <v>298</v>
      </c>
      <c r="C423" s="16" t="str">
        <f t="shared" si="20"/>
        <v/>
      </c>
      <c r="D423" s="24" t="str">
        <f t="shared" si="21"/>
        <v/>
      </c>
      <c r="F423" s="24" t="str">
        <f t="array" ref="F423">IF(C423&lt;&gt;"",ADDRESS(ROW(C423),COLUMN(C423))&amp;":"&amp;ADDRESS(ROW(C423)-1+MATCH(TRUE,C424:$C$455&lt;&gt;"",0),COLUMN(U423)),F422)</f>
        <v>$C$420:$U$425</v>
      </c>
      <c r="H423" s="16"/>
      <c r="I423" s="16"/>
      <c r="J423" s="16"/>
      <c r="K423" s="16"/>
      <c r="L423" s="16"/>
      <c r="M423" s="27" t="e">
        <f>VLOOKUP(G423,ListaEfectos!$A$4:$F$77,6,0)</f>
        <v>#N/A</v>
      </c>
      <c r="N423" s="63">
        <f>IFERROR(IF(VLOOKUP($G423,ListaEfectos!$A$4:$F$77,1,0)&lt;&gt;"","Efecto"),IFERROR(IF(VLOOKUP($G423,ListaDesventajas!$A$2:$A$24,1,0)&lt;&gt;"","Desventaja"),G423))</f>
        <v>0</v>
      </c>
      <c r="O423" s="23">
        <f ca="1">IF($N423="Efecto",IFERROR(VLOOKUP(H423,INDIRECT(VLOOKUP($G423,ListaEfectos!$A$4:$F$77,2,0)),2,0),0),IF($N423="Desventaja",IFERROR(VLOOKUP(H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P423" s="16">
        <f ca="1">IF($N423="Efecto",IFERROR(VLOOKUP(I423,INDIRECT(VLOOKUP($G423,ListaEfectos!$A$4:$F$77,2,0)),2,0),0),IF($N423="Desventaja",IFERROR(VLOOKUP(I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Q423" s="16">
        <f ca="1">IF($N423="Efecto",IFERROR(VLOOKUP(J423,INDIRECT(VLOOKUP($G423,ListaEfectos!$A$4:$F$77,2,0)),2,0),0),IF($N423="Desventaja",IFERROR(VLOOKUP(J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R423" s="16">
        <f ca="1">IF($N423="Efecto",IFERROR(VLOOKUP(K423,INDIRECT(VLOOKUP($G423,ListaEfectos!$A$4:$F$77,2,0)),2,0),0),IF($N423="Desventaja",IFERROR(VLOOKUP(K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S423" s="16">
        <f ca="1">IF($N423="Efecto",IFERROR(VLOOKUP(L423,INDIRECT(VLOOKUP($G423,ListaEfectos!$A$4:$F$77,2,0)),2,0),0),IF($N423="Desventaja",IFERROR(VLOOKUP(L423,INDIRECT(VLOOKUP($G423,ListaDesventajas!$A$1:$B$24,2,0)),2,0),0),IF($N423="Mantenida",10*INDEX(INDIRECT($F423),1,2),IF($N423="Sostenimiento Menor",20*INDEX(INDIRECT($F423),1,2),IF($N423="Sostenimiento Mayor",30*INDEX(INDIRECT($F423),1,2),IF($N423="Combinable",10*INDEX(INDIRECT($F423),1,2),0))))))</f>
        <v>0</v>
      </c>
      <c r="T423" s="49">
        <f t="shared" ca="1" si="19"/>
        <v>0</v>
      </c>
    </row>
    <row r="424" spans="1:20" x14ac:dyDescent="0.25">
      <c r="A424" s="54"/>
      <c r="C424" s="16" t="str">
        <f t="shared" si="20"/>
        <v/>
      </c>
      <c r="D424" s="24" t="str">
        <f t="shared" si="21"/>
        <v/>
      </c>
      <c r="E424" s="23" t="s">
        <v>299</v>
      </c>
      <c r="F424" s="24" t="str">
        <f t="array" ref="F424">IF(C424&lt;&gt;"",ADDRESS(ROW(C424),COLUMN(C424))&amp;":"&amp;ADDRESS(ROW(C424)-1+MATCH(TRUE,C425:$C$455&lt;&gt;"",0),COLUMN(U424)),F423)</f>
        <v>$C$420:$U$425</v>
      </c>
      <c r="H424" s="16"/>
      <c r="I424" s="16"/>
      <c r="J424" s="16"/>
      <c r="K424" s="16"/>
      <c r="L424" s="16"/>
      <c r="M424" s="27" t="e">
        <f>VLOOKUP(G424,ListaEfectos!$A$4:$F$77,6,0)</f>
        <v>#N/A</v>
      </c>
      <c r="N424" s="63">
        <f>IFERROR(IF(VLOOKUP($G424,ListaEfectos!$A$4:$F$77,1,0)&lt;&gt;"","Efecto"),IFERROR(IF(VLOOKUP($G424,ListaDesventajas!$A$2:$A$24,1,0)&lt;&gt;"","Desventaja"),G424))</f>
        <v>0</v>
      </c>
      <c r="O424" s="23">
        <f ca="1">IF($N424="Efecto",IFERROR(VLOOKUP(H424,INDIRECT(VLOOKUP($G424,ListaEfectos!$A$4:$F$77,2,0)),2,0),0),IF($N424="Desventaja",IFERROR(VLOOKUP(H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P424" s="16">
        <f ca="1">IF($N424="Efecto",IFERROR(VLOOKUP(I424,INDIRECT(VLOOKUP($G424,ListaEfectos!$A$4:$F$77,2,0)),2,0),0),IF($N424="Desventaja",IFERROR(VLOOKUP(I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Q424" s="16">
        <f ca="1">IF($N424="Efecto",IFERROR(VLOOKUP(J424,INDIRECT(VLOOKUP($G424,ListaEfectos!$A$4:$F$77,2,0)),2,0),0),IF($N424="Desventaja",IFERROR(VLOOKUP(J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R424" s="16">
        <f ca="1">IF($N424="Efecto",IFERROR(VLOOKUP(K424,INDIRECT(VLOOKUP($G424,ListaEfectos!$A$4:$F$77,2,0)),2,0),0),IF($N424="Desventaja",IFERROR(VLOOKUP(K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S424" s="16">
        <f ca="1">IF($N424="Efecto",IFERROR(VLOOKUP(L424,INDIRECT(VLOOKUP($G424,ListaEfectos!$A$4:$F$77,2,0)),2,0),0),IF($N424="Desventaja",IFERROR(VLOOKUP(L424,INDIRECT(VLOOKUP($G424,ListaDesventajas!$A$1:$B$24,2,0)),2,0),0),IF($N424="Mantenida",10*INDEX(INDIRECT($F424),1,2),IF($N424="Sostenimiento Menor",20*INDEX(INDIRECT($F424),1,2),IF($N424="Sostenimiento Mayor",30*INDEX(INDIRECT($F424),1,2),IF($N424="Combinable",10*INDEX(INDIRECT($F424),1,2),0))))))</f>
        <v>0</v>
      </c>
      <c r="T424" s="49">
        <f t="shared" ca="1" si="19"/>
        <v>0</v>
      </c>
    </row>
    <row r="425" spans="1:20" ht="15.75" thickBot="1" x14ac:dyDescent="0.3">
      <c r="A425" s="55"/>
      <c r="B425" s="33"/>
      <c r="C425" s="34" t="str">
        <f t="shared" si="20"/>
        <v/>
      </c>
      <c r="D425" s="35" t="str">
        <f t="shared" si="21"/>
        <v/>
      </c>
      <c r="E425" s="33" t="s">
        <v>300</v>
      </c>
      <c r="F425" s="35" t="str">
        <f t="array" ref="F425">IF(C425&lt;&gt;"",ADDRESS(ROW(C425),COLUMN(C425))&amp;":"&amp;ADDRESS(ROW(C425)-1+MATCH(TRUE,C426:$C$455&lt;&gt;"",0),COLUMN(U425)),F424)</f>
        <v>$C$420:$U$425</v>
      </c>
      <c r="G425" s="35"/>
      <c r="H425" s="34"/>
      <c r="I425" s="34"/>
      <c r="J425" s="34"/>
      <c r="K425" s="34"/>
      <c r="L425" s="34"/>
      <c r="M425" s="37" t="e">
        <f>VLOOKUP(G425,ListaEfectos!$A$4:$F$77,6,0)</f>
        <v>#N/A</v>
      </c>
      <c r="N425" s="63">
        <f>IFERROR(IF(VLOOKUP($G425,ListaEfectos!$A$4:$F$77,1,0)&lt;&gt;"","Efecto"),IFERROR(IF(VLOOKUP($G425,ListaDesventajas!$A$2:$A$24,1,0)&lt;&gt;"","Desventaja"),G425))</f>
        <v>0</v>
      </c>
      <c r="O425" s="33">
        <f ca="1">IF($N425="Efecto",IFERROR(VLOOKUP(H425,INDIRECT(VLOOKUP($G425,ListaEfectos!$A$4:$F$77,2,0)),2,0),0),IF($N425="Desventaja",IFERROR(VLOOKUP(H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P425" s="34">
        <f ca="1">IF($N425="Efecto",IFERROR(VLOOKUP(I425,INDIRECT(VLOOKUP($G425,ListaEfectos!$A$4:$F$77,2,0)),2,0),0),IF($N425="Desventaja",IFERROR(VLOOKUP(I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Q425" s="34">
        <f ca="1">IF($N425="Efecto",IFERROR(VLOOKUP(J425,INDIRECT(VLOOKUP($G425,ListaEfectos!$A$4:$F$77,2,0)),2,0),0),IF($N425="Desventaja",IFERROR(VLOOKUP(J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R425" s="34">
        <f ca="1">IF($N425="Efecto",IFERROR(VLOOKUP(K425,INDIRECT(VLOOKUP($G425,ListaEfectos!$A$4:$F$77,2,0)),2,0),0),IF($N425="Desventaja",IFERROR(VLOOKUP(K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S425" s="34">
        <f ca="1">IF($N425="Efecto",IFERROR(VLOOKUP(L425,INDIRECT(VLOOKUP($G425,ListaEfectos!$A$4:$F$77,2,0)),2,0),0),IF($N425="Desventaja",IFERROR(VLOOKUP(L425,INDIRECT(VLOOKUP($G425,ListaDesventajas!$A$1:$B$24,2,0)),2,0),0),IF($N425="Mantenida",10*INDEX(INDIRECT($F425),1,2),IF($N425="Sostenimiento Menor",20*INDEX(INDIRECT($F425),1,2),IF($N425="Sostenimiento Mayor",30*INDEX(INDIRECT($F425),1,2),IF($N425="Combinable",10*INDEX(INDIRECT($F425),1,2),0))))))</f>
        <v>0</v>
      </c>
      <c r="T425" s="49">
        <f t="shared" ca="1" si="19"/>
        <v>0</v>
      </c>
    </row>
    <row r="426" spans="1:20" x14ac:dyDescent="0.25">
      <c r="A426" s="53" t="s">
        <v>331</v>
      </c>
      <c r="B426" s="29" t="s">
        <v>516</v>
      </c>
      <c r="C426" s="30">
        <f t="shared" si="20"/>
        <v>35</v>
      </c>
      <c r="D426" s="31">
        <f t="shared" si="21"/>
        <v>1</v>
      </c>
      <c r="E426" s="29" t="s">
        <v>118</v>
      </c>
      <c r="F426" s="31" t="str">
        <f t="array" ref="F426">IF(C426&lt;&gt;"",ADDRESS(ROW(C426),COLUMN(C426))&amp;":"&amp;ADDRESS(ROW(C426)-1+MATCH(TRUE,C427:$C$455&lt;&gt;"",0),COLUMN(U426)),F425)</f>
        <v>$C$426:$U$427</v>
      </c>
      <c r="G426" s="31" t="s">
        <v>243</v>
      </c>
      <c r="H426" s="30" t="s">
        <v>353</v>
      </c>
      <c r="I426" s="30"/>
      <c r="J426" s="30"/>
      <c r="K426" s="30"/>
      <c r="L426" s="30"/>
      <c r="M426" s="32" t="str">
        <f>VLOOKUP(G426,ListaEfectos!$A$4:$F$77,6,0)</f>
        <v>Agua, Aire, Fuego</v>
      </c>
      <c r="N426" s="63" t="str">
        <f>IFERROR(IF(VLOOKUP($G426,ListaEfectos!$A$4:$F$77,1,0)&lt;&gt;"","Efecto"),IFERROR(IF(VLOOKUP($G426,ListaDesventajas!$A$2:$A$24,1,0)&lt;&gt;"","Desventaja"),G426))</f>
        <v>Efecto</v>
      </c>
      <c r="O426" s="29">
        <f ca="1">IF($N426="Efecto",IFERROR(VLOOKUP(H426,INDIRECT(VLOOKUP($G426,ListaEfectos!$A$4:$F$77,2,0)),2,0),0),IF($N426="Desventaja",IFERROR(VLOOKUP(H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10</v>
      </c>
      <c r="P426" s="30">
        <f ca="1">IF($N426="Efecto",IFERROR(VLOOKUP(I426,INDIRECT(VLOOKUP($G426,ListaEfectos!$A$4:$F$77,2,0)),2,0),0),IF($N426="Desventaja",IFERROR(VLOOKUP(I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Q426" s="30">
        <f ca="1">IF($N426="Efecto",IFERROR(VLOOKUP(J426,INDIRECT(VLOOKUP($G426,ListaEfectos!$A$4:$F$77,2,0)),2,0),0),IF($N426="Desventaja",IFERROR(VLOOKUP(J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R426" s="30">
        <f ca="1">IF($N426="Efecto",IFERROR(VLOOKUP(K426,INDIRECT(VLOOKUP($G426,ListaEfectos!$A$4:$F$77,2,0)),2,0),0),IF($N426="Desventaja",IFERROR(VLOOKUP(K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S426" s="30">
        <f ca="1">IF($N426="Efecto",IFERROR(VLOOKUP(L426,INDIRECT(VLOOKUP($G426,ListaEfectos!$A$4:$F$77,2,0)),2,0),0),IF($N426="Desventaja",IFERROR(VLOOKUP(L426,INDIRECT(VLOOKUP($G426,ListaDesventajas!$A$1:$B$24,2,0)),2,0),0),IF($N426="Mantenida",10*INDEX(INDIRECT($F426),1,2),IF($N426="Sostenimiento Menor",20*INDEX(INDIRECT($F426),1,2),IF($N426="Sostenimiento Mayor",30*INDEX(INDIRECT($F426),1,2),IF($N426="Combinable",10*INDEX(INDIRECT($F426),1,2),0))))))</f>
        <v>0</v>
      </c>
      <c r="T426" s="49">
        <f t="shared" ca="1" si="19"/>
        <v>10</v>
      </c>
    </row>
    <row r="427" spans="1:20" x14ac:dyDescent="0.25">
      <c r="A427" s="54"/>
      <c r="C427" s="16" t="str">
        <f t="shared" si="20"/>
        <v/>
      </c>
      <c r="D427" s="24" t="str">
        <f t="shared" si="21"/>
        <v/>
      </c>
      <c r="E427" s="23" t="s">
        <v>234</v>
      </c>
      <c r="F427" s="24" t="str">
        <f t="array" ref="F427">IF(C427&lt;&gt;"",ADDRESS(ROW(C427),COLUMN(C427))&amp;":"&amp;ADDRESS(ROW(C427)-1+MATCH(TRUE,C428:$C$455&lt;&gt;"",0),COLUMN(U427)),F426)</f>
        <v>$C$426:$U$427</v>
      </c>
      <c r="G427" s="24" t="s">
        <v>117</v>
      </c>
      <c r="H427" s="17" t="s">
        <v>344</v>
      </c>
      <c r="I427" s="16"/>
      <c r="J427" s="16"/>
      <c r="K427" s="16"/>
      <c r="L427" s="16"/>
      <c r="M427" s="27" t="str">
        <f>VLOOKUP(G427,ListaEfectos!$A$4:$F$77,6,0)</f>
        <v>Agua</v>
      </c>
      <c r="N427" s="63" t="str">
        <f>IFERROR(IF(VLOOKUP($G427,ListaEfectos!$A$4:$F$77,1,0)&lt;&gt;"","Efecto"),IFERROR(IF(VLOOKUP($G427,ListaDesventajas!$A$2:$A$24,1,0)&lt;&gt;"","Desventaja"),G427))</f>
        <v>Efecto</v>
      </c>
      <c r="O427" s="23">
        <f ca="1">IF($N427="Efecto",IFERROR(VLOOKUP(H427,INDIRECT(VLOOKUP($G427,ListaEfectos!$A$4:$F$77,2,0)),2,0),0),IF($N427="Desventaja",IFERROR(VLOOKUP(H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40</v>
      </c>
      <c r="P427" s="16">
        <f ca="1">IF($N427="Efecto",IFERROR(VLOOKUP(I427,INDIRECT(VLOOKUP($G427,ListaEfectos!$A$4:$F$77,2,0)),2,0),0),IF($N427="Desventaja",IFERROR(VLOOKUP(I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Q427" s="16">
        <f ca="1">IF($N427="Efecto",IFERROR(VLOOKUP(J427,INDIRECT(VLOOKUP($G427,ListaEfectos!$A$4:$F$77,2,0)),2,0),0),IF($N427="Desventaja",IFERROR(VLOOKUP(J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R427" s="16">
        <f ca="1">IF($N427="Efecto",IFERROR(VLOOKUP(K427,INDIRECT(VLOOKUP($G427,ListaEfectos!$A$4:$F$77,2,0)),2,0),0),IF($N427="Desventaja",IFERROR(VLOOKUP(K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S427" s="16">
        <f ca="1">IF($N427="Efecto",IFERROR(VLOOKUP(L427,INDIRECT(VLOOKUP($G427,ListaEfectos!$A$4:$F$77,2,0)),2,0),0),IF($N427="Desventaja",IFERROR(VLOOKUP(L427,INDIRECT(VLOOKUP($G427,ListaDesventajas!$A$1:$B$24,2,0)),2,0),0),IF($N427="Mantenida",10*INDEX(INDIRECT($F427),1,2),IF($N427="Sostenimiento Menor",20*INDEX(INDIRECT($F427),1,2),IF($N427="Sostenimiento Mayor",30*INDEX(INDIRECT($F427),1,2),IF($N427="Combinable",10*INDEX(INDIRECT($F427),1,2),0))))))</f>
        <v>0</v>
      </c>
      <c r="T427" s="49">
        <f t="shared" ca="1" si="19"/>
        <v>40</v>
      </c>
    </row>
    <row r="428" spans="1:20" x14ac:dyDescent="0.25">
      <c r="A428" s="54"/>
      <c r="B428" s="23" t="s">
        <v>517</v>
      </c>
      <c r="C428" s="16">
        <f t="shared" si="20"/>
        <v>25</v>
      </c>
      <c r="D428" s="24">
        <f t="shared" si="21"/>
        <v>1</v>
      </c>
      <c r="E428" s="23" t="s">
        <v>235</v>
      </c>
      <c r="F428" s="24" t="str">
        <f t="array" ref="F428">IF(C428&lt;&gt;"",ADDRESS(ROW(C428),COLUMN(C428))&amp;":"&amp;ADDRESS(ROW(C428)-1+MATCH(TRUE,C429:$C$455&lt;&gt;"",0),COLUMN(U428)),F427)</f>
        <v>$C$428:$U$430</v>
      </c>
      <c r="G428" s="24" t="s">
        <v>235</v>
      </c>
      <c r="H428" s="47" t="s">
        <v>919</v>
      </c>
      <c r="I428" s="16"/>
      <c r="J428" s="16"/>
      <c r="K428" s="16"/>
      <c r="L428" s="16"/>
      <c r="M428" s="27" t="str">
        <f>VLOOKUP(G428,ListaEfectos!$A$4:$F$77,6,0)</f>
        <v>Agua, Luz, Tierra</v>
      </c>
      <c r="N428" s="63" t="str">
        <f>IFERROR(IF(VLOOKUP($G428,ListaEfectos!$A$4:$F$77,1,0)&lt;&gt;"","Efecto"),IFERROR(IF(VLOOKUP($G428,ListaDesventajas!$A$2:$A$24,1,0)&lt;&gt;"","Desventaja"),G428))</f>
        <v>Efecto</v>
      </c>
      <c r="O428" s="23">
        <f ca="1">IF($N428="Efecto",IFERROR(VLOOKUP(H428,INDIRECT(VLOOKUP($G428,ListaEfectos!$A$4:$F$77,2,0)),2,0),0),IF($N428="Desventaja",IFERROR(VLOOKUP(H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5</v>
      </c>
      <c r="P428" s="16">
        <f ca="1">IF($N428="Efecto",IFERROR(VLOOKUP(I428,INDIRECT(VLOOKUP($G428,ListaEfectos!$A$4:$F$77,2,0)),2,0),0),IF($N428="Desventaja",IFERROR(VLOOKUP(I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Q428" s="16">
        <f ca="1">IF($N428="Efecto",IFERROR(VLOOKUP(J428,INDIRECT(VLOOKUP($G428,ListaEfectos!$A$4:$F$77,2,0)),2,0),0),IF($N428="Desventaja",IFERROR(VLOOKUP(J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R428" s="16">
        <f ca="1">IF($N428="Efecto",IFERROR(VLOOKUP(K428,INDIRECT(VLOOKUP($G428,ListaEfectos!$A$4:$F$77,2,0)),2,0),0),IF($N428="Desventaja",IFERROR(VLOOKUP(K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S428" s="16">
        <f ca="1">IF($N428="Efecto",IFERROR(VLOOKUP(L428,INDIRECT(VLOOKUP($G428,ListaEfectos!$A$4:$F$77,2,0)),2,0),0),IF($N428="Desventaja",IFERROR(VLOOKUP(L428,INDIRECT(VLOOKUP($G428,ListaDesventajas!$A$1:$B$24,2,0)),2,0),0),IF($N428="Mantenida",10*INDEX(INDIRECT($F428),1,2),IF($N428="Sostenimiento Menor",20*INDEX(INDIRECT($F428),1,2),IF($N428="Sostenimiento Mayor",30*INDEX(INDIRECT($F428),1,2),IF($N428="Combinable",10*INDEX(INDIRECT($F428),1,2),0))))))</f>
        <v>0</v>
      </c>
      <c r="T428" s="49">
        <f t="shared" ca="1" si="19"/>
        <v>5</v>
      </c>
    </row>
    <row r="429" spans="1:20" x14ac:dyDescent="0.25">
      <c r="A429" s="54"/>
      <c r="C429" s="16" t="str">
        <f t="shared" si="20"/>
        <v/>
      </c>
      <c r="D429" s="24" t="str">
        <f t="shared" si="21"/>
        <v/>
      </c>
      <c r="E429" s="23" t="s">
        <v>236</v>
      </c>
      <c r="F429" s="24" t="str">
        <f t="array" ref="F429">IF(C429&lt;&gt;"",ADDRESS(ROW(C429),COLUMN(C429))&amp;":"&amp;ADDRESS(ROW(C429)-1+MATCH(TRUE,C430:$C$455&lt;&gt;"",0),COLUMN(U429)),F428)</f>
        <v>$C$428:$U$430</v>
      </c>
      <c r="G429" s="24" t="s">
        <v>985</v>
      </c>
      <c r="H429" s="47" t="s">
        <v>762</v>
      </c>
      <c r="I429" s="16"/>
      <c r="J429" s="16"/>
      <c r="K429" s="16"/>
      <c r="L429" s="16"/>
      <c r="M429" s="27" t="s">
        <v>762</v>
      </c>
      <c r="N429" s="63" t="str">
        <f>IFERROR(IF(VLOOKUP($G429,ListaEfectos!$A$4:$F$77,1,0)&lt;&gt;"","Efecto"),IFERROR(IF(VLOOKUP($G429,ListaDesventajas!$A$2:$A$24,1,0)&lt;&gt;"","Desventaja"),G429))</f>
        <v>Efecto</v>
      </c>
      <c r="O429" s="23">
        <f ca="1">IF($N429="Efecto",IFERROR(VLOOKUP(H429,INDIRECT(VLOOKUP($G429,ListaEfectos!$A$4:$F$77,2,0)),2,0),0),IF($N429="Desventaja",IFERROR(VLOOKUP(H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5</v>
      </c>
      <c r="P429" s="16">
        <f ca="1">IF($N429="Efecto",IFERROR(VLOOKUP(I429,INDIRECT(VLOOKUP($G429,ListaEfectos!$A$4:$F$77,2,0)),2,0),0),IF($N429="Desventaja",IFERROR(VLOOKUP(I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Q429" s="16">
        <f ca="1">IF($N429="Efecto",IFERROR(VLOOKUP(J429,INDIRECT(VLOOKUP($G429,ListaEfectos!$A$4:$F$77,2,0)),2,0),0),IF($N429="Desventaja",IFERROR(VLOOKUP(J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R429" s="16">
        <f ca="1">IF($N429="Efecto",IFERROR(VLOOKUP(K429,INDIRECT(VLOOKUP($G429,ListaEfectos!$A$4:$F$77,2,0)),2,0),0),IF($N429="Desventaja",IFERROR(VLOOKUP(K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S429" s="16">
        <f ca="1">IF($N429="Efecto",IFERROR(VLOOKUP(L429,INDIRECT(VLOOKUP($G429,ListaEfectos!$A$4:$F$77,2,0)),2,0),0),IF($N429="Desventaja",IFERROR(VLOOKUP(L429,INDIRECT(VLOOKUP($G429,ListaDesventajas!$A$1:$B$24,2,0)),2,0),0),IF($N429="Mantenida",10*INDEX(INDIRECT($F429),1,2),IF($N429="Sostenimiento Menor",20*INDEX(INDIRECT($F429),1,2),IF($N429="Sostenimiento Mayor",30*INDEX(INDIRECT($F429),1,2),IF($N429="Combinable",10*INDEX(INDIRECT($F429),1,2),0))))))</f>
        <v>0</v>
      </c>
      <c r="T429" s="49">
        <f t="shared" ca="1" si="19"/>
        <v>5</v>
      </c>
    </row>
    <row r="430" spans="1:20" x14ac:dyDescent="0.25">
      <c r="A430" s="54"/>
      <c r="C430" s="16" t="str">
        <f t="shared" si="20"/>
        <v/>
      </c>
      <c r="D430" s="24" t="str">
        <f t="shared" si="21"/>
        <v/>
      </c>
      <c r="E430" s="23" t="s">
        <v>75</v>
      </c>
      <c r="F430" s="24" t="str">
        <f t="array" ref="F430">IF(C430&lt;&gt;"",ADDRESS(ROW(C430),COLUMN(C430))&amp;":"&amp;ADDRESS(ROW(C430)-1+MATCH(TRUE,C431:$C$455&lt;&gt;"",0),COLUMN(U430)),F429)</f>
        <v>$C$428:$U$430</v>
      </c>
      <c r="H430" s="16"/>
      <c r="I430" s="16"/>
      <c r="J430" s="16"/>
      <c r="K430" s="16"/>
      <c r="L430" s="16"/>
      <c r="M430" s="27" t="e">
        <f>VLOOKUP(G430,ListaEfectos!$A$4:$F$77,6,0)</f>
        <v>#N/A</v>
      </c>
      <c r="N430" s="63">
        <f>IFERROR(IF(VLOOKUP($G430,ListaEfectos!$A$4:$F$77,1,0)&lt;&gt;"","Efecto"),IFERROR(IF(VLOOKUP($G430,ListaDesventajas!$A$2:$A$24,1,0)&lt;&gt;"","Desventaja"),G430))</f>
        <v>0</v>
      </c>
      <c r="O430" s="23">
        <f ca="1">IF($N430="Efecto",IFERROR(VLOOKUP(H430,INDIRECT(VLOOKUP($G430,ListaEfectos!$A$4:$F$77,2,0)),2,0),0),IF($N430="Desventaja",IFERROR(VLOOKUP(H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P430" s="16">
        <f ca="1">IF($N430="Efecto",IFERROR(VLOOKUP(I430,INDIRECT(VLOOKUP($G430,ListaEfectos!$A$4:$F$77,2,0)),2,0),0),IF($N430="Desventaja",IFERROR(VLOOKUP(I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Q430" s="16">
        <f ca="1">IF($N430="Efecto",IFERROR(VLOOKUP(J430,INDIRECT(VLOOKUP($G430,ListaEfectos!$A$4:$F$77,2,0)),2,0),0),IF($N430="Desventaja",IFERROR(VLOOKUP(J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R430" s="16">
        <f ca="1">IF($N430="Efecto",IFERROR(VLOOKUP(K430,INDIRECT(VLOOKUP($G430,ListaEfectos!$A$4:$F$77,2,0)),2,0),0),IF($N430="Desventaja",IFERROR(VLOOKUP(K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S430" s="16">
        <f ca="1">IF($N430="Efecto",IFERROR(VLOOKUP(L430,INDIRECT(VLOOKUP($G430,ListaEfectos!$A$4:$F$77,2,0)),2,0),0),IF($N430="Desventaja",IFERROR(VLOOKUP(L430,INDIRECT(VLOOKUP($G430,ListaDesventajas!$A$1:$B$24,2,0)),2,0),0),IF($N430="Mantenida",10*INDEX(INDIRECT($F430),1,2),IF($N430="Sostenimiento Menor",20*INDEX(INDIRECT($F430),1,2),IF($N430="Sostenimiento Mayor",30*INDEX(INDIRECT($F430),1,2),IF($N430="Combinable",10*INDEX(INDIRECT($F430),1,2),0))))))</f>
        <v>0</v>
      </c>
      <c r="T430" s="49">
        <f t="shared" ca="1" si="19"/>
        <v>0</v>
      </c>
    </row>
    <row r="431" spans="1:20" x14ac:dyDescent="0.25">
      <c r="A431" s="54"/>
      <c r="B431" s="23" t="s">
        <v>518</v>
      </c>
      <c r="C431" s="16">
        <f t="shared" si="20"/>
        <v>45</v>
      </c>
      <c r="D431" s="24">
        <f t="shared" si="21"/>
        <v>2</v>
      </c>
      <c r="E431" s="23" t="s">
        <v>141</v>
      </c>
      <c r="F431" s="24" t="str">
        <f t="array" ref="F431">IF(C431&lt;&gt;"",ADDRESS(ROW(C431),COLUMN(C431))&amp;":"&amp;ADDRESS(ROW(C431)-1+MATCH(TRUE,C432:$C$455&lt;&gt;"",0),COLUMN(U431)),F430)</f>
        <v>$C$431:$U$432</v>
      </c>
      <c r="G431" s="24" t="s">
        <v>339</v>
      </c>
      <c r="H431" s="47" t="s">
        <v>703</v>
      </c>
      <c r="I431" s="16"/>
      <c r="J431" s="16"/>
      <c r="K431" s="16"/>
      <c r="L431" s="16"/>
      <c r="M431" s="27" t="str">
        <f>VLOOKUP(G431,ListaEfectos!$A$4:$F$77,6,0)</f>
        <v>Agua, Luz, Tierra</v>
      </c>
      <c r="N431" s="63" t="str">
        <f>IFERROR(IF(VLOOKUP($G431,ListaEfectos!$A$4:$F$77,1,0)&lt;&gt;"","Efecto"),IFERROR(IF(VLOOKUP($G431,ListaDesventajas!$A$2:$A$24,1,0)&lt;&gt;"","Desventaja"),G431))</f>
        <v>Efecto</v>
      </c>
      <c r="O431" s="23">
        <f ca="1">IF($N431="Efecto",IFERROR(VLOOKUP(H431,INDIRECT(VLOOKUP($G431,ListaEfectos!$A$4:$F$77,2,0)),2,0),0),IF($N431="Desventaja",IFERROR(VLOOKUP(H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25</v>
      </c>
      <c r="P431" s="16">
        <f ca="1">IF($N431="Efecto",IFERROR(VLOOKUP(I431,INDIRECT(VLOOKUP($G431,ListaEfectos!$A$4:$F$77,2,0)),2,0),0),IF($N431="Desventaja",IFERROR(VLOOKUP(I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Q431" s="16">
        <f ca="1">IF($N431="Efecto",IFERROR(VLOOKUP(J431,INDIRECT(VLOOKUP($G431,ListaEfectos!$A$4:$F$77,2,0)),2,0),0),IF($N431="Desventaja",IFERROR(VLOOKUP(J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R431" s="16">
        <f ca="1">IF($N431="Efecto",IFERROR(VLOOKUP(K431,INDIRECT(VLOOKUP($G431,ListaEfectos!$A$4:$F$77,2,0)),2,0),0),IF($N431="Desventaja",IFERROR(VLOOKUP(K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S431" s="16">
        <f ca="1">IF($N431="Efecto",IFERROR(VLOOKUP(L431,INDIRECT(VLOOKUP($G431,ListaEfectos!$A$4:$F$77,2,0)),2,0),0),IF($N431="Desventaja",IFERROR(VLOOKUP(L431,INDIRECT(VLOOKUP($G431,ListaDesventajas!$A$1:$B$24,2,0)),2,0),0),IF($N431="Mantenida",10*INDEX(INDIRECT($F431),1,2),IF($N431="Sostenimiento Menor",20*INDEX(INDIRECT($F431),1,2),IF($N431="Sostenimiento Mayor",30*INDEX(INDIRECT($F431),1,2),IF($N431="Combinable",10*INDEX(INDIRECT($F431),1,2),0))))))</f>
        <v>0</v>
      </c>
      <c r="T431" s="49">
        <f t="shared" ca="1" si="19"/>
        <v>25</v>
      </c>
    </row>
    <row r="432" spans="1:20" x14ac:dyDescent="0.25">
      <c r="A432" s="54"/>
      <c r="C432" s="16" t="str">
        <f t="shared" si="20"/>
        <v/>
      </c>
      <c r="D432" s="24" t="str">
        <f t="shared" si="21"/>
        <v/>
      </c>
      <c r="E432" s="23" t="s">
        <v>75</v>
      </c>
      <c r="F432" s="24" t="str">
        <f t="array" ref="F432">IF(C432&lt;&gt;"",ADDRESS(ROW(C432),COLUMN(C432))&amp;":"&amp;ADDRESS(ROW(C432)-1+MATCH(TRUE,C433:$C$455&lt;&gt;"",0),COLUMN(U432)),F431)</f>
        <v>$C$431:$U$432</v>
      </c>
      <c r="H432" s="16"/>
      <c r="I432" s="16"/>
      <c r="J432" s="16"/>
      <c r="K432" s="16"/>
      <c r="L432" s="16"/>
      <c r="M432" s="27" t="e">
        <f>VLOOKUP(G432,ListaEfectos!$A$4:$F$77,6,0)</f>
        <v>#N/A</v>
      </c>
      <c r="N432" s="63">
        <f>IFERROR(IF(VLOOKUP($G432,ListaEfectos!$A$4:$F$77,1,0)&lt;&gt;"","Efecto"),IFERROR(IF(VLOOKUP($G432,ListaDesventajas!$A$2:$A$24,1,0)&lt;&gt;"","Desventaja"),G432))</f>
        <v>0</v>
      </c>
      <c r="O432" s="23">
        <f ca="1">IF($N432="Efecto",IFERROR(VLOOKUP(H432,INDIRECT(VLOOKUP($G432,ListaEfectos!$A$4:$F$77,2,0)),2,0),0),IF($N432="Desventaja",IFERROR(VLOOKUP(H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P432" s="16">
        <f ca="1">IF($N432="Efecto",IFERROR(VLOOKUP(I432,INDIRECT(VLOOKUP($G432,ListaEfectos!$A$4:$F$77,2,0)),2,0),0),IF($N432="Desventaja",IFERROR(VLOOKUP(I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Q432" s="16">
        <f ca="1">IF($N432="Efecto",IFERROR(VLOOKUP(J432,INDIRECT(VLOOKUP($G432,ListaEfectos!$A$4:$F$77,2,0)),2,0),0),IF($N432="Desventaja",IFERROR(VLOOKUP(J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R432" s="16">
        <f ca="1">IF($N432="Efecto",IFERROR(VLOOKUP(K432,INDIRECT(VLOOKUP($G432,ListaEfectos!$A$4:$F$77,2,0)),2,0),0),IF($N432="Desventaja",IFERROR(VLOOKUP(K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S432" s="16">
        <f ca="1">IF($N432="Efecto",IFERROR(VLOOKUP(L432,INDIRECT(VLOOKUP($G432,ListaEfectos!$A$4:$F$77,2,0)),2,0),0),IF($N432="Desventaja",IFERROR(VLOOKUP(L432,INDIRECT(VLOOKUP($G432,ListaDesventajas!$A$1:$B$24,2,0)),2,0),0),IF($N432="Mantenida",10*INDEX(INDIRECT($F432),1,2),IF($N432="Sostenimiento Menor",20*INDEX(INDIRECT($F432),1,2),IF($N432="Sostenimiento Mayor",30*INDEX(INDIRECT($F432),1,2),IF($N432="Combinable",10*INDEX(INDIRECT($F432),1,2),0))))))</f>
        <v>0</v>
      </c>
      <c r="T432" s="49">
        <f t="shared" ca="1" si="19"/>
        <v>0</v>
      </c>
    </row>
    <row r="433" spans="1:20" x14ac:dyDescent="0.25">
      <c r="A433" s="54"/>
      <c r="B433" s="23" t="s">
        <v>519</v>
      </c>
      <c r="C433" s="16">
        <f t="shared" si="20"/>
        <v>45</v>
      </c>
      <c r="D433" s="24">
        <f t="shared" si="21"/>
        <v>2</v>
      </c>
      <c r="E433" s="23" t="s">
        <v>185</v>
      </c>
      <c r="F433" s="24" t="str">
        <f t="array" ref="F433">IF(C433&lt;&gt;"",ADDRESS(ROW(C433),COLUMN(C433))&amp;":"&amp;ADDRESS(ROW(C433)-1+MATCH(TRUE,C434:$C$455&lt;&gt;"",0),COLUMN(U433)),F432)</f>
        <v>$C$433:$U$436</v>
      </c>
      <c r="G433" s="24" t="s">
        <v>996</v>
      </c>
      <c r="H433" s="48" t="s">
        <v>343</v>
      </c>
      <c r="I433" s="16"/>
      <c r="J433" s="16"/>
      <c r="K433" s="16"/>
      <c r="L433" s="16"/>
      <c r="M433" s="27" t="str">
        <f>VLOOKUP(G433,ListaEfectos!$A$4:$F$77,6,0)</f>
        <v>Agua, Luz, Tierra</v>
      </c>
      <c r="N433" s="63" t="str">
        <f>IFERROR(IF(VLOOKUP($G433,ListaEfectos!$A$4:$F$77,1,0)&lt;&gt;"","Efecto"),IFERROR(IF(VLOOKUP($G433,ListaDesventajas!$A$2:$A$24,1,0)&lt;&gt;"","Desventaja"),G433))</f>
        <v>Efecto</v>
      </c>
      <c r="O433" s="23">
        <f ca="1">IF($N433="Efecto",IFERROR(VLOOKUP(H433,INDIRECT(VLOOKUP($G433,ListaEfectos!$A$4:$F$77,2,0)),2,0),0),IF($N433="Desventaja",IFERROR(VLOOKUP(H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15</v>
      </c>
      <c r="P433" s="16">
        <f ca="1">IF($N433="Efecto",IFERROR(VLOOKUP(I433,INDIRECT(VLOOKUP($G433,ListaEfectos!$A$4:$F$77,2,0)),2,0),0),IF($N433="Desventaja",IFERROR(VLOOKUP(I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Q433" s="16">
        <f ca="1">IF($N433="Efecto",IFERROR(VLOOKUP(J433,INDIRECT(VLOOKUP($G433,ListaEfectos!$A$4:$F$77,2,0)),2,0),0),IF($N433="Desventaja",IFERROR(VLOOKUP(J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R433" s="16">
        <f ca="1">IF($N433="Efecto",IFERROR(VLOOKUP(K433,INDIRECT(VLOOKUP($G433,ListaEfectos!$A$4:$F$77,2,0)),2,0),0),IF($N433="Desventaja",IFERROR(VLOOKUP(K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S433" s="16">
        <f ca="1">IF($N433="Efecto",IFERROR(VLOOKUP(L433,INDIRECT(VLOOKUP($G433,ListaEfectos!$A$4:$F$77,2,0)),2,0),0),IF($N433="Desventaja",IFERROR(VLOOKUP(L433,INDIRECT(VLOOKUP($G433,ListaDesventajas!$A$1:$B$24,2,0)),2,0),0),IF($N433="Mantenida",10*INDEX(INDIRECT($F433),1,2),IF($N433="Sostenimiento Menor",20*INDEX(INDIRECT($F433),1,2),IF($N433="Sostenimiento Mayor",30*INDEX(INDIRECT($F433),1,2),IF($N433="Combinable",10*INDEX(INDIRECT($F433),1,2),0))))))</f>
        <v>0</v>
      </c>
      <c r="T433" s="49">
        <f t="shared" ca="1" si="19"/>
        <v>15</v>
      </c>
    </row>
    <row r="434" spans="1:20" x14ac:dyDescent="0.25">
      <c r="A434" s="54"/>
      <c r="C434" s="16" t="str">
        <f t="shared" si="20"/>
        <v/>
      </c>
      <c r="D434" s="24" t="str">
        <f t="shared" si="21"/>
        <v/>
      </c>
      <c r="E434" s="23" t="s">
        <v>184</v>
      </c>
      <c r="F434" s="24" t="str">
        <f t="array" ref="F434">IF(C434&lt;&gt;"",ADDRESS(ROW(C434),COLUMN(C434))&amp;":"&amp;ADDRESS(ROW(C434)-1+MATCH(TRUE,C435:$C$455&lt;&gt;"",0),COLUMN(U434)),F433)</f>
        <v>$C$433:$U$436</v>
      </c>
      <c r="G434" s="24" t="s">
        <v>340</v>
      </c>
      <c r="H434" s="48" t="s">
        <v>343</v>
      </c>
      <c r="I434" s="16"/>
      <c r="J434" s="16"/>
      <c r="K434" s="16"/>
      <c r="L434" s="16"/>
      <c r="M434" s="27" t="str">
        <f>VLOOKUP(G434,ListaEfectos!$A$4:$F$77,6,0)</f>
        <v>Agua, Aire, Tierra</v>
      </c>
      <c r="N434" s="63" t="str">
        <f>IFERROR(IF(VLOOKUP($G434,ListaEfectos!$A$4:$F$77,1,0)&lt;&gt;"","Efecto"),IFERROR(IF(VLOOKUP($G434,ListaDesventajas!$A$2:$A$24,1,0)&lt;&gt;"","Desventaja"),G434))</f>
        <v>Efecto</v>
      </c>
      <c r="O434" s="23">
        <f ca="1">IF($N434="Efecto",IFERROR(VLOOKUP(H434,INDIRECT(VLOOKUP($G434,ListaEfectos!$A$4:$F$77,2,0)),2,0),0),IF($N434="Desventaja",IFERROR(VLOOKUP(H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10</v>
      </c>
      <c r="P434" s="16">
        <f ca="1">IF($N434="Efecto",IFERROR(VLOOKUP(I434,INDIRECT(VLOOKUP($G434,ListaEfectos!$A$4:$F$77,2,0)),2,0),0),IF($N434="Desventaja",IFERROR(VLOOKUP(I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Q434" s="16">
        <f ca="1">IF($N434="Efecto",IFERROR(VLOOKUP(J434,INDIRECT(VLOOKUP($G434,ListaEfectos!$A$4:$F$77,2,0)),2,0),0),IF($N434="Desventaja",IFERROR(VLOOKUP(J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R434" s="16">
        <f ca="1">IF($N434="Efecto",IFERROR(VLOOKUP(K434,INDIRECT(VLOOKUP($G434,ListaEfectos!$A$4:$F$77,2,0)),2,0),0),IF($N434="Desventaja",IFERROR(VLOOKUP(K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S434" s="16">
        <f ca="1">IF($N434="Efecto",IFERROR(VLOOKUP(L434,INDIRECT(VLOOKUP($G434,ListaEfectos!$A$4:$F$77,2,0)),2,0),0),IF($N434="Desventaja",IFERROR(VLOOKUP(L434,INDIRECT(VLOOKUP($G434,ListaDesventajas!$A$1:$B$24,2,0)),2,0),0),IF($N434="Mantenida",10*INDEX(INDIRECT($F434),1,2),IF($N434="Sostenimiento Menor",20*INDEX(INDIRECT($F434),1,2),IF($N434="Sostenimiento Mayor",30*INDEX(INDIRECT($F434),1,2),IF($N434="Combinable",10*INDEX(INDIRECT($F434),1,2),0))))))</f>
        <v>0</v>
      </c>
      <c r="T434" s="49">
        <f t="shared" ca="1" si="19"/>
        <v>10</v>
      </c>
    </row>
    <row r="435" spans="1:20" x14ac:dyDescent="0.25">
      <c r="A435" s="54"/>
      <c r="C435" s="16" t="str">
        <f t="shared" si="20"/>
        <v/>
      </c>
      <c r="D435" s="24" t="str">
        <f t="shared" si="21"/>
        <v/>
      </c>
      <c r="E435" s="23" t="s">
        <v>237</v>
      </c>
      <c r="F435" s="24" t="str">
        <f t="array" ref="F435">IF(C435&lt;&gt;"",ADDRESS(ROW(C435),COLUMN(C435))&amp;":"&amp;ADDRESS(ROW(C435)-1+MATCH(TRUE,C436:$C$455&lt;&gt;"",0),COLUMN(U435)),F434)</f>
        <v>$C$433:$U$436</v>
      </c>
      <c r="G435" s="24" t="s">
        <v>61</v>
      </c>
      <c r="H435" s="47" t="s">
        <v>1028</v>
      </c>
      <c r="I435" s="16"/>
      <c r="J435" s="16"/>
      <c r="K435" s="16"/>
      <c r="L435" s="16"/>
      <c r="M435" s="27" t="str">
        <f>VLOOKUP(G435,ListaEfectos!$A$4:$F$77,6,0)</f>
        <v>Agua, Aire, Oscuridad</v>
      </c>
      <c r="N435" s="63" t="str">
        <f>IFERROR(IF(VLOOKUP($G435,ListaEfectos!$A$4:$F$77,1,0)&lt;&gt;"","Efecto"),IFERROR(IF(VLOOKUP($G435,ListaDesventajas!$A$2:$A$24,1,0)&lt;&gt;"","Desventaja"),G435))</f>
        <v>Efecto</v>
      </c>
      <c r="O435" s="23">
        <f ca="1">IF($N435="Efecto",IFERROR(VLOOKUP(H435,INDIRECT(VLOOKUP($G435,ListaEfectos!$A$4:$F$77,2,0)),2,0),0),IF($N435="Desventaja",IFERROR(VLOOKUP(H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20</v>
      </c>
      <c r="P435" s="16">
        <f ca="1">IF($N435="Efecto",IFERROR(VLOOKUP(I435,INDIRECT(VLOOKUP($G435,ListaEfectos!$A$4:$F$77,2,0)),2,0),0),IF($N435="Desventaja",IFERROR(VLOOKUP(I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Q435" s="16">
        <f ca="1">IF($N435="Efecto",IFERROR(VLOOKUP(J435,INDIRECT(VLOOKUP($G435,ListaEfectos!$A$4:$F$77,2,0)),2,0),0),IF($N435="Desventaja",IFERROR(VLOOKUP(J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R435" s="16">
        <f ca="1">IF($N435="Efecto",IFERROR(VLOOKUP(K435,INDIRECT(VLOOKUP($G435,ListaEfectos!$A$4:$F$77,2,0)),2,0),0),IF($N435="Desventaja",IFERROR(VLOOKUP(K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S435" s="16">
        <f ca="1">IF($N435="Efecto",IFERROR(VLOOKUP(L435,INDIRECT(VLOOKUP($G435,ListaEfectos!$A$4:$F$77,2,0)),2,0),0),IF($N435="Desventaja",IFERROR(VLOOKUP(L435,INDIRECT(VLOOKUP($G435,ListaDesventajas!$A$1:$B$24,2,0)),2,0),0),IF($N435="Mantenida",10*INDEX(INDIRECT($F435),1,2),IF($N435="Sostenimiento Menor",20*INDEX(INDIRECT($F435),1,2),IF($N435="Sostenimiento Mayor",30*INDEX(INDIRECT($F435),1,2),IF($N435="Combinable",10*INDEX(INDIRECT($F435),1,2),0))))))</f>
        <v>0</v>
      </c>
      <c r="T435" s="49">
        <f t="shared" ca="1" si="19"/>
        <v>20</v>
      </c>
    </row>
    <row r="436" spans="1:20" x14ac:dyDescent="0.25">
      <c r="A436" s="54"/>
      <c r="C436" s="16" t="str">
        <f t="shared" si="20"/>
        <v/>
      </c>
      <c r="D436" s="24" t="str">
        <f t="shared" si="21"/>
        <v/>
      </c>
      <c r="E436" s="23" t="s">
        <v>238</v>
      </c>
      <c r="F436" s="24" t="str">
        <f t="array" ref="F436">IF(C436&lt;&gt;"",ADDRESS(ROW(C436),COLUMN(C436))&amp;":"&amp;ADDRESS(ROW(C436)-1+MATCH(TRUE,C437:$C$455&lt;&gt;"",0),COLUMN(U436)),F435)</f>
        <v>$C$433:$U$436</v>
      </c>
      <c r="G436" s="24" t="s">
        <v>238</v>
      </c>
      <c r="H436" s="48" t="s">
        <v>358</v>
      </c>
      <c r="I436" s="16"/>
      <c r="J436" s="16"/>
      <c r="K436" s="16"/>
      <c r="L436" s="16"/>
      <c r="M436" s="27" t="str">
        <f>VLOOKUP(G436,ListaEfectos!$A$4:$F$77,6,0)</f>
        <v>Agua, Aire, Oscuridad</v>
      </c>
      <c r="N436" s="63" t="str">
        <f>IFERROR(IF(VLOOKUP($G436,ListaEfectos!$A$4:$F$77,1,0)&lt;&gt;"","Efecto"),IFERROR(IF(VLOOKUP($G436,ListaDesventajas!$A$2:$A$24,1,0)&lt;&gt;"","Desventaja"),G436))</f>
        <v>Efecto</v>
      </c>
      <c r="O436" s="23">
        <f ca="1">IF($N436="Efecto",IFERROR(VLOOKUP(H436,INDIRECT(VLOOKUP($G436,ListaEfectos!$A$4:$F$77,2,0)),2,0),0),IF($N436="Desventaja",IFERROR(VLOOKUP(H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5</v>
      </c>
      <c r="P436" s="16">
        <f ca="1">IF($N436="Efecto",IFERROR(VLOOKUP(I436,INDIRECT(VLOOKUP($G436,ListaEfectos!$A$4:$F$77,2,0)),2,0),0),IF($N436="Desventaja",IFERROR(VLOOKUP(I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Q436" s="16">
        <f ca="1">IF($N436="Efecto",IFERROR(VLOOKUP(J436,INDIRECT(VLOOKUP($G436,ListaEfectos!$A$4:$F$77,2,0)),2,0),0),IF($N436="Desventaja",IFERROR(VLOOKUP(J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R436" s="16">
        <f ca="1">IF($N436="Efecto",IFERROR(VLOOKUP(K436,INDIRECT(VLOOKUP($G436,ListaEfectos!$A$4:$F$77,2,0)),2,0),0),IF($N436="Desventaja",IFERROR(VLOOKUP(K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S436" s="16">
        <f ca="1">IF($N436="Efecto",IFERROR(VLOOKUP(L436,INDIRECT(VLOOKUP($G436,ListaEfectos!$A$4:$F$77,2,0)),2,0),0),IF($N436="Desventaja",IFERROR(VLOOKUP(L436,INDIRECT(VLOOKUP($G436,ListaDesventajas!$A$1:$B$24,2,0)),2,0),0),IF($N436="Mantenida",10*INDEX(INDIRECT($F436),1,2),IF($N436="Sostenimiento Menor",20*INDEX(INDIRECT($F436),1,2),IF($N436="Sostenimiento Mayor",30*INDEX(INDIRECT($F436),1,2),IF($N436="Combinable",10*INDEX(INDIRECT($F436),1,2),0))))))</f>
        <v>0</v>
      </c>
      <c r="T436" s="49">
        <f t="shared" ca="1" si="19"/>
        <v>5</v>
      </c>
    </row>
    <row r="437" spans="1:20" ht="15.75" thickBot="1" x14ac:dyDescent="0.3">
      <c r="A437" s="55"/>
      <c r="B437" s="33" t="s">
        <v>520</v>
      </c>
      <c r="C437" s="34">
        <f t="shared" si="20"/>
        <v>75</v>
      </c>
      <c r="D437" s="35">
        <f t="shared" si="21"/>
        <v>3</v>
      </c>
      <c r="E437" s="33" t="s">
        <v>239</v>
      </c>
      <c r="F437" s="35" t="str">
        <f t="array" ref="F437">IF(C437&lt;&gt;"",ADDRESS(ROW(C437),COLUMN(C437))&amp;":"&amp;ADDRESS(ROW(C437)-1+MATCH(TRUE,C438:$C$455&lt;&gt;"",0),COLUMN(U437)),F436)</f>
        <v>$C$437:$U$437</v>
      </c>
      <c r="G437" s="35" t="s">
        <v>238</v>
      </c>
      <c r="H437" s="36" t="s">
        <v>576</v>
      </c>
      <c r="I437" s="34" t="s">
        <v>1019</v>
      </c>
      <c r="J437" s="34"/>
      <c r="K437" s="34"/>
      <c r="L437" s="34"/>
      <c r="M437" s="37" t="str">
        <f>VLOOKUP(G437,ListaEfectos!$A$4:$F$77,6,0)</f>
        <v>Agua, Aire, Oscuridad</v>
      </c>
      <c r="N437" s="63" t="str">
        <f>IFERROR(IF(VLOOKUP($G437,ListaEfectos!$A$4:$F$77,1,0)&lt;&gt;"","Efecto"),IFERROR(IF(VLOOKUP($G437,ListaDesventajas!$A$2:$A$24,1,0)&lt;&gt;"","Desventaja"),G437))</f>
        <v>Efecto</v>
      </c>
      <c r="O437" s="33">
        <f ca="1">IF($N437="Efecto",IFERROR(VLOOKUP(H437,INDIRECT(VLOOKUP($G437,ListaEfectos!$A$4:$F$77,2,0)),2,0),0),IF($N437="Desventaja",IFERROR(VLOOKUP(H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60</v>
      </c>
      <c r="P437" s="34">
        <f ca="1">IF($N437="Efecto",IFERROR(VLOOKUP(I437,INDIRECT(VLOOKUP($G437,ListaEfectos!$A$4:$F$77,2,0)),2,0),0),IF($N437="Desventaja",IFERROR(VLOOKUP(I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30</v>
      </c>
      <c r="Q437" s="34">
        <f ca="1">IF($N437="Efecto",IFERROR(VLOOKUP(J437,INDIRECT(VLOOKUP($G437,ListaEfectos!$A$4:$F$77,2,0)),2,0),0),IF($N437="Desventaja",IFERROR(VLOOKUP(J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R437" s="34">
        <f ca="1">IF($N437="Efecto",IFERROR(VLOOKUP(K437,INDIRECT(VLOOKUP($G437,ListaEfectos!$A$4:$F$77,2,0)),2,0),0),IF($N437="Desventaja",IFERROR(VLOOKUP(K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S437" s="34">
        <f ca="1">IF($N437="Efecto",IFERROR(VLOOKUP(L437,INDIRECT(VLOOKUP($G437,ListaEfectos!$A$4:$F$77,2,0)),2,0),0),IF($N437="Desventaja",IFERROR(VLOOKUP(L437,INDIRECT(VLOOKUP($G437,ListaDesventajas!$A$1:$B$24,2,0)),2,0),0),IF($N437="Mantenida",10*INDEX(INDIRECT($F437),1,2),IF($N437="Sostenimiento Menor",20*INDEX(INDIRECT($F437),1,2),IF($N437="Sostenimiento Mayor",30*INDEX(INDIRECT($F437),1,2),IF($N437="Combinable",10*INDEX(INDIRECT($F437),1,2),0))))))</f>
        <v>0</v>
      </c>
      <c r="T437" s="49">
        <f t="shared" ca="1" si="19"/>
        <v>90</v>
      </c>
    </row>
    <row r="438" spans="1:20" ht="15" customHeight="1" x14ac:dyDescent="0.25">
      <c r="A438" s="53" t="s">
        <v>332</v>
      </c>
      <c r="B438" s="29" t="s">
        <v>521</v>
      </c>
      <c r="C438" s="30">
        <f t="shared" si="20"/>
        <v>50</v>
      </c>
      <c r="D438" s="31">
        <f t="shared" si="21"/>
        <v>1</v>
      </c>
      <c r="E438" s="29" t="s">
        <v>180</v>
      </c>
      <c r="F438" s="31" t="str">
        <f t="array" ref="F438">IF(C438&lt;&gt;"",ADDRESS(ROW(C438),COLUMN(C438))&amp;":"&amp;ADDRESS(ROW(C438)-1+MATCH(TRUE,C439:$C$455&lt;&gt;"",0),COLUMN(U438)),F437)</f>
        <v>$C$438:$U$439</v>
      </c>
      <c r="G438" s="31" t="s">
        <v>987</v>
      </c>
      <c r="H438" s="38" t="s">
        <v>577</v>
      </c>
      <c r="I438" s="30"/>
      <c r="J438" s="30"/>
      <c r="K438" s="30"/>
      <c r="L438" s="30"/>
      <c r="M438" s="32" t="str">
        <f>VLOOKUP(G438,ListaEfectos!$A$4:$F$77,6,0)</f>
        <v>Aire, Fuego, Oscuridad</v>
      </c>
      <c r="N438" s="63" t="str">
        <f>IFERROR(IF(VLOOKUP($G438,ListaEfectos!$A$4:$F$77,1,0)&lt;&gt;"","Efecto"),IFERROR(IF(VLOOKUP($G438,ListaDesventajas!$A$2:$A$24,1,0)&lt;&gt;"","Desventaja"),G438))</f>
        <v>Efecto</v>
      </c>
      <c r="O438" s="29">
        <f ca="1">IF($N438="Efecto",IFERROR(VLOOKUP(H438,INDIRECT(VLOOKUP($G438,ListaEfectos!$A$4:$F$77,2,0)),2,0),0),IF($N438="Desventaja",IFERROR(VLOOKUP(H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30</v>
      </c>
      <c r="P438" s="30">
        <f ca="1">IF($N438="Efecto",IFERROR(VLOOKUP(I438,INDIRECT(VLOOKUP($G438,ListaEfectos!$A$4:$F$77,2,0)),2,0),0),IF($N438="Desventaja",IFERROR(VLOOKUP(I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Q438" s="30">
        <f ca="1">IF($N438="Efecto",IFERROR(VLOOKUP(J438,INDIRECT(VLOOKUP($G438,ListaEfectos!$A$4:$F$77,2,0)),2,0),0),IF($N438="Desventaja",IFERROR(VLOOKUP(J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R438" s="30">
        <f ca="1">IF($N438="Efecto",IFERROR(VLOOKUP(K438,INDIRECT(VLOOKUP($G438,ListaEfectos!$A$4:$F$77,2,0)),2,0),0),IF($N438="Desventaja",IFERROR(VLOOKUP(K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S438" s="30">
        <f ca="1">IF($N438="Efecto",IFERROR(VLOOKUP(L438,INDIRECT(VLOOKUP($G438,ListaEfectos!$A$4:$F$77,2,0)),2,0),0),IF($N438="Desventaja",IFERROR(VLOOKUP(L438,INDIRECT(VLOOKUP($G438,ListaDesventajas!$A$1:$B$24,2,0)),2,0),0),IF($N438="Mantenida",10*INDEX(INDIRECT($F438),1,2),IF($N438="Sostenimiento Menor",20*INDEX(INDIRECT($F438),1,2),IF($N438="Sostenimiento Mayor",30*INDEX(INDIRECT($F438),1,2),IF($N438="Combinable",10*INDEX(INDIRECT($F438),1,2),0))))))</f>
        <v>0</v>
      </c>
      <c r="T438" s="49">
        <f t="shared" ca="1" si="19"/>
        <v>30</v>
      </c>
    </row>
    <row r="439" spans="1:20" x14ac:dyDescent="0.25">
      <c r="A439" s="54"/>
      <c r="C439" s="16" t="str">
        <f t="shared" si="20"/>
        <v/>
      </c>
      <c r="D439" s="24" t="str">
        <f t="shared" si="21"/>
        <v/>
      </c>
      <c r="E439" s="23" t="s">
        <v>240</v>
      </c>
      <c r="F439" s="24" t="str">
        <f t="array" ref="F439">IF(C439&lt;&gt;"",ADDRESS(ROW(C439),COLUMN(C439))&amp;":"&amp;ADDRESS(ROW(C439)-1+MATCH(TRUE,C440:$C$455&lt;&gt;"",0),COLUMN(U439)),F438)</f>
        <v>$C$438:$U$439</v>
      </c>
      <c r="G439" s="24" t="s">
        <v>117</v>
      </c>
      <c r="H439" s="48" t="s">
        <v>358</v>
      </c>
      <c r="I439" s="16"/>
      <c r="J439" s="16"/>
      <c r="K439" s="16"/>
      <c r="L439" s="16"/>
      <c r="M439" s="27" t="str">
        <f>VLOOKUP(G439,ListaEfectos!$A$4:$F$77,6,0)</f>
        <v>Agua</v>
      </c>
      <c r="N439" s="63" t="str">
        <f>IFERROR(IF(VLOOKUP($G439,ListaEfectos!$A$4:$F$77,1,0)&lt;&gt;"","Efecto"),IFERROR(IF(VLOOKUP($G439,ListaDesventajas!$A$2:$A$24,1,0)&lt;&gt;"","Desventaja"),G439))</f>
        <v>Efecto</v>
      </c>
      <c r="O439" s="23">
        <f ca="1">IF($N439="Efecto",IFERROR(VLOOKUP(H439,INDIRECT(VLOOKUP($G439,ListaEfectos!$A$4:$F$77,2,0)),2,0),0),IF($N439="Desventaja",IFERROR(VLOOKUP(H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20</v>
      </c>
      <c r="P439" s="16">
        <f ca="1">IF($N439="Efecto",IFERROR(VLOOKUP(I439,INDIRECT(VLOOKUP($G439,ListaEfectos!$A$4:$F$77,2,0)),2,0),0),IF($N439="Desventaja",IFERROR(VLOOKUP(I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Q439" s="16">
        <f ca="1">IF($N439="Efecto",IFERROR(VLOOKUP(J439,INDIRECT(VLOOKUP($G439,ListaEfectos!$A$4:$F$77,2,0)),2,0),0),IF($N439="Desventaja",IFERROR(VLOOKUP(J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R439" s="16">
        <f ca="1">IF($N439="Efecto",IFERROR(VLOOKUP(K439,INDIRECT(VLOOKUP($G439,ListaEfectos!$A$4:$F$77,2,0)),2,0),0),IF($N439="Desventaja",IFERROR(VLOOKUP(K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S439" s="16">
        <f ca="1">IF($N439="Efecto",IFERROR(VLOOKUP(L439,INDIRECT(VLOOKUP($G439,ListaEfectos!$A$4:$F$77,2,0)),2,0),0),IF($N439="Desventaja",IFERROR(VLOOKUP(L439,INDIRECT(VLOOKUP($G439,ListaDesventajas!$A$1:$B$24,2,0)),2,0),0),IF($N439="Mantenida",10*INDEX(INDIRECT($F439),1,2),IF($N439="Sostenimiento Menor",20*INDEX(INDIRECT($F439),1,2),IF($N439="Sostenimiento Mayor",30*INDEX(INDIRECT($F439),1,2),IF($N439="Combinable",10*INDEX(INDIRECT($F439),1,2),0))))))</f>
        <v>0</v>
      </c>
      <c r="T439" s="49">
        <f t="shared" ca="1" si="19"/>
        <v>20</v>
      </c>
    </row>
    <row r="440" spans="1:20" x14ac:dyDescent="0.25">
      <c r="A440" s="54"/>
      <c r="B440" s="23" t="s">
        <v>522</v>
      </c>
      <c r="C440" s="16">
        <f t="shared" si="20"/>
        <v>40</v>
      </c>
      <c r="D440" s="24">
        <f t="shared" si="21"/>
        <v>1</v>
      </c>
      <c r="E440" s="23" t="s">
        <v>152</v>
      </c>
      <c r="F440" s="24" t="str">
        <f t="array" ref="F440">IF(C440&lt;&gt;"",ADDRESS(ROW(C440),COLUMN(C440))&amp;":"&amp;ADDRESS(ROW(C440)-1+MATCH(TRUE,C441:$C$455&lt;&gt;"",0),COLUMN(U440)),F439)</f>
        <v>$C$440:$U$442</v>
      </c>
      <c r="G440" s="24" t="s">
        <v>990</v>
      </c>
      <c r="H440" s="48" t="s">
        <v>352</v>
      </c>
      <c r="I440" s="16"/>
      <c r="J440" s="16"/>
      <c r="K440" s="16"/>
      <c r="L440" s="16"/>
      <c r="M440" s="27" t="str">
        <f>VLOOKUP(G440,ListaEfectos!$A$4:$F$77,6,0)</f>
        <v>Agua, Aire, Luz</v>
      </c>
      <c r="N440" s="63" t="str">
        <f>IFERROR(IF(VLOOKUP($G440,ListaEfectos!$A$4:$F$77,1,0)&lt;&gt;"","Efecto"),IFERROR(IF(VLOOKUP($G440,ListaDesventajas!$A$2:$A$24,1,0)&lt;&gt;"","Desventaja"),G440))</f>
        <v>Efecto</v>
      </c>
      <c r="O440" s="23">
        <f ca="1">IF($N440="Efecto",IFERROR(VLOOKUP(H440,INDIRECT(VLOOKUP($G440,ListaEfectos!$A$4:$F$77,2,0)),2,0),0),IF($N440="Desventaja",IFERROR(VLOOKUP(H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20</v>
      </c>
      <c r="P440" s="16">
        <f ca="1">IF($N440="Efecto",IFERROR(VLOOKUP(I440,INDIRECT(VLOOKUP($G440,ListaEfectos!$A$4:$F$77,2,0)),2,0),0),IF($N440="Desventaja",IFERROR(VLOOKUP(I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Q440" s="16">
        <f ca="1">IF($N440="Efecto",IFERROR(VLOOKUP(J440,INDIRECT(VLOOKUP($G440,ListaEfectos!$A$4:$F$77,2,0)),2,0),0),IF($N440="Desventaja",IFERROR(VLOOKUP(J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R440" s="16">
        <f ca="1">IF($N440="Efecto",IFERROR(VLOOKUP(K440,INDIRECT(VLOOKUP($G440,ListaEfectos!$A$4:$F$77,2,0)),2,0),0),IF($N440="Desventaja",IFERROR(VLOOKUP(K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S440" s="16">
        <f ca="1">IF($N440="Efecto",IFERROR(VLOOKUP(L440,INDIRECT(VLOOKUP($G440,ListaEfectos!$A$4:$F$77,2,0)),2,0),0),IF($N440="Desventaja",IFERROR(VLOOKUP(L440,INDIRECT(VLOOKUP($G440,ListaDesventajas!$A$1:$B$24,2,0)),2,0),0),IF($N440="Mantenida",10*INDEX(INDIRECT($F440),1,2),IF($N440="Sostenimiento Menor",20*INDEX(INDIRECT($F440),1,2),IF($N440="Sostenimiento Mayor",30*INDEX(INDIRECT($F440),1,2),IF($N440="Combinable",10*INDEX(INDIRECT($F440),1,2),0))))))</f>
        <v>0</v>
      </c>
      <c r="T440" s="49">
        <f t="shared" ca="1" si="19"/>
        <v>20</v>
      </c>
    </row>
    <row r="441" spans="1:20" x14ac:dyDescent="0.25">
      <c r="A441" s="54"/>
      <c r="C441" s="16" t="str">
        <f t="shared" si="20"/>
        <v/>
      </c>
      <c r="D441" s="24" t="str">
        <f t="shared" si="21"/>
        <v/>
      </c>
      <c r="E441" s="23" t="s">
        <v>241</v>
      </c>
      <c r="F441" s="24" t="str">
        <f t="array" ref="F441">IF(C441&lt;&gt;"",ADDRESS(ROW(C441),COLUMN(C441))&amp;":"&amp;ADDRESS(ROW(C441)-1+MATCH(TRUE,C442:$C$455&lt;&gt;"",0),COLUMN(U441)),F440)</f>
        <v>$C$440:$U$442</v>
      </c>
      <c r="G441" s="24" t="s">
        <v>302</v>
      </c>
      <c r="H441" s="48" t="s">
        <v>344</v>
      </c>
      <c r="I441" s="16"/>
      <c r="J441" s="16"/>
      <c r="K441" s="16"/>
      <c r="L441" s="16"/>
      <c r="M441" s="27" t="str">
        <f>VLOOKUP(G441,ListaEfectos!$A$4:$F$77,6,0)</f>
        <v>Luz</v>
      </c>
      <c r="N441" s="63" t="str">
        <f>IFERROR(IF(VLOOKUP($G441,ListaEfectos!$A$4:$F$77,1,0)&lt;&gt;"","Efecto"),IFERROR(IF(VLOOKUP($G441,ListaDesventajas!$A$2:$A$24,1,0)&lt;&gt;"","Desventaja"),G441))</f>
        <v>Efecto</v>
      </c>
      <c r="O441" s="23">
        <f ca="1">IF($N441="Efecto",IFERROR(VLOOKUP(H441,INDIRECT(VLOOKUP($G441,ListaEfectos!$A$4:$F$77,2,0)),2,0),0),IF($N441="Desventaja",IFERROR(VLOOKUP(H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10</v>
      </c>
      <c r="P441" s="16">
        <f ca="1">IF($N441="Efecto",IFERROR(VLOOKUP(I441,INDIRECT(VLOOKUP($G441,ListaEfectos!$A$4:$F$77,2,0)),2,0),0),IF($N441="Desventaja",IFERROR(VLOOKUP(I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Q441" s="16">
        <f ca="1">IF($N441="Efecto",IFERROR(VLOOKUP(J441,INDIRECT(VLOOKUP($G441,ListaEfectos!$A$4:$F$77,2,0)),2,0),0),IF($N441="Desventaja",IFERROR(VLOOKUP(J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R441" s="16">
        <f ca="1">IF($N441="Efecto",IFERROR(VLOOKUP(K441,INDIRECT(VLOOKUP($G441,ListaEfectos!$A$4:$F$77,2,0)),2,0),0),IF($N441="Desventaja",IFERROR(VLOOKUP(K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S441" s="16">
        <f ca="1">IF($N441="Efecto",IFERROR(VLOOKUP(L441,INDIRECT(VLOOKUP($G441,ListaEfectos!$A$4:$F$77,2,0)),2,0),0),IF($N441="Desventaja",IFERROR(VLOOKUP(L441,INDIRECT(VLOOKUP($G441,ListaDesventajas!$A$1:$B$24,2,0)),2,0),0),IF($N441="Mantenida",10*INDEX(INDIRECT($F441),1,2),IF($N441="Sostenimiento Menor",20*INDEX(INDIRECT($F441),1,2),IF($N441="Sostenimiento Mayor",30*INDEX(INDIRECT($F441),1,2),IF($N441="Combinable",10*INDEX(INDIRECT($F441),1,2),0))))))</f>
        <v>0</v>
      </c>
      <c r="T441" s="49">
        <f t="shared" ca="1" si="19"/>
        <v>10</v>
      </c>
    </row>
    <row r="442" spans="1:20" x14ac:dyDescent="0.25">
      <c r="A442" s="54"/>
      <c r="C442" s="16" t="str">
        <f t="shared" si="20"/>
        <v/>
      </c>
      <c r="D442" s="24" t="str">
        <f t="shared" si="21"/>
        <v/>
      </c>
      <c r="E442" s="23" t="s">
        <v>75</v>
      </c>
      <c r="F442" s="24" t="str">
        <f t="array" ref="F442">IF(C442&lt;&gt;"",ADDRESS(ROW(C442),COLUMN(C442))&amp;":"&amp;ADDRESS(ROW(C442)-1+MATCH(TRUE,C443:$C$455&lt;&gt;"",0),COLUMN(U442)),F441)</f>
        <v>$C$440:$U$442</v>
      </c>
      <c r="H442" s="16"/>
      <c r="I442" s="16"/>
      <c r="J442" s="16"/>
      <c r="K442" s="16"/>
      <c r="L442" s="16"/>
      <c r="M442" s="27" t="e">
        <f>VLOOKUP(G442,ListaEfectos!$A$4:$F$77,6,0)</f>
        <v>#N/A</v>
      </c>
      <c r="N442" s="63">
        <f>IFERROR(IF(VLOOKUP($G442,ListaEfectos!$A$4:$F$77,1,0)&lt;&gt;"","Efecto"),IFERROR(IF(VLOOKUP($G442,ListaDesventajas!$A$2:$A$24,1,0)&lt;&gt;"","Desventaja"),G442))</f>
        <v>0</v>
      </c>
      <c r="O442" s="23">
        <f ca="1">IF($N442="Efecto",IFERROR(VLOOKUP(H442,INDIRECT(VLOOKUP($G442,ListaEfectos!$A$4:$F$77,2,0)),2,0),0),IF($N442="Desventaja",IFERROR(VLOOKUP(H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P442" s="16">
        <f ca="1">IF($N442="Efecto",IFERROR(VLOOKUP(I442,INDIRECT(VLOOKUP($G442,ListaEfectos!$A$4:$F$77,2,0)),2,0),0),IF($N442="Desventaja",IFERROR(VLOOKUP(I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Q442" s="16">
        <f ca="1">IF($N442="Efecto",IFERROR(VLOOKUP(J442,INDIRECT(VLOOKUP($G442,ListaEfectos!$A$4:$F$77,2,0)),2,0),0),IF($N442="Desventaja",IFERROR(VLOOKUP(J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R442" s="16">
        <f ca="1">IF($N442="Efecto",IFERROR(VLOOKUP(K442,INDIRECT(VLOOKUP($G442,ListaEfectos!$A$4:$F$77,2,0)),2,0),0),IF($N442="Desventaja",IFERROR(VLOOKUP(K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S442" s="16">
        <f ca="1">IF($N442="Efecto",IFERROR(VLOOKUP(L442,INDIRECT(VLOOKUP($G442,ListaEfectos!$A$4:$F$77,2,0)),2,0),0),IF($N442="Desventaja",IFERROR(VLOOKUP(L442,INDIRECT(VLOOKUP($G442,ListaDesventajas!$A$1:$B$24,2,0)),2,0),0),IF($N442="Mantenida",10*INDEX(INDIRECT($F442),1,2),IF($N442="Sostenimiento Menor",20*INDEX(INDIRECT($F442),1,2),IF($N442="Sostenimiento Mayor",30*INDEX(INDIRECT($F442),1,2),IF($N442="Combinable",10*INDEX(INDIRECT($F442),1,2),0))))))</f>
        <v>0</v>
      </c>
      <c r="T442" s="49">
        <f t="shared" ca="1" si="19"/>
        <v>0</v>
      </c>
    </row>
    <row r="443" spans="1:20" x14ac:dyDescent="0.25">
      <c r="A443" s="54"/>
      <c r="B443" s="23" t="s">
        <v>523</v>
      </c>
      <c r="C443" s="16">
        <f t="shared" si="20"/>
        <v>100</v>
      </c>
      <c r="D443" s="24">
        <f t="shared" si="21"/>
        <v>2</v>
      </c>
      <c r="E443" s="23" t="s">
        <v>155</v>
      </c>
      <c r="F443" s="24" t="str">
        <f t="array" ref="F443">IF(C443&lt;&gt;"",ADDRESS(ROW(C443),COLUMN(C443))&amp;":"&amp;ADDRESS(ROW(C443)-1+MATCH(TRUE,C444:$C$455&lt;&gt;"",0),COLUMN(U443)),F442)</f>
        <v>$C$443:$U$446</v>
      </c>
      <c r="G443" s="24" t="s">
        <v>987</v>
      </c>
      <c r="H443" s="48" t="s">
        <v>348</v>
      </c>
      <c r="I443" s="16"/>
      <c r="J443" s="16"/>
      <c r="K443" s="16"/>
      <c r="L443" s="16"/>
      <c r="M443" s="27" t="str">
        <f>VLOOKUP(G443,ListaEfectos!$A$4:$F$77,6,0)</f>
        <v>Aire, Fuego, Oscuridad</v>
      </c>
      <c r="N443" s="63" t="str">
        <f>IFERROR(IF(VLOOKUP($G443,ListaEfectos!$A$4:$F$77,1,0)&lt;&gt;"","Efecto"),IFERROR(IF(VLOOKUP($G443,ListaDesventajas!$A$2:$A$24,1,0)&lt;&gt;"","Desventaja"),G443))</f>
        <v>Efecto</v>
      </c>
      <c r="O443" s="23">
        <f ca="1">IF($N443="Efecto",IFERROR(VLOOKUP(H443,INDIRECT(VLOOKUP($G443,ListaEfectos!$A$4:$F$77,2,0)),2,0),0),IF($N443="Desventaja",IFERROR(VLOOKUP(H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40</v>
      </c>
      <c r="P443" s="16">
        <f ca="1">IF($N443="Efecto",IFERROR(VLOOKUP(I443,INDIRECT(VLOOKUP($G443,ListaEfectos!$A$4:$F$77,2,0)),2,0),0),IF($N443="Desventaja",IFERROR(VLOOKUP(I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Q443" s="16">
        <f ca="1">IF($N443="Efecto",IFERROR(VLOOKUP(J443,INDIRECT(VLOOKUP($G443,ListaEfectos!$A$4:$F$77,2,0)),2,0),0),IF($N443="Desventaja",IFERROR(VLOOKUP(J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R443" s="16">
        <f ca="1">IF($N443="Efecto",IFERROR(VLOOKUP(K443,INDIRECT(VLOOKUP($G443,ListaEfectos!$A$4:$F$77,2,0)),2,0),0),IF($N443="Desventaja",IFERROR(VLOOKUP(K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S443" s="16">
        <f ca="1">IF($N443="Efecto",IFERROR(VLOOKUP(L443,INDIRECT(VLOOKUP($G443,ListaEfectos!$A$4:$F$77,2,0)),2,0),0),IF($N443="Desventaja",IFERROR(VLOOKUP(L443,INDIRECT(VLOOKUP($G443,ListaDesventajas!$A$1:$B$24,2,0)),2,0),0),IF($N443="Mantenida",10*INDEX(INDIRECT($F443),1,2),IF($N443="Sostenimiento Menor",20*INDEX(INDIRECT($F443),1,2),IF($N443="Sostenimiento Mayor",30*INDEX(INDIRECT($F443),1,2),IF($N443="Combinable",10*INDEX(INDIRECT($F443),1,2),0))))))</f>
        <v>0</v>
      </c>
      <c r="T443" s="49">
        <f t="shared" ref="T443:T454" ca="1" si="22">IF(OR(N443="Efecto",N443="Desventaja"),SUM(O443:S443),O443)</f>
        <v>40</v>
      </c>
    </row>
    <row r="444" spans="1:20" x14ac:dyDescent="0.25">
      <c r="A444" s="54"/>
      <c r="C444" s="16" t="str">
        <f t="shared" si="20"/>
        <v/>
      </c>
      <c r="D444" s="24" t="str">
        <f t="shared" si="21"/>
        <v/>
      </c>
      <c r="E444" s="23" t="s">
        <v>242</v>
      </c>
      <c r="F444" s="24" t="str">
        <f t="array" ref="F444">IF(C444&lt;&gt;"",ADDRESS(ROW(C444),COLUMN(C444))&amp;":"&amp;ADDRESS(ROW(C444)-1+MATCH(TRUE,C445:$C$455&lt;&gt;"",0),COLUMN(U444)),F443)</f>
        <v>$C$443:$U$446</v>
      </c>
      <c r="G444" s="24" t="s">
        <v>243</v>
      </c>
      <c r="H444" s="47" t="s">
        <v>362</v>
      </c>
      <c r="I444" s="47" t="s">
        <v>1001</v>
      </c>
      <c r="J444" s="16"/>
      <c r="K444" s="16"/>
      <c r="L444" s="16"/>
      <c r="M444" s="27" t="str">
        <f>VLOOKUP(G444,ListaEfectos!$A$4:$F$77,6,0)</f>
        <v>Agua, Aire, Fuego</v>
      </c>
      <c r="N444" s="63" t="str">
        <f>IFERROR(IF(VLOOKUP($G444,ListaEfectos!$A$4:$F$77,1,0)&lt;&gt;"","Efecto"),IFERROR(IF(VLOOKUP($G444,ListaDesventajas!$A$2:$A$24,1,0)&lt;&gt;"","Desventaja"),G444))</f>
        <v>Efecto</v>
      </c>
      <c r="O444" s="23">
        <f ca="1">IF($N444="Efecto",IFERROR(VLOOKUP(H444,INDIRECT(VLOOKUP($G444,ListaEfectos!$A$4:$F$77,2,0)),2,0),0),IF($N444="Desventaja",IFERROR(VLOOKUP(H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35</v>
      </c>
      <c r="P444" s="16">
        <f ca="1">IF($N444="Efecto",IFERROR(VLOOKUP(I444,INDIRECT(VLOOKUP($G444,ListaEfectos!$A$4:$F$77,2,0)),2,0),0),IF($N444="Desventaja",IFERROR(VLOOKUP(I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20</v>
      </c>
      <c r="Q444" s="16">
        <f ca="1">IF($N444="Efecto",IFERROR(VLOOKUP(J444,INDIRECT(VLOOKUP($G444,ListaEfectos!$A$4:$F$77,2,0)),2,0),0),IF($N444="Desventaja",IFERROR(VLOOKUP(J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R444" s="16">
        <f ca="1">IF($N444="Efecto",IFERROR(VLOOKUP(K444,INDIRECT(VLOOKUP($G444,ListaEfectos!$A$4:$F$77,2,0)),2,0),0),IF($N444="Desventaja",IFERROR(VLOOKUP(K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S444" s="16">
        <f ca="1">IF($N444="Efecto",IFERROR(VLOOKUP(L444,INDIRECT(VLOOKUP($G444,ListaEfectos!$A$4:$F$77,2,0)),2,0),0),IF($N444="Desventaja",IFERROR(VLOOKUP(L444,INDIRECT(VLOOKUP($G444,ListaDesventajas!$A$1:$B$24,2,0)),2,0),0),IF($N444="Mantenida",10*INDEX(INDIRECT($F444),1,2),IF($N444="Sostenimiento Menor",20*INDEX(INDIRECT($F444),1,2),IF($N444="Sostenimiento Mayor",30*INDEX(INDIRECT($F444),1,2),IF($N444="Combinable",10*INDEX(INDIRECT($F444),1,2),0))))))</f>
        <v>0</v>
      </c>
      <c r="T444" s="49">
        <f t="shared" ca="1" si="22"/>
        <v>55</v>
      </c>
    </row>
    <row r="445" spans="1:20" x14ac:dyDescent="0.25">
      <c r="A445" s="54"/>
      <c r="C445" s="16" t="str">
        <f t="shared" si="20"/>
        <v/>
      </c>
      <c r="D445" s="24" t="str">
        <f t="shared" si="21"/>
        <v/>
      </c>
      <c r="E445" s="23" t="s">
        <v>70</v>
      </c>
      <c r="F445" s="24" t="str">
        <f t="array" ref="F445">IF(C445&lt;&gt;"",ADDRESS(ROW(C445),COLUMN(C445))&amp;":"&amp;ADDRESS(ROW(C445)-1+MATCH(TRUE,C446:$C$455&lt;&gt;"",0),COLUMN(U445)),F444)</f>
        <v>$C$443:$U$446</v>
      </c>
      <c r="G445" s="24" t="s">
        <v>982</v>
      </c>
      <c r="H445" s="47" t="s">
        <v>355</v>
      </c>
      <c r="I445" s="16"/>
      <c r="J445" s="16"/>
      <c r="K445" s="16"/>
      <c r="L445" s="16"/>
      <c r="M445" s="27" t="str">
        <f>VLOOKUP(G445,ListaEfectos!$A$4:$F$77,6,0)</f>
        <v>Fuego, Luz, Oscuridad</v>
      </c>
      <c r="N445" s="63" t="str">
        <f>IFERROR(IF(VLOOKUP($G445,ListaEfectos!$A$4:$F$77,1,0)&lt;&gt;"","Efecto"),IFERROR(IF(VLOOKUP($G445,ListaDesventajas!$A$2:$A$24,1,0)&lt;&gt;"","Desventaja"),G445))</f>
        <v>Efecto</v>
      </c>
      <c r="O445" s="23">
        <f ca="1">IF($N445="Efecto",IFERROR(VLOOKUP(H445,INDIRECT(VLOOKUP($G445,ListaEfectos!$A$4:$F$77,2,0)),2,0),0),IF($N445="Desventaja",IFERROR(VLOOKUP(H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25</v>
      </c>
      <c r="P445" s="16">
        <f ca="1">IF($N445="Efecto",IFERROR(VLOOKUP(I445,INDIRECT(VLOOKUP($G445,ListaEfectos!$A$4:$F$77,2,0)),2,0),0),IF($N445="Desventaja",IFERROR(VLOOKUP(I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Q445" s="16">
        <f ca="1">IF($N445="Efecto",IFERROR(VLOOKUP(J445,INDIRECT(VLOOKUP($G445,ListaEfectos!$A$4:$F$77,2,0)),2,0),0),IF($N445="Desventaja",IFERROR(VLOOKUP(J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R445" s="16">
        <f ca="1">IF($N445="Efecto",IFERROR(VLOOKUP(K445,INDIRECT(VLOOKUP($G445,ListaEfectos!$A$4:$F$77,2,0)),2,0),0),IF($N445="Desventaja",IFERROR(VLOOKUP(K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S445" s="16">
        <f ca="1">IF($N445="Efecto",IFERROR(VLOOKUP(L445,INDIRECT(VLOOKUP($G445,ListaEfectos!$A$4:$F$77,2,0)),2,0),0),IF($N445="Desventaja",IFERROR(VLOOKUP(L445,INDIRECT(VLOOKUP($G445,ListaDesventajas!$A$1:$B$24,2,0)),2,0),0),IF($N445="Mantenida",10*INDEX(INDIRECT($F445),1,2),IF($N445="Sostenimiento Menor",20*INDEX(INDIRECT($F445),1,2),IF($N445="Sostenimiento Mayor",30*INDEX(INDIRECT($F445),1,2),IF($N445="Combinable",10*INDEX(INDIRECT($F445),1,2),0))))))</f>
        <v>0</v>
      </c>
      <c r="T445" s="49">
        <f t="shared" ca="1" si="22"/>
        <v>25</v>
      </c>
    </row>
    <row r="446" spans="1:20" x14ac:dyDescent="0.25">
      <c r="A446" s="54"/>
      <c r="B446" s="23" t="s">
        <v>256</v>
      </c>
      <c r="C446" s="16" t="str">
        <f t="shared" si="20"/>
        <v/>
      </c>
      <c r="D446" s="24" t="str">
        <f t="shared" si="21"/>
        <v/>
      </c>
      <c r="F446" s="24" t="str">
        <f t="array" ref="F446">IF(C446&lt;&gt;"",ADDRESS(ROW(C446),COLUMN(C446))&amp;":"&amp;ADDRESS(ROW(C446)-1+MATCH(TRUE,C447:$C$455&lt;&gt;"",0),COLUMN(U446)),F445)</f>
        <v>$C$443:$U$446</v>
      </c>
      <c r="G446" s="24" t="s">
        <v>284</v>
      </c>
      <c r="H446" s="47" t="s">
        <v>919</v>
      </c>
      <c r="I446" s="16"/>
      <c r="J446" s="16"/>
      <c r="K446" s="16"/>
      <c r="L446" s="16"/>
      <c r="M446" s="27" t="e">
        <f>VLOOKUP(G446,ListaEfectos!$A$4:$F$77,6,0)</f>
        <v>#N/A</v>
      </c>
      <c r="N446" s="63" t="str">
        <f>IFERROR(IF(VLOOKUP($G446,ListaEfectos!$A$4:$F$77,1,0)&lt;&gt;"","Efecto"),IFERROR(IF(VLOOKUP($G446,ListaDesventajas!$A$2:$A$24,1,0)&lt;&gt;"","Desventaja"),G446))</f>
        <v>Desventaja</v>
      </c>
      <c r="O446" s="23">
        <f ca="1">IF($N446="Efecto",IFERROR(VLOOKUP(H446,INDIRECT(VLOOKUP($G446,ListaEfectos!$A$4:$F$77,2,0)),2,0),0),IF($N446="Desventaja",IFERROR(VLOOKUP(H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-20</v>
      </c>
      <c r="P446" s="16">
        <f ca="1">IF($N446="Efecto",IFERROR(VLOOKUP(I446,INDIRECT(VLOOKUP($G446,ListaEfectos!$A$4:$F$77,2,0)),2,0),0),IF($N446="Desventaja",IFERROR(VLOOKUP(I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Q446" s="16">
        <f ca="1">IF($N446="Efecto",IFERROR(VLOOKUP(J446,INDIRECT(VLOOKUP($G446,ListaEfectos!$A$4:$F$77,2,0)),2,0),0),IF($N446="Desventaja",IFERROR(VLOOKUP(J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R446" s="16">
        <f ca="1">IF($N446="Efecto",IFERROR(VLOOKUP(K446,INDIRECT(VLOOKUP($G446,ListaEfectos!$A$4:$F$77,2,0)),2,0),0),IF($N446="Desventaja",IFERROR(VLOOKUP(K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S446" s="16">
        <f ca="1">IF($N446="Efecto",IFERROR(VLOOKUP(L446,INDIRECT(VLOOKUP($G446,ListaEfectos!$A$4:$F$77,2,0)),2,0),0),IF($N446="Desventaja",IFERROR(VLOOKUP(L446,INDIRECT(VLOOKUP($G446,ListaDesventajas!$A$1:$B$24,2,0)),2,0),0),IF($N446="Mantenida",10*INDEX(INDIRECT($F446),1,2),IF($N446="Sostenimiento Menor",20*INDEX(INDIRECT($F446),1,2),IF($N446="Sostenimiento Mayor",30*INDEX(INDIRECT($F446),1,2),IF($N446="Combinable",10*INDEX(INDIRECT($F446),1,2),0))))))</f>
        <v>0</v>
      </c>
      <c r="T446" s="49">
        <f t="shared" ca="1" si="22"/>
        <v>-20</v>
      </c>
    </row>
    <row r="447" spans="1:20" x14ac:dyDescent="0.25">
      <c r="A447" s="54"/>
      <c r="B447" s="23" t="s">
        <v>524</v>
      </c>
      <c r="C447" s="16">
        <f t="shared" si="20"/>
        <v>100</v>
      </c>
      <c r="D447" s="24">
        <f t="shared" si="21"/>
        <v>2</v>
      </c>
      <c r="E447" s="23" t="s">
        <v>135</v>
      </c>
      <c r="F447" s="24" t="str">
        <f t="array" ref="F447">IF(C447&lt;&gt;"",ADDRESS(ROW(C447),COLUMN(C447))&amp;":"&amp;ADDRESS(ROW(C447)-1+MATCH(TRUE,C448:$C$455&lt;&gt;"",0),COLUMN(U447)),F446)</f>
        <v>$C$447:$U$448</v>
      </c>
      <c r="G447" s="24" t="s">
        <v>987</v>
      </c>
      <c r="H447" s="48" t="s">
        <v>345</v>
      </c>
      <c r="I447" s="16"/>
      <c r="J447" s="16"/>
      <c r="K447" s="16"/>
      <c r="L447" s="16"/>
      <c r="M447" s="27" t="str">
        <f>VLOOKUP(G447,ListaEfectos!$A$4:$F$77,6,0)</f>
        <v>Aire, Fuego, Oscuridad</v>
      </c>
      <c r="N447" s="63" t="str">
        <f>IFERROR(IF(VLOOKUP($G447,ListaEfectos!$A$4:$F$77,1,0)&lt;&gt;"","Efecto"),IFERROR(IF(VLOOKUP($G447,ListaDesventajas!$A$2:$A$24,1,0)&lt;&gt;"","Desventaja"),G447))</f>
        <v>Efecto</v>
      </c>
      <c r="O447" s="23">
        <f ca="1">IF($N447="Efecto",IFERROR(VLOOKUP(H447,INDIRECT(VLOOKUP($G447,ListaEfectos!$A$4:$F$77,2,0)),2,0),0),IF($N447="Desventaja",IFERROR(VLOOKUP(H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20</v>
      </c>
      <c r="P447" s="16">
        <f ca="1">IF($N447="Efecto",IFERROR(VLOOKUP(I447,INDIRECT(VLOOKUP($G447,ListaEfectos!$A$4:$F$77,2,0)),2,0),0),IF($N447="Desventaja",IFERROR(VLOOKUP(I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Q447" s="16">
        <f ca="1">IF($N447="Efecto",IFERROR(VLOOKUP(J447,INDIRECT(VLOOKUP($G447,ListaEfectos!$A$4:$F$77,2,0)),2,0),0),IF($N447="Desventaja",IFERROR(VLOOKUP(J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R447" s="16">
        <f ca="1">IF($N447="Efecto",IFERROR(VLOOKUP(K447,INDIRECT(VLOOKUP($G447,ListaEfectos!$A$4:$F$77,2,0)),2,0),0),IF($N447="Desventaja",IFERROR(VLOOKUP(K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S447" s="16">
        <f ca="1">IF($N447="Efecto",IFERROR(VLOOKUP(L447,INDIRECT(VLOOKUP($G447,ListaEfectos!$A$4:$F$77,2,0)),2,0),0),IF($N447="Desventaja",IFERROR(VLOOKUP(L447,INDIRECT(VLOOKUP($G447,ListaDesventajas!$A$1:$B$24,2,0)),2,0),0),IF($N447="Mantenida",10*INDEX(INDIRECT($F447),1,2),IF($N447="Sostenimiento Menor",20*INDEX(INDIRECT($F447),1,2),IF($N447="Sostenimiento Mayor",30*INDEX(INDIRECT($F447),1,2),IF($N447="Combinable",10*INDEX(INDIRECT($F447),1,2),0))))))</f>
        <v>0</v>
      </c>
      <c r="T447" s="49">
        <f t="shared" ca="1" si="22"/>
        <v>20</v>
      </c>
    </row>
    <row r="448" spans="1:20" x14ac:dyDescent="0.25">
      <c r="A448" s="54"/>
      <c r="C448" s="16" t="str">
        <f t="shared" si="20"/>
        <v/>
      </c>
      <c r="D448" s="24" t="str">
        <f t="shared" si="21"/>
        <v/>
      </c>
      <c r="E448" s="23" t="s">
        <v>251</v>
      </c>
      <c r="F448" s="24" t="str">
        <f t="array" ref="F448">IF(C448&lt;&gt;"",ADDRESS(ROW(C448),COLUMN(C448))&amp;":"&amp;ADDRESS(ROW(C448)-1+MATCH(TRUE,C449:$C$455&lt;&gt;"",0),COLUMN(U448)),F447)</f>
        <v>$C$447:$U$448</v>
      </c>
      <c r="G448" s="24" t="s">
        <v>238</v>
      </c>
      <c r="H448" s="48" t="s">
        <v>349</v>
      </c>
      <c r="I448" s="47" t="s">
        <v>1019</v>
      </c>
      <c r="J448" s="16"/>
      <c r="K448" s="16"/>
      <c r="L448" s="16"/>
      <c r="M448" s="27" t="str">
        <f>VLOOKUP(G448,ListaEfectos!$A$4:$F$77,6,0)</f>
        <v>Agua, Aire, Oscuridad</v>
      </c>
      <c r="N448" s="63" t="str">
        <f>IFERROR(IF(VLOOKUP($G448,ListaEfectos!$A$4:$F$77,1,0)&lt;&gt;"","Efecto"),IFERROR(IF(VLOOKUP($G448,ListaDesventajas!$A$2:$A$24,1,0)&lt;&gt;"","Desventaja"),G448))</f>
        <v>Efecto</v>
      </c>
      <c r="O448" s="23">
        <f ca="1">IF($N448="Efecto",IFERROR(VLOOKUP(H448,INDIRECT(VLOOKUP($G448,ListaEfectos!$A$4:$F$77,2,0)),2,0),0),IF($N448="Desventaja",IFERROR(VLOOKUP(H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50</v>
      </c>
      <c r="P448" s="16">
        <f ca="1">IF($N448="Efecto",IFERROR(VLOOKUP(I448,INDIRECT(VLOOKUP($G448,ListaEfectos!$A$4:$F$77,2,0)),2,0),0),IF($N448="Desventaja",IFERROR(VLOOKUP(I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30</v>
      </c>
      <c r="Q448" s="16">
        <f ca="1">IF($N448="Efecto",IFERROR(VLOOKUP(J448,INDIRECT(VLOOKUP($G448,ListaEfectos!$A$4:$F$77,2,0)),2,0),0),IF($N448="Desventaja",IFERROR(VLOOKUP(J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R448" s="16">
        <f ca="1">IF($N448="Efecto",IFERROR(VLOOKUP(K448,INDIRECT(VLOOKUP($G448,ListaEfectos!$A$4:$F$77,2,0)),2,0),0),IF($N448="Desventaja",IFERROR(VLOOKUP(K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S448" s="16">
        <f ca="1">IF($N448="Efecto",IFERROR(VLOOKUP(L448,INDIRECT(VLOOKUP($G448,ListaEfectos!$A$4:$F$77,2,0)),2,0),0),IF($N448="Desventaja",IFERROR(VLOOKUP(L448,INDIRECT(VLOOKUP($G448,ListaDesventajas!$A$1:$B$24,2,0)),2,0),0),IF($N448="Mantenida",10*INDEX(INDIRECT($F448),1,2),IF($N448="Sostenimiento Menor",20*INDEX(INDIRECT($F448),1,2),IF($N448="Sostenimiento Mayor",30*INDEX(INDIRECT($F448),1,2),IF($N448="Combinable",10*INDEX(INDIRECT($F448),1,2),0))))))</f>
        <v>0</v>
      </c>
      <c r="T448" s="49">
        <f t="shared" ca="1" si="22"/>
        <v>80</v>
      </c>
    </row>
    <row r="449" spans="1:20" x14ac:dyDescent="0.25">
      <c r="A449" s="54"/>
      <c r="B449" s="23" t="s">
        <v>958</v>
      </c>
      <c r="C449" s="16">
        <f t="shared" si="20"/>
        <v>200</v>
      </c>
      <c r="D449" s="24">
        <f t="shared" ref="D449" si="23">IFERROR(VALUE(RIGHT(B449,1)),"")</f>
        <v>3</v>
      </c>
      <c r="E449" s="23" t="s">
        <v>959</v>
      </c>
      <c r="F449" s="24" t="str">
        <f t="array" ref="F449">IF(C449&lt;&gt;"",ADDRESS(ROW(C449),COLUMN(C449))&amp;":"&amp;ADDRESS(ROW(C449)-1+MATCH(TRUE,C450:$C$455&lt;&gt;"",0),COLUMN(U449)),F448)</f>
        <v>$C$449:$U$454</v>
      </c>
      <c r="G449" s="24" t="s">
        <v>987</v>
      </c>
      <c r="H449" s="48" t="s">
        <v>578</v>
      </c>
      <c r="I449" s="16"/>
      <c r="J449" s="16"/>
      <c r="K449" s="16"/>
      <c r="L449" s="16"/>
      <c r="M449" s="27" t="str">
        <f>VLOOKUP(G449,ListaEfectos!$A$4:$F$77,6,0)</f>
        <v>Aire, Fuego, Oscuridad</v>
      </c>
      <c r="N449" s="63" t="str">
        <f>IFERROR(IF(VLOOKUP($G449,ListaEfectos!$A$4:$F$77,1,0)&lt;&gt;"","Efecto"),IFERROR(IF(VLOOKUP($G449,ListaDesventajas!$A$2:$A$24,1,0)&lt;&gt;"","Desventaja"),G449))</f>
        <v>Efecto</v>
      </c>
      <c r="O449" s="23">
        <f ca="1">IF($N449="Efecto",IFERROR(VLOOKUP(H449,INDIRECT(VLOOKUP($G449,ListaEfectos!$A$4:$F$77,2,0)),2,0),0),IF($N449="Desventaja",IFERROR(VLOOKUP(H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50</v>
      </c>
      <c r="P449" s="16">
        <f ca="1">IF($N449="Efecto",IFERROR(VLOOKUP(I449,INDIRECT(VLOOKUP($G449,ListaEfectos!$A$4:$F$77,2,0)),2,0),0),IF($N449="Desventaja",IFERROR(VLOOKUP(I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Q449" s="16">
        <f ca="1">IF($N449="Efecto",IFERROR(VLOOKUP(J449,INDIRECT(VLOOKUP($G449,ListaEfectos!$A$4:$F$77,2,0)),2,0),0),IF($N449="Desventaja",IFERROR(VLOOKUP(J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R449" s="16">
        <f ca="1">IF($N449="Efecto",IFERROR(VLOOKUP(K449,INDIRECT(VLOOKUP($G449,ListaEfectos!$A$4:$F$77,2,0)),2,0),0),IF($N449="Desventaja",IFERROR(VLOOKUP(K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S449" s="16">
        <f ca="1">IF($N449="Efecto",IFERROR(VLOOKUP(L449,INDIRECT(VLOOKUP($G449,ListaEfectos!$A$4:$F$77,2,0)),2,0),0),IF($N449="Desventaja",IFERROR(VLOOKUP(L449,INDIRECT(VLOOKUP($G449,ListaDesventajas!$A$1:$B$24,2,0)),2,0),0),IF($N449="Mantenida",10*INDEX(INDIRECT($F449),1,2),IF($N449="Sostenimiento Menor",20*INDEX(INDIRECT($F449),1,2),IF($N449="Sostenimiento Mayor",30*INDEX(INDIRECT($F449),1,2),IF($N449="Combinable",10*INDEX(INDIRECT($F449),1,2),0))))))</f>
        <v>0</v>
      </c>
      <c r="T449" s="49">
        <f t="shared" ca="1" si="22"/>
        <v>50</v>
      </c>
    </row>
    <row r="450" spans="1:20" x14ac:dyDescent="0.25">
      <c r="A450" s="54"/>
      <c r="C450" s="16" t="str">
        <f t="shared" si="20"/>
        <v/>
      </c>
      <c r="D450" s="24" t="str">
        <f t="shared" ref="D450:D454" si="24">IFERROR(VALUE(RIGHT(B450,1)),"")</f>
        <v/>
      </c>
      <c r="E450" s="23" t="s">
        <v>960</v>
      </c>
      <c r="F450" s="24" t="str">
        <f t="array" ref="F450">IF(C450&lt;&gt;"",ADDRESS(ROW(C450),COLUMN(C450))&amp;":"&amp;ADDRESS(ROW(C450)-1+MATCH(TRUE,C451:$C$455&lt;&gt;"",0),COLUMN(U450)),F449)</f>
        <v>$C$449:$U$454</v>
      </c>
      <c r="G450" s="24" t="s">
        <v>982</v>
      </c>
      <c r="H450" s="47" t="s">
        <v>674</v>
      </c>
      <c r="I450" s="16"/>
      <c r="J450" s="16"/>
      <c r="K450" s="16"/>
      <c r="L450" s="16"/>
      <c r="M450" s="27" t="str">
        <f>VLOOKUP(G450,ListaEfectos!$A$4:$F$77,6,0)</f>
        <v>Fuego, Luz, Oscuridad</v>
      </c>
      <c r="N450" s="63" t="str">
        <f>IFERROR(IF(VLOOKUP($G450,ListaEfectos!$A$4:$F$77,1,0)&lt;&gt;"","Efecto"),IFERROR(IF(VLOOKUP($G450,ListaDesventajas!$A$2:$A$24,1,0)&lt;&gt;"","Desventaja"),G450))</f>
        <v>Efecto</v>
      </c>
      <c r="O450" s="23">
        <f ca="1">IF($N450="Efecto",IFERROR(VLOOKUP(H450,INDIRECT(VLOOKUP($G450,ListaEfectos!$A$4:$F$77,2,0)),2,0),0),IF($N450="Desventaja",IFERROR(VLOOKUP(H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60</v>
      </c>
      <c r="P450" s="16">
        <f ca="1">IF($N450="Efecto",IFERROR(VLOOKUP(I450,INDIRECT(VLOOKUP($G450,ListaEfectos!$A$4:$F$77,2,0)),2,0),0),IF($N450="Desventaja",IFERROR(VLOOKUP(I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Q450" s="16">
        <f ca="1">IF($N450="Efecto",IFERROR(VLOOKUP(J450,INDIRECT(VLOOKUP($G450,ListaEfectos!$A$4:$F$77,2,0)),2,0),0),IF($N450="Desventaja",IFERROR(VLOOKUP(J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R450" s="16">
        <f ca="1">IF($N450="Efecto",IFERROR(VLOOKUP(K450,INDIRECT(VLOOKUP($G450,ListaEfectos!$A$4:$F$77,2,0)),2,0),0),IF($N450="Desventaja",IFERROR(VLOOKUP(K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S450" s="16">
        <f ca="1">IF($N450="Efecto",IFERROR(VLOOKUP(L450,INDIRECT(VLOOKUP($G450,ListaEfectos!$A$4:$F$77,2,0)),2,0),0),IF($N450="Desventaja",IFERROR(VLOOKUP(L450,INDIRECT(VLOOKUP($G450,ListaDesventajas!$A$1:$B$24,2,0)),2,0),0),IF($N450="Mantenida",10*INDEX(INDIRECT($F450),1,2),IF($N450="Sostenimiento Menor",20*INDEX(INDIRECT($F450),1,2),IF($N450="Sostenimiento Mayor",30*INDEX(INDIRECT($F450),1,2),IF($N450="Combinable",10*INDEX(INDIRECT($F450),1,2),0))))))</f>
        <v>0</v>
      </c>
      <c r="T450" s="49">
        <f t="shared" ca="1" si="22"/>
        <v>60</v>
      </c>
    </row>
    <row r="451" spans="1:20" x14ac:dyDescent="0.25">
      <c r="A451" s="54"/>
      <c r="C451" s="16" t="str">
        <f t="shared" ref="C451:C454" si="25">IFERROR(VALUE(MID(B451,FIND("(",B451)+1,FIND(")",B451)-FIND("(",B451)-4)),"")</f>
        <v/>
      </c>
      <c r="D451" s="24" t="str">
        <f t="shared" si="24"/>
        <v/>
      </c>
      <c r="E451" s="23" t="s">
        <v>961</v>
      </c>
      <c r="F451" s="24" t="str">
        <f t="array" ref="F451">IF(C451&lt;&gt;"",ADDRESS(ROW(C451),COLUMN(C451))&amp;":"&amp;ADDRESS(ROW(C451)-1+MATCH(TRUE,C452:$C$455&lt;&gt;"",0),COLUMN(U451)),F450)</f>
        <v>$C$449:$U$454</v>
      </c>
      <c r="G451" s="24" t="s">
        <v>253</v>
      </c>
      <c r="H451" s="47" t="s">
        <v>377</v>
      </c>
      <c r="I451" s="16"/>
      <c r="J451" s="16"/>
      <c r="K451" s="16"/>
      <c r="L451" s="16"/>
      <c r="M451" s="27" t="str">
        <f>VLOOKUP(G451,ListaEfectos!$A$4:$F$77,6,0)</f>
        <v>Fuego</v>
      </c>
      <c r="N451" s="63" t="str">
        <f>IFERROR(IF(VLOOKUP($G451,ListaEfectos!$A$4:$F$77,1,0)&lt;&gt;"","Efecto"),IFERROR(IF(VLOOKUP($G451,ListaDesventajas!$A$2:$A$24,1,0)&lt;&gt;"","Desventaja"),G451))</f>
        <v>Efecto</v>
      </c>
      <c r="O451" s="23">
        <f ca="1">IF($N451="Efecto",IFERROR(VLOOKUP(H451,INDIRECT(VLOOKUP($G451,ListaEfectos!$A$4:$F$77,2,0)),2,0),0),IF($N451="Desventaja",IFERROR(VLOOKUP(H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40</v>
      </c>
      <c r="P451" s="16">
        <f ca="1">IF($N451="Efecto",IFERROR(VLOOKUP(I451,INDIRECT(VLOOKUP($G451,ListaEfectos!$A$4:$F$77,2,0)),2,0),0),IF($N451="Desventaja",IFERROR(VLOOKUP(I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Q451" s="16">
        <f ca="1">IF($N451="Efecto",IFERROR(VLOOKUP(J451,INDIRECT(VLOOKUP($G451,ListaEfectos!$A$4:$F$77,2,0)),2,0),0),IF($N451="Desventaja",IFERROR(VLOOKUP(J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R451" s="16">
        <f ca="1">IF($N451="Efecto",IFERROR(VLOOKUP(K451,INDIRECT(VLOOKUP($G451,ListaEfectos!$A$4:$F$77,2,0)),2,0),0),IF($N451="Desventaja",IFERROR(VLOOKUP(K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S451" s="16">
        <f ca="1">IF($N451="Efecto",IFERROR(VLOOKUP(L451,INDIRECT(VLOOKUP($G451,ListaEfectos!$A$4:$F$77,2,0)),2,0),0),IF($N451="Desventaja",IFERROR(VLOOKUP(L451,INDIRECT(VLOOKUP($G451,ListaDesventajas!$A$1:$B$24,2,0)),2,0),0),IF($N451="Mantenida",10*INDEX(INDIRECT($F451),1,2),IF($N451="Sostenimiento Menor",20*INDEX(INDIRECT($F451),1,2),IF($N451="Sostenimiento Mayor",30*INDEX(INDIRECT($F451),1,2),IF($N451="Combinable",10*INDEX(INDIRECT($F451),1,2),0))))))</f>
        <v>0</v>
      </c>
      <c r="T451" s="49">
        <f t="shared" ca="1" si="22"/>
        <v>40</v>
      </c>
    </row>
    <row r="452" spans="1:20" x14ac:dyDescent="0.25">
      <c r="A452" s="54"/>
      <c r="C452" s="16" t="str">
        <f t="shared" si="25"/>
        <v/>
      </c>
      <c r="D452" s="24" t="str">
        <f t="shared" si="24"/>
        <v/>
      </c>
      <c r="E452" s="23" t="s">
        <v>69</v>
      </c>
      <c r="F452" s="24" t="str">
        <f t="array" ref="F452">IF(C452&lt;&gt;"",ADDRESS(ROW(C452),COLUMN(C452))&amp;":"&amp;ADDRESS(ROW(C452)-1+MATCH(TRUE,C453:$C$455&lt;&gt;"",0),COLUMN(U452)),F451)</f>
        <v>$C$449:$U$454</v>
      </c>
      <c r="G452" s="24" t="s">
        <v>69</v>
      </c>
      <c r="H452" s="47" t="s">
        <v>919</v>
      </c>
      <c r="I452" s="16"/>
      <c r="J452" s="16"/>
      <c r="K452" s="16"/>
      <c r="L452" s="16"/>
      <c r="M452" s="27" t="str">
        <f>VLOOKUP(G452,ListaEfectos!$A$4:$F$77,6,0)</f>
        <v>Luz, Oscuridad</v>
      </c>
      <c r="N452" s="63" t="str">
        <f>IFERROR(IF(VLOOKUP($G452,ListaEfectos!$A$4:$F$77,1,0)&lt;&gt;"","Efecto"),IFERROR(IF(VLOOKUP($G452,ListaDesventajas!$A$2:$A$24,1,0)&lt;&gt;"","Desventaja"),G452))</f>
        <v>Efecto</v>
      </c>
      <c r="O452" s="23">
        <f ca="1">IF($N452="Efecto",IFERROR(VLOOKUP(H452,INDIRECT(VLOOKUP($G452,ListaEfectos!$A$4:$F$77,2,0)),2,0),0),IF($N452="Desventaja",IFERROR(VLOOKUP(H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10</v>
      </c>
      <c r="P452" s="16">
        <f ca="1">IF($N452="Efecto",IFERROR(VLOOKUP(I452,INDIRECT(VLOOKUP($G452,ListaEfectos!$A$4:$F$77,2,0)),2,0),0),IF($N452="Desventaja",IFERROR(VLOOKUP(I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Q452" s="16">
        <f ca="1">IF($N452="Efecto",IFERROR(VLOOKUP(J452,INDIRECT(VLOOKUP($G452,ListaEfectos!$A$4:$F$77,2,0)),2,0),0),IF($N452="Desventaja",IFERROR(VLOOKUP(J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R452" s="16">
        <f ca="1">IF($N452="Efecto",IFERROR(VLOOKUP(K452,INDIRECT(VLOOKUP($G452,ListaEfectos!$A$4:$F$77,2,0)),2,0),0),IF($N452="Desventaja",IFERROR(VLOOKUP(K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S452" s="16">
        <f ca="1">IF($N452="Efecto",IFERROR(VLOOKUP(L452,INDIRECT(VLOOKUP($G452,ListaEfectos!$A$4:$F$77,2,0)),2,0),0),IF($N452="Desventaja",IFERROR(VLOOKUP(L452,INDIRECT(VLOOKUP($G452,ListaDesventajas!$A$1:$B$24,2,0)),2,0),0),IF($N452="Mantenida",10*INDEX(INDIRECT($F452),1,2),IF($N452="Sostenimiento Menor",20*INDEX(INDIRECT($F452),1,2),IF($N452="Sostenimiento Mayor",30*INDEX(INDIRECT($F452),1,2),IF($N452="Combinable",10*INDEX(INDIRECT($F452),1,2),0))))))</f>
        <v>0</v>
      </c>
      <c r="T452" s="49">
        <f t="shared" ca="1" si="22"/>
        <v>10</v>
      </c>
    </row>
    <row r="453" spans="1:20" x14ac:dyDescent="0.25">
      <c r="A453" s="54"/>
      <c r="C453" s="16" t="str">
        <f t="shared" si="25"/>
        <v/>
      </c>
      <c r="D453" s="24" t="str">
        <f t="shared" si="24"/>
        <v/>
      </c>
      <c r="E453" s="23" t="s">
        <v>341</v>
      </c>
      <c r="F453" s="24" t="str">
        <f t="array" ref="F453">IF(C453&lt;&gt;"",ADDRESS(ROW(C453),COLUMN(C453))&amp;":"&amp;ADDRESS(ROW(C453)-1+MATCH(TRUE,C454:$C$455&lt;&gt;"",0),COLUMN(U453)),F452)</f>
        <v>$C$449:$U$454</v>
      </c>
      <c r="G453" s="24" t="s">
        <v>61</v>
      </c>
      <c r="H453" s="47" t="s">
        <v>1030</v>
      </c>
      <c r="I453" s="16"/>
      <c r="J453" s="16"/>
      <c r="K453" s="16"/>
      <c r="L453" s="16"/>
      <c r="M453" s="27" t="str">
        <f>VLOOKUP(G453,ListaEfectos!$A$4:$F$77,6,0)</f>
        <v>Agua, Aire, Oscuridad</v>
      </c>
      <c r="N453" s="63" t="str">
        <f>IFERROR(IF(VLOOKUP($G453,ListaEfectos!$A$4:$F$77,1,0)&lt;&gt;"","Efecto"),IFERROR(IF(VLOOKUP($G453,ListaDesventajas!$A$2:$A$24,1,0)&lt;&gt;"","Desventaja"),G453))</f>
        <v>Efecto</v>
      </c>
      <c r="O453" s="23">
        <f ca="1">IF($N453="Efecto",IFERROR(VLOOKUP(H453,INDIRECT(VLOOKUP($G453,ListaEfectos!$A$4:$F$77,2,0)),2,0),0),IF($N453="Desventaja",IFERROR(VLOOKUP(H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30</v>
      </c>
      <c r="P453" s="16">
        <f ca="1">IF($N453="Efecto",IFERROR(VLOOKUP(I453,INDIRECT(VLOOKUP($G453,ListaEfectos!$A$4:$F$77,2,0)),2,0),0),IF($N453="Desventaja",IFERROR(VLOOKUP(I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Q453" s="16">
        <f ca="1">IF($N453="Efecto",IFERROR(VLOOKUP(J453,INDIRECT(VLOOKUP($G453,ListaEfectos!$A$4:$F$77,2,0)),2,0),0),IF($N453="Desventaja",IFERROR(VLOOKUP(J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R453" s="16">
        <f ca="1">IF($N453="Efecto",IFERROR(VLOOKUP(K453,INDIRECT(VLOOKUP($G453,ListaEfectos!$A$4:$F$77,2,0)),2,0),0),IF($N453="Desventaja",IFERROR(VLOOKUP(K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S453" s="16">
        <f ca="1">IF($N453="Efecto",IFERROR(VLOOKUP(L453,INDIRECT(VLOOKUP($G453,ListaEfectos!$A$4:$F$77,2,0)),2,0),0),IF($N453="Desventaja",IFERROR(VLOOKUP(L453,INDIRECT(VLOOKUP($G453,ListaDesventajas!$A$1:$B$24,2,0)),2,0),0),IF($N453="Mantenida",10*INDEX(INDIRECT($F453),1,2),IF($N453="Sostenimiento Menor",20*INDEX(INDIRECT($F453),1,2),IF($N453="Sostenimiento Mayor",30*INDEX(INDIRECT($F453),1,2),IF($N453="Combinable",10*INDEX(INDIRECT($F453),1,2),0))))))</f>
        <v>0</v>
      </c>
      <c r="T453" s="49">
        <f t="shared" ca="1" si="22"/>
        <v>30</v>
      </c>
    </row>
    <row r="454" spans="1:20" ht="15.75" thickBot="1" x14ac:dyDescent="0.3">
      <c r="A454" s="55"/>
      <c r="B454" s="33"/>
      <c r="C454" s="34" t="str">
        <f t="shared" si="25"/>
        <v/>
      </c>
      <c r="D454" s="35" t="str">
        <f t="shared" si="24"/>
        <v/>
      </c>
      <c r="E454" s="33" t="s">
        <v>962</v>
      </c>
      <c r="F454" s="35" t="str">
        <f t="array" ref="F454">IF(C454&lt;&gt;"",ADDRESS(ROW(C454),COLUMN(C454))&amp;":"&amp;ADDRESS(ROW(C454)-1+MATCH(TRUE,C455:$C$455&lt;&gt;"",0),COLUMN(U454)),F453)</f>
        <v>$C$449:$U$454</v>
      </c>
      <c r="G454" s="35" t="s">
        <v>304</v>
      </c>
      <c r="H454" s="34" t="s">
        <v>962</v>
      </c>
      <c r="I454" s="34"/>
      <c r="J454" s="34"/>
      <c r="K454" s="34"/>
      <c r="L454" s="34"/>
      <c r="M454" s="37" t="str">
        <f>VLOOKUP(G454,ListaEfectos!$A$4:$F$77,6,0)</f>
        <v>Fuego, Oscuridad</v>
      </c>
      <c r="N454" s="63" t="str">
        <f>IFERROR(IF(VLOOKUP($G454,ListaEfectos!$A$4:$F$77,1,0)&lt;&gt;"","Efecto"),IFERROR(IF(VLOOKUP($G454,ListaDesventajas!$A$2:$A$24,1,0)&lt;&gt;"","Desventaja"),G454))</f>
        <v>Efecto</v>
      </c>
      <c r="O454" s="33">
        <f ca="1">IF($N454="Efecto",IFERROR(VLOOKUP(H454,INDIRECT(VLOOKUP($G454,ListaEfectos!$A$4:$F$77,2,0)),2,0),0),IF($N454="Desventaja",IFERROR(VLOOKUP(H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40</v>
      </c>
      <c r="P454" s="34">
        <f ca="1">IF($N454="Efecto",IFERROR(VLOOKUP(I454,INDIRECT(VLOOKUP($G454,ListaEfectos!$A$4:$F$77,2,0)),2,0),0),IF($N454="Desventaja",IFERROR(VLOOKUP(I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Q454" s="34">
        <f ca="1">IF($N454="Efecto",IFERROR(VLOOKUP(J454,INDIRECT(VLOOKUP($G454,ListaEfectos!$A$4:$F$77,2,0)),2,0),0),IF($N454="Desventaja",IFERROR(VLOOKUP(J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R454" s="34">
        <f ca="1">IF($N454="Efecto",IFERROR(VLOOKUP(K454,INDIRECT(VLOOKUP($G454,ListaEfectos!$A$4:$F$77,2,0)),2,0),0),IF($N454="Desventaja",IFERROR(VLOOKUP(K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S454" s="34">
        <f ca="1">IF($N454="Efecto",IFERROR(VLOOKUP(L454,INDIRECT(VLOOKUP($G454,ListaEfectos!$A$4:$F$77,2,0)),2,0),0),IF($N454="Desventaja",IFERROR(VLOOKUP(L454,INDIRECT(VLOOKUP($G454,ListaDesventajas!$A$1:$B$24,2,0)),2,0),0),IF($N454="Mantenida",10*INDEX(INDIRECT($F454),1,2),IF($N454="Sostenimiento Menor",20*INDEX(INDIRECT($F454),1,2),IF($N454="Sostenimiento Mayor",30*INDEX(INDIRECT($F454),1,2),IF($N454="Combinable",10*INDEX(INDIRECT($F454),1,2),0))))))</f>
        <v>0</v>
      </c>
      <c r="T454" s="50">
        <f t="shared" ca="1" si="22"/>
        <v>40</v>
      </c>
    </row>
    <row r="455" spans="1:20" x14ac:dyDescent="0.25">
      <c r="C455" s="16">
        <v>0</v>
      </c>
    </row>
  </sheetData>
  <mergeCells count="26">
    <mergeCell ref="A70:A80"/>
    <mergeCell ref="A2:A11"/>
    <mergeCell ref="A12:A26"/>
    <mergeCell ref="A27:A40"/>
    <mergeCell ref="A41:A55"/>
    <mergeCell ref="A56:A69"/>
    <mergeCell ref="A263:A278"/>
    <mergeCell ref="A81:A94"/>
    <mergeCell ref="A95:A104"/>
    <mergeCell ref="A105:A126"/>
    <mergeCell ref="A127:A140"/>
    <mergeCell ref="A141:A158"/>
    <mergeCell ref="A159:A177"/>
    <mergeCell ref="A178:A188"/>
    <mergeCell ref="A189:A207"/>
    <mergeCell ref="A208:A221"/>
    <mergeCell ref="A222:A237"/>
    <mergeCell ref="A238:A262"/>
    <mergeCell ref="A426:A437"/>
    <mergeCell ref="A438:A454"/>
    <mergeCell ref="A279:A298"/>
    <mergeCell ref="A299:A321"/>
    <mergeCell ref="A322:A339"/>
    <mergeCell ref="A340:A365"/>
    <mergeCell ref="A366:A386"/>
    <mergeCell ref="A387:A425"/>
  </mergeCells>
  <conditionalFormatting sqref="T108:T110 T112:T114 T1:T106 T116:T1048576 N1:N1048576">
    <cfRule type="cellIs" dxfId="4" priority="9" operator="lessThanOrEqual">
      <formula>5</formula>
    </cfRule>
  </conditionalFormatting>
  <conditionalFormatting sqref="T107">
    <cfRule type="cellIs" dxfId="3" priority="7" operator="lessThanOrEqual">
      <formula>5</formula>
    </cfRule>
  </conditionalFormatting>
  <conditionalFormatting sqref="T111">
    <cfRule type="cellIs" dxfId="2" priority="5" operator="lessThanOrEqual">
      <formula>5</formula>
    </cfRule>
  </conditionalFormatting>
  <conditionalFormatting sqref="T115">
    <cfRule type="cellIs" dxfId="1" priority="3" operator="lessThanOrEqual">
      <formula>5</formula>
    </cfRule>
  </conditionalFormatting>
  <conditionalFormatting sqref="U2:U454">
    <cfRule type="cellIs" dxfId="0" priority="1" operator="notEqual">
      <formula>C2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29.5703125" bestFit="1" customWidth="1"/>
    <col min="2" max="2" width="29.5703125" customWidth="1"/>
    <col min="6" max="6" width="18" bestFit="1" customWidth="1"/>
  </cols>
  <sheetData>
    <row r="1" spans="1:6" x14ac:dyDescent="0.25">
      <c r="A1" s="57" t="s">
        <v>894</v>
      </c>
      <c r="B1" s="58"/>
      <c r="C1" s="58"/>
      <c r="D1" s="58"/>
      <c r="E1" s="58"/>
      <c r="F1" s="58"/>
    </row>
    <row r="2" spans="1:6" x14ac:dyDescent="0.25">
      <c r="A2" s="59"/>
      <c r="B2" s="60"/>
      <c r="C2" s="60"/>
      <c r="D2" s="60"/>
      <c r="E2" s="60"/>
      <c r="F2" s="60"/>
    </row>
    <row r="3" spans="1:6" x14ac:dyDescent="0.25">
      <c r="A3" s="10" t="s">
        <v>895</v>
      </c>
      <c r="B3" s="11" t="s">
        <v>945</v>
      </c>
      <c r="C3" s="11" t="s">
        <v>896</v>
      </c>
      <c r="D3" s="11" t="s">
        <v>897</v>
      </c>
      <c r="E3" s="11" t="s">
        <v>898</v>
      </c>
      <c r="F3" s="11" t="s">
        <v>899</v>
      </c>
    </row>
    <row r="4" spans="1:6" x14ac:dyDescent="0.25">
      <c r="A4" s="12" t="s">
        <v>900</v>
      </c>
      <c r="B4" s="13" t="str">
        <f>IF(ISNUMBER(FIND("&gt;&gt;",A4)),"","OpcionesEfectos!"&amp;ADDRESS(ROW(OpcionesEfectos!$B$3)+MATCH(A4,OpcionesEfectos!$A$4:$A$633,0),COLUMN(OpcionesEfectos!$B$3))&amp;":"&amp;ADDRESS(ROW(OpcionesEfectos!$D$3)+MATCH(A4,OpcionesEfectos!$A$4:$A$633,0)+COUNTIF(OpcionesEfectos!$A$4:$A$633,A4)-1,COLUMN(OpcionesEfectos!$D$3)))</f>
        <v/>
      </c>
      <c r="C4" s="13" t="s">
        <v>901</v>
      </c>
      <c r="D4" s="13"/>
      <c r="E4" s="13"/>
      <c r="F4" s="13"/>
    </row>
    <row r="5" spans="1:6" x14ac:dyDescent="0.25">
      <c r="A5" s="12" t="s">
        <v>252</v>
      </c>
      <c r="B5" s="13" t="str">
        <f>IF(ISNUMBER(FIND("&gt;&gt;",A5)),"","OpcionesEfectos!"&amp;ADDRESS(ROW(OpcionesEfectos!$B$3)+MATCH(A5,OpcionesEfectos!$A$4:$A$633,0),COLUMN(OpcionesEfectos!$B$3))&amp;":"&amp;ADDRESS(ROW(OpcionesEfectos!$D$3)+MATCH(A5,OpcionesEfectos!$A$4:$A$633,0)+COUNTIF(OpcionesEfectos!$A$4:$A$633,A5)-1,COLUMN(OpcionesEfectos!$D$3)))</f>
        <v>OpcionesEfectos!$B$5:$D$15</v>
      </c>
      <c r="C5" s="13" t="s">
        <v>761</v>
      </c>
      <c r="D5" s="13" t="s">
        <v>249</v>
      </c>
      <c r="E5" s="13" t="s">
        <v>764</v>
      </c>
      <c r="F5" s="13" t="s">
        <v>902</v>
      </c>
    </row>
    <row r="6" spans="1:6" x14ac:dyDescent="0.25">
      <c r="A6" s="12" t="s">
        <v>903</v>
      </c>
      <c r="B6" s="13" t="str">
        <f>IF(ISNUMBER(FIND("&gt;&gt;",A6)),"","OpcionesEfectos!"&amp;ADDRESS(ROW(OpcionesEfectos!$B$3)+MATCH(A6,OpcionesEfectos!$A$4:$A$633,0),COLUMN(OpcionesEfectos!$B$3))&amp;":"&amp;ADDRESS(ROW(OpcionesEfectos!$D$3)+MATCH(A6,OpcionesEfectos!$A$4:$A$633,0)+COUNTIF(OpcionesEfectos!$A$4:$A$633,A6)-1,COLUMN(OpcionesEfectos!$D$3)))</f>
        <v>OpcionesEfectos!$B$17:$D$23</v>
      </c>
      <c r="C6" s="13" t="s">
        <v>761</v>
      </c>
      <c r="D6" s="13" t="s">
        <v>249</v>
      </c>
      <c r="E6" s="13" t="s">
        <v>764</v>
      </c>
      <c r="F6" s="13" t="s">
        <v>902</v>
      </c>
    </row>
    <row r="7" spans="1:6" x14ac:dyDescent="0.25">
      <c r="A7" s="12" t="s">
        <v>582</v>
      </c>
      <c r="B7" s="13" t="str">
        <f>IF(ISNUMBER(FIND("&gt;&gt;",A7)),"","OpcionesEfectos!"&amp;ADDRESS(ROW(OpcionesEfectos!$B$3)+MATCH(A7,OpcionesEfectos!$A$4:$A$633,0),COLUMN(OpcionesEfectos!$B$3))&amp;":"&amp;ADDRESS(ROW(OpcionesEfectos!$D$3)+MATCH(A7,OpcionesEfectos!$A$4:$A$633,0)+COUNTIF(OpcionesEfectos!$A$4:$A$633,A7)-1,COLUMN(OpcionesEfectos!$D$3)))</f>
        <v>OpcionesEfectos!$B$25:$D$32</v>
      </c>
      <c r="C7" s="13" t="s">
        <v>546</v>
      </c>
      <c r="D7" s="13" t="s">
        <v>764</v>
      </c>
      <c r="E7" s="13" t="s">
        <v>763</v>
      </c>
      <c r="F7" s="13" t="s">
        <v>904</v>
      </c>
    </row>
    <row r="8" spans="1:6" x14ac:dyDescent="0.25">
      <c r="A8" s="12" t="s">
        <v>340</v>
      </c>
      <c r="B8" s="13" t="str">
        <f>IF(ISNUMBER(FIND("&gt;&gt;",A8)),"","OpcionesEfectos!"&amp;ADDRESS(ROW(OpcionesEfectos!$B$3)+MATCH(A8,OpcionesEfectos!$A$4:$A$633,0),COLUMN(OpcionesEfectos!$B$3))&amp;":"&amp;ADDRESS(ROW(OpcionesEfectos!$D$3)+MATCH(A8,OpcionesEfectos!$A$4:$A$633,0)+COUNTIF(OpcionesEfectos!$A$4:$A$633,A8)-1,COLUMN(OpcionesEfectos!$D$3)))</f>
        <v>OpcionesEfectos!$B$34:$D$44</v>
      </c>
      <c r="C8" s="13" t="s">
        <v>762</v>
      </c>
      <c r="D8" s="13" t="s">
        <v>761</v>
      </c>
      <c r="E8" s="13" t="s">
        <v>763</v>
      </c>
      <c r="F8" s="13" t="s">
        <v>905</v>
      </c>
    </row>
    <row r="9" spans="1:6" x14ac:dyDescent="0.25">
      <c r="A9" s="12" t="s">
        <v>305</v>
      </c>
      <c r="B9" s="13" t="str">
        <f>IF(ISNUMBER(FIND("&gt;&gt;",A9)),"","OpcionesEfectos!"&amp;ADDRESS(ROW(OpcionesEfectos!$B$3)+MATCH(A9,OpcionesEfectos!$A$4:$A$633,0),COLUMN(OpcionesEfectos!$B$3))&amp;":"&amp;ADDRESS(ROW(OpcionesEfectos!$D$3)+MATCH(A9,OpcionesEfectos!$A$4:$A$633,0)+COUNTIF(OpcionesEfectos!$A$4:$A$633,A9)-1,COLUMN(OpcionesEfectos!$D$3)))</f>
        <v>OpcionesEfectos!$B$46:$D$51</v>
      </c>
      <c r="C9" s="13" t="s">
        <v>761</v>
      </c>
      <c r="D9" s="13" t="s">
        <v>643</v>
      </c>
      <c r="E9" s="13" t="s">
        <v>643</v>
      </c>
      <c r="F9" s="13" t="s">
        <v>761</v>
      </c>
    </row>
    <row r="10" spans="1:6" x14ac:dyDescent="0.25">
      <c r="A10" s="12" t="s">
        <v>906</v>
      </c>
      <c r="B10" s="13" t="str">
        <f>IF(ISNUMBER(FIND("&gt;&gt;",A10)),"","OpcionesEfectos!"&amp;ADDRESS(ROW(OpcionesEfectos!$B$3)+MATCH(A10,OpcionesEfectos!$A$4:$A$633,0),COLUMN(OpcionesEfectos!$B$3))&amp;":"&amp;ADDRESS(ROW(OpcionesEfectos!$D$3)+MATCH(A10,OpcionesEfectos!$A$4:$A$633,0)+COUNTIF(OpcionesEfectos!$A$4:$A$633,A10)-1,COLUMN(OpcionesEfectos!$D$3)))</f>
        <v>OpcionesEfectos!$B$53:$D$55</v>
      </c>
      <c r="C10" s="13" t="s">
        <v>761</v>
      </c>
      <c r="D10" s="13" t="s">
        <v>643</v>
      </c>
      <c r="E10" s="13" t="s">
        <v>643</v>
      </c>
      <c r="F10" s="13" t="s">
        <v>761</v>
      </c>
    </row>
    <row r="11" spans="1:6" x14ac:dyDescent="0.25">
      <c r="A11" s="12" t="s">
        <v>341</v>
      </c>
      <c r="B11" s="13" t="str">
        <f>IF(ISNUMBER(FIND("&gt;&gt;",A11)),"","OpcionesEfectos!"&amp;ADDRESS(ROW(OpcionesEfectos!$B$3)+MATCH(A11,OpcionesEfectos!$A$4:$A$633,0),COLUMN(OpcionesEfectos!$B$3))&amp;":"&amp;ADDRESS(ROW(OpcionesEfectos!$D$3)+MATCH(A11,OpcionesEfectos!$A$4:$A$633,0)+COUNTIF(OpcionesEfectos!$A$4:$A$633,A11)-1,COLUMN(OpcionesEfectos!$D$3)))</f>
        <v>OpcionesEfectos!$B$57:$D$59</v>
      </c>
      <c r="C11" s="13" t="s">
        <v>762</v>
      </c>
      <c r="D11" s="13" t="s">
        <v>761</v>
      </c>
      <c r="E11" s="13" t="s">
        <v>764</v>
      </c>
      <c r="F11" s="13" t="s">
        <v>907</v>
      </c>
    </row>
    <row r="12" spans="1:6" x14ac:dyDescent="0.25">
      <c r="A12" s="12" t="s">
        <v>342</v>
      </c>
      <c r="B12" s="13" t="str">
        <f>IF(ISNUMBER(FIND("&gt;&gt;",A12)),"","OpcionesEfectos!"&amp;ADDRESS(ROW(OpcionesEfectos!$B$3)+MATCH(A12,OpcionesEfectos!$A$4:$A$633,0),COLUMN(OpcionesEfectos!$B$3))&amp;":"&amp;ADDRESS(ROW(OpcionesEfectos!$D$3)+MATCH(A12,OpcionesEfectos!$A$4:$A$633,0)+COUNTIF(OpcionesEfectos!$A$4:$A$633,A12)-1,COLUMN(OpcionesEfectos!$D$3)))</f>
        <v>OpcionesEfectos!$B$61:$D$68</v>
      </c>
      <c r="C12" s="13" t="s">
        <v>762</v>
      </c>
      <c r="D12" s="13" t="s">
        <v>761</v>
      </c>
      <c r="E12" s="13" t="s">
        <v>764</v>
      </c>
      <c r="F12" s="13" t="s">
        <v>907</v>
      </c>
    </row>
    <row r="13" spans="1:6" x14ac:dyDescent="0.25">
      <c r="A13" s="12" t="s">
        <v>600</v>
      </c>
      <c r="B13" s="13" t="str">
        <f>IF(ISNUMBER(FIND("&gt;&gt;",A13)),"","OpcionesEfectos!"&amp;ADDRESS(ROW(OpcionesEfectos!$B$3)+MATCH(A13,OpcionesEfectos!$A$4:$A$633,0),COLUMN(OpcionesEfectos!$B$3))&amp;":"&amp;ADDRESS(ROW(OpcionesEfectos!$D$3)+MATCH(A13,OpcionesEfectos!$A$4:$A$633,0)+COUNTIF(OpcionesEfectos!$A$4:$A$633,A13)-1,COLUMN(OpcionesEfectos!$D$3)))</f>
        <v/>
      </c>
      <c r="C13" s="13"/>
      <c r="D13" s="13" t="s">
        <v>643</v>
      </c>
      <c r="E13" s="13" t="s">
        <v>643</v>
      </c>
      <c r="F13" s="13" t="s">
        <v>643</v>
      </c>
    </row>
    <row r="14" spans="1:6" x14ac:dyDescent="0.25">
      <c r="A14" s="12" t="s">
        <v>335</v>
      </c>
      <c r="B14" s="13" t="str">
        <f>IF(ISNUMBER(FIND("&gt;&gt;",A14)),"","OpcionesEfectos!"&amp;ADDRESS(ROW(OpcionesEfectos!$B$3)+MATCH(A14,OpcionesEfectos!$A$4:$A$633,0),COLUMN(OpcionesEfectos!$B$3))&amp;":"&amp;ADDRESS(ROW(OpcionesEfectos!$D$3)+MATCH(A14,OpcionesEfectos!$A$4:$A$633,0)+COUNTIF(OpcionesEfectos!$A$4:$A$633,A14)-1,COLUMN(OpcionesEfectos!$D$3)))</f>
        <v>OpcionesEfectos!$B$71:$D$81</v>
      </c>
      <c r="C14" s="13" t="s">
        <v>762</v>
      </c>
      <c r="D14" s="13" t="s">
        <v>546</v>
      </c>
      <c r="E14" s="13" t="s">
        <v>763</v>
      </c>
      <c r="F14" s="13" t="s">
        <v>908</v>
      </c>
    </row>
    <row r="15" spans="1:6" x14ac:dyDescent="0.25">
      <c r="A15" s="12" t="s">
        <v>909</v>
      </c>
      <c r="B15" s="13" t="str">
        <f>IF(ISNUMBER(FIND("&gt;&gt;",A15)),"","OpcionesEfectos!"&amp;ADDRESS(ROW(OpcionesEfectos!$B$3)+MATCH(A15,OpcionesEfectos!$A$4:$A$633,0),COLUMN(OpcionesEfectos!$B$3))&amp;":"&amp;ADDRESS(ROW(OpcionesEfectos!$D$3)+MATCH(A15,OpcionesEfectos!$A$4:$A$633,0)+COUNTIF(OpcionesEfectos!$A$4:$A$633,A15)-1,COLUMN(OpcionesEfectos!$D$3)))</f>
        <v>OpcionesEfectos!$B$83:$D$89</v>
      </c>
      <c r="C15" s="13" t="s">
        <v>762</v>
      </c>
      <c r="D15" s="13" t="s">
        <v>546</v>
      </c>
      <c r="E15" s="13" t="s">
        <v>763</v>
      </c>
      <c r="F15" s="13" t="s">
        <v>908</v>
      </c>
    </row>
    <row r="16" spans="1:6" x14ac:dyDescent="0.25">
      <c r="A16" s="12" t="s">
        <v>910</v>
      </c>
      <c r="B16" s="13" t="str">
        <f>IF(ISNUMBER(FIND("&gt;&gt;",A16)),"","OpcionesEfectos!"&amp;ADDRESS(ROW(OpcionesEfectos!$B$3)+MATCH(A16,OpcionesEfectos!$A$4:$A$633,0),COLUMN(OpcionesEfectos!$B$3))&amp;":"&amp;ADDRESS(ROW(OpcionesEfectos!$D$3)+MATCH(A16,OpcionesEfectos!$A$4:$A$633,0)+COUNTIF(OpcionesEfectos!$A$4:$A$633,A16)-1,COLUMN(OpcionesEfectos!$D$3)))</f>
        <v>OpcionesEfectos!$B$91:$D$101</v>
      </c>
      <c r="C16" s="13" t="s">
        <v>762</v>
      </c>
      <c r="D16" s="13" t="s">
        <v>546</v>
      </c>
      <c r="E16" s="13" t="s">
        <v>763</v>
      </c>
      <c r="F16" s="13" t="s">
        <v>908</v>
      </c>
    </row>
    <row r="17" spans="1:6" x14ac:dyDescent="0.25">
      <c r="A17" s="12" t="s">
        <v>533</v>
      </c>
      <c r="B17" s="13" t="str">
        <f>IF(ISNUMBER(FIND("&gt;&gt;",A17)),"","OpcionesEfectos!"&amp;ADDRESS(ROW(OpcionesEfectos!$B$3)+MATCH(A17,OpcionesEfectos!$A$4:$A$633,0),COLUMN(OpcionesEfectos!$B$3))&amp;":"&amp;ADDRESS(ROW(OpcionesEfectos!$D$3)+MATCH(A17,OpcionesEfectos!$A$4:$A$633,0)+COUNTIF(OpcionesEfectos!$A$4:$A$633,A17)-1,COLUMN(OpcionesEfectos!$D$3)))</f>
        <v>OpcionesEfectos!$B$103:$D$113</v>
      </c>
      <c r="C17" s="13" t="s">
        <v>762</v>
      </c>
      <c r="D17" s="13" t="s">
        <v>761</v>
      </c>
      <c r="E17" s="13" t="s">
        <v>546</v>
      </c>
      <c r="F17" s="13" t="s">
        <v>911</v>
      </c>
    </row>
    <row r="18" spans="1:6" x14ac:dyDescent="0.25">
      <c r="A18" s="12" t="s">
        <v>912</v>
      </c>
      <c r="B18" s="13" t="str">
        <f>IF(ISNUMBER(FIND("&gt;&gt;",A18)),"","OpcionesEfectos!"&amp;ADDRESS(ROW(OpcionesEfectos!$B$3)+MATCH(A18,OpcionesEfectos!$A$4:$A$633,0),COLUMN(OpcionesEfectos!$B$3))&amp;":"&amp;ADDRESS(ROW(OpcionesEfectos!$D$3)+MATCH(A18,OpcionesEfectos!$A$4:$A$633,0)+COUNTIF(OpcionesEfectos!$A$4:$A$633,A18)-1,COLUMN(OpcionesEfectos!$D$3)))</f>
        <v>OpcionesEfectos!$B$115:$D$121</v>
      </c>
      <c r="C18" s="13" t="s">
        <v>762</v>
      </c>
      <c r="D18" s="13" t="s">
        <v>761</v>
      </c>
      <c r="E18" s="13" t="s">
        <v>546</v>
      </c>
      <c r="F18" s="13" t="s">
        <v>911</v>
      </c>
    </row>
    <row r="19" spans="1:6" x14ac:dyDescent="0.25">
      <c r="A19" s="12" t="s">
        <v>913</v>
      </c>
      <c r="B19" s="13" t="str">
        <f>IF(ISNUMBER(FIND("&gt;&gt;",A19)),"","OpcionesEfectos!"&amp;ADDRESS(ROW(OpcionesEfectos!$B$3)+MATCH(A19,OpcionesEfectos!$A$4:$A$633,0),COLUMN(OpcionesEfectos!$B$3))&amp;":"&amp;ADDRESS(ROW(OpcionesEfectos!$D$3)+MATCH(A19,OpcionesEfectos!$A$4:$A$633,0)+COUNTIF(OpcionesEfectos!$A$4:$A$633,A19)-1,COLUMN(OpcionesEfectos!$D$3)))</f>
        <v>OpcionesEfectos!$B$123:$D$133</v>
      </c>
      <c r="C19" s="13" t="s">
        <v>761</v>
      </c>
      <c r="D19" s="13" t="s">
        <v>546</v>
      </c>
      <c r="E19" s="13" t="s">
        <v>764</v>
      </c>
      <c r="F19" s="13" t="s">
        <v>914</v>
      </c>
    </row>
    <row r="20" spans="1:6" x14ac:dyDescent="0.25">
      <c r="A20" s="12" t="s">
        <v>529</v>
      </c>
      <c r="B20" s="13" t="str">
        <f>IF(ISNUMBER(FIND("&gt;&gt;",A20)),"","OpcionesEfectos!"&amp;ADDRESS(ROW(OpcionesEfectos!$B$3)+MATCH(A20,OpcionesEfectos!$A$4:$A$633,0),COLUMN(OpcionesEfectos!$B$3))&amp;":"&amp;ADDRESS(ROW(OpcionesEfectos!$D$3)+MATCH(A20,OpcionesEfectos!$A$4:$A$633,0)+COUNTIF(OpcionesEfectos!$A$4:$A$633,A20)-1,COLUMN(OpcionesEfectos!$D$3)))</f>
        <v>OpcionesEfectos!$B$135:$D$142</v>
      </c>
      <c r="C20" s="13" t="s">
        <v>762</v>
      </c>
      <c r="D20" s="13" t="s">
        <v>546</v>
      </c>
      <c r="E20" s="13" t="s">
        <v>763</v>
      </c>
      <c r="F20" s="13" t="s">
        <v>908</v>
      </c>
    </row>
    <row r="21" spans="1:6" x14ac:dyDescent="0.25">
      <c r="A21" s="12" t="s">
        <v>614</v>
      </c>
      <c r="B21" s="13" t="str">
        <f>IF(ISNUMBER(FIND("&gt;&gt;",A21)),"","OpcionesEfectos!"&amp;ADDRESS(ROW(OpcionesEfectos!$B$3)+MATCH(A21,OpcionesEfectos!$A$4:$A$633,0),COLUMN(OpcionesEfectos!$B$3))&amp;":"&amp;ADDRESS(ROW(OpcionesEfectos!$D$3)+MATCH(A21,OpcionesEfectos!$A$4:$A$633,0)+COUNTIF(OpcionesEfectos!$A$4:$A$633,A21)-1,COLUMN(OpcionesEfectos!$D$3)))</f>
        <v/>
      </c>
      <c r="C21" s="13"/>
      <c r="D21" s="13" t="s">
        <v>643</v>
      </c>
      <c r="E21" s="13" t="s">
        <v>643</v>
      </c>
      <c r="F21" s="13" t="s">
        <v>643</v>
      </c>
    </row>
    <row r="22" spans="1:6" x14ac:dyDescent="0.25">
      <c r="A22" s="12" t="s">
        <v>247</v>
      </c>
      <c r="B22" s="13" t="str">
        <f>IF(ISNUMBER(FIND("&gt;&gt;",A22)),"","OpcionesEfectos!"&amp;ADDRESS(ROW(OpcionesEfectos!$B$3)+MATCH(A22,OpcionesEfectos!$A$4:$A$633,0),COLUMN(OpcionesEfectos!$B$3))&amp;":"&amp;ADDRESS(ROW(OpcionesEfectos!$D$3)+MATCH(A22,OpcionesEfectos!$A$4:$A$633,0)+COUNTIF(OpcionesEfectos!$A$4:$A$633,A22)-1,COLUMN(OpcionesEfectos!$D$3)))</f>
        <v>OpcionesEfectos!$B$145:$D$160</v>
      </c>
      <c r="C22" s="13" t="s">
        <v>249</v>
      </c>
      <c r="D22" s="13" t="s">
        <v>643</v>
      </c>
      <c r="E22" s="13" t="s">
        <v>643</v>
      </c>
      <c r="F22" s="13" t="s">
        <v>249</v>
      </c>
    </row>
    <row r="23" spans="1:6" x14ac:dyDescent="0.25">
      <c r="A23" s="12" t="s">
        <v>915</v>
      </c>
      <c r="B23" s="13" t="str">
        <f>IF(ISNUMBER(FIND("&gt;&gt;",A23)),"","OpcionesEfectos!"&amp;ADDRESS(ROW(OpcionesEfectos!$B$3)+MATCH(A23,OpcionesEfectos!$A$4:$A$633,0),COLUMN(OpcionesEfectos!$B$3))&amp;":"&amp;ADDRESS(ROW(OpcionesEfectos!$D$3)+MATCH(A23,OpcionesEfectos!$A$4:$A$633,0)+COUNTIF(OpcionesEfectos!$A$4:$A$633,A23)-1,COLUMN(OpcionesEfectos!$D$3)))</f>
        <v>OpcionesEfectos!$B$162:$D$168</v>
      </c>
      <c r="C23" s="13" t="s">
        <v>249</v>
      </c>
      <c r="D23" s="13" t="s">
        <v>643</v>
      </c>
      <c r="E23" s="13" t="s">
        <v>643</v>
      </c>
      <c r="F23" s="13" t="s">
        <v>249</v>
      </c>
    </row>
    <row r="24" spans="1:6" x14ac:dyDescent="0.25">
      <c r="A24" s="12" t="s">
        <v>253</v>
      </c>
      <c r="B24" s="13" t="str">
        <f>IF(ISNUMBER(FIND("&gt;&gt;",A24)),"","OpcionesEfectos!"&amp;ADDRESS(ROW(OpcionesEfectos!$B$3)+MATCH(A24,OpcionesEfectos!$A$4:$A$633,0),COLUMN(OpcionesEfectos!$B$3))&amp;":"&amp;ADDRESS(ROW(OpcionesEfectos!$D$3)+MATCH(A24,OpcionesEfectos!$A$4:$A$633,0)+COUNTIF(OpcionesEfectos!$A$4:$A$633,A24)-1,COLUMN(OpcionesEfectos!$D$3)))</f>
        <v>OpcionesEfectos!$B$170:$D$172</v>
      </c>
      <c r="C24" s="13" t="s">
        <v>249</v>
      </c>
      <c r="D24" s="13" t="s">
        <v>643</v>
      </c>
      <c r="E24" s="13" t="s">
        <v>643</v>
      </c>
      <c r="F24" s="13" t="s">
        <v>249</v>
      </c>
    </row>
    <row r="25" spans="1:6" x14ac:dyDescent="0.25">
      <c r="A25" s="12" t="s">
        <v>916</v>
      </c>
      <c r="B25" s="13" t="str">
        <f>IF(ISNUMBER(FIND("&gt;&gt;",A25)),"","OpcionesEfectos!"&amp;ADDRESS(ROW(OpcionesEfectos!$B$3)+MATCH(A25,OpcionesEfectos!$A$4:$A$633,0),COLUMN(OpcionesEfectos!$B$3))&amp;":"&amp;ADDRESS(ROW(OpcionesEfectos!$D$3)+MATCH(A25,OpcionesEfectos!$A$4:$A$633,0)+COUNTIF(OpcionesEfectos!$A$4:$A$633,A25)-1,COLUMN(OpcionesEfectos!$D$3)))</f>
        <v>OpcionesEfectos!$B$174:$D$176</v>
      </c>
      <c r="C25" s="13" t="s">
        <v>249</v>
      </c>
      <c r="D25" s="13" t="s">
        <v>643</v>
      </c>
      <c r="E25" s="13" t="s">
        <v>643</v>
      </c>
      <c r="F25" s="13" t="s">
        <v>249</v>
      </c>
    </row>
    <row r="26" spans="1:6" x14ac:dyDescent="0.25">
      <c r="A26" s="12" t="s">
        <v>917</v>
      </c>
      <c r="B26" s="13" t="str">
        <f>IF(ISNUMBER(FIND("&gt;&gt;",A26)),"","OpcionesEfectos!"&amp;ADDRESS(ROW(OpcionesEfectos!$B$3)+MATCH(A26,OpcionesEfectos!$A$4:$A$633,0),COLUMN(OpcionesEfectos!$B$3))&amp;":"&amp;ADDRESS(ROW(OpcionesEfectos!$D$3)+MATCH(A26,OpcionesEfectos!$A$4:$A$633,0)+COUNTIF(OpcionesEfectos!$A$4:$A$633,A26)-1,COLUMN(OpcionesEfectos!$D$3)))</f>
        <v>OpcionesEfectos!$B$178:$D$184</v>
      </c>
      <c r="C26" s="13" t="s">
        <v>249</v>
      </c>
      <c r="D26" s="13" t="s">
        <v>643</v>
      </c>
      <c r="E26" s="13" t="s">
        <v>643</v>
      </c>
      <c r="F26" s="13" t="s">
        <v>249</v>
      </c>
    </row>
    <row r="27" spans="1:6" x14ac:dyDescent="0.25">
      <c r="A27" s="12" t="s">
        <v>918</v>
      </c>
      <c r="B27" s="13" t="str">
        <f>IF(ISNUMBER(FIND("&gt;&gt;",A27)),"","OpcionesEfectos!"&amp;ADDRESS(ROW(OpcionesEfectos!$B$3)+MATCH(A27,OpcionesEfectos!$A$4:$A$633,0),COLUMN(OpcionesEfectos!$B$3))&amp;":"&amp;ADDRESS(ROW(OpcionesEfectos!$D$3)+MATCH(A27,OpcionesEfectos!$A$4:$A$633,0)+COUNTIF(OpcionesEfectos!$A$4:$A$633,A27)-1,COLUMN(OpcionesEfectos!$D$3)))</f>
        <v>OpcionesEfectos!$B$186:$D$191</v>
      </c>
      <c r="C27" s="13" t="s">
        <v>249</v>
      </c>
      <c r="D27" s="13" t="s">
        <v>643</v>
      </c>
      <c r="E27" s="13" t="s">
        <v>643</v>
      </c>
      <c r="F27" s="13" t="s">
        <v>249</v>
      </c>
    </row>
    <row r="28" spans="1:6" x14ac:dyDescent="0.25">
      <c r="A28" s="12" t="s">
        <v>637</v>
      </c>
      <c r="B28" s="13" t="str">
        <f>IF(ISNUMBER(FIND("&gt;&gt;",A28)),"","OpcionesEfectos!"&amp;ADDRESS(ROW(OpcionesEfectos!$B$3)+MATCH(A28,OpcionesEfectos!$A$4:$A$633,0),COLUMN(OpcionesEfectos!$B$3))&amp;":"&amp;ADDRESS(ROW(OpcionesEfectos!$D$3)+MATCH(A28,OpcionesEfectos!$A$4:$A$633,0)+COUNTIF(OpcionesEfectos!$A$4:$A$633,A28)-1,COLUMN(OpcionesEfectos!$D$3)))</f>
        <v/>
      </c>
      <c r="C28" s="13" t="s">
        <v>919</v>
      </c>
      <c r="D28" s="13" t="s">
        <v>643</v>
      </c>
      <c r="E28" s="13" t="s">
        <v>643</v>
      </c>
      <c r="F28" s="13" t="s">
        <v>919</v>
      </c>
    </row>
    <row r="29" spans="1:6" x14ac:dyDescent="0.25">
      <c r="A29" s="12" t="s">
        <v>303</v>
      </c>
      <c r="B29" s="13" t="str">
        <f>IF(ISNUMBER(FIND("&gt;&gt;",A29)),"","OpcionesEfectos!"&amp;ADDRESS(ROW(OpcionesEfectos!$B$3)+MATCH(A29,OpcionesEfectos!$A$4:$A$633,0),COLUMN(OpcionesEfectos!$B$3))&amp;":"&amp;ADDRESS(ROW(OpcionesEfectos!$D$3)+MATCH(A29,OpcionesEfectos!$A$4:$A$633,0)+COUNTIF(OpcionesEfectos!$A$4:$A$633,A29)-1,COLUMN(OpcionesEfectos!$D$3)))</f>
        <v>OpcionesEfectos!$B$194:$D$202</v>
      </c>
      <c r="C29" s="13" t="s">
        <v>762</v>
      </c>
      <c r="D29" s="13" t="s">
        <v>643</v>
      </c>
      <c r="E29" s="13" t="s">
        <v>643</v>
      </c>
      <c r="F29" s="13" t="s">
        <v>762</v>
      </c>
    </row>
    <row r="30" spans="1:6" x14ac:dyDescent="0.25">
      <c r="A30" s="12" t="s">
        <v>245</v>
      </c>
      <c r="B30" s="13" t="str">
        <f>IF(ISNUMBER(FIND("&gt;&gt;",A30)),"","OpcionesEfectos!"&amp;ADDRESS(ROW(OpcionesEfectos!$B$3)+MATCH(A30,OpcionesEfectos!$A$4:$A$633,0),COLUMN(OpcionesEfectos!$B$3))&amp;":"&amp;ADDRESS(ROW(OpcionesEfectos!$D$3)+MATCH(A30,OpcionesEfectos!$A$4:$A$633,0)+COUNTIF(OpcionesEfectos!$A$4:$A$633,A30)-1,COLUMN(OpcionesEfectos!$D$3)))</f>
        <v>OpcionesEfectos!$B$204:$D$212</v>
      </c>
      <c r="C30" s="13" t="s">
        <v>762</v>
      </c>
      <c r="D30" s="13" t="s">
        <v>761</v>
      </c>
      <c r="E30" s="13" t="s">
        <v>764</v>
      </c>
      <c r="F30" s="13" t="s">
        <v>907</v>
      </c>
    </row>
    <row r="31" spans="1:6" x14ac:dyDescent="0.25">
      <c r="A31" s="12" t="s">
        <v>302</v>
      </c>
      <c r="B31" s="13" t="str">
        <f>IF(ISNUMBER(FIND("&gt;&gt;",A31)),"","OpcionesEfectos!"&amp;ADDRESS(ROW(OpcionesEfectos!$B$3)+MATCH(A31,OpcionesEfectos!$A$4:$A$633,0),COLUMN(OpcionesEfectos!$B$3))&amp;":"&amp;ADDRESS(ROW(OpcionesEfectos!$D$3)+MATCH(A31,OpcionesEfectos!$A$4:$A$633,0)+COUNTIF(OpcionesEfectos!$A$4:$A$633,A31)-1,COLUMN(OpcionesEfectos!$D$3)))</f>
        <v>OpcionesEfectos!$B$214:$D$222</v>
      </c>
      <c r="C31" s="13" t="s">
        <v>546</v>
      </c>
      <c r="D31" s="13" t="s">
        <v>643</v>
      </c>
      <c r="E31" s="13" t="s">
        <v>643</v>
      </c>
      <c r="F31" s="13" t="s">
        <v>546</v>
      </c>
    </row>
    <row r="32" spans="1:6" x14ac:dyDescent="0.25">
      <c r="A32" s="12" t="s">
        <v>646</v>
      </c>
      <c r="B32" s="13" t="str">
        <f>IF(ISNUMBER(FIND("&gt;&gt;",A32)),"","OpcionesEfectos!"&amp;ADDRESS(ROW(OpcionesEfectos!$B$3)+MATCH(A32,OpcionesEfectos!$A$4:$A$633,0),COLUMN(OpcionesEfectos!$B$3))&amp;":"&amp;ADDRESS(ROW(OpcionesEfectos!$D$3)+MATCH(A32,OpcionesEfectos!$A$4:$A$633,0)+COUNTIF(OpcionesEfectos!$A$4:$A$633,A32)-1,COLUMN(OpcionesEfectos!$D$3)))</f>
        <v>OpcionesEfectos!$B$224:$D$232</v>
      </c>
      <c r="C32" s="13" t="s">
        <v>761</v>
      </c>
      <c r="D32" s="13" t="s">
        <v>643</v>
      </c>
      <c r="E32" s="13" t="s">
        <v>643</v>
      </c>
      <c r="F32" s="13" t="s">
        <v>761</v>
      </c>
    </row>
    <row r="33" spans="1:6" x14ac:dyDescent="0.25">
      <c r="A33" s="12" t="s">
        <v>647</v>
      </c>
      <c r="B33" s="13" t="str">
        <f>IF(ISNUMBER(FIND("&gt;&gt;",A33)),"","OpcionesEfectos!"&amp;ADDRESS(ROW(OpcionesEfectos!$B$3)+MATCH(A33,OpcionesEfectos!$A$4:$A$633,0),COLUMN(OpcionesEfectos!$B$3))&amp;":"&amp;ADDRESS(ROW(OpcionesEfectos!$D$3)+MATCH(A33,OpcionesEfectos!$A$4:$A$633,0)+COUNTIF(OpcionesEfectos!$A$4:$A$633,A33)-1,COLUMN(OpcionesEfectos!$D$3)))</f>
        <v/>
      </c>
      <c r="C33" s="13" t="s">
        <v>643</v>
      </c>
      <c r="D33" s="13" t="s">
        <v>643</v>
      </c>
      <c r="E33" s="13" t="s">
        <v>643</v>
      </c>
      <c r="F33" s="13" t="s">
        <v>643</v>
      </c>
    </row>
    <row r="34" spans="1:6" x14ac:dyDescent="0.25">
      <c r="A34" s="12" t="s">
        <v>244</v>
      </c>
      <c r="B34" s="13" t="str">
        <f>IF(ISNUMBER(FIND("&gt;&gt;",A34)),"","OpcionesEfectos!"&amp;ADDRESS(ROW(OpcionesEfectos!$B$3)+MATCH(A34,OpcionesEfectos!$A$4:$A$633,0),COLUMN(OpcionesEfectos!$B$3))&amp;":"&amp;ADDRESS(ROW(OpcionesEfectos!$D$3)+MATCH(A34,OpcionesEfectos!$A$4:$A$633,0)+COUNTIF(OpcionesEfectos!$A$4:$A$633,A34)-1,COLUMN(OpcionesEfectos!$D$3)))</f>
        <v>OpcionesEfectos!$B$235:$D$242</v>
      </c>
      <c r="C34" s="13" t="s">
        <v>761</v>
      </c>
      <c r="D34" s="13" t="s">
        <v>643</v>
      </c>
      <c r="E34" s="13" t="s">
        <v>643</v>
      </c>
      <c r="F34" s="13" t="s">
        <v>761</v>
      </c>
    </row>
    <row r="35" spans="1:6" x14ac:dyDescent="0.25">
      <c r="A35" s="12" t="s">
        <v>221</v>
      </c>
      <c r="B35" s="13" t="str">
        <f>IF(ISNUMBER(FIND("&gt;&gt;",A35)),"","OpcionesEfectos!"&amp;ADDRESS(ROW(OpcionesEfectos!$B$3)+MATCH(A35,OpcionesEfectos!$A$4:$A$633,0),COLUMN(OpcionesEfectos!$B$3))&amp;":"&amp;ADDRESS(ROW(OpcionesEfectos!$D$3)+MATCH(A35,OpcionesEfectos!$A$4:$A$633,0)+COUNTIF(OpcionesEfectos!$A$4:$A$633,A35)-1,COLUMN(OpcionesEfectos!$D$3)))</f>
        <v>OpcionesEfectos!$B$244:$D$244</v>
      </c>
      <c r="C35" s="13" t="s">
        <v>761</v>
      </c>
      <c r="D35" s="13" t="s">
        <v>546</v>
      </c>
      <c r="E35" s="13" t="s">
        <v>762</v>
      </c>
      <c r="F35" s="13" t="s">
        <v>921</v>
      </c>
    </row>
    <row r="36" spans="1:6" x14ac:dyDescent="0.25">
      <c r="A36" s="12" t="s">
        <v>651</v>
      </c>
      <c r="B36" s="13" t="str">
        <f>IF(ISNUMBER(FIND("&gt;&gt;",A36)),"","OpcionesEfectos!"&amp;ADDRESS(ROW(OpcionesEfectos!$B$3)+MATCH(A36,OpcionesEfectos!$A$4:$A$633,0),COLUMN(OpcionesEfectos!$B$3))&amp;":"&amp;ADDRESS(ROW(OpcionesEfectos!$D$3)+MATCH(A36,OpcionesEfectos!$A$4:$A$633,0)+COUNTIF(OpcionesEfectos!$A$4:$A$633,A36)-1,COLUMN(OpcionesEfectos!$D$3)))</f>
        <v>OpcionesEfectos!$B$246:$D$247</v>
      </c>
      <c r="C36" s="13" t="s">
        <v>761</v>
      </c>
      <c r="D36" s="13" t="s">
        <v>249</v>
      </c>
      <c r="E36" s="13" t="s">
        <v>546</v>
      </c>
      <c r="F36" s="13" t="s">
        <v>922</v>
      </c>
    </row>
    <row r="37" spans="1:6" x14ac:dyDescent="0.25">
      <c r="A37" s="12" t="s">
        <v>654</v>
      </c>
      <c r="B37" s="13" t="str">
        <f>IF(ISNUMBER(FIND("&gt;&gt;",A37)),"","OpcionesEfectos!"&amp;ADDRESS(ROW(OpcionesEfectos!$B$3)+MATCH(A37,OpcionesEfectos!$A$4:$A$633,0),COLUMN(OpcionesEfectos!$B$3))&amp;":"&amp;ADDRESS(ROW(OpcionesEfectos!$D$3)+MATCH(A37,OpcionesEfectos!$A$4:$A$633,0)+COUNTIF(OpcionesEfectos!$A$4:$A$633,A37)-1,COLUMN(OpcionesEfectos!$D$3)))</f>
        <v/>
      </c>
      <c r="C37" s="13" t="s">
        <v>643</v>
      </c>
      <c r="D37" s="13" t="s">
        <v>643</v>
      </c>
      <c r="E37" s="13" t="s">
        <v>643</v>
      </c>
      <c r="F37" s="13" t="s">
        <v>643</v>
      </c>
    </row>
    <row r="38" spans="1:6" x14ac:dyDescent="0.25">
      <c r="A38" s="12" t="s">
        <v>243</v>
      </c>
      <c r="B38" s="13" t="str">
        <f>IF(ISNUMBER(FIND("&gt;&gt;",A38)),"","OpcionesEfectos!"&amp;ADDRESS(ROW(OpcionesEfectos!$B$3)+MATCH(A38,OpcionesEfectos!$A$4:$A$633,0),COLUMN(OpcionesEfectos!$B$3))&amp;":"&amp;ADDRESS(ROW(OpcionesEfectos!$D$3)+MATCH(A38,OpcionesEfectos!$A$4:$A$633,0)+COUNTIF(OpcionesEfectos!$A$4:$A$633,A38)-1,COLUMN(OpcionesEfectos!$D$3)))</f>
        <v>OpcionesEfectos!$B$250:$D$262</v>
      </c>
      <c r="C38" s="13" t="s">
        <v>762</v>
      </c>
      <c r="D38" s="13" t="s">
        <v>761</v>
      </c>
      <c r="E38" s="13" t="s">
        <v>249</v>
      </c>
      <c r="F38" s="13" t="s">
        <v>923</v>
      </c>
    </row>
    <row r="39" spans="1:6" x14ac:dyDescent="0.25">
      <c r="A39" s="12" t="s">
        <v>924</v>
      </c>
      <c r="B39" s="13" t="str">
        <f>IF(ISNUMBER(FIND("&gt;&gt;",A39)),"","OpcionesEfectos!"&amp;ADDRESS(ROW(OpcionesEfectos!$B$3)+MATCH(A39,OpcionesEfectos!$A$4:$A$633,0),COLUMN(OpcionesEfectos!$B$3))&amp;":"&amp;ADDRESS(ROW(OpcionesEfectos!$D$3)+MATCH(A39,OpcionesEfectos!$A$4:$A$633,0)+COUNTIF(OpcionesEfectos!$A$4:$A$633,A39)-1,COLUMN(OpcionesEfectos!$D$3)))</f>
        <v>OpcionesEfectos!$B$264:$D$271</v>
      </c>
      <c r="C39" s="13" t="s">
        <v>762</v>
      </c>
      <c r="D39" s="13" t="s">
        <v>761</v>
      </c>
      <c r="E39" s="13" t="s">
        <v>249</v>
      </c>
      <c r="F39" s="13" t="s">
        <v>923</v>
      </c>
    </row>
    <row r="40" spans="1:6" x14ac:dyDescent="0.25">
      <c r="A40" s="12" t="s">
        <v>246</v>
      </c>
      <c r="B40" s="13" t="str">
        <f>IF(ISNUMBER(FIND("&gt;&gt;",A40)),"","OpcionesEfectos!"&amp;ADDRESS(ROW(OpcionesEfectos!$B$3)+MATCH(A40,OpcionesEfectos!$A$4:$A$633,0),COLUMN(OpcionesEfectos!$B$3))&amp;":"&amp;ADDRESS(ROW(OpcionesEfectos!$D$3)+MATCH(A40,OpcionesEfectos!$A$4:$A$633,0)+COUNTIF(OpcionesEfectos!$A$4:$A$633,A40)-1,COLUMN(OpcionesEfectos!$D$3)))</f>
        <v>OpcionesEfectos!$B$273:$D$282</v>
      </c>
      <c r="C40" s="13" t="s">
        <v>249</v>
      </c>
      <c r="D40" s="13" t="s">
        <v>546</v>
      </c>
      <c r="E40" s="13" t="s">
        <v>764</v>
      </c>
      <c r="F40" s="13" t="s">
        <v>925</v>
      </c>
    </row>
    <row r="41" spans="1:6" x14ac:dyDescent="0.25">
      <c r="A41" s="12" t="s">
        <v>926</v>
      </c>
      <c r="B41" s="13" t="str">
        <f>IF(ISNUMBER(FIND("&gt;&gt;",A41)),"","OpcionesEfectos!"&amp;ADDRESS(ROW(OpcionesEfectos!$B$3)+MATCH(A41,OpcionesEfectos!$A$4:$A$633,0),COLUMN(OpcionesEfectos!$B$3))&amp;":"&amp;ADDRESS(ROW(OpcionesEfectos!$D$3)+MATCH(A41,OpcionesEfectos!$A$4:$A$633,0)+COUNTIF(OpcionesEfectos!$A$4:$A$633,A41)-1,COLUMN(OpcionesEfectos!$D$3)))</f>
        <v>OpcionesEfectos!$B$284:$D$290</v>
      </c>
      <c r="C41" s="13" t="s">
        <v>249</v>
      </c>
      <c r="D41" s="13" t="s">
        <v>546</v>
      </c>
      <c r="E41" s="13" t="s">
        <v>764</v>
      </c>
      <c r="F41" s="13" t="s">
        <v>925</v>
      </c>
    </row>
    <row r="42" spans="1:6" x14ac:dyDescent="0.25">
      <c r="A42" s="12" t="s">
        <v>927</v>
      </c>
      <c r="B42" s="13" t="str">
        <f>IF(ISNUMBER(FIND("&gt;&gt;",A42)),"","OpcionesEfectos!"&amp;ADDRESS(ROW(OpcionesEfectos!$B$3)+MATCH(A42,OpcionesEfectos!$A$4:$A$633,0),COLUMN(OpcionesEfectos!$B$3))&amp;":"&amp;ADDRESS(ROW(OpcionesEfectos!$D$3)+MATCH(A42,OpcionesEfectos!$A$4:$A$633,0)+COUNTIF(OpcionesEfectos!$A$4:$A$633,A42)-1,COLUMN(OpcionesEfectos!$D$3)))</f>
        <v>OpcionesEfectos!$B$292:$D$299</v>
      </c>
      <c r="C42" s="13" t="s">
        <v>546</v>
      </c>
      <c r="D42" s="13" t="s">
        <v>763</v>
      </c>
      <c r="E42" s="13" t="s">
        <v>762</v>
      </c>
      <c r="F42" s="13" t="s">
        <v>928</v>
      </c>
    </row>
    <row r="43" spans="1:6" x14ac:dyDescent="0.25">
      <c r="A43" s="12" t="s">
        <v>535</v>
      </c>
      <c r="B43" s="13" t="str">
        <f>IF(ISNUMBER(FIND("&gt;&gt;",A43)),"","OpcionesEfectos!"&amp;ADDRESS(ROW(OpcionesEfectos!$B$3)+MATCH(A43,OpcionesEfectos!$A$4:$A$633,0),COLUMN(OpcionesEfectos!$B$3))&amp;":"&amp;ADDRESS(ROW(OpcionesEfectos!$D$3)+MATCH(A43,OpcionesEfectos!$A$4:$A$633,0)+COUNTIF(OpcionesEfectos!$A$4:$A$633,A43)-1,COLUMN(OpcionesEfectos!$D$3)))</f>
        <v>OpcionesEfectos!$B$301:$D$310</v>
      </c>
      <c r="C43" s="13" t="s">
        <v>761</v>
      </c>
      <c r="D43" s="13" t="s">
        <v>546</v>
      </c>
      <c r="E43" s="13" t="s">
        <v>764</v>
      </c>
      <c r="F43" s="13" t="s">
        <v>914</v>
      </c>
    </row>
    <row r="44" spans="1:6" x14ac:dyDescent="0.25">
      <c r="A44" s="12" t="s">
        <v>680</v>
      </c>
      <c r="B44" s="13" t="str">
        <f>IF(ISNUMBER(FIND("&gt;&gt;",A44)),"","OpcionesEfectos!"&amp;ADDRESS(ROW(OpcionesEfectos!$B$3)+MATCH(A44,OpcionesEfectos!$A$4:$A$633,0),COLUMN(OpcionesEfectos!$B$3))&amp;":"&amp;ADDRESS(ROW(OpcionesEfectos!$D$3)+MATCH(A44,OpcionesEfectos!$A$4:$A$633,0)+COUNTIF(OpcionesEfectos!$A$4:$A$633,A44)-1,COLUMN(OpcionesEfectos!$D$3)))</f>
        <v/>
      </c>
      <c r="C44" s="13" t="s">
        <v>643</v>
      </c>
      <c r="D44" s="13" t="s">
        <v>643</v>
      </c>
      <c r="E44" s="13" t="s">
        <v>643</v>
      </c>
      <c r="F44" s="13" t="s">
        <v>643</v>
      </c>
    </row>
    <row r="45" spans="1:6" x14ac:dyDescent="0.25">
      <c r="A45" s="12" t="s">
        <v>682</v>
      </c>
      <c r="B45" s="13" t="str">
        <f>IF(ISNUMBER(FIND("&gt;&gt;",A45)),"","OpcionesEfectos!"&amp;ADDRESS(ROW(OpcionesEfectos!$B$3)+MATCH(A45,OpcionesEfectos!$A$4:$A$633,0),COLUMN(OpcionesEfectos!$B$3))&amp;":"&amp;ADDRESS(ROW(OpcionesEfectos!$D$3)+MATCH(A45,OpcionesEfectos!$A$4:$A$633,0)+COUNTIF(OpcionesEfectos!$A$4:$A$633,A45)-1,COLUMN(OpcionesEfectos!$D$3)))</f>
        <v>OpcionesEfectos!$B$313:$D$320</v>
      </c>
      <c r="C45" s="13" t="s">
        <v>249</v>
      </c>
      <c r="D45" s="13" t="s">
        <v>643</v>
      </c>
      <c r="E45" s="13" t="s">
        <v>643</v>
      </c>
      <c r="F45" s="13" t="s">
        <v>249</v>
      </c>
    </row>
    <row r="46" spans="1:6" x14ac:dyDescent="0.25">
      <c r="A46" s="12" t="s">
        <v>688</v>
      </c>
      <c r="B46" s="13" t="str">
        <f>IF(ISNUMBER(FIND("&gt;&gt;",A46)),"","OpcionesEfectos!"&amp;ADDRESS(ROW(OpcionesEfectos!$B$3)+MATCH(A46,OpcionesEfectos!$A$4:$A$633,0),COLUMN(OpcionesEfectos!$B$3))&amp;":"&amp;ADDRESS(ROW(OpcionesEfectos!$D$3)+MATCH(A46,OpcionesEfectos!$A$4:$A$633,0)+COUNTIF(OpcionesEfectos!$A$4:$A$633,A46)-1,COLUMN(OpcionesEfectos!$D$3)))</f>
        <v>OpcionesEfectos!$B$322:$D$328</v>
      </c>
      <c r="C46" s="13" t="s">
        <v>249</v>
      </c>
      <c r="D46" s="13" t="s">
        <v>546</v>
      </c>
      <c r="E46" s="13" t="s">
        <v>763</v>
      </c>
      <c r="F46" s="13" t="s">
        <v>929</v>
      </c>
    </row>
    <row r="47" spans="1:6" x14ac:dyDescent="0.25">
      <c r="A47" s="12" t="s">
        <v>304</v>
      </c>
      <c r="B47" s="13" t="str">
        <f>IF(ISNUMBER(FIND("&gt;&gt;",A47)),"","OpcionesEfectos!"&amp;ADDRESS(ROW(OpcionesEfectos!$B$3)+MATCH(A47,OpcionesEfectos!$A$4:$A$633,0),COLUMN(OpcionesEfectos!$B$3))&amp;":"&amp;ADDRESS(ROW(OpcionesEfectos!$D$3)+MATCH(A47,OpcionesEfectos!$A$4:$A$633,0)+COUNTIF(OpcionesEfectos!$A$4:$A$633,A47)-1,COLUMN(OpcionesEfectos!$D$3)))</f>
        <v>OpcionesEfectos!$B$330:$D$338</v>
      </c>
      <c r="C47" s="13" t="s">
        <v>249</v>
      </c>
      <c r="D47" s="13" t="s">
        <v>764</v>
      </c>
      <c r="E47" s="13" t="s">
        <v>643</v>
      </c>
      <c r="F47" s="13" t="s">
        <v>930</v>
      </c>
    </row>
    <row r="48" spans="1:6" x14ac:dyDescent="0.25">
      <c r="A48" s="12" t="s">
        <v>339</v>
      </c>
      <c r="B48" s="13" t="str">
        <f>IF(ISNUMBER(FIND("&gt;&gt;",A48)),"","OpcionesEfectos!"&amp;ADDRESS(ROW(OpcionesEfectos!$B$3)+MATCH(A48,OpcionesEfectos!$A$4:$A$633,0),COLUMN(OpcionesEfectos!$B$3))&amp;":"&amp;ADDRESS(ROW(OpcionesEfectos!$D$3)+MATCH(A48,OpcionesEfectos!$A$4:$A$633,0)+COUNTIF(OpcionesEfectos!$A$4:$A$633,A48)-1,COLUMN(OpcionesEfectos!$D$3)))</f>
        <v>OpcionesEfectos!$B$340:$D$350</v>
      </c>
      <c r="C48" s="13" t="s">
        <v>762</v>
      </c>
      <c r="D48" s="13" t="s">
        <v>546</v>
      </c>
      <c r="E48" s="13" t="s">
        <v>763</v>
      </c>
      <c r="F48" s="13" t="s">
        <v>908</v>
      </c>
    </row>
    <row r="49" spans="1:6" x14ac:dyDescent="0.25">
      <c r="A49" s="12" t="s">
        <v>708</v>
      </c>
      <c r="B49" s="13" t="str">
        <f>IF(ISNUMBER(FIND("&gt;&gt;",A49)),"","OpcionesEfectos!"&amp;ADDRESS(ROW(OpcionesEfectos!$B$3)+MATCH(A49,OpcionesEfectos!$A$4:$A$633,0),COLUMN(OpcionesEfectos!$B$3))&amp;":"&amp;ADDRESS(ROW(OpcionesEfectos!$D$3)+MATCH(A49,OpcionesEfectos!$A$4:$A$633,0)+COUNTIF(OpcionesEfectos!$A$4:$A$633,A49)-1,COLUMN(OpcionesEfectos!$D$3)))</f>
        <v/>
      </c>
      <c r="C49" s="13" t="s">
        <v>643</v>
      </c>
      <c r="D49" s="13" t="s">
        <v>643</v>
      </c>
      <c r="E49" s="13" t="s">
        <v>643</v>
      </c>
      <c r="F49" s="13" t="s">
        <v>643</v>
      </c>
    </row>
    <row r="50" spans="1:6" x14ac:dyDescent="0.25">
      <c r="A50" s="12" t="s">
        <v>931</v>
      </c>
      <c r="B50" s="13" t="str">
        <f>IF(ISNUMBER(FIND("&gt;&gt;",A50)),"","OpcionesEfectos!"&amp;ADDRESS(ROW(OpcionesEfectos!$B$3)+MATCH(A50,OpcionesEfectos!$A$4:$A$633,0),COLUMN(OpcionesEfectos!$B$3))&amp;":"&amp;ADDRESS(ROW(OpcionesEfectos!$D$3)+MATCH(A50,OpcionesEfectos!$A$4:$A$633,0)+COUNTIF(OpcionesEfectos!$A$4:$A$633,A50)-1,COLUMN(OpcionesEfectos!$D$3)))</f>
        <v>OpcionesEfectos!$B$353:$D$357</v>
      </c>
      <c r="C50" s="13" t="s">
        <v>761</v>
      </c>
      <c r="D50" s="13" t="s">
        <v>249</v>
      </c>
      <c r="E50" s="13" t="s">
        <v>546</v>
      </c>
      <c r="F50" s="13" t="s">
        <v>922</v>
      </c>
    </row>
    <row r="51" spans="1:6" x14ac:dyDescent="0.25">
      <c r="A51" s="12" t="s">
        <v>932</v>
      </c>
      <c r="B51" s="13" t="str">
        <f>IF(ISNUMBER(FIND("&gt;&gt;",A51)),"","OpcionesEfectos!"&amp;ADDRESS(ROW(OpcionesEfectos!$B$3)+MATCH(A51,OpcionesEfectos!$A$4:$A$633,0),COLUMN(OpcionesEfectos!$B$3))&amp;":"&amp;ADDRESS(ROW(OpcionesEfectos!$D$3)+MATCH(A51,OpcionesEfectos!$A$4:$A$633,0)+COUNTIF(OpcionesEfectos!$A$4:$A$633,A51)-1,COLUMN(OpcionesEfectos!$D$3)))</f>
        <v>OpcionesEfectos!$B$359:$D$364</v>
      </c>
      <c r="C51" s="13" t="s">
        <v>761</v>
      </c>
      <c r="D51" s="13" t="s">
        <v>763</v>
      </c>
      <c r="E51" s="13" t="s">
        <v>546</v>
      </c>
      <c r="F51" s="13" t="s">
        <v>933</v>
      </c>
    </row>
    <row r="52" spans="1:6" x14ac:dyDescent="0.25">
      <c r="A52" s="12" t="s">
        <v>934</v>
      </c>
      <c r="B52" s="13" t="str">
        <f>IF(ISNUMBER(FIND("&gt;&gt;",A52)),"","OpcionesEfectos!"&amp;ADDRESS(ROW(OpcionesEfectos!$B$3)+MATCH(A52,OpcionesEfectos!$A$4:$A$633,0),COLUMN(OpcionesEfectos!$B$3))&amp;":"&amp;ADDRESS(ROW(OpcionesEfectos!$D$3)+MATCH(A52,OpcionesEfectos!$A$4:$A$633,0)+COUNTIF(OpcionesEfectos!$A$4:$A$633,A52)-1,COLUMN(OpcionesEfectos!$D$3)))</f>
        <v>OpcionesEfectos!$B$366:$D$373</v>
      </c>
      <c r="C52" s="13" t="s">
        <v>762</v>
      </c>
      <c r="D52" s="13" t="s">
        <v>249</v>
      </c>
      <c r="E52" s="13" t="s">
        <v>764</v>
      </c>
      <c r="F52" s="13" t="s">
        <v>935</v>
      </c>
    </row>
    <row r="53" spans="1:6" x14ac:dyDescent="0.25">
      <c r="A53" s="12" t="s">
        <v>936</v>
      </c>
      <c r="B53" s="13" t="str">
        <f>IF(ISNUMBER(FIND("&gt;&gt;",A53)),"","OpcionesEfectos!"&amp;ADDRESS(ROW(OpcionesEfectos!$B$3)+MATCH(A53,OpcionesEfectos!$A$4:$A$633,0),COLUMN(OpcionesEfectos!$B$3))&amp;":"&amp;ADDRESS(ROW(OpcionesEfectos!$D$3)+MATCH(A53,OpcionesEfectos!$A$4:$A$633,0)+COUNTIF(OpcionesEfectos!$A$4:$A$633,A53)-1,COLUMN(OpcionesEfectos!$D$3)))</f>
        <v>OpcionesEfectos!$B$375:$D$382</v>
      </c>
      <c r="C53" s="13" t="s">
        <v>762</v>
      </c>
      <c r="D53" s="13" t="s">
        <v>249</v>
      </c>
      <c r="E53" s="13" t="s">
        <v>764</v>
      </c>
      <c r="F53" s="13" t="s">
        <v>935</v>
      </c>
    </row>
    <row r="54" spans="1:6" x14ac:dyDescent="0.25">
      <c r="A54" s="12" t="s">
        <v>937</v>
      </c>
      <c r="B54" s="13" t="str">
        <f>IF(ISNUMBER(FIND("&gt;&gt;",A54)),"","OpcionesEfectos!"&amp;ADDRESS(ROW(OpcionesEfectos!$B$3)+MATCH(A54,OpcionesEfectos!$A$4:$A$633,0),COLUMN(OpcionesEfectos!$B$3))&amp;":"&amp;ADDRESS(ROW(OpcionesEfectos!$D$3)+MATCH(A54,OpcionesEfectos!$A$4:$A$633,0)+COUNTIF(OpcionesEfectos!$A$4:$A$633,A54)-1,COLUMN(OpcionesEfectos!$D$3)))</f>
        <v>OpcionesEfectos!$B$384:$D$391</v>
      </c>
      <c r="C54" s="13" t="s">
        <v>762</v>
      </c>
      <c r="D54" s="13" t="s">
        <v>249</v>
      </c>
      <c r="E54" s="13" t="s">
        <v>764</v>
      </c>
      <c r="F54" s="13" t="s">
        <v>935</v>
      </c>
    </row>
    <row r="55" spans="1:6" x14ac:dyDescent="0.25">
      <c r="A55" s="12" t="s">
        <v>938</v>
      </c>
      <c r="B55" s="13" t="str">
        <f>IF(ISNUMBER(FIND("&gt;&gt;",A55)),"","OpcionesEfectos!"&amp;ADDRESS(ROW(OpcionesEfectos!$B$3)+MATCH(A55,OpcionesEfectos!$A$4:$A$633,0),COLUMN(OpcionesEfectos!$B$3))&amp;":"&amp;ADDRESS(ROW(OpcionesEfectos!$D$3)+MATCH(A55,OpcionesEfectos!$A$4:$A$633,0)+COUNTIF(OpcionesEfectos!$A$4:$A$633,A55)-1,COLUMN(OpcionesEfectos!$D$3)))</f>
        <v>OpcionesEfectos!$B$393:$D$402</v>
      </c>
      <c r="C55" s="13" t="s">
        <v>762</v>
      </c>
      <c r="D55" s="13" t="s">
        <v>546</v>
      </c>
      <c r="E55" s="13" t="s">
        <v>763</v>
      </c>
      <c r="F55" s="13" t="s">
        <v>908</v>
      </c>
    </row>
    <row r="56" spans="1:6" x14ac:dyDescent="0.25">
      <c r="A56" s="12" t="s">
        <v>939</v>
      </c>
      <c r="B56" s="13" t="str">
        <f>IF(ISNUMBER(FIND("&gt;&gt;",A56)),"","OpcionesEfectos!"&amp;ADDRESS(ROW(OpcionesEfectos!$B$3)+MATCH(A56,OpcionesEfectos!$A$4:$A$633,0),COLUMN(OpcionesEfectos!$B$3))&amp;":"&amp;ADDRESS(ROW(OpcionesEfectos!$D$3)+MATCH(A56,OpcionesEfectos!$A$4:$A$633,0)+COUNTIF(OpcionesEfectos!$A$4:$A$633,A56)-1,COLUMN(OpcionesEfectos!$D$3)))</f>
        <v>OpcionesEfectos!$B$404:$D$411</v>
      </c>
      <c r="C56" s="13" t="s">
        <v>761</v>
      </c>
      <c r="D56" s="13" t="s">
        <v>249</v>
      </c>
      <c r="E56" s="13" t="s">
        <v>546</v>
      </c>
      <c r="F56" s="13" t="s">
        <v>922</v>
      </c>
    </row>
    <row r="57" spans="1:6" x14ac:dyDescent="0.25">
      <c r="A57" s="12" t="s">
        <v>940</v>
      </c>
      <c r="B57" s="13" t="str">
        <f>IF(ISNUMBER(FIND("&gt;&gt;",A57)),"","OpcionesEfectos!"&amp;ADDRESS(ROW(OpcionesEfectos!$B$3)+MATCH(A57,OpcionesEfectos!$A$4:$A$633,0),COLUMN(OpcionesEfectos!$B$3))&amp;":"&amp;ADDRESS(ROW(OpcionesEfectos!$D$3)+MATCH(A57,OpcionesEfectos!$A$4:$A$633,0)+COUNTIF(OpcionesEfectos!$A$4:$A$633,A57)-1,COLUMN(OpcionesEfectos!$D$3)))</f>
        <v>OpcionesEfectos!$B$413:$D$420</v>
      </c>
      <c r="C57" s="13" t="s">
        <v>761</v>
      </c>
      <c r="D57" s="13" t="s">
        <v>762</v>
      </c>
      <c r="E57" s="13" t="s">
        <v>546</v>
      </c>
      <c r="F57" s="13" t="s">
        <v>941</v>
      </c>
    </row>
    <row r="58" spans="1:6" x14ac:dyDescent="0.25">
      <c r="A58" s="12" t="s">
        <v>752</v>
      </c>
      <c r="B58" s="13" t="str">
        <f>IF(ISNUMBER(FIND("&gt;&gt;",A58)),"","OpcionesEfectos!"&amp;ADDRESS(ROW(OpcionesEfectos!$B$3)+MATCH(A58,OpcionesEfectos!$A$4:$A$633,0),COLUMN(OpcionesEfectos!$B$3))&amp;":"&amp;ADDRESS(ROW(OpcionesEfectos!$D$3)+MATCH(A58,OpcionesEfectos!$A$4:$A$633,0)+COUNTIF(OpcionesEfectos!$A$4:$A$633,A58)-1,COLUMN(OpcionesEfectos!$D$3)))</f>
        <v>OpcionesEfectos!$B$422:$D$428</v>
      </c>
      <c r="C58" s="13" t="s">
        <v>762</v>
      </c>
      <c r="D58" s="13" t="s">
        <v>761</v>
      </c>
      <c r="E58" s="13" t="s">
        <v>546</v>
      </c>
      <c r="F58" s="13" t="s">
        <v>911</v>
      </c>
    </row>
    <row r="59" spans="1:6" x14ac:dyDescent="0.25">
      <c r="A59" s="12" t="s">
        <v>757</v>
      </c>
      <c r="B59" s="13" t="str">
        <f>IF(ISNUMBER(FIND("&gt;&gt;",A59)),"","OpcionesEfectos!"&amp;ADDRESS(ROW(OpcionesEfectos!$B$3)+MATCH(A59,OpcionesEfectos!$A$4:$A$633,0),COLUMN(OpcionesEfectos!$B$3))&amp;":"&amp;ADDRESS(ROW(OpcionesEfectos!$D$3)+MATCH(A59,OpcionesEfectos!$A$4:$A$633,0)+COUNTIF(OpcionesEfectos!$A$4:$A$633,A59)-1,COLUMN(OpcionesEfectos!$D$3)))</f>
        <v/>
      </c>
      <c r="C59" s="13" t="s">
        <v>643</v>
      </c>
      <c r="D59" s="13" t="s">
        <v>643</v>
      </c>
      <c r="E59" s="13" t="s">
        <v>643</v>
      </c>
      <c r="F59" s="13" t="s">
        <v>643</v>
      </c>
    </row>
    <row r="60" spans="1:6" x14ac:dyDescent="0.25">
      <c r="A60" s="12" t="s">
        <v>333</v>
      </c>
      <c r="B60" s="13" t="str">
        <f>IF(ISNUMBER(FIND("&gt;&gt;",A60)),"","OpcionesEfectos!"&amp;ADDRESS(ROW(OpcionesEfectos!$B$3)+MATCH(A60,OpcionesEfectos!$A$4:$A$633,0),COLUMN(OpcionesEfectos!$B$3))&amp;":"&amp;ADDRESS(ROW(OpcionesEfectos!$D$3)+MATCH(A60,OpcionesEfectos!$A$4:$A$633,0)+COUNTIF(OpcionesEfectos!$A$4:$A$633,A60)-1,COLUMN(OpcionesEfectos!$D$3)))</f>
        <v>OpcionesEfectos!$B$431:$D$431</v>
      </c>
      <c r="C60" s="13" t="s">
        <v>249</v>
      </c>
      <c r="D60" s="13" t="s">
        <v>546</v>
      </c>
      <c r="E60" s="13" t="s">
        <v>764</v>
      </c>
      <c r="F60" s="13" t="s">
        <v>925</v>
      </c>
    </row>
    <row r="61" spans="1:6" x14ac:dyDescent="0.25">
      <c r="A61" s="12" t="s">
        <v>248</v>
      </c>
      <c r="B61" s="13" t="str">
        <f>IF(ISNUMBER(FIND("&gt;&gt;",A61)),"","OpcionesEfectos!"&amp;ADDRESS(ROW(OpcionesEfectos!$B$3)+MATCH(A61,OpcionesEfectos!$A$4:$A$633,0),COLUMN(OpcionesEfectos!$B$3))&amp;":"&amp;ADDRESS(ROW(OpcionesEfectos!$D$3)+MATCH(A61,OpcionesEfectos!$A$4:$A$633,0)+COUNTIF(OpcionesEfectos!$A$4:$A$633,A61)-1,COLUMN(OpcionesEfectos!$D$3)))</f>
        <v>OpcionesEfectos!$B$433:$D$438</v>
      </c>
      <c r="C61" s="13"/>
      <c r="D61" s="13" t="s">
        <v>643</v>
      </c>
      <c r="E61" s="13" t="s">
        <v>643</v>
      </c>
      <c r="F61" s="13" t="s">
        <v>920</v>
      </c>
    </row>
    <row r="62" spans="1:6" x14ac:dyDescent="0.25">
      <c r="A62" s="12" t="s">
        <v>942</v>
      </c>
      <c r="B62" s="13" t="str">
        <f>IF(ISNUMBER(FIND("&gt;&gt;",A62)),"","OpcionesEfectos!"&amp;ADDRESS(ROW(OpcionesEfectos!$B$3)+MATCH(A62,OpcionesEfectos!$A$4:$A$633,0),COLUMN(OpcionesEfectos!$B$3))&amp;":"&amp;ADDRESS(ROW(OpcionesEfectos!$D$3)+MATCH(A62,OpcionesEfectos!$A$4:$A$633,0)+COUNTIF(OpcionesEfectos!$A$4:$A$633,A62)-1,COLUMN(OpcionesEfectos!$D$3)))</f>
        <v>OpcionesEfectos!$B$440:$D$449</v>
      </c>
      <c r="C62" s="13" t="s">
        <v>546</v>
      </c>
      <c r="D62" s="13" t="s">
        <v>764</v>
      </c>
      <c r="E62" s="13" t="s">
        <v>763</v>
      </c>
      <c r="F62" s="13" t="s">
        <v>904</v>
      </c>
    </row>
    <row r="63" spans="1:6" x14ac:dyDescent="0.25">
      <c r="A63" s="12" t="s">
        <v>531</v>
      </c>
      <c r="B63" s="13" t="str">
        <f>IF(ISNUMBER(FIND("&gt;&gt;",A63)),"","OpcionesEfectos!"&amp;ADDRESS(ROW(OpcionesEfectos!$B$3)+MATCH(A63,OpcionesEfectos!$A$4:$A$633,0),COLUMN(OpcionesEfectos!$B$3))&amp;":"&amp;ADDRESS(ROW(OpcionesEfectos!$D$3)+MATCH(A63,OpcionesEfectos!$A$4:$A$633,0)+COUNTIF(OpcionesEfectos!$A$4:$A$633,A63)-1,COLUMN(OpcionesEfectos!$D$3)))</f>
        <v>OpcionesEfectos!$B$451:$D$451</v>
      </c>
      <c r="C63" s="13" t="s">
        <v>546</v>
      </c>
      <c r="D63" s="13" t="s">
        <v>764</v>
      </c>
      <c r="E63" s="13" t="s">
        <v>643</v>
      </c>
      <c r="F63" s="13" t="s">
        <v>943</v>
      </c>
    </row>
    <row r="64" spans="1:6" x14ac:dyDescent="0.25">
      <c r="A64" s="12" t="s">
        <v>537</v>
      </c>
      <c r="B64" s="13" t="str">
        <f>IF(ISNUMBER(FIND("&gt;&gt;",A64)),"","OpcionesEfectos!"&amp;ADDRESS(ROW(OpcionesEfectos!$B$3)+MATCH(A64,OpcionesEfectos!$A$4:$A$633,0),COLUMN(OpcionesEfectos!$B$3))&amp;":"&amp;ADDRESS(ROW(OpcionesEfectos!$D$3)+MATCH(A64,OpcionesEfectos!$A$4:$A$633,0)+COUNTIF(OpcionesEfectos!$A$4:$A$633,A64)-1,COLUMN(OpcionesEfectos!$D$3)))</f>
        <v>OpcionesEfectos!$B$453:$D$458</v>
      </c>
      <c r="C64" s="13" t="s">
        <v>762</v>
      </c>
      <c r="D64" s="13" t="s">
        <v>761</v>
      </c>
      <c r="E64" s="13" t="s">
        <v>763</v>
      </c>
      <c r="F64" s="13" t="s">
        <v>905</v>
      </c>
    </row>
    <row r="65" spans="1:6" x14ac:dyDescent="0.25">
      <c r="A65" s="12" t="s">
        <v>334</v>
      </c>
      <c r="B65" s="13" t="str">
        <f>IF(ISNUMBER(FIND("&gt;&gt;",A65)),"","OpcionesEfectos!"&amp;ADDRESS(ROW(OpcionesEfectos!$B$3)+MATCH(A65,OpcionesEfectos!$A$4:$A$633,0),COLUMN(OpcionesEfectos!$B$3))&amp;":"&amp;ADDRESS(ROW(OpcionesEfectos!$D$3)+MATCH(A65,OpcionesEfectos!$A$4:$A$633,0)+COUNTIF(OpcionesEfectos!$A$4:$A$633,A65)-1,COLUMN(OpcionesEfectos!$D$3)))</f>
        <v>OpcionesEfectos!$B$460:$D$469</v>
      </c>
      <c r="C65" s="13" t="s">
        <v>763</v>
      </c>
      <c r="D65" s="13" t="s">
        <v>643</v>
      </c>
      <c r="E65" s="13" t="s">
        <v>643</v>
      </c>
      <c r="F65" s="13" t="s">
        <v>763</v>
      </c>
    </row>
    <row r="66" spans="1:6" x14ac:dyDescent="0.25">
      <c r="A66" s="12" t="s">
        <v>785</v>
      </c>
      <c r="B66" s="13" t="str">
        <f>IF(ISNUMBER(FIND("&gt;&gt;",A66)),"","OpcionesEfectos!"&amp;ADDRESS(ROW(OpcionesEfectos!$B$3)+MATCH(A66,OpcionesEfectos!$A$4:$A$633,0),COLUMN(OpcionesEfectos!$B$3))&amp;":"&amp;ADDRESS(ROW(OpcionesEfectos!$D$3)+MATCH(A66,OpcionesEfectos!$A$4:$A$633,0)+COUNTIF(OpcionesEfectos!$A$4:$A$633,A66)-1,COLUMN(OpcionesEfectos!$D$3)))</f>
        <v>OpcionesEfectos!$B$471:$D$471</v>
      </c>
      <c r="C66" s="13" t="s">
        <v>762</v>
      </c>
      <c r="D66" s="13" t="s">
        <v>546</v>
      </c>
      <c r="E66" s="13" t="s">
        <v>763</v>
      </c>
      <c r="F66" s="13" t="s">
        <v>908</v>
      </c>
    </row>
    <row r="67" spans="1:6" x14ac:dyDescent="0.25">
      <c r="A67" s="12" t="s">
        <v>787</v>
      </c>
      <c r="B67" s="13" t="str">
        <f>IF(ISNUMBER(FIND("&gt;&gt;",A67)),"","OpcionesEfectos!"&amp;ADDRESS(ROW(OpcionesEfectos!$B$3)+MATCH(A67,OpcionesEfectos!$A$4:$A$633,0),COLUMN(OpcionesEfectos!$B$3))&amp;":"&amp;ADDRESS(ROW(OpcionesEfectos!$D$3)+MATCH(A67,OpcionesEfectos!$A$4:$A$633,0)+COUNTIF(OpcionesEfectos!$A$4:$A$633,A67)-1,COLUMN(OpcionesEfectos!$D$3)))</f>
        <v>OpcionesEfectos!$B$473:$D$485</v>
      </c>
      <c r="C67" s="13" t="s">
        <v>763</v>
      </c>
      <c r="D67" s="13" t="s">
        <v>643</v>
      </c>
      <c r="E67" s="13" t="s">
        <v>643</v>
      </c>
      <c r="F67" s="13" t="s">
        <v>763</v>
      </c>
    </row>
    <row r="68" spans="1:6" x14ac:dyDescent="0.25">
      <c r="A68" s="12" t="s">
        <v>538</v>
      </c>
      <c r="B68" s="13" t="str">
        <f>IF(ISNUMBER(FIND("&gt;&gt;",A68)),"","OpcionesEfectos!"&amp;ADDRESS(ROW(OpcionesEfectos!$B$3)+MATCH(A68,OpcionesEfectos!$A$4:$A$633,0),COLUMN(OpcionesEfectos!$B$3))&amp;":"&amp;ADDRESS(ROW(OpcionesEfectos!$D$3)+MATCH(A68,OpcionesEfectos!$A$4:$A$633,0)+COUNTIF(OpcionesEfectos!$A$4:$A$633,A68)-1,COLUMN(OpcionesEfectos!$D$3)))</f>
        <v>OpcionesEfectos!$B$487:$D$507</v>
      </c>
      <c r="C68" s="13" t="s">
        <v>762</v>
      </c>
      <c r="D68" s="13" t="s">
        <v>643</v>
      </c>
      <c r="E68" s="13" t="s">
        <v>643</v>
      </c>
      <c r="F68" s="13" t="s">
        <v>762</v>
      </c>
    </row>
    <row r="69" spans="1:6" x14ac:dyDescent="0.25">
      <c r="A69" s="12" t="s">
        <v>336</v>
      </c>
      <c r="B69" s="13" t="str">
        <f>IF(ISNUMBER(FIND("&gt;&gt;",A69)),"","OpcionesEfectos!"&amp;ADDRESS(ROW(OpcionesEfectos!$B$3)+MATCH(A69,OpcionesEfectos!$A$4:$A$633,0),COLUMN(OpcionesEfectos!$B$3))&amp;":"&amp;ADDRESS(ROW(OpcionesEfectos!$D$3)+MATCH(A69,OpcionesEfectos!$A$4:$A$633,0)+COUNTIF(OpcionesEfectos!$A$4:$A$633,A69)-1,COLUMN(OpcionesEfectos!$D$3)))</f>
        <v>OpcionesEfectos!$B$509:$D$521</v>
      </c>
      <c r="C69" s="13" t="s">
        <v>762</v>
      </c>
      <c r="D69" s="13" t="s">
        <v>643</v>
      </c>
      <c r="E69" s="13" t="s">
        <v>643</v>
      </c>
      <c r="F69" s="13" t="s">
        <v>762</v>
      </c>
    </row>
    <row r="70" spans="1:6" x14ac:dyDescent="0.25">
      <c r="A70" s="12" t="s">
        <v>337</v>
      </c>
      <c r="B70" s="13" t="str">
        <f>IF(ISNUMBER(FIND("&gt;&gt;",A70)),"","OpcionesEfectos!"&amp;ADDRESS(ROW(OpcionesEfectos!$B$3)+MATCH(A70,OpcionesEfectos!$A$4:$A$633,0),COLUMN(OpcionesEfectos!$B$3))&amp;":"&amp;ADDRESS(ROW(OpcionesEfectos!$D$3)+MATCH(A70,OpcionesEfectos!$A$4:$A$633,0)+COUNTIF(OpcionesEfectos!$A$4:$A$633,A70)-1,COLUMN(OpcionesEfectos!$D$3)))</f>
        <v>OpcionesEfectos!$B$523:$D$575</v>
      </c>
      <c r="C70" s="13" t="s">
        <v>546</v>
      </c>
      <c r="D70" s="13" t="s">
        <v>764</v>
      </c>
      <c r="E70" s="13" t="s">
        <v>643</v>
      </c>
      <c r="F70" s="13" t="s">
        <v>943</v>
      </c>
    </row>
    <row r="71" spans="1:6" x14ac:dyDescent="0.25">
      <c r="A71" s="12" t="s">
        <v>306</v>
      </c>
      <c r="B71" s="13" t="str">
        <f>IF(ISNUMBER(FIND("&gt;&gt;",A71)),"","OpcionesEfectos!"&amp;ADDRESS(ROW(OpcionesEfectos!$B$3)+MATCH(A71,OpcionesEfectos!$A$4:$A$633,0),COLUMN(OpcionesEfectos!$B$3))&amp;":"&amp;ADDRESS(ROW(OpcionesEfectos!$D$3)+MATCH(A71,OpcionesEfectos!$A$4:$A$633,0)+COUNTIF(OpcionesEfectos!$A$4:$A$633,A71)-1,COLUMN(OpcionesEfectos!$D$3)))</f>
        <v>OpcionesEfectos!$B$577:$D$586</v>
      </c>
      <c r="C71" s="13" t="s">
        <v>249</v>
      </c>
      <c r="D71" s="13" t="s">
        <v>643</v>
      </c>
      <c r="E71" s="13" t="s">
        <v>643</v>
      </c>
      <c r="F71" s="13" t="s">
        <v>249</v>
      </c>
    </row>
    <row r="72" spans="1:6" x14ac:dyDescent="0.25">
      <c r="A72" s="12" t="s">
        <v>870</v>
      </c>
      <c r="B72" s="13" t="str">
        <f>IF(ISNUMBER(FIND("&gt;&gt;",A72)),"","OpcionesEfectos!"&amp;ADDRESS(ROW(OpcionesEfectos!$B$3)+MATCH(A72,OpcionesEfectos!$A$4:$A$633,0),COLUMN(OpcionesEfectos!$B$3))&amp;":"&amp;ADDRESS(ROW(OpcionesEfectos!$D$3)+MATCH(A72,OpcionesEfectos!$A$4:$A$633,0)+COUNTIF(OpcionesEfectos!$A$4:$A$633,A72)-1,COLUMN(OpcionesEfectos!$D$3)))</f>
        <v>OpcionesEfectos!$B$588:$D$597</v>
      </c>
      <c r="C72" s="13" t="s">
        <v>762</v>
      </c>
      <c r="D72" s="13" t="s">
        <v>761</v>
      </c>
      <c r="E72" s="13" t="s">
        <v>546</v>
      </c>
      <c r="F72" s="13" t="s">
        <v>911</v>
      </c>
    </row>
    <row r="73" spans="1:6" x14ac:dyDescent="0.25">
      <c r="A73" s="12" t="s">
        <v>81</v>
      </c>
      <c r="B73" s="13" t="str">
        <f>IF(ISNUMBER(FIND("&gt;&gt;",A73)),"","OpcionesEfectos!"&amp;ADDRESS(ROW(OpcionesEfectos!$B$3)+MATCH(A73,OpcionesEfectos!$A$4:$A$633,0),COLUMN(OpcionesEfectos!$B$3))&amp;":"&amp;ADDRESS(ROW(OpcionesEfectos!$D$3)+MATCH(A73,OpcionesEfectos!$A$4:$A$633,0)+COUNTIF(OpcionesEfectos!$A$4:$A$633,A73)-1,COLUMN(OpcionesEfectos!$D$3)))</f>
        <v>OpcionesEfectos!$B$599:$D$602</v>
      </c>
      <c r="C73" s="13" t="s">
        <v>762</v>
      </c>
      <c r="D73" s="13" t="s">
        <v>546</v>
      </c>
      <c r="E73" s="13" t="s">
        <v>764</v>
      </c>
      <c r="F73" s="13" t="s">
        <v>944</v>
      </c>
    </row>
    <row r="74" spans="1:6" x14ac:dyDescent="0.25">
      <c r="A74" s="12" t="s">
        <v>536</v>
      </c>
      <c r="B74" s="13" t="str">
        <f>IF(ISNUMBER(FIND("&gt;&gt;",A74)),"","OpcionesEfectos!"&amp;ADDRESS(ROW(OpcionesEfectos!$B$3)+MATCH(A74,OpcionesEfectos!$A$4:$A$633,0),COLUMN(OpcionesEfectos!$B$3))&amp;":"&amp;ADDRESS(ROW(OpcionesEfectos!$D$3)+MATCH(A74,OpcionesEfectos!$A$4:$A$633,0)+COUNTIF(OpcionesEfectos!$A$4:$A$633,A74)-1,COLUMN(OpcionesEfectos!$D$3)))</f>
        <v>OpcionesEfectos!$B$604:$D$607</v>
      </c>
      <c r="C74" s="13" t="s">
        <v>761</v>
      </c>
      <c r="D74" s="13" t="s">
        <v>546</v>
      </c>
      <c r="E74" s="13" t="s">
        <v>764</v>
      </c>
      <c r="F74" s="13" t="s">
        <v>914</v>
      </c>
    </row>
    <row r="75" spans="1:6" x14ac:dyDescent="0.25">
      <c r="A75" s="12" t="s">
        <v>254</v>
      </c>
      <c r="B75" s="13" t="str">
        <f>IF(ISNUMBER(FIND("&gt;&gt;",A75)),"","OpcionesEfectos!"&amp;ADDRESS(ROW(OpcionesEfectos!$B$3)+MATCH(A75,OpcionesEfectos!$A$4:$A$633,0),COLUMN(OpcionesEfectos!$B$3))&amp;":"&amp;ADDRESS(ROW(OpcionesEfectos!$D$3)+MATCH(A75,OpcionesEfectos!$A$4:$A$633,0)+COUNTIF(OpcionesEfectos!$A$4:$A$633,A75)-1,COLUMN(OpcionesEfectos!$D$3)))</f>
        <v>OpcionesEfectos!$B$609:$D$620</v>
      </c>
      <c r="C75" s="13" t="s">
        <v>249</v>
      </c>
      <c r="D75" s="13" t="s">
        <v>763</v>
      </c>
      <c r="E75" s="13" t="s">
        <v>643</v>
      </c>
      <c r="F75" s="13" t="s">
        <v>983</v>
      </c>
    </row>
    <row r="76" spans="1:6" x14ac:dyDescent="0.25">
      <c r="A76" s="12" t="s">
        <v>891</v>
      </c>
      <c r="B76" s="13" t="str">
        <f>IF(ISNUMBER(FIND("&gt;&gt;",A76)),"","OpcionesEfectos!"&amp;ADDRESS(ROW(OpcionesEfectos!$B$3)+MATCH(A76,OpcionesEfectos!$A$4:$A$633,0),COLUMN(OpcionesEfectos!$B$3))&amp;":"&amp;ADDRESS(ROW(OpcionesEfectos!$D$3)+MATCH(A76,OpcionesEfectos!$A$4:$A$633,0)+COUNTIF(OpcionesEfectos!$A$4:$A$633,A76)-1,COLUMN(OpcionesEfectos!$D$3)))</f>
        <v>OpcionesEfectos!$B$622:$D$629</v>
      </c>
      <c r="C76" s="13" t="s">
        <v>249</v>
      </c>
      <c r="D76" s="13" t="s">
        <v>763</v>
      </c>
      <c r="E76" s="13" t="s">
        <v>643</v>
      </c>
      <c r="F76" s="13" t="s">
        <v>983</v>
      </c>
    </row>
    <row r="77" spans="1:6" ht="15.75" thickBot="1" x14ac:dyDescent="0.3">
      <c r="A77" s="14" t="s">
        <v>169</v>
      </c>
      <c r="B77" s="8" t="str">
        <f>IF(ISNUMBER(FIND("&gt;&gt;",A77)),"","OpcionesEfectos!"&amp;ADDRESS(ROW(OpcionesEfectos!$B$3)+MATCH(A77,OpcionesEfectos!$A$4:$A$633,0),COLUMN(OpcionesEfectos!$B$3))&amp;":"&amp;ADDRESS(ROW(OpcionesEfectos!$D$3)+MATCH(A77,OpcionesEfectos!$A$4:$A$633,0)+COUNTIF(OpcionesEfectos!$A$4:$A$633,A77)-1,COLUMN(OpcionesEfectos!$D$3)))</f>
        <v>OpcionesEfectos!$B$631:$D$633</v>
      </c>
      <c r="C77" s="8" t="s">
        <v>762</v>
      </c>
      <c r="D77" s="8" t="s">
        <v>546</v>
      </c>
      <c r="E77" s="8" t="s">
        <v>764</v>
      </c>
      <c r="F77" s="8" t="s">
        <v>944</v>
      </c>
    </row>
  </sheetData>
  <mergeCells count="1">
    <mergeCell ref="A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workbookViewId="0">
      <selection activeCell="B281" sqref="B281"/>
    </sheetView>
  </sheetViews>
  <sheetFormatPr baseColWidth="10" defaultColWidth="11.42578125" defaultRowHeight="15" x14ac:dyDescent="0.25"/>
  <cols>
    <col min="1" max="1" width="36.85546875" bestFit="1" customWidth="1"/>
    <col min="2" max="2" width="28.7109375" bestFit="1" customWidth="1"/>
    <col min="3" max="3" width="3.5703125" bestFit="1" customWidth="1"/>
    <col min="4" max="4" width="2.85546875" bestFit="1" customWidth="1"/>
  </cols>
  <sheetData>
    <row r="1" spans="1:4" x14ac:dyDescent="0.25">
      <c r="A1" s="58" t="s">
        <v>569</v>
      </c>
      <c r="B1" s="58"/>
      <c r="C1" s="58"/>
      <c r="D1" s="58"/>
    </row>
    <row r="2" spans="1:4" x14ac:dyDescent="0.25">
      <c r="A2" s="61"/>
      <c r="B2" s="61"/>
      <c r="C2" s="61"/>
      <c r="D2" s="61"/>
    </row>
    <row r="3" spans="1:4" x14ac:dyDescent="0.25">
      <c r="A3" s="1" t="s">
        <v>570</v>
      </c>
      <c r="B3" s="2" t="s">
        <v>571</v>
      </c>
      <c r="C3" s="3" t="s">
        <v>572</v>
      </c>
      <c r="D3" s="3" t="s">
        <v>573</v>
      </c>
    </row>
    <row r="4" spans="1:4" x14ac:dyDescent="0.25">
      <c r="A4" s="4" t="s">
        <v>574</v>
      </c>
      <c r="B4" s="5" t="s">
        <v>643</v>
      </c>
      <c r="C4" s="6"/>
      <c r="D4" s="6"/>
    </row>
    <row r="5" spans="1:4" x14ac:dyDescent="0.25">
      <c r="A5" s="4" t="s">
        <v>575</v>
      </c>
      <c r="B5" s="5" t="s">
        <v>576</v>
      </c>
      <c r="C5" s="6">
        <v>5</v>
      </c>
      <c r="D5" s="6">
        <v>1</v>
      </c>
    </row>
    <row r="6" spans="1:4" x14ac:dyDescent="0.25">
      <c r="A6" s="4" t="s">
        <v>575</v>
      </c>
      <c r="B6" s="5" t="s">
        <v>351</v>
      </c>
      <c r="C6" s="6">
        <v>5</v>
      </c>
      <c r="D6" s="6">
        <v>1</v>
      </c>
    </row>
    <row r="7" spans="1:4" x14ac:dyDescent="0.25">
      <c r="A7" s="4" t="s">
        <v>575</v>
      </c>
      <c r="B7" s="5" t="s">
        <v>352</v>
      </c>
      <c r="C7" s="6">
        <v>10</v>
      </c>
      <c r="D7" s="6">
        <v>1</v>
      </c>
    </row>
    <row r="8" spans="1:4" x14ac:dyDescent="0.25">
      <c r="A8" s="4" t="s">
        <v>575</v>
      </c>
      <c r="B8" s="5" t="s">
        <v>343</v>
      </c>
      <c r="C8" s="6">
        <v>15</v>
      </c>
      <c r="D8" s="6">
        <v>1</v>
      </c>
    </row>
    <row r="9" spans="1:4" x14ac:dyDescent="0.25">
      <c r="A9" s="4" t="s">
        <v>575</v>
      </c>
      <c r="B9" s="5" t="s">
        <v>345</v>
      </c>
      <c r="C9" s="6">
        <v>20</v>
      </c>
      <c r="D9" s="6">
        <v>1</v>
      </c>
    </row>
    <row r="10" spans="1:4" x14ac:dyDescent="0.25">
      <c r="A10" s="4" t="s">
        <v>575</v>
      </c>
      <c r="B10" s="5" t="s">
        <v>378</v>
      </c>
      <c r="C10" s="6">
        <v>25</v>
      </c>
      <c r="D10" s="6">
        <v>1</v>
      </c>
    </row>
    <row r="11" spans="1:4" x14ac:dyDescent="0.25">
      <c r="A11" s="4" t="s">
        <v>575</v>
      </c>
      <c r="B11" s="5" t="s">
        <v>577</v>
      </c>
      <c r="C11" s="6">
        <v>30</v>
      </c>
      <c r="D11" s="6">
        <v>1</v>
      </c>
    </row>
    <row r="12" spans="1:4" x14ac:dyDescent="0.25">
      <c r="A12" s="4" t="s">
        <v>575</v>
      </c>
      <c r="B12" s="5" t="s">
        <v>346</v>
      </c>
      <c r="C12" s="6">
        <v>35</v>
      </c>
      <c r="D12" s="6">
        <v>2</v>
      </c>
    </row>
    <row r="13" spans="1:4" x14ac:dyDescent="0.25">
      <c r="A13" s="4" t="s">
        <v>575</v>
      </c>
      <c r="B13" s="5" t="s">
        <v>348</v>
      </c>
      <c r="C13" s="6">
        <v>40</v>
      </c>
      <c r="D13" s="6">
        <v>2</v>
      </c>
    </row>
    <row r="14" spans="1:4" x14ac:dyDescent="0.25">
      <c r="A14" s="4" t="s">
        <v>575</v>
      </c>
      <c r="B14" s="5" t="s">
        <v>350</v>
      </c>
      <c r="C14" s="6">
        <v>45</v>
      </c>
      <c r="D14" s="6">
        <v>3</v>
      </c>
    </row>
    <row r="15" spans="1:4" x14ac:dyDescent="0.25">
      <c r="A15" s="4" t="s">
        <v>575</v>
      </c>
      <c r="B15" s="5" t="s">
        <v>578</v>
      </c>
      <c r="C15" s="6">
        <v>50</v>
      </c>
      <c r="D15" s="6">
        <v>3</v>
      </c>
    </row>
    <row r="16" spans="1:4" x14ac:dyDescent="0.25">
      <c r="A16" s="4" t="s">
        <v>579</v>
      </c>
      <c r="B16" s="5" t="s">
        <v>643</v>
      </c>
      <c r="C16" s="6"/>
      <c r="D16" s="6"/>
    </row>
    <row r="17" spans="1:4" x14ac:dyDescent="0.25">
      <c r="A17" s="4" t="s">
        <v>580</v>
      </c>
      <c r="B17" s="5" t="s">
        <v>576</v>
      </c>
      <c r="C17" s="6">
        <v>10</v>
      </c>
      <c r="D17" s="6">
        <v>1</v>
      </c>
    </row>
    <row r="18" spans="1:4" x14ac:dyDescent="0.25">
      <c r="A18" s="4" t="s">
        <v>580</v>
      </c>
      <c r="B18" s="5" t="s">
        <v>351</v>
      </c>
      <c r="C18" s="6">
        <v>15</v>
      </c>
      <c r="D18" s="6">
        <v>1</v>
      </c>
    </row>
    <row r="19" spans="1:4" x14ac:dyDescent="0.25">
      <c r="A19" s="4" t="s">
        <v>580</v>
      </c>
      <c r="B19" s="5" t="s">
        <v>352</v>
      </c>
      <c r="C19" s="6">
        <v>20</v>
      </c>
      <c r="D19" s="6">
        <v>1</v>
      </c>
    </row>
    <row r="20" spans="1:4" x14ac:dyDescent="0.25">
      <c r="A20" s="4" t="s">
        <v>580</v>
      </c>
      <c r="B20" s="5" t="s">
        <v>343</v>
      </c>
      <c r="C20" s="6">
        <v>30</v>
      </c>
      <c r="D20" s="6">
        <v>2</v>
      </c>
    </row>
    <row r="21" spans="1:4" x14ac:dyDescent="0.25">
      <c r="A21" s="4" t="s">
        <v>580</v>
      </c>
      <c r="B21" s="5" t="s">
        <v>345</v>
      </c>
      <c r="C21" s="6">
        <v>50</v>
      </c>
      <c r="D21" s="6">
        <v>2</v>
      </c>
    </row>
    <row r="22" spans="1:4" x14ac:dyDescent="0.25">
      <c r="A22" s="4" t="s">
        <v>580</v>
      </c>
      <c r="B22" s="5" t="s">
        <v>378</v>
      </c>
      <c r="C22" s="6">
        <v>60</v>
      </c>
      <c r="D22" s="6">
        <v>3</v>
      </c>
    </row>
    <row r="23" spans="1:4" x14ac:dyDescent="0.25">
      <c r="A23" s="4" t="s">
        <v>580</v>
      </c>
      <c r="B23" s="5" t="s">
        <v>577</v>
      </c>
      <c r="C23" s="6">
        <v>70</v>
      </c>
      <c r="D23" s="6">
        <v>3</v>
      </c>
    </row>
    <row r="24" spans="1:4" x14ac:dyDescent="0.25">
      <c r="A24" s="4" t="s">
        <v>581</v>
      </c>
      <c r="B24" s="5" t="s">
        <v>643</v>
      </c>
      <c r="C24" s="6"/>
      <c r="D24" s="6"/>
    </row>
    <row r="25" spans="1:4" x14ac:dyDescent="0.25">
      <c r="A25" s="4" t="s">
        <v>582</v>
      </c>
      <c r="B25" s="5" t="s">
        <v>583</v>
      </c>
      <c r="C25" s="6">
        <v>5</v>
      </c>
      <c r="D25" s="6">
        <v>1</v>
      </c>
    </row>
    <row r="26" spans="1:4" x14ac:dyDescent="0.25">
      <c r="A26" s="4" t="s">
        <v>582</v>
      </c>
      <c r="B26" s="5" t="s">
        <v>584</v>
      </c>
      <c r="C26" s="6">
        <v>5</v>
      </c>
      <c r="D26" s="6">
        <v>1</v>
      </c>
    </row>
    <row r="27" spans="1:4" x14ac:dyDescent="0.25">
      <c r="A27" s="4" t="s">
        <v>582</v>
      </c>
      <c r="B27" s="5" t="s">
        <v>526</v>
      </c>
      <c r="C27" s="6">
        <v>5</v>
      </c>
      <c r="D27" s="6">
        <v>1</v>
      </c>
    </row>
    <row r="28" spans="1:4" x14ac:dyDescent="0.25">
      <c r="A28" s="4" t="s">
        <v>582</v>
      </c>
      <c r="B28" s="5" t="s">
        <v>530</v>
      </c>
      <c r="C28" s="6">
        <v>10</v>
      </c>
      <c r="D28" s="6">
        <v>1</v>
      </c>
    </row>
    <row r="29" spans="1:4" x14ac:dyDescent="0.25">
      <c r="A29" s="4" t="s">
        <v>582</v>
      </c>
      <c r="B29" s="5" t="s">
        <v>550</v>
      </c>
      <c r="C29" s="6">
        <v>15</v>
      </c>
      <c r="D29" s="6">
        <v>1</v>
      </c>
    </row>
    <row r="30" spans="1:4" x14ac:dyDescent="0.25">
      <c r="A30" s="4" t="s">
        <v>582</v>
      </c>
      <c r="B30" s="5" t="s">
        <v>585</v>
      </c>
      <c r="C30" s="6">
        <v>25</v>
      </c>
      <c r="D30" s="6">
        <v>2</v>
      </c>
    </row>
    <row r="31" spans="1:4" x14ac:dyDescent="0.25">
      <c r="A31" s="4" t="s">
        <v>582</v>
      </c>
      <c r="B31" s="5" t="s">
        <v>586</v>
      </c>
      <c r="C31" s="6">
        <v>35</v>
      </c>
      <c r="D31" s="6">
        <v>2</v>
      </c>
    </row>
    <row r="32" spans="1:4" x14ac:dyDescent="0.25">
      <c r="A32" s="4" t="s">
        <v>582</v>
      </c>
      <c r="B32" s="5" t="s">
        <v>587</v>
      </c>
      <c r="C32" s="6">
        <v>45</v>
      </c>
      <c r="D32" s="6">
        <v>3</v>
      </c>
    </row>
    <row r="33" spans="1:4" x14ac:dyDescent="0.25">
      <c r="A33" s="4" t="s">
        <v>588</v>
      </c>
      <c r="B33" s="5" t="s">
        <v>643</v>
      </c>
      <c r="C33" s="6"/>
      <c r="D33" s="6"/>
    </row>
    <row r="34" spans="1:4" x14ac:dyDescent="0.25">
      <c r="A34" s="4" t="s">
        <v>589</v>
      </c>
      <c r="B34" s="5" t="s">
        <v>576</v>
      </c>
      <c r="C34" s="6">
        <v>5</v>
      </c>
      <c r="D34" s="6">
        <v>1</v>
      </c>
    </row>
    <row r="35" spans="1:4" x14ac:dyDescent="0.25">
      <c r="A35" s="4" t="s">
        <v>589</v>
      </c>
      <c r="B35" s="5" t="s">
        <v>351</v>
      </c>
      <c r="C35" s="6">
        <v>5</v>
      </c>
      <c r="D35" s="6">
        <v>1</v>
      </c>
    </row>
    <row r="36" spans="1:4" x14ac:dyDescent="0.25">
      <c r="A36" s="4" t="s">
        <v>589</v>
      </c>
      <c r="B36" s="5" t="s">
        <v>352</v>
      </c>
      <c r="C36" s="6">
        <v>10</v>
      </c>
      <c r="D36" s="6">
        <v>1</v>
      </c>
    </row>
    <row r="37" spans="1:4" x14ac:dyDescent="0.25">
      <c r="A37" s="4" t="s">
        <v>589</v>
      </c>
      <c r="B37" s="5" t="s">
        <v>343</v>
      </c>
      <c r="C37" s="6">
        <v>10</v>
      </c>
      <c r="D37" s="6">
        <v>1</v>
      </c>
    </row>
    <row r="38" spans="1:4" x14ac:dyDescent="0.25">
      <c r="A38" s="4" t="s">
        <v>589</v>
      </c>
      <c r="B38" s="5" t="s">
        <v>345</v>
      </c>
      <c r="C38" s="6">
        <v>15</v>
      </c>
      <c r="D38" s="6">
        <v>1</v>
      </c>
    </row>
    <row r="39" spans="1:4" x14ac:dyDescent="0.25">
      <c r="A39" s="4" t="s">
        <v>589</v>
      </c>
      <c r="B39" s="5" t="s">
        <v>378</v>
      </c>
      <c r="C39" s="6">
        <v>20</v>
      </c>
      <c r="D39" s="6">
        <v>1</v>
      </c>
    </row>
    <row r="40" spans="1:4" x14ac:dyDescent="0.25">
      <c r="A40" s="4" t="s">
        <v>589</v>
      </c>
      <c r="B40" s="5" t="s">
        <v>577</v>
      </c>
      <c r="C40" s="6">
        <v>25</v>
      </c>
      <c r="D40" s="6">
        <v>1</v>
      </c>
    </row>
    <row r="41" spans="1:4" x14ac:dyDescent="0.25">
      <c r="A41" s="4" t="s">
        <v>589</v>
      </c>
      <c r="B41" s="5" t="s">
        <v>346</v>
      </c>
      <c r="C41" s="6">
        <v>30</v>
      </c>
      <c r="D41" s="6">
        <v>2</v>
      </c>
    </row>
    <row r="42" spans="1:4" x14ac:dyDescent="0.25">
      <c r="A42" s="4" t="s">
        <v>589</v>
      </c>
      <c r="B42" s="5" t="s">
        <v>348</v>
      </c>
      <c r="C42" s="6">
        <v>35</v>
      </c>
      <c r="D42" s="6">
        <v>2</v>
      </c>
    </row>
    <row r="43" spans="1:4" x14ac:dyDescent="0.25">
      <c r="A43" s="4" t="s">
        <v>589</v>
      </c>
      <c r="B43" s="5" t="s">
        <v>350</v>
      </c>
      <c r="C43" s="6">
        <v>40</v>
      </c>
      <c r="D43" s="6">
        <v>3</v>
      </c>
    </row>
    <row r="44" spans="1:4" x14ac:dyDescent="0.25">
      <c r="A44" s="4" t="s">
        <v>589</v>
      </c>
      <c r="B44" s="5" t="s">
        <v>578</v>
      </c>
      <c r="C44" s="6">
        <v>45</v>
      </c>
      <c r="D44" s="6">
        <v>3</v>
      </c>
    </row>
    <row r="45" spans="1:4" x14ac:dyDescent="0.25">
      <c r="A45" s="4" t="s">
        <v>590</v>
      </c>
      <c r="B45" s="5" t="s">
        <v>643</v>
      </c>
      <c r="C45" s="6"/>
      <c r="D45" s="6"/>
    </row>
    <row r="46" spans="1:4" x14ac:dyDescent="0.25">
      <c r="A46" s="4" t="s">
        <v>591</v>
      </c>
      <c r="B46" s="5" t="s">
        <v>592</v>
      </c>
      <c r="C46" s="6">
        <v>5</v>
      </c>
      <c r="D46" s="6">
        <v>1</v>
      </c>
    </row>
    <row r="47" spans="1:4" x14ac:dyDescent="0.25">
      <c r="A47" s="4" t="s">
        <v>591</v>
      </c>
      <c r="B47" s="5" t="s">
        <v>593</v>
      </c>
      <c r="C47" s="6">
        <v>5</v>
      </c>
      <c r="D47" s="6">
        <v>1</v>
      </c>
    </row>
    <row r="48" spans="1:4" x14ac:dyDescent="0.25">
      <c r="A48" s="4" t="s">
        <v>591</v>
      </c>
      <c r="B48" s="5" t="s">
        <v>359</v>
      </c>
      <c r="C48" s="6">
        <v>10</v>
      </c>
      <c r="D48" s="6">
        <v>1</v>
      </c>
    </row>
    <row r="49" spans="1:4" x14ac:dyDescent="0.25">
      <c r="A49" s="4" t="s">
        <v>591</v>
      </c>
      <c r="B49" s="5" t="s">
        <v>544</v>
      </c>
      <c r="C49" s="6">
        <v>10</v>
      </c>
      <c r="D49" s="6">
        <v>2</v>
      </c>
    </row>
    <row r="50" spans="1:4" x14ac:dyDescent="0.25">
      <c r="A50" s="4" t="s">
        <v>591</v>
      </c>
      <c r="B50" s="5" t="s">
        <v>594</v>
      </c>
      <c r="C50" s="6">
        <v>15</v>
      </c>
      <c r="D50" s="6">
        <v>2</v>
      </c>
    </row>
    <row r="51" spans="1:4" x14ac:dyDescent="0.25">
      <c r="A51" s="4" t="s">
        <v>591</v>
      </c>
      <c r="B51" s="5" t="s">
        <v>595</v>
      </c>
      <c r="C51" s="6">
        <v>20</v>
      </c>
      <c r="D51" s="6">
        <v>3</v>
      </c>
    </row>
    <row r="52" spans="1:4" x14ac:dyDescent="0.25">
      <c r="A52" s="4" t="s">
        <v>596</v>
      </c>
      <c r="B52" s="5" t="s">
        <v>643</v>
      </c>
      <c r="C52" s="6"/>
      <c r="D52" s="6"/>
    </row>
    <row r="53" spans="1:4" x14ac:dyDescent="0.25">
      <c r="A53" s="4" t="s">
        <v>597</v>
      </c>
      <c r="B53" s="5" t="s">
        <v>592</v>
      </c>
      <c r="C53" s="6">
        <v>10</v>
      </c>
      <c r="D53" s="6">
        <v>1</v>
      </c>
    </row>
    <row r="54" spans="1:4" x14ac:dyDescent="0.25">
      <c r="A54" s="4" t="s">
        <v>597</v>
      </c>
      <c r="B54" s="5" t="s">
        <v>593</v>
      </c>
      <c r="C54" s="6">
        <v>15</v>
      </c>
      <c r="D54" s="6">
        <v>1</v>
      </c>
    </row>
    <row r="55" spans="1:4" x14ac:dyDescent="0.25">
      <c r="A55" s="4" t="s">
        <v>597</v>
      </c>
      <c r="B55" s="5" t="s">
        <v>359</v>
      </c>
      <c r="C55" s="6">
        <v>20</v>
      </c>
      <c r="D55" s="6">
        <v>2</v>
      </c>
    </row>
    <row r="56" spans="1:4" x14ac:dyDescent="0.25">
      <c r="A56" s="4" t="s">
        <v>598</v>
      </c>
      <c r="B56" s="5" t="s">
        <v>643</v>
      </c>
      <c r="C56" s="6"/>
      <c r="D56" s="6"/>
    </row>
    <row r="57" spans="1:4" x14ac:dyDescent="0.25">
      <c r="A57" s="4" t="s">
        <v>341</v>
      </c>
      <c r="B57" s="5" t="s">
        <v>525</v>
      </c>
      <c r="C57" s="6">
        <v>10</v>
      </c>
      <c r="D57" s="6">
        <v>1</v>
      </c>
    </row>
    <row r="58" spans="1:4" x14ac:dyDescent="0.25">
      <c r="A58" s="4" t="s">
        <v>341</v>
      </c>
      <c r="B58" s="5" t="s">
        <v>556</v>
      </c>
      <c r="C58" s="6">
        <v>20</v>
      </c>
      <c r="D58" s="6">
        <v>2</v>
      </c>
    </row>
    <row r="59" spans="1:4" x14ac:dyDescent="0.25">
      <c r="A59" s="4" t="s">
        <v>341</v>
      </c>
      <c r="B59" s="5" t="s">
        <v>568</v>
      </c>
      <c r="C59" s="6">
        <v>30</v>
      </c>
      <c r="D59" s="6">
        <v>3</v>
      </c>
    </row>
    <row r="60" spans="1:4" x14ac:dyDescent="0.25">
      <c r="A60" s="4" t="s">
        <v>599</v>
      </c>
      <c r="B60" s="5" t="s">
        <v>643</v>
      </c>
      <c r="C60" s="6"/>
      <c r="D60" s="6"/>
    </row>
    <row r="61" spans="1:4" x14ac:dyDescent="0.25">
      <c r="A61" s="4" t="s">
        <v>342</v>
      </c>
      <c r="B61" s="5" t="s">
        <v>583</v>
      </c>
      <c r="C61" s="6">
        <v>5</v>
      </c>
      <c r="D61" s="6">
        <v>1</v>
      </c>
    </row>
    <row r="62" spans="1:4" x14ac:dyDescent="0.25">
      <c r="A62" s="4" t="s">
        <v>342</v>
      </c>
      <c r="B62" s="5" t="s">
        <v>584</v>
      </c>
      <c r="C62" s="6">
        <v>5</v>
      </c>
      <c r="D62" s="6">
        <v>1</v>
      </c>
    </row>
    <row r="63" spans="1:4" x14ac:dyDescent="0.25">
      <c r="A63" s="4" t="s">
        <v>342</v>
      </c>
      <c r="B63" s="5" t="s">
        <v>526</v>
      </c>
      <c r="C63" s="6">
        <v>5</v>
      </c>
      <c r="D63" s="6">
        <v>1</v>
      </c>
    </row>
    <row r="64" spans="1:4" x14ac:dyDescent="0.25">
      <c r="A64" s="4" t="s">
        <v>342</v>
      </c>
      <c r="B64" s="5" t="s">
        <v>530</v>
      </c>
      <c r="C64" s="6">
        <v>10</v>
      </c>
      <c r="D64" s="6">
        <v>1</v>
      </c>
    </row>
    <row r="65" spans="1:4" x14ac:dyDescent="0.25">
      <c r="A65" s="4" t="s">
        <v>342</v>
      </c>
      <c r="B65" s="5" t="s">
        <v>550</v>
      </c>
      <c r="C65" s="6">
        <v>10</v>
      </c>
      <c r="D65" s="6">
        <v>1</v>
      </c>
    </row>
    <row r="66" spans="1:4" x14ac:dyDescent="0.25">
      <c r="A66" s="4" t="s">
        <v>342</v>
      </c>
      <c r="B66" s="5" t="s">
        <v>585</v>
      </c>
      <c r="C66" s="6">
        <v>15</v>
      </c>
      <c r="D66" s="6">
        <v>2</v>
      </c>
    </row>
    <row r="67" spans="1:4" x14ac:dyDescent="0.25">
      <c r="A67" s="4" t="s">
        <v>342</v>
      </c>
      <c r="B67" s="5" t="s">
        <v>586</v>
      </c>
      <c r="C67" s="6">
        <v>20</v>
      </c>
      <c r="D67" s="6">
        <v>2</v>
      </c>
    </row>
    <row r="68" spans="1:4" x14ac:dyDescent="0.25">
      <c r="A68" s="4" t="s">
        <v>342</v>
      </c>
      <c r="B68" s="5" t="s">
        <v>587</v>
      </c>
      <c r="C68" s="6">
        <v>25</v>
      </c>
      <c r="D68" s="6">
        <v>3</v>
      </c>
    </row>
    <row r="69" spans="1:4" x14ac:dyDescent="0.25">
      <c r="A69" s="4" t="s">
        <v>600</v>
      </c>
      <c r="B69" s="5" t="s">
        <v>643</v>
      </c>
      <c r="C69" s="6"/>
      <c r="D69" s="6"/>
    </row>
    <row r="70" spans="1:4" x14ac:dyDescent="0.25">
      <c r="A70" s="4" t="s">
        <v>601</v>
      </c>
      <c r="B70" s="5" t="s">
        <v>643</v>
      </c>
      <c r="C70" s="6"/>
      <c r="D70" s="6"/>
    </row>
    <row r="71" spans="1:4" x14ac:dyDescent="0.25">
      <c r="A71" s="4" t="s">
        <v>602</v>
      </c>
      <c r="B71" s="5" t="s">
        <v>576</v>
      </c>
      <c r="C71" s="6">
        <v>5</v>
      </c>
      <c r="D71" s="6">
        <v>1</v>
      </c>
    </row>
    <row r="72" spans="1:4" x14ac:dyDescent="0.25">
      <c r="A72" s="4" t="s">
        <v>602</v>
      </c>
      <c r="B72" s="5" t="s">
        <v>351</v>
      </c>
      <c r="C72" s="6">
        <v>5</v>
      </c>
      <c r="D72" s="6">
        <v>1</v>
      </c>
    </row>
    <row r="73" spans="1:4" x14ac:dyDescent="0.25">
      <c r="A73" s="4" t="s">
        <v>602</v>
      </c>
      <c r="B73" s="5" t="s">
        <v>352</v>
      </c>
      <c r="C73" s="6">
        <v>10</v>
      </c>
      <c r="D73" s="6">
        <v>1</v>
      </c>
    </row>
    <row r="74" spans="1:4" x14ac:dyDescent="0.25">
      <c r="A74" s="4" t="s">
        <v>602</v>
      </c>
      <c r="B74" s="5" t="s">
        <v>343</v>
      </c>
      <c r="C74" s="6">
        <v>15</v>
      </c>
      <c r="D74" s="6">
        <v>1</v>
      </c>
    </row>
    <row r="75" spans="1:4" x14ac:dyDescent="0.25">
      <c r="A75" s="4" t="s">
        <v>602</v>
      </c>
      <c r="B75" s="5" t="s">
        <v>345</v>
      </c>
      <c r="C75" s="6">
        <v>20</v>
      </c>
      <c r="D75" s="6">
        <v>1</v>
      </c>
    </row>
    <row r="76" spans="1:4" x14ac:dyDescent="0.25">
      <c r="A76" s="4" t="s">
        <v>602</v>
      </c>
      <c r="B76" s="5" t="s">
        <v>378</v>
      </c>
      <c r="C76" s="6">
        <v>25</v>
      </c>
      <c r="D76" s="6">
        <v>1</v>
      </c>
    </row>
    <row r="77" spans="1:4" x14ac:dyDescent="0.25">
      <c r="A77" s="4" t="s">
        <v>602</v>
      </c>
      <c r="B77" s="5" t="s">
        <v>577</v>
      </c>
      <c r="C77" s="6">
        <v>30</v>
      </c>
      <c r="D77" s="6">
        <v>1</v>
      </c>
    </row>
    <row r="78" spans="1:4" x14ac:dyDescent="0.25">
      <c r="A78" s="4" t="s">
        <v>602</v>
      </c>
      <c r="B78" s="5" t="s">
        <v>346</v>
      </c>
      <c r="C78" s="6">
        <v>35</v>
      </c>
      <c r="D78" s="6">
        <v>2</v>
      </c>
    </row>
    <row r="79" spans="1:4" x14ac:dyDescent="0.25">
      <c r="A79" s="4" t="s">
        <v>602</v>
      </c>
      <c r="B79" s="5" t="s">
        <v>348</v>
      </c>
      <c r="C79" s="6">
        <v>40</v>
      </c>
      <c r="D79" s="6">
        <v>2</v>
      </c>
    </row>
    <row r="80" spans="1:4" x14ac:dyDescent="0.25">
      <c r="A80" s="4" t="s">
        <v>602</v>
      </c>
      <c r="B80" s="5" t="s">
        <v>350</v>
      </c>
      <c r="C80" s="6">
        <v>45</v>
      </c>
      <c r="D80" s="6">
        <v>3</v>
      </c>
    </row>
    <row r="81" spans="1:4" x14ac:dyDescent="0.25">
      <c r="A81" s="4" t="s">
        <v>602</v>
      </c>
      <c r="B81" s="5" t="s">
        <v>578</v>
      </c>
      <c r="C81" s="6">
        <v>50</v>
      </c>
      <c r="D81" s="6">
        <v>3</v>
      </c>
    </row>
    <row r="82" spans="1:4" x14ac:dyDescent="0.25">
      <c r="A82" s="4" t="s">
        <v>603</v>
      </c>
      <c r="B82" s="5" t="s">
        <v>643</v>
      </c>
      <c r="C82" s="6"/>
      <c r="D82" s="6"/>
    </row>
    <row r="83" spans="1:4" x14ac:dyDescent="0.25">
      <c r="A83" s="4" t="s">
        <v>604</v>
      </c>
      <c r="B83" s="5" t="s">
        <v>576</v>
      </c>
      <c r="C83" s="6">
        <v>10</v>
      </c>
      <c r="D83" s="6">
        <v>1</v>
      </c>
    </row>
    <row r="84" spans="1:4" x14ac:dyDescent="0.25">
      <c r="A84" s="4" t="s">
        <v>604</v>
      </c>
      <c r="B84" s="5" t="s">
        <v>351</v>
      </c>
      <c r="C84" s="6">
        <v>15</v>
      </c>
      <c r="D84" s="6">
        <v>1</v>
      </c>
    </row>
    <row r="85" spans="1:4" x14ac:dyDescent="0.25">
      <c r="A85" s="4" t="s">
        <v>604</v>
      </c>
      <c r="B85" s="5" t="s">
        <v>352</v>
      </c>
      <c r="C85" s="6">
        <v>20</v>
      </c>
      <c r="D85" s="6">
        <v>1</v>
      </c>
    </row>
    <row r="86" spans="1:4" x14ac:dyDescent="0.25">
      <c r="A86" s="4" t="s">
        <v>604</v>
      </c>
      <c r="B86" s="5" t="s">
        <v>343</v>
      </c>
      <c r="C86" s="6">
        <v>35</v>
      </c>
      <c r="D86" s="6">
        <v>2</v>
      </c>
    </row>
    <row r="87" spans="1:4" x14ac:dyDescent="0.25">
      <c r="A87" s="4" t="s">
        <v>604</v>
      </c>
      <c r="B87" s="5" t="s">
        <v>345</v>
      </c>
      <c r="C87" s="6">
        <v>50</v>
      </c>
      <c r="D87" s="6">
        <v>2</v>
      </c>
    </row>
    <row r="88" spans="1:4" x14ac:dyDescent="0.25">
      <c r="A88" s="4" t="s">
        <v>604</v>
      </c>
      <c r="B88" s="5" t="s">
        <v>378</v>
      </c>
      <c r="C88" s="6">
        <v>65</v>
      </c>
      <c r="D88" s="6">
        <v>3</v>
      </c>
    </row>
    <row r="89" spans="1:4" x14ac:dyDescent="0.25">
      <c r="A89" s="4" t="s">
        <v>604</v>
      </c>
      <c r="B89" s="5" t="s">
        <v>577</v>
      </c>
      <c r="C89" s="6">
        <v>75</v>
      </c>
      <c r="D89" s="6">
        <v>3</v>
      </c>
    </row>
    <row r="90" spans="1:4" x14ac:dyDescent="0.25">
      <c r="A90" s="4" t="s">
        <v>605</v>
      </c>
      <c r="B90" s="5" t="s">
        <v>643</v>
      </c>
      <c r="C90" s="6"/>
      <c r="D90" s="6"/>
    </row>
    <row r="91" spans="1:4" x14ac:dyDescent="0.25">
      <c r="A91" s="4" t="s">
        <v>606</v>
      </c>
      <c r="B91" s="5" t="s">
        <v>576</v>
      </c>
      <c r="C91" s="6">
        <v>5</v>
      </c>
      <c r="D91" s="6">
        <v>1</v>
      </c>
    </row>
    <row r="92" spans="1:4" x14ac:dyDescent="0.25">
      <c r="A92" s="4" t="s">
        <v>606</v>
      </c>
      <c r="B92" s="5" t="s">
        <v>351</v>
      </c>
      <c r="C92" s="6">
        <v>5</v>
      </c>
      <c r="D92" s="6">
        <v>1</v>
      </c>
    </row>
    <row r="93" spans="1:4" x14ac:dyDescent="0.25">
      <c r="A93" s="4" t="s">
        <v>606</v>
      </c>
      <c r="B93" s="5" t="s">
        <v>352</v>
      </c>
      <c r="C93" s="6">
        <v>10</v>
      </c>
      <c r="D93" s="6">
        <v>1</v>
      </c>
    </row>
    <row r="94" spans="1:4" x14ac:dyDescent="0.25">
      <c r="A94" s="4" t="s">
        <v>606</v>
      </c>
      <c r="B94" s="5" t="s">
        <v>343</v>
      </c>
      <c r="C94" s="6">
        <v>10</v>
      </c>
      <c r="D94" s="6">
        <v>1</v>
      </c>
    </row>
    <row r="95" spans="1:4" x14ac:dyDescent="0.25">
      <c r="A95" s="4" t="s">
        <v>606</v>
      </c>
      <c r="B95" s="5" t="s">
        <v>345</v>
      </c>
      <c r="C95" s="6">
        <v>15</v>
      </c>
      <c r="D95" s="6">
        <v>1</v>
      </c>
    </row>
    <row r="96" spans="1:4" x14ac:dyDescent="0.25">
      <c r="A96" s="4" t="s">
        <v>606</v>
      </c>
      <c r="B96" s="5" t="s">
        <v>378</v>
      </c>
      <c r="C96" s="6">
        <v>20</v>
      </c>
      <c r="D96" s="6">
        <v>1</v>
      </c>
    </row>
    <row r="97" spans="1:4" x14ac:dyDescent="0.25">
      <c r="A97" s="4" t="s">
        <v>606</v>
      </c>
      <c r="B97" s="5" t="s">
        <v>577</v>
      </c>
      <c r="C97" s="6">
        <v>25</v>
      </c>
      <c r="D97" s="6">
        <v>1</v>
      </c>
    </row>
    <row r="98" spans="1:4" x14ac:dyDescent="0.25">
      <c r="A98" s="4" t="s">
        <v>606</v>
      </c>
      <c r="B98" s="5" t="s">
        <v>346</v>
      </c>
      <c r="C98" s="6">
        <v>30</v>
      </c>
      <c r="D98" s="6">
        <v>2</v>
      </c>
    </row>
    <row r="99" spans="1:4" x14ac:dyDescent="0.25">
      <c r="A99" s="4" t="s">
        <v>606</v>
      </c>
      <c r="B99" s="5" t="s">
        <v>348</v>
      </c>
      <c r="C99" s="6">
        <v>35</v>
      </c>
      <c r="D99" s="6">
        <v>2</v>
      </c>
    </row>
    <row r="100" spans="1:4" x14ac:dyDescent="0.25">
      <c r="A100" s="4" t="s">
        <v>606</v>
      </c>
      <c r="B100" s="5" t="s">
        <v>350</v>
      </c>
      <c r="C100" s="6">
        <v>40</v>
      </c>
      <c r="D100" s="6">
        <v>3</v>
      </c>
    </row>
    <row r="101" spans="1:4" x14ac:dyDescent="0.25">
      <c r="A101" s="4" t="s">
        <v>606</v>
      </c>
      <c r="B101" s="5" t="s">
        <v>578</v>
      </c>
      <c r="C101" s="6">
        <v>45</v>
      </c>
      <c r="D101" s="6">
        <v>3</v>
      </c>
    </row>
    <row r="102" spans="1:4" x14ac:dyDescent="0.25">
      <c r="A102" s="4" t="s">
        <v>607</v>
      </c>
      <c r="B102" s="5" t="s">
        <v>643</v>
      </c>
      <c r="C102" s="6"/>
      <c r="D102" s="6"/>
    </row>
    <row r="103" spans="1:4" x14ac:dyDescent="0.25">
      <c r="A103" s="4" t="s">
        <v>608</v>
      </c>
      <c r="B103" s="5" t="s">
        <v>576</v>
      </c>
      <c r="C103" s="6">
        <v>5</v>
      </c>
      <c r="D103" s="6">
        <v>1</v>
      </c>
    </row>
    <row r="104" spans="1:4" x14ac:dyDescent="0.25">
      <c r="A104" s="4" t="s">
        <v>608</v>
      </c>
      <c r="B104" s="5" t="s">
        <v>351</v>
      </c>
      <c r="C104" s="6">
        <v>5</v>
      </c>
      <c r="D104" s="6">
        <v>1</v>
      </c>
    </row>
    <row r="105" spans="1:4" x14ac:dyDescent="0.25">
      <c r="A105" s="4" t="s">
        <v>608</v>
      </c>
      <c r="B105" s="5" t="s">
        <v>352</v>
      </c>
      <c r="C105" s="6">
        <v>10</v>
      </c>
      <c r="D105" s="6">
        <v>1</v>
      </c>
    </row>
    <row r="106" spans="1:4" x14ac:dyDescent="0.25">
      <c r="A106" s="4" t="s">
        <v>608</v>
      </c>
      <c r="B106" s="5" t="s">
        <v>343</v>
      </c>
      <c r="C106" s="6">
        <v>15</v>
      </c>
      <c r="D106" s="6">
        <v>1</v>
      </c>
    </row>
    <row r="107" spans="1:4" x14ac:dyDescent="0.25">
      <c r="A107" s="4" t="s">
        <v>608</v>
      </c>
      <c r="B107" s="5" t="s">
        <v>345</v>
      </c>
      <c r="C107" s="6">
        <v>20</v>
      </c>
      <c r="D107" s="6">
        <v>1</v>
      </c>
    </row>
    <row r="108" spans="1:4" x14ac:dyDescent="0.25">
      <c r="A108" s="4" t="s">
        <v>608</v>
      </c>
      <c r="B108" s="5" t="s">
        <v>378</v>
      </c>
      <c r="C108" s="6">
        <v>25</v>
      </c>
      <c r="D108" s="6">
        <v>1</v>
      </c>
    </row>
    <row r="109" spans="1:4" x14ac:dyDescent="0.25">
      <c r="A109" s="4" t="s">
        <v>608</v>
      </c>
      <c r="B109" s="5" t="s">
        <v>577</v>
      </c>
      <c r="C109" s="6">
        <v>30</v>
      </c>
      <c r="D109" s="6">
        <v>1</v>
      </c>
    </row>
    <row r="110" spans="1:4" x14ac:dyDescent="0.25">
      <c r="A110" s="4" t="s">
        <v>608</v>
      </c>
      <c r="B110" s="5" t="s">
        <v>346</v>
      </c>
      <c r="C110" s="6">
        <v>35</v>
      </c>
      <c r="D110" s="6">
        <v>2</v>
      </c>
    </row>
    <row r="111" spans="1:4" x14ac:dyDescent="0.25">
      <c r="A111" s="4" t="s">
        <v>608</v>
      </c>
      <c r="B111" s="5" t="s">
        <v>348</v>
      </c>
      <c r="C111" s="6">
        <v>40</v>
      </c>
      <c r="D111" s="6">
        <v>2</v>
      </c>
    </row>
    <row r="112" spans="1:4" x14ac:dyDescent="0.25">
      <c r="A112" s="4" t="s">
        <v>608</v>
      </c>
      <c r="B112" s="5" t="s">
        <v>350</v>
      </c>
      <c r="C112" s="6">
        <v>45</v>
      </c>
      <c r="D112" s="6">
        <v>3</v>
      </c>
    </row>
    <row r="113" spans="1:4" x14ac:dyDescent="0.25">
      <c r="A113" s="4" t="s">
        <v>608</v>
      </c>
      <c r="B113" s="5" t="s">
        <v>578</v>
      </c>
      <c r="C113" s="6">
        <v>50</v>
      </c>
      <c r="D113" s="6">
        <v>3</v>
      </c>
    </row>
    <row r="114" spans="1:4" x14ac:dyDescent="0.25">
      <c r="A114" s="4" t="s">
        <v>609</v>
      </c>
      <c r="B114" s="5" t="s">
        <v>643</v>
      </c>
      <c r="C114" s="6"/>
      <c r="D114" s="6"/>
    </row>
    <row r="115" spans="1:4" x14ac:dyDescent="0.25">
      <c r="A115" s="4" t="s">
        <v>610</v>
      </c>
      <c r="B115" s="5" t="s">
        <v>576</v>
      </c>
      <c r="C115" s="6">
        <v>10</v>
      </c>
      <c r="D115" s="6">
        <v>1</v>
      </c>
    </row>
    <row r="116" spans="1:4" x14ac:dyDescent="0.25">
      <c r="A116" s="4" t="s">
        <v>610</v>
      </c>
      <c r="B116" s="5" t="s">
        <v>351</v>
      </c>
      <c r="C116" s="6">
        <v>15</v>
      </c>
      <c r="D116" s="6">
        <v>1</v>
      </c>
    </row>
    <row r="117" spans="1:4" x14ac:dyDescent="0.25">
      <c r="A117" s="4" t="s">
        <v>610</v>
      </c>
      <c r="B117" s="5" t="s">
        <v>352</v>
      </c>
      <c r="C117" s="6">
        <v>20</v>
      </c>
      <c r="D117" s="6">
        <v>1</v>
      </c>
    </row>
    <row r="118" spans="1:4" x14ac:dyDescent="0.25">
      <c r="A118" s="4" t="s">
        <v>610</v>
      </c>
      <c r="B118" s="5" t="s">
        <v>343</v>
      </c>
      <c r="C118" s="6">
        <v>35</v>
      </c>
      <c r="D118" s="6">
        <v>2</v>
      </c>
    </row>
    <row r="119" spans="1:4" x14ac:dyDescent="0.25">
      <c r="A119" s="4" t="s">
        <v>610</v>
      </c>
      <c r="B119" s="5" t="s">
        <v>345</v>
      </c>
      <c r="C119" s="6">
        <v>50</v>
      </c>
      <c r="D119" s="6">
        <v>2</v>
      </c>
    </row>
    <row r="120" spans="1:4" x14ac:dyDescent="0.25">
      <c r="A120" s="4" t="s">
        <v>610</v>
      </c>
      <c r="B120" s="5" t="s">
        <v>378</v>
      </c>
      <c r="C120" s="6">
        <v>65</v>
      </c>
      <c r="D120" s="6">
        <v>3</v>
      </c>
    </row>
    <row r="121" spans="1:4" x14ac:dyDescent="0.25">
      <c r="A121" s="4" t="s">
        <v>610</v>
      </c>
      <c r="B121" s="5" t="s">
        <v>577</v>
      </c>
      <c r="C121" s="6">
        <v>75</v>
      </c>
      <c r="D121" s="6">
        <v>3</v>
      </c>
    </row>
    <row r="122" spans="1:4" x14ac:dyDescent="0.25">
      <c r="A122" s="4" t="s">
        <v>611</v>
      </c>
      <c r="B122" s="5" t="s">
        <v>643</v>
      </c>
      <c r="C122" s="6"/>
      <c r="D122" s="6"/>
    </row>
    <row r="123" spans="1:4" x14ac:dyDescent="0.25">
      <c r="A123" s="4" t="s">
        <v>612</v>
      </c>
      <c r="B123" s="5" t="s">
        <v>576</v>
      </c>
      <c r="C123" s="6">
        <v>5</v>
      </c>
      <c r="D123" s="6">
        <v>1</v>
      </c>
    </row>
    <row r="124" spans="1:4" x14ac:dyDescent="0.25">
      <c r="A124" s="4" t="s">
        <v>612</v>
      </c>
      <c r="B124" s="5" t="s">
        <v>351</v>
      </c>
      <c r="C124" s="6">
        <v>5</v>
      </c>
      <c r="D124" s="6">
        <v>1</v>
      </c>
    </row>
    <row r="125" spans="1:4" x14ac:dyDescent="0.25">
      <c r="A125" s="4" t="s">
        <v>612</v>
      </c>
      <c r="B125" s="5" t="s">
        <v>352</v>
      </c>
      <c r="C125" s="6">
        <v>10</v>
      </c>
      <c r="D125" s="6">
        <v>1</v>
      </c>
    </row>
    <row r="126" spans="1:4" x14ac:dyDescent="0.25">
      <c r="A126" s="4" t="s">
        <v>612</v>
      </c>
      <c r="B126" s="5" t="s">
        <v>343</v>
      </c>
      <c r="C126" s="6">
        <v>10</v>
      </c>
      <c r="D126" s="6">
        <v>1</v>
      </c>
    </row>
    <row r="127" spans="1:4" x14ac:dyDescent="0.25">
      <c r="A127" s="4" t="s">
        <v>612</v>
      </c>
      <c r="B127" s="5" t="s">
        <v>345</v>
      </c>
      <c r="C127" s="6">
        <v>15</v>
      </c>
      <c r="D127" s="6">
        <v>1</v>
      </c>
    </row>
    <row r="128" spans="1:4" x14ac:dyDescent="0.25">
      <c r="A128" s="4" t="s">
        <v>612</v>
      </c>
      <c r="B128" s="5" t="s">
        <v>378</v>
      </c>
      <c r="C128" s="6">
        <v>20</v>
      </c>
      <c r="D128" s="6">
        <v>1</v>
      </c>
    </row>
    <row r="129" spans="1:4" x14ac:dyDescent="0.25">
      <c r="A129" s="4" t="s">
        <v>612</v>
      </c>
      <c r="B129" s="5" t="s">
        <v>577</v>
      </c>
      <c r="C129" s="6">
        <v>25</v>
      </c>
      <c r="D129" s="6">
        <v>1</v>
      </c>
    </row>
    <row r="130" spans="1:4" x14ac:dyDescent="0.25">
      <c r="A130" s="4" t="s">
        <v>612</v>
      </c>
      <c r="B130" s="5" t="s">
        <v>346</v>
      </c>
      <c r="C130" s="6">
        <v>30</v>
      </c>
      <c r="D130" s="6">
        <v>2</v>
      </c>
    </row>
    <row r="131" spans="1:4" x14ac:dyDescent="0.25">
      <c r="A131" s="4" t="s">
        <v>612</v>
      </c>
      <c r="B131" s="5" t="s">
        <v>348</v>
      </c>
      <c r="C131" s="6">
        <v>35</v>
      </c>
      <c r="D131" s="6">
        <v>2</v>
      </c>
    </row>
    <row r="132" spans="1:4" x14ac:dyDescent="0.25">
      <c r="A132" s="4" t="s">
        <v>612</v>
      </c>
      <c r="B132" s="5" t="s">
        <v>350</v>
      </c>
      <c r="C132" s="6">
        <v>40</v>
      </c>
      <c r="D132" s="6">
        <v>3</v>
      </c>
    </row>
    <row r="133" spans="1:4" x14ac:dyDescent="0.25">
      <c r="A133" s="4" t="s">
        <v>612</v>
      </c>
      <c r="B133" s="5" t="s">
        <v>578</v>
      </c>
      <c r="C133" s="6">
        <v>45</v>
      </c>
      <c r="D133" s="6">
        <v>3</v>
      </c>
    </row>
    <row r="134" spans="1:4" x14ac:dyDescent="0.25">
      <c r="A134" s="4" t="s">
        <v>613</v>
      </c>
      <c r="B134" s="5" t="s">
        <v>643</v>
      </c>
      <c r="C134" s="6"/>
      <c r="D134" s="6"/>
    </row>
    <row r="135" spans="1:4" x14ac:dyDescent="0.25">
      <c r="A135" s="4" t="s">
        <v>529</v>
      </c>
      <c r="B135" s="5" t="s">
        <v>583</v>
      </c>
      <c r="C135" s="6">
        <v>5</v>
      </c>
      <c r="D135" s="6">
        <v>1</v>
      </c>
    </row>
    <row r="136" spans="1:4" x14ac:dyDescent="0.25">
      <c r="A136" s="4" t="s">
        <v>529</v>
      </c>
      <c r="B136" s="5" t="s">
        <v>584</v>
      </c>
      <c r="C136" s="6">
        <v>5</v>
      </c>
      <c r="D136" s="6">
        <v>1</v>
      </c>
    </row>
    <row r="137" spans="1:4" x14ac:dyDescent="0.25">
      <c r="A137" s="4" t="s">
        <v>529</v>
      </c>
      <c r="B137" s="5" t="s">
        <v>526</v>
      </c>
      <c r="C137" s="6">
        <v>5</v>
      </c>
      <c r="D137" s="6">
        <v>1</v>
      </c>
    </row>
    <row r="138" spans="1:4" x14ac:dyDescent="0.25">
      <c r="A138" s="4" t="s">
        <v>529</v>
      </c>
      <c r="B138" s="5" t="s">
        <v>530</v>
      </c>
      <c r="C138" s="6">
        <v>10</v>
      </c>
      <c r="D138" s="6">
        <v>1</v>
      </c>
    </row>
    <row r="139" spans="1:4" x14ac:dyDescent="0.25">
      <c r="A139" s="4" t="s">
        <v>529</v>
      </c>
      <c r="B139" s="5" t="s">
        <v>550</v>
      </c>
      <c r="C139" s="6">
        <v>15</v>
      </c>
      <c r="D139" s="6">
        <v>1</v>
      </c>
    </row>
    <row r="140" spans="1:4" x14ac:dyDescent="0.25">
      <c r="A140" s="4" t="s">
        <v>529</v>
      </c>
      <c r="B140" s="5" t="s">
        <v>585</v>
      </c>
      <c r="C140" s="6">
        <v>25</v>
      </c>
      <c r="D140" s="6">
        <v>2</v>
      </c>
    </row>
    <row r="141" spans="1:4" x14ac:dyDescent="0.25">
      <c r="A141" s="4" t="s">
        <v>529</v>
      </c>
      <c r="B141" s="5" t="s">
        <v>586</v>
      </c>
      <c r="C141" s="6">
        <v>35</v>
      </c>
      <c r="D141" s="6">
        <v>2</v>
      </c>
    </row>
    <row r="142" spans="1:4" x14ac:dyDescent="0.25">
      <c r="A142" s="4" t="s">
        <v>529</v>
      </c>
      <c r="B142" s="5" t="s">
        <v>587</v>
      </c>
      <c r="C142" s="6">
        <v>45</v>
      </c>
      <c r="D142" s="6">
        <v>3</v>
      </c>
    </row>
    <row r="143" spans="1:4" x14ac:dyDescent="0.25">
      <c r="A143" s="4" t="s">
        <v>614</v>
      </c>
      <c r="B143" s="5" t="s">
        <v>643</v>
      </c>
      <c r="C143" s="6"/>
      <c r="D143" s="6"/>
    </row>
    <row r="144" spans="1:4" x14ac:dyDescent="0.25">
      <c r="A144" s="4" t="s">
        <v>615</v>
      </c>
      <c r="B144" s="5" t="s">
        <v>643</v>
      </c>
      <c r="C144" s="6"/>
      <c r="D144" s="6"/>
    </row>
    <row r="145" spans="1:4" x14ac:dyDescent="0.25">
      <c r="A145" s="4" t="s">
        <v>616</v>
      </c>
      <c r="B145" s="5" t="s">
        <v>576</v>
      </c>
      <c r="C145" s="6">
        <v>5</v>
      </c>
      <c r="D145" s="6">
        <v>1</v>
      </c>
    </row>
    <row r="146" spans="1:4" x14ac:dyDescent="0.25">
      <c r="A146" s="4" t="s">
        <v>616</v>
      </c>
      <c r="B146" s="5" t="s">
        <v>351</v>
      </c>
      <c r="C146" s="6">
        <v>5</v>
      </c>
      <c r="D146" s="6">
        <v>1</v>
      </c>
    </row>
    <row r="147" spans="1:4" x14ac:dyDescent="0.25">
      <c r="A147" s="4" t="s">
        <v>616</v>
      </c>
      <c r="B147" s="5" t="s">
        <v>352</v>
      </c>
      <c r="C147" s="6">
        <v>10</v>
      </c>
      <c r="D147" s="6">
        <v>1</v>
      </c>
    </row>
    <row r="148" spans="1:4" x14ac:dyDescent="0.25">
      <c r="A148" s="4" t="s">
        <v>616</v>
      </c>
      <c r="B148" s="5" t="s">
        <v>343</v>
      </c>
      <c r="C148" s="6">
        <v>15</v>
      </c>
      <c r="D148" s="6">
        <v>1</v>
      </c>
    </row>
    <row r="149" spans="1:4" x14ac:dyDescent="0.25">
      <c r="A149" s="4" t="s">
        <v>616</v>
      </c>
      <c r="B149" s="5" t="s">
        <v>345</v>
      </c>
      <c r="C149" s="6">
        <v>20</v>
      </c>
      <c r="D149" s="6">
        <v>1</v>
      </c>
    </row>
    <row r="150" spans="1:4" x14ac:dyDescent="0.25">
      <c r="A150" s="4" t="s">
        <v>616</v>
      </c>
      <c r="B150" s="5" t="s">
        <v>378</v>
      </c>
      <c r="C150" s="6">
        <v>25</v>
      </c>
      <c r="D150" s="6">
        <v>1</v>
      </c>
    </row>
    <row r="151" spans="1:4" x14ac:dyDescent="0.25">
      <c r="A151" s="4" t="s">
        <v>616</v>
      </c>
      <c r="B151" s="5" t="s">
        <v>577</v>
      </c>
      <c r="C151" s="6">
        <v>30</v>
      </c>
      <c r="D151" s="6">
        <v>1</v>
      </c>
    </row>
    <row r="152" spans="1:4" x14ac:dyDescent="0.25">
      <c r="A152" s="4" t="s">
        <v>616</v>
      </c>
      <c r="B152" s="5" t="s">
        <v>346</v>
      </c>
      <c r="C152" s="6">
        <v>35</v>
      </c>
      <c r="D152" s="6">
        <v>2</v>
      </c>
    </row>
    <row r="153" spans="1:4" x14ac:dyDescent="0.25">
      <c r="A153" s="4" t="s">
        <v>616</v>
      </c>
      <c r="B153" s="5" t="s">
        <v>348</v>
      </c>
      <c r="C153" s="6">
        <v>40</v>
      </c>
      <c r="D153" s="6">
        <v>2</v>
      </c>
    </row>
    <row r="154" spans="1:4" x14ac:dyDescent="0.25">
      <c r="A154" s="4" t="s">
        <v>616</v>
      </c>
      <c r="B154" s="5" t="s">
        <v>350</v>
      </c>
      <c r="C154" s="6">
        <v>45</v>
      </c>
      <c r="D154" s="6">
        <v>3</v>
      </c>
    </row>
    <row r="155" spans="1:4" x14ac:dyDescent="0.25">
      <c r="A155" s="4" t="s">
        <v>616</v>
      </c>
      <c r="B155" s="5" t="s">
        <v>578</v>
      </c>
      <c r="C155" s="6">
        <v>50</v>
      </c>
      <c r="D155" s="6">
        <v>3</v>
      </c>
    </row>
    <row r="156" spans="1:4" x14ac:dyDescent="0.25">
      <c r="A156" s="4" t="s">
        <v>616</v>
      </c>
      <c r="B156" s="5" t="s">
        <v>527</v>
      </c>
      <c r="C156" s="6">
        <v>15</v>
      </c>
      <c r="D156" s="6"/>
    </row>
    <row r="157" spans="1:4" x14ac:dyDescent="0.25">
      <c r="A157" s="4" t="s">
        <v>616</v>
      </c>
      <c r="B157" s="5" t="s">
        <v>356</v>
      </c>
      <c r="C157" s="6">
        <v>50</v>
      </c>
      <c r="D157" s="6"/>
    </row>
    <row r="158" spans="1:4" x14ac:dyDescent="0.25">
      <c r="A158" s="4" t="s">
        <v>616</v>
      </c>
      <c r="B158" s="5" t="s">
        <v>617</v>
      </c>
      <c r="C158" s="6">
        <v>10</v>
      </c>
      <c r="D158" s="6"/>
    </row>
    <row r="159" spans="1:4" x14ac:dyDescent="0.25">
      <c r="A159" s="4" t="s">
        <v>616</v>
      </c>
      <c r="B159" s="5" t="s">
        <v>540</v>
      </c>
      <c r="C159" s="6">
        <v>10</v>
      </c>
      <c r="D159" s="6"/>
    </row>
    <row r="160" spans="1:4" x14ac:dyDescent="0.25">
      <c r="A160" s="4" t="s">
        <v>616</v>
      </c>
      <c r="B160" s="5" t="s">
        <v>618</v>
      </c>
      <c r="C160" s="6">
        <v>30</v>
      </c>
      <c r="D160" s="6"/>
    </row>
    <row r="161" spans="1:4" x14ac:dyDescent="0.25">
      <c r="A161" s="4" t="s">
        <v>619</v>
      </c>
      <c r="B161" s="5" t="s">
        <v>643</v>
      </c>
      <c r="C161" s="6"/>
      <c r="D161" s="6"/>
    </row>
    <row r="162" spans="1:4" x14ac:dyDescent="0.25">
      <c r="A162" s="4" t="s">
        <v>620</v>
      </c>
      <c r="B162" s="5" t="s">
        <v>576</v>
      </c>
      <c r="C162" s="6">
        <v>10</v>
      </c>
      <c r="D162" s="6">
        <v>1</v>
      </c>
    </row>
    <row r="163" spans="1:4" x14ac:dyDescent="0.25">
      <c r="A163" s="4" t="s">
        <v>620</v>
      </c>
      <c r="B163" s="5" t="s">
        <v>351</v>
      </c>
      <c r="C163" s="6">
        <v>15</v>
      </c>
      <c r="D163" s="6">
        <v>1</v>
      </c>
    </row>
    <row r="164" spans="1:4" x14ac:dyDescent="0.25">
      <c r="A164" s="4" t="s">
        <v>620</v>
      </c>
      <c r="B164" s="5" t="s">
        <v>352</v>
      </c>
      <c r="C164" s="6">
        <v>20</v>
      </c>
      <c r="D164" s="6">
        <v>1</v>
      </c>
    </row>
    <row r="165" spans="1:4" x14ac:dyDescent="0.25">
      <c r="A165" s="4" t="s">
        <v>620</v>
      </c>
      <c r="B165" s="5" t="s">
        <v>343</v>
      </c>
      <c r="C165" s="6">
        <v>25</v>
      </c>
      <c r="D165" s="6">
        <v>2</v>
      </c>
    </row>
    <row r="166" spans="1:4" x14ac:dyDescent="0.25">
      <c r="A166" s="4" t="s">
        <v>620</v>
      </c>
      <c r="B166" s="5" t="s">
        <v>345</v>
      </c>
      <c r="C166" s="6">
        <v>35</v>
      </c>
      <c r="D166" s="6">
        <v>2</v>
      </c>
    </row>
    <row r="167" spans="1:4" x14ac:dyDescent="0.25">
      <c r="A167" s="4" t="s">
        <v>620</v>
      </c>
      <c r="B167" s="5" t="s">
        <v>378</v>
      </c>
      <c r="C167" s="6">
        <v>40</v>
      </c>
      <c r="D167" s="6">
        <v>3</v>
      </c>
    </row>
    <row r="168" spans="1:4" x14ac:dyDescent="0.25">
      <c r="A168" s="4" t="s">
        <v>620</v>
      </c>
      <c r="B168" s="5" t="s">
        <v>577</v>
      </c>
      <c r="C168" s="6">
        <v>50</v>
      </c>
      <c r="D168" s="6">
        <v>3</v>
      </c>
    </row>
    <row r="169" spans="1:4" x14ac:dyDescent="0.25">
      <c r="A169" s="4" t="s">
        <v>621</v>
      </c>
      <c r="B169" s="5" t="s">
        <v>643</v>
      </c>
      <c r="C169" s="6"/>
      <c r="D169" s="6"/>
    </row>
    <row r="170" spans="1:4" x14ac:dyDescent="0.25">
      <c r="A170" s="4" t="s">
        <v>622</v>
      </c>
      <c r="B170" s="5" t="s">
        <v>354</v>
      </c>
      <c r="C170" s="6">
        <v>25</v>
      </c>
      <c r="D170" s="6">
        <v>1</v>
      </c>
    </row>
    <row r="171" spans="1:4" x14ac:dyDescent="0.25">
      <c r="A171" s="4" t="s">
        <v>622</v>
      </c>
      <c r="B171" s="5" t="s">
        <v>377</v>
      </c>
      <c r="C171" s="6">
        <v>40</v>
      </c>
      <c r="D171" s="6">
        <v>2</v>
      </c>
    </row>
    <row r="172" spans="1:4" x14ac:dyDescent="0.25">
      <c r="A172" s="4" t="s">
        <v>622</v>
      </c>
      <c r="B172" s="5" t="s">
        <v>623</v>
      </c>
      <c r="C172" s="6">
        <v>80</v>
      </c>
      <c r="D172" s="6">
        <v>3</v>
      </c>
    </row>
    <row r="173" spans="1:4" x14ac:dyDescent="0.25">
      <c r="A173" s="4" t="s">
        <v>624</v>
      </c>
      <c r="B173" s="5" t="s">
        <v>643</v>
      </c>
      <c r="C173" s="6"/>
      <c r="D173" s="6"/>
    </row>
    <row r="174" spans="1:4" x14ac:dyDescent="0.25">
      <c r="A174" s="4" t="s">
        <v>625</v>
      </c>
      <c r="B174" s="5" t="s">
        <v>354</v>
      </c>
      <c r="C174" s="6">
        <v>40</v>
      </c>
      <c r="D174" s="6">
        <v>1</v>
      </c>
    </row>
    <row r="175" spans="1:4" x14ac:dyDescent="0.25">
      <c r="A175" s="4" t="s">
        <v>625</v>
      </c>
      <c r="B175" s="5" t="s">
        <v>377</v>
      </c>
      <c r="C175" s="6">
        <v>70</v>
      </c>
      <c r="D175" s="6">
        <v>2</v>
      </c>
    </row>
    <row r="176" spans="1:4" x14ac:dyDescent="0.25">
      <c r="A176" s="4" t="s">
        <v>625</v>
      </c>
      <c r="B176" s="5" t="s">
        <v>623</v>
      </c>
      <c r="C176" s="6">
        <v>100</v>
      </c>
      <c r="D176" s="6">
        <v>3</v>
      </c>
    </row>
    <row r="177" spans="1:4" x14ac:dyDescent="0.25">
      <c r="A177" s="4" t="s">
        <v>626</v>
      </c>
      <c r="B177" s="5" t="s">
        <v>643</v>
      </c>
      <c r="C177" s="6"/>
      <c r="D177" s="6"/>
    </row>
    <row r="178" spans="1:4" x14ac:dyDescent="0.25">
      <c r="A178" s="4" t="s">
        <v>627</v>
      </c>
      <c r="B178" s="5" t="s">
        <v>628</v>
      </c>
      <c r="C178" s="6">
        <v>5</v>
      </c>
      <c r="D178" s="6">
        <v>1</v>
      </c>
    </row>
    <row r="179" spans="1:4" x14ac:dyDescent="0.25">
      <c r="A179" s="4" t="s">
        <v>627</v>
      </c>
      <c r="B179" s="5" t="s">
        <v>629</v>
      </c>
      <c r="C179" s="6">
        <v>10</v>
      </c>
      <c r="D179" s="6">
        <v>1</v>
      </c>
    </row>
    <row r="180" spans="1:4" x14ac:dyDescent="0.25">
      <c r="A180" s="4" t="s">
        <v>627</v>
      </c>
      <c r="B180" s="5" t="s">
        <v>630</v>
      </c>
      <c r="C180" s="6">
        <v>15</v>
      </c>
      <c r="D180" s="6">
        <v>1</v>
      </c>
    </row>
    <row r="181" spans="1:4" x14ac:dyDescent="0.25">
      <c r="A181" s="4" t="s">
        <v>627</v>
      </c>
      <c r="B181" s="5" t="s">
        <v>631</v>
      </c>
      <c r="C181" s="6">
        <v>20</v>
      </c>
      <c r="D181" s="6">
        <v>2</v>
      </c>
    </row>
    <row r="182" spans="1:4" x14ac:dyDescent="0.25">
      <c r="A182" s="4" t="s">
        <v>627</v>
      </c>
      <c r="B182" s="5" t="s">
        <v>632</v>
      </c>
      <c r="C182" s="6">
        <v>25</v>
      </c>
      <c r="D182" s="6">
        <v>2</v>
      </c>
    </row>
    <row r="183" spans="1:4" x14ac:dyDescent="0.25">
      <c r="A183" s="4" t="s">
        <v>627</v>
      </c>
      <c r="B183" s="5" t="s">
        <v>633</v>
      </c>
      <c r="C183" s="6">
        <v>30</v>
      </c>
      <c r="D183" s="6">
        <v>3</v>
      </c>
    </row>
    <row r="184" spans="1:4" x14ac:dyDescent="0.25">
      <c r="A184" s="4" t="s">
        <v>627</v>
      </c>
      <c r="B184" s="5" t="s">
        <v>634</v>
      </c>
      <c r="C184" s="6">
        <v>35</v>
      </c>
      <c r="D184" s="6">
        <v>3</v>
      </c>
    </row>
    <row r="185" spans="1:4" x14ac:dyDescent="0.25">
      <c r="A185" s="4" t="s">
        <v>635</v>
      </c>
      <c r="B185" s="5" t="s">
        <v>643</v>
      </c>
      <c r="C185" s="6"/>
      <c r="D185" s="6"/>
    </row>
    <row r="186" spans="1:4" x14ac:dyDescent="0.25">
      <c r="A186" s="4" t="s">
        <v>636</v>
      </c>
      <c r="B186" s="5" t="s">
        <v>628</v>
      </c>
      <c r="C186" s="6">
        <v>10</v>
      </c>
      <c r="D186" s="6">
        <v>1</v>
      </c>
    </row>
    <row r="187" spans="1:4" x14ac:dyDescent="0.25">
      <c r="A187" s="4" t="s">
        <v>636</v>
      </c>
      <c r="B187" s="5" t="s">
        <v>629</v>
      </c>
      <c r="C187" s="6">
        <v>15</v>
      </c>
      <c r="D187" s="6">
        <v>1</v>
      </c>
    </row>
    <row r="188" spans="1:4" x14ac:dyDescent="0.25">
      <c r="A188" s="4" t="s">
        <v>636</v>
      </c>
      <c r="B188" s="5" t="s">
        <v>630</v>
      </c>
      <c r="C188" s="6">
        <v>20</v>
      </c>
      <c r="D188" s="6">
        <v>1</v>
      </c>
    </row>
    <row r="189" spans="1:4" x14ac:dyDescent="0.25">
      <c r="A189" s="4" t="s">
        <v>636</v>
      </c>
      <c r="B189" s="5" t="s">
        <v>631</v>
      </c>
      <c r="C189" s="6">
        <v>30</v>
      </c>
      <c r="D189" s="6">
        <v>2</v>
      </c>
    </row>
    <row r="190" spans="1:4" x14ac:dyDescent="0.25">
      <c r="A190" s="4" t="s">
        <v>636</v>
      </c>
      <c r="B190" s="5" t="s">
        <v>632</v>
      </c>
      <c r="C190" s="6">
        <v>40</v>
      </c>
      <c r="D190" s="6">
        <v>2</v>
      </c>
    </row>
    <row r="191" spans="1:4" x14ac:dyDescent="0.25">
      <c r="A191" s="4" t="s">
        <v>636</v>
      </c>
      <c r="B191" s="5" t="s">
        <v>633</v>
      </c>
      <c r="C191" s="6">
        <v>50</v>
      </c>
      <c r="D191" s="6">
        <v>3</v>
      </c>
    </row>
    <row r="192" spans="1:4" x14ac:dyDescent="0.25">
      <c r="A192" s="4" t="s">
        <v>637</v>
      </c>
      <c r="B192" s="5" t="s">
        <v>643</v>
      </c>
      <c r="C192" s="6"/>
      <c r="D192" s="6"/>
    </row>
    <row r="193" spans="1:4" x14ac:dyDescent="0.25">
      <c r="A193" s="4" t="s">
        <v>638</v>
      </c>
      <c r="B193" s="5" t="s">
        <v>643</v>
      </c>
      <c r="C193" s="6"/>
      <c r="D193" s="6"/>
    </row>
    <row r="194" spans="1:4" x14ac:dyDescent="0.25">
      <c r="A194" s="4" t="s">
        <v>303</v>
      </c>
      <c r="B194" s="5" t="s">
        <v>358</v>
      </c>
      <c r="C194" s="6">
        <v>20</v>
      </c>
      <c r="D194" s="6">
        <v>1</v>
      </c>
    </row>
    <row r="195" spans="1:4" x14ac:dyDescent="0.25">
      <c r="A195" s="4" t="s">
        <v>303</v>
      </c>
      <c r="B195" s="5" t="s">
        <v>567</v>
      </c>
      <c r="C195" s="6">
        <v>30</v>
      </c>
      <c r="D195" s="6">
        <v>1</v>
      </c>
    </row>
    <row r="196" spans="1:4" x14ac:dyDescent="0.25">
      <c r="A196" s="4" t="s">
        <v>303</v>
      </c>
      <c r="B196" s="5" t="s">
        <v>344</v>
      </c>
      <c r="C196" s="6">
        <v>40</v>
      </c>
      <c r="D196" s="6">
        <v>1</v>
      </c>
    </row>
    <row r="197" spans="1:4" x14ac:dyDescent="0.25">
      <c r="A197" s="4" t="s">
        <v>303</v>
      </c>
      <c r="B197" s="5" t="s">
        <v>367</v>
      </c>
      <c r="C197" s="6">
        <v>50</v>
      </c>
      <c r="D197" s="6">
        <v>2</v>
      </c>
    </row>
    <row r="198" spans="1:4" x14ac:dyDescent="0.25">
      <c r="A198" s="4" t="s">
        <v>303</v>
      </c>
      <c r="B198" s="5" t="s">
        <v>547</v>
      </c>
      <c r="C198" s="6">
        <v>60</v>
      </c>
      <c r="D198" s="6">
        <v>3</v>
      </c>
    </row>
    <row r="199" spans="1:4" x14ac:dyDescent="0.25">
      <c r="A199" s="4" t="s">
        <v>303</v>
      </c>
      <c r="B199" s="5" t="s">
        <v>548</v>
      </c>
      <c r="C199" s="6">
        <v>30</v>
      </c>
      <c r="D199" s="6"/>
    </row>
    <row r="200" spans="1:4" x14ac:dyDescent="0.25">
      <c r="A200" s="4" t="s">
        <v>303</v>
      </c>
      <c r="B200" s="5" t="s">
        <v>639</v>
      </c>
      <c r="C200" s="6">
        <v>20</v>
      </c>
      <c r="D200" s="6"/>
    </row>
    <row r="201" spans="1:4" x14ac:dyDescent="0.25">
      <c r="A201" s="4" t="s">
        <v>303</v>
      </c>
      <c r="B201" s="5" t="s">
        <v>1016</v>
      </c>
      <c r="C201" s="6">
        <v>-10</v>
      </c>
      <c r="D201" s="6"/>
    </row>
    <row r="202" spans="1:4" x14ac:dyDescent="0.25">
      <c r="A202" s="4" t="s">
        <v>303</v>
      </c>
      <c r="B202" s="5" t="s">
        <v>1017</v>
      </c>
      <c r="C202" s="6">
        <v>-20</v>
      </c>
      <c r="D202" s="6"/>
    </row>
    <row r="203" spans="1:4" x14ac:dyDescent="0.25">
      <c r="A203" s="4" t="s">
        <v>640</v>
      </c>
      <c r="B203" s="5" t="s">
        <v>643</v>
      </c>
      <c r="C203" s="6"/>
      <c r="D203" s="6"/>
    </row>
    <row r="204" spans="1:4" x14ac:dyDescent="0.25">
      <c r="A204" s="4" t="s">
        <v>245</v>
      </c>
      <c r="B204" s="5" t="s">
        <v>358</v>
      </c>
      <c r="C204" s="6">
        <v>5</v>
      </c>
      <c r="D204" s="6">
        <v>1</v>
      </c>
    </row>
    <row r="205" spans="1:4" x14ac:dyDescent="0.25">
      <c r="A205" s="4" t="s">
        <v>245</v>
      </c>
      <c r="B205" s="5" t="s">
        <v>567</v>
      </c>
      <c r="C205" s="6">
        <v>10</v>
      </c>
      <c r="D205" s="6">
        <v>1</v>
      </c>
    </row>
    <row r="206" spans="1:4" x14ac:dyDescent="0.25">
      <c r="A206" s="4" t="s">
        <v>245</v>
      </c>
      <c r="B206" s="5" t="s">
        <v>344</v>
      </c>
      <c r="C206" s="6">
        <v>15</v>
      </c>
      <c r="D206" s="6">
        <v>1</v>
      </c>
    </row>
    <row r="207" spans="1:4" x14ac:dyDescent="0.25">
      <c r="A207" s="4" t="s">
        <v>245</v>
      </c>
      <c r="B207" s="5" t="s">
        <v>367</v>
      </c>
      <c r="C207" s="6">
        <v>20</v>
      </c>
      <c r="D207" s="6">
        <v>1</v>
      </c>
    </row>
    <row r="208" spans="1:4" x14ac:dyDescent="0.25">
      <c r="A208" s="4" t="s">
        <v>245</v>
      </c>
      <c r="B208" s="5" t="s">
        <v>547</v>
      </c>
      <c r="C208" s="6">
        <v>30</v>
      </c>
      <c r="D208" s="6">
        <v>1</v>
      </c>
    </row>
    <row r="209" spans="1:4" x14ac:dyDescent="0.25">
      <c r="A209" s="4" t="s">
        <v>245</v>
      </c>
      <c r="B209" s="5" t="s">
        <v>357</v>
      </c>
      <c r="C209" s="6">
        <v>40</v>
      </c>
      <c r="D209" s="6">
        <v>2</v>
      </c>
    </row>
    <row r="210" spans="1:4" x14ac:dyDescent="0.25">
      <c r="A210" s="4" t="s">
        <v>245</v>
      </c>
      <c r="B210" s="5" t="s">
        <v>349</v>
      </c>
      <c r="C210" s="6">
        <v>50</v>
      </c>
      <c r="D210" s="6">
        <v>2</v>
      </c>
    </row>
    <row r="211" spans="1:4" x14ac:dyDescent="0.25">
      <c r="A211" s="4" t="s">
        <v>245</v>
      </c>
      <c r="B211" s="5" t="s">
        <v>576</v>
      </c>
      <c r="C211" s="6">
        <v>60</v>
      </c>
      <c r="D211" s="6">
        <v>3</v>
      </c>
    </row>
    <row r="212" spans="1:4" x14ac:dyDescent="0.25">
      <c r="A212" s="4" t="s">
        <v>245</v>
      </c>
      <c r="B212" s="5" t="s">
        <v>641</v>
      </c>
      <c r="C212" s="6">
        <v>30</v>
      </c>
      <c r="D212" s="6"/>
    </row>
    <row r="213" spans="1:4" x14ac:dyDescent="0.25">
      <c r="A213" s="4" t="s">
        <v>642</v>
      </c>
      <c r="B213" s="5" t="s">
        <v>643</v>
      </c>
      <c r="C213" s="6"/>
      <c r="D213" s="6"/>
    </row>
    <row r="214" spans="1:4" x14ac:dyDescent="0.25">
      <c r="A214" s="4" t="s">
        <v>302</v>
      </c>
      <c r="B214" s="5" t="s">
        <v>358</v>
      </c>
      <c r="C214" s="6">
        <v>5</v>
      </c>
      <c r="D214" s="6">
        <v>1</v>
      </c>
    </row>
    <row r="215" spans="1:4" x14ac:dyDescent="0.25">
      <c r="A215" s="4" t="s">
        <v>302</v>
      </c>
      <c r="B215" s="5" t="s">
        <v>567</v>
      </c>
      <c r="C215" s="6">
        <v>5</v>
      </c>
      <c r="D215" s="6">
        <v>1</v>
      </c>
    </row>
    <row r="216" spans="1:4" x14ac:dyDescent="0.25">
      <c r="A216" s="4" t="s">
        <v>302</v>
      </c>
      <c r="B216" s="5" t="s">
        <v>344</v>
      </c>
      <c r="C216" s="6">
        <v>10</v>
      </c>
      <c r="D216" s="6">
        <v>1</v>
      </c>
    </row>
    <row r="217" spans="1:4" x14ac:dyDescent="0.25">
      <c r="A217" s="4" t="s">
        <v>302</v>
      </c>
      <c r="B217" s="5" t="s">
        <v>367</v>
      </c>
      <c r="C217" s="6">
        <v>15</v>
      </c>
      <c r="D217" s="6">
        <v>1</v>
      </c>
    </row>
    <row r="218" spans="1:4" x14ac:dyDescent="0.25">
      <c r="A218" s="4" t="s">
        <v>302</v>
      </c>
      <c r="B218" s="5" t="s">
        <v>357</v>
      </c>
      <c r="C218" s="6">
        <v>20</v>
      </c>
      <c r="D218" s="6">
        <v>1</v>
      </c>
    </row>
    <row r="219" spans="1:4" x14ac:dyDescent="0.25">
      <c r="A219" s="4" t="s">
        <v>302</v>
      </c>
      <c r="B219" s="5" t="s">
        <v>349</v>
      </c>
      <c r="C219" s="6">
        <v>25</v>
      </c>
      <c r="D219" s="6">
        <v>1</v>
      </c>
    </row>
    <row r="220" spans="1:4" x14ac:dyDescent="0.25">
      <c r="A220" s="4" t="s">
        <v>302</v>
      </c>
      <c r="B220" s="5" t="s">
        <v>576</v>
      </c>
      <c r="C220" s="6">
        <v>30</v>
      </c>
      <c r="D220" s="6">
        <v>2</v>
      </c>
    </row>
    <row r="221" spans="1:4" x14ac:dyDescent="0.25">
      <c r="A221" s="4" t="s">
        <v>302</v>
      </c>
      <c r="B221" s="5" t="s">
        <v>644</v>
      </c>
      <c r="C221" s="6">
        <v>35</v>
      </c>
      <c r="D221" s="6">
        <v>3</v>
      </c>
    </row>
    <row r="222" spans="1:4" x14ac:dyDescent="0.25">
      <c r="A222" s="4" t="s">
        <v>302</v>
      </c>
      <c r="B222" s="5" t="s">
        <v>639</v>
      </c>
      <c r="C222" s="6">
        <v>20</v>
      </c>
      <c r="D222" s="6"/>
    </row>
    <row r="223" spans="1:4" x14ac:dyDescent="0.25">
      <c r="A223" s="4" t="s">
        <v>645</v>
      </c>
      <c r="B223" s="5" t="s">
        <v>643</v>
      </c>
      <c r="C223" s="6"/>
      <c r="D223" s="6"/>
    </row>
    <row r="224" spans="1:4" x14ac:dyDescent="0.25">
      <c r="A224" s="4" t="s">
        <v>646</v>
      </c>
      <c r="B224" s="5" t="s">
        <v>358</v>
      </c>
      <c r="C224" s="6">
        <v>5</v>
      </c>
      <c r="D224" s="6">
        <v>1</v>
      </c>
    </row>
    <row r="225" spans="1:4" x14ac:dyDescent="0.25">
      <c r="A225" s="4" t="s">
        <v>646</v>
      </c>
      <c r="B225" s="5" t="s">
        <v>567</v>
      </c>
      <c r="C225" s="6">
        <v>5</v>
      </c>
      <c r="D225" s="6">
        <v>1</v>
      </c>
    </row>
    <row r="226" spans="1:4" x14ac:dyDescent="0.25">
      <c r="A226" s="4" t="s">
        <v>646</v>
      </c>
      <c r="B226" s="5" t="s">
        <v>344</v>
      </c>
      <c r="C226" s="6">
        <v>10</v>
      </c>
      <c r="D226" s="6">
        <v>1</v>
      </c>
    </row>
    <row r="227" spans="1:4" x14ac:dyDescent="0.25">
      <c r="A227" s="4" t="s">
        <v>646</v>
      </c>
      <c r="B227" s="5" t="s">
        <v>367</v>
      </c>
      <c r="C227" s="6">
        <v>15</v>
      </c>
      <c r="D227" s="6">
        <v>1</v>
      </c>
    </row>
    <row r="228" spans="1:4" x14ac:dyDescent="0.25">
      <c r="A228" s="4" t="s">
        <v>646</v>
      </c>
      <c r="B228" s="5" t="s">
        <v>547</v>
      </c>
      <c r="C228" s="6">
        <v>20</v>
      </c>
      <c r="D228" s="6">
        <v>1</v>
      </c>
    </row>
    <row r="229" spans="1:4" x14ac:dyDescent="0.25">
      <c r="A229" s="4" t="s">
        <v>646</v>
      </c>
      <c r="B229" s="5" t="s">
        <v>357</v>
      </c>
      <c r="C229" s="6">
        <v>25</v>
      </c>
      <c r="D229" s="6">
        <v>1</v>
      </c>
    </row>
    <row r="230" spans="1:4" x14ac:dyDescent="0.25">
      <c r="A230" s="4" t="s">
        <v>646</v>
      </c>
      <c r="B230" s="5" t="s">
        <v>349</v>
      </c>
      <c r="C230" s="6">
        <v>30</v>
      </c>
      <c r="D230" s="6">
        <v>2</v>
      </c>
    </row>
    <row r="231" spans="1:4" x14ac:dyDescent="0.25">
      <c r="A231" s="4" t="s">
        <v>646</v>
      </c>
      <c r="B231" s="5" t="s">
        <v>576</v>
      </c>
      <c r="C231" s="6">
        <v>35</v>
      </c>
      <c r="D231" s="6">
        <v>3</v>
      </c>
    </row>
    <row r="232" spans="1:4" x14ac:dyDescent="0.25">
      <c r="A232" s="4" t="s">
        <v>646</v>
      </c>
      <c r="B232" s="5" t="s">
        <v>639</v>
      </c>
      <c r="C232" s="6">
        <v>20</v>
      </c>
      <c r="D232" s="6"/>
    </row>
    <row r="233" spans="1:4" x14ac:dyDescent="0.25">
      <c r="A233" s="4" t="s">
        <v>647</v>
      </c>
      <c r="B233" s="5" t="s">
        <v>643</v>
      </c>
      <c r="C233" s="6"/>
      <c r="D233" s="6"/>
    </row>
    <row r="234" spans="1:4" x14ac:dyDescent="0.25">
      <c r="A234" s="4" t="s">
        <v>648</v>
      </c>
      <c r="B234" s="5" t="s">
        <v>643</v>
      </c>
      <c r="C234" s="6"/>
      <c r="D234" s="6"/>
    </row>
    <row r="235" spans="1:4" x14ac:dyDescent="0.25">
      <c r="A235" s="4" t="s">
        <v>244</v>
      </c>
      <c r="B235" s="5" t="s">
        <v>351</v>
      </c>
      <c r="C235" s="6">
        <v>5</v>
      </c>
      <c r="D235" s="6">
        <v>1</v>
      </c>
    </row>
    <row r="236" spans="1:4" x14ac:dyDescent="0.25">
      <c r="A236" s="4" t="s">
        <v>244</v>
      </c>
      <c r="B236" s="5" t="s">
        <v>343</v>
      </c>
      <c r="C236" s="6">
        <v>10</v>
      </c>
      <c r="D236" s="6">
        <v>1</v>
      </c>
    </row>
    <row r="237" spans="1:4" x14ac:dyDescent="0.25">
      <c r="A237" s="4" t="s">
        <v>244</v>
      </c>
      <c r="B237" s="5" t="s">
        <v>345</v>
      </c>
      <c r="C237" s="6">
        <v>15</v>
      </c>
      <c r="D237" s="6">
        <v>1</v>
      </c>
    </row>
    <row r="238" spans="1:4" x14ac:dyDescent="0.25">
      <c r="A238" s="4" t="s">
        <v>244</v>
      </c>
      <c r="B238" s="5" t="s">
        <v>577</v>
      </c>
      <c r="C238" s="6">
        <v>20</v>
      </c>
      <c r="D238" s="6">
        <v>1</v>
      </c>
    </row>
    <row r="239" spans="1:4" x14ac:dyDescent="0.25">
      <c r="A239" s="4" t="s">
        <v>244</v>
      </c>
      <c r="B239" s="5" t="s">
        <v>346</v>
      </c>
      <c r="C239" s="6">
        <v>25</v>
      </c>
      <c r="D239" s="6">
        <v>2</v>
      </c>
    </row>
    <row r="240" spans="1:4" x14ac:dyDescent="0.25">
      <c r="A240" s="4" t="s">
        <v>244</v>
      </c>
      <c r="B240" s="5" t="s">
        <v>348</v>
      </c>
      <c r="C240" s="6">
        <v>30</v>
      </c>
      <c r="D240" s="6">
        <v>2</v>
      </c>
    </row>
    <row r="241" spans="1:4" x14ac:dyDescent="0.25">
      <c r="A241" s="4" t="s">
        <v>244</v>
      </c>
      <c r="B241" s="5" t="s">
        <v>350</v>
      </c>
      <c r="C241" s="6">
        <v>35</v>
      </c>
      <c r="D241" s="6">
        <v>3</v>
      </c>
    </row>
    <row r="242" spans="1:4" x14ac:dyDescent="0.25">
      <c r="A242" s="4" t="s">
        <v>244</v>
      </c>
      <c r="B242" s="5" t="s">
        <v>578</v>
      </c>
      <c r="C242" s="6">
        <v>40</v>
      </c>
      <c r="D242" s="6">
        <v>3</v>
      </c>
    </row>
    <row r="243" spans="1:4" x14ac:dyDescent="0.25">
      <c r="A243" s="4" t="s">
        <v>649</v>
      </c>
      <c r="B243" s="5" t="s">
        <v>643</v>
      </c>
      <c r="C243" s="6"/>
      <c r="D243" s="6"/>
    </row>
    <row r="244" spans="1:4" x14ac:dyDescent="0.25">
      <c r="A244" s="4" t="s">
        <v>221</v>
      </c>
      <c r="B244" s="5" t="s">
        <v>919</v>
      </c>
      <c r="C244" s="6">
        <v>25</v>
      </c>
      <c r="D244" s="6">
        <v>1</v>
      </c>
    </row>
    <row r="245" spans="1:4" x14ac:dyDescent="0.25">
      <c r="A245" s="4" t="s">
        <v>650</v>
      </c>
      <c r="B245" s="5" t="s">
        <v>643</v>
      </c>
      <c r="C245" s="6"/>
      <c r="D245" s="6"/>
    </row>
    <row r="246" spans="1:4" x14ac:dyDescent="0.25">
      <c r="A246" s="4" t="s">
        <v>651</v>
      </c>
      <c r="B246" s="5" t="s">
        <v>652</v>
      </c>
      <c r="C246" s="6">
        <v>10</v>
      </c>
      <c r="D246" s="6">
        <v>1</v>
      </c>
    </row>
    <row r="247" spans="1:4" x14ac:dyDescent="0.25">
      <c r="A247" s="4" t="s">
        <v>651</v>
      </c>
      <c r="B247" s="5" t="s">
        <v>653</v>
      </c>
      <c r="C247" s="6">
        <v>25</v>
      </c>
      <c r="D247" s="6">
        <v>1</v>
      </c>
    </row>
    <row r="248" spans="1:4" x14ac:dyDescent="0.25">
      <c r="A248" s="4" t="s">
        <v>654</v>
      </c>
      <c r="B248" s="5" t="s">
        <v>643</v>
      </c>
      <c r="C248" s="6"/>
      <c r="D248" s="6"/>
    </row>
    <row r="249" spans="1:4" x14ac:dyDescent="0.25">
      <c r="A249" s="4" t="s">
        <v>655</v>
      </c>
      <c r="B249" s="5" t="s">
        <v>643</v>
      </c>
      <c r="C249" s="6"/>
      <c r="D249" s="6"/>
    </row>
    <row r="250" spans="1:4" x14ac:dyDescent="0.25">
      <c r="A250" s="4" t="s">
        <v>656</v>
      </c>
      <c r="B250" s="5" t="s">
        <v>657</v>
      </c>
      <c r="C250" s="6">
        <v>5</v>
      </c>
      <c r="D250" s="6">
        <v>1</v>
      </c>
    </row>
    <row r="251" spans="1:4" x14ac:dyDescent="0.25">
      <c r="A251" s="4" t="s">
        <v>656</v>
      </c>
      <c r="B251" s="5" t="s">
        <v>658</v>
      </c>
      <c r="C251" s="6">
        <v>10</v>
      </c>
      <c r="D251" s="6">
        <v>1</v>
      </c>
    </row>
    <row r="252" spans="1:4" x14ac:dyDescent="0.25">
      <c r="A252" s="4" t="s">
        <v>656</v>
      </c>
      <c r="B252" s="5" t="s">
        <v>353</v>
      </c>
      <c r="C252" s="6">
        <v>10</v>
      </c>
      <c r="D252" s="6">
        <v>1</v>
      </c>
    </row>
    <row r="253" spans="1:4" x14ac:dyDescent="0.25">
      <c r="A253" s="4" t="s">
        <v>656</v>
      </c>
      <c r="B253" s="5" t="s">
        <v>80</v>
      </c>
      <c r="C253" s="6">
        <v>15</v>
      </c>
      <c r="D253" s="6">
        <v>1</v>
      </c>
    </row>
    <row r="254" spans="1:4" x14ac:dyDescent="0.25">
      <c r="A254" s="4" t="s">
        <v>656</v>
      </c>
      <c r="B254" s="5" t="s">
        <v>364</v>
      </c>
      <c r="C254" s="6">
        <v>20</v>
      </c>
      <c r="D254" s="6">
        <v>1</v>
      </c>
    </row>
    <row r="255" spans="1:4" x14ac:dyDescent="0.25">
      <c r="A255" s="4" t="s">
        <v>656</v>
      </c>
      <c r="B255" s="5" t="s">
        <v>659</v>
      </c>
      <c r="C255" s="6">
        <v>25</v>
      </c>
      <c r="D255" s="6">
        <v>2</v>
      </c>
    </row>
    <row r="256" spans="1:4" x14ac:dyDescent="0.25">
      <c r="A256" s="4" t="s">
        <v>656</v>
      </c>
      <c r="B256" s="5" t="s">
        <v>660</v>
      </c>
      <c r="C256" s="6">
        <v>30</v>
      </c>
      <c r="D256" s="6">
        <v>2</v>
      </c>
    </row>
    <row r="257" spans="1:4" x14ac:dyDescent="0.25">
      <c r="A257" s="4" t="s">
        <v>656</v>
      </c>
      <c r="B257" s="5" t="s">
        <v>362</v>
      </c>
      <c r="C257" s="6">
        <v>35</v>
      </c>
      <c r="D257" s="6">
        <v>2</v>
      </c>
    </row>
    <row r="258" spans="1:4" x14ac:dyDescent="0.25">
      <c r="A258" s="4" t="s">
        <v>656</v>
      </c>
      <c r="B258" s="5" t="s">
        <v>661</v>
      </c>
      <c r="C258" s="6">
        <v>40</v>
      </c>
      <c r="D258" s="6">
        <v>3</v>
      </c>
    </row>
    <row r="259" spans="1:4" x14ac:dyDescent="0.25">
      <c r="A259" s="4" t="s">
        <v>656</v>
      </c>
      <c r="B259" s="5" t="s">
        <v>662</v>
      </c>
      <c r="C259" s="6">
        <v>45</v>
      </c>
      <c r="D259" s="6">
        <v>3</v>
      </c>
    </row>
    <row r="260" spans="1:4" x14ac:dyDescent="0.25">
      <c r="A260" s="4" t="s">
        <v>656</v>
      </c>
      <c r="B260" s="5" t="s">
        <v>663</v>
      </c>
      <c r="C260" s="6">
        <v>50</v>
      </c>
      <c r="D260" s="6">
        <v>3</v>
      </c>
    </row>
    <row r="261" spans="1:4" x14ac:dyDescent="0.25">
      <c r="A261" s="4" t="s">
        <v>656</v>
      </c>
      <c r="B261" s="5" t="s">
        <v>664</v>
      </c>
      <c r="C261" s="6">
        <v>10</v>
      </c>
      <c r="D261" s="6"/>
    </row>
    <row r="262" spans="1:4" x14ac:dyDescent="0.25">
      <c r="A262" s="4" t="s">
        <v>656</v>
      </c>
      <c r="B262" s="5" t="s">
        <v>665</v>
      </c>
      <c r="C262" s="6">
        <v>20</v>
      </c>
      <c r="D262" s="6"/>
    </row>
    <row r="263" spans="1:4" x14ac:dyDescent="0.25">
      <c r="A263" s="4" t="s">
        <v>666</v>
      </c>
      <c r="B263" s="5" t="s">
        <v>643</v>
      </c>
      <c r="C263" s="6"/>
      <c r="D263" s="6"/>
    </row>
    <row r="264" spans="1:4" x14ac:dyDescent="0.25">
      <c r="A264" s="4" t="s">
        <v>667</v>
      </c>
      <c r="B264" s="5" t="s">
        <v>657</v>
      </c>
      <c r="C264" s="6">
        <v>10</v>
      </c>
      <c r="D264" s="6">
        <v>1</v>
      </c>
    </row>
    <row r="265" spans="1:4" x14ac:dyDescent="0.25">
      <c r="A265" s="4" t="s">
        <v>667</v>
      </c>
      <c r="B265" s="5" t="s">
        <v>658</v>
      </c>
      <c r="C265" s="6">
        <v>15</v>
      </c>
      <c r="D265" s="6">
        <v>1</v>
      </c>
    </row>
    <row r="266" spans="1:4" x14ac:dyDescent="0.25">
      <c r="A266" s="4" t="s">
        <v>667</v>
      </c>
      <c r="B266" s="5" t="s">
        <v>353</v>
      </c>
      <c r="C266" s="6">
        <v>20</v>
      </c>
      <c r="D266" s="6">
        <v>1</v>
      </c>
    </row>
    <row r="267" spans="1:4" x14ac:dyDescent="0.25">
      <c r="A267" s="4" t="s">
        <v>667</v>
      </c>
      <c r="B267" s="5" t="s">
        <v>80</v>
      </c>
      <c r="C267" s="6">
        <v>25</v>
      </c>
      <c r="D267" s="6">
        <v>1</v>
      </c>
    </row>
    <row r="268" spans="1:4" x14ac:dyDescent="0.25">
      <c r="A268" s="4" t="s">
        <v>667</v>
      </c>
      <c r="B268" s="5" t="s">
        <v>364</v>
      </c>
      <c r="C268" s="6">
        <v>35</v>
      </c>
      <c r="D268" s="6">
        <v>2</v>
      </c>
    </row>
    <row r="269" spans="1:4" x14ac:dyDescent="0.25">
      <c r="A269" s="4" t="s">
        <v>667</v>
      </c>
      <c r="B269" s="5" t="s">
        <v>659</v>
      </c>
      <c r="C269" s="6">
        <v>45</v>
      </c>
      <c r="D269" s="6">
        <v>2</v>
      </c>
    </row>
    <row r="270" spans="1:4" x14ac:dyDescent="0.25">
      <c r="A270" s="4" t="s">
        <v>667</v>
      </c>
      <c r="B270" s="5" t="s">
        <v>660</v>
      </c>
      <c r="C270" s="6">
        <v>55</v>
      </c>
      <c r="D270" s="6">
        <v>2</v>
      </c>
    </row>
    <row r="271" spans="1:4" x14ac:dyDescent="0.25">
      <c r="A271" s="4" t="s">
        <v>667</v>
      </c>
      <c r="B271" s="5" t="s">
        <v>362</v>
      </c>
      <c r="C271" s="6">
        <v>70</v>
      </c>
      <c r="D271" s="6">
        <v>3</v>
      </c>
    </row>
    <row r="272" spans="1:4" x14ac:dyDescent="0.25">
      <c r="A272" s="4" t="s">
        <v>668</v>
      </c>
      <c r="B272" s="5" t="s">
        <v>643</v>
      </c>
      <c r="C272" s="6"/>
      <c r="D272" s="6"/>
    </row>
    <row r="273" spans="1:4" x14ac:dyDescent="0.25">
      <c r="A273" s="4" t="s">
        <v>669</v>
      </c>
      <c r="B273" s="5" t="s">
        <v>670</v>
      </c>
      <c r="C273" s="6">
        <v>5</v>
      </c>
      <c r="D273" s="6">
        <v>1</v>
      </c>
    </row>
    <row r="274" spans="1:4" x14ac:dyDescent="0.25">
      <c r="A274" s="4" t="s">
        <v>669</v>
      </c>
      <c r="B274" s="5" t="s">
        <v>671</v>
      </c>
      <c r="C274" s="6">
        <v>10</v>
      </c>
      <c r="D274" s="6">
        <v>1</v>
      </c>
    </row>
    <row r="275" spans="1:4" x14ac:dyDescent="0.25">
      <c r="A275" s="4" t="s">
        <v>669</v>
      </c>
      <c r="B275" s="5" t="s">
        <v>347</v>
      </c>
      <c r="C275" s="6">
        <v>15</v>
      </c>
      <c r="D275" s="6">
        <v>1</v>
      </c>
    </row>
    <row r="276" spans="1:4" x14ac:dyDescent="0.25">
      <c r="A276" s="4" t="s">
        <v>669</v>
      </c>
      <c r="B276" s="5" t="s">
        <v>360</v>
      </c>
      <c r="C276" s="6">
        <v>20</v>
      </c>
      <c r="D276" s="6">
        <v>1</v>
      </c>
    </row>
    <row r="277" spans="1:4" x14ac:dyDescent="0.25">
      <c r="A277" s="4" t="s">
        <v>669</v>
      </c>
      <c r="B277" s="5" t="s">
        <v>355</v>
      </c>
      <c r="C277" s="6">
        <v>25</v>
      </c>
      <c r="D277" s="6">
        <v>2</v>
      </c>
    </row>
    <row r="278" spans="1:4" x14ac:dyDescent="0.25">
      <c r="A278" s="4" t="s">
        <v>669</v>
      </c>
      <c r="B278" s="5" t="s">
        <v>363</v>
      </c>
      <c r="C278" s="6">
        <v>30</v>
      </c>
      <c r="D278" s="6">
        <v>2</v>
      </c>
    </row>
    <row r="279" spans="1:4" x14ac:dyDescent="0.25">
      <c r="A279" s="4" t="s">
        <v>669</v>
      </c>
      <c r="B279" s="5" t="s">
        <v>672</v>
      </c>
      <c r="C279" s="6">
        <v>40</v>
      </c>
      <c r="D279" s="6">
        <v>2</v>
      </c>
    </row>
    <row r="280" spans="1:4" x14ac:dyDescent="0.25">
      <c r="A280" s="4" t="s">
        <v>669</v>
      </c>
      <c r="B280" s="5" t="s">
        <v>673</v>
      </c>
      <c r="C280" s="6">
        <v>50</v>
      </c>
      <c r="D280" s="6">
        <v>3</v>
      </c>
    </row>
    <row r="281" spans="1:4" x14ac:dyDescent="0.25">
      <c r="A281" s="4" t="s">
        <v>669</v>
      </c>
      <c r="B281" s="5" t="s">
        <v>674</v>
      </c>
      <c r="C281" s="6">
        <v>60</v>
      </c>
      <c r="D281" s="6">
        <v>3</v>
      </c>
    </row>
    <row r="282" spans="1:4" x14ac:dyDescent="0.25">
      <c r="A282" s="4" t="s">
        <v>669</v>
      </c>
      <c r="B282" s="5" t="s">
        <v>566</v>
      </c>
      <c r="C282" s="6">
        <v>10</v>
      </c>
      <c r="D282" s="6"/>
    </row>
    <row r="283" spans="1:4" x14ac:dyDescent="0.25">
      <c r="A283" s="4" t="s">
        <v>675</v>
      </c>
      <c r="B283" s="5" t="s">
        <v>643</v>
      </c>
      <c r="C283" s="6"/>
      <c r="D283" s="6"/>
    </row>
    <row r="284" spans="1:4" x14ac:dyDescent="0.25">
      <c r="A284" s="4" t="s">
        <v>676</v>
      </c>
      <c r="B284" s="5" t="s">
        <v>670</v>
      </c>
      <c r="C284" s="6">
        <v>10</v>
      </c>
      <c r="D284" s="6">
        <v>1</v>
      </c>
    </row>
    <row r="285" spans="1:4" x14ac:dyDescent="0.25">
      <c r="A285" s="4" t="s">
        <v>676</v>
      </c>
      <c r="B285" s="5" t="s">
        <v>671</v>
      </c>
      <c r="C285" s="6">
        <v>15</v>
      </c>
      <c r="D285" s="6">
        <v>1</v>
      </c>
    </row>
    <row r="286" spans="1:4" x14ac:dyDescent="0.25">
      <c r="A286" s="4" t="s">
        <v>676</v>
      </c>
      <c r="B286" s="5" t="s">
        <v>347</v>
      </c>
      <c r="C286" s="6">
        <v>20</v>
      </c>
      <c r="D286" s="6">
        <v>1</v>
      </c>
    </row>
    <row r="287" spans="1:4" x14ac:dyDescent="0.25">
      <c r="A287" s="4" t="s">
        <v>676</v>
      </c>
      <c r="B287" s="5" t="s">
        <v>360</v>
      </c>
      <c r="C287" s="6">
        <v>30</v>
      </c>
      <c r="D287" s="6">
        <v>2</v>
      </c>
    </row>
    <row r="288" spans="1:4" x14ac:dyDescent="0.25">
      <c r="A288" s="4" t="s">
        <v>676</v>
      </c>
      <c r="B288" s="5" t="s">
        <v>355</v>
      </c>
      <c r="C288" s="6">
        <v>45</v>
      </c>
      <c r="D288" s="6">
        <v>2</v>
      </c>
    </row>
    <row r="289" spans="1:4" x14ac:dyDescent="0.25">
      <c r="A289" s="4" t="s">
        <v>676</v>
      </c>
      <c r="B289" s="5" t="s">
        <v>363</v>
      </c>
      <c r="C289" s="6">
        <v>65</v>
      </c>
      <c r="D289" s="6">
        <v>3</v>
      </c>
    </row>
    <row r="290" spans="1:4" x14ac:dyDescent="0.25">
      <c r="A290" s="4" t="s">
        <v>676</v>
      </c>
      <c r="B290" s="5" t="s">
        <v>566</v>
      </c>
      <c r="C290" s="6">
        <v>10</v>
      </c>
      <c r="D290" s="6"/>
    </row>
    <row r="291" spans="1:4" x14ac:dyDescent="0.25">
      <c r="A291" s="4" t="s">
        <v>677</v>
      </c>
      <c r="B291" s="5" t="s">
        <v>643</v>
      </c>
      <c r="C291" s="6"/>
      <c r="D291" s="6"/>
    </row>
    <row r="292" spans="1:4" x14ac:dyDescent="0.25">
      <c r="A292" s="4" t="s">
        <v>678</v>
      </c>
      <c r="B292" s="5" t="s">
        <v>670</v>
      </c>
      <c r="C292" s="6">
        <v>5</v>
      </c>
      <c r="D292" s="6">
        <v>1</v>
      </c>
    </row>
    <row r="293" spans="1:4" x14ac:dyDescent="0.25">
      <c r="A293" s="4" t="s">
        <v>678</v>
      </c>
      <c r="B293" s="5" t="s">
        <v>671</v>
      </c>
      <c r="C293" s="6">
        <v>5</v>
      </c>
      <c r="D293" s="6">
        <v>1</v>
      </c>
    </row>
    <row r="294" spans="1:4" x14ac:dyDescent="0.25">
      <c r="A294" s="4" t="s">
        <v>678</v>
      </c>
      <c r="B294" s="5" t="s">
        <v>347</v>
      </c>
      <c r="C294" s="6">
        <v>10</v>
      </c>
      <c r="D294" s="6">
        <v>1</v>
      </c>
    </row>
    <row r="295" spans="1:4" x14ac:dyDescent="0.25">
      <c r="A295" s="4" t="s">
        <v>678</v>
      </c>
      <c r="B295" s="5" t="s">
        <v>360</v>
      </c>
      <c r="C295" s="6">
        <v>15</v>
      </c>
      <c r="D295" s="6">
        <v>1</v>
      </c>
    </row>
    <row r="296" spans="1:4" x14ac:dyDescent="0.25">
      <c r="A296" s="4" t="s">
        <v>678</v>
      </c>
      <c r="B296" s="5" t="s">
        <v>355</v>
      </c>
      <c r="C296" s="6">
        <v>20</v>
      </c>
      <c r="D296" s="6">
        <v>2</v>
      </c>
    </row>
    <row r="297" spans="1:4" x14ac:dyDescent="0.25">
      <c r="A297" s="4" t="s">
        <v>678</v>
      </c>
      <c r="B297" s="5" t="s">
        <v>363</v>
      </c>
      <c r="C297" s="6">
        <v>25</v>
      </c>
      <c r="D297" s="6">
        <v>2</v>
      </c>
    </row>
    <row r="298" spans="1:4" x14ac:dyDescent="0.25">
      <c r="A298" s="4" t="s">
        <v>678</v>
      </c>
      <c r="B298" s="5" t="s">
        <v>672</v>
      </c>
      <c r="C298" s="6">
        <v>30</v>
      </c>
      <c r="D298" s="6">
        <v>3</v>
      </c>
    </row>
    <row r="299" spans="1:4" x14ac:dyDescent="0.25">
      <c r="A299" s="4" t="s">
        <v>678</v>
      </c>
      <c r="B299" s="5" t="s">
        <v>673</v>
      </c>
      <c r="C299" s="6">
        <v>35</v>
      </c>
      <c r="D299" s="6">
        <v>3</v>
      </c>
    </row>
    <row r="300" spans="1:4" x14ac:dyDescent="0.25">
      <c r="A300" s="4" t="s">
        <v>679</v>
      </c>
      <c r="B300" s="5" t="s">
        <v>643</v>
      </c>
      <c r="C300" s="6"/>
      <c r="D300" s="6"/>
    </row>
    <row r="301" spans="1:4" x14ac:dyDescent="0.25">
      <c r="A301" s="4" t="s">
        <v>535</v>
      </c>
      <c r="B301" s="5" t="s">
        <v>658</v>
      </c>
      <c r="C301" s="6">
        <v>5</v>
      </c>
      <c r="D301" s="6">
        <v>1</v>
      </c>
    </row>
    <row r="302" spans="1:4" x14ac:dyDescent="0.25">
      <c r="A302" s="4" t="s">
        <v>535</v>
      </c>
      <c r="B302" s="5" t="s">
        <v>353</v>
      </c>
      <c r="C302" s="6">
        <v>10</v>
      </c>
      <c r="D302" s="6">
        <v>1</v>
      </c>
    </row>
    <row r="303" spans="1:4" x14ac:dyDescent="0.25">
      <c r="A303" s="4" t="s">
        <v>535</v>
      </c>
      <c r="B303" s="5" t="s">
        <v>80</v>
      </c>
      <c r="C303" s="6">
        <v>10</v>
      </c>
      <c r="D303" s="6">
        <v>1</v>
      </c>
    </row>
    <row r="304" spans="1:4" x14ac:dyDescent="0.25">
      <c r="A304" s="4" t="s">
        <v>535</v>
      </c>
      <c r="B304" s="5" t="s">
        <v>364</v>
      </c>
      <c r="C304" s="6">
        <v>15</v>
      </c>
      <c r="D304" s="6">
        <v>1</v>
      </c>
    </row>
    <row r="305" spans="1:4" x14ac:dyDescent="0.25">
      <c r="A305" s="4" t="s">
        <v>535</v>
      </c>
      <c r="B305" s="5" t="s">
        <v>659</v>
      </c>
      <c r="C305" s="6">
        <v>20</v>
      </c>
      <c r="D305" s="6">
        <v>1</v>
      </c>
    </row>
    <row r="306" spans="1:4" x14ac:dyDescent="0.25">
      <c r="A306" s="4" t="s">
        <v>535</v>
      </c>
      <c r="B306" s="5" t="s">
        <v>660</v>
      </c>
      <c r="C306" s="6">
        <v>25</v>
      </c>
      <c r="D306" s="6">
        <v>2</v>
      </c>
    </row>
    <row r="307" spans="1:4" x14ac:dyDescent="0.25">
      <c r="A307" s="4" t="s">
        <v>535</v>
      </c>
      <c r="B307" s="5" t="s">
        <v>362</v>
      </c>
      <c r="C307" s="6">
        <v>30</v>
      </c>
      <c r="D307" s="6">
        <v>2</v>
      </c>
    </row>
    <row r="308" spans="1:4" x14ac:dyDescent="0.25">
      <c r="A308" s="4" t="s">
        <v>535</v>
      </c>
      <c r="B308" s="5" t="s">
        <v>661</v>
      </c>
      <c r="C308" s="6">
        <v>35</v>
      </c>
      <c r="D308" s="6">
        <v>2</v>
      </c>
    </row>
    <row r="309" spans="1:4" x14ac:dyDescent="0.25">
      <c r="A309" s="4" t="s">
        <v>535</v>
      </c>
      <c r="B309" s="5" t="s">
        <v>662</v>
      </c>
      <c r="C309" s="6">
        <v>40</v>
      </c>
      <c r="D309" s="6">
        <v>3</v>
      </c>
    </row>
    <row r="310" spans="1:4" x14ac:dyDescent="0.25">
      <c r="A310" s="4" t="s">
        <v>535</v>
      </c>
      <c r="B310" s="5" t="s">
        <v>663</v>
      </c>
      <c r="C310" s="6">
        <v>50</v>
      </c>
      <c r="D310" s="6">
        <v>3</v>
      </c>
    </row>
    <row r="311" spans="1:4" x14ac:dyDescent="0.25">
      <c r="A311" s="4" t="s">
        <v>680</v>
      </c>
      <c r="B311" s="5" t="s">
        <v>643</v>
      </c>
      <c r="C311" s="6"/>
      <c r="D311" s="6"/>
    </row>
    <row r="312" spans="1:4" x14ac:dyDescent="0.25">
      <c r="A312" s="4" t="s">
        <v>681</v>
      </c>
      <c r="B312" s="5" t="s">
        <v>643</v>
      </c>
      <c r="C312" s="6"/>
      <c r="D312" s="6"/>
    </row>
    <row r="313" spans="1:4" x14ac:dyDescent="0.25">
      <c r="A313" s="4" t="s">
        <v>682</v>
      </c>
      <c r="B313" s="5" t="s">
        <v>547</v>
      </c>
      <c r="C313" s="6">
        <v>5</v>
      </c>
      <c r="D313" s="6">
        <v>1</v>
      </c>
    </row>
    <row r="314" spans="1:4" x14ac:dyDescent="0.25">
      <c r="A314" s="4" t="s">
        <v>682</v>
      </c>
      <c r="B314" s="5" t="s">
        <v>576</v>
      </c>
      <c r="C314" s="6">
        <v>10</v>
      </c>
      <c r="D314" s="6">
        <v>1</v>
      </c>
    </row>
    <row r="315" spans="1:4" x14ac:dyDescent="0.25">
      <c r="A315" s="4" t="s">
        <v>682</v>
      </c>
      <c r="B315" s="5" t="s">
        <v>683</v>
      </c>
      <c r="C315" s="6">
        <v>15</v>
      </c>
      <c r="D315" s="6">
        <v>1</v>
      </c>
    </row>
    <row r="316" spans="1:4" x14ac:dyDescent="0.25">
      <c r="A316" s="4" t="s">
        <v>682</v>
      </c>
      <c r="B316" s="5" t="s">
        <v>684</v>
      </c>
      <c r="C316" s="6">
        <v>20</v>
      </c>
      <c r="D316" s="6">
        <v>1</v>
      </c>
    </row>
    <row r="317" spans="1:4" x14ac:dyDescent="0.25">
      <c r="A317" s="4" t="s">
        <v>682</v>
      </c>
      <c r="B317" s="5" t="s">
        <v>351</v>
      </c>
      <c r="C317" s="6">
        <v>25</v>
      </c>
      <c r="D317" s="6">
        <v>2</v>
      </c>
    </row>
    <row r="318" spans="1:4" x14ac:dyDescent="0.25">
      <c r="A318" s="4" t="s">
        <v>682</v>
      </c>
      <c r="B318" s="5" t="s">
        <v>685</v>
      </c>
      <c r="C318" s="6">
        <v>30</v>
      </c>
      <c r="D318" s="6">
        <v>2</v>
      </c>
    </row>
    <row r="319" spans="1:4" x14ac:dyDescent="0.25">
      <c r="A319" s="4" t="s">
        <v>682</v>
      </c>
      <c r="B319" s="5" t="s">
        <v>686</v>
      </c>
      <c r="C319" s="6">
        <v>35</v>
      </c>
      <c r="D319" s="6">
        <v>2</v>
      </c>
    </row>
    <row r="320" spans="1:4" x14ac:dyDescent="0.25">
      <c r="A320" s="4" t="s">
        <v>682</v>
      </c>
      <c r="B320" s="5" t="s">
        <v>352</v>
      </c>
      <c r="C320" s="6">
        <v>40</v>
      </c>
      <c r="D320" s="6">
        <v>3</v>
      </c>
    </row>
    <row r="321" spans="1:4" x14ac:dyDescent="0.25">
      <c r="A321" s="4" t="s">
        <v>687</v>
      </c>
      <c r="B321" s="5" t="s">
        <v>643</v>
      </c>
      <c r="C321" s="6"/>
      <c r="D321" s="6"/>
    </row>
    <row r="322" spans="1:4" x14ac:dyDescent="0.25">
      <c r="A322" s="4" t="s">
        <v>688</v>
      </c>
      <c r="B322" s="5" t="s">
        <v>576</v>
      </c>
      <c r="C322" s="6">
        <v>5</v>
      </c>
      <c r="D322" s="6">
        <v>1</v>
      </c>
    </row>
    <row r="323" spans="1:4" x14ac:dyDescent="0.25">
      <c r="A323" s="4" t="s">
        <v>688</v>
      </c>
      <c r="B323" s="5" t="s">
        <v>683</v>
      </c>
      <c r="C323" s="6">
        <v>5</v>
      </c>
      <c r="D323" s="6">
        <v>1</v>
      </c>
    </row>
    <row r="324" spans="1:4" x14ac:dyDescent="0.25">
      <c r="A324" s="4" t="s">
        <v>688</v>
      </c>
      <c r="B324" s="5" t="s">
        <v>684</v>
      </c>
      <c r="C324" s="6">
        <v>10</v>
      </c>
      <c r="D324" s="6">
        <v>1</v>
      </c>
    </row>
    <row r="325" spans="1:4" x14ac:dyDescent="0.25">
      <c r="A325" s="4" t="s">
        <v>688</v>
      </c>
      <c r="B325" s="5" t="s">
        <v>351</v>
      </c>
      <c r="C325" s="6">
        <v>10</v>
      </c>
      <c r="D325" s="6">
        <v>1</v>
      </c>
    </row>
    <row r="326" spans="1:4" x14ac:dyDescent="0.25">
      <c r="A326" s="4" t="s">
        <v>688</v>
      </c>
      <c r="B326" s="5" t="s">
        <v>685</v>
      </c>
      <c r="C326" s="6">
        <v>15</v>
      </c>
      <c r="D326" s="6">
        <v>2</v>
      </c>
    </row>
    <row r="327" spans="1:4" x14ac:dyDescent="0.25">
      <c r="A327" s="4" t="s">
        <v>688</v>
      </c>
      <c r="B327" s="5" t="s">
        <v>686</v>
      </c>
      <c r="C327" s="6">
        <v>20</v>
      </c>
      <c r="D327" s="6">
        <v>2</v>
      </c>
    </row>
    <row r="328" spans="1:4" x14ac:dyDescent="0.25">
      <c r="A328" s="4" t="s">
        <v>688</v>
      </c>
      <c r="B328" s="5" t="s">
        <v>352</v>
      </c>
      <c r="C328" s="6">
        <v>25</v>
      </c>
      <c r="D328" s="6">
        <v>3</v>
      </c>
    </row>
    <row r="329" spans="1:4" x14ac:dyDescent="0.25">
      <c r="A329" s="4" t="s">
        <v>689</v>
      </c>
      <c r="B329" s="5" t="s">
        <v>643</v>
      </c>
      <c r="C329" s="6"/>
      <c r="D329" s="6"/>
    </row>
    <row r="330" spans="1:4" x14ac:dyDescent="0.25">
      <c r="A330" s="4" t="s">
        <v>304</v>
      </c>
      <c r="B330" s="5" t="s">
        <v>690</v>
      </c>
      <c r="C330" s="6">
        <v>5</v>
      </c>
      <c r="D330" s="6">
        <v>1</v>
      </c>
    </row>
    <row r="331" spans="1:4" x14ac:dyDescent="0.25">
      <c r="A331" s="4" t="s">
        <v>304</v>
      </c>
      <c r="B331" s="5" t="s">
        <v>691</v>
      </c>
      <c r="C331" s="6">
        <v>5</v>
      </c>
      <c r="D331" s="6">
        <v>1</v>
      </c>
    </row>
    <row r="332" spans="1:4" x14ac:dyDescent="0.25">
      <c r="A332" s="4" t="s">
        <v>304</v>
      </c>
      <c r="B332" s="5" t="s">
        <v>692</v>
      </c>
      <c r="C332" s="6">
        <v>10</v>
      </c>
      <c r="D332" s="6">
        <v>1</v>
      </c>
    </row>
    <row r="333" spans="1:4" x14ac:dyDescent="0.25">
      <c r="A333" s="4" t="s">
        <v>304</v>
      </c>
      <c r="B333" s="5" t="s">
        <v>693</v>
      </c>
      <c r="C333" s="6">
        <v>10</v>
      </c>
      <c r="D333" s="6">
        <v>1</v>
      </c>
    </row>
    <row r="334" spans="1:4" x14ac:dyDescent="0.25">
      <c r="A334" s="4" t="s">
        <v>304</v>
      </c>
      <c r="B334" s="5" t="s">
        <v>694</v>
      </c>
      <c r="C334" s="6">
        <v>15</v>
      </c>
      <c r="D334" s="6">
        <v>2</v>
      </c>
    </row>
    <row r="335" spans="1:4" x14ac:dyDescent="0.25">
      <c r="A335" s="4" t="s">
        <v>304</v>
      </c>
      <c r="B335" s="5" t="s">
        <v>695</v>
      </c>
      <c r="C335" s="6">
        <v>20</v>
      </c>
      <c r="D335" s="6">
        <v>2</v>
      </c>
    </row>
    <row r="336" spans="1:4" x14ac:dyDescent="0.25">
      <c r="A336" s="4" t="s">
        <v>304</v>
      </c>
      <c r="B336" s="5" t="s">
        <v>696</v>
      </c>
      <c r="C336" s="6">
        <v>25</v>
      </c>
      <c r="D336" s="6">
        <v>2</v>
      </c>
    </row>
    <row r="337" spans="1:4" x14ac:dyDescent="0.25">
      <c r="A337" s="4" t="s">
        <v>304</v>
      </c>
      <c r="B337" s="5" t="s">
        <v>697</v>
      </c>
      <c r="C337" s="6">
        <v>30</v>
      </c>
      <c r="D337" s="6">
        <v>3</v>
      </c>
    </row>
    <row r="338" spans="1:4" x14ac:dyDescent="0.25">
      <c r="A338" s="4" t="s">
        <v>304</v>
      </c>
      <c r="B338" s="5" t="s">
        <v>698</v>
      </c>
      <c r="C338" s="6">
        <v>40</v>
      </c>
      <c r="D338" s="6">
        <v>3</v>
      </c>
    </row>
    <row r="339" spans="1:4" x14ac:dyDescent="0.25">
      <c r="A339" s="4" t="s">
        <v>699</v>
      </c>
      <c r="B339" s="5" t="s">
        <v>643</v>
      </c>
      <c r="C339" s="6"/>
      <c r="D339" s="6"/>
    </row>
    <row r="340" spans="1:4" x14ac:dyDescent="0.25">
      <c r="A340" s="4" t="s">
        <v>339</v>
      </c>
      <c r="B340" s="5" t="s">
        <v>700</v>
      </c>
      <c r="C340" s="6">
        <v>5</v>
      </c>
      <c r="D340" s="6">
        <v>1</v>
      </c>
    </row>
    <row r="341" spans="1:4" x14ac:dyDescent="0.25">
      <c r="A341" s="4" t="s">
        <v>339</v>
      </c>
      <c r="B341" s="5" t="s">
        <v>701</v>
      </c>
      <c r="C341" s="6">
        <v>5</v>
      </c>
      <c r="D341" s="6">
        <v>1</v>
      </c>
    </row>
    <row r="342" spans="1:4" x14ac:dyDescent="0.25">
      <c r="A342" s="4" t="s">
        <v>339</v>
      </c>
      <c r="B342" s="5" t="s">
        <v>565</v>
      </c>
      <c r="C342" s="6">
        <v>10</v>
      </c>
      <c r="D342" s="6">
        <v>1</v>
      </c>
    </row>
    <row r="343" spans="1:4" x14ac:dyDescent="0.25">
      <c r="A343" s="4" t="s">
        <v>339</v>
      </c>
      <c r="B343" s="5" t="s">
        <v>564</v>
      </c>
      <c r="C343" s="6">
        <v>15</v>
      </c>
      <c r="D343" s="6">
        <v>1</v>
      </c>
    </row>
    <row r="344" spans="1:4" x14ac:dyDescent="0.25">
      <c r="A344" s="4" t="s">
        <v>339</v>
      </c>
      <c r="B344" s="5" t="s">
        <v>702</v>
      </c>
      <c r="C344" s="6">
        <v>20</v>
      </c>
      <c r="D344" s="6">
        <v>2</v>
      </c>
    </row>
    <row r="345" spans="1:4" x14ac:dyDescent="0.25">
      <c r="A345" s="4" t="s">
        <v>339</v>
      </c>
      <c r="B345" s="5" t="s">
        <v>703</v>
      </c>
      <c r="C345" s="6">
        <v>25</v>
      </c>
      <c r="D345" s="6">
        <v>2</v>
      </c>
    </row>
    <row r="346" spans="1:4" x14ac:dyDescent="0.25">
      <c r="A346" s="4" t="s">
        <v>339</v>
      </c>
      <c r="B346" s="5" t="s">
        <v>704</v>
      </c>
      <c r="C346" s="6">
        <v>30</v>
      </c>
      <c r="D346" s="6">
        <v>3</v>
      </c>
    </row>
    <row r="347" spans="1:4" x14ac:dyDescent="0.25">
      <c r="A347" s="4" t="s">
        <v>339</v>
      </c>
      <c r="B347" s="5" t="s">
        <v>705</v>
      </c>
      <c r="C347" s="6">
        <v>40</v>
      </c>
      <c r="D347" s="6">
        <v>3</v>
      </c>
    </row>
    <row r="348" spans="1:4" x14ac:dyDescent="0.25">
      <c r="A348" s="4" t="s">
        <v>339</v>
      </c>
      <c r="B348" s="5" t="s">
        <v>706</v>
      </c>
      <c r="C348" s="6">
        <v>15</v>
      </c>
      <c r="D348" s="6"/>
    </row>
    <row r="349" spans="1:4" x14ac:dyDescent="0.25">
      <c r="A349" s="4" t="s">
        <v>339</v>
      </c>
      <c r="B349" s="5" t="s">
        <v>707</v>
      </c>
      <c r="C349" s="6">
        <v>-5</v>
      </c>
      <c r="D349" s="6"/>
    </row>
    <row r="350" spans="1:4" x14ac:dyDescent="0.25">
      <c r="A350" s="4" t="s">
        <v>339</v>
      </c>
      <c r="B350" s="5" t="s">
        <v>268</v>
      </c>
      <c r="C350" s="6">
        <v>-10</v>
      </c>
      <c r="D350" s="6"/>
    </row>
    <row r="351" spans="1:4" x14ac:dyDescent="0.25">
      <c r="A351" s="4" t="s">
        <v>708</v>
      </c>
      <c r="B351" s="5" t="s">
        <v>643</v>
      </c>
      <c r="C351" s="6"/>
      <c r="D351" s="6"/>
    </row>
    <row r="352" spans="1:4" x14ac:dyDescent="0.25">
      <c r="A352" s="4" t="s">
        <v>709</v>
      </c>
      <c r="B352" s="5" t="s">
        <v>643</v>
      </c>
      <c r="C352" s="6"/>
      <c r="D352" s="6"/>
    </row>
    <row r="353" spans="1:4" x14ac:dyDescent="0.25">
      <c r="A353" s="4" t="s">
        <v>710</v>
      </c>
      <c r="B353" s="5" t="s">
        <v>358</v>
      </c>
      <c r="C353" s="6">
        <v>5</v>
      </c>
      <c r="D353" s="6">
        <v>1</v>
      </c>
    </row>
    <row r="354" spans="1:4" x14ac:dyDescent="0.25">
      <c r="A354" s="4" t="s">
        <v>710</v>
      </c>
      <c r="B354" s="5" t="s">
        <v>567</v>
      </c>
      <c r="C354" s="6">
        <v>10</v>
      </c>
      <c r="D354" s="6">
        <v>1</v>
      </c>
    </row>
    <row r="355" spans="1:4" x14ac:dyDescent="0.25">
      <c r="A355" s="4" t="s">
        <v>710</v>
      </c>
      <c r="B355" s="5" t="s">
        <v>344</v>
      </c>
      <c r="C355" s="6">
        <v>15</v>
      </c>
      <c r="D355" s="6">
        <v>1</v>
      </c>
    </row>
    <row r="356" spans="1:4" x14ac:dyDescent="0.25">
      <c r="A356" s="4" t="s">
        <v>710</v>
      </c>
      <c r="B356" s="5" t="s">
        <v>367</v>
      </c>
      <c r="C356" s="6">
        <v>20</v>
      </c>
      <c r="D356" s="6">
        <v>2</v>
      </c>
    </row>
    <row r="357" spans="1:4" x14ac:dyDescent="0.25">
      <c r="A357" s="4" t="s">
        <v>710</v>
      </c>
      <c r="B357" s="5" t="s">
        <v>547</v>
      </c>
      <c r="C357" s="6">
        <v>25</v>
      </c>
      <c r="D357" s="6">
        <v>3</v>
      </c>
    </row>
    <row r="358" spans="1:4" x14ac:dyDescent="0.25">
      <c r="A358" s="4" t="s">
        <v>711</v>
      </c>
      <c r="B358" s="5" t="s">
        <v>643</v>
      </c>
      <c r="C358" s="6"/>
      <c r="D358" s="6"/>
    </row>
    <row r="359" spans="1:4" x14ac:dyDescent="0.25">
      <c r="A359" s="4" t="s">
        <v>712</v>
      </c>
      <c r="B359" s="5" t="s">
        <v>351</v>
      </c>
      <c r="C359" s="6">
        <v>5</v>
      </c>
      <c r="D359" s="6">
        <v>1</v>
      </c>
    </row>
    <row r="360" spans="1:4" x14ac:dyDescent="0.25">
      <c r="A360" s="4" t="s">
        <v>712</v>
      </c>
      <c r="B360" s="5" t="s">
        <v>343</v>
      </c>
      <c r="C360" s="6">
        <v>5</v>
      </c>
      <c r="D360" s="6">
        <v>1</v>
      </c>
    </row>
    <row r="361" spans="1:4" x14ac:dyDescent="0.25">
      <c r="A361" s="4" t="s">
        <v>712</v>
      </c>
      <c r="B361" s="5" t="s">
        <v>345</v>
      </c>
      <c r="C361" s="6">
        <v>10</v>
      </c>
      <c r="D361" s="6">
        <v>2</v>
      </c>
    </row>
    <row r="362" spans="1:4" x14ac:dyDescent="0.25">
      <c r="A362" s="4" t="s">
        <v>712</v>
      </c>
      <c r="B362" s="5" t="s">
        <v>577</v>
      </c>
      <c r="C362" s="6">
        <v>15</v>
      </c>
      <c r="D362" s="6">
        <v>2</v>
      </c>
    </row>
    <row r="363" spans="1:4" x14ac:dyDescent="0.25">
      <c r="A363" s="4" t="s">
        <v>712</v>
      </c>
      <c r="B363" s="5" t="s">
        <v>346</v>
      </c>
      <c r="C363" s="6">
        <v>20</v>
      </c>
      <c r="D363" s="6">
        <v>3</v>
      </c>
    </row>
    <row r="364" spans="1:4" x14ac:dyDescent="0.25">
      <c r="A364" s="4" t="s">
        <v>712</v>
      </c>
      <c r="B364" s="5" t="s">
        <v>348</v>
      </c>
      <c r="C364" s="6">
        <v>25</v>
      </c>
      <c r="D364" s="6">
        <v>3</v>
      </c>
    </row>
    <row r="365" spans="1:4" x14ac:dyDescent="0.25">
      <c r="A365" s="4" t="s">
        <v>713</v>
      </c>
      <c r="B365" s="5" t="s">
        <v>643</v>
      </c>
      <c r="C365" s="6"/>
      <c r="D365" s="6"/>
    </row>
    <row r="366" spans="1:4" x14ac:dyDescent="0.25">
      <c r="A366" s="4" t="s">
        <v>714</v>
      </c>
      <c r="B366" s="5" t="s">
        <v>358</v>
      </c>
      <c r="C366" s="6">
        <v>5</v>
      </c>
      <c r="D366" s="6">
        <v>1</v>
      </c>
    </row>
    <row r="367" spans="1:4" x14ac:dyDescent="0.25">
      <c r="A367" s="4" t="s">
        <v>714</v>
      </c>
      <c r="B367" s="5" t="s">
        <v>567</v>
      </c>
      <c r="C367" s="6">
        <v>5</v>
      </c>
      <c r="D367" s="6">
        <v>1</v>
      </c>
    </row>
    <row r="368" spans="1:4" x14ac:dyDescent="0.25">
      <c r="A368" s="4" t="s">
        <v>714</v>
      </c>
      <c r="B368" s="5" t="s">
        <v>344</v>
      </c>
      <c r="C368" s="6">
        <v>5</v>
      </c>
      <c r="D368" s="6">
        <v>1</v>
      </c>
    </row>
    <row r="369" spans="1:4" x14ac:dyDescent="0.25">
      <c r="A369" s="4" t="s">
        <v>714</v>
      </c>
      <c r="B369" s="5" t="s">
        <v>367</v>
      </c>
      <c r="C369" s="6">
        <v>10</v>
      </c>
      <c r="D369" s="6">
        <v>1</v>
      </c>
    </row>
    <row r="370" spans="1:4" x14ac:dyDescent="0.25">
      <c r="A370" s="4" t="s">
        <v>714</v>
      </c>
      <c r="B370" s="5" t="s">
        <v>547</v>
      </c>
      <c r="C370" s="6">
        <v>15</v>
      </c>
      <c r="D370" s="6">
        <v>2</v>
      </c>
    </row>
    <row r="371" spans="1:4" x14ac:dyDescent="0.25">
      <c r="A371" s="4" t="s">
        <v>714</v>
      </c>
      <c r="B371" s="5" t="s">
        <v>357</v>
      </c>
      <c r="C371" s="6">
        <v>20</v>
      </c>
      <c r="D371" s="6">
        <v>2</v>
      </c>
    </row>
    <row r="372" spans="1:4" x14ac:dyDescent="0.25">
      <c r="A372" s="4" t="s">
        <v>714</v>
      </c>
      <c r="B372" s="5" t="s">
        <v>1033</v>
      </c>
      <c r="C372" s="6">
        <v>25</v>
      </c>
      <c r="D372" s="6">
        <v>3</v>
      </c>
    </row>
    <row r="373" spans="1:4" x14ac:dyDescent="0.25">
      <c r="A373" s="4" t="s">
        <v>714</v>
      </c>
      <c r="B373" s="5" t="s">
        <v>349</v>
      </c>
      <c r="C373" s="6">
        <v>30</v>
      </c>
      <c r="D373" s="6">
        <v>3</v>
      </c>
    </row>
    <row r="374" spans="1:4" x14ac:dyDescent="0.25">
      <c r="A374" s="4" t="s">
        <v>715</v>
      </c>
      <c r="B374" s="5" t="s">
        <v>643</v>
      </c>
      <c r="C374" s="6"/>
      <c r="D374" s="6"/>
    </row>
    <row r="375" spans="1:4" x14ac:dyDescent="0.25">
      <c r="A375" s="4" t="s">
        <v>716</v>
      </c>
      <c r="B375" s="5" t="s">
        <v>358</v>
      </c>
      <c r="C375" s="6">
        <v>5</v>
      </c>
      <c r="D375" s="6">
        <v>1</v>
      </c>
    </row>
    <row r="376" spans="1:4" x14ac:dyDescent="0.25">
      <c r="A376" s="4" t="s">
        <v>716</v>
      </c>
      <c r="B376" s="5" t="s">
        <v>567</v>
      </c>
      <c r="C376" s="6">
        <v>5</v>
      </c>
      <c r="D376" s="6">
        <v>1</v>
      </c>
    </row>
    <row r="377" spans="1:4" x14ac:dyDescent="0.25">
      <c r="A377" s="4" t="s">
        <v>716</v>
      </c>
      <c r="B377" s="5" t="s">
        <v>344</v>
      </c>
      <c r="C377" s="6">
        <v>5</v>
      </c>
      <c r="D377" s="6">
        <v>1</v>
      </c>
    </row>
    <row r="378" spans="1:4" x14ac:dyDescent="0.25">
      <c r="A378" s="4" t="s">
        <v>716</v>
      </c>
      <c r="B378" s="5" t="s">
        <v>367</v>
      </c>
      <c r="C378" s="6">
        <v>10</v>
      </c>
      <c r="D378" s="6">
        <v>1</v>
      </c>
    </row>
    <row r="379" spans="1:4" x14ac:dyDescent="0.25">
      <c r="A379" s="4" t="s">
        <v>716</v>
      </c>
      <c r="B379" s="5" t="s">
        <v>547</v>
      </c>
      <c r="C379" s="6">
        <v>15</v>
      </c>
      <c r="D379" s="6">
        <v>2</v>
      </c>
    </row>
    <row r="380" spans="1:4" x14ac:dyDescent="0.25">
      <c r="A380" s="4" t="s">
        <v>716</v>
      </c>
      <c r="B380" s="5" t="s">
        <v>357</v>
      </c>
      <c r="C380" s="6">
        <v>20</v>
      </c>
      <c r="D380" s="6">
        <v>2</v>
      </c>
    </row>
    <row r="381" spans="1:4" x14ac:dyDescent="0.25">
      <c r="A381" s="4" t="s">
        <v>716</v>
      </c>
      <c r="B381" s="5" t="s">
        <v>1033</v>
      </c>
      <c r="C381" s="6">
        <v>25</v>
      </c>
      <c r="D381" s="6">
        <v>3</v>
      </c>
    </row>
    <row r="382" spans="1:4" x14ac:dyDescent="0.25">
      <c r="A382" s="4" t="s">
        <v>716</v>
      </c>
      <c r="B382" s="5" t="s">
        <v>349</v>
      </c>
      <c r="C382" s="6">
        <v>30</v>
      </c>
      <c r="D382" s="6">
        <v>3</v>
      </c>
    </row>
    <row r="383" spans="1:4" x14ac:dyDescent="0.25">
      <c r="A383" s="4" t="s">
        <v>717</v>
      </c>
      <c r="B383" s="5" t="s">
        <v>643</v>
      </c>
      <c r="C383" s="6"/>
      <c r="D383" s="6"/>
    </row>
    <row r="384" spans="1:4" x14ac:dyDescent="0.25">
      <c r="A384" s="4" t="s">
        <v>718</v>
      </c>
      <c r="B384" s="5" t="s">
        <v>358</v>
      </c>
      <c r="C384" s="6">
        <v>5</v>
      </c>
      <c r="D384" s="6">
        <v>1</v>
      </c>
    </row>
    <row r="385" spans="1:4" x14ac:dyDescent="0.25">
      <c r="A385" s="4" t="s">
        <v>718</v>
      </c>
      <c r="B385" s="5" t="s">
        <v>567</v>
      </c>
      <c r="C385" s="6">
        <v>5</v>
      </c>
      <c r="D385" s="6">
        <v>1</v>
      </c>
    </row>
    <row r="386" spans="1:4" x14ac:dyDescent="0.25">
      <c r="A386" s="4" t="s">
        <v>718</v>
      </c>
      <c r="B386" s="5" t="s">
        <v>344</v>
      </c>
      <c r="C386" s="6">
        <v>5</v>
      </c>
      <c r="D386" s="6">
        <v>1</v>
      </c>
    </row>
    <row r="387" spans="1:4" x14ac:dyDescent="0.25">
      <c r="A387" s="4" t="s">
        <v>718</v>
      </c>
      <c r="B387" s="5" t="s">
        <v>367</v>
      </c>
      <c r="C387" s="6">
        <v>10</v>
      </c>
      <c r="D387" s="6">
        <v>1</v>
      </c>
    </row>
    <row r="388" spans="1:4" x14ac:dyDescent="0.25">
      <c r="A388" s="4" t="s">
        <v>718</v>
      </c>
      <c r="B388" s="5" t="s">
        <v>547</v>
      </c>
      <c r="C388" s="6">
        <v>15</v>
      </c>
      <c r="D388" s="6">
        <v>2</v>
      </c>
    </row>
    <row r="389" spans="1:4" x14ac:dyDescent="0.25">
      <c r="A389" s="4" t="s">
        <v>718</v>
      </c>
      <c r="B389" s="5" t="s">
        <v>357</v>
      </c>
      <c r="C389" s="6">
        <v>20</v>
      </c>
      <c r="D389" s="6">
        <v>2</v>
      </c>
    </row>
    <row r="390" spans="1:4" x14ac:dyDescent="0.25">
      <c r="A390" s="4" t="s">
        <v>718</v>
      </c>
      <c r="B390" s="5" t="s">
        <v>1033</v>
      </c>
      <c r="C390" s="6">
        <v>25</v>
      </c>
      <c r="D390" s="6">
        <v>3</v>
      </c>
    </row>
    <row r="391" spans="1:4" x14ac:dyDescent="0.25">
      <c r="A391" s="4" t="s">
        <v>718</v>
      </c>
      <c r="B391" s="5" t="s">
        <v>349</v>
      </c>
      <c r="C391" s="6">
        <v>30</v>
      </c>
      <c r="D391" s="6">
        <v>3</v>
      </c>
    </row>
    <row r="392" spans="1:4" x14ac:dyDescent="0.25">
      <c r="A392" s="4" t="s">
        <v>719</v>
      </c>
      <c r="B392" s="5" t="s">
        <v>643</v>
      </c>
      <c r="C392" s="6"/>
      <c r="D392" s="6"/>
    </row>
    <row r="393" spans="1:4" x14ac:dyDescent="0.25">
      <c r="A393" s="4" t="s">
        <v>720</v>
      </c>
      <c r="B393" s="5" t="s">
        <v>721</v>
      </c>
      <c r="C393" s="6">
        <v>5</v>
      </c>
      <c r="D393" s="6">
        <v>1</v>
      </c>
    </row>
    <row r="394" spans="1:4" x14ac:dyDescent="0.25">
      <c r="A394" s="4" t="s">
        <v>720</v>
      </c>
      <c r="B394" s="5" t="s">
        <v>722</v>
      </c>
      <c r="C394" s="6">
        <v>5</v>
      </c>
      <c r="D394" s="6">
        <v>1</v>
      </c>
    </row>
    <row r="395" spans="1:4" x14ac:dyDescent="0.25">
      <c r="A395" s="4" t="s">
        <v>720</v>
      </c>
      <c r="B395" s="5" t="s">
        <v>723</v>
      </c>
      <c r="C395" s="6">
        <v>10</v>
      </c>
      <c r="D395" s="6">
        <v>1</v>
      </c>
    </row>
    <row r="396" spans="1:4" x14ac:dyDescent="0.25">
      <c r="A396" s="4" t="s">
        <v>720</v>
      </c>
      <c r="B396" s="5" t="s">
        <v>724</v>
      </c>
      <c r="C396" s="6">
        <v>15</v>
      </c>
      <c r="D396" s="6">
        <v>1</v>
      </c>
    </row>
    <row r="397" spans="1:4" x14ac:dyDescent="0.25">
      <c r="A397" s="4" t="s">
        <v>720</v>
      </c>
      <c r="B397" s="5" t="s">
        <v>725</v>
      </c>
      <c r="C397" s="6">
        <v>20</v>
      </c>
      <c r="D397" s="6">
        <v>2</v>
      </c>
    </row>
    <row r="398" spans="1:4" x14ac:dyDescent="0.25">
      <c r="A398" s="4" t="s">
        <v>720</v>
      </c>
      <c r="B398" s="5" t="s">
        <v>726</v>
      </c>
      <c r="C398" s="6">
        <v>25</v>
      </c>
      <c r="D398" s="6">
        <v>2</v>
      </c>
    </row>
    <row r="399" spans="1:4" x14ac:dyDescent="0.25">
      <c r="A399" s="4" t="s">
        <v>720</v>
      </c>
      <c r="B399" s="5" t="s">
        <v>727</v>
      </c>
      <c r="C399" s="6">
        <v>30</v>
      </c>
      <c r="D399" s="6">
        <v>3</v>
      </c>
    </row>
    <row r="400" spans="1:4" x14ac:dyDescent="0.25">
      <c r="A400" s="4" t="s">
        <v>720</v>
      </c>
      <c r="B400" s="5" t="s">
        <v>728</v>
      </c>
      <c r="C400" s="6">
        <v>40</v>
      </c>
      <c r="D400" s="6">
        <v>3</v>
      </c>
    </row>
    <row r="401" spans="1:4" x14ac:dyDescent="0.25">
      <c r="A401" s="4" t="s">
        <v>720</v>
      </c>
      <c r="B401" s="5" t="s">
        <v>729</v>
      </c>
      <c r="C401" s="6">
        <v>5</v>
      </c>
      <c r="D401" s="6"/>
    </row>
    <row r="402" spans="1:4" x14ac:dyDescent="0.25">
      <c r="A402" s="4" t="s">
        <v>720</v>
      </c>
      <c r="B402" s="5" t="s">
        <v>730</v>
      </c>
      <c r="C402" s="6">
        <v>5</v>
      </c>
      <c r="D402" s="6"/>
    </row>
    <row r="403" spans="1:4" x14ac:dyDescent="0.25">
      <c r="A403" s="4" t="s">
        <v>731</v>
      </c>
      <c r="B403" s="5" t="s">
        <v>643</v>
      </c>
      <c r="C403" s="6"/>
      <c r="D403" s="6"/>
    </row>
    <row r="404" spans="1:4" x14ac:dyDescent="0.25">
      <c r="A404" s="4" t="s">
        <v>732</v>
      </c>
      <c r="B404" s="5" t="s">
        <v>733</v>
      </c>
      <c r="C404" s="6">
        <v>5</v>
      </c>
      <c r="D404" s="6">
        <v>1</v>
      </c>
    </row>
    <row r="405" spans="1:4" x14ac:dyDescent="0.25">
      <c r="A405" s="4" t="s">
        <v>732</v>
      </c>
      <c r="B405" s="5" t="s">
        <v>734</v>
      </c>
      <c r="C405" s="6">
        <v>5</v>
      </c>
      <c r="D405" s="6">
        <v>1</v>
      </c>
    </row>
    <row r="406" spans="1:4" x14ac:dyDescent="0.25">
      <c r="A406" s="4" t="s">
        <v>732</v>
      </c>
      <c r="B406" s="5" t="s">
        <v>735</v>
      </c>
      <c r="C406" s="6">
        <v>10</v>
      </c>
      <c r="D406" s="6">
        <v>1</v>
      </c>
    </row>
    <row r="407" spans="1:4" x14ac:dyDescent="0.25">
      <c r="A407" s="4" t="s">
        <v>732</v>
      </c>
      <c r="B407" s="5" t="s">
        <v>736</v>
      </c>
      <c r="C407" s="6">
        <v>15</v>
      </c>
      <c r="D407" s="6">
        <v>1</v>
      </c>
    </row>
    <row r="408" spans="1:4" x14ac:dyDescent="0.25">
      <c r="A408" s="4" t="s">
        <v>732</v>
      </c>
      <c r="B408" s="5" t="s">
        <v>737</v>
      </c>
      <c r="C408" s="6">
        <v>20</v>
      </c>
      <c r="D408" s="6">
        <v>2</v>
      </c>
    </row>
    <row r="409" spans="1:4" x14ac:dyDescent="0.25">
      <c r="A409" s="4" t="s">
        <v>732</v>
      </c>
      <c r="B409" s="5" t="s">
        <v>738</v>
      </c>
      <c r="C409" s="6">
        <v>25</v>
      </c>
      <c r="D409" s="6">
        <v>2</v>
      </c>
    </row>
    <row r="410" spans="1:4" x14ac:dyDescent="0.25">
      <c r="A410" s="4" t="s">
        <v>732</v>
      </c>
      <c r="B410" s="5" t="s">
        <v>739</v>
      </c>
      <c r="C410" s="6">
        <v>30</v>
      </c>
      <c r="D410" s="6">
        <v>3</v>
      </c>
    </row>
    <row r="411" spans="1:4" x14ac:dyDescent="0.25">
      <c r="A411" s="4" t="s">
        <v>732</v>
      </c>
      <c r="B411" s="5" t="s">
        <v>740</v>
      </c>
      <c r="C411" s="6">
        <v>40</v>
      </c>
      <c r="D411" s="6">
        <v>3</v>
      </c>
    </row>
    <row r="412" spans="1:4" x14ac:dyDescent="0.25">
      <c r="A412" s="4" t="s">
        <v>741</v>
      </c>
      <c r="B412" s="5" t="s">
        <v>643</v>
      </c>
      <c r="C412" s="6"/>
      <c r="D412" s="6"/>
    </row>
    <row r="413" spans="1:4" x14ac:dyDescent="0.25">
      <c r="A413" s="4" t="s">
        <v>742</v>
      </c>
      <c r="B413" s="5" t="s">
        <v>743</v>
      </c>
      <c r="C413" s="6">
        <v>5</v>
      </c>
      <c r="D413" s="6">
        <v>1</v>
      </c>
    </row>
    <row r="414" spans="1:4" x14ac:dyDescent="0.25">
      <c r="A414" s="4" t="s">
        <v>742</v>
      </c>
      <c r="B414" s="5" t="s">
        <v>744</v>
      </c>
      <c r="C414" s="6">
        <v>5</v>
      </c>
      <c r="D414" s="6">
        <v>1</v>
      </c>
    </row>
    <row r="415" spans="1:4" x14ac:dyDescent="0.25">
      <c r="A415" s="4" t="s">
        <v>742</v>
      </c>
      <c r="B415" s="5" t="s">
        <v>745</v>
      </c>
      <c r="C415" s="6">
        <v>10</v>
      </c>
      <c r="D415" s="6">
        <v>1</v>
      </c>
    </row>
    <row r="416" spans="1:4" x14ac:dyDescent="0.25">
      <c r="A416" s="4" t="s">
        <v>742</v>
      </c>
      <c r="B416" s="5" t="s">
        <v>746</v>
      </c>
      <c r="C416" s="6">
        <v>15</v>
      </c>
      <c r="D416" s="6">
        <v>1</v>
      </c>
    </row>
    <row r="417" spans="1:4" x14ac:dyDescent="0.25">
      <c r="A417" s="4" t="s">
        <v>742</v>
      </c>
      <c r="B417" s="5" t="s">
        <v>747</v>
      </c>
      <c r="C417" s="6">
        <v>20</v>
      </c>
      <c r="D417" s="6">
        <v>2</v>
      </c>
    </row>
    <row r="418" spans="1:4" x14ac:dyDescent="0.25">
      <c r="A418" s="4" t="s">
        <v>742</v>
      </c>
      <c r="B418" s="5" t="s">
        <v>748</v>
      </c>
      <c r="C418" s="6">
        <v>25</v>
      </c>
      <c r="D418" s="6">
        <v>2</v>
      </c>
    </row>
    <row r="419" spans="1:4" x14ac:dyDescent="0.25">
      <c r="A419" s="4" t="s">
        <v>742</v>
      </c>
      <c r="B419" s="5" t="s">
        <v>749</v>
      </c>
      <c r="C419" s="6">
        <v>30</v>
      </c>
      <c r="D419" s="6">
        <v>3</v>
      </c>
    </row>
    <row r="420" spans="1:4" x14ac:dyDescent="0.25">
      <c r="A420" s="4" t="s">
        <v>742</v>
      </c>
      <c r="B420" s="5" t="s">
        <v>750</v>
      </c>
      <c r="C420" s="6">
        <v>40</v>
      </c>
      <c r="D420" s="6">
        <v>3</v>
      </c>
    </row>
    <row r="421" spans="1:4" x14ac:dyDescent="0.25">
      <c r="A421" s="4" t="s">
        <v>751</v>
      </c>
      <c r="B421" s="5" t="s">
        <v>643</v>
      </c>
      <c r="C421" s="6"/>
      <c r="D421" s="6"/>
    </row>
    <row r="422" spans="1:4" x14ac:dyDescent="0.25">
      <c r="A422" s="4" t="s">
        <v>752</v>
      </c>
      <c r="B422" s="5" t="s">
        <v>225</v>
      </c>
      <c r="C422" s="6">
        <v>5</v>
      </c>
      <c r="D422" s="6">
        <v>1</v>
      </c>
    </row>
    <row r="423" spans="1:4" x14ac:dyDescent="0.25">
      <c r="A423" s="4" t="s">
        <v>752</v>
      </c>
      <c r="B423" s="5" t="s">
        <v>226</v>
      </c>
      <c r="C423" s="6">
        <v>10</v>
      </c>
      <c r="D423" s="6">
        <v>1</v>
      </c>
    </row>
    <row r="424" spans="1:4" x14ac:dyDescent="0.25">
      <c r="A424" s="4" t="s">
        <v>752</v>
      </c>
      <c r="B424" s="5" t="s">
        <v>753</v>
      </c>
      <c r="C424" s="6">
        <v>5</v>
      </c>
      <c r="D424" s="6">
        <v>1</v>
      </c>
    </row>
    <row r="425" spans="1:4" x14ac:dyDescent="0.25">
      <c r="A425" s="4" t="s">
        <v>752</v>
      </c>
      <c r="B425" s="5" t="s">
        <v>754</v>
      </c>
      <c r="C425" s="6">
        <v>5</v>
      </c>
      <c r="D425" s="6">
        <v>1</v>
      </c>
    </row>
    <row r="426" spans="1:4" x14ac:dyDescent="0.25">
      <c r="A426" s="4" t="s">
        <v>752</v>
      </c>
      <c r="B426" s="5" t="s">
        <v>755</v>
      </c>
      <c r="C426" s="6">
        <v>5</v>
      </c>
      <c r="D426" s="6">
        <v>1</v>
      </c>
    </row>
    <row r="427" spans="1:4" x14ac:dyDescent="0.25">
      <c r="A427" s="4" t="s">
        <v>752</v>
      </c>
      <c r="B427" s="5" t="s">
        <v>227</v>
      </c>
      <c r="C427" s="6">
        <v>15</v>
      </c>
      <c r="D427" s="6">
        <v>1</v>
      </c>
    </row>
    <row r="428" spans="1:4" x14ac:dyDescent="0.25">
      <c r="A428" s="4" t="s">
        <v>752</v>
      </c>
      <c r="B428" s="5" t="s">
        <v>756</v>
      </c>
      <c r="C428" s="6">
        <v>25</v>
      </c>
      <c r="D428" s="6">
        <v>2</v>
      </c>
    </row>
    <row r="429" spans="1:4" x14ac:dyDescent="0.25">
      <c r="A429" s="4" t="s">
        <v>757</v>
      </c>
      <c r="B429" s="5" t="s">
        <v>643</v>
      </c>
      <c r="C429" s="6"/>
      <c r="D429" s="6"/>
    </row>
    <row r="430" spans="1:4" x14ac:dyDescent="0.25">
      <c r="A430" s="4" t="s">
        <v>758</v>
      </c>
      <c r="B430" s="5" t="s">
        <v>643</v>
      </c>
      <c r="C430" s="6"/>
      <c r="D430" s="6"/>
    </row>
    <row r="431" spans="1:4" x14ac:dyDescent="0.25">
      <c r="A431" s="4" t="s">
        <v>759</v>
      </c>
      <c r="B431" s="5" t="s">
        <v>919</v>
      </c>
      <c r="C431" s="6">
        <v>5</v>
      </c>
      <c r="D431" s="6">
        <v>1</v>
      </c>
    </row>
    <row r="432" spans="1:4" x14ac:dyDescent="0.25">
      <c r="A432" s="4" t="s">
        <v>760</v>
      </c>
      <c r="B432" s="5" t="s">
        <v>643</v>
      </c>
      <c r="C432" s="6"/>
      <c r="D432" s="6"/>
    </row>
    <row r="433" spans="1:4" x14ac:dyDescent="0.25">
      <c r="A433" s="4" t="s">
        <v>248</v>
      </c>
      <c r="B433" s="5" t="s">
        <v>761</v>
      </c>
      <c r="C433" s="6">
        <v>5</v>
      </c>
      <c r="D433" s="6">
        <v>1</v>
      </c>
    </row>
    <row r="434" spans="1:4" x14ac:dyDescent="0.25">
      <c r="A434" s="4" t="s">
        <v>248</v>
      </c>
      <c r="B434" s="5" t="s">
        <v>762</v>
      </c>
      <c r="C434" s="6">
        <v>5</v>
      </c>
      <c r="D434" s="6">
        <v>1</v>
      </c>
    </row>
    <row r="435" spans="1:4" x14ac:dyDescent="0.25">
      <c r="A435" s="4" t="s">
        <v>248</v>
      </c>
      <c r="B435" s="5" t="s">
        <v>249</v>
      </c>
      <c r="C435" s="6">
        <v>5</v>
      </c>
      <c r="D435" s="6">
        <v>1</v>
      </c>
    </row>
    <row r="436" spans="1:4" x14ac:dyDescent="0.25">
      <c r="A436" s="4" t="s">
        <v>248</v>
      </c>
      <c r="B436" s="5" t="s">
        <v>763</v>
      </c>
      <c r="C436" s="6">
        <v>5</v>
      </c>
      <c r="D436" s="6">
        <v>1</v>
      </c>
    </row>
    <row r="437" spans="1:4" x14ac:dyDescent="0.25">
      <c r="A437" s="4" t="s">
        <v>248</v>
      </c>
      <c r="B437" s="5" t="s">
        <v>546</v>
      </c>
      <c r="C437" s="6">
        <v>5</v>
      </c>
      <c r="D437" s="6">
        <v>1</v>
      </c>
    </row>
    <row r="438" spans="1:4" x14ac:dyDescent="0.25">
      <c r="A438" s="4" t="s">
        <v>248</v>
      </c>
      <c r="B438" s="5" t="s">
        <v>764</v>
      </c>
      <c r="C438" s="6">
        <v>5</v>
      </c>
      <c r="D438" s="6">
        <v>1</v>
      </c>
    </row>
    <row r="439" spans="1:4" x14ac:dyDescent="0.25">
      <c r="A439" s="4" t="s">
        <v>765</v>
      </c>
      <c r="B439" s="5" t="s">
        <v>643</v>
      </c>
      <c r="C439" s="6"/>
      <c r="D439" s="6"/>
    </row>
    <row r="440" spans="1:4" x14ac:dyDescent="0.25">
      <c r="A440" s="4" t="s">
        <v>766</v>
      </c>
      <c r="B440" s="5" t="s">
        <v>767</v>
      </c>
      <c r="C440" s="6">
        <v>5</v>
      </c>
      <c r="D440" s="6">
        <v>1</v>
      </c>
    </row>
    <row r="441" spans="1:4" x14ac:dyDescent="0.25">
      <c r="A441" s="4" t="s">
        <v>766</v>
      </c>
      <c r="B441" s="5" t="s">
        <v>547</v>
      </c>
      <c r="C441" s="6">
        <v>5</v>
      </c>
      <c r="D441" s="6">
        <v>1</v>
      </c>
    </row>
    <row r="442" spans="1:4" x14ac:dyDescent="0.25">
      <c r="A442" s="4" t="s">
        <v>766</v>
      </c>
      <c r="B442" s="5" t="s">
        <v>576</v>
      </c>
      <c r="C442" s="6">
        <v>10</v>
      </c>
      <c r="D442" s="6">
        <v>1</v>
      </c>
    </row>
    <row r="443" spans="1:4" x14ac:dyDescent="0.25">
      <c r="A443" s="4" t="s">
        <v>766</v>
      </c>
      <c r="B443" s="5" t="s">
        <v>683</v>
      </c>
      <c r="C443" s="6">
        <v>15</v>
      </c>
      <c r="D443" s="6">
        <v>2</v>
      </c>
    </row>
    <row r="444" spans="1:4" x14ac:dyDescent="0.25">
      <c r="A444" s="4" t="s">
        <v>766</v>
      </c>
      <c r="B444" s="5" t="s">
        <v>684</v>
      </c>
      <c r="C444" s="6">
        <v>20</v>
      </c>
      <c r="D444" s="6">
        <v>3</v>
      </c>
    </row>
    <row r="445" spans="1:4" x14ac:dyDescent="0.25">
      <c r="A445" s="4" t="s">
        <v>766</v>
      </c>
      <c r="B445" s="5" t="s">
        <v>768</v>
      </c>
      <c r="C445" s="6">
        <v>10</v>
      </c>
      <c r="D445" s="6"/>
    </row>
    <row r="446" spans="1:4" x14ac:dyDescent="0.25">
      <c r="A446" s="4" t="s">
        <v>766</v>
      </c>
      <c r="B446" s="5" t="s">
        <v>769</v>
      </c>
      <c r="C446" s="6">
        <v>5</v>
      </c>
      <c r="D446" s="6"/>
    </row>
    <row r="447" spans="1:4" x14ac:dyDescent="0.25">
      <c r="A447" s="4" t="s">
        <v>766</v>
      </c>
      <c r="B447" s="5" t="s">
        <v>770</v>
      </c>
      <c r="C447" s="6">
        <v>10</v>
      </c>
      <c r="D447" s="6"/>
    </row>
    <row r="448" spans="1:4" x14ac:dyDescent="0.25">
      <c r="A448" s="4" t="s">
        <v>766</v>
      </c>
      <c r="B448" s="5" t="s">
        <v>771</v>
      </c>
      <c r="C448" s="6">
        <v>15</v>
      </c>
      <c r="D448" s="6"/>
    </row>
    <row r="449" spans="1:4" x14ac:dyDescent="0.25">
      <c r="A449" s="4" t="s">
        <v>766</v>
      </c>
      <c r="B449" s="5" t="s">
        <v>772</v>
      </c>
      <c r="C449" s="6">
        <v>20</v>
      </c>
      <c r="D449" s="6"/>
    </row>
    <row r="450" spans="1:4" x14ac:dyDescent="0.25">
      <c r="A450" s="4" t="s">
        <v>773</v>
      </c>
      <c r="B450" s="5" t="s">
        <v>643</v>
      </c>
      <c r="C450" s="6"/>
      <c r="D450" s="6"/>
    </row>
    <row r="451" spans="1:4" x14ac:dyDescent="0.25">
      <c r="A451" s="4" t="s">
        <v>531</v>
      </c>
      <c r="B451" s="5" t="s">
        <v>919</v>
      </c>
      <c r="C451" s="6">
        <v>10</v>
      </c>
      <c r="D451" s="6">
        <v>1</v>
      </c>
    </row>
    <row r="452" spans="1:4" x14ac:dyDescent="0.25">
      <c r="A452" s="4" t="s">
        <v>774</v>
      </c>
      <c r="B452" s="5" t="s">
        <v>643</v>
      </c>
      <c r="C452" s="6"/>
      <c r="D452" s="6"/>
    </row>
    <row r="453" spans="1:4" x14ac:dyDescent="0.25">
      <c r="A453" s="4" t="s">
        <v>775</v>
      </c>
      <c r="B453" s="5" t="s">
        <v>776</v>
      </c>
      <c r="C453" s="6">
        <v>5</v>
      </c>
      <c r="D453" s="6">
        <v>1</v>
      </c>
    </row>
    <row r="454" spans="1:4" x14ac:dyDescent="0.25">
      <c r="A454" s="4" t="s">
        <v>775</v>
      </c>
      <c r="B454" s="5" t="s">
        <v>777</v>
      </c>
      <c r="C454" s="6">
        <v>10</v>
      </c>
      <c r="D454" s="6">
        <v>1</v>
      </c>
    </row>
    <row r="455" spans="1:4" x14ac:dyDescent="0.25">
      <c r="A455" s="4" t="s">
        <v>775</v>
      </c>
      <c r="B455" s="5" t="s">
        <v>778</v>
      </c>
      <c r="C455" s="6">
        <v>15</v>
      </c>
      <c r="D455" s="6">
        <v>2</v>
      </c>
    </row>
    <row r="456" spans="1:4" x14ac:dyDescent="0.25">
      <c r="A456" s="4" t="s">
        <v>775</v>
      </c>
      <c r="B456" s="5" t="s">
        <v>779</v>
      </c>
      <c r="C456" s="6">
        <v>20</v>
      </c>
      <c r="D456" s="6">
        <v>2</v>
      </c>
    </row>
    <row r="457" spans="1:4" x14ac:dyDescent="0.25">
      <c r="A457" s="4" t="s">
        <v>775</v>
      </c>
      <c r="B457" s="5" t="s">
        <v>780</v>
      </c>
      <c r="C457" s="6">
        <v>25</v>
      </c>
      <c r="D457" s="6">
        <v>2</v>
      </c>
    </row>
    <row r="458" spans="1:4" x14ac:dyDescent="0.25">
      <c r="A458" s="4" t="s">
        <v>775</v>
      </c>
      <c r="B458" s="5" t="s">
        <v>781</v>
      </c>
      <c r="C458" s="6">
        <v>30</v>
      </c>
      <c r="D458" s="6">
        <v>3</v>
      </c>
    </row>
    <row r="459" spans="1:4" x14ac:dyDescent="0.25">
      <c r="A459" s="4" t="s">
        <v>782</v>
      </c>
      <c r="B459" s="5" t="s">
        <v>643</v>
      </c>
      <c r="C459" s="6"/>
      <c r="D459" s="6"/>
    </row>
    <row r="460" spans="1:4" x14ac:dyDescent="0.25">
      <c r="A460" s="4" t="s">
        <v>334</v>
      </c>
      <c r="B460" s="5" t="s">
        <v>861</v>
      </c>
      <c r="C460" s="6">
        <v>5</v>
      </c>
      <c r="D460" s="6">
        <v>1</v>
      </c>
    </row>
    <row r="461" spans="1:4" x14ac:dyDescent="0.25">
      <c r="A461" s="4" t="s">
        <v>334</v>
      </c>
      <c r="B461" s="5" t="s">
        <v>862</v>
      </c>
      <c r="C461" s="6">
        <v>10</v>
      </c>
      <c r="D461" s="6">
        <v>1</v>
      </c>
    </row>
    <row r="462" spans="1:4" x14ac:dyDescent="0.25">
      <c r="A462" s="4" t="s">
        <v>334</v>
      </c>
      <c r="B462" s="5" t="s">
        <v>863</v>
      </c>
      <c r="C462" s="6">
        <v>10</v>
      </c>
      <c r="D462" s="6">
        <v>1</v>
      </c>
    </row>
    <row r="463" spans="1:4" x14ac:dyDescent="0.25">
      <c r="A463" s="4" t="s">
        <v>334</v>
      </c>
      <c r="B463" s="5" t="s">
        <v>864</v>
      </c>
      <c r="C463" s="6">
        <v>15</v>
      </c>
      <c r="D463" s="6">
        <v>1</v>
      </c>
    </row>
    <row r="464" spans="1:4" x14ac:dyDescent="0.25">
      <c r="A464" s="4" t="s">
        <v>334</v>
      </c>
      <c r="B464" s="5" t="s">
        <v>865</v>
      </c>
      <c r="C464" s="6">
        <v>20</v>
      </c>
      <c r="D464" s="6">
        <v>1</v>
      </c>
    </row>
    <row r="465" spans="1:4" x14ac:dyDescent="0.25">
      <c r="A465" s="4" t="s">
        <v>334</v>
      </c>
      <c r="B465" s="5" t="s">
        <v>365</v>
      </c>
      <c r="C465" s="6">
        <v>25</v>
      </c>
      <c r="D465" s="6">
        <v>2</v>
      </c>
    </row>
    <row r="466" spans="1:4" x14ac:dyDescent="0.25">
      <c r="A466" s="4" t="s">
        <v>334</v>
      </c>
      <c r="B466" s="5" t="s">
        <v>361</v>
      </c>
      <c r="C466" s="6">
        <v>30</v>
      </c>
      <c r="D466" s="6">
        <v>2</v>
      </c>
    </row>
    <row r="467" spans="1:4" x14ac:dyDescent="0.25">
      <c r="A467" s="4" t="s">
        <v>334</v>
      </c>
      <c r="B467" s="5" t="s">
        <v>866</v>
      </c>
      <c r="C467" s="6">
        <v>35</v>
      </c>
      <c r="D467" s="6">
        <v>3</v>
      </c>
    </row>
    <row r="468" spans="1:4" x14ac:dyDescent="0.25">
      <c r="A468" s="4" t="s">
        <v>334</v>
      </c>
      <c r="B468" s="5" t="s">
        <v>867</v>
      </c>
      <c r="C468" s="6">
        <v>40</v>
      </c>
      <c r="D468" s="6">
        <v>3</v>
      </c>
    </row>
    <row r="469" spans="1:4" x14ac:dyDescent="0.25">
      <c r="A469" s="4" t="s">
        <v>334</v>
      </c>
      <c r="B469" s="5" t="s">
        <v>783</v>
      </c>
      <c r="C469" s="6">
        <v>5</v>
      </c>
      <c r="D469" s="6"/>
    </row>
    <row r="470" spans="1:4" x14ac:dyDescent="0.25">
      <c r="A470" s="4" t="s">
        <v>784</v>
      </c>
      <c r="B470" s="5" t="s">
        <v>643</v>
      </c>
      <c r="C470" s="6"/>
      <c r="D470" s="6"/>
    </row>
    <row r="471" spans="1:4" x14ac:dyDescent="0.25">
      <c r="A471" s="4" t="s">
        <v>785</v>
      </c>
      <c r="B471" s="5" t="s">
        <v>919</v>
      </c>
      <c r="C471" s="6">
        <v>5</v>
      </c>
      <c r="D471" s="6">
        <v>1</v>
      </c>
    </row>
    <row r="472" spans="1:4" x14ac:dyDescent="0.25">
      <c r="A472" s="4" t="s">
        <v>786</v>
      </c>
      <c r="B472" s="5" t="s">
        <v>643</v>
      </c>
      <c r="C472" s="6"/>
      <c r="D472" s="6"/>
    </row>
    <row r="473" spans="1:4" x14ac:dyDescent="0.25">
      <c r="A473" s="4" t="s">
        <v>787</v>
      </c>
      <c r="B473" s="5" t="s">
        <v>788</v>
      </c>
      <c r="C473" s="6">
        <v>5</v>
      </c>
      <c r="D473" s="6">
        <v>1</v>
      </c>
    </row>
    <row r="474" spans="1:4" x14ac:dyDescent="0.25">
      <c r="A474" s="4" t="s">
        <v>787</v>
      </c>
      <c r="B474" s="5" t="s">
        <v>789</v>
      </c>
      <c r="C474" s="6">
        <v>5</v>
      </c>
      <c r="D474" s="6">
        <v>1</v>
      </c>
    </row>
    <row r="475" spans="1:4" x14ac:dyDescent="0.25">
      <c r="A475" s="4" t="s">
        <v>787</v>
      </c>
      <c r="B475" s="5" t="s">
        <v>790</v>
      </c>
      <c r="C475" s="6">
        <v>10</v>
      </c>
      <c r="D475" s="6">
        <v>1</v>
      </c>
    </row>
    <row r="476" spans="1:4" x14ac:dyDescent="0.25">
      <c r="A476" s="4" t="s">
        <v>787</v>
      </c>
      <c r="B476" s="5" t="s">
        <v>528</v>
      </c>
      <c r="C476" s="6">
        <v>15</v>
      </c>
      <c r="D476" s="6">
        <v>1</v>
      </c>
    </row>
    <row r="477" spans="1:4" x14ac:dyDescent="0.25">
      <c r="A477" s="4" t="s">
        <v>787</v>
      </c>
      <c r="B477" s="5" t="s">
        <v>791</v>
      </c>
      <c r="C477" s="6">
        <v>20</v>
      </c>
      <c r="D477" s="6">
        <v>1</v>
      </c>
    </row>
    <row r="478" spans="1:4" x14ac:dyDescent="0.25">
      <c r="A478" s="4" t="s">
        <v>787</v>
      </c>
      <c r="B478" s="5" t="s">
        <v>792</v>
      </c>
      <c r="C478" s="6">
        <v>25</v>
      </c>
      <c r="D478" s="6">
        <v>1</v>
      </c>
    </row>
    <row r="479" spans="1:4" x14ac:dyDescent="0.25">
      <c r="A479" s="4" t="s">
        <v>787</v>
      </c>
      <c r="B479" s="5" t="s">
        <v>366</v>
      </c>
      <c r="C479" s="6">
        <v>30</v>
      </c>
      <c r="D479" s="6">
        <v>2</v>
      </c>
    </row>
    <row r="480" spans="1:4" x14ac:dyDescent="0.25">
      <c r="A480" s="4" t="s">
        <v>787</v>
      </c>
      <c r="B480" s="5" t="s">
        <v>793</v>
      </c>
      <c r="C480" s="6">
        <v>35</v>
      </c>
      <c r="D480" s="6">
        <v>2</v>
      </c>
    </row>
    <row r="481" spans="1:4" x14ac:dyDescent="0.25">
      <c r="A481" s="4" t="s">
        <v>787</v>
      </c>
      <c r="B481" s="5" t="s">
        <v>794</v>
      </c>
      <c r="C481" s="6">
        <v>40</v>
      </c>
      <c r="D481" s="6">
        <v>3</v>
      </c>
    </row>
    <row r="482" spans="1:4" x14ac:dyDescent="0.25">
      <c r="A482" s="4" t="s">
        <v>787</v>
      </c>
      <c r="B482" s="5" t="s">
        <v>919</v>
      </c>
      <c r="C482" s="6"/>
      <c r="D482" s="6"/>
    </row>
    <row r="483" spans="1:4" x14ac:dyDescent="0.25">
      <c r="A483" s="4" t="s">
        <v>787</v>
      </c>
      <c r="B483" s="5" t="s">
        <v>795</v>
      </c>
      <c r="C483" s="6">
        <v>5</v>
      </c>
      <c r="D483" s="6"/>
    </row>
    <row r="484" spans="1:4" x14ac:dyDescent="0.25">
      <c r="A484" s="4" t="s">
        <v>787</v>
      </c>
      <c r="B484" s="5" t="s">
        <v>796</v>
      </c>
      <c r="C484" s="6">
        <v>10</v>
      </c>
      <c r="D484" s="6"/>
    </row>
    <row r="485" spans="1:4" x14ac:dyDescent="0.25">
      <c r="A485" s="4" t="s">
        <v>787</v>
      </c>
      <c r="B485" s="5" t="s">
        <v>797</v>
      </c>
      <c r="C485" s="6">
        <v>15</v>
      </c>
      <c r="D485" s="6"/>
    </row>
    <row r="486" spans="1:4" x14ac:dyDescent="0.25">
      <c r="A486" s="4" t="s">
        <v>798</v>
      </c>
      <c r="B486" s="5" t="s">
        <v>643</v>
      </c>
      <c r="C486" s="6"/>
      <c r="D486" s="6"/>
    </row>
    <row r="487" spans="1:4" x14ac:dyDescent="0.25">
      <c r="A487" s="4" t="s">
        <v>538</v>
      </c>
      <c r="B487" s="5" t="s">
        <v>799</v>
      </c>
      <c r="C487" s="6">
        <v>5</v>
      </c>
      <c r="D487" s="6">
        <v>1</v>
      </c>
    </row>
    <row r="488" spans="1:4" x14ac:dyDescent="0.25">
      <c r="A488" s="4" t="s">
        <v>538</v>
      </c>
      <c r="B488" s="5" t="s">
        <v>800</v>
      </c>
      <c r="C488" s="6">
        <v>5</v>
      </c>
      <c r="D488" s="6">
        <v>1</v>
      </c>
    </row>
    <row r="489" spans="1:4" x14ac:dyDescent="0.25">
      <c r="A489" s="4" t="s">
        <v>538</v>
      </c>
      <c r="B489" s="5" t="s">
        <v>801</v>
      </c>
      <c r="C489" s="6">
        <v>10</v>
      </c>
      <c r="D489" s="6">
        <v>1</v>
      </c>
    </row>
    <row r="490" spans="1:4" x14ac:dyDescent="0.25">
      <c r="A490" s="4" t="s">
        <v>538</v>
      </c>
      <c r="B490" s="5" t="s">
        <v>802</v>
      </c>
      <c r="C490" s="6">
        <v>10</v>
      </c>
      <c r="D490" s="6">
        <v>1</v>
      </c>
    </row>
    <row r="491" spans="1:4" x14ac:dyDescent="0.25">
      <c r="A491" s="4" t="s">
        <v>538</v>
      </c>
      <c r="B491" s="5" t="s">
        <v>557</v>
      </c>
      <c r="C491" s="6">
        <v>15</v>
      </c>
      <c r="D491" s="6">
        <v>2</v>
      </c>
    </row>
    <row r="492" spans="1:4" x14ac:dyDescent="0.25">
      <c r="A492" s="4" t="s">
        <v>538</v>
      </c>
      <c r="B492" s="5" t="s">
        <v>803</v>
      </c>
      <c r="C492" s="6">
        <v>20</v>
      </c>
      <c r="D492" s="6">
        <v>2</v>
      </c>
    </row>
    <row r="493" spans="1:4" x14ac:dyDescent="0.25">
      <c r="A493" s="4" t="s">
        <v>538</v>
      </c>
      <c r="B493" s="5" t="s">
        <v>804</v>
      </c>
      <c r="C493" s="6">
        <v>25</v>
      </c>
      <c r="D493" s="6">
        <v>2</v>
      </c>
    </row>
    <row r="494" spans="1:4" x14ac:dyDescent="0.25">
      <c r="A494" s="4" t="s">
        <v>538</v>
      </c>
      <c r="B494" s="5" t="s">
        <v>805</v>
      </c>
      <c r="C494" s="6">
        <v>30</v>
      </c>
      <c r="D494" s="6">
        <v>3</v>
      </c>
    </row>
    <row r="495" spans="1:4" x14ac:dyDescent="0.25">
      <c r="A495" s="4" t="s">
        <v>538</v>
      </c>
      <c r="B495" s="5" t="s">
        <v>919</v>
      </c>
      <c r="C495" s="6"/>
      <c r="D495" s="6"/>
    </row>
    <row r="496" spans="1:4" x14ac:dyDescent="0.25">
      <c r="A496" s="4" t="s">
        <v>538</v>
      </c>
      <c r="B496" s="5" t="s">
        <v>806</v>
      </c>
      <c r="C496" s="6">
        <v>5</v>
      </c>
      <c r="D496" s="6">
        <v>1</v>
      </c>
    </row>
    <row r="497" spans="1:4" x14ac:dyDescent="0.25">
      <c r="A497" s="4" t="s">
        <v>538</v>
      </c>
      <c r="B497" s="5" t="s">
        <v>807</v>
      </c>
      <c r="C497" s="6">
        <v>10</v>
      </c>
      <c r="D497" s="6">
        <v>1</v>
      </c>
    </row>
    <row r="498" spans="1:4" x14ac:dyDescent="0.25">
      <c r="A498" s="4" t="s">
        <v>538</v>
      </c>
      <c r="B498" s="5" t="s">
        <v>808</v>
      </c>
      <c r="C498" s="6">
        <v>10</v>
      </c>
      <c r="D498" s="6">
        <v>1</v>
      </c>
    </row>
    <row r="499" spans="1:4" x14ac:dyDescent="0.25">
      <c r="A499" s="4" t="s">
        <v>538</v>
      </c>
      <c r="B499" s="5" t="s">
        <v>809</v>
      </c>
      <c r="C499" s="6">
        <v>15</v>
      </c>
      <c r="D499" s="6">
        <v>1</v>
      </c>
    </row>
    <row r="500" spans="1:4" x14ac:dyDescent="0.25">
      <c r="A500" s="4" t="s">
        <v>538</v>
      </c>
      <c r="B500" s="5" t="s">
        <v>810</v>
      </c>
      <c r="C500" s="6">
        <v>15</v>
      </c>
      <c r="D500" s="6">
        <v>1</v>
      </c>
    </row>
    <row r="501" spans="1:4" x14ac:dyDescent="0.25">
      <c r="A501" s="4" t="s">
        <v>538</v>
      </c>
      <c r="B501" s="5" t="s">
        <v>811</v>
      </c>
      <c r="C501" s="6">
        <v>20</v>
      </c>
      <c r="D501" s="6">
        <v>2</v>
      </c>
    </row>
    <row r="502" spans="1:4" x14ac:dyDescent="0.25">
      <c r="A502" s="4" t="s">
        <v>538</v>
      </c>
      <c r="B502" s="5" t="s">
        <v>558</v>
      </c>
      <c r="C502" s="6">
        <v>20</v>
      </c>
      <c r="D502" s="6">
        <v>2</v>
      </c>
    </row>
    <row r="503" spans="1:4" x14ac:dyDescent="0.25">
      <c r="A503" s="4" t="s">
        <v>538</v>
      </c>
      <c r="B503" s="5" t="s">
        <v>812</v>
      </c>
      <c r="C503" s="6">
        <v>30</v>
      </c>
      <c r="D503" s="6">
        <v>3</v>
      </c>
    </row>
    <row r="504" spans="1:4" x14ac:dyDescent="0.25">
      <c r="A504" s="4" t="s">
        <v>538</v>
      </c>
      <c r="B504" s="5" t="s">
        <v>813</v>
      </c>
      <c r="C504" s="6">
        <v>10</v>
      </c>
      <c r="D504" s="6">
        <v>1</v>
      </c>
    </row>
    <row r="505" spans="1:4" x14ac:dyDescent="0.25">
      <c r="A505" s="4" t="s">
        <v>538</v>
      </c>
      <c r="B505" s="5" t="s">
        <v>814</v>
      </c>
      <c r="C505" s="6">
        <v>10</v>
      </c>
      <c r="D505" s="6">
        <v>1</v>
      </c>
    </row>
    <row r="506" spans="1:4" x14ac:dyDescent="0.25">
      <c r="A506" s="4" t="s">
        <v>538</v>
      </c>
      <c r="B506" s="5" t="s">
        <v>815</v>
      </c>
      <c r="C506" s="6">
        <v>15</v>
      </c>
      <c r="D506" s="6">
        <v>1</v>
      </c>
    </row>
    <row r="507" spans="1:4" x14ac:dyDescent="0.25">
      <c r="A507" s="4" t="s">
        <v>538</v>
      </c>
      <c r="B507" s="5" t="s">
        <v>816</v>
      </c>
      <c r="C507" s="6">
        <v>20</v>
      </c>
      <c r="D507" s="6">
        <v>1</v>
      </c>
    </row>
    <row r="508" spans="1:4" x14ac:dyDescent="0.25">
      <c r="A508" s="4" t="s">
        <v>817</v>
      </c>
      <c r="B508" s="5" t="s">
        <v>643</v>
      </c>
      <c r="C508" s="6"/>
      <c r="D508" s="6"/>
    </row>
    <row r="509" spans="1:4" x14ac:dyDescent="0.25">
      <c r="A509" s="4" t="s">
        <v>818</v>
      </c>
      <c r="B509" s="5" t="s">
        <v>788</v>
      </c>
      <c r="C509" s="6">
        <v>5</v>
      </c>
      <c r="D509" s="6">
        <v>1</v>
      </c>
    </row>
    <row r="510" spans="1:4" x14ac:dyDescent="0.25">
      <c r="A510" s="4" t="s">
        <v>818</v>
      </c>
      <c r="B510" s="5" t="s">
        <v>789</v>
      </c>
      <c r="C510" s="6">
        <v>5</v>
      </c>
      <c r="D510" s="6">
        <v>1</v>
      </c>
    </row>
    <row r="511" spans="1:4" x14ac:dyDescent="0.25">
      <c r="A511" s="4" t="s">
        <v>818</v>
      </c>
      <c r="B511" s="5" t="s">
        <v>790</v>
      </c>
      <c r="C511" s="6">
        <v>10</v>
      </c>
      <c r="D511" s="6">
        <v>1</v>
      </c>
    </row>
    <row r="512" spans="1:4" x14ac:dyDescent="0.25">
      <c r="A512" s="4" t="s">
        <v>818</v>
      </c>
      <c r="B512" s="5" t="s">
        <v>528</v>
      </c>
      <c r="C512" s="6">
        <v>15</v>
      </c>
      <c r="D512" s="6">
        <v>1</v>
      </c>
    </row>
    <row r="513" spans="1:4" x14ac:dyDescent="0.25">
      <c r="A513" s="4" t="s">
        <v>818</v>
      </c>
      <c r="B513" s="5" t="s">
        <v>819</v>
      </c>
      <c r="C513" s="6">
        <v>20</v>
      </c>
      <c r="D513" s="6">
        <v>1</v>
      </c>
    </row>
    <row r="514" spans="1:4" x14ac:dyDescent="0.25">
      <c r="A514" s="4" t="s">
        <v>818</v>
      </c>
      <c r="B514" s="5" t="s">
        <v>792</v>
      </c>
      <c r="C514" s="6">
        <v>25</v>
      </c>
      <c r="D514" s="6">
        <v>2</v>
      </c>
    </row>
    <row r="515" spans="1:4" x14ac:dyDescent="0.25">
      <c r="A515" s="4" t="s">
        <v>818</v>
      </c>
      <c r="B515" s="5" t="s">
        <v>366</v>
      </c>
      <c r="C515" s="6">
        <v>30</v>
      </c>
      <c r="D515" s="6">
        <v>2</v>
      </c>
    </row>
    <row r="516" spans="1:4" x14ac:dyDescent="0.25">
      <c r="A516" s="4" t="s">
        <v>818</v>
      </c>
      <c r="B516" s="5" t="s">
        <v>820</v>
      </c>
      <c r="C516" s="6">
        <v>35</v>
      </c>
      <c r="D516" s="6">
        <v>2</v>
      </c>
    </row>
    <row r="517" spans="1:4" x14ac:dyDescent="0.25">
      <c r="A517" s="4" t="s">
        <v>818</v>
      </c>
      <c r="B517" s="5" t="s">
        <v>794</v>
      </c>
      <c r="C517" s="6">
        <v>40</v>
      </c>
      <c r="D517" s="6">
        <v>3</v>
      </c>
    </row>
    <row r="518" spans="1:4" x14ac:dyDescent="0.25">
      <c r="A518" s="4" t="s">
        <v>818</v>
      </c>
      <c r="B518" s="5" t="s">
        <v>821</v>
      </c>
      <c r="C518" s="6">
        <v>45</v>
      </c>
      <c r="D518" s="6">
        <v>3</v>
      </c>
    </row>
    <row r="519" spans="1:4" x14ac:dyDescent="0.25">
      <c r="A519" s="4" t="s">
        <v>818</v>
      </c>
      <c r="B519" s="5" t="s">
        <v>795</v>
      </c>
      <c r="C519" s="6">
        <v>5</v>
      </c>
      <c r="D519" s="6"/>
    </row>
    <row r="520" spans="1:4" x14ac:dyDescent="0.25">
      <c r="A520" s="4" t="s">
        <v>818</v>
      </c>
      <c r="B520" s="5" t="s">
        <v>796</v>
      </c>
      <c r="C520" s="6">
        <v>10</v>
      </c>
      <c r="D520" s="6"/>
    </row>
    <row r="521" spans="1:4" x14ac:dyDescent="0.25">
      <c r="A521" s="4" t="s">
        <v>818</v>
      </c>
      <c r="B521" s="5" t="s">
        <v>797</v>
      </c>
      <c r="C521" s="6">
        <v>15</v>
      </c>
      <c r="D521" s="6"/>
    </row>
    <row r="522" spans="1:4" x14ac:dyDescent="0.25">
      <c r="A522" s="4" t="s">
        <v>822</v>
      </c>
      <c r="B522" s="5" t="s">
        <v>643</v>
      </c>
      <c r="C522" s="6"/>
      <c r="D522" s="6"/>
    </row>
    <row r="523" spans="1:4" x14ac:dyDescent="0.25">
      <c r="A523" s="4" t="s">
        <v>337</v>
      </c>
      <c r="B523" s="5" t="s">
        <v>823</v>
      </c>
      <c r="C523" s="6">
        <v>5</v>
      </c>
      <c r="D523" s="6">
        <v>1</v>
      </c>
    </row>
    <row r="524" spans="1:4" x14ac:dyDescent="0.25">
      <c r="A524" s="4" t="s">
        <v>337</v>
      </c>
      <c r="B524" s="5" t="s">
        <v>824</v>
      </c>
      <c r="C524" s="6">
        <v>5</v>
      </c>
      <c r="D524" s="6">
        <v>1</v>
      </c>
    </row>
    <row r="525" spans="1:4" x14ac:dyDescent="0.25">
      <c r="A525" s="4" t="s">
        <v>337</v>
      </c>
      <c r="B525" s="5" t="s">
        <v>825</v>
      </c>
      <c r="C525" s="6">
        <v>10</v>
      </c>
      <c r="D525" s="6">
        <v>1</v>
      </c>
    </row>
    <row r="526" spans="1:4" x14ac:dyDescent="0.25">
      <c r="A526" s="4" t="s">
        <v>337</v>
      </c>
      <c r="B526" s="5" t="s">
        <v>368</v>
      </c>
      <c r="C526" s="6">
        <v>15</v>
      </c>
      <c r="D526" s="6">
        <v>1</v>
      </c>
    </row>
    <row r="527" spans="1:4" x14ac:dyDescent="0.25">
      <c r="A527" s="4" t="s">
        <v>337</v>
      </c>
      <c r="B527" s="5" t="s">
        <v>370</v>
      </c>
      <c r="C527" s="6">
        <v>20</v>
      </c>
      <c r="D527" s="6">
        <v>1</v>
      </c>
    </row>
    <row r="528" spans="1:4" x14ac:dyDescent="0.25">
      <c r="A528" s="4" t="s">
        <v>337</v>
      </c>
      <c r="B528" s="5" t="s">
        <v>372</v>
      </c>
      <c r="C528" s="6">
        <v>20</v>
      </c>
      <c r="D528" s="6">
        <v>2</v>
      </c>
    </row>
    <row r="529" spans="1:4" x14ac:dyDescent="0.25">
      <c r="A529" s="4" t="s">
        <v>337</v>
      </c>
      <c r="B529" s="5" t="s">
        <v>554</v>
      </c>
      <c r="C529" s="6">
        <v>35</v>
      </c>
      <c r="D529" s="6">
        <v>2</v>
      </c>
    </row>
    <row r="530" spans="1:4" x14ac:dyDescent="0.25">
      <c r="A530" s="4" t="s">
        <v>337</v>
      </c>
      <c r="B530" s="5" t="s">
        <v>374</v>
      </c>
      <c r="C530" s="6">
        <v>50</v>
      </c>
      <c r="D530" s="6">
        <v>3</v>
      </c>
    </row>
    <row r="531" spans="1:4" x14ac:dyDescent="0.25">
      <c r="A531" s="4" t="s">
        <v>337</v>
      </c>
      <c r="B531" s="5" t="s">
        <v>826</v>
      </c>
      <c r="C531" s="6">
        <v>80</v>
      </c>
      <c r="D531" s="6">
        <v>3</v>
      </c>
    </row>
    <row r="532" spans="1:4" x14ac:dyDescent="0.25">
      <c r="A532" s="4" t="s">
        <v>337</v>
      </c>
      <c r="B532" s="5" t="s">
        <v>827</v>
      </c>
      <c r="C532" s="6">
        <v>15</v>
      </c>
      <c r="D532" s="6">
        <v>1</v>
      </c>
    </row>
    <row r="533" spans="1:4" x14ac:dyDescent="0.25">
      <c r="A533" s="4" t="s">
        <v>337</v>
      </c>
      <c r="B533" s="5" t="s">
        <v>828</v>
      </c>
      <c r="C533" s="6">
        <v>40</v>
      </c>
      <c r="D533" s="6">
        <v>2</v>
      </c>
    </row>
    <row r="534" spans="1:4" x14ac:dyDescent="0.25">
      <c r="A534" s="4" t="s">
        <v>337</v>
      </c>
      <c r="B534" s="5" t="s">
        <v>829</v>
      </c>
      <c r="C534" s="6">
        <v>40</v>
      </c>
      <c r="D534" s="6">
        <v>2</v>
      </c>
    </row>
    <row r="535" spans="1:4" x14ac:dyDescent="0.25">
      <c r="A535" s="4" t="s">
        <v>337</v>
      </c>
      <c r="B535" s="5" t="s">
        <v>371</v>
      </c>
      <c r="C535" s="6">
        <v>5</v>
      </c>
      <c r="D535" s="6">
        <v>1</v>
      </c>
    </row>
    <row r="536" spans="1:4" x14ac:dyDescent="0.25">
      <c r="A536" s="4" t="s">
        <v>337</v>
      </c>
      <c r="B536" s="5" t="s">
        <v>830</v>
      </c>
      <c r="C536" s="6">
        <v>10</v>
      </c>
      <c r="D536" s="6">
        <v>1</v>
      </c>
    </row>
    <row r="537" spans="1:4" x14ac:dyDescent="0.25">
      <c r="A537" s="4" t="s">
        <v>337</v>
      </c>
      <c r="B537" s="5" t="s">
        <v>831</v>
      </c>
      <c r="C537" s="6">
        <v>10</v>
      </c>
      <c r="D537" s="6">
        <v>1</v>
      </c>
    </row>
    <row r="538" spans="1:4" x14ac:dyDescent="0.25">
      <c r="A538" s="4" t="s">
        <v>337</v>
      </c>
      <c r="B538" s="5" t="s">
        <v>832</v>
      </c>
      <c r="C538" s="6">
        <v>15</v>
      </c>
      <c r="D538" s="6">
        <v>1</v>
      </c>
    </row>
    <row r="539" spans="1:4" x14ac:dyDescent="0.25">
      <c r="A539" s="4" t="s">
        <v>337</v>
      </c>
      <c r="B539" s="5" t="s">
        <v>833</v>
      </c>
      <c r="C539" s="6">
        <v>15</v>
      </c>
      <c r="D539" s="6">
        <v>2</v>
      </c>
    </row>
    <row r="540" spans="1:4" x14ac:dyDescent="0.25">
      <c r="A540" s="4" t="s">
        <v>337</v>
      </c>
      <c r="B540" s="5" t="s">
        <v>555</v>
      </c>
      <c r="C540" s="6">
        <v>20</v>
      </c>
      <c r="D540" s="6">
        <v>1</v>
      </c>
    </row>
    <row r="541" spans="1:4" x14ac:dyDescent="0.25">
      <c r="A541" s="4" t="s">
        <v>337</v>
      </c>
      <c r="B541" s="5" t="s">
        <v>834</v>
      </c>
      <c r="C541" s="6">
        <v>10</v>
      </c>
      <c r="D541" s="6">
        <v>1</v>
      </c>
    </row>
    <row r="542" spans="1:4" x14ac:dyDescent="0.25">
      <c r="A542" s="4" t="s">
        <v>337</v>
      </c>
      <c r="B542" s="5" t="s">
        <v>835</v>
      </c>
      <c r="C542" s="6">
        <v>10</v>
      </c>
      <c r="D542" s="6">
        <v>1</v>
      </c>
    </row>
    <row r="543" spans="1:4" x14ac:dyDescent="0.25">
      <c r="A543" s="4" t="s">
        <v>337</v>
      </c>
      <c r="B543" s="5" t="s">
        <v>836</v>
      </c>
      <c r="C543" s="6">
        <v>20</v>
      </c>
      <c r="D543" s="6">
        <v>1</v>
      </c>
    </row>
    <row r="544" spans="1:4" x14ac:dyDescent="0.25">
      <c r="A544" s="4" t="s">
        <v>337</v>
      </c>
      <c r="B544" s="5" t="s">
        <v>837</v>
      </c>
      <c r="C544" s="6">
        <v>15</v>
      </c>
      <c r="D544" s="6">
        <v>1</v>
      </c>
    </row>
    <row r="545" spans="1:4" x14ac:dyDescent="0.25">
      <c r="A545" s="4" t="s">
        <v>337</v>
      </c>
      <c r="B545" s="5" t="s">
        <v>838</v>
      </c>
      <c r="C545" s="6">
        <v>35</v>
      </c>
      <c r="D545" s="6">
        <v>2</v>
      </c>
    </row>
    <row r="546" spans="1:4" x14ac:dyDescent="0.25">
      <c r="A546" s="4" t="s">
        <v>337</v>
      </c>
      <c r="B546" s="5" t="s">
        <v>839</v>
      </c>
      <c r="C546" s="6">
        <v>10</v>
      </c>
      <c r="D546" s="6">
        <v>1</v>
      </c>
    </row>
    <row r="547" spans="1:4" x14ac:dyDescent="0.25">
      <c r="A547" s="4" t="s">
        <v>337</v>
      </c>
      <c r="B547" s="5" t="s">
        <v>376</v>
      </c>
      <c r="C547" s="6">
        <v>50</v>
      </c>
      <c r="D547" s="6">
        <v>3</v>
      </c>
    </row>
    <row r="548" spans="1:4" x14ac:dyDescent="0.25">
      <c r="A548" s="4" t="s">
        <v>337</v>
      </c>
      <c r="B548" s="5" t="s">
        <v>840</v>
      </c>
      <c r="C548" s="6">
        <v>10</v>
      </c>
      <c r="D548" s="6">
        <v>1</v>
      </c>
    </row>
    <row r="549" spans="1:4" x14ac:dyDescent="0.25">
      <c r="A549" s="4" t="s">
        <v>337</v>
      </c>
      <c r="B549" s="5" t="s">
        <v>373</v>
      </c>
      <c r="C549" s="6">
        <v>20</v>
      </c>
      <c r="D549" s="6">
        <v>2</v>
      </c>
    </row>
    <row r="550" spans="1:4" x14ac:dyDescent="0.25">
      <c r="A550" s="4" t="s">
        <v>337</v>
      </c>
      <c r="B550" s="5" t="s">
        <v>841</v>
      </c>
      <c r="C550" s="6">
        <v>5</v>
      </c>
      <c r="D550" s="6">
        <v>1</v>
      </c>
    </row>
    <row r="551" spans="1:4" x14ac:dyDescent="0.25">
      <c r="A551" s="4" t="s">
        <v>337</v>
      </c>
      <c r="B551" s="5" t="s">
        <v>369</v>
      </c>
      <c r="C551" s="6">
        <v>5</v>
      </c>
      <c r="D551" s="6">
        <v>1</v>
      </c>
    </row>
    <row r="552" spans="1:4" x14ac:dyDescent="0.25">
      <c r="A552" s="4" t="s">
        <v>337</v>
      </c>
      <c r="B552" s="5" t="s">
        <v>842</v>
      </c>
      <c r="C552" s="6">
        <v>15</v>
      </c>
      <c r="D552" s="6">
        <v>1</v>
      </c>
    </row>
    <row r="553" spans="1:4" x14ac:dyDescent="0.25">
      <c r="A553" s="4" t="s">
        <v>337</v>
      </c>
      <c r="B553" s="5" t="s">
        <v>843</v>
      </c>
      <c r="C553" s="6">
        <v>10</v>
      </c>
      <c r="D553" s="6">
        <v>1</v>
      </c>
    </row>
    <row r="554" spans="1:4" x14ac:dyDescent="0.25">
      <c r="A554" s="4" t="s">
        <v>337</v>
      </c>
      <c r="B554" s="5" t="s">
        <v>375</v>
      </c>
      <c r="C554" s="6">
        <v>10</v>
      </c>
      <c r="D554" s="6">
        <v>1</v>
      </c>
    </row>
    <row r="555" spans="1:4" x14ac:dyDescent="0.25">
      <c r="A555" s="4" t="s">
        <v>337</v>
      </c>
      <c r="B555" s="5" t="s">
        <v>844</v>
      </c>
      <c r="C555" s="6">
        <v>10</v>
      </c>
      <c r="D555" s="6">
        <v>1</v>
      </c>
    </row>
    <row r="556" spans="1:4" x14ac:dyDescent="0.25">
      <c r="A556" s="4" t="s">
        <v>337</v>
      </c>
      <c r="B556" s="5" t="s">
        <v>560</v>
      </c>
      <c r="C556" s="6">
        <v>15</v>
      </c>
      <c r="D556" s="6">
        <v>1</v>
      </c>
    </row>
    <row r="557" spans="1:4" x14ac:dyDescent="0.25">
      <c r="A557" s="4" t="s">
        <v>337</v>
      </c>
      <c r="B557" s="5" t="s">
        <v>845</v>
      </c>
      <c r="C557" s="6">
        <v>0</v>
      </c>
      <c r="D557" s="6">
        <v>1</v>
      </c>
    </row>
    <row r="558" spans="1:4" x14ac:dyDescent="0.25">
      <c r="A558" s="4" t="s">
        <v>337</v>
      </c>
      <c r="B558" s="5" t="s">
        <v>846</v>
      </c>
      <c r="C558" s="6">
        <v>10</v>
      </c>
      <c r="D558" s="6">
        <v>1</v>
      </c>
    </row>
    <row r="559" spans="1:4" x14ac:dyDescent="0.25">
      <c r="A559" s="4" t="s">
        <v>337</v>
      </c>
      <c r="B559" s="5" t="s">
        <v>847</v>
      </c>
      <c r="C559" s="6">
        <v>5</v>
      </c>
      <c r="D559" s="6">
        <v>1</v>
      </c>
    </row>
    <row r="560" spans="1:4" x14ac:dyDescent="0.25">
      <c r="A560" s="4" t="s">
        <v>337</v>
      </c>
      <c r="B560" s="5" t="s">
        <v>848</v>
      </c>
      <c r="C560" s="6">
        <v>15</v>
      </c>
      <c r="D560" s="6">
        <v>1</v>
      </c>
    </row>
    <row r="561" spans="1:4" x14ac:dyDescent="0.25">
      <c r="A561" s="4" t="s">
        <v>337</v>
      </c>
      <c r="B561" s="5" t="s">
        <v>562</v>
      </c>
      <c r="C561" s="6">
        <v>30</v>
      </c>
      <c r="D561" s="6">
        <v>2</v>
      </c>
    </row>
    <row r="562" spans="1:4" x14ac:dyDescent="0.25">
      <c r="A562" s="4" t="s">
        <v>337</v>
      </c>
      <c r="B562" s="5" t="s">
        <v>849</v>
      </c>
      <c r="C562" s="6">
        <v>40</v>
      </c>
      <c r="D562" s="6">
        <v>3</v>
      </c>
    </row>
    <row r="563" spans="1:4" x14ac:dyDescent="0.25">
      <c r="A563" s="4" t="s">
        <v>337</v>
      </c>
      <c r="B563" s="5" t="s">
        <v>551</v>
      </c>
      <c r="C563" s="6">
        <v>50</v>
      </c>
      <c r="D563" s="6">
        <v>3</v>
      </c>
    </row>
    <row r="564" spans="1:4" x14ac:dyDescent="0.25">
      <c r="A564" s="4" t="s">
        <v>337</v>
      </c>
      <c r="B564" s="5" t="s">
        <v>850</v>
      </c>
      <c r="C564" s="6">
        <v>35</v>
      </c>
      <c r="D564" s="6">
        <v>2</v>
      </c>
    </row>
    <row r="565" spans="1:4" x14ac:dyDescent="0.25">
      <c r="A565" s="4" t="s">
        <v>337</v>
      </c>
      <c r="B565" s="5" t="s">
        <v>851</v>
      </c>
      <c r="C565" s="6">
        <v>45</v>
      </c>
      <c r="D565" s="6">
        <v>3</v>
      </c>
    </row>
    <row r="566" spans="1:4" x14ac:dyDescent="0.25">
      <c r="A566" s="4" t="s">
        <v>337</v>
      </c>
      <c r="B566" s="5" t="s">
        <v>852</v>
      </c>
      <c r="C566" s="6">
        <v>30</v>
      </c>
      <c r="D566" s="6">
        <v>2</v>
      </c>
    </row>
    <row r="567" spans="1:4" x14ac:dyDescent="0.25">
      <c r="A567" s="4" t="s">
        <v>337</v>
      </c>
      <c r="B567" s="5" t="s">
        <v>853</v>
      </c>
      <c r="C567" s="6">
        <v>45</v>
      </c>
      <c r="D567" s="6">
        <v>3</v>
      </c>
    </row>
    <row r="568" spans="1:4" x14ac:dyDescent="0.25">
      <c r="A568" s="4" t="s">
        <v>337</v>
      </c>
      <c r="B568" s="5" t="s">
        <v>854</v>
      </c>
      <c r="C568" s="6">
        <v>5</v>
      </c>
      <c r="D568" s="6">
        <v>1</v>
      </c>
    </row>
    <row r="569" spans="1:4" x14ac:dyDescent="0.25">
      <c r="A569" s="4" t="s">
        <v>337</v>
      </c>
      <c r="B569" s="5" t="s">
        <v>855</v>
      </c>
      <c r="C569" s="6">
        <v>5</v>
      </c>
      <c r="D569" s="6">
        <v>1</v>
      </c>
    </row>
    <row r="570" spans="1:4" x14ac:dyDescent="0.25">
      <c r="A570" s="4" t="s">
        <v>337</v>
      </c>
      <c r="B570" s="5" t="s">
        <v>856</v>
      </c>
      <c r="C570" s="6">
        <v>10</v>
      </c>
      <c r="D570" s="6">
        <v>1</v>
      </c>
    </row>
    <row r="571" spans="1:4" x14ac:dyDescent="0.25">
      <c r="A571" s="4" t="s">
        <v>337</v>
      </c>
      <c r="B571" s="5" t="s">
        <v>563</v>
      </c>
      <c r="C571" s="6">
        <v>10</v>
      </c>
      <c r="D571" s="6">
        <v>1</v>
      </c>
    </row>
    <row r="572" spans="1:4" x14ac:dyDescent="0.25">
      <c r="A572" s="4" t="s">
        <v>337</v>
      </c>
      <c r="B572" s="5" t="s">
        <v>552</v>
      </c>
      <c r="C572" s="6">
        <v>15</v>
      </c>
      <c r="D572" s="6">
        <v>2</v>
      </c>
    </row>
    <row r="573" spans="1:4" x14ac:dyDescent="0.25">
      <c r="A573" s="4" t="s">
        <v>337</v>
      </c>
      <c r="B573" s="5" t="s">
        <v>857</v>
      </c>
      <c r="C573" s="6">
        <v>20</v>
      </c>
      <c r="D573" s="6">
        <v>2</v>
      </c>
    </row>
    <row r="574" spans="1:4" x14ac:dyDescent="0.25">
      <c r="A574" s="4" t="s">
        <v>337</v>
      </c>
      <c r="B574" s="5" t="s">
        <v>858</v>
      </c>
      <c r="C574" s="6">
        <v>25</v>
      </c>
      <c r="D574" s="6">
        <v>3</v>
      </c>
    </row>
    <row r="575" spans="1:4" x14ac:dyDescent="0.25">
      <c r="A575" s="4" t="s">
        <v>337</v>
      </c>
      <c r="B575" s="5" t="s">
        <v>859</v>
      </c>
      <c r="C575" s="6">
        <v>30</v>
      </c>
      <c r="D575" s="6">
        <v>3</v>
      </c>
    </row>
    <row r="576" spans="1:4" x14ac:dyDescent="0.25">
      <c r="A576" s="4" t="s">
        <v>860</v>
      </c>
      <c r="B576" s="5" t="s">
        <v>643</v>
      </c>
      <c r="C576" s="6"/>
      <c r="D576" s="6"/>
    </row>
    <row r="577" spans="1:4" x14ac:dyDescent="0.25">
      <c r="A577" s="4" t="s">
        <v>306</v>
      </c>
      <c r="B577" s="5" t="s">
        <v>861</v>
      </c>
      <c r="C577" s="6">
        <v>5</v>
      </c>
      <c r="D577" s="6">
        <v>1</v>
      </c>
    </row>
    <row r="578" spans="1:4" x14ac:dyDescent="0.25">
      <c r="A578" s="4" t="s">
        <v>306</v>
      </c>
      <c r="B578" s="5" t="s">
        <v>862</v>
      </c>
      <c r="C578" s="6">
        <v>5</v>
      </c>
      <c r="D578" s="6">
        <v>1</v>
      </c>
    </row>
    <row r="579" spans="1:4" x14ac:dyDescent="0.25">
      <c r="A579" s="4" t="s">
        <v>306</v>
      </c>
      <c r="B579" s="5" t="s">
        <v>863</v>
      </c>
      <c r="C579" s="6">
        <v>10</v>
      </c>
      <c r="D579" s="6">
        <v>1</v>
      </c>
    </row>
    <row r="580" spans="1:4" x14ac:dyDescent="0.25">
      <c r="A580" s="4" t="s">
        <v>306</v>
      </c>
      <c r="B580" s="5" t="s">
        <v>864</v>
      </c>
      <c r="C580" s="6">
        <v>10</v>
      </c>
      <c r="D580" s="6">
        <v>1</v>
      </c>
    </row>
    <row r="581" spans="1:4" x14ac:dyDescent="0.25">
      <c r="A581" s="4" t="s">
        <v>306</v>
      </c>
      <c r="B581" s="5" t="s">
        <v>865</v>
      </c>
      <c r="C581" s="6">
        <v>15</v>
      </c>
      <c r="D581" s="6">
        <v>1</v>
      </c>
    </row>
    <row r="582" spans="1:4" x14ac:dyDescent="0.25">
      <c r="A582" s="4" t="s">
        <v>306</v>
      </c>
      <c r="B582" s="5" t="s">
        <v>365</v>
      </c>
      <c r="C582" s="6">
        <v>20</v>
      </c>
      <c r="D582" s="6">
        <v>2</v>
      </c>
    </row>
    <row r="583" spans="1:4" x14ac:dyDescent="0.25">
      <c r="A583" s="4" t="s">
        <v>306</v>
      </c>
      <c r="B583" s="5" t="s">
        <v>361</v>
      </c>
      <c r="C583" s="6">
        <v>25</v>
      </c>
      <c r="D583" s="6">
        <v>2</v>
      </c>
    </row>
    <row r="584" spans="1:4" x14ac:dyDescent="0.25">
      <c r="A584" s="4" t="s">
        <v>306</v>
      </c>
      <c r="B584" s="5" t="s">
        <v>866</v>
      </c>
      <c r="C584" s="6">
        <v>30</v>
      </c>
      <c r="D584" s="6">
        <v>3</v>
      </c>
    </row>
    <row r="585" spans="1:4" x14ac:dyDescent="0.25">
      <c r="A585" s="4" t="s">
        <v>306</v>
      </c>
      <c r="B585" s="5" t="s">
        <v>867</v>
      </c>
      <c r="C585" s="6">
        <v>35</v>
      </c>
      <c r="D585" s="6">
        <v>3</v>
      </c>
    </row>
    <row r="586" spans="1:4" x14ac:dyDescent="0.25">
      <c r="A586" s="4" t="s">
        <v>306</v>
      </c>
      <c r="B586" s="5" t="s">
        <v>868</v>
      </c>
      <c r="C586" s="6">
        <v>5</v>
      </c>
      <c r="D586" s="6">
        <v>1</v>
      </c>
    </row>
    <row r="587" spans="1:4" x14ac:dyDescent="0.25">
      <c r="A587" s="4" t="s">
        <v>869</v>
      </c>
      <c r="B587" s="5" t="s">
        <v>643</v>
      </c>
      <c r="C587" s="6"/>
      <c r="D587" s="6"/>
    </row>
    <row r="588" spans="1:4" x14ac:dyDescent="0.25">
      <c r="A588" s="4" t="s">
        <v>870</v>
      </c>
      <c r="B588" s="5" t="s">
        <v>871</v>
      </c>
      <c r="C588" s="6">
        <v>5</v>
      </c>
      <c r="D588" s="6">
        <v>1</v>
      </c>
    </row>
    <row r="589" spans="1:4" x14ac:dyDescent="0.25">
      <c r="A589" s="4" t="s">
        <v>870</v>
      </c>
      <c r="B589" s="5" t="s">
        <v>872</v>
      </c>
      <c r="C589" s="6">
        <v>10</v>
      </c>
      <c r="D589" s="6">
        <v>1</v>
      </c>
    </row>
    <row r="590" spans="1:4" x14ac:dyDescent="0.25">
      <c r="A590" s="4" t="s">
        <v>870</v>
      </c>
      <c r="B590" s="5" t="s">
        <v>873</v>
      </c>
      <c r="C590" s="6">
        <v>15</v>
      </c>
      <c r="D590" s="6">
        <v>1</v>
      </c>
    </row>
    <row r="591" spans="1:4" x14ac:dyDescent="0.25">
      <c r="A591" s="4" t="s">
        <v>870</v>
      </c>
      <c r="B591" s="5" t="s">
        <v>874</v>
      </c>
      <c r="C591" s="6">
        <v>20</v>
      </c>
      <c r="D591" s="6">
        <v>1</v>
      </c>
    </row>
    <row r="592" spans="1:4" x14ac:dyDescent="0.25">
      <c r="A592" s="4" t="s">
        <v>870</v>
      </c>
      <c r="B592" s="5" t="s">
        <v>875</v>
      </c>
      <c r="C592" s="6">
        <v>25</v>
      </c>
      <c r="D592" s="6">
        <v>2</v>
      </c>
    </row>
    <row r="593" spans="1:4" x14ac:dyDescent="0.25">
      <c r="A593" s="4" t="s">
        <v>870</v>
      </c>
      <c r="B593" s="5" t="s">
        <v>876</v>
      </c>
      <c r="C593" s="6">
        <v>30</v>
      </c>
      <c r="D593" s="6">
        <v>2</v>
      </c>
    </row>
    <row r="594" spans="1:4" x14ac:dyDescent="0.25">
      <c r="A594" s="4" t="s">
        <v>870</v>
      </c>
      <c r="B594" s="5" t="s">
        <v>877</v>
      </c>
      <c r="C594" s="6">
        <v>35</v>
      </c>
      <c r="D594" s="6">
        <v>3</v>
      </c>
    </row>
    <row r="595" spans="1:4" x14ac:dyDescent="0.25">
      <c r="A595" s="4" t="s">
        <v>870</v>
      </c>
      <c r="B595" s="5" t="s">
        <v>878</v>
      </c>
      <c r="C595" s="6">
        <v>5</v>
      </c>
      <c r="D595" s="6">
        <v>1</v>
      </c>
    </row>
    <row r="596" spans="1:4" x14ac:dyDescent="0.25">
      <c r="A596" s="4" t="s">
        <v>870</v>
      </c>
      <c r="B596" s="5" t="s">
        <v>879</v>
      </c>
      <c r="C596" s="6">
        <v>5</v>
      </c>
      <c r="D596" s="6">
        <v>1</v>
      </c>
    </row>
    <row r="597" spans="1:4" x14ac:dyDescent="0.25">
      <c r="A597" s="4" t="s">
        <v>870</v>
      </c>
      <c r="B597" s="5" t="s">
        <v>880</v>
      </c>
      <c r="C597" s="6">
        <v>5</v>
      </c>
      <c r="D597" s="6">
        <v>1</v>
      </c>
    </row>
    <row r="598" spans="1:4" x14ac:dyDescent="0.25">
      <c r="A598" s="4" t="s">
        <v>881</v>
      </c>
      <c r="B598" s="5" t="s">
        <v>643</v>
      </c>
      <c r="C598" s="6"/>
      <c r="D598" s="6"/>
    </row>
    <row r="599" spans="1:4" x14ac:dyDescent="0.25">
      <c r="A599" s="4" t="s">
        <v>81</v>
      </c>
      <c r="B599" s="5" t="s">
        <v>919</v>
      </c>
      <c r="C599" s="6">
        <v>10</v>
      </c>
      <c r="D599" s="6">
        <v>1</v>
      </c>
    </row>
    <row r="600" spans="1:4" x14ac:dyDescent="0.25">
      <c r="A600" s="4" t="s">
        <v>81</v>
      </c>
      <c r="B600" s="5" t="s">
        <v>882</v>
      </c>
      <c r="C600" s="6">
        <v>5</v>
      </c>
      <c r="D600" s="6">
        <v>1</v>
      </c>
    </row>
    <row r="601" spans="1:4" x14ac:dyDescent="0.25">
      <c r="A601" s="4" t="s">
        <v>81</v>
      </c>
      <c r="B601" s="5" t="s">
        <v>883</v>
      </c>
      <c r="C601" s="6">
        <v>10</v>
      </c>
      <c r="D601" s="6">
        <v>1</v>
      </c>
    </row>
    <row r="602" spans="1:4" x14ac:dyDescent="0.25">
      <c r="A602" s="4" t="s">
        <v>81</v>
      </c>
      <c r="B602" s="5" t="s">
        <v>884</v>
      </c>
      <c r="C602" s="6">
        <v>10</v>
      </c>
      <c r="D602" s="6">
        <v>1</v>
      </c>
    </row>
    <row r="603" spans="1:4" x14ac:dyDescent="0.25">
      <c r="A603" s="4" t="s">
        <v>885</v>
      </c>
      <c r="B603" s="5" t="s">
        <v>643</v>
      </c>
      <c r="C603" s="6"/>
      <c r="D603" s="6"/>
    </row>
    <row r="604" spans="1:4" x14ac:dyDescent="0.25">
      <c r="A604" s="4" t="s">
        <v>536</v>
      </c>
      <c r="B604" s="5" t="s">
        <v>553</v>
      </c>
      <c r="C604" s="6">
        <v>10</v>
      </c>
      <c r="D604" s="6">
        <v>1</v>
      </c>
    </row>
    <row r="605" spans="1:4" x14ac:dyDescent="0.25">
      <c r="A605" s="4" t="s">
        <v>536</v>
      </c>
      <c r="B605" s="5" t="s">
        <v>886</v>
      </c>
      <c r="C605" s="6">
        <v>25</v>
      </c>
      <c r="D605" s="6">
        <v>2</v>
      </c>
    </row>
    <row r="606" spans="1:4" x14ac:dyDescent="0.25">
      <c r="A606" s="4" t="s">
        <v>536</v>
      </c>
      <c r="B606" s="5" t="s">
        <v>887</v>
      </c>
      <c r="C606" s="6">
        <v>10</v>
      </c>
      <c r="D606" s="6">
        <v>1</v>
      </c>
    </row>
    <row r="607" spans="1:4" x14ac:dyDescent="0.25">
      <c r="A607" s="4" t="s">
        <v>536</v>
      </c>
      <c r="B607" s="5" t="s">
        <v>888</v>
      </c>
      <c r="C607" s="6">
        <v>30</v>
      </c>
      <c r="D607" s="6">
        <v>1</v>
      </c>
    </row>
    <row r="608" spans="1:4" x14ac:dyDescent="0.25">
      <c r="A608" s="4" t="s">
        <v>889</v>
      </c>
      <c r="B608" s="5" t="s">
        <v>643</v>
      </c>
      <c r="C608" s="6"/>
      <c r="D608" s="6"/>
    </row>
    <row r="609" spans="1:4" x14ac:dyDescent="0.25">
      <c r="A609" s="4" t="s">
        <v>254</v>
      </c>
      <c r="B609" s="5" t="s">
        <v>576</v>
      </c>
      <c r="C609" s="6">
        <v>5</v>
      </c>
      <c r="D609" s="6">
        <v>1</v>
      </c>
    </row>
    <row r="610" spans="1:4" x14ac:dyDescent="0.25">
      <c r="A610" s="4" t="s">
        <v>254</v>
      </c>
      <c r="B610" s="5" t="s">
        <v>351</v>
      </c>
      <c r="C610" s="6">
        <v>5</v>
      </c>
      <c r="D610" s="6">
        <v>1</v>
      </c>
    </row>
    <row r="611" spans="1:4" x14ac:dyDescent="0.25">
      <c r="A611" s="4" t="s">
        <v>254</v>
      </c>
      <c r="B611" s="5" t="s">
        <v>352</v>
      </c>
      <c r="C611" s="6">
        <v>10</v>
      </c>
      <c r="D611" s="6">
        <v>1</v>
      </c>
    </row>
    <row r="612" spans="1:4" x14ac:dyDescent="0.25">
      <c r="A612" s="4" t="s">
        <v>254</v>
      </c>
      <c r="B612" s="5" t="s">
        <v>343</v>
      </c>
      <c r="C612" s="6">
        <v>15</v>
      </c>
      <c r="D612" s="6">
        <v>1</v>
      </c>
    </row>
    <row r="613" spans="1:4" x14ac:dyDescent="0.25">
      <c r="A613" s="4" t="s">
        <v>254</v>
      </c>
      <c r="B613" s="5" t="s">
        <v>345</v>
      </c>
      <c r="C613" s="6">
        <v>20</v>
      </c>
      <c r="D613" s="6">
        <v>1</v>
      </c>
    </row>
    <row r="614" spans="1:4" x14ac:dyDescent="0.25">
      <c r="A614" s="4" t="s">
        <v>254</v>
      </c>
      <c r="B614" s="5" t="s">
        <v>378</v>
      </c>
      <c r="C614" s="6">
        <v>25</v>
      </c>
      <c r="D614" s="6">
        <v>1</v>
      </c>
    </row>
    <row r="615" spans="1:4" x14ac:dyDescent="0.25">
      <c r="A615" s="4" t="s">
        <v>254</v>
      </c>
      <c r="B615" s="5" t="s">
        <v>577</v>
      </c>
      <c r="C615" s="6">
        <v>30</v>
      </c>
      <c r="D615" s="6">
        <v>1</v>
      </c>
    </row>
    <row r="616" spans="1:4" x14ac:dyDescent="0.25">
      <c r="A616" s="4" t="s">
        <v>254</v>
      </c>
      <c r="B616" s="5" t="s">
        <v>346</v>
      </c>
      <c r="C616" s="6">
        <v>35</v>
      </c>
      <c r="D616" s="6">
        <v>2</v>
      </c>
    </row>
    <row r="617" spans="1:4" x14ac:dyDescent="0.25">
      <c r="A617" s="4" t="s">
        <v>254</v>
      </c>
      <c r="B617" s="5" t="s">
        <v>348</v>
      </c>
      <c r="C617" s="6">
        <v>40</v>
      </c>
      <c r="D617" s="6">
        <v>2</v>
      </c>
    </row>
    <row r="618" spans="1:4" x14ac:dyDescent="0.25">
      <c r="A618" s="4" t="s">
        <v>254</v>
      </c>
      <c r="B618" s="5" t="s">
        <v>350</v>
      </c>
      <c r="C618" s="6">
        <v>45</v>
      </c>
      <c r="D618" s="6">
        <v>3</v>
      </c>
    </row>
    <row r="619" spans="1:4" x14ac:dyDescent="0.25">
      <c r="A619" s="4" t="s">
        <v>254</v>
      </c>
      <c r="B619" s="5" t="s">
        <v>578</v>
      </c>
      <c r="C619" s="6">
        <v>50</v>
      </c>
      <c r="D619" s="6">
        <v>3</v>
      </c>
    </row>
    <row r="620" spans="1:4" x14ac:dyDescent="0.25">
      <c r="A620" s="4" t="s">
        <v>254</v>
      </c>
      <c r="B620" s="5" t="s">
        <v>545</v>
      </c>
      <c r="C620" s="6">
        <v>30</v>
      </c>
      <c r="D620" s="6">
        <v>1</v>
      </c>
    </row>
    <row r="621" spans="1:4" x14ac:dyDescent="0.25">
      <c r="A621" s="4" t="s">
        <v>890</v>
      </c>
      <c r="B621" s="5" t="s">
        <v>643</v>
      </c>
      <c r="C621" s="6"/>
      <c r="D621" s="6"/>
    </row>
    <row r="622" spans="1:4" x14ac:dyDescent="0.25">
      <c r="A622" s="4" t="s">
        <v>891</v>
      </c>
      <c r="B622" s="5" t="s">
        <v>576</v>
      </c>
      <c r="C622" s="6">
        <v>10</v>
      </c>
      <c r="D622" s="6">
        <v>1</v>
      </c>
    </row>
    <row r="623" spans="1:4" x14ac:dyDescent="0.25">
      <c r="A623" s="4" t="s">
        <v>891</v>
      </c>
      <c r="B623" s="5" t="s">
        <v>351</v>
      </c>
      <c r="C623" s="6">
        <v>20</v>
      </c>
      <c r="D623" s="6">
        <v>1</v>
      </c>
    </row>
    <row r="624" spans="1:4" x14ac:dyDescent="0.25">
      <c r="A624" s="4" t="s">
        <v>891</v>
      </c>
      <c r="B624" s="5" t="s">
        <v>352</v>
      </c>
      <c r="C624" s="6">
        <v>25</v>
      </c>
      <c r="D624" s="6">
        <v>1</v>
      </c>
    </row>
    <row r="625" spans="1:4" x14ac:dyDescent="0.25">
      <c r="A625" s="4" t="s">
        <v>891</v>
      </c>
      <c r="B625" s="5" t="s">
        <v>343</v>
      </c>
      <c r="C625" s="6">
        <v>35</v>
      </c>
      <c r="D625" s="6">
        <v>2</v>
      </c>
    </row>
    <row r="626" spans="1:4" x14ac:dyDescent="0.25">
      <c r="A626" s="4" t="s">
        <v>891</v>
      </c>
      <c r="B626" s="5" t="s">
        <v>345</v>
      </c>
      <c r="C626" s="6">
        <v>50</v>
      </c>
      <c r="D626" s="6">
        <v>2</v>
      </c>
    </row>
    <row r="627" spans="1:4" x14ac:dyDescent="0.25">
      <c r="A627" s="4" t="s">
        <v>891</v>
      </c>
      <c r="B627" s="5" t="s">
        <v>378</v>
      </c>
      <c r="C627" s="6">
        <v>60</v>
      </c>
      <c r="D627" s="6">
        <v>3</v>
      </c>
    </row>
    <row r="628" spans="1:4" x14ac:dyDescent="0.25">
      <c r="A628" s="4" t="s">
        <v>891</v>
      </c>
      <c r="B628" s="5" t="s">
        <v>577</v>
      </c>
      <c r="C628" s="6">
        <v>65</v>
      </c>
      <c r="D628" s="6">
        <v>3</v>
      </c>
    </row>
    <row r="629" spans="1:4" x14ac:dyDescent="0.25">
      <c r="A629" s="4" t="s">
        <v>891</v>
      </c>
      <c r="B629" s="5" t="s">
        <v>545</v>
      </c>
      <c r="C629" s="6">
        <v>30</v>
      </c>
      <c r="D629" s="6">
        <v>1</v>
      </c>
    </row>
    <row r="630" spans="1:4" x14ac:dyDescent="0.25">
      <c r="A630" s="4" t="s">
        <v>892</v>
      </c>
      <c r="B630" s="5" t="s">
        <v>643</v>
      </c>
      <c r="C630" s="6"/>
      <c r="D630" s="6"/>
    </row>
    <row r="631" spans="1:4" x14ac:dyDescent="0.25">
      <c r="A631" s="4" t="s">
        <v>893</v>
      </c>
      <c r="B631" s="5" t="s">
        <v>919</v>
      </c>
      <c r="C631" s="6">
        <v>30</v>
      </c>
      <c r="D631" s="6">
        <v>2</v>
      </c>
    </row>
    <row r="632" spans="1:4" x14ac:dyDescent="0.25">
      <c r="A632" s="4" t="s">
        <v>893</v>
      </c>
      <c r="B632" s="5" t="s">
        <v>566</v>
      </c>
      <c r="C632" s="6">
        <v>10</v>
      </c>
      <c r="D632" s="6">
        <v>1</v>
      </c>
    </row>
    <row r="633" spans="1:4" ht="15.75" thickBot="1" x14ac:dyDescent="0.3">
      <c r="A633" s="7" t="s">
        <v>893</v>
      </c>
      <c r="B633" s="8" t="s">
        <v>549</v>
      </c>
      <c r="C633" s="9">
        <v>20</v>
      </c>
      <c r="D633" s="9">
        <v>1</v>
      </c>
    </row>
  </sheetData>
  <mergeCells count="1">
    <mergeCell ref="A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4" sqref="A4"/>
    </sheetView>
  </sheetViews>
  <sheetFormatPr baseColWidth="10" defaultColWidth="11.42578125" defaultRowHeight="15" x14ac:dyDescent="0.25"/>
  <cols>
    <col min="1" max="1" width="20.7109375" bestFit="1" customWidth="1"/>
    <col min="2" max="2" width="20.7109375" customWidth="1"/>
  </cols>
  <sheetData>
    <row r="1" spans="1:2" x14ac:dyDescent="0.25">
      <c r="A1" s="46" t="s">
        <v>981</v>
      </c>
      <c r="B1" s="46" t="s">
        <v>945</v>
      </c>
    </row>
    <row r="2" spans="1:2" x14ac:dyDescent="0.25">
      <c r="A2" s="5" t="s">
        <v>980</v>
      </c>
      <c r="B2" s="5" t="str">
        <f>IF(ISNUMBER(FIND("&gt;&gt;",A2)),"","OpcionesDesventajas!"&amp;ADDRESS(ROW(OpcionesDesventajas!$B$3)+MATCH(A2,OpcionesDesventajas!$A$4:$A$633,0),COLUMN(OpcionesDesventajas!$B$3))&amp;":"&amp;ADDRESS(ROW(OpcionesDesventajas!$D$3)+MATCH(A2,OpcionesDesventajas!$A$4:$A$633,0)+COUNTIF(OpcionesDesventajas!$A$4:$A$633,A2)-1,COLUMN(OpcionesDesventajas!$D$3)))</f>
        <v>OpcionesDesventajas!$B$5:$D$7</v>
      </c>
    </row>
    <row r="3" spans="1:2" x14ac:dyDescent="0.25">
      <c r="A3" s="5" t="s">
        <v>979</v>
      </c>
      <c r="B3" s="5" t="str">
        <f>IF(ISNUMBER(FIND("&gt;&gt;",A3)),"","OpcionesDesventajas!"&amp;ADDRESS(ROW(OpcionesDesventajas!$B$3)+MATCH(A3,OpcionesDesventajas!$A$4:$A$633,0),COLUMN(OpcionesDesventajas!$B$3))&amp;":"&amp;ADDRESS(ROW(OpcionesDesventajas!$D$3)+MATCH(A3,OpcionesDesventajas!$A$4:$A$633,0)+COUNTIF(OpcionesDesventajas!$A$4:$A$633,A3)-1,COLUMN(OpcionesDesventajas!$D$3)))</f>
        <v>OpcionesDesventajas!$B$9:$D$10</v>
      </c>
    </row>
    <row r="4" spans="1:2" x14ac:dyDescent="0.25">
      <c r="A4" s="5" t="s">
        <v>978</v>
      </c>
      <c r="B4" s="5" t="str">
        <f>IF(ISNUMBER(FIND("&gt;&gt;",A4)),"","OpcionesDesventajas!"&amp;ADDRESS(ROW(OpcionesDesventajas!$B$3)+MATCH(A4,OpcionesDesventajas!$A$4:$A$633,0),COLUMN(OpcionesDesventajas!$B$3))&amp;":"&amp;ADDRESS(ROW(OpcionesDesventajas!$D$3)+MATCH(A4,OpcionesDesventajas!$A$4:$A$633,0)+COUNTIF(OpcionesDesventajas!$A$4:$A$633,A4)-1,COLUMN(OpcionesDesventajas!$D$3)))</f>
        <v>OpcionesDesventajas!$B$12:$D$14</v>
      </c>
    </row>
    <row r="5" spans="1:2" x14ac:dyDescent="0.25">
      <c r="A5" s="5" t="s">
        <v>977</v>
      </c>
      <c r="B5" s="5" t="str">
        <f>IF(ISNUMBER(FIND("&gt;&gt;",A5)),"","OpcionesDesventajas!"&amp;ADDRESS(ROW(OpcionesDesventajas!$B$3)+MATCH(A5,OpcionesDesventajas!$A$4:$A$633,0),COLUMN(OpcionesDesventajas!$B$3))&amp;":"&amp;ADDRESS(ROW(OpcionesDesventajas!$D$3)+MATCH(A5,OpcionesDesventajas!$A$4:$A$633,0)+COUNTIF(OpcionesDesventajas!$A$4:$A$633,A5)-1,COLUMN(OpcionesDesventajas!$D$3)))</f>
        <v>OpcionesDesventajas!$B$16:$D$17</v>
      </c>
    </row>
    <row r="6" spans="1:2" x14ac:dyDescent="0.25">
      <c r="A6" s="5" t="s">
        <v>543</v>
      </c>
      <c r="B6" s="5" t="str">
        <f>IF(ISNUMBER(FIND("&gt;&gt;",A6)),"","OpcionesDesventajas!"&amp;ADDRESS(ROW(OpcionesDesventajas!$B$3)+MATCH(A6,OpcionesDesventajas!$A$4:$A$633,0),COLUMN(OpcionesDesventajas!$B$3))&amp;":"&amp;ADDRESS(ROW(OpcionesDesventajas!$D$3)+MATCH(A6,OpcionesDesventajas!$A$4:$A$633,0)+COUNTIF(OpcionesDesventajas!$A$4:$A$633,A6)-1,COLUMN(OpcionesDesventajas!$D$3)))</f>
        <v>OpcionesDesventajas!$B$19:$D$22</v>
      </c>
    </row>
    <row r="7" spans="1:2" x14ac:dyDescent="0.25">
      <c r="A7" s="5" t="s">
        <v>976</v>
      </c>
      <c r="B7" s="5" t="str">
        <f>IF(ISNUMBER(FIND("&gt;&gt;",A7)),"","OpcionesDesventajas!"&amp;ADDRESS(ROW(OpcionesDesventajas!$B$3)+MATCH(A7,OpcionesDesventajas!$A$4:$A$633,0),COLUMN(OpcionesDesventajas!$B$3))&amp;":"&amp;ADDRESS(ROW(OpcionesDesventajas!$D$3)+MATCH(A7,OpcionesDesventajas!$A$4:$A$633,0)+COUNTIF(OpcionesDesventajas!$A$4:$A$633,A7)-1,COLUMN(OpcionesDesventajas!$D$3)))</f>
        <v>OpcionesDesventajas!$B$24:$D$24</v>
      </c>
    </row>
    <row r="8" spans="1:2" x14ac:dyDescent="0.25">
      <c r="A8" s="5" t="s">
        <v>975</v>
      </c>
      <c r="B8" s="5" t="str">
        <f>IF(ISNUMBER(FIND("&gt;&gt;",A8)),"","OpcionesDesventajas!"&amp;ADDRESS(ROW(OpcionesDesventajas!$B$3)+MATCH(A8,OpcionesDesventajas!$A$4:$A$633,0),COLUMN(OpcionesDesventajas!$B$3))&amp;":"&amp;ADDRESS(ROW(OpcionesDesventajas!$D$3)+MATCH(A8,OpcionesDesventajas!$A$4:$A$633,0)+COUNTIF(OpcionesDesventajas!$A$4:$A$633,A8)-1,COLUMN(OpcionesDesventajas!$D$3)))</f>
        <v>OpcionesDesventajas!$B$26:$D$26</v>
      </c>
    </row>
    <row r="9" spans="1:2" x14ac:dyDescent="0.25">
      <c r="A9" s="5" t="s">
        <v>542</v>
      </c>
      <c r="B9" s="5" t="str">
        <f>IF(ISNUMBER(FIND("&gt;&gt;",A9)),"","OpcionesDesventajas!"&amp;ADDRESS(ROW(OpcionesDesventajas!$B$3)+MATCH(A9,OpcionesDesventajas!$A$4:$A$633,0),COLUMN(OpcionesDesventajas!$B$3))&amp;":"&amp;ADDRESS(ROW(OpcionesDesventajas!$D$3)+MATCH(A9,OpcionesDesventajas!$A$4:$A$633,0)+COUNTIF(OpcionesDesventajas!$A$4:$A$633,A9)-1,COLUMN(OpcionesDesventajas!$D$3)))</f>
        <v>OpcionesDesventajas!$B$28:$D$35</v>
      </c>
    </row>
    <row r="10" spans="1:2" x14ac:dyDescent="0.25">
      <c r="A10" s="5" t="s">
        <v>974</v>
      </c>
      <c r="B10" s="5" t="str">
        <f>IF(ISNUMBER(FIND("&gt;&gt;",A10)),"","OpcionesDesventajas!"&amp;ADDRESS(ROW(OpcionesDesventajas!$B$3)+MATCH(A10,OpcionesDesventajas!$A$4:$A$633,0),COLUMN(OpcionesDesventajas!$B$3))&amp;":"&amp;ADDRESS(ROW(OpcionesDesventajas!$D$3)+MATCH(A10,OpcionesDesventajas!$A$4:$A$633,0)+COUNTIF(OpcionesDesventajas!$A$4:$A$633,A10)-1,COLUMN(OpcionesDesventajas!$D$3)))</f>
        <v>OpcionesDesventajas!$B$37:$D$38</v>
      </c>
    </row>
    <row r="11" spans="1:2" x14ac:dyDescent="0.25">
      <c r="A11" s="5" t="s">
        <v>973</v>
      </c>
      <c r="B11" s="5" t="str">
        <f>IF(ISNUMBER(FIND("&gt;&gt;",A11)),"","OpcionesDesventajas!"&amp;ADDRESS(ROW(OpcionesDesventajas!$B$3)+MATCH(A11,OpcionesDesventajas!$A$4:$A$633,0),COLUMN(OpcionesDesventajas!$B$3))&amp;":"&amp;ADDRESS(ROW(OpcionesDesventajas!$D$3)+MATCH(A11,OpcionesDesventajas!$A$4:$A$633,0)+COUNTIF(OpcionesDesventajas!$A$4:$A$633,A11)-1,COLUMN(OpcionesDesventajas!$D$3)))</f>
        <v>OpcionesDesventajas!$B$40:$D$44</v>
      </c>
    </row>
    <row r="12" spans="1:2" x14ac:dyDescent="0.25">
      <c r="A12" s="5" t="s">
        <v>972</v>
      </c>
      <c r="B12" s="5" t="str">
        <f>IF(ISNUMBER(FIND("&gt;&gt;",A12)),"","OpcionesDesventajas!"&amp;ADDRESS(ROW(OpcionesDesventajas!$B$3)+MATCH(A12,OpcionesDesventajas!$A$4:$A$633,0),COLUMN(OpcionesDesventajas!$B$3))&amp;":"&amp;ADDRESS(ROW(OpcionesDesventajas!$D$3)+MATCH(A12,OpcionesDesventajas!$A$4:$A$633,0)+COUNTIF(OpcionesDesventajas!$A$4:$A$633,A12)-1,COLUMN(OpcionesDesventajas!$D$3)))</f>
        <v>OpcionesDesventajas!$B$46:$D$48</v>
      </c>
    </row>
    <row r="13" spans="1:2" x14ac:dyDescent="0.25">
      <c r="A13" s="5" t="s">
        <v>971</v>
      </c>
      <c r="B13" s="5" t="str">
        <f>IF(ISNUMBER(FIND("&gt;&gt;",A13)),"","OpcionesDesventajas!"&amp;ADDRESS(ROW(OpcionesDesventajas!$B$3)+MATCH(A13,OpcionesDesventajas!$A$4:$A$633,0),COLUMN(OpcionesDesventajas!$B$3))&amp;":"&amp;ADDRESS(ROW(OpcionesDesventajas!$D$3)+MATCH(A13,OpcionesDesventajas!$A$4:$A$633,0)+COUNTIF(OpcionesDesventajas!$A$4:$A$633,A13)-1,COLUMN(OpcionesDesventajas!$D$3)))</f>
        <v>OpcionesDesventajas!$B$50:$D$50</v>
      </c>
    </row>
    <row r="14" spans="1:2" x14ac:dyDescent="0.25">
      <c r="A14" s="5" t="s">
        <v>970</v>
      </c>
      <c r="B14" s="5" t="str">
        <f>IF(ISNUMBER(FIND("&gt;&gt;",A14)),"","OpcionesDesventajas!"&amp;ADDRESS(ROW(OpcionesDesventajas!$B$3)+MATCH(A14,OpcionesDesventajas!$A$4:$A$633,0),COLUMN(OpcionesDesventajas!$B$3))&amp;":"&amp;ADDRESS(ROW(OpcionesDesventajas!$D$3)+MATCH(A14,OpcionesDesventajas!$A$4:$A$633,0)+COUNTIF(OpcionesDesventajas!$A$4:$A$633,A14)-1,COLUMN(OpcionesDesventajas!$D$3)))</f>
        <v>OpcionesDesventajas!$B$52:$D$52</v>
      </c>
    </row>
    <row r="15" spans="1:2" x14ac:dyDescent="0.25">
      <c r="A15" s="5" t="s">
        <v>969</v>
      </c>
      <c r="B15" s="5" t="str">
        <f>IF(ISNUMBER(FIND("&gt;&gt;",A15)),"","OpcionesDesventajas!"&amp;ADDRESS(ROW(OpcionesDesventajas!$B$3)+MATCH(A15,OpcionesDesventajas!$A$4:$A$633,0),COLUMN(OpcionesDesventajas!$B$3))&amp;":"&amp;ADDRESS(ROW(OpcionesDesventajas!$D$3)+MATCH(A15,OpcionesDesventajas!$A$4:$A$633,0)+COUNTIF(OpcionesDesventajas!$A$4:$A$633,A15)-1,COLUMN(OpcionesDesventajas!$D$3)))</f>
        <v>OpcionesDesventajas!$B$54:$D$58</v>
      </c>
    </row>
    <row r="16" spans="1:2" x14ac:dyDescent="0.25">
      <c r="A16" s="5" t="s">
        <v>284</v>
      </c>
      <c r="B16" s="5" t="str">
        <f>IF(ISNUMBER(FIND("&gt;&gt;",A16)),"","OpcionesDesventajas!"&amp;ADDRESS(ROW(OpcionesDesventajas!$B$3)+MATCH(A16,OpcionesDesventajas!$A$4:$A$633,0),COLUMN(OpcionesDesventajas!$B$3))&amp;":"&amp;ADDRESS(ROW(OpcionesDesventajas!$D$3)+MATCH(A16,OpcionesDesventajas!$A$4:$A$633,0)+COUNTIF(OpcionesDesventajas!$A$4:$A$633,A16)-1,COLUMN(OpcionesDesventajas!$D$3)))</f>
        <v>OpcionesDesventajas!$B$60:$D$60</v>
      </c>
    </row>
    <row r="17" spans="1:2" x14ac:dyDescent="0.25">
      <c r="A17" s="5" t="s">
        <v>968</v>
      </c>
      <c r="B17" s="5" t="str">
        <f>IF(ISNUMBER(FIND("&gt;&gt;",A17)),"","OpcionesDesventajas!"&amp;ADDRESS(ROW(OpcionesDesventajas!$B$3)+MATCH(A17,OpcionesDesventajas!$A$4:$A$633,0),COLUMN(OpcionesDesventajas!$B$3))&amp;":"&amp;ADDRESS(ROW(OpcionesDesventajas!$D$3)+MATCH(A17,OpcionesDesventajas!$A$4:$A$633,0)+COUNTIF(OpcionesDesventajas!$A$4:$A$633,A17)-1,COLUMN(OpcionesDesventajas!$D$3)))</f>
        <v>OpcionesDesventajas!$B$62:$D$64</v>
      </c>
    </row>
    <row r="18" spans="1:2" x14ac:dyDescent="0.25">
      <c r="A18" s="5" t="s">
        <v>967</v>
      </c>
      <c r="B18" s="5" t="str">
        <f>IF(ISNUMBER(FIND("&gt;&gt;",A18)),"","OpcionesDesventajas!"&amp;ADDRESS(ROW(OpcionesDesventajas!$B$3)+MATCH(A18,OpcionesDesventajas!$A$4:$A$633,0),COLUMN(OpcionesDesventajas!$B$3))&amp;":"&amp;ADDRESS(ROW(OpcionesDesventajas!$D$3)+MATCH(A18,OpcionesDesventajas!$A$4:$A$633,0)+COUNTIF(OpcionesDesventajas!$A$4:$A$633,A18)-1,COLUMN(OpcionesDesventajas!$D$3)))</f>
        <v>OpcionesDesventajas!$B$66:$D$67</v>
      </c>
    </row>
    <row r="19" spans="1:2" x14ac:dyDescent="0.25">
      <c r="A19" s="5" t="s">
        <v>966</v>
      </c>
      <c r="B19" s="5" t="str">
        <f>IF(ISNUMBER(FIND("&gt;&gt;",A19)),"","OpcionesDesventajas!"&amp;ADDRESS(ROW(OpcionesDesventajas!$B$3)+MATCH(A19,OpcionesDesventajas!$A$4:$A$633,0),COLUMN(OpcionesDesventajas!$B$3))&amp;":"&amp;ADDRESS(ROW(OpcionesDesventajas!$D$3)+MATCH(A19,OpcionesDesventajas!$A$4:$A$633,0)+COUNTIF(OpcionesDesventajas!$A$4:$A$633,A19)-1,COLUMN(OpcionesDesventajas!$D$3)))</f>
        <v>OpcionesDesventajas!$B$69:$D$73</v>
      </c>
    </row>
    <row r="20" spans="1:2" x14ac:dyDescent="0.25">
      <c r="A20" s="5" t="s">
        <v>540</v>
      </c>
      <c r="B20" s="5" t="str">
        <f>IF(ISNUMBER(FIND("&gt;&gt;",A20)),"","OpcionesDesventajas!"&amp;ADDRESS(ROW(OpcionesDesventajas!$B$3)+MATCH(A20,OpcionesDesventajas!$A$4:$A$633,0),COLUMN(OpcionesDesventajas!$B$3))&amp;":"&amp;ADDRESS(ROW(OpcionesDesventajas!$D$3)+MATCH(A20,OpcionesDesventajas!$A$4:$A$633,0)+COUNTIF(OpcionesDesventajas!$A$4:$A$633,A20)-1,COLUMN(OpcionesDesventajas!$D$3)))</f>
        <v>OpcionesDesventajas!$B$75:$D$82</v>
      </c>
    </row>
    <row r="21" spans="1:2" x14ac:dyDescent="0.25">
      <c r="A21" s="5" t="s">
        <v>965</v>
      </c>
      <c r="B21" s="5" t="str">
        <f>IF(ISNUMBER(FIND("&gt;&gt;",A21)),"","OpcionesDesventajas!"&amp;ADDRESS(ROW(OpcionesDesventajas!$B$3)+MATCH(A21,OpcionesDesventajas!$A$4:$A$633,0),COLUMN(OpcionesDesventajas!$B$3))&amp;":"&amp;ADDRESS(ROW(OpcionesDesventajas!$D$3)+MATCH(A21,OpcionesDesventajas!$A$4:$A$633,0)+COUNTIF(OpcionesDesventajas!$A$4:$A$633,A21)-1,COLUMN(OpcionesDesventajas!$D$3)))</f>
        <v>OpcionesDesventajas!$B$84:$D$84</v>
      </c>
    </row>
    <row r="22" spans="1:2" x14ac:dyDescent="0.25">
      <c r="A22" s="5" t="s">
        <v>964</v>
      </c>
      <c r="B22" s="5" t="str">
        <f>IF(ISNUMBER(FIND("&gt;&gt;",A22)),"","OpcionesDesventajas!"&amp;ADDRESS(ROW(OpcionesDesventajas!$B$3)+MATCH(A22,OpcionesDesventajas!$A$4:$A$633,0),COLUMN(OpcionesDesventajas!$B$3))&amp;":"&amp;ADDRESS(ROW(OpcionesDesventajas!$D$3)+MATCH(A22,OpcionesDesventajas!$A$4:$A$633,0)+COUNTIF(OpcionesDesventajas!$A$4:$A$633,A22)-1,COLUMN(OpcionesDesventajas!$D$3)))</f>
        <v>OpcionesDesventajas!$B$86:$D$87</v>
      </c>
    </row>
    <row r="23" spans="1:2" x14ac:dyDescent="0.25">
      <c r="A23" s="5" t="s">
        <v>301</v>
      </c>
      <c r="B23" s="5" t="str">
        <f>IF(ISNUMBER(FIND("&gt;&gt;",A23)),"","OpcionesDesventajas!"&amp;ADDRESS(ROW(OpcionesDesventajas!$B$3)+MATCH(A23,OpcionesDesventajas!$A$4:$A$633,0),COLUMN(OpcionesDesventajas!$B$3))&amp;":"&amp;ADDRESS(ROW(OpcionesDesventajas!$D$3)+MATCH(A23,OpcionesDesventajas!$A$4:$A$633,0)+COUNTIF(OpcionesDesventajas!$A$4:$A$633,A23)-1,COLUMN(OpcionesDesventajas!$D$3)))</f>
        <v>OpcionesDesventajas!$B$89:$D$91</v>
      </c>
    </row>
    <row r="24" spans="1:2" ht="15.75" thickBot="1" x14ac:dyDescent="0.3">
      <c r="A24" s="8" t="s">
        <v>963</v>
      </c>
      <c r="B24" s="5" t="str">
        <f>IF(ISNUMBER(FIND("&gt;&gt;",A24)),"","OpcionesDesventajas!"&amp;ADDRESS(ROW(OpcionesDesventajas!$B$3)+MATCH(A24,OpcionesDesventajas!$A$4:$A$633,0),COLUMN(OpcionesDesventajas!$B$3))&amp;":"&amp;ADDRESS(ROW(OpcionesDesventajas!$D$3)+MATCH(A24,OpcionesDesventajas!$A$4:$A$633,0)+COUNTIF(OpcionesDesventajas!$A$4:$A$633,A24)-1,COLUMN(OpcionesDesventajas!$D$3)))</f>
        <v>OpcionesDesventajas!$B$93:$D$97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" workbookViewId="0">
      <selection activeCell="B25" sqref="B25"/>
    </sheetView>
  </sheetViews>
  <sheetFormatPr baseColWidth="10" defaultRowHeight="15" x14ac:dyDescent="0.25"/>
  <sheetData>
    <row r="1" spans="1:3" x14ac:dyDescent="0.25">
      <c r="A1" s="58" t="s">
        <v>1044</v>
      </c>
      <c r="B1" s="58"/>
      <c r="C1" s="58"/>
    </row>
    <row r="2" spans="1:3" x14ac:dyDescent="0.25">
      <c r="A2" s="61"/>
      <c r="B2" s="61"/>
      <c r="C2" s="61"/>
    </row>
    <row r="3" spans="1:3" x14ac:dyDescent="0.25">
      <c r="A3" s="3" t="s">
        <v>1041</v>
      </c>
      <c r="B3" s="2" t="s">
        <v>571</v>
      </c>
      <c r="C3" s="3" t="s">
        <v>572</v>
      </c>
    </row>
    <row r="4" spans="1:3" x14ac:dyDescent="0.25">
      <c r="A4" s="5" t="s">
        <v>1045</v>
      </c>
      <c r="B4" s="5" t="s">
        <v>919</v>
      </c>
      <c r="C4" s="65"/>
    </row>
    <row r="5" spans="1:3" x14ac:dyDescent="0.25">
      <c r="A5" s="5" t="s">
        <v>980</v>
      </c>
      <c r="B5" s="5" t="s">
        <v>1046</v>
      </c>
      <c r="C5" s="65">
        <v>-5</v>
      </c>
    </row>
    <row r="6" spans="1:3" x14ac:dyDescent="0.25">
      <c r="A6" s="5" t="s">
        <v>980</v>
      </c>
      <c r="B6" s="5" t="s">
        <v>1047</v>
      </c>
      <c r="C6" s="65">
        <v>-10</v>
      </c>
    </row>
    <row r="7" spans="1:3" x14ac:dyDescent="0.25">
      <c r="A7" s="5" t="s">
        <v>980</v>
      </c>
      <c r="B7" s="5" t="s">
        <v>1048</v>
      </c>
      <c r="C7" s="65">
        <v>-15</v>
      </c>
    </row>
    <row r="8" spans="1:3" x14ac:dyDescent="0.25">
      <c r="A8" s="5" t="s">
        <v>1049</v>
      </c>
      <c r="B8" s="5" t="s">
        <v>919</v>
      </c>
      <c r="C8" s="65"/>
    </row>
    <row r="9" spans="1:3" x14ac:dyDescent="0.25">
      <c r="A9" s="5" t="s">
        <v>979</v>
      </c>
      <c r="B9" s="5" t="s">
        <v>1034</v>
      </c>
      <c r="C9" s="65">
        <v>-15</v>
      </c>
    </row>
    <row r="10" spans="1:3" x14ac:dyDescent="0.25">
      <c r="A10" s="5" t="s">
        <v>979</v>
      </c>
      <c r="B10" s="5" t="s">
        <v>1050</v>
      </c>
      <c r="C10" s="65">
        <v>-10</v>
      </c>
    </row>
    <row r="11" spans="1:3" x14ac:dyDescent="0.25">
      <c r="A11" s="5" t="s">
        <v>1051</v>
      </c>
      <c r="B11" s="5" t="s">
        <v>919</v>
      </c>
      <c r="C11" s="65"/>
    </row>
    <row r="12" spans="1:3" x14ac:dyDescent="0.25">
      <c r="A12" s="5" t="s">
        <v>978</v>
      </c>
      <c r="B12" s="5" t="s">
        <v>1052</v>
      </c>
      <c r="C12" s="65">
        <v>-10</v>
      </c>
    </row>
    <row r="13" spans="1:3" x14ac:dyDescent="0.25">
      <c r="A13" s="5" t="s">
        <v>978</v>
      </c>
      <c r="B13" s="5" t="s">
        <v>1053</v>
      </c>
      <c r="C13" s="65">
        <v>-10</v>
      </c>
    </row>
    <row r="14" spans="1:3" x14ac:dyDescent="0.25">
      <c r="A14" s="5" t="s">
        <v>978</v>
      </c>
      <c r="B14" s="5" t="s">
        <v>787</v>
      </c>
      <c r="C14" s="65">
        <v>-10</v>
      </c>
    </row>
    <row r="15" spans="1:3" x14ac:dyDescent="0.25">
      <c r="A15" s="5" t="s">
        <v>1054</v>
      </c>
      <c r="B15" s="5" t="s">
        <v>919</v>
      </c>
      <c r="C15" s="65"/>
    </row>
    <row r="16" spans="1:3" x14ac:dyDescent="0.25">
      <c r="A16" s="5" t="s">
        <v>977</v>
      </c>
      <c r="B16" s="5" t="s">
        <v>1055</v>
      </c>
      <c r="C16" s="65">
        <v>-5</v>
      </c>
    </row>
    <row r="17" spans="1:3" x14ac:dyDescent="0.25">
      <c r="A17" s="5" t="s">
        <v>977</v>
      </c>
      <c r="B17" s="5" t="s">
        <v>1056</v>
      </c>
      <c r="C17" s="65">
        <v>-10</v>
      </c>
    </row>
    <row r="18" spans="1:3" x14ac:dyDescent="0.25">
      <c r="A18" s="5" t="s">
        <v>1057</v>
      </c>
      <c r="B18" s="5" t="s">
        <v>919</v>
      </c>
      <c r="C18" s="65"/>
    </row>
    <row r="19" spans="1:3" x14ac:dyDescent="0.25">
      <c r="A19" s="5" t="s">
        <v>543</v>
      </c>
      <c r="B19" s="5" t="s">
        <v>1058</v>
      </c>
      <c r="C19" s="65">
        <v>-10</v>
      </c>
    </row>
    <row r="20" spans="1:3" x14ac:dyDescent="0.25">
      <c r="A20" s="5" t="s">
        <v>543</v>
      </c>
      <c r="B20" s="5" t="s">
        <v>1059</v>
      </c>
      <c r="C20" s="65">
        <v>-15</v>
      </c>
    </row>
    <row r="21" spans="1:3" x14ac:dyDescent="0.25">
      <c r="A21" s="5" t="s">
        <v>543</v>
      </c>
      <c r="B21" s="5" t="s">
        <v>1060</v>
      </c>
      <c r="C21" s="65">
        <v>-25</v>
      </c>
    </row>
    <row r="22" spans="1:3" x14ac:dyDescent="0.25">
      <c r="A22" s="5" t="s">
        <v>543</v>
      </c>
      <c r="B22" s="5" t="s">
        <v>1061</v>
      </c>
      <c r="C22" s="65">
        <v>-10</v>
      </c>
    </row>
    <row r="23" spans="1:3" x14ac:dyDescent="0.25">
      <c r="A23" s="5" t="s">
        <v>1062</v>
      </c>
      <c r="B23" s="5" t="s">
        <v>919</v>
      </c>
      <c r="C23" s="65"/>
    </row>
    <row r="24" spans="1:3" x14ac:dyDescent="0.25">
      <c r="A24" s="5" t="s">
        <v>976</v>
      </c>
      <c r="B24" s="5" t="s">
        <v>919</v>
      </c>
      <c r="C24" s="65">
        <v>-5</v>
      </c>
    </row>
    <row r="25" spans="1:3" x14ac:dyDescent="0.25">
      <c r="A25" s="5" t="s">
        <v>1063</v>
      </c>
      <c r="B25" s="5" t="s">
        <v>919</v>
      </c>
      <c r="C25" s="65"/>
    </row>
    <row r="26" spans="1:3" x14ac:dyDescent="0.25">
      <c r="A26" s="5" t="s">
        <v>975</v>
      </c>
      <c r="B26" s="5" t="s">
        <v>919</v>
      </c>
      <c r="C26" s="65">
        <v>-5</v>
      </c>
    </row>
    <row r="27" spans="1:3" x14ac:dyDescent="0.25">
      <c r="A27" s="5" t="s">
        <v>1064</v>
      </c>
      <c r="B27" s="5" t="s">
        <v>919</v>
      </c>
      <c r="C27" s="65"/>
    </row>
    <row r="28" spans="1:3" x14ac:dyDescent="0.25">
      <c r="A28" s="5" t="s">
        <v>542</v>
      </c>
      <c r="B28" s="5" t="s">
        <v>1065</v>
      </c>
      <c r="C28" s="65">
        <v>-5</v>
      </c>
    </row>
    <row r="29" spans="1:3" x14ac:dyDescent="0.25">
      <c r="A29" s="5" t="s">
        <v>542</v>
      </c>
      <c r="B29" s="5" t="s">
        <v>1066</v>
      </c>
      <c r="C29" s="65">
        <v>-5</v>
      </c>
    </row>
    <row r="30" spans="1:3" x14ac:dyDescent="0.25">
      <c r="A30" s="5" t="s">
        <v>542</v>
      </c>
      <c r="B30" s="5" t="s">
        <v>1067</v>
      </c>
      <c r="C30" s="65">
        <v>-5</v>
      </c>
    </row>
    <row r="31" spans="1:3" x14ac:dyDescent="0.25">
      <c r="A31" s="5" t="s">
        <v>542</v>
      </c>
      <c r="B31" s="5" t="s">
        <v>1068</v>
      </c>
      <c r="C31" s="65">
        <v>-5</v>
      </c>
    </row>
    <row r="32" spans="1:3" x14ac:dyDescent="0.25">
      <c r="A32" s="5" t="s">
        <v>542</v>
      </c>
      <c r="B32" s="5" t="s">
        <v>1069</v>
      </c>
      <c r="C32" s="65">
        <v>-10</v>
      </c>
    </row>
    <row r="33" spans="1:3" x14ac:dyDescent="0.25">
      <c r="A33" s="5" t="s">
        <v>542</v>
      </c>
      <c r="B33" s="5" t="s">
        <v>1035</v>
      </c>
      <c r="C33" s="65">
        <v>-10</v>
      </c>
    </row>
    <row r="34" spans="1:3" x14ac:dyDescent="0.25">
      <c r="A34" s="5" t="s">
        <v>542</v>
      </c>
      <c r="B34" s="5" t="s">
        <v>1070</v>
      </c>
      <c r="C34" s="65">
        <v>-10</v>
      </c>
    </row>
    <row r="35" spans="1:3" x14ac:dyDescent="0.25">
      <c r="A35" s="5" t="s">
        <v>542</v>
      </c>
      <c r="B35" s="5" t="s">
        <v>1071</v>
      </c>
      <c r="C35" s="65">
        <v>-20</v>
      </c>
    </row>
    <row r="36" spans="1:3" x14ac:dyDescent="0.25">
      <c r="A36" s="5" t="s">
        <v>1072</v>
      </c>
      <c r="B36" s="5" t="s">
        <v>919</v>
      </c>
      <c r="C36" s="65"/>
    </row>
    <row r="37" spans="1:3" x14ac:dyDescent="0.25">
      <c r="A37" s="5" t="s">
        <v>974</v>
      </c>
      <c r="B37" s="5" t="s">
        <v>1073</v>
      </c>
      <c r="C37" s="65">
        <v>-20</v>
      </c>
    </row>
    <row r="38" spans="1:3" x14ac:dyDescent="0.25">
      <c r="A38" s="5" t="s">
        <v>974</v>
      </c>
      <c r="B38" s="5" t="s">
        <v>1043</v>
      </c>
      <c r="C38" s="65">
        <v>-10</v>
      </c>
    </row>
    <row r="39" spans="1:3" x14ac:dyDescent="0.25">
      <c r="A39" s="5" t="s">
        <v>1074</v>
      </c>
      <c r="B39" s="5" t="s">
        <v>919</v>
      </c>
      <c r="C39" s="65"/>
    </row>
    <row r="40" spans="1:3" x14ac:dyDescent="0.25">
      <c r="A40" s="5" t="s">
        <v>973</v>
      </c>
      <c r="B40" s="5" t="s">
        <v>1075</v>
      </c>
      <c r="C40" s="65">
        <v>-5</v>
      </c>
    </row>
    <row r="41" spans="1:3" x14ac:dyDescent="0.25">
      <c r="A41" s="5" t="s">
        <v>973</v>
      </c>
      <c r="B41" s="5" t="s">
        <v>1076</v>
      </c>
      <c r="C41" s="65">
        <v>-10</v>
      </c>
    </row>
    <row r="42" spans="1:3" x14ac:dyDescent="0.25">
      <c r="A42" s="5" t="s">
        <v>973</v>
      </c>
      <c r="B42" s="5" t="s">
        <v>1077</v>
      </c>
      <c r="C42" s="65">
        <v>-10</v>
      </c>
    </row>
    <row r="43" spans="1:3" x14ac:dyDescent="0.25">
      <c r="A43" s="5" t="s">
        <v>973</v>
      </c>
      <c r="B43" s="5" t="s">
        <v>1078</v>
      </c>
      <c r="C43" s="65">
        <v>-15</v>
      </c>
    </row>
    <row r="44" spans="1:3" x14ac:dyDescent="0.25">
      <c r="A44" s="5" t="s">
        <v>973</v>
      </c>
      <c r="B44" s="5" t="s">
        <v>1079</v>
      </c>
      <c r="C44" s="65">
        <v>-15</v>
      </c>
    </row>
    <row r="45" spans="1:3" x14ac:dyDescent="0.25">
      <c r="A45" s="5" t="s">
        <v>1080</v>
      </c>
      <c r="B45" s="5" t="s">
        <v>919</v>
      </c>
      <c r="C45" s="65"/>
    </row>
    <row r="46" spans="1:3" x14ac:dyDescent="0.25">
      <c r="A46" s="5" t="s">
        <v>972</v>
      </c>
      <c r="B46" s="5" t="s">
        <v>1081</v>
      </c>
      <c r="C46" s="65">
        <v>-5</v>
      </c>
    </row>
    <row r="47" spans="1:3" x14ac:dyDescent="0.25">
      <c r="A47" s="5" t="s">
        <v>972</v>
      </c>
      <c r="B47" s="5" t="s">
        <v>1082</v>
      </c>
      <c r="C47" s="65">
        <v>-10</v>
      </c>
    </row>
    <row r="48" spans="1:3" x14ac:dyDescent="0.25">
      <c r="A48" s="5" t="s">
        <v>972</v>
      </c>
      <c r="B48" s="5" t="s">
        <v>1083</v>
      </c>
      <c r="C48" s="65">
        <v>-30</v>
      </c>
    </row>
    <row r="49" spans="1:3" x14ac:dyDescent="0.25">
      <c r="A49" s="5" t="s">
        <v>1084</v>
      </c>
      <c r="B49" s="5" t="s">
        <v>919</v>
      </c>
      <c r="C49" s="65"/>
    </row>
    <row r="50" spans="1:3" x14ac:dyDescent="0.25">
      <c r="A50" s="5" t="s">
        <v>971</v>
      </c>
      <c r="B50" s="5" t="s">
        <v>919</v>
      </c>
      <c r="C50" s="65">
        <v>-15</v>
      </c>
    </row>
    <row r="51" spans="1:3" x14ac:dyDescent="0.25">
      <c r="A51" s="5" t="s">
        <v>1085</v>
      </c>
      <c r="B51" s="5" t="s">
        <v>919</v>
      </c>
      <c r="C51" s="65"/>
    </row>
    <row r="52" spans="1:3" x14ac:dyDescent="0.25">
      <c r="A52" s="5" t="s">
        <v>970</v>
      </c>
      <c r="B52" s="5" t="s">
        <v>919</v>
      </c>
      <c r="C52" s="65">
        <v>-10</v>
      </c>
    </row>
    <row r="53" spans="1:3" x14ac:dyDescent="0.25">
      <c r="A53" s="5" t="s">
        <v>1086</v>
      </c>
      <c r="B53" s="5" t="s">
        <v>919</v>
      </c>
      <c r="C53" s="65"/>
    </row>
    <row r="54" spans="1:3" x14ac:dyDescent="0.25">
      <c r="A54" s="5" t="s">
        <v>969</v>
      </c>
      <c r="B54" s="5" t="s">
        <v>359</v>
      </c>
      <c r="C54" s="65">
        <v>-10</v>
      </c>
    </row>
    <row r="55" spans="1:3" x14ac:dyDescent="0.25">
      <c r="A55" s="5" t="s">
        <v>969</v>
      </c>
      <c r="B55" s="5" t="s">
        <v>544</v>
      </c>
      <c r="C55" s="65">
        <v>-15</v>
      </c>
    </row>
    <row r="56" spans="1:3" x14ac:dyDescent="0.25">
      <c r="A56" s="5" t="s">
        <v>969</v>
      </c>
      <c r="B56" s="5" t="s">
        <v>594</v>
      </c>
      <c r="C56" s="65">
        <v>-20</v>
      </c>
    </row>
    <row r="57" spans="1:3" x14ac:dyDescent="0.25">
      <c r="A57" s="5" t="s">
        <v>969</v>
      </c>
      <c r="B57" s="5" t="s">
        <v>1087</v>
      </c>
      <c r="C57" s="65">
        <v>-25</v>
      </c>
    </row>
    <row r="58" spans="1:3" x14ac:dyDescent="0.25">
      <c r="A58" s="5" t="s">
        <v>969</v>
      </c>
      <c r="B58" s="5" t="s">
        <v>1088</v>
      </c>
      <c r="C58" s="65">
        <v>-30</v>
      </c>
    </row>
    <row r="59" spans="1:3" x14ac:dyDescent="0.25">
      <c r="A59" s="5" t="s">
        <v>1089</v>
      </c>
      <c r="B59" s="5" t="s">
        <v>919</v>
      </c>
      <c r="C59" s="65"/>
    </row>
    <row r="60" spans="1:3" x14ac:dyDescent="0.25">
      <c r="A60" s="5" t="s">
        <v>284</v>
      </c>
      <c r="B60" s="5" t="s">
        <v>919</v>
      </c>
      <c r="C60" s="65">
        <v>-20</v>
      </c>
    </row>
    <row r="61" spans="1:3" x14ac:dyDescent="0.25">
      <c r="A61" s="5" t="s">
        <v>1090</v>
      </c>
      <c r="B61" s="5" t="s">
        <v>919</v>
      </c>
      <c r="C61" s="65"/>
    </row>
    <row r="62" spans="1:3" x14ac:dyDescent="0.25">
      <c r="A62" s="5" t="s">
        <v>968</v>
      </c>
      <c r="B62" s="5" t="s">
        <v>1091</v>
      </c>
      <c r="C62" s="65">
        <v>-10</v>
      </c>
    </row>
    <row r="63" spans="1:3" x14ac:dyDescent="0.25">
      <c r="A63" s="5" t="s">
        <v>968</v>
      </c>
      <c r="B63" s="5" t="s">
        <v>1092</v>
      </c>
      <c r="C63" s="65">
        <v>-15</v>
      </c>
    </row>
    <row r="64" spans="1:3" x14ac:dyDescent="0.25">
      <c r="A64" s="5" t="s">
        <v>968</v>
      </c>
      <c r="B64" s="5" t="s">
        <v>1093</v>
      </c>
      <c r="C64" s="65">
        <v>-25</v>
      </c>
    </row>
    <row r="65" spans="1:3" x14ac:dyDescent="0.25">
      <c r="A65" s="5" t="s">
        <v>1094</v>
      </c>
      <c r="B65" s="5" t="s">
        <v>919</v>
      </c>
      <c r="C65" s="65"/>
    </row>
    <row r="66" spans="1:3" x14ac:dyDescent="0.25">
      <c r="A66" s="5" t="s">
        <v>967</v>
      </c>
      <c r="B66" s="5" t="s">
        <v>1095</v>
      </c>
      <c r="C66" s="65">
        <v>-5</v>
      </c>
    </row>
    <row r="67" spans="1:3" x14ac:dyDescent="0.25">
      <c r="A67" s="5" t="s">
        <v>967</v>
      </c>
      <c r="B67" s="5" t="s">
        <v>1096</v>
      </c>
      <c r="C67" s="65">
        <v>-10</v>
      </c>
    </row>
    <row r="68" spans="1:3" x14ac:dyDescent="0.25">
      <c r="A68" s="5" t="s">
        <v>1097</v>
      </c>
      <c r="B68" s="5" t="s">
        <v>919</v>
      </c>
      <c r="C68" s="65"/>
    </row>
    <row r="69" spans="1:3" x14ac:dyDescent="0.25">
      <c r="A69" s="5" t="s">
        <v>966</v>
      </c>
      <c r="B69" s="5" t="s">
        <v>1098</v>
      </c>
      <c r="C69" s="65">
        <v>-5</v>
      </c>
    </row>
    <row r="70" spans="1:3" x14ac:dyDescent="0.25">
      <c r="A70" s="5" t="s">
        <v>966</v>
      </c>
      <c r="B70" s="5" t="s">
        <v>1099</v>
      </c>
      <c r="C70" s="65">
        <v>-10</v>
      </c>
    </row>
    <row r="71" spans="1:3" x14ac:dyDescent="0.25">
      <c r="A71" s="5" t="s">
        <v>966</v>
      </c>
      <c r="B71" s="5" t="s">
        <v>1100</v>
      </c>
      <c r="C71" s="65">
        <v>-15</v>
      </c>
    </row>
    <row r="72" spans="1:3" x14ac:dyDescent="0.25">
      <c r="A72" s="5" t="s">
        <v>966</v>
      </c>
      <c r="B72" s="5" t="s">
        <v>1101</v>
      </c>
      <c r="C72" s="65">
        <v>-20</v>
      </c>
    </row>
    <row r="73" spans="1:3" x14ac:dyDescent="0.25">
      <c r="A73" s="5" t="s">
        <v>966</v>
      </c>
      <c r="B73" s="5" t="s">
        <v>653</v>
      </c>
      <c r="C73" s="65">
        <v>-25</v>
      </c>
    </row>
    <row r="74" spans="1:3" x14ac:dyDescent="0.25">
      <c r="A74" s="5" t="s">
        <v>1102</v>
      </c>
      <c r="B74" s="5" t="s">
        <v>919</v>
      </c>
      <c r="C74" s="65"/>
    </row>
    <row r="75" spans="1:3" x14ac:dyDescent="0.25">
      <c r="A75" s="5" t="s">
        <v>1103</v>
      </c>
      <c r="B75" s="5" t="s">
        <v>1104</v>
      </c>
      <c r="C75" s="65">
        <v>-30</v>
      </c>
    </row>
    <row r="76" spans="1:3" x14ac:dyDescent="0.25">
      <c r="A76" s="5" t="s">
        <v>1103</v>
      </c>
      <c r="B76" s="5" t="s">
        <v>1105</v>
      </c>
      <c r="C76" s="65">
        <v>-30</v>
      </c>
    </row>
    <row r="77" spans="1:3" x14ac:dyDescent="0.25">
      <c r="A77" s="5" t="s">
        <v>1103</v>
      </c>
      <c r="B77" s="5" t="s">
        <v>1106</v>
      </c>
      <c r="C77" s="65">
        <v>-30</v>
      </c>
    </row>
    <row r="78" spans="1:3" x14ac:dyDescent="0.25">
      <c r="A78" s="5" t="s">
        <v>1103</v>
      </c>
      <c r="B78" s="5" t="s">
        <v>1107</v>
      </c>
      <c r="C78" s="65">
        <v>-30</v>
      </c>
    </row>
    <row r="79" spans="1:3" x14ac:dyDescent="0.25">
      <c r="A79" s="5" t="s">
        <v>1103</v>
      </c>
      <c r="B79" s="5" t="s">
        <v>1108</v>
      </c>
      <c r="C79" s="65">
        <v>-30</v>
      </c>
    </row>
    <row r="80" spans="1:3" x14ac:dyDescent="0.25">
      <c r="A80" s="5" t="s">
        <v>1103</v>
      </c>
      <c r="B80" s="5" t="s">
        <v>1109</v>
      </c>
      <c r="C80" s="65">
        <v>-30</v>
      </c>
    </row>
    <row r="81" spans="1:3" x14ac:dyDescent="0.25">
      <c r="A81" s="5" t="s">
        <v>1103</v>
      </c>
      <c r="B81" s="5" t="s">
        <v>1110</v>
      </c>
      <c r="C81" s="65">
        <v>-30</v>
      </c>
    </row>
    <row r="82" spans="1:3" x14ac:dyDescent="0.25">
      <c r="A82" s="5" t="s">
        <v>1103</v>
      </c>
      <c r="B82" s="5" t="s">
        <v>1111</v>
      </c>
      <c r="C82" s="65">
        <v>-30</v>
      </c>
    </row>
    <row r="83" spans="1:3" x14ac:dyDescent="0.25">
      <c r="A83" s="5" t="s">
        <v>1112</v>
      </c>
      <c r="B83" s="5" t="s">
        <v>919</v>
      </c>
      <c r="C83" s="65"/>
    </row>
    <row r="84" spans="1:3" x14ac:dyDescent="0.25">
      <c r="A84" s="5" t="s">
        <v>965</v>
      </c>
      <c r="B84" s="5" t="s">
        <v>919</v>
      </c>
      <c r="C84" s="65">
        <v>-15</v>
      </c>
    </row>
    <row r="85" spans="1:3" x14ac:dyDescent="0.25">
      <c r="A85" s="5" t="s">
        <v>1113</v>
      </c>
      <c r="B85" s="5" t="s">
        <v>919</v>
      </c>
      <c r="C85" s="65"/>
    </row>
    <row r="86" spans="1:3" x14ac:dyDescent="0.25">
      <c r="A86" s="5" t="s">
        <v>964</v>
      </c>
      <c r="B86" s="5" t="s">
        <v>1114</v>
      </c>
      <c r="C86" s="65">
        <v>-5</v>
      </c>
    </row>
    <row r="87" spans="1:3" x14ac:dyDescent="0.25">
      <c r="A87" s="5" t="s">
        <v>964</v>
      </c>
      <c r="B87" s="5" t="s">
        <v>1115</v>
      </c>
      <c r="C87" s="65">
        <v>-10</v>
      </c>
    </row>
    <row r="88" spans="1:3" x14ac:dyDescent="0.25">
      <c r="A88" s="5" t="s">
        <v>1116</v>
      </c>
      <c r="B88" s="5" t="s">
        <v>919</v>
      </c>
      <c r="C88" s="65"/>
    </row>
    <row r="89" spans="1:3" x14ac:dyDescent="0.25">
      <c r="A89" s="5" t="s">
        <v>301</v>
      </c>
      <c r="B89" s="5" t="s">
        <v>1117</v>
      </c>
      <c r="C89" s="65">
        <v>-5</v>
      </c>
    </row>
    <row r="90" spans="1:3" x14ac:dyDescent="0.25">
      <c r="A90" s="5" t="s">
        <v>301</v>
      </c>
      <c r="B90" s="5" t="s">
        <v>1118</v>
      </c>
      <c r="C90" s="65">
        <v>-10</v>
      </c>
    </row>
    <row r="91" spans="1:3" x14ac:dyDescent="0.25">
      <c r="A91" s="5" t="s">
        <v>301</v>
      </c>
      <c r="B91" s="5" t="s">
        <v>1119</v>
      </c>
      <c r="C91" s="65">
        <v>-15</v>
      </c>
    </row>
    <row r="92" spans="1:3" x14ac:dyDescent="0.25">
      <c r="A92" s="5" t="s">
        <v>1120</v>
      </c>
      <c r="B92" s="5" t="s">
        <v>919</v>
      </c>
      <c r="C92" s="65"/>
    </row>
    <row r="93" spans="1:3" x14ac:dyDescent="0.25">
      <c r="A93" s="5" t="s">
        <v>963</v>
      </c>
      <c r="B93" s="5" t="s">
        <v>1121</v>
      </c>
      <c r="C93" s="65">
        <v>-10</v>
      </c>
    </row>
    <row r="94" spans="1:3" x14ac:dyDescent="0.25">
      <c r="A94" s="5" t="s">
        <v>963</v>
      </c>
      <c r="B94" s="5" t="s">
        <v>1122</v>
      </c>
      <c r="C94" s="65">
        <v>-20</v>
      </c>
    </row>
    <row r="95" spans="1:3" x14ac:dyDescent="0.25">
      <c r="A95" s="5" t="s">
        <v>963</v>
      </c>
      <c r="B95" s="5" t="s">
        <v>1123</v>
      </c>
      <c r="C95" s="65">
        <v>-25</v>
      </c>
    </row>
    <row r="96" spans="1:3" x14ac:dyDescent="0.25">
      <c r="A96" s="5" t="s">
        <v>963</v>
      </c>
      <c r="B96" s="5" t="s">
        <v>1124</v>
      </c>
      <c r="C96" s="65">
        <v>-30</v>
      </c>
    </row>
    <row r="97" spans="1:3" ht="15.75" thickBot="1" x14ac:dyDescent="0.3">
      <c r="A97" s="8" t="s">
        <v>963</v>
      </c>
      <c r="B97" s="8" t="s">
        <v>1125</v>
      </c>
      <c r="C97" s="66">
        <v>-40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1.42578125" defaultRowHeight="15" x14ac:dyDescent="0.25"/>
  <cols>
    <col min="1" max="1" width="29.5703125" bestFit="1" customWidth="1"/>
    <col min="2" max="2" width="25.5703125" bestFit="1" customWidth="1"/>
    <col min="3" max="3" width="23.28515625" bestFit="1" customWidth="1"/>
  </cols>
  <sheetData>
    <row r="1" spans="1:3" x14ac:dyDescent="0.25">
      <c r="A1" s="46" t="s">
        <v>900</v>
      </c>
      <c r="B1" s="46" t="s">
        <v>600</v>
      </c>
      <c r="C1" s="46" t="s">
        <v>647</v>
      </c>
    </row>
    <row r="2" spans="1:3" x14ac:dyDescent="0.25">
      <c r="A2" s="13" t="s">
        <v>252</v>
      </c>
      <c r="B2" s="13" t="s">
        <v>335</v>
      </c>
      <c r="C2" s="13" t="s">
        <v>244</v>
      </c>
    </row>
    <row r="3" spans="1:3" x14ac:dyDescent="0.25">
      <c r="A3" s="13" t="s">
        <v>903</v>
      </c>
      <c r="B3" s="13" t="s">
        <v>909</v>
      </c>
      <c r="C3" s="13" t="s">
        <v>221</v>
      </c>
    </row>
    <row r="4" spans="1:3" x14ac:dyDescent="0.25">
      <c r="A4" s="13" t="s">
        <v>582</v>
      </c>
      <c r="B4" s="13" t="s">
        <v>910</v>
      </c>
      <c r="C4" s="13" t="s">
        <v>651</v>
      </c>
    </row>
    <row r="5" spans="1:3" x14ac:dyDescent="0.25">
      <c r="A5" s="13" t="s">
        <v>340</v>
      </c>
      <c r="B5" s="13" t="s">
        <v>533</v>
      </c>
      <c r="C5" s="46" t="s">
        <v>757</v>
      </c>
    </row>
    <row r="6" spans="1:3" x14ac:dyDescent="0.25">
      <c r="A6" s="13" t="s">
        <v>305</v>
      </c>
      <c r="B6" s="13" t="s">
        <v>912</v>
      </c>
      <c r="C6" s="13" t="s">
        <v>333</v>
      </c>
    </row>
    <row r="7" spans="1:3" x14ac:dyDescent="0.25">
      <c r="A7" s="13" t="s">
        <v>906</v>
      </c>
      <c r="B7" s="13" t="s">
        <v>913</v>
      </c>
      <c r="C7" s="13" t="s">
        <v>248</v>
      </c>
    </row>
    <row r="8" spans="1:3" x14ac:dyDescent="0.25">
      <c r="A8" s="13" t="s">
        <v>341</v>
      </c>
      <c r="B8" s="13" t="s">
        <v>529</v>
      </c>
      <c r="C8" s="13" t="s">
        <v>942</v>
      </c>
    </row>
    <row r="9" spans="1:3" x14ac:dyDescent="0.25">
      <c r="A9" s="13" t="s">
        <v>342</v>
      </c>
      <c r="B9" s="46" t="s">
        <v>614</v>
      </c>
      <c r="C9" s="13" t="s">
        <v>531</v>
      </c>
    </row>
    <row r="10" spans="1:3" x14ac:dyDescent="0.25">
      <c r="A10" s="46" t="s">
        <v>654</v>
      </c>
      <c r="B10" s="13" t="s">
        <v>247</v>
      </c>
      <c r="C10" s="13" t="s">
        <v>537</v>
      </c>
    </row>
    <row r="11" spans="1:3" x14ac:dyDescent="0.25">
      <c r="A11" s="13" t="s">
        <v>243</v>
      </c>
      <c r="B11" s="13" t="s">
        <v>915</v>
      </c>
      <c r="C11" s="13" t="s">
        <v>334</v>
      </c>
    </row>
    <row r="12" spans="1:3" x14ac:dyDescent="0.25">
      <c r="A12" s="13" t="s">
        <v>924</v>
      </c>
      <c r="B12" s="13" t="s">
        <v>253</v>
      </c>
      <c r="C12" s="13" t="s">
        <v>785</v>
      </c>
    </row>
    <row r="13" spans="1:3" x14ac:dyDescent="0.25">
      <c r="A13" s="13" t="s">
        <v>246</v>
      </c>
      <c r="B13" s="13" t="s">
        <v>916</v>
      </c>
      <c r="C13" s="13" t="s">
        <v>787</v>
      </c>
    </row>
    <row r="14" spans="1:3" x14ac:dyDescent="0.25">
      <c r="A14" s="13" t="s">
        <v>926</v>
      </c>
      <c r="B14" s="13" t="s">
        <v>917</v>
      </c>
      <c r="C14" s="13" t="s">
        <v>538</v>
      </c>
    </row>
    <row r="15" spans="1:3" x14ac:dyDescent="0.25">
      <c r="A15" s="13" t="s">
        <v>927</v>
      </c>
      <c r="B15" s="13" t="s">
        <v>918</v>
      </c>
      <c r="C15" s="13" t="s">
        <v>336</v>
      </c>
    </row>
    <row r="16" spans="1:3" x14ac:dyDescent="0.25">
      <c r="A16" s="13" t="s">
        <v>535</v>
      </c>
      <c r="B16" s="46" t="s">
        <v>708</v>
      </c>
      <c r="C16" s="13" t="s">
        <v>337</v>
      </c>
    </row>
    <row r="17" spans="1:3" x14ac:dyDescent="0.25">
      <c r="A17" s="46" t="s">
        <v>680</v>
      </c>
      <c r="B17" s="13" t="s">
        <v>931</v>
      </c>
      <c r="C17" s="13" t="s">
        <v>306</v>
      </c>
    </row>
    <row r="18" spans="1:3" x14ac:dyDescent="0.25">
      <c r="A18" s="13" t="s">
        <v>682</v>
      </c>
      <c r="B18" s="13" t="s">
        <v>932</v>
      </c>
      <c r="C18" s="13" t="s">
        <v>870</v>
      </c>
    </row>
    <row r="19" spans="1:3" x14ac:dyDescent="0.25">
      <c r="A19" s="13" t="s">
        <v>688</v>
      </c>
      <c r="B19" s="13" t="s">
        <v>934</v>
      </c>
      <c r="C19" s="13" t="s">
        <v>81</v>
      </c>
    </row>
    <row r="20" spans="1:3" x14ac:dyDescent="0.25">
      <c r="A20" s="13" t="s">
        <v>304</v>
      </c>
      <c r="B20" s="13" t="s">
        <v>936</v>
      </c>
      <c r="C20" s="13" t="s">
        <v>536</v>
      </c>
    </row>
    <row r="21" spans="1:3" x14ac:dyDescent="0.25">
      <c r="A21" s="13" t="s">
        <v>339</v>
      </c>
      <c r="B21" s="13" t="s">
        <v>937</v>
      </c>
      <c r="C21" s="13" t="s">
        <v>254</v>
      </c>
    </row>
    <row r="22" spans="1:3" x14ac:dyDescent="0.25">
      <c r="A22" s="46" t="s">
        <v>637</v>
      </c>
      <c r="B22" s="13" t="s">
        <v>938</v>
      </c>
      <c r="C22" s="13" t="s">
        <v>891</v>
      </c>
    </row>
    <row r="23" spans="1:3" x14ac:dyDescent="0.25">
      <c r="A23" s="13" t="s">
        <v>303</v>
      </c>
      <c r="B23" s="13" t="s">
        <v>939</v>
      </c>
      <c r="C23" s="13" t="s">
        <v>169</v>
      </c>
    </row>
    <row r="24" spans="1:3" x14ac:dyDescent="0.25">
      <c r="A24" s="13" t="s">
        <v>245</v>
      </c>
      <c r="B24" s="13" t="s">
        <v>940</v>
      </c>
      <c r="C24" s="16"/>
    </row>
    <row r="25" spans="1:3" x14ac:dyDescent="0.25">
      <c r="A25" s="13" t="s">
        <v>302</v>
      </c>
      <c r="B25" s="13" t="s">
        <v>752</v>
      </c>
      <c r="C25" s="16"/>
    </row>
    <row r="26" spans="1:3" x14ac:dyDescent="0.25">
      <c r="A26" s="13" t="s">
        <v>646</v>
      </c>
      <c r="B26" s="16"/>
      <c r="C2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Técnicas</vt:lpstr>
      <vt:lpstr>ListaEfectos</vt:lpstr>
      <vt:lpstr>OpcionesEfectos</vt:lpstr>
      <vt:lpstr>ListaDesventajas</vt:lpstr>
      <vt:lpstr>OpcionesDesventajas</vt:lpstr>
      <vt:lpstr>Efectos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</dc:creator>
  <cp:lastModifiedBy>Leira</cp:lastModifiedBy>
  <dcterms:created xsi:type="dcterms:W3CDTF">2019-02-16T17:25:29Z</dcterms:created>
  <dcterms:modified xsi:type="dcterms:W3CDTF">2019-02-17T19:36:34Z</dcterms:modified>
</cp:coreProperties>
</file>