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A:\Google Drive\Rol, Wargame\Anima\Fichas personaje\z. Desarrollo Ficha Anima\"/>
    </mc:Choice>
  </mc:AlternateContent>
  <xr:revisionPtr revIDLastSave="0" documentId="13_ncr:1_{3DB1CCCA-633B-49AC-8EE6-29E544D94F7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écnicas" sheetId="3" r:id="rId1"/>
    <sheet name="ListaEfectos" sheetId="6" r:id="rId2"/>
    <sheet name="OpcionesEfectos" sheetId="5" r:id="rId3"/>
    <sheet name="ListaDesventajas" sheetId="8" r:id="rId4"/>
    <sheet name="OpcionesDesventajas" sheetId="9" r:id="rId5"/>
    <sheet name="Efectos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462" i="3" l="1"/>
  <c r="AJ462" i="3"/>
  <c r="AI462" i="3"/>
  <c r="AH462" i="3"/>
  <c r="AG462" i="3"/>
  <c r="AF462" i="3"/>
  <c r="AK461" i="3"/>
  <c r="AJ461" i="3"/>
  <c r="AI461" i="3"/>
  <c r="AH461" i="3"/>
  <c r="AG461" i="3"/>
  <c r="AF461" i="3"/>
  <c r="AD442" i="3" l="1"/>
  <c r="Y442" i="3"/>
  <c r="AE442" i="3" s="1"/>
  <c r="N442" i="3"/>
  <c r="W442" i="3" s="1"/>
  <c r="M442" i="3"/>
  <c r="M431" i="3"/>
  <c r="N431" i="3"/>
  <c r="W431" i="3" s="1"/>
  <c r="Y431" i="3"/>
  <c r="Z431" i="3" s="1"/>
  <c r="AD431" i="3"/>
  <c r="M432" i="3"/>
  <c r="N432" i="3"/>
  <c r="W432" i="3" s="1"/>
  <c r="AD432" i="3"/>
  <c r="M433" i="3"/>
  <c r="N433" i="3"/>
  <c r="W433" i="3" s="1"/>
  <c r="Y433" i="3"/>
  <c r="Z433" i="3" s="1"/>
  <c r="AD433" i="3"/>
  <c r="M434" i="3"/>
  <c r="N434" i="3"/>
  <c r="Y434" i="3"/>
  <c r="AB434" i="3" s="1"/>
  <c r="AD434" i="3"/>
  <c r="M435" i="3"/>
  <c r="N435" i="3"/>
  <c r="W435" i="3" s="1"/>
  <c r="AD435" i="3"/>
  <c r="M436" i="3"/>
  <c r="N436" i="3"/>
  <c r="Y436" i="3"/>
  <c r="AB436" i="3" s="1"/>
  <c r="AD436" i="3"/>
  <c r="M437" i="3"/>
  <c r="N437" i="3"/>
  <c r="W437" i="3" s="1"/>
  <c r="Y437" i="3"/>
  <c r="Z437" i="3" s="1"/>
  <c r="AD437" i="3"/>
  <c r="M438" i="3"/>
  <c r="N438" i="3"/>
  <c r="Y438" i="3"/>
  <c r="AB438" i="3" s="1"/>
  <c r="AD438" i="3"/>
  <c r="M439" i="3"/>
  <c r="N439" i="3"/>
  <c r="Y439" i="3"/>
  <c r="Z439" i="3" s="1"/>
  <c r="AD439" i="3"/>
  <c r="M440" i="3"/>
  <c r="N440" i="3"/>
  <c r="Y440" i="3"/>
  <c r="AB440" i="3" s="1"/>
  <c r="AD440" i="3"/>
  <c r="M441" i="3"/>
  <c r="N441" i="3"/>
  <c r="W441" i="3" s="1"/>
  <c r="AD441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M19" i="3"/>
  <c r="N157" i="3"/>
  <c r="R437" i="3"/>
  <c r="R431" i="3"/>
  <c r="P431" i="3"/>
  <c r="Q441" i="3"/>
  <c r="Q435" i="3"/>
  <c r="Q433" i="3"/>
  <c r="Q157" i="3"/>
  <c r="P441" i="3"/>
  <c r="O434" i="3"/>
  <c r="O157" i="3"/>
  <c r="P437" i="3"/>
  <c r="Q431" i="3"/>
  <c r="O432" i="3"/>
  <c r="R441" i="3"/>
  <c r="R433" i="3"/>
  <c r="R432" i="3"/>
  <c r="O440" i="3"/>
  <c r="O436" i="3"/>
  <c r="Q439" i="3"/>
  <c r="R157" i="3"/>
  <c r="R435" i="3"/>
  <c r="O438" i="3"/>
  <c r="P157" i="3"/>
  <c r="P435" i="3"/>
  <c r="P433" i="3"/>
  <c r="Q437" i="3"/>
  <c r="S157" i="3"/>
  <c r="P439" i="3"/>
  <c r="AK434" i="3" l="1"/>
  <c r="AG434" i="3"/>
  <c r="AJ434" i="3"/>
  <c r="AF434" i="3"/>
  <c r="AI434" i="3"/>
  <c r="AH434" i="3"/>
  <c r="AK440" i="3"/>
  <c r="AG440" i="3"/>
  <c r="AJ440" i="3"/>
  <c r="AF440" i="3"/>
  <c r="AI440" i="3"/>
  <c r="AH440" i="3"/>
  <c r="AK438" i="3"/>
  <c r="AG438" i="3"/>
  <c r="AJ438" i="3"/>
  <c r="AF438" i="3"/>
  <c r="AI438" i="3"/>
  <c r="AH438" i="3"/>
  <c r="AK436" i="3"/>
  <c r="AG436" i="3"/>
  <c r="AJ436" i="3"/>
  <c r="AF436" i="3"/>
  <c r="AI436" i="3"/>
  <c r="AH436" i="3"/>
  <c r="X442" i="3"/>
  <c r="AB442" i="3"/>
  <c r="V442" i="3"/>
  <c r="Z442" i="3"/>
  <c r="AA442" i="3"/>
  <c r="AE436" i="3"/>
  <c r="AA436" i="3"/>
  <c r="AE434" i="3"/>
  <c r="AE440" i="3"/>
  <c r="AA438" i="3"/>
  <c r="AA434" i="3"/>
  <c r="AA440" i="3"/>
  <c r="AE438" i="3"/>
  <c r="W440" i="3"/>
  <c r="X441" i="3"/>
  <c r="Z440" i="3"/>
  <c r="V440" i="3"/>
  <c r="AB439" i="3"/>
  <c r="X439" i="3"/>
  <c r="Z438" i="3"/>
  <c r="V438" i="3"/>
  <c r="AB437" i="3"/>
  <c r="X437" i="3"/>
  <c r="Z436" i="3"/>
  <c r="V436" i="3"/>
  <c r="X435" i="3"/>
  <c r="Z434" i="3"/>
  <c r="V434" i="3"/>
  <c r="AB433" i="3"/>
  <c r="X433" i="3"/>
  <c r="V432" i="3"/>
  <c r="AB431" i="3"/>
  <c r="X431" i="3"/>
  <c r="W436" i="3"/>
  <c r="AE437" i="3"/>
  <c r="AA437" i="3"/>
  <c r="AC437" i="3" s="1"/>
  <c r="AE433" i="3"/>
  <c r="AA433" i="3"/>
  <c r="AC433" i="3" s="1"/>
  <c r="AE431" i="3"/>
  <c r="AA431" i="3"/>
  <c r="AC431" i="3" s="1"/>
  <c r="W438" i="3"/>
  <c r="W434" i="3"/>
  <c r="AE439" i="3"/>
  <c r="AA439" i="3"/>
  <c r="AC439" i="3" s="1"/>
  <c r="W439" i="3"/>
  <c r="V441" i="3"/>
  <c r="X440" i="3"/>
  <c r="V439" i="3"/>
  <c r="X438" i="3"/>
  <c r="V437" i="3"/>
  <c r="X436" i="3"/>
  <c r="V435" i="3"/>
  <c r="X434" i="3"/>
  <c r="V433" i="3"/>
  <c r="X432" i="3"/>
  <c r="V431" i="3"/>
  <c r="T157" i="3"/>
  <c r="V157" i="3"/>
  <c r="W157" i="3"/>
  <c r="X157" i="3"/>
  <c r="Y157" i="3"/>
  <c r="AD157" i="3"/>
  <c r="N395" i="3"/>
  <c r="N394" i="3"/>
  <c r="N393" i="3"/>
  <c r="N392" i="3"/>
  <c r="X392" i="3" s="1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N462" i="3"/>
  <c r="X462" i="3" s="1"/>
  <c r="N461" i="3"/>
  <c r="W461" i="3" s="1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V443" i="3" s="1"/>
  <c r="N430" i="3"/>
  <c r="W430" i="3" s="1"/>
  <c r="N429" i="3"/>
  <c r="W429" i="3" s="1"/>
  <c r="N428" i="3"/>
  <c r="W428" i="3" s="1"/>
  <c r="N427" i="3"/>
  <c r="N426" i="3"/>
  <c r="N425" i="3"/>
  <c r="N424" i="3"/>
  <c r="N423" i="3"/>
  <c r="N422" i="3"/>
  <c r="N421" i="3"/>
  <c r="N420" i="3"/>
  <c r="N419" i="3"/>
  <c r="N418" i="3"/>
  <c r="X418" i="3" s="1"/>
  <c r="N417" i="3"/>
  <c r="N416" i="3"/>
  <c r="N415" i="3"/>
  <c r="N414" i="3"/>
  <c r="N413" i="3"/>
  <c r="X413" i="3" s="1"/>
  <c r="N412" i="3"/>
  <c r="N411" i="3"/>
  <c r="N410" i="3"/>
  <c r="N409" i="3"/>
  <c r="N408" i="3"/>
  <c r="N407" i="3"/>
  <c r="N406" i="3"/>
  <c r="N405" i="3"/>
  <c r="N404" i="3"/>
  <c r="N403" i="3"/>
  <c r="N402" i="3"/>
  <c r="X402" i="3" s="1"/>
  <c r="N401" i="3"/>
  <c r="N400" i="3"/>
  <c r="N399" i="3"/>
  <c r="X399" i="3" s="1"/>
  <c r="N398" i="3"/>
  <c r="N397" i="3"/>
  <c r="N396" i="3"/>
  <c r="X396" i="3" s="1"/>
  <c r="N262" i="3"/>
  <c r="Y443" i="3"/>
  <c r="AD443" i="3"/>
  <c r="AD429" i="3"/>
  <c r="Y430" i="3"/>
  <c r="AD430" i="3"/>
  <c r="Y428" i="3"/>
  <c r="AD428" i="3"/>
  <c r="AD460" i="3"/>
  <c r="AD459" i="3"/>
  <c r="AD458" i="3"/>
  <c r="AD457" i="3"/>
  <c r="AD456" i="3"/>
  <c r="AD455" i="3"/>
  <c r="AD454" i="3"/>
  <c r="AD453" i="3"/>
  <c r="AD452" i="3"/>
  <c r="AD451" i="3"/>
  <c r="AD450" i="3"/>
  <c r="AD449" i="3"/>
  <c r="AD448" i="3"/>
  <c r="AD447" i="3"/>
  <c r="AD446" i="3"/>
  <c r="AD445" i="3"/>
  <c r="AD444" i="3"/>
  <c r="AD427" i="3"/>
  <c r="AD426" i="3"/>
  <c r="AD425" i="3"/>
  <c r="AD424" i="3"/>
  <c r="AD423" i="3"/>
  <c r="AD422" i="3"/>
  <c r="AD421" i="3"/>
  <c r="AD420" i="3"/>
  <c r="AD419" i="3"/>
  <c r="AD418" i="3"/>
  <c r="AD417" i="3"/>
  <c r="AD416" i="3"/>
  <c r="AD415" i="3"/>
  <c r="AD414" i="3"/>
  <c r="AD413" i="3"/>
  <c r="AD412" i="3"/>
  <c r="AD411" i="3"/>
  <c r="AD410" i="3"/>
  <c r="AD409" i="3"/>
  <c r="AD408" i="3"/>
  <c r="AD407" i="3"/>
  <c r="AD406" i="3"/>
  <c r="AD405" i="3"/>
  <c r="AD404" i="3"/>
  <c r="AD403" i="3"/>
  <c r="AD402" i="3"/>
  <c r="AD401" i="3"/>
  <c r="AD400" i="3"/>
  <c r="AD399" i="3"/>
  <c r="AD398" i="3"/>
  <c r="AD397" i="3"/>
  <c r="AD396" i="3"/>
  <c r="AD395" i="3"/>
  <c r="AD394" i="3"/>
  <c r="AD393" i="3"/>
  <c r="AD392" i="3"/>
  <c r="AD391" i="3"/>
  <c r="AD390" i="3"/>
  <c r="AD389" i="3"/>
  <c r="AD388" i="3"/>
  <c r="AD387" i="3"/>
  <c r="AD386" i="3"/>
  <c r="AD385" i="3"/>
  <c r="AD384" i="3"/>
  <c r="AD383" i="3"/>
  <c r="AD382" i="3"/>
  <c r="AD381" i="3"/>
  <c r="AD380" i="3"/>
  <c r="AD379" i="3"/>
  <c r="AD378" i="3"/>
  <c r="AD377" i="3"/>
  <c r="AD376" i="3"/>
  <c r="AD375" i="3"/>
  <c r="AD374" i="3"/>
  <c r="AD373" i="3"/>
  <c r="AD372" i="3"/>
  <c r="AD371" i="3"/>
  <c r="AD370" i="3"/>
  <c r="AD369" i="3"/>
  <c r="AD368" i="3"/>
  <c r="AD367" i="3"/>
  <c r="AD366" i="3"/>
  <c r="AD365" i="3"/>
  <c r="AD364" i="3"/>
  <c r="AD363" i="3"/>
  <c r="AD362" i="3"/>
  <c r="AD361" i="3"/>
  <c r="AD360" i="3"/>
  <c r="AD359" i="3"/>
  <c r="AD358" i="3"/>
  <c r="AD357" i="3"/>
  <c r="AD356" i="3"/>
  <c r="AD355" i="3"/>
  <c r="AD354" i="3"/>
  <c r="AD353" i="3"/>
  <c r="AD352" i="3"/>
  <c r="AD351" i="3"/>
  <c r="AD350" i="3"/>
  <c r="AD349" i="3"/>
  <c r="AD348" i="3"/>
  <c r="AD347" i="3"/>
  <c r="AD346" i="3"/>
  <c r="AD345" i="3"/>
  <c r="AD344" i="3"/>
  <c r="AD343" i="3"/>
  <c r="AD342" i="3"/>
  <c r="AD341" i="3"/>
  <c r="AD340" i="3"/>
  <c r="AD339" i="3"/>
  <c r="AD338" i="3"/>
  <c r="AD337" i="3"/>
  <c r="AD336" i="3"/>
  <c r="AD335" i="3"/>
  <c r="AD334" i="3"/>
  <c r="AD333" i="3"/>
  <c r="AD332" i="3"/>
  <c r="AD331" i="3"/>
  <c r="AD330" i="3"/>
  <c r="AD329" i="3"/>
  <c r="AD328" i="3"/>
  <c r="AD327" i="3"/>
  <c r="AD326" i="3"/>
  <c r="AD325" i="3"/>
  <c r="AD324" i="3"/>
  <c r="AD323" i="3"/>
  <c r="AD322" i="3"/>
  <c r="AD321" i="3"/>
  <c r="AD320" i="3"/>
  <c r="AD319" i="3"/>
  <c r="AD318" i="3"/>
  <c r="AD317" i="3"/>
  <c r="AD316" i="3"/>
  <c r="AD315" i="3"/>
  <c r="AD314" i="3"/>
  <c r="AD313" i="3"/>
  <c r="AD312" i="3"/>
  <c r="AD311" i="3"/>
  <c r="AD310" i="3"/>
  <c r="AD309" i="3"/>
  <c r="AD308" i="3"/>
  <c r="AD307" i="3"/>
  <c r="AD306" i="3"/>
  <c r="AD305" i="3"/>
  <c r="AD304" i="3"/>
  <c r="AD303" i="3"/>
  <c r="AD302" i="3"/>
  <c r="AD301" i="3"/>
  <c r="AD300" i="3"/>
  <c r="AD299" i="3"/>
  <c r="AD298" i="3"/>
  <c r="AD297" i="3"/>
  <c r="AD296" i="3"/>
  <c r="AD295" i="3"/>
  <c r="AD294" i="3"/>
  <c r="AD293" i="3"/>
  <c r="AD292" i="3"/>
  <c r="AD291" i="3"/>
  <c r="AD290" i="3"/>
  <c r="AD289" i="3"/>
  <c r="AD288" i="3"/>
  <c r="AD287" i="3"/>
  <c r="AD286" i="3"/>
  <c r="AD285" i="3"/>
  <c r="AD284" i="3"/>
  <c r="AD283" i="3"/>
  <c r="AD282" i="3"/>
  <c r="AD281" i="3"/>
  <c r="AD280" i="3"/>
  <c r="AD279" i="3"/>
  <c r="AD278" i="3"/>
  <c r="AD277" i="3"/>
  <c r="AD276" i="3"/>
  <c r="AD275" i="3"/>
  <c r="AD274" i="3"/>
  <c r="AD273" i="3"/>
  <c r="AD272" i="3"/>
  <c r="AD271" i="3"/>
  <c r="AD270" i="3"/>
  <c r="AD269" i="3"/>
  <c r="AD268" i="3"/>
  <c r="AD267" i="3"/>
  <c r="AD266" i="3"/>
  <c r="AD265" i="3"/>
  <c r="AD264" i="3"/>
  <c r="AD263" i="3"/>
  <c r="AD262" i="3"/>
  <c r="AD261" i="3"/>
  <c r="AD260" i="3"/>
  <c r="AD259" i="3"/>
  <c r="AD258" i="3"/>
  <c r="AD257" i="3"/>
  <c r="AD256" i="3"/>
  <c r="AD255" i="3"/>
  <c r="AD254" i="3"/>
  <c r="AD253" i="3"/>
  <c r="AD252" i="3"/>
  <c r="AD251" i="3"/>
  <c r="AD250" i="3"/>
  <c r="AD249" i="3"/>
  <c r="AD248" i="3"/>
  <c r="AD247" i="3"/>
  <c r="AD246" i="3"/>
  <c r="AD245" i="3"/>
  <c r="AD244" i="3"/>
  <c r="AD243" i="3"/>
  <c r="AD242" i="3"/>
  <c r="AD241" i="3"/>
  <c r="AD240" i="3"/>
  <c r="AD239" i="3"/>
  <c r="AD238" i="3"/>
  <c r="AD237" i="3"/>
  <c r="AD236" i="3"/>
  <c r="AD235" i="3"/>
  <c r="AD234" i="3"/>
  <c r="AD233" i="3"/>
  <c r="AD232" i="3"/>
  <c r="AD231" i="3"/>
  <c r="AD230" i="3"/>
  <c r="AD229" i="3"/>
  <c r="AD228" i="3"/>
  <c r="AD227" i="3"/>
  <c r="AD226" i="3"/>
  <c r="AD225" i="3"/>
  <c r="AD224" i="3"/>
  <c r="AD223" i="3"/>
  <c r="AD222" i="3"/>
  <c r="AD221" i="3"/>
  <c r="AD220" i="3"/>
  <c r="AD219" i="3"/>
  <c r="AD218" i="3"/>
  <c r="AD217" i="3"/>
  <c r="AD216" i="3"/>
  <c r="AD215" i="3"/>
  <c r="AD214" i="3"/>
  <c r="AD213" i="3"/>
  <c r="AD212" i="3"/>
  <c r="AD211" i="3"/>
  <c r="AD210" i="3"/>
  <c r="AD209" i="3"/>
  <c r="AD208" i="3"/>
  <c r="AD207" i="3"/>
  <c r="AD206" i="3"/>
  <c r="AD205" i="3"/>
  <c r="AD204" i="3"/>
  <c r="AD203" i="3"/>
  <c r="AD202" i="3"/>
  <c r="AD201" i="3"/>
  <c r="AD200" i="3"/>
  <c r="AD199" i="3"/>
  <c r="AD198" i="3"/>
  <c r="AD197" i="3"/>
  <c r="AD196" i="3"/>
  <c r="AD195" i="3"/>
  <c r="AD194" i="3"/>
  <c r="AD193" i="3"/>
  <c r="AD192" i="3"/>
  <c r="AD191" i="3"/>
  <c r="AD190" i="3"/>
  <c r="AD189" i="3"/>
  <c r="AD188" i="3"/>
  <c r="AD187" i="3"/>
  <c r="AD186" i="3"/>
  <c r="AD185" i="3"/>
  <c r="AD184" i="3"/>
  <c r="AD183" i="3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X389" i="3"/>
  <c r="X409" i="3"/>
  <c r="X422" i="3"/>
  <c r="O442" i="3"/>
  <c r="Q442" i="3"/>
  <c r="S431" i="3"/>
  <c r="P442" i="3"/>
  <c r="O441" i="3"/>
  <c r="S442" i="3"/>
  <c r="O435" i="3"/>
  <c r="R442" i="3"/>
  <c r="Y432" i="3"/>
  <c r="AC434" i="3" l="1"/>
  <c r="AI431" i="3"/>
  <c r="AH431" i="3"/>
  <c r="AK431" i="3"/>
  <c r="AG431" i="3"/>
  <c r="AJ431" i="3"/>
  <c r="AF431" i="3"/>
  <c r="AI437" i="3"/>
  <c r="AH437" i="3"/>
  <c r="AK437" i="3"/>
  <c r="AG437" i="3"/>
  <c r="AJ437" i="3"/>
  <c r="AF437" i="3"/>
  <c r="AI439" i="3"/>
  <c r="AH439" i="3"/>
  <c r="AK439" i="3"/>
  <c r="AG439" i="3"/>
  <c r="AJ439" i="3"/>
  <c r="AF439" i="3"/>
  <c r="AK442" i="3"/>
  <c r="AG442" i="3"/>
  <c r="AJ442" i="3"/>
  <c r="AF442" i="3"/>
  <c r="AI442" i="3"/>
  <c r="AH442" i="3"/>
  <c r="AI433" i="3"/>
  <c r="AH433" i="3"/>
  <c r="AK433" i="3"/>
  <c r="AG433" i="3"/>
  <c r="AJ433" i="3"/>
  <c r="AF433" i="3"/>
  <c r="T442" i="3"/>
  <c r="AC442" i="3"/>
  <c r="V429" i="3"/>
  <c r="W443" i="3"/>
  <c r="AC436" i="3"/>
  <c r="AC440" i="3"/>
  <c r="AC438" i="3"/>
  <c r="S436" i="3"/>
  <c r="P434" i="3"/>
  <c r="S437" i="3"/>
  <c r="P438" i="3"/>
  <c r="Y435" i="3"/>
  <c r="P440" i="3"/>
  <c r="S433" i="3"/>
  <c r="P432" i="3"/>
  <c r="R461" i="3"/>
  <c r="O462" i="3"/>
  <c r="Q443" i="3"/>
  <c r="R429" i="3"/>
  <c r="P429" i="3"/>
  <c r="R428" i="3"/>
  <c r="R436" i="3"/>
  <c r="O431" i="3"/>
  <c r="S438" i="3"/>
  <c r="O439" i="3"/>
  <c r="Q428" i="3"/>
  <c r="S441" i="3"/>
  <c r="R438" i="3"/>
  <c r="Q436" i="3"/>
  <c r="P436" i="3"/>
  <c r="Q440" i="3"/>
  <c r="S439" i="3"/>
  <c r="S440" i="3"/>
  <c r="S434" i="3"/>
  <c r="Q462" i="3"/>
  <c r="Q461" i="3"/>
  <c r="Q429" i="3"/>
  <c r="Q430" i="3"/>
  <c r="O429" i="3"/>
  <c r="Y441" i="3"/>
  <c r="O437" i="3"/>
  <c r="S462" i="3"/>
  <c r="R443" i="3"/>
  <c r="S430" i="3"/>
  <c r="Q434" i="3"/>
  <c r="R439" i="3"/>
  <c r="Q432" i="3"/>
  <c r="R434" i="3"/>
  <c r="S435" i="3"/>
  <c r="Q438" i="3"/>
  <c r="S432" i="3"/>
  <c r="R462" i="3"/>
  <c r="P462" i="3"/>
  <c r="P430" i="3"/>
  <c r="O430" i="3"/>
  <c r="R440" i="3"/>
  <c r="O433" i="3"/>
  <c r="P461" i="3"/>
  <c r="R430" i="3"/>
  <c r="T432" i="3" l="1"/>
  <c r="T439" i="3"/>
  <c r="T437" i="3"/>
  <c r="T440" i="3"/>
  <c r="T433" i="3"/>
  <c r="AB435" i="3"/>
  <c r="T436" i="3"/>
  <c r="T438" i="3"/>
  <c r="T431" i="3"/>
  <c r="T434" i="3"/>
  <c r="AB441" i="3"/>
  <c r="AB432" i="3"/>
  <c r="T435" i="3"/>
  <c r="T441" i="3"/>
  <c r="AE443" i="3"/>
  <c r="AA443" i="3"/>
  <c r="Z443" i="3"/>
  <c r="AE428" i="3"/>
  <c r="AA428" i="3"/>
  <c r="Z428" i="3"/>
  <c r="AE430" i="3"/>
  <c r="AA430" i="3"/>
  <c r="Z430" i="3"/>
  <c r="AE157" i="3"/>
  <c r="Z157" i="3"/>
  <c r="AA157" i="3"/>
  <c r="AB428" i="3"/>
  <c r="AB443" i="3"/>
  <c r="AB157" i="3"/>
  <c r="V430" i="3"/>
  <c r="X430" i="3"/>
  <c r="W462" i="3"/>
  <c r="V462" i="3"/>
  <c r="X461" i="3"/>
  <c r="AB430" i="3"/>
  <c r="T462" i="3"/>
  <c r="V461" i="3"/>
  <c r="X443" i="3"/>
  <c r="T430" i="3"/>
  <c r="X429" i="3"/>
  <c r="X428" i="3"/>
  <c r="V428" i="3"/>
  <c r="AA435" i="3"/>
  <c r="S461" i="3"/>
  <c r="O443" i="3"/>
  <c r="O428" i="3"/>
  <c r="Z435" i="3"/>
  <c r="Y429" i="3"/>
  <c r="AE435" i="3"/>
  <c r="S443" i="3"/>
  <c r="AA432" i="3"/>
  <c r="P443" i="3"/>
  <c r="P428" i="3"/>
  <c r="Z432" i="3"/>
  <c r="O461" i="3"/>
  <c r="S428" i="3"/>
  <c r="AE432" i="3"/>
  <c r="S429" i="3"/>
  <c r="AI443" i="3" l="1"/>
  <c r="AH443" i="3"/>
  <c r="AK443" i="3"/>
  <c r="AG443" i="3"/>
  <c r="AJ443" i="3"/>
  <c r="AF443" i="3"/>
  <c r="AK430" i="3"/>
  <c r="AG430" i="3"/>
  <c r="AJ430" i="3"/>
  <c r="AF430" i="3"/>
  <c r="AI430" i="3"/>
  <c r="AH430" i="3"/>
  <c r="AK428" i="3"/>
  <c r="AG428" i="3"/>
  <c r="AJ428" i="3"/>
  <c r="AF428" i="3"/>
  <c r="AI428" i="3"/>
  <c r="AH428" i="3"/>
  <c r="AK432" i="3"/>
  <c r="AG432" i="3"/>
  <c r="AJ432" i="3"/>
  <c r="AI432" i="3"/>
  <c r="AH432" i="3"/>
  <c r="AI435" i="3"/>
  <c r="AH435" i="3"/>
  <c r="AK435" i="3"/>
  <c r="AJ435" i="3"/>
  <c r="AJ157" i="3"/>
  <c r="AF157" i="3"/>
  <c r="AI157" i="3"/>
  <c r="AH157" i="3"/>
  <c r="AG157" i="3"/>
  <c r="AK157" i="3"/>
  <c r="AC432" i="3"/>
  <c r="AC435" i="3"/>
  <c r="AC430" i="3"/>
  <c r="AC157" i="3"/>
  <c r="T461" i="3"/>
  <c r="AC443" i="3"/>
  <c r="T443" i="3"/>
  <c r="AC428" i="3"/>
  <c r="AB429" i="3"/>
  <c r="T429" i="3"/>
  <c r="T428" i="3"/>
  <c r="AF432" i="3"/>
  <c r="AG435" i="3"/>
  <c r="AF435" i="3"/>
  <c r="Z429" i="3"/>
  <c r="AA429" i="3"/>
  <c r="AE429" i="3"/>
  <c r="AI429" i="3" l="1"/>
  <c r="AH429" i="3"/>
  <c r="AK429" i="3"/>
  <c r="AG429" i="3"/>
  <c r="AJ429" i="3"/>
  <c r="AF429" i="3"/>
  <c r="V392" i="3"/>
  <c r="V396" i="3"/>
  <c r="V399" i="3"/>
  <c r="V402" i="3"/>
  <c r="V409" i="3"/>
  <c r="V413" i="3"/>
  <c r="V418" i="3"/>
  <c r="V422" i="3"/>
  <c r="W392" i="3"/>
  <c r="W396" i="3"/>
  <c r="W399" i="3"/>
  <c r="W402" i="3"/>
  <c r="W409" i="3"/>
  <c r="W413" i="3"/>
  <c r="W418" i="3"/>
  <c r="W422" i="3"/>
  <c r="Y11" i="3"/>
  <c r="Y13" i="3"/>
  <c r="Y14" i="3"/>
  <c r="Y16" i="3"/>
  <c r="Y18" i="3"/>
  <c r="Y21" i="3"/>
  <c r="Y22" i="3"/>
  <c r="Y25" i="3"/>
  <c r="Y29" i="3"/>
  <c r="Y31" i="3"/>
  <c r="Y32" i="3"/>
  <c r="Y34" i="3"/>
  <c r="Y35" i="3"/>
  <c r="Y37" i="3"/>
  <c r="Y38" i="3"/>
  <c r="Y39" i="3"/>
  <c r="Y42" i="3"/>
  <c r="Y43" i="3"/>
  <c r="Y45" i="3"/>
  <c r="Y46" i="3"/>
  <c r="Y48" i="3"/>
  <c r="Y49" i="3"/>
  <c r="Y51" i="3"/>
  <c r="Y52" i="3"/>
  <c r="Y54" i="3"/>
  <c r="Y55" i="3"/>
  <c r="Y57" i="3"/>
  <c r="Y60" i="3"/>
  <c r="Y62" i="3"/>
  <c r="Y65" i="3"/>
  <c r="Y68" i="3"/>
  <c r="Y71" i="3"/>
  <c r="Y73" i="3"/>
  <c r="Y75" i="3"/>
  <c r="Y76" i="3"/>
  <c r="Y79" i="3"/>
  <c r="Y80" i="3"/>
  <c r="Y82" i="3"/>
  <c r="Y83" i="3"/>
  <c r="Y85" i="3"/>
  <c r="Y87" i="3"/>
  <c r="Y89" i="3"/>
  <c r="Y90" i="3"/>
  <c r="Y91" i="3"/>
  <c r="Y93" i="3"/>
  <c r="Y94" i="3"/>
  <c r="Y96" i="3"/>
  <c r="Y98" i="3"/>
  <c r="Y100" i="3"/>
  <c r="Y102" i="3"/>
  <c r="Y106" i="3"/>
  <c r="Y107" i="3"/>
  <c r="Y108" i="3"/>
  <c r="Y110" i="3"/>
  <c r="Y111" i="3"/>
  <c r="Y112" i="3"/>
  <c r="Y114" i="3"/>
  <c r="Y115" i="3"/>
  <c r="Y116" i="3"/>
  <c r="Y118" i="3"/>
  <c r="Y119" i="3"/>
  <c r="Y121" i="3"/>
  <c r="Y122" i="3"/>
  <c r="Y125" i="3"/>
  <c r="Y128" i="3"/>
  <c r="Y130" i="3"/>
  <c r="Y132" i="3"/>
  <c r="Y135" i="3"/>
  <c r="Y138" i="3"/>
  <c r="Y139" i="3"/>
  <c r="Y142" i="3"/>
  <c r="Y144" i="3"/>
  <c r="Y145" i="3"/>
  <c r="Y147" i="3"/>
  <c r="Y148" i="3"/>
  <c r="Y151" i="3"/>
  <c r="Y152" i="3"/>
  <c r="Y155" i="3"/>
  <c r="Y156" i="3"/>
  <c r="Y165" i="3"/>
  <c r="Y167" i="3"/>
  <c r="Y169" i="3"/>
  <c r="Y171" i="3"/>
  <c r="Y173" i="3"/>
  <c r="Y174" i="3"/>
  <c r="Y175" i="3"/>
  <c r="Y177" i="3"/>
  <c r="Y179" i="3"/>
  <c r="Y181" i="3"/>
  <c r="Y183" i="3"/>
  <c r="Y186" i="3"/>
  <c r="Y188" i="3"/>
  <c r="Y190" i="3"/>
  <c r="Y191" i="3"/>
  <c r="Y192" i="3"/>
  <c r="Y195" i="3"/>
  <c r="Y196" i="3"/>
  <c r="Y198" i="3"/>
  <c r="Y199" i="3"/>
  <c r="Y201" i="3"/>
  <c r="Y202" i="3"/>
  <c r="Y205" i="3"/>
  <c r="Y207" i="3"/>
  <c r="Y209" i="3"/>
  <c r="Y210" i="3"/>
  <c r="Y212" i="3"/>
  <c r="Y214" i="3"/>
  <c r="Y215" i="3"/>
  <c r="Y217" i="3"/>
  <c r="Y220" i="3"/>
  <c r="Y221" i="3"/>
  <c r="Y223" i="3"/>
  <c r="Y225" i="3"/>
  <c r="Y228" i="3"/>
  <c r="Y231" i="3"/>
  <c r="Y232" i="3"/>
  <c r="Y235" i="3"/>
  <c r="Y236" i="3"/>
  <c r="Y237" i="3"/>
  <c r="Y239" i="3"/>
  <c r="Y240" i="3"/>
  <c r="Y244" i="3"/>
  <c r="Y249" i="3"/>
  <c r="Y252" i="3"/>
  <c r="Y253" i="3"/>
  <c r="Y255" i="3"/>
  <c r="Y257" i="3"/>
  <c r="Y258" i="3"/>
  <c r="Y259" i="3"/>
  <c r="Y261" i="3"/>
  <c r="Y262" i="3"/>
  <c r="Y264" i="3"/>
  <c r="Y266" i="3"/>
  <c r="Y267" i="3"/>
  <c r="Y269" i="3"/>
  <c r="Y271" i="3"/>
  <c r="Y274" i="3"/>
  <c r="Y275" i="3"/>
  <c r="Y277" i="3"/>
  <c r="Y278" i="3"/>
  <c r="Y280" i="3"/>
  <c r="Y283" i="3"/>
  <c r="Y285" i="3"/>
  <c r="Y286" i="3"/>
  <c r="Y289" i="3"/>
  <c r="Y290" i="3"/>
  <c r="Y293" i="3"/>
  <c r="Y294" i="3"/>
  <c r="Y296" i="3"/>
  <c r="Y297" i="3"/>
  <c r="Y300" i="3"/>
  <c r="Y302" i="3"/>
  <c r="Y304" i="3"/>
  <c r="Y308" i="3"/>
  <c r="Y311" i="3"/>
  <c r="Y312" i="3"/>
  <c r="Y314" i="3"/>
  <c r="Y315" i="3"/>
  <c r="Y317" i="3"/>
  <c r="Y318" i="3"/>
  <c r="Y320" i="3"/>
  <c r="Y321" i="3"/>
  <c r="Y323" i="3"/>
  <c r="Y326" i="3"/>
  <c r="Y328" i="3"/>
  <c r="Y331" i="3"/>
  <c r="Y332" i="3"/>
  <c r="Y335" i="3"/>
  <c r="Y336" i="3"/>
  <c r="Y337" i="3"/>
  <c r="Y339" i="3"/>
  <c r="Y341" i="3"/>
  <c r="Y344" i="3"/>
  <c r="Y347" i="3"/>
  <c r="Y350" i="3"/>
  <c r="Y351" i="3"/>
  <c r="Y354" i="3"/>
  <c r="Y355" i="3"/>
  <c r="Y356" i="3"/>
  <c r="Y357" i="3"/>
  <c r="Y358" i="3"/>
  <c r="Y361" i="3"/>
  <c r="Y362" i="3"/>
  <c r="Y363" i="3"/>
  <c r="Y365" i="3"/>
  <c r="Y367" i="3"/>
  <c r="Y370" i="3"/>
  <c r="Y373" i="3"/>
  <c r="Y376" i="3"/>
  <c r="Y379" i="3"/>
  <c r="Y382" i="3"/>
  <c r="Y383" i="3"/>
  <c r="Y385" i="3"/>
  <c r="Y386" i="3"/>
  <c r="Y388" i="3"/>
  <c r="Y389" i="3"/>
  <c r="Y394" i="3"/>
  <c r="Y395" i="3"/>
  <c r="Y398" i="3"/>
  <c r="Y399" i="3"/>
  <c r="Y402" i="3"/>
  <c r="Y403" i="3"/>
  <c r="Y404" i="3"/>
  <c r="Y407" i="3"/>
  <c r="Y408" i="3"/>
  <c r="Y409" i="3"/>
  <c r="Y410" i="3"/>
  <c r="Y413" i="3"/>
  <c r="Y415" i="3"/>
  <c r="Y417" i="3"/>
  <c r="Y418" i="3"/>
  <c r="Y421" i="3"/>
  <c r="Y422" i="3"/>
  <c r="Y424" i="3"/>
  <c r="Y425" i="3"/>
  <c r="Y427" i="3"/>
  <c r="Y445" i="3"/>
  <c r="Y447" i="3"/>
  <c r="Y448" i="3"/>
  <c r="Y450" i="3"/>
  <c r="Y451" i="3"/>
  <c r="Y454" i="3"/>
  <c r="Y3" i="3"/>
  <c r="Y5" i="3"/>
  <c r="Y7" i="3"/>
  <c r="Y9" i="3"/>
  <c r="Y456" i="3"/>
  <c r="Y457" i="3"/>
  <c r="Y458" i="3"/>
  <c r="Y459" i="3"/>
  <c r="Y460" i="3"/>
  <c r="AE457" i="3" l="1"/>
  <c r="AA457" i="3"/>
  <c r="Z457" i="3"/>
  <c r="AE5" i="3"/>
  <c r="AA5" i="3"/>
  <c r="Z5" i="3"/>
  <c r="AE450" i="3"/>
  <c r="AA450" i="3"/>
  <c r="Z450" i="3"/>
  <c r="AE427" i="3"/>
  <c r="AA427" i="3"/>
  <c r="Z427" i="3"/>
  <c r="AE421" i="3"/>
  <c r="AA421" i="3"/>
  <c r="Z421" i="3"/>
  <c r="AE413" i="3"/>
  <c r="AA413" i="3"/>
  <c r="Z413" i="3"/>
  <c r="AE407" i="3"/>
  <c r="AA407" i="3"/>
  <c r="Z407" i="3"/>
  <c r="AE399" i="3"/>
  <c r="AA399" i="3"/>
  <c r="Z399" i="3"/>
  <c r="AE389" i="3"/>
  <c r="AA389" i="3"/>
  <c r="Z389" i="3"/>
  <c r="AE383" i="3"/>
  <c r="AA383" i="3"/>
  <c r="Z383" i="3"/>
  <c r="AE373" i="3"/>
  <c r="AA373" i="3"/>
  <c r="Z373" i="3"/>
  <c r="AE363" i="3"/>
  <c r="AA363" i="3"/>
  <c r="Z363" i="3"/>
  <c r="AE357" i="3"/>
  <c r="AA357" i="3"/>
  <c r="Z357" i="3"/>
  <c r="AE351" i="3"/>
  <c r="AA351" i="3"/>
  <c r="Z351" i="3"/>
  <c r="AE341" i="3"/>
  <c r="AA341" i="3"/>
  <c r="Z341" i="3"/>
  <c r="AE335" i="3"/>
  <c r="AA335" i="3"/>
  <c r="Z335" i="3"/>
  <c r="AE326" i="3"/>
  <c r="AA326" i="3"/>
  <c r="Z326" i="3"/>
  <c r="AE318" i="3"/>
  <c r="AA318" i="3"/>
  <c r="Z318" i="3"/>
  <c r="AE312" i="3"/>
  <c r="AA312" i="3"/>
  <c r="Z312" i="3"/>
  <c r="AE302" i="3"/>
  <c r="AA302" i="3"/>
  <c r="Z302" i="3"/>
  <c r="AE294" i="3"/>
  <c r="AA294" i="3"/>
  <c r="Z294" i="3"/>
  <c r="AE286" i="3"/>
  <c r="Z286" i="3"/>
  <c r="AA286" i="3"/>
  <c r="AE278" i="3"/>
  <c r="Z278" i="3"/>
  <c r="AA278" i="3"/>
  <c r="AE271" i="3"/>
  <c r="AA271" i="3"/>
  <c r="Z271" i="3"/>
  <c r="AE264" i="3"/>
  <c r="Z264" i="3"/>
  <c r="AA264" i="3"/>
  <c r="AE258" i="3"/>
  <c r="Z258" i="3"/>
  <c r="AA258" i="3"/>
  <c r="AE252" i="3"/>
  <c r="Z252" i="3"/>
  <c r="AA252" i="3"/>
  <c r="AE239" i="3"/>
  <c r="AA239" i="3"/>
  <c r="Z239" i="3"/>
  <c r="AE232" i="3"/>
  <c r="Z232" i="3"/>
  <c r="AA232" i="3"/>
  <c r="AE223" i="3"/>
  <c r="AA223" i="3"/>
  <c r="Z223" i="3"/>
  <c r="AE215" i="3"/>
  <c r="AA215" i="3"/>
  <c r="Z215" i="3"/>
  <c r="AE209" i="3"/>
  <c r="AA209" i="3"/>
  <c r="Z209" i="3"/>
  <c r="AE201" i="3"/>
  <c r="AA201" i="3"/>
  <c r="Z201" i="3"/>
  <c r="AE195" i="3"/>
  <c r="AA195" i="3"/>
  <c r="Z195" i="3"/>
  <c r="AE188" i="3"/>
  <c r="Z188" i="3"/>
  <c r="AA188" i="3"/>
  <c r="AE179" i="3"/>
  <c r="AA179" i="3"/>
  <c r="Z179" i="3"/>
  <c r="AE173" i="3"/>
  <c r="AA173" i="3"/>
  <c r="Z173" i="3"/>
  <c r="AE165" i="3"/>
  <c r="AA165" i="3"/>
  <c r="Z165" i="3"/>
  <c r="AE151" i="3"/>
  <c r="Z151" i="3"/>
  <c r="AA151" i="3"/>
  <c r="AE144" i="3"/>
  <c r="AA144" i="3"/>
  <c r="Z144" i="3"/>
  <c r="AE135" i="3"/>
  <c r="Z135" i="3"/>
  <c r="AA135" i="3"/>
  <c r="AE125" i="3"/>
  <c r="Z125" i="3"/>
  <c r="AA125" i="3"/>
  <c r="AE118" i="3"/>
  <c r="AA118" i="3"/>
  <c r="Z118" i="3"/>
  <c r="AE112" i="3"/>
  <c r="AA112" i="3"/>
  <c r="Z112" i="3"/>
  <c r="AE107" i="3"/>
  <c r="Z107" i="3"/>
  <c r="AA107" i="3"/>
  <c r="AE98" i="3"/>
  <c r="AA98" i="3"/>
  <c r="Z98" i="3"/>
  <c r="AE91" i="3"/>
  <c r="Z91" i="3"/>
  <c r="AA91" i="3"/>
  <c r="AE85" i="3"/>
  <c r="Z85" i="3"/>
  <c r="AA85" i="3"/>
  <c r="AE79" i="3"/>
  <c r="Z79" i="3"/>
  <c r="AA79" i="3"/>
  <c r="AE71" i="3"/>
  <c r="AA71" i="3"/>
  <c r="Z71" i="3"/>
  <c r="AE60" i="3"/>
  <c r="AA60" i="3"/>
  <c r="Z60" i="3"/>
  <c r="AE52" i="3"/>
  <c r="AA52" i="3"/>
  <c r="Z52" i="3"/>
  <c r="AE46" i="3"/>
  <c r="AA46" i="3"/>
  <c r="Z46" i="3"/>
  <c r="AE39" i="3"/>
  <c r="Z39" i="3"/>
  <c r="AA39" i="3"/>
  <c r="AE34" i="3"/>
  <c r="AA34" i="3"/>
  <c r="Z34" i="3"/>
  <c r="AE25" i="3"/>
  <c r="AA25" i="3"/>
  <c r="Z25" i="3"/>
  <c r="AE16" i="3"/>
  <c r="AA16" i="3"/>
  <c r="Z16" i="3"/>
  <c r="AE460" i="3"/>
  <c r="AA460" i="3"/>
  <c r="Z460" i="3"/>
  <c r="AE456" i="3"/>
  <c r="AA456" i="3"/>
  <c r="Z456" i="3"/>
  <c r="AA3" i="3"/>
  <c r="Z3" i="3"/>
  <c r="AE448" i="3"/>
  <c r="AA448" i="3"/>
  <c r="Z448" i="3"/>
  <c r="AE425" i="3"/>
  <c r="AA425" i="3"/>
  <c r="Z425" i="3"/>
  <c r="AE418" i="3"/>
  <c r="AA418" i="3"/>
  <c r="Z418" i="3"/>
  <c r="AE410" i="3"/>
  <c r="AA410" i="3"/>
  <c r="Z410" i="3"/>
  <c r="AE404" i="3"/>
  <c r="AA404" i="3"/>
  <c r="Z404" i="3"/>
  <c r="AE398" i="3"/>
  <c r="AA398" i="3"/>
  <c r="Z398" i="3"/>
  <c r="AE388" i="3"/>
  <c r="AA388" i="3"/>
  <c r="Z388" i="3"/>
  <c r="AE382" i="3"/>
  <c r="AA382" i="3"/>
  <c r="Z382" i="3"/>
  <c r="AE370" i="3"/>
  <c r="AA370" i="3"/>
  <c r="Z370" i="3"/>
  <c r="AE362" i="3"/>
  <c r="AA362" i="3"/>
  <c r="Z362" i="3"/>
  <c r="AE356" i="3"/>
  <c r="AA356" i="3"/>
  <c r="Z356" i="3"/>
  <c r="AE350" i="3"/>
  <c r="AA350" i="3"/>
  <c r="Z350" i="3"/>
  <c r="AE339" i="3"/>
  <c r="AA339" i="3"/>
  <c r="Z339" i="3"/>
  <c r="AE332" i="3"/>
  <c r="AA332" i="3"/>
  <c r="Z332" i="3"/>
  <c r="AE323" i="3"/>
  <c r="AA323" i="3"/>
  <c r="Z323" i="3"/>
  <c r="AE317" i="3"/>
  <c r="AA317" i="3"/>
  <c r="Z317" i="3"/>
  <c r="AE311" i="3"/>
  <c r="AA311" i="3"/>
  <c r="Z311" i="3"/>
  <c r="AE300" i="3"/>
  <c r="AA300" i="3"/>
  <c r="Z300" i="3"/>
  <c r="AE293" i="3"/>
  <c r="AA293" i="3"/>
  <c r="Z293" i="3"/>
  <c r="AE285" i="3"/>
  <c r="AA285" i="3"/>
  <c r="Z285" i="3"/>
  <c r="AE277" i="3"/>
  <c r="AA277" i="3"/>
  <c r="Z277" i="3"/>
  <c r="AE269" i="3"/>
  <c r="AA269" i="3"/>
  <c r="Z269" i="3"/>
  <c r="AE262" i="3"/>
  <c r="Z262" i="3"/>
  <c r="AA262" i="3"/>
  <c r="AE257" i="3"/>
  <c r="AA257" i="3"/>
  <c r="Z257" i="3"/>
  <c r="AE249" i="3"/>
  <c r="AA249" i="3"/>
  <c r="Z249" i="3"/>
  <c r="AE237" i="3"/>
  <c r="AA237" i="3"/>
  <c r="Z237" i="3"/>
  <c r="AE231" i="3"/>
  <c r="AA231" i="3"/>
  <c r="Z231" i="3"/>
  <c r="AE221" i="3"/>
  <c r="AA221" i="3"/>
  <c r="Z221" i="3"/>
  <c r="AE214" i="3"/>
  <c r="Z214" i="3"/>
  <c r="AA214" i="3"/>
  <c r="AE207" i="3"/>
  <c r="AA207" i="3"/>
  <c r="Z207" i="3"/>
  <c r="AE199" i="3"/>
  <c r="AA199" i="3"/>
  <c r="Z199" i="3"/>
  <c r="AE192" i="3"/>
  <c r="Z192" i="3"/>
  <c r="AA192" i="3"/>
  <c r="AE186" i="3"/>
  <c r="Z186" i="3"/>
  <c r="AA186" i="3"/>
  <c r="AE177" i="3"/>
  <c r="AA177" i="3"/>
  <c r="Z177" i="3"/>
  <c r="AE171" i="3"/>
  <c r="AA171" i="3"/>
  <c r="Z171" i="3"/>
  <c r="AE156" i="3"/>
  <c r="AA156" i="3"/>
  <c r="Z156" i="3"/>
  <c r="AE148" i="3"/>
  <c r="AA148" i="3"/>
  <c r="Z148" i="3"/>
  <c r="AE142" i="3"/>
  <c r="AA142" i="3"/>
  <c r="Z142" i="3"/>
  <c r="AE132" i="3"/>
  <c r="AA132" i="3"/>
  <c r="Z132" i="3"/>
  <c r="AE122" i="3"/>
  <c r="AA122" i="3"/>
  <c r="Z122" i="3"/>
  <c r="AE116" i="3"/>
  <c r="AA116" i="3"/>
  <c r="Z116" i="3"/>
  <c r="AE111" i="3"/>
  <c r="Z111" i="3"/>
  <c r="AA111" i="3"/>
  <c r="AE106" i="3"/>
  <c r="AA106" i="3"/>
  <c r="Z106" i="3"/>
  <c r="AE96" i="3"/>
  <c r="AA96" i="3"/>
  <c r="Z96" i="3"/>
  <c r="AE90" i="3"/>
  <c r="AA90" i="3"/>
  <c r="Z90" i="3"/>
  <c r="AE83" i="3"/>
  <c r="Z83" i="3"/>
  <c r="AA83" i="3"/>
  <c r="AE76" i="3"/>
  <c r="Z76" i="3"/>
  <c r="AA76" i="3"/>
  <c r="AE68" i="3"/>
  <c r="AA68" i="3"/>
  <c r="Z68" i="3"/>
  <c r="AE57" i="3"/>
  <c r="AA57" i="3"/>
  <c r="Z57" i="3"/>
  <c r="AE51" i="3"/>
  <c r="AA51" i="3"/>
  <c r="Z51" i="3"/>
  <c r="AE45" i="3"/>
  <c r="AA45" i="3"/>
  <c r="Z45" i="3"/>
  <c r="AE38" i="3"/>
  <c r="AA38" i="3"/>
  <c r="Z38" i="3"/>
  <c r="AE32" i="3"/>
  <c r="AA32" i="3"/>
  <c r="Z32" i="3"/>
  <c r="AE22" i="3"/>
  <c r="AA22" i="3"/>
  <c r="Z22" i="3"/>
  <c r="AE14" i="3"/>
  <c r="AA14" i="3"/>
  <c r="Z14" i="3"/>
  <c r="AE459" i="3"/>
  <c r="AA459" i="3"/>
  <c r="Z459" i="3"/>
  <c r="AE9" i="3"/>
  <c r="AA9" i="3"/>
  <c r="Z9" i="3"/>
  <c r="AE454" i="3"/>
  <c r="AA454" i="3"/>
  <c r="Z454" i="3"/>
  <c r="AE447" i="3"/>
  <c r="AA447" i="3"/>
  <c r="Z447" i="3"/>
  <c r="AE424" i="3"/>
  <c r="AA424" i="3"/>
  <c r="Z424" i="3"/>
  <c r="AE417" i="3"/>
  <c r="AA417" i="3"/>
  <c r="Z417" i="3"/>
  <c r="AE409" i="3"/>
  <c r="AA409" i="3"/>
  <c r="Z409" i="3"/>
  <c r="AE403" i="3"/>
  <c r="AA403" i="3"/>
  <c r="Z403" i="3"/>
  <c r="AE395" i="3"/>
  <c r="AA395" i="3"/>
  <c r="Z395" i="3"/>
  <c r="AE386" i="3"/>
  <c r="AA386" i="3"/>
  <c r="Z386" i="3"/>
  <c r="AE379" i="3"/>
  <c r="AA379" i="3"/>
  <c r="Z379" i="3"/>
  <c r="AE367" i="3"/>
  <c r="AA367" i="3"/>
  <c r="Z367" i="3"/>
  <c r="AE361" i="3"/>
  <c r="AA361" i="3"/>
  <c r="Z361" i="3"/>
  <c r="AE355" i="3"/>
  <c r="AA355" i="3"/>
  <c r="Z355" i="3"/>
  <c r="AE347" i="3"/>
  <c r="AA347" i="3"/>
  <c r="Z347" i="3"/>
  <c r="AE337" i="3"/>
  <c r="AA337" i="3"/>
  <c r="Z337" i="3"/>
  <c r="AE331" i="3"/>
  <c r="AA331" i="3"/>
  <c r="Z331" i="3"/>
  <c r="AE321" i="3"/>
  <c r="AA321" i="3"/>
  <c r="Z321" i="3"/>
  <c r="AE315" i="3"/>
  <c r="AA315" i="3"/>
  <c r="Z315" i="3"/>
  <c r="AE308" i="3"/>
  <c r="AA308" i="3"/>
  <c r="Z308" i="3"/>
  <c r="AE297" i="3"/>
  <c r="AA297" i="3"/>
  <c r="Z297" i="3"/>
  <c r="AE290" i="3"/>
  <c r="Z290" i="3"/>
  <c r="AA290" i="3"/>
  <c r="AE283" i="3"/>
  <c r="AA283" i="3"/>
  <c r="Z283" i="3"/>
  <c r="AE275" i="3"/>
  <c r="AA275" i="3"/>
  <c r="Z275" i="3"/>
  <c r="AE267" i="3"/>
  <c r="AA267" i="3"/>
  <c r="Z267" i="3"/>
  <c r="AE261" i="3"/>
  <c r="AA261" i="3"/>
  <c r="Z261" i="3"/>
  <c r="AE255" i="3"/>
  <c r="AA255" i="3"/>
  <c r="Z255" i="3"/>
  <c r="AE244" i="3"/>
  <c r="Z244" i="3"/>
  <c r="AA244" i="3"/>
  <c r="AE236" i="3"/>
  <c r="Z236" i="3"/>
  <c r="AA236" i="3"/>
  <c r="AE228" i="3"/>
  <c r="Z228" i="3"/>
  <c r="AA228" i="3"/>
  <c r="AE220" i="3"/>
  <c r="Z220" i="3"/>
  <c r="AA220" i="3"/>
  <c r="AE212" i="3"/>
  <c r="Z212" i="3"/>
  <c r="AA212" i="3"/>
  <c r="AE205" i="3"/>
  <c r="AA205" i="3"/>
  <c r="Z205" i="3"/>
  <c r="AE198" i="3"/>
  <c r="Z198" i="3"/>
  <c r="AA198" i="3"/>
  <c r="AE191" i="3"/>
  <c r="AA191" i="3"/>
  <c r="Z191" i="3"/>
  <c r="AE183" i="3"/>
  <c r="AA183" i="3"/>
  <c r="Z183" i="3"/>
  <c r="AE175" i="3"/>
  <c r="AA175" i="3"/>
  <c r="Z175" i="3"/>
  <c r="AE169" i="3"/>
  <c r="AA169" i="3"/>
  <c r="Z169" i="3"/>
  <c r="AE155" i="3"/>
  <c r="Z155" i="3"/>
  <c r="AA155" i="3"/>
  <c r="AE147" i="3"/>
  <c r="Z147" i="3"/>
  <c r="AA147" i="3"/>
  <c r="AE139" i="3"/>
  <c r="Z139" i="3"/>
  <c r="AA139" i="3"/>
  <c r="AE130" i="3"/>
  <c r="AA130" i="3"/>
  <c r="Z130" i="3"/>
  <c r="AE121" i="3"/>
  <c r="Z121" i="3"/>
  <c r="AA121" i="3"/>
  <c r="AE115" i="3"/>
  <c r="Z115" i="3"/>
  <c r="AA115" i="3"/>
  <c r="AE110" i="3"/>
  <c r="AA110" i="3"/>
  <c r="Z110" i="3"/>
  <c r="AE102" i="3"/>
  <c r="AA102" i="3"/>
  <c r="Z102" i="3"/>
  <c r="AE94" i="3"/>
  <c r="AA94" i="3"/>
  <c r="Z94" i="3"/>
  <c r="AE89" i="3"/>
  <c r="Z89" i="3"/>
  <c r="AA89" i="3"/>
  <c r="AE82" i="3"/>
  <c r="AA82" i="3"/>
  <c r="Z82" i="3"/>
  <c r="AE75" i="3"/>
  <c r="Z75" i="3"/>
  <c r="AA75" i="3"/>
  <c r="AE65" i="3"/>
  <c r="AA65" i="3"/>
  <c r="Z65" i="3"/>
  <c r="AE55" i="3"/>
  <c r="AA55" i="3"/>
  <c r="Z55" i="3"/>
  <c r="AE49" i="3"/>
  <c r="AA49" i="3"/>
  <c r="Z49" i="3"/>
  <c r="AE43" i="3"/>
  <c r="Z43" i="3"/>
  <c r="AA43" i="3"/>
  <c r="AE37" i="3"/>
  <c r="AA37" i="3"/>
  <c r="Z37" i="3"/>
  <c r="AE31" i="3"/>
  <c r="AA31" i="3"/>
  <c r="Z31" i="3"/>
  <c r="AE21" i="3"/>
  <c r="Z21" i="3"/>
  <c r="AA21" i="3"/>
  <c r="AE13" i="3"/>
  <c r="Z13" i="3"/>
  <c r="AA13" i="3"/>
  <c r="AE458" i="3"/>
  <c r="AA458" i="3"/>
  <c r="Z458" i="3"/>
  <c r="AE7" i="3"/>
  <c r="AA7" i="3"/>
  <c r="Z7" i="3"/>
  <c r="AE451" i="3"/>
  <c r="AA451" i="3"/>
  <c r="Z451" i="3"/>
  <c r="AE445" i="3"/>
  <c r="AA445" i="3"/>
  <c r="Z445" i="3"/>
  <c r="AE422" i="3"/>
  <c r="AA422" i="3"/>
  <c r="Z422" i="3"/>
  <c r="AE415" i="3"/>
  <c r="AA415" i="3"/>
  <c r="Z415" i="3"/>
  <c r="AE408" i="3"/>
  <c r="AA408" i="3"/>
  <c r="Z408" i="3"/>
  <c r="AE402" i="3"/>
  <c r="AA402" i="3"/>
  <c r="Z402" i="3"/>
  <c r="AE394" i="3"/>
  <c r="AA394" i="3"/>
  <c r="Z394" i="3"/>
  <c r="AE385" i="3"/>
  <c r="AA385" i="3"/>
  <c r="Z385" i="3"/>
  <c r="AE376" i="3"/>
  <c r="AA376" i="3"/>
  <c r="Z376" i="3"/>
  <c r="AE365" i="3"/>
  <c r="AA365" i="3"/>
  <c r="Z365" i="3"/>
  <c r="AE358" i="3"/>
  <c r="AA358" i="3"/>
  <c r="Z358" i="3"/>
  <c r="AE354" i="3"/>
  <c r="AA354" i="3"/>
  <c r="Z354" i="3"/>
  <c r="AE344" i="3"/>
  <c r="AA344" i="3"/>
  <c r="Z344" i="3"/>
  <c r="AE336" i="3"/>
  <c r="AA336" i="3"/>
  <c r="Z336" i="3"/>
  <c r="AE328" i="3"/>
  <c r="AA328" i="3"/>
  <c r="Z328" i="3"/>
  <c r="AE320" i="3"/>
  <c r="AA320" i="3"/>
  <c r="Z320" i="3"/>
  <c r="AE314" i="3"/>
  <c r="AA314" i="3"/>
  <c r="Z314" i="3"/>
  <c r="AE304" i="3"/>
  <c r="AA304" i="3"/>
  <c r="Z304" i="3"/>
  <c r="AE296" i="3"/>
  <c r="AA296" i="3"/>
  <c r="Z296" i="3"/>
  <c r="AE289" i="3"/>
  <c r="AA289" i="3"/>
  <c r="Z289" i="3"/>
  <c r="AE280" i="3"/>
  <c r="Z280" i="3"/>
  <c r="AA280" i="3"/>
  <c r="AE274" i="3"/>
  <c r="Z274" i="3"/>
  <c r="AA274" i="3"/>
  <c r="AE266" i="3"/>
  <c r="Z266" i="3"/>
  <c r="AA266" i="3"/>
  <c r="AE259" i="3"/>
  <c r="AA259" i="3"/>
  <c r="Z259" i="3"/>
  <c r="AE253" i="3"/>
  <c r="AA253" i="3"/>
  <c r="Z253" i="3"/>
  <c r="AE240" i="3"/>
  <c r="Z240" i="3"/>
  <c r="AA240" i="3"/>
  <c r="AE235" i="3"/>
  <c r="AA235" i="3"/>
  <c r="Z235" i="3"/>
  <c r="AE225" i="3"/>
  <c r="AA225" i="3"/>
  <c r="Z225" i="3"/>
  <c r="AE217" i="3"/>
  <c r="AA217" i="3"/>
  <c r="Z217" i="3"/>
  <c r="AE210" i="3"/>
  <c r="Z210" i="3"/>
  <c r="AA210" i="3"/>
  <c r="AE202" i="3"/>
  <c r="Z202" i="3"/>
  <c r="AA202" i="3"/>
  <c r="AE196" i="3"/>
  <c r="Z196" i="3"/>
  <c r="AA196" i="3"/>
  <c r="AE190" i="3"/>
  <c r="Z190" i="3"/>
  <c r="AA190" i="3"/>
  <c r="AE181" i="3"/>
  <c r="AA181" i="3"/>
  <c r="Z181" i="3"/>
  <c r="AE174" i="3"/>
  <c r="Z174" i="3"/>
  <c r="AA174" i="3"/>
  <c r="AE167" i="3"/>
  <c r="AA167" i="3"/>
  <c r="Z167" i="3"/>
  <c r="AE152" i="3"/>
  <c r="AA152" i="3"/>
  <c r="Z152" i="3"/>
  <c r="AE145" i="3"/>
  <c r="Z145" i="3"/>
  <c r="AA145" i="3"/>
  <c r="AE138" i="3"/>
  <c r="AA138" i="3"/>
  <c r="Z138" i="3"/>
  <c r="AE128" i="3"/>
  <c r="AA128" i="3"/>
  <c r="Z128" i="3"/>
  <c r="AE119" i="3"/>
  <c r="Z119" i="3"/>
  <c r="AA119" i="3"/>
  <c r="AE114" i="3"/>
  <c r="AA114" i="3"/>
  <c r="Z114" i="3"/>
  <c r="AE108" i="3"/>
  <c r="AA108" i="3"/>
  <c r="Z108" i="3"/>
  <c r="AE100" i="3"/>
  <c r="AA100" i="3"/>
  <c r="Z100" i="3"/>
  <c r="AE93" i="3"/>
  <c r="Z93" i="3"/>
  <c r="AA93" i="3"/>
  <c r="AE87" i="3"/>
  <c r="Z87" i="3"/>
  <c r="AA87" i="3"/>
  <c r="AE80" i="3"/>
  <c r="AA80" i="3"/>
  <c r="Z80" i="3"/>
  <c r="AE73" i="3"/>
  <c r="AA73" i="3"/>
  <c r="Z73" i="3"/>
  <c r="AE62" i="3"/>
  <c r="AA62" i="3"/>
  <c r="Z62" i="3"/>
  <c r="AE54" i="3"/>
  <c r="AA54" i="3"/>
  <c r="Z54" i="3"/>
  <c r="AE48" i="3"/>
  <c r="AA48" i="3"/>
  <c r="Z48" i="3"/>
  <c r="AE42" i="3"/>
  <c r="AA42" i="3"/>
  <c r="Z42" i="3"/>
  <c r="AE35" i="3"/>
  <c r="AA35" i="3"/>
  <c r="Z35" i="3"/>
  <c r="AE29" i="3"/>
  <c r="Z29" i="3"/>
  <c r="AA29" i="3"/>
  <c r="AE18" i="3"/>
  <c r="AA18" i="3"/>
  <c r="Z18" i="3"/>
  <c r="AE11" i="3"/>
  <c r="AA11" i="3"/>
  <c r="Z11" i="3"/>
  <c r="AE3" i="3"/>
  <c r="AB427" i="3"/>
  <c r="AB407" i="3"/>
  <c r="AB383" i="3"/>
  <c r="AB357" i="3"/>
  <c r="AB318" i="3"/>
  <c r="AB294" i="3"/>
  <c r="AB286" i="3"/>
  <c r="AB264" i="3"/>
  <c r="AB232" i="3"/>
  <c r="AB209" i="3"/>
  <c r="AB179" i="3"/>
  <c r="AB151" i="3"/>
  <c r="AB125" i="3"/>
  <c r="AB107" i="3"/>
  <c r="AB85" i="3"/>
  <c r="AB60" i="3"/>
  <c r="AB39" i="3"/>
  <c r="AB25" i="3"/>
  <c r="AB460" i="3"/>
  <c r="AB456" i="3"/>
  <c r="AB448" i="3"/>
  <c r="AB425" i="3"/>
  <c r="AB418" i="3"/>
  <c r="AB410" i="3"/>
  <c r="AB404" i="3"/>
  <c r="AB398" i="3"/>
  <c r="AB388" i="3"/>
  <c r="AB382" i="3"/>
  <c r="AB370" i="3"/>
  <c r="AB362" i="3"/>
  <c r="AB356" i="3"/>
  <c r="AB350" i="3"/>
  <c r="AB339" i="3"/>
  <c r="AB332" i="3"/>
  <c r="AB323" i="3"/>
  <c r="AB317" i="3"/>
  <c r="AB311" i="3"/>
  <c r="AB300" i="3"/>
  <c r="AB293" i="3"/>
  <c r="AB285" i="3"/>
  <c r="AB277" i="3"/>
  <c r="AB269" i="3"/>
  <c r="AB262" i="3"/>
  <c r="AB257" i="3"/>
  <c r="AB249" i="3"/>
  <c r="AB237" i="3"/>
  <c r="AB231" i="3"/>
  <c r="AB221" i="3"/>
  <c r="AB214" i="3"/>
  <c r="AB207" i="3"/>
  <c r="AB199" i="3"/>
  <c r="AB192" i="3"/>
  <c r="AB186" i="3"/>
  <c r="AB177" i="3"/>
  <c r="AB171" i="3"/>
  <c r="AB156" i="3"/>
  <c r="AB148" i="3"/>
  <c r="AB142" i="3"/>
  <c r="AB132" i="3"/>
  <c r="AB122" i="3"/>
  <c r="AB116" i="3"/>
  <c r="AB111" i="3"/>
  <c r="AB106" i="3"/>
  <c r="AB96" i="3"/>
  <c r="AB90" i="3"/>
  <c r="AB83" i="3"/>
  <c r="AB76" i="3"/>
  <c r="AB68" i="3"/>
  <c r="AB57" i="3"/>
  <c r="AB51" i="3"/>
  <c r="AB45" i="3"/>
  <c r="AB38" i="3"/>
  <c r="AB32" i="3"/>
  <c r="AB457" i="3"/>
  <c r="AB421" i="3"/>
  <c r="AB389" i="3"/>
  <c r="AB363" i="3"/>
  <c r="AB351" i="3"/>
  <c r="AB335" i="3"/>
  <c r="AB312" i="3"/>
  <c r="AB271" i="3"/>
  <c r="AB252" i="3"/>
  <c r="AB223" i="3"/>
  <c r="AB201" i="3"/>
  <c r="AB188" i="3"/>
  <c r="AB165" i="3"/>
  <c r="AB135" i="3"/>
  <c r="AB112" i="3"/>
  <c r="AB91" i="3"/>
  <c r="AB71" i="3"/>
  <c r="AB46" i="3"/>
  <c r="AB34" i="3"/>
  <c r="AB459" i="3"/>
  <c r="AB454" i="3"/>
  <c r="AB447" i="3"/>
  <c r="AB424" i="3"/>
  <c r="AB417" i="3"/>
  <c r="AB409" i="3"/>
  <c r="AB403" i="3"/>
  <c r="AB395" i="3"/>
  <c r="AB386" i="3"/>
  <c r="AB379" i="3"/>
  <c r="AB367" i="3"/>
  <c r="AB361" i="3"/>
  <c r="AB355" i="3"/>
  <c r="AB347" i="3"/>
  <c r="AB337" i="3"/>
  <c r="AB331" i="3"/>
  <c r="AB321" i="3"/>
  <c r="AB315" i="3"/>
  <c r="AB308" i="3"/>
  <c r="AB297" i="3"/>
  <c r="AB290" i="3"/>
  <c r="AB283" i="3"/>
  <c r="AB275" i="3"/>
  <c r="AB267" i="3"/>
  <c r="AB261" i="3"/>
  <c r="AB255" i="3"/>
  <c r="AB244" i="3"/>
  <c r="AB236" i="3"/>
  <c r="AB228" i="3"/>
  <c r="AB220" i="3"/>
  <c r="AB212" i="3"/>
  <c r="AB205" i="3"/>
  <c r="AB198" i="3"/>
  <c r="AB191" i="3"/>
  <c r="AB183" i="3"/>
  <c r="AB175" i="3"/>
  <c r="AB169" i="3"/>
  <c r="AB155" i="3"/>
  <c r="AB147" i="3"/>
  <c r="AB139" i="3"/>
  <c r="AB130" i="3"/>
  <c r="AB121" i="3"/>
  <c r="AB115" i="3"/>
  <c r="AB110" i="3"/>
  <c r="AB102" i="3"/>
  <c r="AB94" i="3"/>
  <c r="AB89" i="3"/>
  <c r="AB82" i="3"/>
  <c r="AB75" i="3"/>
  <c r="AB65" i="3"/>
  <c r="AB55" i="3"/>
  <c r="AB49" i="3"/>
  <c r="AB43" i="3"/>
  <c r="AB37" i="3"/>
  <c r="AB31" i="3"/>
  <c r="AB450" i="3"/>
  <c r="AB413" i="3"/>
  <c r="AB399" i="3"/>
  <c r="AB373" i="3"/>
  <c r="AB341" i="3"/>
  <c r="AB326" i="3"/>
  <c r="AB302" i="3"/>
  <c r="AB278" i="3"/>
  <c r="AB258" i="3"/>
  <c r="AB239" i="3"/>
  <c r="AB215" i="3"/>
  <c r="AB195" i="3"/>
  <c r="AB173" i="3"/>
  <c r="AB144" i="3"/>
  <c r="AB118" i="3"/>
  <c r="AB98" i="3"/>
  <c r="AB79" i="3"/>
  <c r="AB52" i="3"/>
  <c r="AB458" i="3"/>
  <c r="AB451" i="3"/>
  <c r="AB445" i="3"/>
  <c r="AB422" i="3"/>
  <c r="AB415" i="3"/>
  <c r="AB408" i="3"/>
  <c r="AB402" i="3"/>
  <c r="AB394" i="3"/>
  <c r="AB385" i="3"/>
  <c r="AB376" i="3"/>
  <c r="AB365" i="3"/>
  <c r="AB358" i="3"/>
  <c r="AB354" i="3"/>
  <c r="AB344" i="3"/>
  <c r="AB336" i="3"/>
  <c r="AB328" i="3"/>
  <c r="AB320" i="3"/>
  <c r="AB314" i="3"/>
  <c r="AB304" i="3"/>
  <c r="AB296" i="3"/>
  <c r="AB289" i="3"/>
  <c r="AB280" i="3"/>
  <c r="AB274" i="3"/>
  <c r="AB266" i="3"/>
  <c r="AB259" i="3"/>
  <c r="AB253" i="3"/>
  <c r="AB240" i="3"/>
  <c r="AB235" i="3"/>
  <c r="AB225" i="3"/>
  <c r="AB217" i="3"/>
  <c r="AB210" i="3"/>
  <c r="AB202" i="3"/>
  <c r="AB196" i="3"/>
  <c r="AB190" i="3"/>
  <c r="AB181" i="3"/>
  <c r="AB174" i="3"/>
  <c r="AB167" i="3"/>
  <c r="AB152" i="3"/>
  <c r="AB145" i="3"/>
  <c r="AB138" i="3"/>
  <c r="AB128" i="3"/>
  <c r="AB119" i="3"/>
  <c r="AB114" i="3"/>
  <c r="AB108" i="3"/>
  <c r="AB100" i="3"/>
  <c r="AB93" i="3"/>
  <c r="AB87" i="3"/>
  <c r="AB80" i="3"/>
  <c r="AB73" i="3"/>
  <c r="AB62" i="3"/>
  <c r="AB54" i="3"/>
  <c r="AB48" i="3"/>
  <c r="AB42" i="3"/>
  <c r="AB35" i="3"/>
  <c r="AB29" i="3"/>
  <c r="AB5" i="3"/>
  <c r="AB9" i="3"/>
  <c r="AB21" i="3"/>
  <c r="AB13" i="3"/>
  <c r="AB16" i="3"/>
  <c r="AB3" i="3"/>
  <c r="AB22" i="3"/>
  <c r="AB14" i="3"/>
  <c r="AB7" i="3"/>
  <c r="AB18" i="3"/>
  <c r="AB11" i="3"/>
  <c r="AK21" i="3" l="1"/>
  <c r="AG21" i="3"/>
  <c r="AJ21" i="3"/>
  <c r="AF21" i="3"/>
  <c r="AH21" i="3"/>
  <c r="AI21" i="3"/>
  <c r="AH152" i="3"/>
  <c r="AK152" i="3"/>
  <c r="AG152" i="3"/>
  <c r="AF152" i="3"/>
  <c r="AJ152" i="3"/>
  <c r="AI152" i="3"/>
  <c r="AK253" i="3"/>
  <c r="AG253" i="3"/>
  <c r="AJ253" i="3"/>
  <c r="AF253" i="3"/>
  <c r="AI253" i="3"/>
  <c r="AH253" i="3"/>
  <c r="AJ314" i="3"/>
  <c r="AF314" i="3"/>
  <c r="AI314" i="3"/>
  <c r="AH314" i="3"/>
  <c r="AK314" i="3"/>
  <c r="AG314" i="3"/>
  <c r="AK376" i="3"/>
  <c r="AG376" i="3"/>
  <c r="AJ376" i="3"/>
  <c r="AF376" i="3"/>
  <c r="AI376" i="3"/>
  <c r="AH376" i="3"/>
  <c r="AK98" i="3"/>
  <c r="AG98" i="3"/>
  <c r="AI98" i="3"/>
  <c r="AH98" i="3"/>
  <c r="AF98" i="3"/>
  <c r="AJ98" i="3"/>
  <c r="AI373" i="3"/>
  <c r="AH373" i="3"/>
  <c r="AK373" i="3"/>
  <c r="AG373" i="3"/>
  <c r="AJ373" i="3"/>
  <c r="AF373" i="3"/>
  <c r="AI89" i="3"/>
  <c r="AJ89" i="3"/>
  <c r="AH89" i="3"/>
  <c r="AF89" i="3"/>
  <c r="AG89" i="3"/>
  <c r="AK89" i="3"/>
  <c r="AJ115" i="3"/>
  <c r="AF115" i="3"/>
  <c r="AI115" i="3"/>
  <c r="AK115" i="3"/>
  <c r="AG115" i="3"/>
  <c r="AH115" i="3"/>
  <c r="AK212" i="3"/>
  <c r="AG212" i="3"/>
  <c r="AJ212" i="3"/>
  <c r="AF212" i="3"/>
  <c r="AH212" i="3"/>
  <c r="AI212" i="3"/>
  <c r="AJ308" i="3"/>
  <c r="AF308" i="3"/>
  <c r="AI308" i="3"/>
  <c r="AH308" i="3"/>
  <c r="AK308" i="3"/>
  <c r="AG308" i="3"/>
  <c r="AI367" i="3"/>
  <c r="AH367" i="3"/>
  <c r="AK367" i="3"/>
  <c r="AG367" i="3"/>
  <c r="AJ367" i="3"/>
  <c r="AF367" i="3"/>
  <c r="AI46" i="3"/>
  <c r="AH46" i="3"/>
  <c r="AF46" i="3"/>
  <c r="AK46" i="3"/>
  <c r="AG46" i="3"/>
  <c r="AJ46" i="3"/>
  <c r="AH335" i="3"/>
  <c r="AK335" i="3"/>
  <c r="AG335" i="3"/>
  <c r="AJ335" i="3"/>
  <c r="AF335" i="3"/>
  <c r="AI335" i="3"/>
  <c r="AK76" i="3"/>
  <c r="AG76" i="3"/>
  <c r="AH76" i="3"/>
  <c r="AF76" i="3"/>
  <c r="AI76" i="3"/>
  <c r="AJ76" i="3"/>
  <c r="AI171" i="3"/>
  <c r="AG171" i="3"/>
  <c r="AK171" i="3"/>
  <c r="AF171" i="3"/>
  <c r="AJ171" i="3"/>
  <c r="AH171" i="3"/>
  <c r="AJ262" i="3"/>
  <c r="AF262" i="3"/>
  <c r="AI262" i="3"/>
  <c r="AH262" i="3"/>
  <c r="AG262" i="3"/>
  <c r="AK262" i="3"/>
  <c r="AK356" i="3"/>
  <c r="AG356" i="3"/>
  <c r="AJ356" i="3"/>
  <c r="AF356" i="3"/>
  <c r="AI356" i="3"/>
  <c r="AH356" i="3"/>
  <c r="AI85" i="3"/>
  <c r="AG85" i="3"/>
  <c r="AK85" i="3"/>
  <c r="AF85" i="3"/>
  <c r="AJ85" i="3"/>
  <c r="AH85" i="3"/>
  <c r="AI383" i="3"/>
  <c r="AH383" i="3"/>
  <c r="AK383" i="3"/>
  <c r="AG383" i="3"/>
  <c r="AJ383" i="3"/>
  <c r="AF383" i="3"/>
  <c r="AK3" i="3"/>
  <c r="AG3" i="3"/>
  <c r="AJ3" i="3"/>
  <c r="AF3" i="3"/>
  <c r="AH3" i="3"/>
  <c r="AI3" i="3"/>
  <c r="AK9" i="3"/>
  <c r="AG9" i="3"/>
  <c r="AJ9" i="3"/>
  <c r="AF9" i="3"/>
  <c r="AI9" i="3"/>
  <c r="AH9" i="3"/>
  <c r="AI42" i="3"/>
  <c r="AH42" i="3"/>
  <c r="AJ42" i="3"/>
  <c r="AK42" i="3"/>
  <c r="AG42" i="3"/>
  <c r="AF42" i="3"/>
  <c r="AI73" i="3"/>
  <c r="AJ73" i="3"/>
  <c r="AH73" i="3"/>
  <c r="AF73" i="3"/>
  <c r="AG73" i="3"/>
  <c r="AK73" i="3"/>
  <c r="AK100" i="3"/>
  <c r="AG100" i="3"/>
  <c r="AH100" i="3"/>
  <c r="AF100" i="3"/>
  <c r="AI100" i="3"/>
  <c r="AJ100" i="3"/>
  <c r="AH128" i="3"/>
  <c r="AK128" i="3"/>
  <c r="AG128" i="3"/>
  <c r="AF128" i="3"/>
  <c r="AI128" i="3"/>
  <c r="AJ128" i="3"/>
  <c r="AI167" i="3"/>
  <c r="AJ167" i="3"/>
  <c r="AH167" i="3"/>
  <c r="AG167" i="3"/>
  <c r="AF167" i="3"/>
  <c r="AK167" i="3"/>
  <c r="AK196" i="3"/>
  <c r="AG196" i="3"/>
  <c r="AF196" i="3"/>
  <c r="AJ196" i="3"/>
  <c r="AH196" i="3"/>
  <c r="AI196" i="3"/>
  <c r="AJ225" i="3"/>
  <c r="AF225" i="3"/>
  <c r="AI225" i="3"/>
  <c r="AH225" i="3"/>
  <c r="AK225" i="3"/>
  <c r="AG225" i="3"/>
  <c r="AH259" i="3"/>
  <c r="AK259" i="3"/>
  <c r="AG259" i="3"/>
  <c r="AJ259" i="3"/>
  <c r="AF259" i="3"/>
  <c r="AI259" i="3"/>
  <c r="AH289" i="3"/>
  <c r="AK289" i="3"/>
  <c r="AG289" i="3"/>
  <c r="AJ289" i="3"/>
  <c r="AF289" i="3"/>
  <c r="AI289" i="3"/>
  <c r="AJ320" i="3"/>
  <c r="AF320" i="3"/>
  <c r="AI320" i="3"/>
  <c r="AH320" i="3"/>
  <c r="AK320" i="3"/>
  <c r="AG320" i="3"/>
  <c r="AK354" i="3"/>
  <c r="AG354" i="3"/>
  <c r="AJ354" i="3"/>
  <c r="AF354" i="3"/>
  <c r="AI354" i="3"/>
  <c r="AH354" i="3"/>
  <c r="AI385" i="3"/>
  <c r="AH385" i="3"/>
  <c r="AK385" i="3"/>
  <c r="AG385" i="3"/>
  <c r="AF385" i="3"/>
  <c r="AJ385" i="3"/>
  <c r="AI415" i="3"/>
  <c r="AH415" i="3"/>
  <c r="AK415" i="3"/>
  <c r="AG415" i="3"/>
  <c r="AJ415" i="3"/>
  <c r="AF415" i="3"/>
  <c r="AK458" i="3"/>
  <c r="AG458" i="3"/>
  <c r="AJ458" i="3"/>
  <c r="AF458" i="3"/>
  <c r="AI458" i="3"/>
  <c r="AH458" i="3"/>
  <c r="AH118" i="3"/>
  <c r="AK118" i="3"/>
  <c r="AG118" i="3"/>
  <c r="AJ118" i="3"/>
  <c r="AI118" i="3"/>
  <c r="AF118" i="3"/>
  <c r="AI215" i="3"/>
  <c r="AH215" i="3"/>
  <c r="AF215" i="3"/>
  <c r="AK215" i="3"/>
  <c r="AG215" i="3"/>
  <c r="AJ215" i="3"/>
  <c r="AJ302" i="3"/>
  <c r="AF302" i="3"/>
  <c r="AI302" i="3"/>
  <c r="AH302" i="3"/>
  <c r="AG302" i="3"/>
  <c r="AK302" i="3"/>
  <c r="AI399" i="3"/>
  <c r="AH399" i="3"/>
  <c r="AK399" i="3"/>
  <c r="AG399" i="3"/>
  <c r="AJ399" i="3"/>
  <c r="AF399" i="3"/>
  <c r="AK37" i="3"/>
  <c r="AG37" i="3"/>
  <c r="AJ37" i="3"/>
  <c r="AF37" i="3"/>
  <c r="AH37" i="3"/>
  <c r="AI37" i="3"/>
  <c r="AI65" i="3"/>
  <c r="AJ65" i="3"/>
  <c r="AH65" i="3"/>
  <c r="AG65" i="3"/>
  <c r="AK65" i="3"/>
  <c r="AF65" i="3"/>
  <c r="AK94" i="3"/>
  <c r="AG94" i="3"/>
  <c r="AF94" i="3"/>
  <c r="AJ94" i="3"/>
  <c r="AH94" i="3"/>
  <c r="AI94" i="3"/>
  <c r="AJ121" i="3"/>
  <c r="AF121" i="3"/>
  <c r="AI121" i="3"/>
  <c r="AH121" i="3"/>
  <c r="AG121" i="3"/>
  <c r="AK121" i="3"/>
  <c r="AJ155" i="3"/>
  <c r="AF155" i="3"/>
  <c r="AI155" i="3"/>
  <c r="AK155" i="3"/>
  <c r="AH155" i="3"/>
  <c r="AG155" i="3"/>
  <c r="AI191" i="3"/>
  <c r="AJ191" i="3"/>
  <c r="AH191" i="3"/>
  <c r="AK191" i="3"/>
  <c r="AF191" i="3"/>
  <c r="AG191" i="3"/>
  <c r="AK220" i="3"/>
  <c r="AG220" i="3"/>
  <c r="AJ220" i="3"/>
  <c r="AF220" i="3"/>
  <c r="AH220" i="3"/>
  <c r="AI220" i="3"/>
  <c r="AK255" i="3"/>
  <c r="AG255" i="3"/>
  <c r="AJ255" i="3"/>
  <c r="AF255" i="3"/>
  <c r="AH255" i="3"/>
  <c r="AI255" i="3"/>
  <c r="AH283" i="3"/>
  <c r="AK283" i="3"/>
  <c r="AG283" i="3"/>
  <c r="AJ283" i="3"/>
  <c r="AF283" i="3"/>
  <c r="AI283" i="3"/>
  <c r="AH315" i="3"/>
  <c r="AK315" i="3"/>
  <c r="AG315" i="3"/>
  <c r="AJ315" i="3"/>
  <c r="AF315" i="3"/>
  <c r="AI315" i="3"/>
  <c r="AI347" i="3"/>
  <c r="AH347" i="3"/>
  <c r="AK347" i="3"/>
  <c r="AJ347" i="3"/>
  <c r="AG347" i="3"/>
  <c r="AF347" i="3"/>
  <c r="AI379" i="3"/>
  <c r="AH379" i="3"/>
  <c r="AK379" i="3"/>
  <c r="AG379" i="3"/>
  <c r="AJ379" i="3"/>
  <c r="AF379" i="3"/>
  <c r="AI409" i="3"/>
  <c r="AH409" i="3"/>
  <c r="AK409" i="3"/>
  <c r="AG409" i="3"/>
  <c r="AJ409" i="3"/>
  <c r="AF409" i="3"/>
  <c r="AK454" i="3"/>
  <c r="AG454" i="3"/>
  <c r="AJ454" i="3"/>
  <c r="AF454" i="3"/>
  <c r="AI454" i="3"/>
  <c r="AH454" i="3"/>
  <c r="AI71" i="3"/>
  <c r="AK71" i="3"/>
  <c r="AF71" i="3"/>
  <c r="AJ71" i="3"/>
  <c r="AG71" i="3"/>
  <c r="AH71" i="3"/>
  <c r="AI165" i="3"/>
  <c r="AK165" i="3"/>
  <c r="AF165" i="3"/>
  <c r="AJ165" i="3"/>
  <c r="AH165" i="3"/>
  <c r="AG165" i="3"/>
  <c r="AI252" i="3"/>
  <c r="AH252" i="3"/>
  <c r="AJ252" i="3"/>
  <c r="AG252" i="3"/>
  <c r="AF252" i="3"/>
  <c r="AK252" i="3"/>
  <c r="AI351" i="3"/>
  <c r="AH351" i="3"/>
  <c r="AK351" i="3"/>
  <c r="AG351" i="3"/>
  <c r="AJ351" i="3"/>
  <c r="AF351" i="3"/>
  <c r="AI457" i="3"/>
  <c r="AH457" i="3"/>
  <c r="AK457" i="3"/>
  <c r="AG457" i="3"/>
  <c r="AJ457" i="3"/>
  <c r="AF457" i="3"/>
  <c r="AK51" i="3"/>
  <c r="AG51" i="3"/>
  <c r="AJ51" i="3"/>
  <c r="AF51" i="3"/>
  <c r="AI51" i="3"/>
  <c r="AH51" i="3"/>
  <c r="AI83" i="3"/>
  <c r="AH83" i="3"/>
  <c r="AG83" i="3"/>
  <c r="AK83" i="3"/>
  <c r="AF83" i="3"/>
  <c r="AJ83" i="3"/>
  <c r="AJ111" i="3"/>
  <c r="AF111" i="3"/>
  <c r="AI111" i="3"/>
  <c r="AK111" i="3"/>
  <c r="AH111" i="3"/>
  <c r="AG111" i="3"/>
  <c r="AH142" i="3"/>
  <c r="AK142" i="3"/>
  <c r="AG142" i="3"/>
  <c r="AJ142" i="3"/>
  <c r="AI142" i="3"/>
  <c r="AF142" i="3"/>
  <c r="AI177" i="3"/>
  <c r="AH177" i="3"/>
  <c r="AG177" i="3"/>
  <c r="AK177" i="3"/>
  <c r="AJ177" i="3"/>
  <c r="AF177" i="3"/>
  <c r="AI207" i="3"/>
  <c r="AH207" i="3"/>
  <c r="AF207" i="3"/>
  <c r="AK207" i="3"/>
  <c r="AJ207" i="3"/>
  <c r="AG207" i="3"/>
  <c r="AJ237" i="3"/>
  <c r="AF237" i="3"/>
  <c r="AI237" i="3"/>
  <c r="AH237" i="3"/>
  <c r="AK237" i="3"/>
  <c r="AG237" i="3"/>
  <c r="AH269" i="3"/>
  <c r="AK269" i="3"/>
  <c r="AG269" i="3"/>
  <c r="AJ269" i="3"/>
  <c r="AF269" i="3"/>
  <c r="AI269" i="3"/>
  <c r="AJ300" i="3"/>
  <c r="AF300" i="3"/>
  <c r="AI300" i="3"/>
  <c r="AH300" i="3"/>
  <c r="AK300" i="3"/>
  <c r="AG300" i="3"/>
  <c r="AJ332" i="3"/>
  <c r="AF332" i="3"/>
  <c r="AI332" i="3"/>
  <c r="AH332" i="3"/>
  <c r="AK332" i="3"/>
  <c r="AG332" i="3"/>
  <c r="AK362" i="3"/>
  <c r="AG362" i="3"/>
  <c r="AJ362" i="3"/>
  <c r="AF362" i="3"/>
  <c r="AI362" i="3"/>
  <c r="AH362" i="3"/>
  <c r="AK398" i="3"/>
  <c r="AG398" i="3"/>
  <c r="AJ398" i="3"/>
  <c r="AF398" i="3"/>
  <c r="AI398" i="3"/>
  <c r="AH398" i="3"/>
  <c r="AI425" i="3"/>
  <c r="AH425" i="3"/>
  <c r="AK425" i="3"/>
  <c r="AG425" i="3"/>
  <c r="AJ425" i="3"/>
  <c r="AF425" i="3"/>
  <c r="AK25" i="3"/>
  <c r="AG25" i="3"/>
  <c r="AJ25" i="3"/>
  <c r="AF25" i="3"/>
  <c r="AH25" i="3"/>
  <c r="AI25" i="3"/>
  <c r="AJ107" i="3"/>
  <c r="AF107" i="3"/>
  <c r="AI107" i="3"/>
  <c r="AK107" i="3"/>
  <c r="AG107" i="3"/>
  <c r="AH107" i="3"/>
  <c r="AI209" i="3"/>
  <c r="AH209" i="3"/>
  <c r="AJ209" i="3"/>
  <c r="AG209" i="3"/>
  <c r="AF209" i="3"/>
  <c r="AK209" i="3"/>
  <c r="AJ294" i="3"/>
  <c r="AF294" i="3"/>
  <c r="AI294" i="3"/>
  <c r="AH294" i="3"/>
  <c r="AG294" i="3"/>
  <c r="AK294" i="3"/>
  <c r="AI407" i="3"/>
  <c r="AH407" i="3"/>
  <c r="AK407" i="3"/>
  <c r="AG407" i="3"/>
  <c r="AJ407" i="3"/>
  <c r="AF407" i="3"/>
  <c r="AI22" i="3"/>
  <c r="AH22" i="3"/>
  <c r="AJ22" i="3"/>
  <c r="AK22" i="3"/>
  <c r="AG22" i="3"/>
  <c r="AF22" i="3"/>
  <c r="AI62" i="3"/>
  <c r="AH62" i="3"/>
  <c r="AF62" i="3"/>
  <c r="AK62" i="3"/>
  <c r="AG62" i="3"/>
  <c r="AJ62" i="3"/>
  <c r="AJ119" i="3"/>
  <c r="AF119" i="3"/>
  <c r="AI119" i="3"/>
  <c r="AK119" i="3"/>
  <c r="AH119" i="3"/>
  <c r="AG119" i="3"/>
  <c r="AI217" i="3"/>
  <c r="AH217" i="3"/>
  <c r="AJ217" i="3"/>
  <c r="AG217" i="3"/>
  <c r="AF217" i="3"/>
  <c r="AK217" i="3"/>
  <c r="AJ344" i="3"/>
  <c r="AF344" i="3"/>
  <c r="AI344" i="3"/>
  <c r="AH344" i="3"/>
  <c r="AK344" i="3"/>
  <c r="AG344" i="3"/>
  <c r="AI451" i="3"/>
  <c r="AH451" i="3"/>
  <c r="AK451" i="3"/>
  <c r="AG451" i="3"/>
  <c r="AJ451" i="3"/>
  <c r="AF451" i="3"/>
  <c r="AJ278" i="3"/>
  <c r="AF278" i="3"/>
  <c r="AI278" i="3"/>
  <c r="AH278" i="3"/>
  <c r="AG278" i="3"/>
  <c r="AK278" i="3"/>
  <c r="AK55" i="3"/>
  <c r="AG55" i="3"/>
  <c r="AJ55" i="3"/>
  <c r="AF55" i="3"/>
  <c r="AI55" i="3"/>
  <c r="AH55" i="3"/>
  <c r="AI183" i="3"/>
  <c r="AJ183" i="3"/>
  <c r="AH183" i="3"/>
  <c r="AG183" i="3"/>
  <c r="AF183" i="3"/>
  <c r="AK183" i="3"/>
  <c r="AH275" i="3"/>
  <c r="AK275" i="3"/>
  <c r="AG275" i="3"/>
  <c r="AJ275" i="3"/>
  <c r="AF275" i="3"/>
  <c r="AI275" i="3"/>
  <c r="AI403" i="3"/>
  <c r="AH403" i="3"/>
  <c r="AK403" i="3"/>
  <c r="AG403" i="3"/>
  <c r="AJ403" i="3"/>
  <c r="AF403" i="3"/>
  <c r="AJ135" i="3"/>
  <c r="AF135" i="3"/>
  <c r="AI135" i="3"/>
  <c r="AK135" i="3"/>
  <c r="AH135" i="3"/>
  <c r="AG135" i="3"/>
  <c r="AI421" i="3"/>
  <c r="AH421" i="3"/>
  <c r="AK421" i="3"/>
  <c r="AG421" i="3"/>
  <c r="AJ421" i="3"/>
  <c r="AF421" i="3"/>
  <c r="AH106" i="3"/>
  <c r="AK106" i="3"/>
  <c r="AG106" i="3"/>
  <c r="AJ106" i="3"/>
  <c r="AI106" i="3"/>
  <c r="AF106" i="3"/>
  <c r="AI199" i="3"/>
  <c r="AJ199" i="3"/>
  <c r="AH199" i="3"/>
  <c r="AG199" i="3"/>
  <c r="AF199" i="3"/>
  <c r="AK199" i="3"/>
  <c r="AH293" i="3"/>
  <c r="AK293" i="3"/>
  <c r="AG293" i="3"/>
  <c r="AJ293" i="3"/>
  <c r="AF293" i="3"/>
  <c r="AI293" i="3"/>
  <c r="AK388" i="3"/>
  <c r="AG388" i="3"/>
  <c r="AJ388" i="3"/>
  <c r="AF388" i="3"/>
  <c r="AI388" i="3"/>
  <c r="AH388" i="3"/>
  <c r="AK460" i="3"/>
  <c r="AG460" i="3"/>
  <c r="AJ460" i="3"/>
  <c r="AF460" i="3"/>
  <c r="AI460" i="3"/>
  <c r="AH460" i="3"/>
  <c r="AJ286" i="3"/>
  <c r="AF286" i="3"/>
  <c r="AI286" i="3"/>
  <c r="AH286" i="3"/>
  <c r="AG286" i="3"/>
  <c r="AK286" i="3"/>
  <c r="AI18" i="3"/>
  <c r="AH18" i="3"/>
  <c r="AJ18" i="3"/>
  <c r="AK18" i="3"/>
  <c r="AG18" i="3"/>
  <c r="AF18" i="3"/>
  <c r="AK7" i="3"/>
  <c r="AG7" i="3"/>
  <c r="AJ7" i="3"/>
  <c r="AF7" i="3"/>
  <c r="AH7" i="3"/>
  <c r="AI7" i="3"/>
  <c r="AI16" i="3"/>
  <c r="AH16" i="3"/>
  <c r="AJ16" i="3"/>
  <c r="AK16" i="3"/>
  <c r="AG16" i="3"/>
  <c r="AF16" i="3"/>
  <c r="AK5" i="3"/>
  <c r="AG5" i="3"/>
  <c r="AJ5" i="3"/>
  <c r="AF5" i="3"/>
  <c r="AH5" i="3"/>
  <c r="AI5" i="3"/>
  <c r="AI48" i="3"/>
  <c r="AH48" i="3"/>
  <c r="AJ48" i="3"/>
  <c r="AK48" i="3"/>
  <c r="AG48" i="3"/>
  <c r="AF48" i="3"/>
  <c r="AK80" i="3"/>
  <c r="AG80" i="3"/>
  <c r="AJ80" i="3"/>
  <c r="AI80" i="3"/>
  <c r="AF80" i="3"/>
  <c r="AH80" i="3"/>
  <c r="AH108" i="3"/>
  <c r="AK108" i="3"/>
  <c r="AG108" i="3"/>
  <c r="AF108" i="3"/>
  <c r="AJ108" i="3"/>
  <c r="AI108" i="3"/>
  <c r="AH138" i="3"/>
  <c r="AK138" i="3"/>
  <c r="AG138" i="3"/>
  <c r="AJ138" i="3"/>
  <c r="AI138" i="3"/>
  <c r="AF138" i="3"/>
  <c r="AK174" i="3"/>
  <c r="AG174" i="3"/>
  <c r="AJ174" i="3"/>
  <c r="AI174" i="3"/>
  <c r="AH174" i="3"/>
  <c r="AF174" i="3"/>
  <c r="AK202" i="3"/>
  <c r="AG202" i="3"/>
  <c r="AJ202" i="3"/>
  <c r="AF202" i="3"/>
  <c r="AI202" i="3"/>
  <c r="AH202" i="3"/>
  <c r="AJ235" i="3"/>
  <c r="AF235" i="3"/>
  <c r="AI235" i="3"/>
  <c r="AH235" i="3"/>
  <c r="AG235" i="3"/>
  <c r="AK235" i="3"/>
  <c r="AJ266" i="3"/>
  <c r="AF266" i="3"/>
  <c r="AI266" i="3"/>
  <c r="AH266" i="3"/>
  <c r="AK266" i="3"/>
  <c r="AG266" i="3"/>
  <c r="AJ296" i="3"/>
  <c r="AF296" i="3"/>
  <c r="AI296" i="3"/>
  <c r="AH296" i="3"/>
  <c r="AK296" i="3"/>
  <c r="AG296" i="3"/>
  <c r="AJ328" i="3"/>
  <c r="AF328" i="3"/>
  <c r="AI328" i="3"/>
  <c r="AH328" i="3"/>
  <c r="AK328" i="3"/>
  <c r="AG328" i="3"/>
  <c r="AK358" i="3"/>
  <c r="AG358" i="3"/>
  <c r="AJ358" i="3"/>
  <c r="AF358" i="3"/>
  <c r="AI358" i="3"/>
  <c r="AH358" i="3"/>
  <c r="AK394" i="3"/>
  <c r="AG394" i="3"/>
  <c r="AJ394" i="3"/>
  <c r="AF394" i="3"/>
  <c r="AI394" i="3"/>
  <c r="AH394" i="3"/>
  <c r="AK422" i="3"/>
  <c r="AG422" i="3"/>
  <c r="AJ422" i="3"/>
  <c r="AF422" i="3"/>
  <c r="AI422" i="3"/>
  <c r="AH422" i="3"/>
  <c r="AI52" i="3"/>
  <c r="AH52" i="3"/>
  <c r="AF52" i="3"/>
  <c r="AK52" i="3"/>
  <c r="AG52" i="3"/>
  <c r="AJ52" i="3"/>
  <c r="AH144" i="3"/>
  <c r="AK144" i="3"/>
  <c r="AG144" i="3"/>
  <c r="AF144" i="3"/>
  <c r="AJ144" i="3"/>
  <c r="AI144" i="3"/>
  <c r="AJ239" i="3"/>
  <c r="AF239" i="3"/>
  <c r="AI239" i="3"/>
  <c r="AH239" i="3"/>
  <c r="AK239" i="3"/>
  <c r="AG239" i="3"/>
  <c r="AJ326" i="3"/>
  <c r="AF326" i="3"/>
  <c r="AI326" i="3"/>
  <c r="AH326" i="3"/>
  <c r="AG326" i="3"/>
  <c r="AK326" i="3"/>
  <c r="AI413" i="3"/>
  <c r="AH413" i="3"/>
  <c r="AK413" i="3"/>
  <c r="AG413" i="3"/>
  <c r="AJ413" i="3"/>
  <c r="AF413" i="3"/>
  <c r="AK43" i="3"/>
  <c r="AG43" i="3"/>
  <c r="AJ43" i="3"/>
  <c r="AF43" i="3"/>
  <c r="AI43" i="3"/>
  <c r="AH43" i="3"/>
  <c r="AI75" i="3"/>
  <c r="AH75" i="3"/>
  <c r="AG75" i="3"/>
  <c r="AK75" i="3"/>
  <c r="AF75" i="3"/>
  <c r="AJ75" i="3"/>
  <c r="AK102" i="3"/>
  <c r="AG102" i="3"/>
  <c r="AF102" i="3"/>
  <c r="AJ102" i="3"/>
  <c r="AH102" i="3"/>
  <c r="AI102" i="3"/>
  <c r="AH130" i="3"/>
  <c r="AK130" i="3"/>
  <c r="AG130" i="3"/>
  <c r="AJ130" i="3"/>
  <c r="AI130" i="3"/>
  <c r="AF130" i="3"/>
  <c r="AI169" i="3"/>
  <c r="AH169" i="3"/>
  <c r="AG169" i="3"/>
  <c r="AF169" i="3"/>
  <c r="AJ169" i="3"/>
  <c r="AK169" i="3"/>
  <c r="AK198" i="3"/>
  <c r="AG198" i="3"/>
  <c r="AJ198" i="3"/>
  <c r="AI198" i="3"/>
  <c r="AH198" i="3"/>
  <c r="AF198" i="3"/>
  <c r="AH228" i="3"/>
  <c r="AK228" i="3"/>
  <c r="AG228" i="3"/>
  <c r="AJ228" i="3"/>
  <c r="AF228" i="3"/>
  <c r="AI228" i="3"/>
  <c r="AH261" i="3"/>
  <c r="AK261" i="3"/>
  <c r="AG261" i="3"/>
  <c r="AJ261" i="3"/>
  <c r="AF261" i="3"/>
  <c r="AI261" i="3"/>
  <c r="AJ290" i="3"/>
  <c r="AF290" i="3"/>
  <c r="AI290" i="3"/>
  <c r="AH290" i="3"/>
  <c r="AK290" i="3"/>
  <c r="AG290" i="3"/>
  <c r="AH321" i="3"/>
  <c r="AK321" i="3"/>
  <c r="AG321" i="3"/>
  <c r="AJ321" i="3"/>
  <c r="AF321" i="3"/>
  <c r="AI321" i="3"/>
  <c r="AI355" i="3"/>
  <c r="AH355" i="3"/>
  <c r="AK355" i="3"/>
  <c r="AG355" i="3"/>
  <c r="AJ355" i="3"/>
  <c r="AF355" i="3"/>
  <c r="AK386" i="3"/>
  <c r="AG386" i="3"/>
  <c r="AJ386" i="3"/>
  <c r="AF386" i="3"/>
  <c r="AI386" i="3"/>
  <c r="AH386" i="3"/>
  <c r="AI417" i="3"/>
  <c r="AH417" i="3"/>
  <c r="AK417" i="3"/>
  <c r="AG417" i="3"/>
  <c r="AJ417" i="3"/>
  <c r="AF417" i="3"/>
  <c r="AI459" i="3"/>
  <c r="AH459" i="3"/>
  <c r="AK459" i="3"/>
  <c r="AG459" i="3"/>
  <c r="AJ459" i="3"/>
  <c r="AF459" i="3"/>
  <c r="AI91" i="3"/>
  <c r="AH91" i="3"/>
  <c r="AG91" i="3"/>
  <c r="AK91" i="3"/>
  <c r="AF91" i="3"/>
  <c r="AJ91" i="3"/>
  <c r="AK188" i="3"/>
  <c r="AG188" i="3"/>
  <c r="AF188" i="3"/>
  <c r="AJ188" i="3"/>
  <c r="AI188" i="3"/>
  <c r="AH188" i="3"/>
  <c r="AH271" i="3"/>
  <c r="AK271" i="3"/>
  <c r="AG271" i="3"/>
  <c r="AJ271" i="3"/>
  <c r="AF271" i="3"/>
  <c r="AI271" i="3"/>
  <c r="AI363" i="3"/>
  <c r="AH363" i="3"/>
  <c r="AK363" i="3"/>
  <c r="AG363" i="3"/>
  <c r="AJ363" i="3"/>
  <c r="AF363" i="3"/>
  <c r="AI32" i="3"/>
  <c r="AH32" i="3"/>
  <c r="AJ32" i="3"/>
  <c r="AK32" i="3"/>
  <c r="AG32" i="3"/>
  <c r="AF32" i="3"/>
  <c r="AK57" i="3"/>
  <c r="AG57" i="3"/>
  <c r="AJ57" i="3"/>
  <c r="AF57" i="3"/>
  <c r="AH57" i="3"/>
  <c r="AI57" i="3"/>
  <c r="AK90" i="3"/>
  <c r="AG90" i="3"/>
  <c r="AI90" i="3"/>
  <c r="AH90" i="3"/>
  <c r="AJ90" i="3"/>
  <c r="AF90" i="3"/>
  <c r="AH116" i="3"/>
  <c r="AK116" i="3"/>
  <c r="AG116" i="3"/>
  <c r="AF116" i="3"/>
  <c r="AJ116" i="3"/>
  <c r="AI116" i="3"/>
  <c r="AH148" i="3"/>
  <c r="AK148" i="3"/>
  <c r="AG148" i="3"/>
  <c r="AF148" i="3"/>
  <c r="AI148" i="3"/>
  <c r="AJ148" i="3"/>
  <c r="AK186" i="3"/>
  <c r="AG186" i="3"/>
  <c r="AH186" i="3"/>
  <c r="AF186" i="3"/>
  <c r="AJ186" i="3"/>
  <c r="AI186" i="3"/>
  <c r="AK214" i="3"/>
  <c r="AG214" i="3"/>
  <c r="AJ214" i="3"/>
  <c r="AF214" i="3"/>
  <c r="AI214" i="3"/>
  <c r="AH214" i="3"/>
  <c r="AK249" i="3"/>
  <c r="AG249" i="3"/>
  <c r="AJ249" i="3"/>
  <c r="AF249" i="3"/>
  <c r="AI249" i="3"/>
  <c r="AH249" i="3"/>
  <c r="AH277" i="3"/>
  <c r="AK277" i="3"/>
  <c r="AG277" i="3"/>
  <c r="AJ277" i="3"/>
  <c r="AF277" i="3"/>
  <c r="AI277" i="3"/>
  <c r="AH311" i="3"/>
  <c r="AK311" i="3"/>
  <c r="AG311" i="3"/>
  <c r="AJ311" i="3"/>
  <c r="AF311" i="3"/>
  <c r="AI311" i="3"/>
  <c r="AH339" i="3"/>
  <c r="AK339" i="3"/>
  <c r="AG339" i="3"/>
  <c r="AJ339" i="3"/>
  <c r="AF339" i="3"/>
  <c r="AI339" i="3"/>
  <c r="AK370" i="3"/>
  <c r="AG370" i="3"/>
  <c r="AJ370" i="3"/>
  <c r="AF370" i="3"/>
  <c r="AI370" i="3"/>
  <c r="AH370" i="3"/>
  <c r="AK404" i="3"/>
  <c r="AJ404" i="3"/>
  <c r="AI404" i="3"/>
  <c r="AH404" i="3"/>
  <c r="AG404" i="3"/>
  <c r="AF404" i="3"/>
  <c r="AK448" i="3"/>
  <c r="AG448" i="3"/>
  <c r="AJ448" i="3"/>
  <c r="AF448" i="3"/>
  <c r="AI448" i="3"/>
  <c r="AH448" i="3"/>
  <c r="AK39" i="3"/>
  <c r="AG39" i="3"/>
  <c r="AJ39" i="3"/>
  <c r="AF39" i="3"/>
  <c r="AI39" i="3"/>
  <c r="AH39" i="3"/>
  <c r="AJ125" i="3"/>
  <c r="AF125" i="3"/>
  <c r="AI125" i="3"/>
  <c r="AH125" i="3"/>
  <c r="AG125" i="3"/>
  <c r="AK125" i="3"/>
  <c r="AH232" i="3"/>
  <c r="AK232" i="3"/>
  <c r="AG232" i="3"/>
  <c r="AJ232" i="3"/>
  <c r="AF232" i="3"/>
  <c r="AI232" i="3"/>
  <c r="AJ318" i="3"/>
  <c r="AF318" i="3"/>
  <c r="AI318" i="3"/>
  <c r="AH318" i="3"/>
  <c r="AG318" i="3"/>
  <c r="AK318" i="3"/>
  <c r="AI427" i="3"/>
  <c r="AH427" i="3"/>
  <c r="AK427" i="3"/>
  <c r="AG427" i="3"/>
  <c r="AJ427" i="3"/>
  <c r="AF427" i="3"/>
  <c r="AK11" i="3"/>
  <c r="AG11" i="3"/>
  <c r="AJ11" i="3"/>
  <c r="AF11" i="3"/>
  <c r="AI11" i="3"/>
  <c r="AH11" i="3"/>
  <c r="AK35" i="3"/>
  <c r="AG35" i="3"/>
  <c r="AJ35" i="3"/>
  <c r="AF35" i="3"/>
  <c r="AH35" i="3"/>
  <c r="AI35" i="3"/>
  <c r="AI93" i="3"/>
  <c r="AG93" i="3"/>
  <c r="AK93" i="3"/>
  <c r="AF93" i="3"/>
  <c r="AJ93" i="3"/>
  <c r="AH93" i="3"/>
  <c r="AK190" i="3"/>
  <c r="AG190" i="3"/>
  <c r="AJ190" i="3"/>
  <c r="AI190" i="3"/>
  <c r="AH190" i="3"/>
  <c r="AF190" i="3"/>
  <c r="AJ280" i="3"/>
  <c r="AF280" i="3"/>
  <c r="AI280" i="3"/>
  <c r="AH280" i="3"/>
  <c r="AK280" i="3"/>
  <c r="AG280" i="3"/>
  <c r="AK408" i="3"/>
  <c r="AG408" i="3"/>
  <c r="AJ408" i="3"/>
  <c r="AF408" i="3"/>
  <c r="AI408" i="3"/>
  <c r="AH408" i="3"/>
  <c r="AI195" i="3"/>
  <c r="AG195" i="3"/>
  <c r="AK195" i="3"/>
  <c r="AF195" i="3"/>
  <c r="AJ195" i="3"/>
  <c r="AH195" i="3"/>
  <c r="AK31" i="3"/>
  <c r="AG31" i="3"/>
  <c r="AJ31" i="3"/>
  <c r="AF31" i="3"/>
  <c r="AH31" i="3"/>
  <c r="AI31" i="3"/>
  <c r="AJ147" i="3"/>
  <c r="AF147" i="3"/>
  <c r="AI147" i="3"/>
  <c r="AK147" i="3"/>
  <c r="AH147" i="3"/>
  <c r="AG147" i="3"/>
  <c r="AH244" i="3"/>
  <c r="AK244" i="3"/>
  <c r="AG244" i="3"/>
  <c r="AJ244" i="3"/>
  <c r="AF244" i="3"/>
  <c r="AI244" i="3"/>
  <c r="AH337" i="3"/>
  <c r="AK337" i="3"/>
  <c r="AG337" i="3"/>
  <c r="AJ337" i="3"/>
  <c r="AF337" i="3"/>
  <c r="AI337" i="3"/>
  <c r="AI447" i="3"/>
  <c r="AH447" i="3"/>
  <c r="AK447" i="3"/>
  <c r="AG447" i="3"/>
  <c r="AJ447" i="3"/>
  <c r="AF447" i="3"/>
  <c r="AJ223" i="3"/>
  <c r="AF223" i="3"/>
  <c r="AI223" i="3"/>
  <c r="AH223" i="3"/>
  <c r="AK223" i="3"/>
  <c r="AG223" i="3"/>
  <c r="AK45" i="3"/>
  <c r="AG45" i="3"/>
  <c r="AJ45" i="3"/>
  <c r="AF45" i="3"/>
  <c r="AH45" i="3"/>
  <c r="AI45" i="3"/>
  <c r="AH132" i="3"/>
  <c r="AK132" i="3"/>
  <c r="AG132" i="3"/>
  <c r="AF132" i="3"/>
  <c r="AJ132" i="3"/>
  <c r="AI132" i="3"/>
  <c r="AJ231" i="3"/>
  <c r="AF231" i="3"/>
  <c r="AI231" i="3"/>
  <c r="AH231" i="3"/>
  <c r="AK231" i="3"/>
  <c r="AG231" i="3"/>
  <c r="AH323" i="3"/>
  <c r="AK323" i="3"/>
  <c r="AG323" i="3"/>
  <c r="AJ323" i="3"/>
  <c r="AF323" i="3"/>
  <c r="AI323" i="3"/>
  <c r="AK418" i="3"/>
  <c r="AG418" i="3"/>
  <c r="AJ418" i="3"/>
  <c r="AF418" i="3"/>
  <c r="AI418" i="3"/>
  <c r="AH418" i="3"/>
  <c r="AI179" i="3"/>
  <c r="AG179" i="3"/>
  <c r="AK179" i="3"/>
  <c r="AF179" i="3"/>
  <c r="AJ179" i="3"/>
  <c r="AH179" i="3"/>
  <c r="AI14" i="3"/>
  <c r="AH14" i="3"/>
  <c r="AF14" i="3"/>
  <c r="AK14" i="3"/>
  <c r="AG14" i="3"/>
  <c r="AJ14" i="3"/>
  <c r="AK13" i="3"/>
  <c r="AG13" i="3"/>
  <c r="AJ13" i="3"/>
  <c r="AF13" i="3"/>
  <c r="AH13" i="3"/>
  <c r="AI13" i="3"/>
  <c r="AK29" i="3"/>
  <c r="AG29" i="3"/>
  <c r="AJ29" i="3"/>
  <c r="AF29" i="3"/>
  <c r="AI29" i="3"/>
  <c r="AH29" i="3"/>
  <c r="AI54" i="3"/>
  <c r="AH54" i="3"/>
  <c r="AJ54" i="3"/>
  <c r="AK54" i="3"/>
  <c r="AG54" i="3"/>
  <c r="AF54" i="3"/>
  <c r="AI87" i="3"/>
  <c r="AK87" i="3"/>
  <c r="AF87" i="3"/>
  <c r="AJ87" i="3"/>
  <c r="AH87" i="3"/>
  <c r="AG87" i="3"/>
  <c r="AH114" i="3"/>
  <c r="AK114" i="3"/>
  <c r="AG114" i="3"/>
  <c r="AJ114" i="3"/>
  <c r="AI114" i="3"/>
  <c r="AF114" i="3"/>
  <c r="AJ145" i="3"/>
  <c r="AF145" i="3"/>
  <c r="AI145" i="3"/>
  <c r="AH145" i="3"/>
  <c r="AG145" i="3"/>
  <c r="AK145" i="3"/>
  <c r="AI181" i="3"/>
  <c r="AK181" i="3"/>
  <c r="AF181" i="3"/>
  <c r="AJ181" i="3"/>
  <c r="AH181" i="3"/>
  <c r="AG181" i="3"/>
  <c r="AK210" i="3"/>
  <c r="AG210" i="3"/>
  <c r="AJ210" i="3"/>
  <c r="AF210" i="3"/>
  <c r="AI210" i="3"/>
  <c r="AH210" i="3"/>
  <c r="AH240" i="3"/>
  <c r="AK240" i="3"/>
  <c r="AG240" i="3"/>
  <c r="AJ240" i="3"/>
  <c r="AF240" i="3"/>
  <c r="AI240" i="3"/>
  <c r="AJ274" i="3"/>
  <c r="AF274" i="3"/>
  <c r="AI274" i="3"/>
  <c r="AH274" i="3"/>
  <c r="AK274" i="3"/>
  <c r="AG274" i="3"/>
  <c r="AJ304" i="3"/>
  <c r="AF304" i="3"/>
  <c r="AI304" i="3"/>
  <c r="AH304" i="3"/>
  <c r="AK304" i="3"/>
  <c r="AG304" i="3"/>
  <c r="AJ336" i="3"/>
  <c r="AF336" i="3"/>
  <c r="AI336" i="3"/>
  <c r="AH336" i="3"/>
  <c r="AK336" i="3"/>
  <c r="AG336" i="3"/>
  <c r="AI365" i="3"/>
  <c r="AH365" i="3"/>
  <c r="AK365" i="3"/>
  <c r="AG365" i="3"/>
  <c r="AJ365" i="3"/>
  <c r="AF365" i="3"/>
  <c r="AK402" i="3"/>
  <c r="AG402" i="3"/>
  <c r="AJ402" i="3"/>
  <c r="AF402" i="3"/>
  <c r="AI402" i="3"/>
  <c r="AH402" i="3"/>
  <c r="AI445" i="3"/>
  <c r="AH445" i="3"/>
  <c r="AK445" i="3"/>
  <c r="AG445" i="3"/>
  <c r="AJ445" i="3"/>
  <c r="AF445" i="3"/>
  <c r="AI79" i="3"/>
  <c r="AK79" i="3"/>
  <c r="AF79" i="3"/>
  <c r="AJ79" i="3"/>
  <c r="AH79" i="3"/>
  <c r="AG79" i="3"/>
  <c r="AI173" i="3"/>
  <c r="AK173" i="3"/>
  <c r="AF173" i="3"/>
  <c r="AJ173" i="3"/>
  <c r="AG173" i="3"/>
  <c r="AH173" i="3"/>
  <c r="AJ258" i="3"/>
  <c r="AF258" i="3"/>
  <c r="AI258" i="3"/>
  <c r="AH258" i="3"/>
  <c r="AK258" i="3"/>
  <c r="AG258" i="3"/>
  <c r="AH341" i="3"/>
  <c r="AK341" i="3"/>
  <c r="AG341" i="3"/>
  <c r="AJ341" i="3"/>
  <c r="AF341" i="3"/>
  <c r="AI341" i="3"/>
  <c r="AK450" i="3"/>
  <c r="AG450" i="3"/>
  <c r="AJ450" i="3"/>
  <c r="AF450" i="3"/>
  <c r="AI450" i="3"/>
  <c r="AH450" i="3"/>
  <c r="AK49" i="3"/>
  <c r="AG49" i="3"/>
  <c r="AJ49" i="3"/>
  <c r="AF49" i="3"/>
  <c r="AI49" i="3"/>
  <c r="AH49" i="3"/>
  <c r="AK82" i="3"/>
  <c r="AG82" i="3"/>
  <c r="AI82" i="3"/>
  <c r="AH82" i="3"/>
  <c r="AJ82" i="3"/>
  <c r="AF82" i="3"/>
  <c r="AH110" i="3"/>
  <c r="AK110" i="3"/>
  <c r="AG110" i="3"/>
  <c r="AJ110" i="3"/>
  <c r="AI110" i="3"/>
  <c r="AF110" i="3"/>
  <c r="AJ139" i="3"/>
  <c r="AF139" i="3"/>
  <c r="AI139" i="3"/>
  <c r="AK139" i="3"/>
  <c r="AG139" i="3"/>
  <c r="AH139" i="3"/>
  <c r="AI175" i="3"/>
  <c r="AJ175" i="3"/>
  <c r="AH175" i="3"/>
  <c r="AK175" i="3"/>
  <c r="AG175" i="3"/>
  <c r="AF175" i="3"/>
  <c r="AI205" i="3"/>
  <c r="AH205" i="3"/>
  <c r="AJ205" i="3"/>
  <c r="AG205" i="3"/>
  <c r="AK205" i="3"/>
  <c r="AF205" i="3"/>
  <c r="AH236" i="3"/>
  <c r="AK236" i="3"/>
  <c r="AG236" i="3"/>
  <c r="AJ236" i="3"/>
  <c r="AF236" i="3"/>
  <c r="AI236" i="3"/>
  <c r="AH267" i="3"/>
  <c r="AK267" i="3"/>
  <c r="AG267" i="3"/>
  <c r="AJ267" i="3"/>
  <c r="AF267" i="3"/>
  <c r="AI267" i="3"/>
  <c r="AH297" i="3"/>
  <c r="AK297" i="3"/>
  <c r="AG297" i="3"/>
  <c r="AJ297" i="3"/>
  <c r="AF297" i="3"/>
  <c r="AI297" i="3"/>
  <c r="AH331" i="3"/>
  <c r="AK331" i="3"/>
  <c r="AG331" i="3"/>
  <c r="AJ331" i="3"/>
  <c r="AF331" i="3"/>
  <c r="AI331" i="3"/>
  <c r="AI361" i="3"/>
  <c r="AH361" i="3"/>
  <c r="AK361" i="3"/>
  <c r="AG361" i="3"/>
  <c r="AF361" i="3"/>
  <c r="AJ361" i="3"/>
  <c r="AI395" i="3"/>
  <c r="AH395" i="3"/>
  <c r="AK395" i="3"/>
  <c r="AG395" i="3"/>
  <c r="AJ395" i="3"/>
  <c r="AF395" i="3"/>
  <c r="AK424" i="3"/>
  <c r="AG424" i="3"/>
  <c r="AJ424" i="3"/>
  <c r="AF424" i="3"/>
  <c r="AI424" i="3"/>
  <c r="AH424" i="3"/>
  <c r="AI34" i="3"/>
  <c r="AH34" i="3"/>
  <c r="AF34" i="3"/>
  <c r="AK34" i="3"/>
  <c r="AG34" i="3"/>
  <c r="AJ34" i="3"/>
  <c r="AH112" i="3"/>
  <c r="AK112" i="3"/>
  <c r="AG112" i="3"/>
  <c r="AF112" i="3"/>
  <c r="AI112" i="3"/>
  <c r="AJ112" i="3"/>
  <c r="AI201" i="3"/>
  <c r="AH201" i="3"/>
  <c r="AJ201" i="3"/>
  <c r="AG201" i="3"/>
  <c r="AF201" i="3"/>
  <c r="AK201" i="3"/>
  <c r="AJ312" i="3"/>
  <c r="AF312" i="3"/>
  <c r="AI312" i="3"/>
  <c r="AH312" i="3"/>
  <c r="AK312" i="3"/>
  <c r="AG312" i="3"/>
  <c r="AI389" i="3"/>
  <c r="AH389" i="3"/>
  <c r="AK389" i="3"/>
  <c r="AG389" i="3"/>
  <c r="AJ389" i="3"/>
  <c r="AF389" i="3"/>
  <c r="AI38" i="3"/>
  <c r="AH38" i="3"/>
  <c r="AJ38" i="3"/>
  <c r="AK38" i="3"/>
  <c r="AG38" i="3"/>
  <c r="AF38" i="3"/>
  <c r="AK68" i="3"/>
  <c r="AG68" i="3"/>
  <c r="AH68" i="3"/>
  <c r="AF68" i="3"/>
  <c r="AJ68" i="3"/>
  <c r="AI68" i="3"/>
  <c r="AK96" i="3"/>
  <c r="AG96" i="3"/>
  <c r="AJ96" i="3"/>
  <c r="AI96" i="3"/>
  <c r="AF96" i="3"/>
  <c r="AH96" i="3"/>
  <c r="AH122" i="3"/>
  <c r="AK122" i="3"/>
  <c r="AG122" i="3"/>
  <c r="AJ122" i="3"/>
  <c r="AI122" i="3"/>
  <c r="AF122" i="3"/>
  <c r="AH156" i="3"/>
  <c r="AK156" i="3"/>
  <c r="AG156" i="3"/>
  <c r="AF156" i="3"/>
  <c r="AI156" i="3"/>
  <c r="AJ156" i="3"/>
  <c r="AK192" i="3"/>
  <c r="AG192" i="3"/>
  <c r="AI192" i="3"/>
  <c r="AH192" i="3"/>
  <c r="AF192" i="3"/>
  <c r="AJ192" i="3"/>
  <c r="AJ221" i="3"/>
  <c r="AI221" i="3"/>
  <c r="AH221" i="3"/>
  <c r="AK221" i="3"/>
  <c r="AG221" i="3"/>
  <c r="AF221" i="3"/>
  <c r="AH257" i="3"/>
  <c r="AK257" i="3"/>
  <c r="AG257" i="3"/>
  <c r="AJ257" i="3"/>
  <c r="AF257" i="3"/>
  <c r="AI257" i="3"/>
  <c r="AH285" i="3"/>
  <c r="AK285" i="3"/>
  <c r="AG285" i="3"/>
  <c r="AJ285" i="3"/>
  <c r="AF285" i="3"/>
  <c r="AI285" i="3"/>
  <c r="AH317" i="3"/>
  <c r="AK317" i="3"/>
  <c r="AG317" i="3"/>
  <c r="AJ317" i="3"/>
  <c r="AF317" i="3"/>
  <c r="AI317" i="3"/>
  <c r="AK350" i="3"/>
  <c r="AG350" i="3"/>
  <c r="AJ350" i="3"/>
  <c r="AF350" i="3"/>
  <c r="AI350" i="3"/>
  <c r="AH350" i="3"/>
  <c r="AK382" i="3"/>
  <c r="AG382" i="3"/>
  <c r="AJ382" i="3"/>
  <c r="AF382" i="3"/>
  <c r="AI382" i="3"/>
  <c r="AH382" i="3"/>
  <c r="AK410" i="3"/>
  <c r="AG410" i="3"/>
  <c r="AJ410" i="3"/>
  <c r="AF410" i="3"/>
  <c r="AI410" i="3"/>
  <c r="AH410" i="3"/>
  <c r="AK456" i="3"/>
  <c r="AG456" i="3"/>
  <c r="AJ456" i="3"/>
  <c r="AF456" i="3"/>
  <c r="AI456" i="3"/>
  <c r="AH456" i="3"/>
  <c r="AI60" i="3"/>
  <c r="AH60" i="3"/>
  <c r="AJ60" i="3"/>
  <c r="AK60" i="3"/>
  <c r="AG60" i="3"/>
  <c r="AF60" i="3"/>
  <c r="AJ151" i="3"/>
  <c r="AF151" i="3"/>
  <c r="AI151" i="3"/>
  <c r="AK151" i="3"/>
  <c r="AG151" i="3"/>
  <c r="AH151" i="3"/>
  <c r="AJ264" i="3"/>
  <c r="AF264" i="3"/>
  <c r="AI264" i="3"/>
  <c r="AH264" i="3"/>
  <c r="AK264" i="3"/>
  <c r="AG264" i="3"/>
  <c r="AI357" i="3"/>
  <c r="AH357" i="3"/>
  <c r="AK357" i="3"/>
  <c r="AG357" i="3"/>
  <c r="AJ357" i="3"/>
  <c r="AF357" i="3"/>
  <c r="AC283" i="3"/>
  <c r="AC297" i="3"/>
  <c r="AC315" i="3"/>
  <c r="AC331" i="3"/>
  <c r="AC347" i="3"/>
  <c r="AC361" i="3"/>
  <c r="AC379" i="3"/>
  <c r="AC395" i="3"/>
  <c r="AC409" i="3"/>
  <c r="AC424" i="3"/>
  <c r="AC457" i="3"/>
  <c r="AC80" i="3"/>
  <c r="AC128" i="3"/>
  <c r="AC188" i="3"/>
  <c r="AC258" i="3"/>
  <c r="AC326" i="3"/>
  <c r="AC389" i="3"/>
  <c r="AC447" i="3"/>
  <c r="AC25" i="3"/>
  <c r="AC39" i="3"/>
  <c r="AC52" i="3"/>
  <c r="AC71" i="3"/>
  <c r="AC85" i="3"/>
  <c r="AC98" i="3"/>
  <c r="AC112" i="3"/>
  <c r="AC125" i="3"/>
  <c r="AC144" i="3"/>
  <c r="AC448" i="3"/>
  <c r="AC460" i="3"/>
  <c r="AC42" i="3"/>
  <c r="AC87" i="3"/>
  <c r="AC114" i="3"/>
  <c r="AC165" i="3"/>
  <c r="AC201" i="3"/>
  <c r="AC232" i="3"/>
  <c r="AC271" i="3"/>
  <c r="AC312" i="3"/>
  <c r="AC341" i="3"/>
  <c r="AC383" i="3"/>
  <c r="AC421" i="3"/>
  <c r="AC22" i="3"/>
  <c r="AC38" i="3"/>
  <c r="AC51" i="3"/>
  <c r="AC68" i="3"/>
  <c r="AC83" i="3"/>
  <c r="AC96" i="3"/>
  <c r="AC111" i="3"/>
  <c r="AC122" i="3"/>
  <c r="AC142" i="3"/>
  <c r="AC156" i="3"/>
  <c r="AC175" i="3"/>
  <c r="AC191" i="3"/>
  <c r="AC205" i="3"/>
  <c r="AC220" i="3"/>
  <c r="AC236" i="3"/>
  <c r="AC255" i="3"/>
  <c r="AC267" i="3"/>
  <c r="AC177" i="3"/>
  <c r="AC192" i="3"/>
  <c r="AC207" i="3"/>
  <c r="AC221" i="3"/>
  <c r="AC237" i="3"/>
  <c r="AC257" i="3"/>
  <c r="AC269" i="3"/>
  <c r="AC285" i="3"/>
  <c r="AC300" i="3"/>
  <c r="AC317" i="3"/>
  <c r="AC332" i="3"/>
  <c r="AC350" i="3"/>
  <c r="AC362" i="3"/>
  <c r="AC382" i="3"/>
  <c r="AC398" i="3"/>
  <c r="AC410" i="3"/>
  <c r="AC425" i="3"/>
  <c r="AC7" i="3"/>
  <c r="AC18" i="3"/>
  <c r="AC5" i="3"/>
  <c r="AC3" i="3"/>
  <c r="AC21" i="3"/>
  <c r="AC37" i="3"/>
  <c r="AC49" i="3"/>
  <c r="AC65" i="3"/>
  <c r="AC82" i="3"/>
  <c r="AC94" i="3"/>
  <c r="AC110" i="3"/>
  <c r="AC121" i="3"/>
  <c r="AC139" i="3"/>
  <c r="AC155" i="3"/>
  <c r="AC174" i="3"/>
  <c r="AC190" i="3"/>
  <c r="AC202" i="3"/>
  <c r="AC217" i="3"/>
  <c r="AC235" i="3"/>
  <c r="AC253" i="3"/>
  <c r="AC266" i="3"/>
  <c r="AC280" i="3"/>
  <c r="AC296" i="3"/>
  <c r="AC314" i="3"/>
  <c r="AC328" i="3"/>
  <c r="AC344" i="3"/>
  <c r="AC358" i="3"/>
  <c r="AC376" i="3"/>
  <c r="AC394" i="3"/>
  <c r="AC408" i="3"/>
  <c r="AC422" i="3"/>
  <c r="AC445" i="3"/>
  <c r="AC458" i="3"/>
  <c r="AC48" i="3"/>
  <c r="AC108" i="3"/>
  <c r="AC138" i="3"/>
  <c r="AC195" i="3"/>
  <c r="AC239" i="3"/>
  <c r="AC278" i="3"/>
  <c r="AC318" i="3"/>
  <c r="AC373" i="3"/>
  <c r="AC16" i="3"/>
  <c r="AC11" i="3"/>
  <c r="AC9" i="3"/>
  <c r="AC13" i="3"/>
  <c r="AC14" i="3"/>
  <c r="AC31" i="3"/>
  <c r="AC43" i="3"/>
  <c r="AC55" i="3"/>
  <c r="AC75" i="3"/>
  <c r="AC89" i="3"/>
  <c r="AC102" i="3"/>
  <c r="AC115" i="3"/>
  <c r="AC130" i="3"/>
  <c r="AC147" i="3"/>
  <c r="AC167" i="3"/>
  <c r="AC181" i="3"/>
  <c r="AC196" i="3"/>
  <c r="AC210" i="3"/>
  <c r="AC225" i="3"/>
  <c r="AC240" i="3"/>
  <c r="AC259" i="3"/>
  <c r="AC274" i="3"/>
  <c r="AC289" i="3"/>
  <c r="AC304" i="3"/>
  <c r="AC320" i="3"/>
  <c r="AC336" i="3"/>
  <c r="AC354" i="3"/>
  <c r="AC365" i="3"/>
  <c r="AC385" i="3"/>
  <c r="AC402" i="3"/>
  <c r="AC415" i="3"/>
  <c r="AC456" i="3"/>
  <c r="AC29" i="3"/>
  <c r="AC62" i="3"/>
  <c r="AC100" i="3"/>
  <c r="AC145" i="3"/>
  <c r="AC179" i="3"/>
  <c r="AC215" i="3"/>
  <c r="AC252" i="3"/>
  <c r="AC286" i="3"/>
  <c r="AC335" i="3"/>
  <c r="AC363" i="3"/>
  <c r="AC399" i="3"/>
  <c r="AC427" i="3"/>
  <c r="AC32" i="3"/>
  <c r="AC45" i="3"/>
  <c r="AC57" i="3"/>
  <c r="AC76" i="3"/>
  <c r="AC90" i="3"/>
  <c r="AC106" i="3"/>
  <c r="AC116" i="3"/>
  <c r="AC132" i="3"/>
  <c r="AC148" i="3"/>
  <c r="AC169" i="3"/>
  <c r="AC183" i="3"/>
  <c r="AC198" i="3"/>
  <c r="AC212" i="3"/>
  <c r="AC228" i="3"/>
  <c r="AC244" i="3"/>
  <c r="AC261" i="3"/>
  <c r="AC275" i="3"/>
  <c r="AC290" i="3"/>
  <c r="AC308" i="3"/>
  <c r="AC321" i="3"/>
  <c r="AC337" i="3"/>
  <c r="AC355" i="3"/>
  <c r="AC367" i="3"/>
  <c r="AC386" i="3"/>
  <c r="AC403" i="3"/>
  <c r="AC417" i="3"/>
  <c r="AC450" i="3"/>
  <c r="AC54" i="3"/>
  <c r="AC93" i="3"/>
  <c r="AC152" i="3"/>
  <c r="AC223" i="3"/>
  <c r="AC294" i="3"/>
  <c r="AC357" i="3"/>
  <c r="AC413" i="3"/>
  <c r="AC459" i="3"/>
  <c r="AC34" i="3"/>
  <c r="AC46" i="3"/>
  <c r="AC60" i="3"/>
  <c r="AC79" i="3"/>
  <c r="AC91" i="3"/>
  <c r="AC107" i="3"/>
  <c r="AC118" i="3"/>
  <c r="AC135" i="3"/>
  <c r="AC151" i="3"/>
  <c r="AC171" i="3"/>
  <c r="AC186" i="3"/>
  <c r="AC199" i="3"/>
  <c r="AC214" i="3"/>
  <c r="AC231" i="3"/>
  <c r="AC249" i="3"/>
  <c r="AC262" i="3"/>
  <c r="AC277" i="3"/>
  <c r="AC293" i="3"/>
  <c r="AC311" i="3"/>
  <c r="AC323" i="3"/>
  <c r="AC339" i="3"/>
  <c r="AC356" i="3"/>
  <c r="AC370" i="3"/>
  <c r="AC388" i="3"/>
  <c r="AC404" i="3"/>
  <c r="AC418" i="3"/>
  <c r="AC451" i="3"/>
  <c r="AC35" i="3"/>
  <c r="AC73" i="3"/>
  <c r="AC119" i="3"/>
  <c r="AC173" i="3"/>
  <c r="AC209" i="3"/>
  <c r="AC264" i="3"/>
  <c r="AC302" i="3"/>
  <c r="AC351" i="3"/>
  <c r="AC407" i="3"/>
  <c r="AC454" i="3"/>
  <c r="X167" i="3" l="1"/>
  <c r="V167" i="3"/>
  <c r="W167" i="3"/>
  <c r="X187" i="3"/>
  <c r="X188" i="3"/>
  <c r="X193" i="3"/>
  <c r="X206" i="3"/>
  <c r="X242" i="3"/>
  <c r="X245" i="3"/>
  <c r="X247" i="3"/>
  <c r="X250" i="3"/>
  <c r="X254" i="3"/>
  <c r="X260" i="3"/>
  <c r="X272" i="3"/>
  <c r="X281" i="3"/>
  <c r="X287" i="3"/>
  <c r="X291" i="3"/>
  <c r="X306" i="3"/>
  <c r="X309" i="3"/>
  <c r="X324" i="3"/>
  <c r="X333" i="3"/>
  <c r="X338" i="3"/>
  <c r="X342" i="3"/>
  <c r="X345" i="3"/>
  <c r="X348" i="3"/>
  <c r="X352" i="3"/>
  <c r="X358" i="3"/>
  <c r="X364" i="3"/>
  <c r="X368" i="3"/>
  <c r="X371" i="3"/>
  <c r="X374" i="3"/>
  <c r="X377" i="3"/>
  <c r="X380" i="3"/>
  <c r="X383" i="3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" i="8"/>
  <c r="B5" i="6"/>
  <c r="P23" i="3"/>
  <c r="S66" i="3"/>
  <c r="Q204" i="3"/>
  <c r="S123" i="3"/>
  <c r="R295" i="3"/>
  <c r="P59" i="3"/>
  <c r="R72" i="3"/>
  <c r="Q122" i="3"/>
  <c r="P136" i="3"/>
  <c r="Q125" i="3"/>
  <c r="R74" i="3"/>
  <c r="S67" i="3"/>
  <c r="P125" i="3"/>
  <c r="S74" i="3"/>
  <c r="O347" i="3"/>
  <c r="R6" i="3"/>
  <c r="Q449" i="3"/>
  <c r="P319" i="3"/>
  <c r="S26" i="3"/>
  <c r="R59" i="3"/>
  <c r="S112" i="3"/>
  <c r="P56" i="3"/>
  <c r="O369" i="3"/>
  <c r="S125" i="3"/>
  <c r="O307" i="3"/>
  <c r="O23" i="3"/>
  <c r="R216" i="3"/>
  <c r="P19" i="3"/>
  <c r="R15" i="3"/>
  <c r="S204" i="3"/>
  <c r="O104" i="3"/>
  <c r="S32" i="3"/>
  <c r="Q47" i="3"/>
  <c r="P72" i="3"/>
  <c r="O74" i="3"/>
  <c r="O444" i="3"/>
  <c r="Q149" i="3"/>
  <c r="Q74" i="3"/>
  <c r="R318" i="3"/>
  <c r="O26" i="3"/>
  <c r="P74" i="3"/>
  <c r="R453" i="3"/>
  <c r="P270" i="3"/>
  <c r="R41" i="3"/>
  <c r="S154" i="3"/>
  <c r="P32" i="3"/>
  <c r="S20" i="3"/>
  <c r="R125" i="3"/>
  <c r="Q452" i="3"/>
  <c r="O452" i="3"/>
  <c r="O59" i="3"/>
  <c r="S122" i="3"/>
  <c r="P216" i="3"/>
  <c r="P208" i="3"/>
  <c r="Q24" i="3"/>
  <c r="P381" i="3"/>
  <c r="S108" i="3"/>
  <c r="S295" i="3"/>
  <c r="S216" i="3"/>
  <c r="P133" i="3"/>
  <c r="R33" i="3"/>
  <c r="R20" i="3"/>
  <c r="O133" i="3"/>
  <c r="Q69" i="3"/>
  <c r="P449" i="3"/>
  <c r="O58" i="3"/>
  <c r="Q307" i="3"/>
  <c r="R307" i="3"/>
  <c r="O15" i="3"/>
  <c r="P224" i="3"/>
  <c r="Q455" i="3"/>
  <c r="O112" i="3"/>
  <c r="P33" i="3"/>
  <c r="O61" i="3"/>
  <c r="R234" i="3"/>
  <c r="S15" i="3"/>
  <c r="Q64" i="3"/>
  <c r="R347" i="3"/>
  <c r="R123" i="3"/>
  <c r="Q381" i="3"/>
  <c r="P64" i="3"/>
  <c r="Q136" i="3"/>
  <c r="S56" i="3"/>
  <c r="S270" i="3"/>
  <c r="S140" i="3"/>
  <c r="S307" i="3"/>
  <c r="O367" i="3"/>
  <c r="P367" i="3"/>
  <c r="O204" i="3"/>
  <c r="R40" i="3"/>
  <c r="S126" i="3"/>
  <c r="S72" i="3"/>
  <c r="P126" i="3"/>
  <c r="Q444" i="3"/>
  <c r="O123" i="3"/>
  <c r="S452" i="3"/>
  <c r="O332" i="3"/>
  <c r="P154" i="3"/>
  <c r="O295" i="3"/>
  <c r="P116" i="3"/>
  <c r="P347" i="3"/>
  <c r="R126" i="3"/>
  <c r="O140" i="3"/>
  <c r="O381" i="3"/>
  <c r="P67" i="3"/>
  <c r="S64" i="3"/>
  <c r="Q116" i="3"/>
  <c r="O318" i="3"/>
  <c r="R24" i="3"/>
  <c r="S453" i="3"/>
  <c r="Q32" i="3"/>
  <c r="O334" i="3"/>
  <c r="O126" i="3"/>
  <c r="O67" i="3"/>
  <c r="P295" i="3"/>
  <c r="S256" i="3"/>
  <c r="S224" i="3"/>
  <c r="O40" i="3"/>
  <c r="P122" i="3"/>
  <c r="Q112" i="3"/>
  <c r="O24" i="3"/>
  <c r="R154" i="3"/>
  <c r="P202" i="3"/>
  <c r="P61" i="3"/>
  <c r="P104" i="3"/>
  <c r="O202" i="3"/>
  <c r="Q318" i="3"/>
  <c r="P307" i="3"/>
  <c r="S319" i="3"/>
  <c r="R118" i="3"/>
  <c r="Q126" i="3"/>
  <c r="P26" i="3"/>
  <c r="R381" i="3"/>
  <c r="P20" i="3"/>
  <c r="O122" i="3"/>
  <c r="S202" i="3"/>
  <c r="P58" i="3"/>
  <c r="R202" i="3"/>
  <c r="O19" i="3"/>
  <c r="P332" i="3"/>
  <c r="R67" i="3"/>
  <c r="Q63" i="3"/>
  <c r="Q66" i="3"/>
  <c r="S136" i="3"/>
  <c r="R56" i="3"/>
  <c r="S381" i="3"/>
  <c r="P112" i="3"/>
  <c r="Q41" i="3"/>
  <c r="S116" i="3"/>
  <c r="O270" i="3"/>
  <c r="O41" i="3"/>
  <c r="P15" i="3"/>
  <c r="R319" i="3"/>
  <c r="Q334" i="3"/>
  <c r="S449" i="3"/>
  <c r="Q26" i="3"/>
  <c r="R452" i="3"/>
  <c r="Q123" i="3"/>
  <c r="R136" i="3"/>
  <c r="S40" i="3"/>
  <c r="S24" i="3"/>
  <c r="O256" i="3"/>
  <c r="Q295" i="3"/>
  <c r="P40" i="3"/>
  <c r="O69" i="3"/>
  <c r="Q270" i="3"/>
  <c r="P452" i="3"/>
  <c r="P149" i="3"/>
  <c r="O91" i="3"/>
  <c r="S149" i="3"/>
  <c r="R270" i="3"/>
  <c r="R112" i="3"/>
  <c r="P63" i="3"/>
  <c r="Q347" i="3"/>
  <c r="Q248" i="3"/>
  <c r="S318" i="3"/>
  <c r="P6" i="3"/>
  <c r="O20" i="3"/>
  <c r="O56" i="3"/>
  <c r="O32" i="3"/>
  <c r="Q61" i="3"/>
  <c r="S444" i="3"/>
  <c r="R133" i="3"/>
  <c r="S332" i="3"/>
  <c r="R334" i="3"/>
  <c r="S23" i="3"/>
  <c r="R140" i="3"/>
  <c r="O136" i="3"/>
  <c r="R444" i="3"/>
  <c r="O6" i="3"/>
  <c r="O72" i="3"/>
  <c r="R367" i="3"/>
  <c r="R23" i="3"/>
  <c r="R208" i="3"/>
  <c r="P123" i="3"/>
  <c r="O455" i="3"/>
  <c r="R91" i="3"/>
  <c r="S104" i="3"/>
  <c r="P24" i="3"/>
  <c r="Q23" i="3"/>
  <c r="O64" i="3"/>
  <c r="Q369" i="3"/>
  <c r="S334" i="3"/>
  <c r="S133" i="3"/>
  <c r="P369" i="3"/>
  <c r="P318" i="3"/>
  <c r="S6" i="3"/>
  <c r="S369" i="3"/>
  <c r="R449" i="3"/>
  <c r="Q234" i="3"/>
  <c r="R64" i="3"/>
  <c r="Q19" i="3"/>
  <c r="O216" i="3"/>
  <c r="P108" i="3"/>
  <c r="O33" i="3"/>
  <c r="R369" i="3"/>
  <c r="Q453" i="3"/>
  <c r="Q58" i="3"/>
  <c r="S47" i="3"/>
  <c r="P66" i="3"/>
  <c r="Q208" i="3"/>
  <c r="P204" i="3"/>
  <c r="Q20" i="3"/>
  <c r="S208" i="3"/>
  <c r="R104" i="3"/>
  <c r="O154" i="3"/>
  <c r="Q140" i="3"/>
  <c r="O125" i="3"/>
  <c r="S118" i="3"/>
  <c r="R66" i="3"/>
  <c r="Q133" i="3"/>
  <c r="S33" i="3"/>
  <c r="O449" i="3"/>
  <c r="R26" i="3"/>
  <c r="O453" i="3"/>
  <c r="Q367" i="3"/>
  <c r="Q15" i="3"/>
  <c r="R47" i="3"/>
  <c r="Q72" i="3"/>
  <c r="S69" i="3"/>
  <c r="R149" i="3"/>
  <c r="S347" i="3"/>
  <c r="R332" i="3"/>
  <c r="Q224" i="3"/>
  <c r="O47" i="3"/>
  <c r="S19" i="3"/>
  <c r="O224" i="3"/>
  <c r="Q108" i="3"/>
  <c r="Q40" i="3"/>
  <c r="S63" i="3"/>
  <c r="Q104" i="3"/>
  <c r="P118" i="3"/>
  <c r="Q332" i="3"/>
  <c r="O149" i="3"/>
  <c r="O118" i="3"/>
  <c r="P334" i="3"/>
  <c r="S58" i="3"/>
  <c r="Q118" i="3"/>
  <c r="P453" i="3"/>
  <c r="P444" i="3"/>
  <c r="P69" i="3"/>
  <c r="S455" i="3"/>
  <c r="Q256" i="3"/>
  <c r="O66" i="3"/>
  <c r="S41" i="3"/>
  <c r="P140" i="3"/>
  <c r="O108" i="3"/>
  <c r="R19" i="3"/>
  <c r="P256" i="3"/>
  <c r="R63" i="3"/>
  <c r="Q59" i="3"/>
  <c r="P455" i="3"/>
  <c r="R116" i="3"/>
  <c r="Q56" i="3"/>
  <c r="R248" i="3"/>
  <c r="P41" i="3"/>
  <c r="S234" i="3"/>
  <c r="Q33" i="3"/>
  <c r="Q202" i="3"/>
  <c r="Q6" i="3"/>
  <c r="Q154" i="3"/>
  <c r="R69" i="3"/>
  <c r="Q91" i="3"/>
  <c r="S248" i="3"/>
  <c r="O116" i="3"/>
  <c r="P234" i="3"/>
  <c r="O234" i="3"/>
  <c r="Q319" i="3"/>
  <c r="O63" i="3"/>
  <c r="R32" i="3"/>
  <c r="O319" i="3"/>
  <c r="P91" i="3"/>
  <c r="R122" i="3"/>
  <c r="R455" i="3"/>
  <c r="R61" i="3"/>
  <c r="S61" i="3"/>
  <c r="S367" i="3"/>
  <c r="R58" i="3"/>
  <c r="R108" i="3"/>
  <c r="X451" i="3" l="1"/>
  <c r="W451" i="3"/>
  <c r="V451" i="3"/>
  <c r="X425" i="3"/>
  <c r="W425" i="3"/>
  <c r="V425" i="3"/>
  <c r="X410" i="3"/>
  <c r="W410" i="3"/>
  <c r="V410" i="3"/>
  <c r="X400" i="3"/>
  <c r="V400" i="3"/>
  <c r="W400" i="3"/>
  <c r="X394" i="3"/>
  <c r="W394" i="3"/>
  <c r="V394" i="3"/>
  <c r="X384" i="3"/>
  <c r="W384" i="3"/>
  <c r="V384" i="3"/>
  <c r="X372" i="3"/>
  <c r="W372" i="3"/>
  <c r="V372" i="3"/>
  <c r="X360" i="3"/>
  <c r="V360" i="3"/>
  <c r="W360" i="3"/>
  <c r="X344" i="3"/>
  <c r="V344" i="3"/>
  <c r="W344" i="3"/>
  <c r="X336" i="3"/>
  <c r="V336" i="3"/>
  <c r="W336" i="3"/>
  <c r="X332" i="3"/>
  <c r="V332" i="3"/>
  <c r="W332" i="3"/>
  <c r="X316" i="3"/>
  <c r="W316" i="3"/>
  <c r="V316" i="3"/>
  <c r="X304" i="3"/>
  <c r="V304" i="3"/>
  <c r="W304" i="3"/>
  <c r="X300" i="3"/>
  <c r="V300" i="3"/>
  <c r="W300" i="3"/>
  <c r="X264" i="3"/>
  <c r="V264" i="3"/>
  <c r="W264" i="3"/>
  <c r="X244" i="3"/>
  <c r="V244" i="3"/>
  <c r="W244" i="3"/>
  <c r="X172" i="3"/>
  <c r="V172" i="3"/>
  <c r="W172" i="3"/>
  <c r="X159" i="3"/>
  <c r="V159" i="3"/>
  <c r="W159" i="3"/>
  <c r="X151" i="3"/>
  <c r="V151" i="3"/>
  <c r="W151" i="3"/>
  <c r="X143" i="3"/>
  <c r="V143" i="3"/>
  <c r="W143" i="3"/>
  <c r="X139" i="3"/>
  <c r="V139" i="3"/>
  <c r="W139" i="3"/>
  <c r="X115" i="3"/>
  <c r="V115" i="3"/>
  <c r="W115" i="3"/>
  <c r="X47" i="3"/>
  <c r="V47" i="3"/>
  <c r="W47" i="3"/>
  <c r="X39" i="3"/>
  <c r="V39" i="3"/>
  <c r="W39" i="3"/>
  <c r="X23" i="3"/>
  <c r="V23" i="3"/>
  <c r="W23" i="3"/>
  <c r="X3" i="3"/>
  <c r="V3" i="3"/>
  <c r="W3" i="3"/>
  <c r="X454" i="3"/>
  <c r="V454" i="3"/>
  <c r="W454" i="3"/>
  <c r="X450" i="3"/>
  <c r="V450" i="3"/>
  <c r="W450" i="3"/>
  <c r="X446" i="3"/>
  <c r="V446" i="3"/>
  <c r="W446" i="3"/>
  <c r="X424" i="3"/>
  <c r="V424" i="3"/>
  <c r="W424" i="3"/>
  <c r="X419" i="3"/>
  <c r="V419" i="3"/>
  <c r="W419" i="3"/>
  <c r="X414" i="3"/>
  <c r="W414" i="3"/>
  <c r="V414" i="3"/>
  <c r="X408" i="3"/>
  <c r="V408" i="3"/>
  <c r="W408" i="3"/>
  <c r="X404" i="3"/>
  <c r="V404" i="3"/>
  <c r="W404" i="3"/>
  <c r="X398" i="3"/>
  <c r="W398" i="3"/>
  <c r="V398" i="3"/>
  <c r="X393" i="3"/>
  <c r="W393" i="3"/>
  <c r="V393" i="3"/>
  <c r="X387" i="3"/>
  <c r="V387" i="3"/>
  <c r="W387" i="3"/>
  <c r="X379" i="3"/>
  <c r="W379" i="3"/>
  <c r="V379" i="3"/>
  <c r="X375" i="3"/>
  <c r="V375" i="3"/>
  <c r="W375" i="3"/>
  <c r="X367" i="3"/>
  <c r="W367" i="3"/>
  <c r="V367" i="3"/>
  <c r="X363" i="3"/>
  <c r="V363" i="3"/>
  <c r="W363" i="3"/>
  <c r="X359" i="3"/>
  <c r="V359" i="3"/>
  <c r="W359" i="3"/>
  <c r="X355" i="3"/>
  <c r="V355" i="3"/>
  <c r="W355" i="3"/>
  <c r="X351" i="3"/>
  <c r="W351" i="3"/>
  <c r="V351" i="3"/>
  <c r="X347" i="3"/>
  <c r="V347" i="3"/>
  <c r="W347" i="3"/>
  <c r="X343" i="3"/>
  <c r="V343" i="3"/>
  <c r="W343" i="3"/>
  <c r="X339" i="3"/>
  <c r="V339" i="3"/>
  <c r="W339" i="3"/>
  <c r="X335" i="3"/>
  <c r="V335" i="3"/>
  <c r="W335" i="3"/>
  <c r="X331" i="3"/>
  <c r="V331" i="3"/>
  <c r="W331" i="3"/>
  <c r="X327" i="3"/>
  <c r="V327" i="3"/>
  <c r="W327" i="3"/>
  <c r="X323" i="3"/>
  <c r="V323" i="3"/>
  <c r="W323" i="3"/>
  <c r="X319" i="3"/>
  <c r="V319" i="3"/>
  <c r="W319" i="3"/>
  <c r="X315" i="3"/>
  <c r="V315" i="3"/>
  <c r="W315" i="3"/>
  <c r="X311" i="3"/>
  <c r="W311" i="3"/>
  <c r="V311" i="3"/>
  <c r="X307" i="3"/>
  <c r="V307" i="3"/>
  <c r="W307" i="3"/>
  <c r="X303" i="3"/>
  <c r="W303" i="3"/>
  <c r="V303" i="3"/>
  <c r="X299" i="3"/>
  <c r="V299" i="3"/>
  <c r="W299" i="3"/>
  <c r="X295" i="3"/>
  <c r="W295" i="3"/>
  <c r="V295" i="3"/>
  <c r="X283" i="3"/>
  <c r="V283" i="3"/>
  <c r="W283" i="3"/>
  <c r="X279" i="3"/>
  <c r="V279" i="3"/>
  <c r="W279" i="3"/>
  <c r="X275" i="3"/>
  <c r="V275" i="3"/>
  <c r="W275" i="3"/>
  <c r="X271" i="3"/>
  <c r="W271" i="3"/>
  <c r="V271" i="3"/>
  <c r="X267" i="3"/>
  <c r="W267" i="3"/>
  <c r="V267" i="3"/>
  <c r="X263" i="3"/>
  <c r="V263" i="3"/>
  <c r="W263" i="3"/>
  <c r="X259" i="3"/>
  <c r="V259" i="3"/>
  <c r="W259" i="3"/>
  <c r="X255" i="3"/>
  <c r="V255" i="3"/>
  <c r="W255" i="3"/>
  <c r="X251" i="3"/>
  <c r="V251" i="3"/>
  <c r="W251" i="3"/>
  <c r="X243" i="3"/>
  <c r="V243" i="3"/>
  <c r="W243" i="3"/>
  <c r="X239" i="3"/>
  <c r="V239" i="3"/>
  <c r="W239" i="3"/>
  <c r="X235" i="3"/>
  <c r="W235" i="3"/>
  <c r="V235" i="3"/>
  <c r="X231" i="3"/>
  <c r="V231" i="3"/>
  <c r="W231" i="3"/>
  <c r="X227" i="3"/>
  <c r="V227" i="3"/>
  <c r="W227" i="3"/>
  <c r="X223" i="3"/>
  <c r="V223" i="3"/>
  <c r="W223" i="3"/>
  <c r="X219" i="3"/>
  <c r="W219" i="3"/>
  <c r="V219" i="3"/>
  <c r="X215" i="3"/>
  <c r="V215" i="3"/>
  <c r="W215" i="3"/>
  <c r="X211" i="3"/>
  <c r="V211" i="3"/>
  <c r="W211" i="3"/>
  <c r="X207" i="3"/>
  <c r="V207" i="3"/>
  <c r="W207" i="3"/>
  <c r="X203" i="3"/>
  <c r="V203" i="3"/>
  <c r="W203" i="3"/>
  <c r="X199" i="3"/>
  <c r="V199" i="3"/>
  <c r="W199" i="3"/>
  <c r="X195" i="3"/>
  <c r="V195" i="3"/>
  <c r="W195" i="3"/>
  <c r="X191" i="3"/>
  <c r="W191" i="3"/>
  <c r="V191" i="3"/>
  <c r="X183" i="3"/>
  <c r="V183" i="3"/>
  <c r="W183" i="3"/>
  <c r="X179" i="3"/>
  <c r="V179" i="3"/>
  <c r="W179" i="3"/>
  <c r="X175" i="3"/>
  <c r="V175" i="3"/>
  <c r="W175" i="3"/>
  <c r="X171" i="3"/>
  <c r="V171" i="3"/>
  <c r="W171" i="3"/>
  <c r="X166" i="3"/>
  <c r="V166" i="3"/>
  <c r="W166" i="3"/>
  <c r="X162" i="3"/>
  <c r="V162" i="3"/>
  <c r="W162" i="3"/>
  <c r="X158" i="3"/>
  <c r="V158" i="3"/>
  <c r="W158" i="3"/>
  <c r="X154" i="3"/>
  <c r="V154" i="3"/>
  <c r="W154" i="3"/>
  <c r="X150" i="3"/>
  <c r="V150" i="3"/>
  <c r="W150" i="3"/>
  <c r="X146" i="3"/>
  <c r="V146" i="3"/>
  <c r="W146" i="3"/>
  <c r="X142" i="3"/>
  <c r="V142" i="3"/>
  <c r="W142" i="3"/>
  <c r="X138" i="3"/>
  <c r="V138" i="3"/>
  <c r="W138" i="3"/>
  <c r="X134" i="3"/>
  <c r="V134" i="3"/>
  <c r="W134" i="3"/>
  <c r="X130" i="3"/>
  <c r="V130" i="3"/>
  <c r="W130" i="3"/>
  <c r="X126" i="3"/>
  <c r="V126" i="3"/>
  <c r="W126" i="3"/>
  <c r="X122" i="3"/>
  <c r="V122" i="3"/>
  <c r="W122" i="3"/>
  <c r="X118" i="3"/>
  <c r="V118" i="3"/>
  <c r="W118" i="3"/>
  <c r="X114" i="3"/>
  <c r="V114" i="3"/>
  <c r="W114" i="3"/>
  <c r="X110" i="3"/>
  <c r="V110" i="3"/>
  <c r="W110" i="3"/>
  <c r="X106" i="3"/>
  <c r="V106" i="3"/>
  <c r="W106" i="3"/>
  <c r="X102" i="3"/>
  <c r="V102" i="3"/>
  <c r="W102" i="3"/>
  <c r="X98" i="3"/>
  <c r="V98" i="3"/>
  <c r="W98" i="3"/>
  <c r="X94" i="3"/>
  <c r="V94" i="3"/>
  <c r="W94" i="3"/>
  <c r="X90" i="3"/>
  <c r="V90" i="3"/>
  <c r="W90" i="3"/>
  <c r="X86" i="3"/>
  <c r="V86" i="3"/>
  <c r="W86" i="3"/>
  <c r="X82" i="3"/>
  <c r="V82" i="3"/>
  <c r="W82" i="3"/>
  <c r="X78" i="3"/>
  <c r="V78" i="3"/>
  <c r="W78" i="3"/>
  <c r="X74" i="3"/>
  <c r="V74" i="3"/>
  <c r="W74" i="3"/>
  <c r="X70" i="3"/>
  <c r="V70" i="3"/>
  <c r="W70" i="3"/>
  <c r="X66" i="3"/>
  <c r="V66" i="3"/>
  <c r="W66" i="3"/>
  <c r="X62" i="3"/>
  <c r="V62" i="3"/>
  <c r="W62" i="3"/>
  <c r="X58" i="3"/>
  <c r="V58" i="3"/>
  <c r="W58" i="3"/>
  <c r="X54" i="3"/>
  <c r="V54" i="3"/>
  <c r="W54" i="3"/>
  <c r="X50" i="3"/>
  <c r="V50" i="3"/>
  <c r="W50" i="3"/>
  <c r="X46" i="3"/>
  <c r="V46" i="3"/>
  <c r="W46" i="3"/>
  <c r="X42" i="3"/>
  <c r="V42" i="3"/>
  <c r="W42" i="3"/>
  <c r="X38" i="3"/>
  <c r="V38" i="3"/>
  <c r="W38" i="3"/>
  <c r="X34" i="3"/>
  <c r="V34" i="3"/>
  <c r="W34" i="3"/>
  <c r="X30" i="3"/>
  <c r="V30" i="3"/>
  <c r="W30" i="3"/>
  <c r="X26" i="3"/>
  <c r="V26" i="3"/>
  <c r="W26" i="3"/>
  <c r="X22" i="3"/>
  <c r="V22" i="3"/>
  <c r="W22" i="3"/>
  <c r="X18" i="3"/>
  <c r="V18" i="3"/>
  <c r="W18" i="3"/>
  <c r="X14" i="3"/>
  <c r="V14" i="3"/>
  <c r="W14" i="3"/>
  <c r="X10" i="3"/>
  <c r="V10" i="3"/>
  <c r="W10" i="3"/>
  <c r="X6" i="3"/>
  <c r="V6" i="3"/>
  <c r="W6" i="3"/>
  <c r="X459" i="3"/>
  <c r="W459" i="3"/>
  <c r="V459" i="3"/>
  <c r="X420" i="3"/>
  <c r="V420" i="3"/>
  <c r="W420" i="3"/>
  <c r="X405" i="3"/>
  <c r="W405" i="3"/>
  <c r="V405" i="3"/>
  <c r="X320" i="3"/>
  <c r="V320" i="3"/>
  <c r="W320" i="3"/>
  <c r="X312" i="3"/>
  <c r="V312" i="3"/>
  <c r="W312" i="3"/>
  <c r="X292" i="3"/>
  <c r="V292" i="3"/>
  <c r="W292" i="3"/>
  <c r="X284" i="3"/>
  <c r="V284" i="3"/>
  <c r="W284" i="3"/>
  <c r="X276" i="3"/>
  <c r="W276" i="3"/>
  <c r="V276" i="3"/>
  <c r="X268" i="3"/>
  <c r="V268" i="3"/>
  <c r="W268" i="3"/>
  <c r="X252" i="3"/>
  <c r="V252" i="3"/>
  <c r="W252" i="3"/>
  <c r="X240" i="3"/>
  <c r="W240" i="3"/>
  <c r="V240" i="3"/>
  <c r="X232" i="3"/>
  <c r="V232" i="3"/>
  <c r="W232" i="3"/>
  <c r="X220" i="3"/>
  <c r="V220" i="3"/>
  <c r="W220" i="3"/>
  <c r="X212" i="3"/>
  <c r="V212" i="3"/>
  <c r="W212" i="3"/>
  <c r="X208" i="3"/>
  <c r="V208" i="3"/>
  <c r="W208" i="3"/>
  <c r="X204" i="3"/>
  <c r="W204" i="3"/>
  <c r="V204" i="3"/>
  <c r="X196" i="3"/>
  <c r="W196" i="3"/>
  <c r="V196" i="3"/>
  <c r="X176" i="3"/>
  <c r="V176" i="3"/>
  <c r="W176" i="3"/>
  <c r="X168" i="3"/>
  <c r="V168" i="3"/>
  <c r="W168" i="3"/>
  <c r="X155" i="3"/>
  <c r="V155" i="3"/>
  <c r="W155" i="3"/>
  <c r="X135" i="3"/>
  <c r="V135" i="3"/>
  <c r="W135" i="3"/>
  <c r="X127" i="3"/>
  <c r="V127" i="3"/>
  <c r="W127" i="3"/>
  <c r="X111" i="3"/>
  <c r="V111" i="3"/>
  <c r="W111" i="3"/>
  <c r="X99" i="3"/>
  <c r="V99" i="3"/>
  <c r="W99" i="3"/>
  <c r="X95" i="3"/>
  <c r="V95" i="3"/>
  <c r="W95" i="3"/>
  <c r="X91" i="3"/>
  <c r="V91" i="3"/>
  <c r="W91" i="3"/>
  <c r="X83" i="3"/>
  <c r="V83" i="3"/>
  <c r="W83" i="3"/>
  <c r="X75" i="3"/>
  <c r="V75" i="3"/>
  <c r="W75" i="3"/>
  <c r="X71" i="3"/>
  <c r="V71" i="3"/>
  <c r="W71" i="3"/>
  <c r="X67" i="3"/>
  <c r="V67" i="3"/>
  <c r="W67" i="3"/>
  <c r="X59" i="3"/>
  <c r="V59" i="3"/>
  <c r="W59" i="3"/>
  <c r="X55" i="3"/>
  <c r="V55" i="3"/>
  <c r="W55" i="3"/>
  <c r="X43" i="3"/>
  <c r="V43" i="3"/>
  <c r="W43" i="3"/>
  <c r="X31" i="3"/>
  <c r="V31" i="3"/>
  <c r="W31" i="3"/>
  <c r="X354" i="3"/>
  <c r="V354" i="3"/>
  <c r="W354" i="3"/>
  <c r="X350" i="3"/>
  <c r="V350" i="3"/>
  <c r="W350" i="3"/>
  <c r="X346" i="3"/>
  <c r="W346" i="3"/>
  <c r="V346" i="3"/>
  <c r="X334" i="3"/>
  <c r="W334" i="3"/>
  <c r="V334" i="3"/>
  <c r="X330" i="3"/>
  <c r="W330" i="3"/>
  <c r="V330" i="3"/>
  <c r="X326" i="3"/>
  <c r="W326" i="3"/>
  <c r="V326" i="3"/>
  <c r="X322" i="3"/>
  <c r="V322" i="3"/>
  <c r="W322" i="3"/>
  <c r="X318" i="3"/>
  <c r="V318" i="3"/>
  <c r="W318" i="3"/>
  <c r="X314" i="3"/>
  <c r="V314" i="3"/>
  <c r="W314" i="3"/>
  <c r="X310" i="3"/>
  <c r="V310" i="3"/>
  <c r="W310" i="3"/>
  <c r="X302" i="3"/>
  <c r="V302" i="3"/>
  <c r="W302" i="3"/>
  <c r="X298" i="3"/>
  <c r="W298" i="3"/>
  <c r="V298" i="3"/>
  <c r="X294" i="3"/>
  <c r="V294" i="3"/>
  <c r="W294" i="3"/>
  <c r="X290" i="3"/>
  <c r="W290" i="3"/>
  <c r="V290" i="3"/>
  <c r="X286" i="3"/>
  <c r="V286" i="3"/>
  <c r="W286" i="3"/>
  <c r="X282" i="3"/>
  <c r="V282" i="3"/>
  <c r="W282" i="3"/>
  <c r="X278" i="3"/>
  <c r="V278" i="3"/>
  <c r="W278" i="3"/>
  <c r="X274" i="3"/>
  <c r="W274" i="3"/>
  <c r="V274" i="3"/>
  <c r="X270" i="3"/>
  <c r="V270" i="3"/>
  <c r="W270" i="3"/>
  <c r="X266" i="3"/>
  <c r="V266" i="3"/>
  <c r="W266" i="3"/>
  <c r="X262" i="3"/>
  <c r="W262" i="3"/>
  <c r="V262" i="3"/>
  <c r="X258" i="3"/>
  <c r="W258" i="3"/>
  <c r="V258" i="3"/>
  <c r="X246" i="3"/>
  <c r="V246" i="3"/>
  <c r="W246" i="3"/>
  <c r="X238" i="3"/>
  <c r="V238" i="3"/>
  <c r="W238" i="3"/>
  <c r="X234" i="3"/>
  <c r="V234" i="3"/>
  <c r="W234" i="3"/>
  <c r="X230" i="3"/>
  <c r="V230" i="3"/>
  <c r="W230" i="3"/>
  <c r="X226" i="3"/>
  <c r="V226" i="3"/>
  <c r="W226" i="3"/>
  <c r="X222" i="3"/>
  <c r="V222" i="3"/>
  <c r="W222" i="3"/>
  <c r="X218" i="3"/>
  <c r="V218" i="3"/>
  <c r="W218" i="3"/>
  <c r="X214" i="3"/>
  <c r="V214" i="3"/>
  <c r="W214" i="3"/>
  <c r="X210" i="3"/>
  <c r="V210" i="3"/>
  <c r="W210" i="3"/>
  <c r="X202" i="3"/>
  <c r="V202" i="3"/>
  <c r="W202" i="3"/>
  <c r="X198" i="3"/>
  <c r="V198" i="3"/>
  <c r="W198" i="3"/>
  <c r="X194" i="3"/>
  <c r="V194" i="3"/>
  <c r="W194" i="3"/>
  <c r="X190" i="3"/>
  <c r="V190" i="3"/>
  <c r="W190" i="3"/>
  <c r="X186" i="3"/>
  <c r="V186" i="3"/>
  <c r="W186" i="3"/>
  <c r="X182" i="3"/>
  <c r="V182" i="3"/>
  <c r="W182" i="3"/>
  <c r="X178" i="3"/>
  <c r="V178" i="3"/>
  <c r="W178" i="3"/>
  <c r="X174" i="3"/>
  <c r="V174" i="3"/>
  <c r="W174" i="3"/>
  <c r="X170" i="3"/>
  <c r="V170" i="3"/>
  <c r="W170" i="3"/>
  <c r="X165" i="3"/>
  <c r="W165" i="3"/>
  <c r="V165" i="3"/>
  <c r="X161" i="3"/>
  <c r="W161" i="3"/>
  <c r="V161" i="3"/>
  <c r="X153" i="3"/>
  <c r="W153" i="3"/>
  <c r="V153" i="3"/>
  <c r="X149" i="3"/>
  <c r="W149" i="3"/>
  <c r="V149" i="3"/>
  <c r="X145" i="3"/>
  <c r="W145" i="3"/>
  <c r="V145" i="3"/>
  <c r="X141" i="3"/>
  <c r="W141" i="3"/>
  <c r="V141" i="3"/>
  <c r="X137" i="3"/>
  <c r="W137" i="3"/>
  <c r="V137" i="3"/>
  <c r="X133" i="3"/>
  <c r="W133" i="3"/>
  <c r="V133" i="3"/>
  <c r="X129" i="3"/>
  <c r="W129" i="3"/>
  <c r="V129" i="3"/>
  <c r="X125" i="3"/>
  <c r="W125" i="3"/>
  <c r="V125" i="3"/>
  <c r="X121" i="3"/>
  <c r="W121" i="3"/>
  <c r="V121" i="3"/>
  <c r="X117" i="3"/>
  <c r="W117" i="3"/>
  <c r="V117" i="3"/>
  <c r="X113" i="3"/>
  <c r="W113" i="3"/>
  <c r="V113" i="3"/>
  <c r="X109" i="3"/>
  <c r="W109" i="3"/>
  <c r="V109" i="3"/>
  <c r="X105" i="3"/>
  <c r="W105" i="3"/>
  <c r="V105" i="3"/>
  <c r="X101" i="3"/>
  <c r="V101" i="3"/>
  <c r="W101" i="3"/>
  <c r="X97" i="3"/>
  <c r="W97" i="3"/>
  <c r="V97" i="3"/>
  <c r="X93" i="3"/>
  <c r="V93" i="3"/>
  <c r="W93" i="3"/>
  <c r="X89" i="3"/>
  <c r="W89" i="3"/>
  <c r="V89" i="3"/>
  <c r="X85" i="3"/>
  <c r="V85" i="3"/>
  <c r="W85" i="3"/>
  <c r="X81" i="3"/>
  <c r="W81" i="3"/>
  <c r="V81" i="3"/>
  <c r="X77" i="3"/>
  <c r="V77" i="3"/>
  <c r="W77" i="3"/>
  <c r="X73" i="3"/>
  <c r="V73" i="3"/>
  <c r="W73" i="3"/>
  <c r="X69" i="3"/>
  <c r="V69" i="3"/>
  <c r="W69" i="3"/>
  <c r="X65" i="3"/>
  <c r="W65" i="3"/>
  <c r="V65" i="3"/>
  <c r="X61" i="3"/>
  <c r="V61" i="3"/>
  <c r="W61" i="3"/>
  <c r="X57" i="3"/>
  <c r="W57" i="3"/>
  <c r="V57" i="3"/>
  <c r="X53" i="3"/>
  <c r="V53" i="3"/>
  <c r="W53" i="3"/>
  <c r="X49" i="3"/>
  <c r="W49" i="3"/>
  <c r="V49" i="3"/>
  <c r="X45" i="3"/>
  <c r="V45" i="3"/>
  <c r="W45" i="3"/>
  <c r="X41" i="3"/>
  <c r="V41" i="3"/>
  <c r="W41" i="3"/>
  <c r="X37" i="3"/>
  <c r="V37" i="3"/>
  <c r="W37" i="3"/>
  <c r="X33" i="3"/>
  <c r="W33" i="3"/>
  <c r="V33" i="3"/>
  <c r="X29" i="3"/>
  <c r="V29" i="3"/>
  <c r="W29" i="3"/>
  <c r="X25" i="3"/>
  <c r="W25" i="3"/>
  <c r="V25" i="3"/>
  <c r="X21" i="3"/>
  <c r="V21" i="3"/>
  <c r="W21" i="3"/>
  <c r="X17" i="3"/>
  <c r="W17" i="3"/>
  <c r="V17" i="3"/>
  <c r="X13" i="3"/>
  <c r="V13" i="3"/>
  <c r="W13" i="3"/>
  <c r="X9" i="3"/>
  <c r="W9" i="3"/>
  <c r="V9" i="3"/>
  <c r="X5" i="3"/>
  <c r="V5" i="3"/>
  <c r="W5" i="3"/>
  <c r="X455" i="3"/>
  <c r="W455" i="3"/>
  <c r="V455" i="3"/>
  <c r="X447" i="3"/>
  <c r="W447" i="3"/>
  <c r="V447" i="3"/>
  <c r="X415" i="3"/>
  <c r="V415" i="3"/>
  <c r="W415" i="3"/>
  <c r="X388" i="3"/>
  <c r="W388" i="3"/>
  <c r="V388" i="3"/>
  <c r="X376" i="3"/>
  <c r="V376" i="3"/>
  <c r="W376" i="3"/>
  <c r="X356" i="3"/>
  <c r="V356" i="3"/>
  <c r="W356" i="3"/>
  <c r="X340" i="3"/>
  <c r="W340" i="3"/>
  <c r="V340" i="3"/>
  <c r="X328" i="3"/>
  <c r="W328" i="3"/>
  <c r="V328" i="3"/>
  <c r="X308" i="3"/>
  <c r="W308" i="3"/>
  <c r="V308" i="3"/>
  <c r="X296" i="3"/>
  <c r="V296" i="3"/>
  <c r="W296" i="3"/>
  <c r="X288" i="3"/>
  <c r="V288" i="3"/>
  <c r="W288" i="3"/>
  <c r="X280" i="3"/>
  <c r="V280" i="3"/>
  <c r="W280" i="3"/>
  <c r="X256" i="3"/>
  <c r="W256" i="3"/>
  <c r="V256" i="3"/>
  <c r="X248" i="3"/>
  <c r="W248" i="3"/>
  <c r="V248" i="3"/>
  <c r="X236" i="3"/>
  <c r="V236" i="3"/>
  <c r="W236" i="3"/>
  <c r="X228" i="3"/>
  <c r="V228" i="3"/>
  <c r="W228" i="3"/>
  <c r="X224" i="3"/>
  <c r="W224" i="3"/>
  <c r="V224" i="3"/>
  <c r="X216" i="3"/>
  <c r="V216" i="3"/>
  <c r="W216" i="3"/>
  <c r="X200" i="3"/>
  <c r="W200" i="3"/>
  <c r="V200" i="3"/>
  <c r="X192" i="3"/>
  <c r="V192" i="3"/>
  <c r="W192" i="3"/>
  <c r="X184" i="3"/>
  <c r="V184" i="3"/>
  <c r="W184" i="3"/>
  <c r="X180" i="3"/>
  <c r="V180" i="3"/>
  <c r="W180" i="3"/>
  <c r="X163" i="3"/>
  <c r="V163" i="3"/>
  <c r="W163" i="3"/>
  <c r="X147" i="3"/>
  <c r="V147" i="3"/>
  <c r="W147" i="3"/>
  <c r="X131" i="3"/>
  <c r="V131" i="3"/>
  <c r="W131" i="3"/>
  <c r="X123" i="3"/>
  <c r="V123" i="3"/>
  <c r="W123" i="3"/>
  <c r="X119" i="3"/>
  <c r="V119" i="3"/>
  <c r="W119" i="3"/>
  <c r="X107" i="3"/>
  <c r="V107" i="3"/>
  <c r="W107" i="3"/>
  <c r="X103" i="3"/>
  <c r="V103" i="3"/>
  <c r="W103" i="3"/>
  <c r="X87" i="3"/>
  <c r="V87" i="3"/>
  <c r="W87" i="3"/>
  <c r="X79" i="3"/>
  <c r="V79" i="3"/>
  <c r="W79" i="3"/>
  <c r="X63" i="3"/>
  <c r="V63" i="3"/>
  <c r="W63" i="3"/>
  <c r="X51" i="3"/>
  <c r="V51" i="3"/>
  <c r="W51" i="3"/>
  <c r="X35" i="3"/>
  <c r="V35" i="3"/>
  <c r="W35" i="3"/>
  <c r="X27" i="3"/>
  <c r="V27" i="3"/>
  <c r="W27" i="3"/>
  <c r="X19" i="3"/>
  <c r="V19" i="3"/>
  <c r="W19" i="3"/>
  <c r="X15" i="3"/>
  <c r="V15" i="3"/>
  <c r="W15" i="3"/>
  <c r="X11" i="3"/>
  <c r="V11" i="3"/>
  <c r="W11" i="3"/>
  <c r="X7" i="3"/>
  <c r="V7" i="3"/>
  <c r="W7" i="3"/>
  <c r="X458" i="3"/>
  <c r="V458" i="3"/>
  <c r="W458" i="3"/>
  <c r="X2" i="3"/>
  <c r="V2" i="3"/>
  <c r="W2" i="3"/>
  <c r="X457" i="3"/>
  <c r="W457" i="3"/>
  <c r="V457" i="3"/>
  <c r="X453" i="3"/>
  <c r="W453" i="3"/>
  <c r="V453" i="3"/>
  <c r="X449" i="3"/>
  <c r="W449" i="3"/>
  <c r="V449" i="3"/>
  <c r="X445" i="3"/>
  <c r="W445" i="3"/>
  <c r="V445" i="3"/>
  <c r="X427" i="3"/>
  <c r="V427" i="3"/>
  <c r="W427" i="3"/>
  <c r="X423" i="3"/>
  <c r="V423" i="3"/>
  <c r="W423" i="3"/>
  <c r="X417" i="3"/>
  <c r="W417" i="3"/>
  <c r="V417" i="3"/>
  <c r="X412" i="3"/>
  <c r="V412" i="3"/>
  <c r="W412" i="3"/>
  <c r="X407" i="3"/>
  <c r="V407" i="3"/>
  <c r="W407" i="3"/>
  <c r="X403" i="3"/>
  <c r="V403" i="3"/>
  <c r="W403" i="3"/>
  <c r="X397" i="3"/>
  <c r="W397" i="3"/>
  <c r="V397" i="3"/>
  <c r="X391" i="3"/>
  <c r="V391" i="3"/>
  <c r="W391" i="3"/>
  <c r="X386" i="3"/>
  <c r="V386" i="3"/>
  <c r="W386" i="3"/>
  <c r="X382" i="3"/>
  <c r="V382" i="3"/>
  <c r="W382" i="3"/>
  <c r="X378" i="3"/>
  <c r="W378" i="3"/>
  <c r="V378" i="3"/>
  <c r="X370" i="3"/>
  <c r="V370" i="3"/>
  <c r="W370" i="3"/>
  <c r="X366" i="3"/>
  <c r="W366" i="3"/>
  <c r="V366" i="3"/>
  <c r="X362" i="3"/>
  <c r="V362" i="3"/>
  <c r="W362" i="3"/>
  <c r="X460" i="3"/>
  <c r="W460" i="3"/>
  <c r="V460" i="3"/>
  <c r="X456" i="3"/>
  <c r="W456" i="3"/>
  <c r="V456" i="3"/>
  <c r="X452" i="3"/>
  <c r="W452" i="3"/>
  <c r="V452" i="3"/>
  <c r="X448" i="3"/>
  <c r="W448" i="3"/>
  <c r="V448" i="3"/>
  <c r="X444" i="3"/>
  <c r="W444" i="3"/>
  <c r="V444" i="3"/>
  <c r="X426" i="3"/>
  <c r="W426" i="3"/>
  <c r="V426" i="3"/>
  <c r="X421" i="3"/>
  <c r="W421" i="3"/>
  <c r="V421" i="3"/>
  <c r="X416" i="3"/>
  <c r="V416" i="3"/>
  <c r="W416" i="3"/>
  <c r="X411" i="3"/>
  <c r="V411" i="3"/>
  <c r="W411" i="3"/>
  <c r="X406" i="3"/>
  <c r="W406" i="3"/>
  <c r="V406" i="3"/>
  <c r="X401" i="3"/>
  <c r="W401" i="3"/>
  <c r="V401" i="3"/>
  <c r="X395" i="3"/>
  <c r="V395" i="3"/>
  <c r="W395" i="3"/>
  <c r="X390" i="3"/>
  <c r="W390" i="3"/>
  <c r="V390" i="3"/>
  <c r="X385" i="3"/>
  <c r="W385" i="3"/>
  <c r="V385" i="3"/>
  <c r="X381" i="3"/>
  <c r="V381" i="3"/>
  <c r="W381" i="3"/>
  <c r="X373" i="3"/>
  <c r="W373" i="3"/>
  <c r="V373" i="3"/>
  <c r="X369" i="3"/>
  <c r="V369" i="3"/>
  <c r="W369" i="3"/>
  <c r="X365" i="3"/>
  <c r="V365" i="3"/>
  <c r="W365" i="3"/>
  <c r="X361" i="3"/>
  <c r="W361" i="3"/>
  <c r="V361" i="3"/>
  <c r="X357" i="3"/>
  <c r="V357" i="3"/>
  <c r="W357" i="3"/>
  <c r="X353" i="3"/>
  <c r="V353" i="3"/>
  <c r="W353" i="3"/>
  <c r="X349" i="3"/>
  <c r="W349" i="3"/>
  <c r="V349" i="3"/>
  <c r="X341" i="3"/>
  <c r="V341" i="3"/>
  <c r="W341" i="3"/>
  <c r="X337" i="3"/>
  <c r="V337" i="3"/>
  <c r="W337" i="3"/>
  <c r="X329" i="3"/>
  <c r="V329" i="3"/>
  <c r="W329" i="3"/>
  <c r="X325" i="3"/>
  <c r="V325" i="3"/>
  <c r="W325" i="3"/>
  <c r="X321" i="3"/>
  <c r="W321" i="3"/>
  <c r="V321" i="3"/>
  <c r="X317" i="3"/>
  <c r="V317" i="3"/>
  <c r="W317" i="3"/>
  <c r="X313" i="3"/>
  <c r="W313" i="3"/>
  <c r="V313" i="3"/>
  <c r="X305" i="3"/>
  <c r="V305" i="3"/>
  <c r="W305" i="3"/>
  <c r="X301" i="3"/>
  <c r="V301" i="3"/>
  <c r="W301" i="3"/>
  <c r="X297" i="3"/>
  <c r="V297" i="3"/>
  <c r="W297" i="3"/>
  <c r="X293" i="3"/>
  <c r="W293" i="3"/>
  <c r="V293" i="3"/>
  <c r="X289" i="3"/>
  <c r="V289" i="3"/>
  <c r="W289" i="3"/>
  <c r="X285" i="3"/>
  <c r="W285" i="3"/>
  <c r="V285" i="3"/>
  <c r="X277" i="3"/>
  <c r="V277" i="3"/>
  <c r="W277" i="3"/>
  <c r="X273" i="3"/>
  <c r="V273" i="3"/>
  <c r="W273" i="3"/>
  <c r="X269" i="3"/>
  <c r="V269" i="3"/>
  <c r="W269" i="3"/>
  <c r="X265" i="3"/>
  <c r="V265" i="3"/>
  <c r="W265" i="3"/>
  <c r="X261" i="3"/>
  <c r="V261" i="3"/>
  <c r="W261" i="3"/>
  <c r="X257" i="3"/>
  <c r="V257" i="3"/>
  <c r="W257" i="3"/>
  <c r="X253" i="3"/>
  <c r="W253" i="3"/>
  <c r="V253" i="3"/>
  <c r="X249" i="3"/>
  <c r="V249" i="3"/>
  <c r="W249" i="3"/>
  <c r="X241" i="3"/>
  <c r="V241" i="3"/>
  <c r="W241" i="3"/>
  <c r="X237" i="3"/>
  <c r="W237" i="3"/>
  <c r="V237" i="3"/>
  <c r="X233" i="3"/>
  <c r="W233" i="3"/>
  <c r="V233" i="3"/>
  <c r="X229" i="3"/>
  <c r="W229" i="3"/>
  <c r="V229" i="3"/>
  <c r="X225" i="3"/>
  <c r="V225" i="3"/>
  <c r="W225" i="3"/>
  <c r="X221" i="3"/>
  <c r="W221" i="3"/>
  <c r="V221" i="3"/>
  <c r="X217" i="3"/>
  <c r="W217" i="3"/>
  <c r="V217" i="3"/>
  <c r="X213" i="3"/>
  <c r="W213" i="3"/>
  <c r="V213" i="3"/>
  <c r="X209" i="3"/>
  <c r="W209" i="3"/>
  <c r="V209" i="3"/>
  <c r="X205" i="3"/>
  <c r="V205" i="3"/>
  <c r="W205" i="3"/>
  <c r="X201" i="3"/>
  <c r="V201" i="3"/>
  <c r="W201" i="3"/>
  <c r="X197" i="3"/>
  <c r="V197" i="3"/>
  <c r="W197" i="3"/>
  <c r="X189" i="3"/>
  <c r="V189" i="3"/>
  <c r="W189" i="3"/>
  <c r="X185" i="3"/>
  <c r="W185" i="3"/>
  <c r="V185" i="3"/>
  <c r="X181" i="3"/>
  <c r="W181" i="3"/>
  <c r="V181" i="3"/>
  <c r="X177" i="3"/>
  <c r="W177" i="3"/>
  <c r="V177" i="3"/>
  <c r="X173" i="3"/>
  <c r="W173" i="3"/>
  <c r="V173" i="3"/>
  <c r="X169" i="3"/>
  <c r="W169" i="3"/>
  <c r="V169" i="3"/>
  <c r="X164" i="3"/>
  <c r="V164" i="3"/>
  <c r="W164" i="3"/>
  <c r="X160" i="3"/>
  <c r="V160" i="3"/>
  <c r="W160" i="3"/>
  <c r="X156" i="3"/>
  <c r="V156" i="3"/>
  <c r="W156" i="3"/>
  <c r="X152" i="3"/>
  <c r="V152" i="3"/>
  <c r="W152" i="3"/>
  <c r="X148" i="3"/>
  <c r="V148" i="3"/>
  <c r="W148" i="3"/>
  <c r="X144" i="3"/>
  <c r="V144" i="3"/>
  <c r="W144" i="3"/>
  <c r="X140" i="3"/>
  <c r="V140" i="3"/>
  <c r="W140" i="3"/>
  <c r="X136" i="3"/>
  <c r="V136" i="3"/>
  <c r="W136" i="3"/>
  <c r="X132" i="3"/>
  <c r="V132" i="3"/>
  <c r="W132" i="3"/>
  <c r="X128" i="3"/>
  <c r="V128" i="3"/>
  <c r="W128" i="3"/>
  <c r="X124" i="3"/>
  <c r="V124" i="3"/>
  <c r="W124" i="3"/>
  <c r="X120" i="3"/>
  <c r="V120" i="3"/>
  <c r="W120" i="3"/>
  <c r="X116" i="3"/>
  <c r="V116" i="3"/>
  <c r="W116" i="3"/>
  <c r="X112" i="3"/>
  <c r="V112" i="3"/>
  <c r="W112" i="3"/>
  <c r="X108" i="3"/>
  <c r="V108" i="3"/>
  <c r="W108" i="3"/>
  <c r="X104" i="3"/>
  <c r="V104" i="3"/>
  <c r="W104" i="3"/>
  <c r="X100" i="3"/>
  <c r="V100" i="3"/>
  <c r="W100" i="3"/>
  <c r="X96" i="3"/>
  <c r="V96" i="3"/>
  <c r="W96" i="3"/>
  <c r="X92" i="3"/>
  <c r="V92" i="3"/>
  <c r="W92" i="3"/>
  <c r="X88" i="3"/>
  <c r="W88" i="3"/>
  <c r="V88" i="3"/>
  <c r="X84" i="3"/>
  <c r="V84" i="3"/>
  <c r="W84" i="3"/>
  <c r="X80" i="3"/>
  <c r="W80" i="3"/>
  <c r="V80" i="3"/>
  <c r="X76" i="3"/>
  <c r="V76" i="3"/>
  <c r="W76" i="3"/>
  <c r="X72" i="3"/>
  <c r="W72" i="3"/>
  <c r="V72" i="3"/>
  <c r="X68" i="3"/>
  <c r="V68" i="3"/>
  <c r="W68" i="3"/>
  <c r="X64" i="3"/>
  <c r="W64" i="3"/>
  <c r="V64" i="3"/>
  <c r="X60" i="3"/>
  <c r="V60" i="3"/>
  <c r="W60" i="3"/>
  <c r="X56" i="3"/>
  <c r="W56" i="3"/>
  <c r="V56" i="3"/>
  <c r="X52" i="3"/>
  <c r="V52" i="3"/>
  <c r="W52" i="3"/>
  <c r="X48" i="3"/>
  <c r="W48" i="3"/>
  <c r="V48" i="3"/>
  <c r="X44" i="3"/>
  <c r="V44" i="3"/>
  <c r="W44" i="3"/>
  <c r="X40" i="3"/>
  <c r="W40" i="3"/>
  <c r="V40" i="3"/>
  <c r="X36" i="3"/>
  <c r="V36" i="3"/>
  <c r="W36" i="3"/>
  <c r="X32" i="3"/>
  <c r="W32" i="3"/>
  <c r="V32" i="3"/>
  <c r="X28" i="3"/>
  <c r="V28" i="3"/>
  <c r="W28" i="3"/>
  <c r="X24" i="3"/>
  <c r="W24" i="3"/>
  <c r="V24" i="3"/>
  <c r="X20" i="3"/>
  <c r="V20" i="3"/>
  <c r="W20" i="3"/>
  <c r="X16" i="3"/>
  <c r="W16" i="3"/>
  <c r="V16" i="3"/>
  <c r="X12" i="3"/>
  <c r="V12" i="3"/>
  <c r="W12" i="3"/>
  <c r="X8" i="3"/>
  <c r="W8" i="3"/>
  <c r="V8" i="3"/>
  <c r="X4" i="3"/>
  <c r="V4" i="3"/>
  <c r="W4" i="3"/>
  <c r="V389" i="3"/>
  <c r="W389" i="3"/>
  <c r="V383" i="3"/>
  <c r="W383" i="3"/>
  <c r="V380" i="3"/>
  <c r="W380" i="3"/>
  <c r="W377" i="3"/>
  <c r="V377" i="3"/>
  <c r="V374" i="3"/>
  <c r="W374" i="3"/>
  <c r="V371" i="3"/>
  <c r="W371" i="3"/>
  <c r="V368" i="3"/>
  <c r="W368" i="3"/>
  <c r="V364" i="3"/>
  <c r="W364" i="3"/>
  <c r="V358" i="3"/>
  <c r="W358" i="3"/>
  <c r="V352" i="3"/>
  <c r="W352" i="3"/>
  <c r="V348" i="3"/>
  <c r="W348" i="3"/>
  <c r="V345" i="3"/>
  <c r="W345" i="3"/>
  <c r="V342" i="3"/>
  <c r="W342" i="3"/>
  <c r="V338" i="3"/>
  <c r="W338" i="3"/>
  <c r="W333" i="3"/>
  <c r="V333" i="3"/>
  <c r="V324" i="3"/>
  <c r="W324" i="3"/>
  <c r="V309" i="3"/>
  <c r="W309" i="3"/>
  <c r="V306" i="3"/>
  <c r="W306" i="3"/>
  <c r="V291" i="3"/>
  <c r="W291" i="3"/>
  <c r="V287" i="3"/>
  <c r="W287" i="3"/>
  <c r="V281" i="3"/>
  <c r="W281" i="3"/>
  <c r="V272" i="3"/>
  <c r="W272" i="3"/>
  <c r="V254" i="3"/>
  <c r="W254" i="3"/>
  <c r="V250" i="3"/>
  <c r="W250" i="3"/>
  <c r="W245" i="3"/>
  <c r="V245" i="3"/>
  <c r="V242" i="3"/>
  <c r="W242" i="3"/>
  <c r="V247" i="3"/>
  <c r="W247" i="3"/>
  <c r="V260" i="3"/>
  <c r="W260" i="3"/>
  <c r="W206" i="3"/>
  <c r="V206" i="3"/>
  <c r="V193" i="3"/>
  <c r="W193" i="3"/>
  <c r="V188" i="3"/>
  <c r="W188" i="3"/>
  <c r="V187" i="3"/>
  <c r="W187" i="3"/>
  <c r="P411" i="3"/>
  <c r="R411" i="3"/>
  <c r="Q411" i="3"/>
  <c r="O411" i="3"/>
  <c r="T411" i="3" s="1"/>
  <c r="S411" i="3"/>
  <c r="P359" i="3"/>
  <c r="Q359" i="3"/>
  <c r="R359" i="3"/>
  <c r="O359" i="3"/>
  <c r="T359" i="3" s="1"/>
  <c r="S359" i="3"/>
  <c r="Q415" i="3"/>
  <c r="O415" i="3"/>
  <c r="T415" i="3" s="1"/>
  <c r="S415" i="3"/>
  <c r="R415" i="3"/>
  <c r="P415" i="3"/>
  <c r="O351" i="3"/>
  <c r="T351" i="3" s="1"/>
  <c r="S351" i="3"/>
  <c r="P351" i="3"/>
  <c r="Q351" i="3"/>
  <c r="R351" i="3"/>
  <c r="O419" i="3"/>
  <c r="T419" i="3" s="1"/>
  <c r="S419" i="3"/>
  <c r="P419" i="3"/>
  <c r="Q419" i="3"/>
  <c r="R419" i="3"/>
  <c r="Q403" i="3"/>
  <c r="S403" i="3"/>
  <c r="R403" i="3"/>
  <c r="O403" i="3"/>
  <c r="T403" i="3" s="1"/>
  <c r="P403" i="3"/>
  <c r="R239" i="3"/>
  <c r="O239" i="3"/>
  <c r="T239" i="3" s="1"/>
  <c r="S239" i="3"/>
  <c r="P239" i="3"/>
  <c r="Q239" i="3"/>
  <c r="Q223" i="3"/>
  <c r="R223" i="3"/>
  <c r="O223" i="3"/>
  <c r="T223" i="3" s="1"/>
  <c r="S223" i="3"/>
  <c r="P223" i="3"/>
  <c r="Q199" i="3"/>
  <c r="R199" i="3"/>
  <c r="O199" i="3"/>
  <c r="T199" i="3" s="1"/>
  <c r="S199" i="3"/>
  <c r="P199" i="3"/>
  <c r="P448" i="3"/>
  <c r="R448" i="3"/>
  <c r="Q448" i="3"/>
  <c r="O448" i="3"/>
  <c r="T448" i="3" s="1"/>
  <c r="S448" i="3"/>
  <c r="Q410" i="3"/>
  <c r="O410" i="3"/>
  <c r="T410" i="3" s="1"/>
  <c r="R410" i="3"/>
  <c r="S410" i="3"/>
  <c r="P410" i="3"/>
  <c r="O390" i="3"/>
  <c r="T390" i="3" s="1"/>
  <c r="S390" i="3"/>
  <c r="P390" i="3"/>
  <c r="Q390" i="3"/>
  <c r="R390" i="3"/>
  <c r="Q386" i="3"/>
  <c r="S386" i="3"/>
  <c r="R386" i="3"/>
  <c r="O386" i="3"/>
  <c r="T386" i="3" s="1"/>
  <c r="P386" i="3"/>
  <c r="P350" i="3"/>
  <c r="R350" i="3"/>
  <c r="Q350" i="3"/>
  <c r="S350" i="3"/>
  <c r="O350" i="3"/>
  <c r="T350" i="3" s="1"/>
  <c r="R294" i="3"/>
  <c r="O294" i="3"/>
  <c r="T294" i="3" s="1"/>
  <c r="S294" i="3"/>
  <c r="P294" i="3"/>
  <c r="Q294" i="3"/>
  <c r="Q286" i="3"/>
  <c r="R286" i="3"/>
  <c r="O286" i="3"/>
  <c r="T286" i="3" s="1"/>
  <c r="P286" i="3"/>
  <c r="S286" i="3"/>
  <c r="R266" i="3"/>
  <c r="O266" i="3"/>
  <c r="T266" i="3" s="1"/>
  <c r="S266" i="3"/>
  <c r="P266" i="3"/>
  <c r="Q266" i="3"/>
  <c r="R258" i="3"/>
  <c r="O258" i="3"/>
  <c r="T258" i="3" s="1"/>
  <c r="S258" i="3"/>
  <c r="P258" i="3"/>
  <c r="Q258" i="3"/>
  <c r="Q214" i="3"/>
  <c r="R214" i="3"/>
  <c r="S214" i="3"/>
  <c r="O214" i="3"/>
  <c r="T214" i="3" s="1"/>
  <c r="P214" i="3"/>
  <c r="R198" i="3"/>
  <c r="O198" i="3"/>
  <c r="T198" i="3" s="1"/>
  <c r="S198" i="3"/>
  <c r="P198" i="3"/>
  <c r="Q198" i="3"/>
  <c r="R283" i="3"/>
  <c r="O283" i="3"/>
  <c r="T283" i="3" s="1"/>
  <c r="S283" i="3"/>
  <c r="P283" i="3"/>
  <c r="Q283" i="3"/>
  <c r="O425" i="3"/>
  <c r="T425" i="3" s="1"/>
  <c r="S425" i="3"/>
  <c r="P425" i="3"/>
  <c r="Q425" i="3"/>
  <c r="R425" i="3"/>
  <c r="R385" i="3"/>
  <c r="P385" i="3"/>
  <c r="O385" i="3"/>
  <c r="T385" i="3" s="1"/>
  <c r="S385" i="3"/>
  <c r="Q385" i="3"/>
  <c r="R321" i="3"/>
  <c r="O321" i="3"/>
  <c r="T321" i="3" s="1"/>
  <c r="S321" i="3"/>
  <c r="P321" i="3"/>
  <c r="Q321" i="3"/>
  <c r="P233" i="3"/>
  <c r="Q233" i="3"/>
  <c r="O233" i="3"/>
  <c r="T233" i="3" s="1"/>
  <c r="R233" i="3"/>
  <c r="S233" i="3"/>
  <c r="R229" i="3"/>
  <c r="O229" i="3"/>
  <c r="T229" i="3" s="1"/>
  <c r="S229" i="3"/>
  <c r="P229" i="3"/>
  <c r="Q229" i="3"/>
  <c r="R221" i="3"/>
  <c r="O221" i="3"/>
  <c r="T221" i="3" s="1"/>
  <c r="S221" i="3"/>
  <c r="P221" i="3"/>
  <c r="Q221" i="3"/>
  <c r="Q267" i="3"/>
  <c r="R267" i="3"/>
  <c r="S267" i="3"/>
  <c r="O267" i="3"/>
  <c r="T267" i="3" s="1"/>
  <c r="P267" i="3"/>
  <c r="O405" i="3"/>
  <c r="T405" i="3" s="1"/>
  <c r="S405" i="3"/>
  <c r="P405" i="3"/>
  <c r="Q405" i="3"/>
  <c r="R405" i="3"/>
  <c r="P404" i="3"/>
  <c r="R404" i="3"/>
  <c r="Q404" i="3"/>
  <c r="O404" i="3"/>
  <c r="T404" i="3" s="1"/>
  <c r="S404" i="3"/>
  <c r="O400" i="3"/>
  <c r="T400" i="3" s="1"/>
  <c r="S400" i="3"/>
  <c r="Q400" i="3"/>
  <c r="P400" i="3"/>
  <c r="R400" i="3"/>
  <c r="O384" i="3"/>
  <c r="T384" i="3" s="1"/>
  <c r="S384" i="3"/>
  <c r="Q384" i="3"/>
  <c r="P384" i="3"/>
  <c r="R384" i="3"/>
  <c r="Q240" i="3"/>
  <c r="R240" i="3"/>
  <c r="O240" i="3"/>
  <c r="T240" i="3" s="1"/>
  <c r="S240" i="3"/>
  <c r="P240" i="3"/>
  <c r="O236" i="3"/>
  <c r="T236" i="3" s="1"/>
  <c r="S236" i="3"/>
  <c r="P236" i="3"/>
  <c r="Q236" i="3"/>
  <c r="R236" i="3"/>
  <c r="O220" i="3"/>
  <c r="T220" i="3" s="1"/>
  <c r="S220" i="3"/>
  <c r="P220" i="3"/>
  <c r="Q220" i="3"/>
  <c r="R220" i="3"/>
  <c r="O196" i="3"/>
  <c r="T196" i="3" s="1"/>
  <c r="S196" i="3"/>
  <c r="P196" i="3"/>
  <c r="Q196" i="3"/>
  <c r="R196" i="3"/>
  <c r="Q192" i="3"/>
  <c r="R192" i="3"/>
  <c r="S192" i="3"/>
  <c r="O192" i="3"/>
  <c r="T192" i="3" s="1"/>
  <c r="P192" i="3"/>
  <c r="T56" i="3"/>
  <c r="T270" i="3"/>
  <c r="T66" i="3"/>
  <c r="T6" i="3"/>
  <c r="T40" i="3"/>
  <c r="T24" i="3"/>
  <c r="T154" i="3"/>
  <c r="T74" i="3"/>
  <c r="T449" i="3"/>
  <c r="T319" i="3"/>
  <c r="T123" i="3"/>
  <c r="T455" i="3"/>
  <c r="T369" i="3"/>
  <c r="T149" i="3"/>
  <c r="T133" i="3"/>
  <c r="T61" i="3"/>
  <c r="T41" i="3"/>
  <c r="T33" i="3"/>
  <c r="T125" i="3"/>
  <c r="T332" i="3"/>
  <c r="T140" i="3"/>
  <c r="T136" i="3"/>
  <c r="T116" i="3"/>
  <c r="T104" i="3"/>
  <c r="T64" i="3"/>
  <c r="T32" i="3"/>
  <c r="T72" i="3"/>
  <c r="T112" i="3"/>
  <c r="T381" i="3"/>
  <c r="T63" i="3"/>
  <c r="T23" i="3"/>
  <c r="T19" i="3"/>
  <c r="T15" i="3"/>
  <c r="T453" i="3"/>
  <c r="T367" i="3"/>
  <c r="T347" i="3"/>
  <c r="T307" i="3"/>
  <c r="T295" i="3"/>
  <c r="T452" i="3"/>
  <c r="T444" i="3"/>
  <c r="T334" i="3"/>
  <c r="T318" i="3"/>
  <c r="T234" i="3"/>
  <c r="T202" i="3"/>
  <c r="T126" i="3"/>
  <c r="T122" i="3"/>
  <c r="T58" i="3"/>
  <c r="T69" i="3"/>
  <c r="T26" i="3"/>
  <c r="T20" i="3"/>
  <c r="T108" i="3"/>
  <c r="T118" i="3"/>
  <c r="Y58" i="3"/>
  <c r="Y63" i="3"/>
  <c r="AE63" i="3" l="1"/>
  <c r="AA63" i="3"/>
  <c r="Z63" i="3"/>
  <c r="AE58" i="3"/>
  <c r="AA58" i="3"/>
  <c r="Z58" i="3"/>
  <c r="AB63" i="3"/>
  <c r="AB58" i="3"/>
  <c r="C456" i="3"/>
  <c r="D456" i="3"/>
  <c r="C457" i="3"/>
  <c r="D457" i="3"/>
  <c r="C458" i="3"/>
  <c r="D458" i="3"/>
  <c r="C459" i="3"/>
  <c r="D459" i="3"/>
  <c r="C460" i="3"/>
  <c r="D460" i="3"/>
  <c r="C455" i="3"/>
  <c r="D45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8" i="3"/>
  <c r="D109" i="3"/>
  <c r="D110" i="3"/>
  <c r="D112" i="3"/>
  <c r="D113" i="3"/>
  <c r="D114" i="3"/>
  <c r="D116" i="3"/>
  <c r="D117" i="3"/>
  <c r="D119" i="3"/>
  <c r="D120" i="3"/>
  <c r="D121" i="3"/>
  <c r="D123" i="3"/>
  <c r="D124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9" i="3"/>
  <c r="D430" i="3"/>
  <c r="D431" i="3"/>
  <c r="D432" i="3"/>
  <c r="D433" i="3"/>
  <c r="D435" i="3"/>
  <c r="D436" i="3"/>
  <c r="D437" i="3"/>
  <c r="D438" i="3"/>
  <c r="D441" i="3"/>
  <c r="D444" i="3"/>
  <c r="D445" i="3"/>
  <c r="D446" i="3"/>
  <c r="D447" i="3"/>
  <c r="D448" i="3"/>
  <c r="D449" i="3"/>
  <c r="D450" i="3"/>
  <c r="D451" i="3"/>
  <c r="D452" i="3"/>
  <c r="D453" i="3"/>
  <c r="D454" i="3"/>
  <c r="D2" i="3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4" i="6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9" i="3"/>
  <c r="C110" i="3"/>
  <c r="C112" i="3"/>
  <c r="C113" i="3"/>
  <c r="C114" i="3"/>
  <c r="C116" i="3"/>
  <c r="C117" i="3"/>
  <c r="C119" i="3"/>
  <c r="C120" i="3"/>
  <c r="C121" i="3"/>
  <c r="C123" i="3"/>
  <c r="C124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9" i="3"/>
  <c r="C430" i="3"/>
  <c r="C431" i="3"/>
  <c r="C432" i="3"/>
  <c r="C433" i="3"/>
  <c r="C435" i="3"/>
  <c r="C436" i="3"/>
  <c r="C437" i="3"/>
  <c r="C438" i="3"/>
  <c r="C441" i="3"/>
  <c r="C444" i="3"/>
  <c r="C445" i="3"/>
  <c r="C446" i="3"/>
  <c r="C447" i="3"/>
  <c r="C448" i="3"/>
  <c r="C449" i="3"/>
  <c r="C450" i="3"/>
  <c r="C451" i="3"/>
  <c r="C452" i="3"/>
  <c r="C453" i="3"/>
  <c r="C454" i="3"/>
  <c r="C2" i="3"/>
  <c r="Q188" i="3"/>
  <c r="S207" i="3"/>
  <c r="Q207" i="3"/>
  <c r="P203" i="3"/>
  <c r="S218" i="3"/>
  <c r="R226" i="3"/>
  <c r="O228" i="3"/>
  <c r="Q228" i="3"/>
  <c r="R232" i="3"/>
  <c r="R255" i="3"/>
  <c r="R262" i="3"/>
  <c r="S188" i="3"/>
  <c r="O207" i="3"/>
  <c r="R203" i="3"/>
  <c r="O203" i="3"/>
  <c r="Q218" i="3"/>
  <c r="P226" i="3"/>
  <c r="R228" i="3"/>
  <c r="Q232" i="3"/>
  <c r="S232" i="3"/>
  <c r="S255" i="3"/>
  <c r="Q262" i="3"/>
  <c r="S261" i="3"/>
  <c r="P339" i="3"/>
  <c r="Q339" i="3"/>
  <c r="R365" i="3"/>
  <c r="P414" i="3"/>
  <c r="Q424" i="3"/>
  <c r="R423" i="3"/>
  <c r="O423" i="3"/>
  <c r="R358" i="3"/>
  <c r="R345" i="3"/>
  <c r="O422" i="3"/>
  <c r="R422" i="3"/>
  <c r="S418" i="3"/>
  <c r="S413" i="3"/>
  <c r="R409" i="3"/>
  <c r="O402" i="3"/>
  <c r="P402" i="3"/>
  <c r="O399" i="3"/>
  <c r="P396" i="3"/>
  <c r="P392" i="3"/>
  <c r="S389" i="3"/>
  <c r="R389" i="3"/>
  <c r="O383" i="3"/>
  <c r="O380" i="3"/>
  <c r="O377" i="3"/>
  <c r="S374" i="3"/>
  <c r="R374" i="3"/>
  <c r="Q371" i="3"/>
  <c r="O368" i="3"/>
  <c r="S364" i="3"/>
  <c r="S352" i="3"/>
  <c r="O352" i="3"/>
  <c r="R348" i="3"/>
  <c r="Q342" i="3"/>
  <c r="Q338" i="3"/>
  <c r="S333" i="3"/>
  <c r="Q333" i="3"/>
  <c r="O324" i="3"/>
  <c r="R309" i="3"/>
  <c r="Q306" i="3"/>
  <c r="Q291" i="3"/>
  <c r="S291" i="3"/>
  <c r="S287" i="3"/>
  <c r="Q281" i="3"/>
  <c r="S272" i="3"/>
  <c r="O254" i="3"/>
  <c r="Q254" i="3"/>
  <c r="Q250" i="3"/>
  <c r="S245" i="3"/>
  <c r="S242" i="3"/>
  <c r="S247" i="3"/>
  <c r="Q247" i="3"/>
  <c r="S260" i="3"/>
  <c r="R206" i="3"/>
  <c r="S193" i="3"/>
  <c r="S187" i="3"/>
  <c r="O187" i="3"/>
  <c r="Y273" i="3"/>
  <c r="Y203" i="3"/>
  <c r="Y310" i="3"/>
  <c r="Y224" i="3"/>
  <c r="Y61" i="3"/>
  <c r="Y168" i="3"/>
  <c r="Y279" i="3"/>
  <c r="Y149" i="3"/>
  <c r="Y313" i="3"/>
  <c r="Y180" i="3"/>
  <c r="Y243" i="3"/>
  <c r="Y360" i="3"/>
  <c r="Y81" i="3"/>
  <c r="Q160" i="3"/>
  <c r="S170" i="3"/>
  <c r="R177" i="3"/>
  <c r="O163" i="3"/>
  <c r="Y53" i="3"/>
  <c r="Y19" i="3"/>
  <c r="Y426" i="3"/>
  <c r="O170" i="3"/>
  <c r="P248" i="3"/>
  <c r="Y40" i="3"/>
  <c r="Y393" i="3"/>
  <c r="Y348" i="3"/>
  <c r="Y56" i="3"/>
  <c r="Y346" i="3"/>
  <c r="S163" i="3"/>
  <c r="Y284" i="3"/>
  <c r="Y299" i="3"/>
  <c r="Y414" i="3"/>
  <c r="Y105" i="3"/>
  <c r="Y30" i="3"/>
  <c r="Y396" i="3"/>
  <c r="Y263" i="3"/>
  <c r="Y233" i="3"/>
  <c r="Y66" i="3"/>
  <c r="Q177" i="3"/>
  <c r="P176" i="3"/>
  <c r="Y204" i="3"/>
  <c r="Y153" i="3"/>
  <c r="Y295" i="3"/>
  <c r="Y99" i="3"/>
  <c r="Y288" i="3"/>
  <c r="P163" i="3"/>
  <c r="Y59" i="3"/>
  <c r="Y251" i="3"/>
  <c r="Y406" i="3"/>
  <c r="Y41" i="3"/>
  <c r="Y303" i="3"/>
  <c r="Y8" i="3"/>
  <c r="Y325" i="3"/>
  <c r="Y86" i="3"/>
  <c r="Y369" i="3"/>
  <c r="Y6" i="3"/>
  <c r="Y301" i="3"/>
  <c r="Y50" i="3"/>
  <c r="Y322" i="3"/>
  <c r="O167" i="3"/>
  <c r="Y2" i="3"/>
  <c r="R188" i="3"/>
  <c r="P207" i="3"/>
  <c r="S203" i="3"/>
  <c r="O218" i="3"/>
  <c r="R218" i="3"/>
  <c r="O226" i="3"/>
  <c r="S228" i="3"/>
  <c r="P232" i="3"/>
  <c r="Q255" i="3"/>
  <c r="P255" i="3"/>
  <c r="S262" i="3"/>
  <c r="Q261" i="3"/>
  <c r="S339" i="3"/>
  <c r="O365" i="3"/>
  <c r="Q365" i="3"/>
  <c r="R414" i="3"/>
  <c r="P424" i="3"/>
  <c r="S423" i="3"/>
  <c r="Y12" i="3"/>
  <c r="Q358" i="3"/>
  <c r="Q345" i="3"/>
  <c r="Q422" i="3"/>
  <c r="R418" i="3"/>
  <c r="P418" i="3"/>
  <c r="Q413" i="3"/>
  <c r="Q409" i="3"/>
  <c r="S402" i="3"/>
  <c r="P188" i="3"/>
  <c r="S226" i="3"/>
  <c r="O255" i="3"/>
  <c r="P261" i="3"/>
  <c r="S365" i="3"/>
  <c r="Q414" i="3"/>
  <c r="Q423" i="3"/>
  <c r="P358" i="3"/>
  <c r="P422" i="3"/>
  <c r="O413" i="3"/>
  <c r="O409" i="3"/>
  <c r="R399" i="3"/>
  <c r="S396" i="3"/>
  <c r="O392" i="3"/>
  <c r="Q389" i="3"/>
  <c r="R383" i="3"/>
  <c r="P380" i="3"/>
  <c r="P377" i="3"/>
  <c r="P374" i="3"/>
  <c r="R371" i="3"/>
  <c r="S368" i="3"/>
  <c r="O364" i="3"/>
  <c r="P352" i="3"/>
  <c r="P348" i="3"/>
  <c r="O342" i="3"/>
  <c r="O338" i="3"/>
  <c r="Q324" i="3"/>
  <c r="Q309" i="3"/>
  <c r="O306" i="3"/>
  <c r="O291" i="3"/>
  <c r="R287" i="3"/>
  <c r="R281" i="3"/>
  <c r="O272" i="3"/>
  <c r="P254" i="3"/>
  <c r="S250" i="3"/>
  <c r="P245" i="3"/>
  <c r="O242" i="3"/>
  <c r="R247" i="3"/>
  <c r="O260" i="3"/>
  <c r="P206" i="3"/>
  <c r="R193" i="3"/>
  <c r="O298" i="3"/>
  <c r="Y375" i="3"/>
  <c r="Y374" i="3"/>
  <c r="Y47" i="3"/>
  <c r="Y412" i="3"/>
  <c r="Y324" i="3"/>
  <c r="Y69" i="3"/>
  <c r="Y270" i="3"/>
  <c r="Y411" i="3"/>
  <c r="Y338" i="3"/>
  <c r="S91" i="3"/>
  <c r="Q67" i="3"/>
  <c r="R170" i="3"/>
  <c r="Y281" i="3"/>
  <c r="Y292" i="3"/>
  <c r="Y226" i="3"/>
  <c r="O177" i="3"/>
  <c r="S158" i="3"/>
  <c r="Y158" i="3"/>
  <c r="Y136" i="3"/>
  <c r="Y455" i="3"/>
  <c r="Q171" i="3"/>
  <c r="Y140" i="3"/>
  <c r="Y20" i="3"/>
  <c r="Y316" i="3"/>
  <c r="Y405" i="3"/>
  <c r="Y349" i="3"/>
  <c r="Y222" i="3"/>
  <c r="Y330" i="3"/>
  <c r="Q170" i="3"/>
  <c r="Y391" i="3"/>
  <c r="Y72" i="3"/>
  <c r="Y28" i="3"/>
  <c r="R163" i="3"/>
  <c r="P298" i="3"/>
  <c r="Y343" i="3"/>
  <c r="Y342" i="3"/>
  <c r="Y143" i="3"/>
  <c r="Y353" i="3"/>
  <c r="Y384" i="3"/>
  <c r="Y230" i="3"/>
  <c r="Y104" i="3"/>
  <c r="Y449" i="3"/>
  <c r="Y416" i="3"/>
  <c r="Y17" i="3"/>
  <c r="O171" i="3"/>
  <c r="P158" i="3"/>
  <c r="O166" i="3"/>
  <c r="R207" i="3"/>
  <c r="Q226" i="3"/>
  <c r="O262" i="3"/>
  <c r="O261" i="3"/>
  <c r="P365" i="3"/>
  <c r="O424" i="3"/>
  <c r="P423" i="3"/>
  <c r="P345" i="3"/>
  <c r="S422" i="3"/>
  <c r="R413" i="3"/>
  <c r="P409" i="3"/>
  <c r="S399" i="3"/>
  <c r="Q396" i="3"/>
  <c r="S392" i="3"/>
  <c r="P389" i="3"/>
  <c r="S383" i="3"/>
  <c r="R380" i="3"/>
  <c r="R377" i="3"/>
  <c r="O374" i="3"/>
  <c r="O371" i="3"/>
  <c r="R368" i="3"/>
  <c r="R364" i="3"/>
  <c r="O348" i="3"/>
  <c r="S342" i="3"/>
  <c r="S338" i="3"/>
  <c r="P333" i="3"/>
  <c r="P324" i="3"/>
  <c r="O309" i="3"/>
  <c r="R306" i="3"/>
  <c r="R291" i="3"/>
  <c r="O287" i="3"/>
  <c r="S281" i="3"/>
  <c r="Q272" i="3"/>
  <c r="S254" i="3"/>
  <c r="O250" i="3"/>
  <c r="Q245" i="3"/>
  <c r="Q242" i="3"/>
  <c r="Q260" i="3"/>
  <c r="Q206" i="3"/>
  <c r="Q193" i="3"/>
  <c r="R187" i="3"/>
  <c r="Y36" i="3"/>
  <c r="Y319" i="3"/>
  <c r="Y234" i="3"/>
  <c r="Y126" i="3"/>
  <c r="Y248" i="3"/>
  <c r="Y150" i="3"/>
  <c r="Y372" i="3"/>
  <c r="Y229" i="3"/>
  <c r="Y146" i="3"/>
  <c r="Y242" i="3"/>
  <c r="R171" i="3"/>
  <c r="R160" i="3"/>
  <c r="S160" i="3"/>
  <c r="Y133" i="3"/>
  <c r="Y387" i="3"/>
  <c r="Y33" i="3"/>
  <c r="R158" i="3"/>
  <c r="Y327" i="3"/>
  <c r="Y333" i="3"/>
  <c r="Y213" i="3"/>
  <c r="Y97" i="3"/>
  <c r="P166" i="3"/>
  <c r="Y359" i="3"/>
  <c r="Y366" i="3"/>
  <c r="Y176" i="3"/>
  <c r="Y84" i="3"/>
  <c r="Y134" i="3"/>
  <c r="Y163" i="3"/>
  <c r="Y129" i="3"/>
  <c r="S166" i="3"/>
  <c r="Y74" i="3"/>
  <c r="Y446" i="3"/>
  <c r="Y291" i="3"/>
  <c r="P171" i="3"/>
  <c r="Y268" i="3"/>
  <c r="Y154" i="3"/>
  <c r="Y282" i="3"/>
  <c r="Y377" i="3"/>
  <c r="Y368" i="3"/>
  <c r="Y307" i="3"/>
  <c r="Y117" i="3"/>
  <c r="Q203" i="3"/>
  <c r="P228" i="3"/>
  <c r="P262" i="3"/>
  <c r="O339" i="3"/>
  <c r="S414" i="3"/>
  <c r="S424" i="3"/>
  <c r="S358" i="3"/>
  <c r="O345" i="3"/>
  <c r="Q418" i="3"/>
  <c r="P413" i="3"/>
  <c r="R402" i="3"/>
  <c r="Q399" i="3"/>
  <c r="O396" i="3"/>
  <c r="R392" i="3"/>
  <c r="O389" i="3"/>
  <c r="P383" i="3"/>
  <c r="S380" i="3"/>
  <c r="Q377" i="3"/>
  <c r="P371" i="3"/>
  <c r="Q368" i="3"/>
  <c r="Q364" i="3"/>
  <c r="R352" i="3"/>
  <c r="S348" i="3"/>
  <c r="R342" i="3"/>
  <c r="P338" i="3"/>
  <c r="O333" i="3"/>
  <c r="R324" i="3"/>
  <c r="S309" i="3"/>
  <c r="P306" i="3"/>
  <c r="P291" i="3"/>
  <c r="P287" i="3"/>
  <c r="P281" i="3"/>
  <c r="R272" i="3"/>
  <c r="R250" i="3"/>
  <c r="O245" i="3"/>
  <c r="R242" i="3"/>
  <c r="O247" i="3"/>
  <c r="P260" i="3"/>
  <c r="O206" i="3"/>
  <c r="O193" i="3"/>
  <c r="P187" i="3"/>
  <c r="Y172" i="3"/>
  <c r="Y64" i="3"/>
  <c r="Y137" i="3"/>
  <c r="Y4" i="3"/>
  <c r="Y381" i="3"/>
  <c r="Y10" i="3"/>
  <c r="Y95" i="3"/>
  <c r="Y67" i="3"/>
  <c r="Y397" i="3"/>
  <c r="Y161" i="3"/>
  <c r="O248" i="3"/>
  <c r="R204" i="3"/>
  <c r="Q167" i="3"/>
  <c r="Y15" i="3"/>
  <c r="Y227" i="3"/>
  <c r="S167" i="3"/>
  <c r="P177" i="3"/>
  <c r="Y185" i="3"/>
  <c r="Y184" i="3"/>
  <c r="Y260" i="3"/>
  <c r="S171" i="3"/>
  <c r="Q298" i="3"/>
  <c r="Y187" i="3"/>
  <c r="Y298" i="3"/>
  <c r="Y392" i="3"/>
  <c r="Y216" i="3"/>
  <c r="Y246" i="3"/>
  <c r="Y24" i="3"/>
  <c r="P160" i="3"/>
  <c r="P47" i="3"/>
  <c r="Y390" i="3"/>
  <c r="Y182" i="3"/>
  <c r="Y164" i="3"/>
  <c r="R153" i="3"/>
  <c r="Y88" i="3"/>
  <c r="Y329" i="3"/>
  <c r="Y170" i="3"/>
  <c r="Y189" i="3"/>
  <c r="Y200" i="3"/>
  <c r="Y247" i="3"/>
  <c r="Y159" i="3"/>
  <c r="Y276" i="3"/>
  <c r="Y211" i="3"/>
  <c r="Y194" i="3"/>
  <c r="R166" i="3"/>
  <c r="Q176" i="3"/>
  <c r="O208" i="3"/>
  <c r="S176" i="3"/>
  <c r="Y452" i="3"/>
  <c r="Y352" i="3"/>
  <c r="Y345" i="3"/>
  <c r="Y380" i="3"/>
  <c r="Q216" i="3"/>
  <c r="O188" i="3"/>
  <c r="P218" i="3"/>
  <c r="O232" i="3"/>
  <c r="R261" i="3"/>
  <c r="R339" i="3"/>
  <c r="O414" i="3"/>
  <c r="R424" i="3"/>
  <c r="O358" i="3"/>
  <c r="S345" i="3"/>
  <c r="O418" i="3"/>
  <c r="S409" i="3"/>
  <c r="Q402" i="3"/>
  <c r="P399" i="3"/>
  <c r="R396" i="3"/>
  <c r="Q392" i="3"/>
  <c r="Q383" i="3"/>
  <c r="Q380" i="3"/>
  <c r="S377" i="3"/>
  <c r="Q374" i="3"/>
  <c r="S371" i="3"/>
  <c r="P368" i="3"/>
  <c r="P364" i="3"/>
  <c r="Q352" i="3"/>
  <c r="Q348" i="3"/>
  <c r="P342" i="3"/>
  <c r="R338" i="3"/>
  <c r="R333" i="3"/>
  <c r="S324" i="3"/>
  <c r="P309" i="3"/>
  <c r="S306" i="3"/>
  <c r="Q287" i="3"/>
  <c r="O281" i="3"/>
  <c r="P272" i="3"/>
  <c r="R254" i="3"/>
  <c r="P247" i="3"/>
  <c r="Q187" i="3"/>
  <c r="Y241" i="3"/>
  <c r="Y120" i="3"/>
  <c r="P167" i="3"/>
  <c r="S177" i="3"/>
  <c r="Y419" i="3"/>
  <c r="Y218" i="3"/>
  <c r="Y44" i="3"/>
  <c r="Y127" i="3"/>
  <c r="Y340" i="3"/>
  <c r="Y197" i="3"/>
  <c r="Y371" i="3"/>
  <c r="R176" i="3"/>
  <c r="Q163" i="3"/>
  <c r="Y27" i="3"/>
  <c r="Y206" i="3"/>
  <c r="Y77" i="3"/>
  <c r="R224" i="3"/>
  <c r="Q153" i="3"/>
  <c r="Y453" i="3"/>
  <c r="Y124" i="3"/>
  <c r="Y400" i="3"/>
  <c r="O158" i="3"/>
  <c r="Y254" i="3"/>
  <c r="Y306" i="3"/>
  <c r="Y401" i="3"/>
  <c r="Q158" i="3"/>
  <c r="Y219" i="3"/>
  <c r="Y245" i="3"/>
  <c r="S153" i="3"/>
  <c r="Y141" i="3"/>
  <c r="Y334" i="3"/>
  <c r="Y305" i="3"/>
  <c r="Y238" i="3"/>
  <c r="Y378" i="3"/>
  <c r="Y250" i="3"/>
  <c r="Y162" i="3"/>
  <c r="P193" i="3"/>
  <c r="Y287" i="3"/>
  <c r="Y166" i="3"/>
  <c r="Y256" i="3"/>
  <c r="Y23" i="3"/>
  <c r="Q166" i="3"/>
  <c r="Y178" i="3"/>
  <c r="P250" i="3"/>
  <c r="R260" i="3"/>
  <c r="Y420" i="3"/>
  <c r="P170" i="3"/>
  <c r="R167" i="3"/>
  <c r="Y272" i="3"/>
  <c r="Y193" i="3"/>
  <c r="O176" i="3"/>
  <c r="Y309" i="3"/>
  <c r="Y444" i="3"/>
  <c r="Y78" i="3"/>
  <c r="Y123" i="3"/>
  <c r="S298" i="3"/>
  <c r="R256" i="3"/>
  <c r="Y70" i="3"/>
  <c r="P242" i="3"/>
  <c r="O160" i="3"/>
  <c r="Y208" i="3"/>
  <c r="Y131" i="3"/>
  <c r="R298" i="3"/>
  <c r="S59" i="3"/>
  <c r="R245" i="3"/>
  <c r="S206" i="3"/>
  <c r="Y92" i="3"/>
  <c r="Y103" i="3"/>
  <c r="Y109" i="3"/>
  <c r="O153" i="3"/>
  <c r="P153" i="3"/>
  <c r="Y364" i="3"/>
  <c r="Y265" i="3"/>
  <c r="Y26" i="3"/>
  <c r="Y423" i="3"/>
  <c r="Y113" i="3"/>
  <c r="Y160" i="3"/>
  <c r="Y101" i="3"/>
  <c r="AI58" i="3" l="1"/>
  <c r="AH58" i="3"/>
  <c r="AJ58" i="3"/>
  <c r="AK58" i="3"/>
  <c r="AG58" i="3"/>
  <c r="AF58" i="3"/>
  <c r="AK63" i="3"/>
  <c r="AG63" i="3"/>
  <c r="AJ63" i="3"/>
  <c r="AF63" i="3"/>
  <c r="AI63" i="3"/>
  <c r="AH63" i="3"/>
  <c r="AB101" i="3"/>
  <c r="AA160" i="3"/>
  <c r="AE160" i="3"/>
  <c r="AB160" i="3"/>
  <c r="Z160" i="3"/>
  <c r="AB113" i="3"/>
  <c r="AA423" i="3"/>
  <c r="AE423" i="3"/>
  <c r="AB423" i="3"/>
  <c r="Z423" i="3"/>
  <c r="AA26" i="3"/>
  <c r="AE26" i="3"/>
  <c r="Z26" i="3"/>
  <c r="AB26" i="3"/>
  <c r="AB265" i="3"/>
  <c r="AE364" i="3"/>
  <c r="AB364" i="3"/>
  <c r="AA364" i="3"/>
  <c r="Z364" i="3"/>
  <c r="T153" i="3"/>
  <c r="AB109" i="3"/>
  <c r="AB103" i="3"/>
  <c r="AB92" i="3"/>
  <c r="T59" i="3"/>
  <c r="AB131" i="3"/>
  <c r="AB208" i="3"/>
  <c r="T160" i="3"/>
  <c r="AB70" i="3"/>
  <c r="T256" i="3"/>
  <c r="Z123" i="3"/>
  <c r="AA123" i="3"/>
  <c r="AB123" i="3"/>
  <c r="AE123" i="3"/>
  <c r="AB78" i="3"/>
  <c r="AB444" i="3"/>
  <c r="AA309" i="3"/>
  <c r="Z309" i="3"/>
  <c r="AE309" i="3"/>
  <c r="AB309" i="3"/>
  <c r="T176" i="3"/>
  <c r="AE193" i="3"/>
  <c r="AA193" i="3"/>
  <c r="AB193" i="3"/>
  <c r="Z193" i="3"/>
  <c r="Z272" i="3"/>
  <c r="AB272" i="3"/>
  <c r="AA272" i="3"/>
  <c r="AE272" i="3"/>
  <c r="AB420" i="3"/>
  <c r="AB178" i="3"/>
  <c r="AA23" i="3"/>
  <c r="AE23" i="3"/>
  <c r="Z23" i="3"/>
  <c r="AB23" i="3"/>
  <c r="AB256" i="3"/>
  <c r="Z166" i="3"/>
  <c r="AA166" i="3"/>
  <c r="AB166" i="3"/>
  <c r="AE166" i="3"/>
  <c r="AA287" i="3"/>
  <c r="AE287" i="3"/>
  <c r="AB287" i="3"/>
  <c r="Z287" i="3"/>
  <c r="AB162" i="3"/>
  <c r="AB250" i="3"/>
  <c r="Z250" i="3"/>
  <c r="AA250" i="3"/>
  <c r="AE250" i="3"/>
  <c r="AB378" i="3"/>
  <c r="AB238" i="3"/>
  <c r="AB305" i="3"/>
  <c r="AB334" i="3"/>
  <c r="AB141" i="3"/>
  <c r="AB245" i="3"/>
  <c r="AA245" i="3"/>
  <c r="Z245" i="3"/>
  <c r="AE245" i="3"/>
  <c r="AB219" i="3"/>
  <c r="AB401" i="3"/>
  <c r="Z306" i="3"/>
  <c r="AE306" i="3"/>
  <c r="AB306" i="3"/>
  <c r="AA306" i="3"/>
  <c r="Z254" i="3"/>
  <c r="AE254" i="3"/>
  <c r="AA254" i="3"/>
  <c r="AB254" i="3"/>
  <c r="T158" i="3"/>
  <c r="Z400" i="3"/>
  <c r="AE400" i="3"/>
  <c r="AB400" i="3"/>
  <c r="AA400" i="3"/>
  <c r="AB124" i="3"/>
  <c r="AB453" i="3"/>
  <c r="T224" i="3"/>
  <c r="AB77" i="3"/>
  <c r="AA206" i="3"/>
  <c r="AB206" i="3"/>
  <c r="AE206" i="3"/>
  <c r="Z206" i="3"/>
  <c r="AB27" i="3"/>
  <c r="AA371" i="3"/>
  <c r="AE371" i="3"/>
  <c r="Z371" i="3"/>
  <c r="AB371" i="3"/>
  <c r="AB197" i="3"/>
  <c r="AB340" i="3"/>
  <c r="AB127" i="3"/>
  <c r="AB44" i="3"/>
  <c r="AB218" i="3"/>
  <c r="Z218" i="3"/>
  <c r="AA218" i="3"/>
  <c r="AE218" i="3"/>
  <c r="AE419" i="3"/>
  <c r="AA419" i="3"/>
  <c r="AB419" i="3"/>
  <c r="Z419" i="3"/>
  <c r="AB120" i="3"/>
  <c r="AB241" i="3"/>
  <c r="T281" i="3"/>
  <c r="T418" i="3"/>
  <c r="T358" i="3"/>
  <c r="T414" i="3"/>
  <c r="T232" i="3"/>
  <c r="T188" i="3"/>
  <c r="T216" i="3"/>
  <c r="AA380" i="3"/>
  <c r="Z380" i="3"/>
  <c r="AE380" i="3"/>
  <c r="AB380" i="3"/>
  <c r="AA345" i="3"/>
  <c r="AE345" i="3"/>
  <c r="AB345" i="3"/>
  <c r="Z345" i="3"/>
  <c r="AA352" i="3"/>
  <c r="AE352" i="3"/>
  <c r="Z352" i="3"/>
  <c r="AB352" i="3"/>
  <c r="AA452" i="3"/>
  <c r="Z452" i="3"/>
  <c r="AB452" i="3"/>
  <c r="AE452" i="3"/>
  <c r="T208" i="3"/>
  <c r="AB194" i="3"/>
  <c r="AB211" i="3"/>
  <c r="AB276" i="3"/>
  <c r="AB159" i="3"/>
  <c r="AA247" i="3"/>
  <c r="Z247" i="3"/>
  <c r="AE247" i="3"/>
  <c r="AB247" i="3"/>
  <c r="AB200" i="3"/>
  <c r="AB189" i="3"/>
  <c r="Z170" i="3"/>
  <c r="AE170" i="3"/>
  <c r="AB170" i="3"/>
  <c r="AA170" i="3"/>
  <c r="AB329" i="3"/>
  <c r="AB88" i="3"/>
  <c r="AB164" i="3"/>
  <c r="AB182" i="3"/>
  <c r="AA390" i="3"/>
  <c r="Z390" i="3"/>
  <c r="AE390" i="3"/>
  <c r="AB390" i="3"/>
  <c r="T47" i="3"/>
  <c r="AB24" i="3"/>
  <c r="AB246" i="3"/>
  <c r="AB216" i="3"/>
  <c r="AB392" i="3"/>
  <c r="AE392" i="3"/>
  <c r="AA392" i="3"/>
  <c r="Z392" i="3"/>
  <c r="AA298" i="3"/>
  <c r="AE298" i="3"/>
  <c r="AB298" i="3"/>
  <c r="Z298" i="3"/>
  <c r="Z187" i="3"/>
  <c r="AB187" i="3"/>
  <c r="AE187" i="3"/>
  <c r="AA187" i="3"/>
  <c r="Z260" i="3"/>
  <c r="AE260" i="3"/>
  <c r="AB260" i="3"/>
  <c r="AA260" i="3"/>
  <c r="AB184" i="3"/>
  <c r="AB185" i="3"/>
  <c r="AB227" i="3"/>
  <c r="AB15" i="3"/>
  <c r="T204" i="3"/>
  <c r="T248" i="3"/>
  <c r="AB161" i="3"/>
  <c r="AB397" i="3"/>
  <c r="AB67" i="3"/>
  <c r="AB95" i="3"/>
  <c r="AB10" i="3"/>
  <c r="AB381" i="3"/>
  <c r="AB4" i="3"/>
  <c r="AB137" i="3"/>
  <c r="AB64" i="3"/>
  <c r="AB172" i="3"/>
  <c r="T193" i="3"/>
  <c r="T206" i="3"/>
  <c r="T247" i="3"/>
  <c r="T245" i="3"/>
  <c r="T333" i="3"/>
  <c r="T389" i="3"/>
  <c r="T396" i="3"/>
  <c r="T345" i="3"/>
  <c r="T339" i="3"/>
  <c r="AB117" i="3"/>
  <c r="AB307" i="3"/>
  <c r="AE368" i="3"/>
  <c r="AB368" i="3"/>
  <c r="AA368" i="3"/>
  <c r="Z368" i="3"/>
  <c r="AA377" i="3"/>
  <c r="Z377" i="3"/>
  <c r="AE377" i="3"/>
  <c r="AB377" i="3"/>
  <c r="AB282" i="3"/>
  <c r="AB154" i="3"/>
  <c r="AB268" i="3"/>
  <c r="AA291" i="3"/>
  <c r="AE291" i="3"/>
  <c r="Z291" i="3"/>
  <c r="AB291" i="3"/>
  <c r="AB446" i="3"/>
  <c r="AB74" i="3"/>
  <c r="AB129" i="3"/>
  <c r="Z163" i="3"/>
  <c r="AE163" i="3"/>
  <c r="AB163" i="3"/>
  <c r="AA163" i="3"/>
  <c r="AB134" i="3"/>
  <c r="AB84" i="3"/>
  <c r="Z176" i="3"/>
  <c r="AA176" i="3"/>
  <c r="AE176" i="3"/>
  <c r="AB176" i="3"/>
  <c r="AB366" i="3"/>
  <c r="AA359" i="3"/>
  <c r="AE359" i="3"/>
  <c r="AB359" i="3"/>
  <c r="Z359" i="3"/>
  <c r="AB97" i="3"/>
  <c r="AB213" i="3"/>
  <c r="AA333" i="3"/>
  <c r="AE333" i="3"/>
  <c r="Z333" i="3"/>
  <c r="AB333" i="3"/>
  <c r="AB327" i="3"/>
  <c r="AB33" i="3"/>
  <c r="AB387" i="3"/>
  <c r="Z133" i="3"/>
  <c r="AB133" i="3"/>
  <c r="AA133" i="3"/>
  <c r="AE133" i="3"/>
  <c r="Z242" i="3"/>
  <c r="AE242" i="3"/>
  <c r="AA242" i="3"/>
  <c r="AB242" i="3"/>
  <c r="AB146" i="3"/>
  <c r="AE229" i="3"/>
  <c r="AA229" i="3"/>
  <c r="AB229" i="3"/>
  <c r="Z229" i="3"/>
  <c r="AB372" i="3"/>
  <c r="AB150" i="3"/>
  <c r="AB248" i="3"/>
  <c r="AA126" i="3"/>
  <c r="AE126" i="3"/>
  <c r="Z126" i="3"/>
  <c r="AB126" i="3"/>
  <c r="AB234" i="3"/>
  <c r="AB319" i="3"/>
  <c r="AB36" i="3"/>
  <c r="T250" i="3"/>
  <c r="T287" i="3"/>
  <c r="T309" i="3"/>
  <c r="T348" i="3"/>
  <c r="T371" i="3"/>
  <c r="T374" i="3"/>
  <c r="T424" i="3"/>
  <c r="T261" i="3"/>
  <c r="T262" i="3"/>
  <c r="T166" i="3"/>
  <c r="T171" i="3"/>
  <c r="AB17" i="3"/>
  <c r="AB416" i="3"/>
  <c r="AB449" i="3"/>
  <c r="AA104" i="3"/>
  <c r="AB104" i="3"/>
  <c r="Z104" i="3"/>
  <c r="AE104" i="3"/>
  <c r="AB230" i="3"/>
  <c r="Z384" i="3"/>
  <c r="AB384" i="3"/>
  <c r="AE384" i="3"/>
  <c r="AA384" i="3"/>
  <c r="AB353" i="3"/>
  <c r="AB143" i="3"/>
  <c r="AA342" i="3"/>
  <c r="AB342" i="3"/>
  <c r="Z342" i="3"/>
  <c r="AE342" i="3"/>
  <c r="AB343" i="3"/>
  <c r="AB28" i="3"/>
  <c r="AB72" i="3"/>
  <c r="AB391" i="3"/>
  <c r="AB330" i="3"/>
  <c r="AB222" i="3"/>
  <c r="AB349" i="3"/>
  <c r="Z405" i="3"/>
  <c r="AA405" i="3"/>
  <c r="AE405" i="3"/>
  <c r="AB405" i="3"/>
  <c r="AB316" i="3"/>
  <c r="AB20" i="3"/>
  <c r="AA140" i="3"/>
  <c r="AB140" i="3"/>
  <c r="Z140" i="3"/>
  <c r="AE140" i="3"/>
  <c r="AB455" i="3"/>
  <c r="AA136" i="3"/>
  <c r="Z136" i="3"/>
  <c r="AE136" i="3"/>
  <c r="AB136" i="3"/>
  <c r="AE158" i="3"/>
  <c r="AA158" i="3"/>
  <c r="Z158" i="3"/>
  <c r="AB158" i="3"/>
  <c r="T177" i="3"/>
  <c r="Z226" i="3"/>
  <c r="AA226" i="3"/>
  <c r="AE226" i="3"/>
  <c r="AB226" i="3"/>
  <c r="AB292" i="3"/>
  <c r="AA281" i="3"/>
  <c r="AE281" i="3"/>
  <c r="AB281" i="3"/>
  <c r="Z281" i="3"/>
  <c r="T67" i="3"/>
  <c r="T91" i="3"/>
  <c r="AA338" i="3"/>
  <c r="Z338" i="3"/>
  <c r="AE338" i="3"/>
  <c r="AB338" i="3"/>
  <c r="AA411" i="3"/>
  <c r="Z411" i="3"/>
  <c r="AB411" i="3"/>
  <c r="AE411" i="3"/>
  <c r="AB270" i="3"/>
  <c r="AA69" i="3"/>
  <c r="Z69" i="3"/>
  <c r="AE69" i="3"/>
  <c r="AB69" i="3"/>
  <c r="Z324" i="3"/>
  <c r="AB324" i="3"/>
  <c r="AA324" i="3"/>
  <c r="AE324" i="3"/>
  <c r="AB412" i="3"/>
  <c r="AB47" i="3"/>
  <c r="AA374" i="3"/>
  <c r="Z374" i="3"/>
  <c r="AE374" i="3"/>
  <c r="AB374" i="3"/>
  <c r="AB375" i="3"/>
  <c r="T298" i="3"/>
  <c r="T260" i="3"/>
  <c r="T242" i="3"/>
  <c r="T272" i="3"/>
  <c r="T291" i="3"/>
  <c r="T306" i="3"/>
  <c r="T338" i="3"/>
  <c r="T342" i="3"/>
  <c r="T364" i="3"/>
  <c r="T392" i="3"/>
  <c r="T409" i="3"/>
  <c r="T413" i="3"/>
  <c r="T255" i="3"/>
  <c r="AB12" i="3"/>
  <c r="T365" i="3"/>
  <c r="T226" i="3"/>
  <c r="T218" i="3"/>
  <c r="AB2" i="3"/>
  <c r="T167" i="3"/>
  <c r="AB322" i="3"/>
  <c r="AB50" i="3"/>
  <c r="AB301" i="3"/>
  <c r="AB6" i="3"/>
  <c r="AB369" i="3"/>
  <c r="AB86" i="3"/>
  <c r="AB325" i="3"/>
  <c r="AB8" i="3"/>
  <c r="AB303" i="3"/>
  <c r="AB41" i="3"/>
  <c r="AB406" i="3"/>
  <c r="AB251" i="3"/>
  <c r="AB59" i="3"/>
  <c r="AB288" i="3"/>
  <c r="AB99" i="3"/>
  <c r="AB295" i="3"/>
  <c r="AB153" i="3"/>
  <c r="Z153" i="3"/>
  <c r="AA153" i="3"/>
  <c r="AE153" i="3"/>
  <c r="AB204" i="3"/>
  <c r="AE66" i="3"/>
  <c r="AB66" i="3"/>
  <c r="AA66" i="3"/>
  <c r="Z66" i="3"/>
  <c r="AA233" i="3"/>
  <c r="Z233" i="3"/>
  <c r="AE233" i="3"/>
  <c r="AB233" i="3"/>
  <c r="AB263" i="3"/>
  <c r="AA396" i="3"/>
  <c r="AB396" i="3"/>
  <c r="Z396" i="3"/>
  <c r="AE396" i="3"/>
  <c r="AB30" i="3"/>
  <c r="AB105" i="3"/>
  <c r="AA414" i="3"/>
  <c r="Z414" i="3"/>
  <c r="AE414" i="3"/>
  <c r="AB414" i="3"/>
  <c r="AB299" i="3"/>
  <c r="AB284" i="3"/>
  <c r="AB346" i="3"/>
  <c r="AB56" i="3"/>
  <c r="Z348" i="3"/>
  <c r="AB348" i="3"/>
  <c r="AE348" i="3"/>
  <c r="AA348" i="3"/>
  <c r="AB393" i="3"/>
  <c r="AA40" i="3"/>
  <c r="Z40" i="3"/>
  <c r="AB40" i="3"/>
  <c r="AE40" i="3"/>
  <c r="T170" i="3"/>
  <c r="AB426" i="3"/>
  <c r="AA19" i="3"/>
  <c r="AE19" i="3"/>
  <c r="Z19" i="3"/>
  <c r="AB19" i="3"/>
  <c r="AB53" i="3"/>
  <c r="T163" i="3"/>
  <c r="AB81" i="3"/>
  <c r="AB360" i="3"/>
  <c r="AB243" i="3"/>
  <c r="AB180" i="3"/>
  <c r="AB313" i="3"/>
  <c r="Z149" i="3"/>
  <c r="AB149" i="3"/>
  <c r="AA149" i="3"/>
  <c r="AE149" i="3"/>
  <c r="AB279" i="3"/>
  <c r="AB168" i="3"/>
  <c r="AB61" i="3"/>
  <c r="AB224" i="3"/>
  <c r="AB310" i="3"/>
  <c r="AB203" i="3"/>
  <c r="AA203" i="3"/>
  <c r="Z203" i="3"/>
  <c r="AE203" i="3"/>
  <c r="AB273" i="3"/>
  <c r="T187" i="3"/>
  <c r="T254" i="3"/>
  <c r="T324" i="3"/>
  <c r="T352" i="3"/>
  <c r="T368" i="3"/>
  <c r="T377" i="3"/>
  <c r="T380" i="3"/>
  <c r="T383" i="3"/>
  <c r="T399" i="3"/>
  <c r="T402" i="3"/>
  <c r="T422" i="3"/>
  <c r="T423" i="3"/>
  <c r="T203" i="3"/>
  <c r="T207" i="3"/>
  <c r="T228" i="3"/>
  <c r="AC429" i="3"/>
  <c r="AC58" i="3"/>
  <c r="AC63" i="3"/>
  <c r="AC260" i="3"/>
  <c r="AC160" i="3"/>
  <c r="F453" i="3" a="1"/>
  <c r="F453" i="3" s="1"/>
  <c r="F2" i="3" a="1"/>
  <c r="F2" i="3" s="1"/>
  <c r="F117" i="3" a="1"/>
  <c r="F117" i="3" s="1"/>
  <c r="F118" i="3" s="1" a="1"/>
  <c r="F118" i="3" s="1"/>
  <c r="F119" i="3" s="1" a="1"/>
  <c r="F119" i="3" s="1"/>
  <c r="F86" i="3" a="1"/>
  <c r="F86" i="3" s="1"/>
  <c r="F87" i="3" s="1" a="1"/>
  <c r="F87" i="3" s="1"/>
  <c r="F70" i="3" a="1"/>
  <c r="F70" i="3" s="1"/>
  <c r="F10" i="3" a="1"/>
  <c r="F10" i="3" s="1"/>
  <c r="F11" i="3" s="1" a="1"/>
  <c r="F11" i="3" s="1"/>
  <c r="F449" i="3" a="1"/>
  <c r="F449" i="3" s="1"/>
  <c r="F450" i="3" s="1" a="1"/>
  <c r="F450" i="3" s="1"/>
  <c r="F451" i="3" s="1" a="1"/>
  <c r="F451" i="3" s="1"/>
  <c r="F452" i="3" s="1" a="1"/>
  <c r="F452" i="3" s="1"/>
  <c r="F432" i="3" a="1"/>
  <c r="F432" i="3" s="1"/>
  <c r="F433" i="3" s="1" a="1"/>
  <c r="F433" i="3" s="1"/>
  <c r="F391" i="3" a="1"/>
  <c r="F391" i="3" s="1"/>
  <c r="F392" i="3" s="1" a="1"/>
  <c r="F392" i="3" s="1"/>
  <c r="F327" i="3" a="1"/>
  <c r="F327" i="3" s="1"/>
  <c r="F328" i="3" s="1" a="1"/>
  <c r="F328" i="3" s="1"/>
  <c r="F303" i="3" a="1"/>
  <c r="F303" i="3" s="1"/>
  <c r="F304" i="3" s="1" a="1"/>
  <c r="F304" i="3" s="1"/>
  <c r="F299" i="3" a="1"/>
  <c r="F299" i="3" s="1"/>
  <c r="F300" i="3" s="1" a="1"/>
  <c r="F300" i="3" s="1"/>
  <c r="F263" i="3" a="1"/>
  <c r="F263" i="3" s="1"/>
  <c r="F264" i="3" s="1" a="1"/>
  <c r="F264" i="3" s="1"/>
  <c r="F329" i="3" a="1"/>
  <c r="F329" i="3" s="1"/>
  <c r="F241" i="3" a="1"/>
  <c r="F241" i="3" s="1"/>
  <c r="F242" i="3" s="1" a="1"/>
  <c r="F242" i="3" s="1"/>
  <c r="F213" i="3" a="1"/>
  <c r="F213" i="3" s="1"/>
  <c r="F214" i="3" s="1" a="1"/>
  <c r="F214" i="3" s="1"/>
  <c r="F215" i="3" s="1" a="1"/>
  <c r="F215" i="3" s="1"/>
  <c r="F197" i="3" a="1"/>
  <c r="F197" i="3" s="1"/>
  <c r="F198" i="3" s="1" a="1"/>
  <c r="F198" i="3" s="1"/>
  <c r="F199" i="3" s="1" a="1"/>
  <c r="F199" i="3" s="1"/>
  <c r="F182" i="3" a="1"/>
  <c r="F182" i="3" s="1"/>
  <c r="F178" i="3" a="1"/>
  <c r="F178" i="3" s="1"/>
  <c r="F161" i="3" a="1"/>
  <c r="F161" i="3" s="1"/>
  <c r="F441" i="3" a="1"/>
  <c r="F441" i="3" s="1"/>
  <c r="F375" i="3" a="1"/>
  <c r="F375" i="3" s="1"/>
  <c r="F376" i="3" s="1" a="1"/>
  <c r="F376" i="3" s="1"/>
  <c r="F377" i="3" s="1" a="1"/>
  <c r="F377" i="3" s="1"/>
  <c r="F343" i="3" a="1"/>
  <c r="F343" i="3" s="1"/>
  <c r="F344" i="3" s="1" a="1"/>
  <c r="F344" i="3" s="1"/>
  <c r="F345" i="3" s="1" a="1"/>
  <c r="F345" i="3" s="1"/>
  <c r="F319" i="3" a="1"/>
  <c r="F319" i="3" s="1"/>
  <c r="F320" i="3" s="1" a="1"/>
  <c r="F320" i="3" s="1"/>
  <c r="F321" i="3" s="1" a="1"/>
  <c r="F321" i="3" s="1"/>
  <c r="F307" i="3" a="1"/>
  <c r="F307" i="3" s="1"/>
  <c r="F308" i="3" s="1" a="1"/>
  <c r="F308" i="3" s="1"/>
  <c r="F309" i="3" s="1" a="1"/>
  <c r="F309" i="3" s="1"/>
  <c r="F279" i="3" a="1"/>
  <c r="F279" i="3" s="1"/>
  <c r="F78" i="3" a="1"/>
  <c r="F78" i="3" s="1"/>
  <c r="F79" i="3" s="1" a="1"/>
  <c r="F79" i="3" s="1"/>
  <c r="F80" i="3" s="1" a="1"/>
  <c r="F80" i="3" s="1"/>
  <c r="F74" i="3" a="1"/>
  <c r="F74" i="3" s="1"/>
  <c r="F75" i="3" s="1" a="1"/>
  <c r="F75" i="3" s="1"/>
  <c r="F76" i="3" s="1" a="1"/>
  <c r="F76" i="3" s="1"/>
  <c r="F50" i="3" a="1"/>
  <c r="F50" i="3" s="1"/>
  <c r="F51" i="3" s="1" a="1"/>
  <c r="F51" i="3" s="1"/>
  <c r="F52" i="3" s="1" a="1"/>
  <c r="F52" i="3" s="1"/>
  <c r="F30" i="3" a="1"/>
  <c r="F30" i="3" s="1"/>
  <c r="F6" i="3" a="1"/>
  <c r="F6" i="3" s="1"/>
  <c r="F7" i="3" s="1" a="1"/>
  <c r="F7" i="3" s="1"/>
  <c r="F401" i="3" a="1"/>
  <c r="F401" i="3" s="1"/>
  <c r="F402" i="3" s="1" a="1"/>
  <c r="F402" i="3" s="1"/>
  <c r="F403" i="3" s="1" a="1"/>
  <c r="F403" i="3" s="1"/>
  <c r="F404" i="3" s="1" a="1"/>
  <c r="F404" i="3" s="1"/>
  <c r="F393" i="3" a="1"/>
  <c r="F393" i="3" s="1"/>
  <c r="F394" i="3" s="1" a="1"/>
  <c r="F394" i="3" s="1"/>
  <c r="F395" i="3" s="1" a="1"/>
  <c r="F395" i="3" s="1"/>
  <c r="F396" i="3" s="1" a="1"/>
  <c r="F396" i="3" s="1"/>
  <c r="F369" i="3" a="1"/>
  <c r="F369" i="3" s="1"/>
  <c r="F370" i="3" s="1" a="1"/>
  <c r="F370" i="3" s="1"/>
  <c r="F371" i="3" s="1" a="1"/>
  <c r="F371" i="3" s="1"/>
  <c r="F349" i="3" a="1"/>
  <c r="F349" i="3" s="1"/>
  <c r="F350" i="3" s="1" a="1"/>
  <c r="F350" i="3" s="1"/>
  <c r="F351" i="3" s="1" a="1"/>
  <c r="F351" i="3" s="1"/>
  <c r="F352" i="3" s="1" a="1"/>
  <c r="F352" i="3" s="1"/>
  <c r="F325" i="3" a="1"/>
  <c r="F325" i="3" s="1"/>
  <c r="F326" i="3" s="1" a="1"/>
  <c r="F326" i="3" s="1"/>
  <c r="F301" i="3" a="1"/>
  <c r="F301" i="3" s="1"/>
  <c r="F302" i="3" s="1" a="1"/>
  <c r="F302" i="3" s="1"/>
  <c r="F387" i="3" a="1"/>
  <c r="F387" i="3" s="1"/>
  <c r="F388" i="3" s="1" a="1"/>
  <c r="F388" i="3" s="1"/>
  <c r="F389" i="3" s="1" a="1"/>
  <c r="F389" i="3" s="1"/>
  <c r="F390" i="3" s="1" a="1"/>
  <c r="F390" i="3" s="1"/>
  <c r="F435" i="3" a="1"/>
  <c r="F435" i="3" s="1"/>
  <c r="F436" i="3" s="1" a="1"/>
  <c r="F436" i="3" s="1"/>
  <c r="F437" i="3" s="1" a="1"/>
  <c r="F437" i="3" s="1"/>
  <c r="F438" i="3" s="1" a="1"/>
  <c r="F438" i="3" s="1"/>
  <c r="F397" i="3" a="1"/>
  <c r="F397" i="3" s="1"/>
  <c r="F398" i="3" s="1" a="1"/>
  <c r="F398" i="3" s="1"/>
  <c r="F399" i="3" s="1" a="1"/>
  <c r="F399" i="3" s="1"/>
  <c r="F400" i="3" s="1" a="1"/>
  <c r="F400" i="3" s="1"/>
  <c r="F381" i="3" a="1"/>
  <c r="F381" i="3" s="1"/>
  <c r="F382" i="3" s="1" a="1"/>
  <c r="F382" i="3" s="1"/>
  <c r="F383" i="3" s="1" a="1"/>
  <c r="F383" i="3" s="1"/>
  <c r="F384" i="3" s="1" a="1"/>
  <c r="F384" i="3" s="1"/>
  <c r="F353" i="3" a="1"/>
  <c r="F353" i="3" s="1"/>
  <c r="F354" i="3" s="1" a="1"/>
  <c r="F354" i="3" s="1"/>
  <c r="F355" i="3" s="1" a="1"/>
  <c r="F355" i="3" s="1"/>
  <c r="F356" i="3" s="1" a="1"/>
  <c r="F356" i="3" s="1"/>
  <c r="F313" i="3" a="1"/>
  <c r="F313" i="3" s="1"/>
  <c r="F314" i="3" s="1" a="1"/>
  <c r="F314" i="3" s="1"/>
  <c r="F315" i="3" s="1" a="1"/>
  <c r="F315" i="3" s="1"/>
  <c r="F305" i="3" a="1"/>
  <c r="F305" i="3" s="1"/>
  <c r="F306" i="3" s="1" a="1"/>
  <c r="F306" i="3" s="1"/>
  <c r="F273" i="3" a="1"/>
  <c r="F273" i="3" s="1"/>
  <c r="F274" i="3" s="1" a="1"/>
  <c r="F274" i="3" s="1"/>
  <c r="F275" i="3" s="1" a="1"/>
  <c r="F275" i="3" s="1"/>
  <c r="F265" i="3" a="1"/>
  <c r="F265" i="3" s="1"/>
  <c r="F189" i="3" a="1"/>
  <c r="F189" i="3" s="1"/>
  <c r="F190" i="3" s="1" a="1"/>
  <c r="F190" i="3" s="1"/>
  <c r="F191" i="3" s="1" a="1"/>
  <c r="F191" i="3" s="1"/>
  <c r="F192" i="3" s="1" a="1"/>
  <c r="F192" i="3" s="1"/>
  <c r="F185" i="3" a="1"/>
  <c r="F185" i="3" s="1"/>
  <c r="F186" i="3" s="1" a="1"/>
  <c r="F186" i="3" s="1"/>
  <c r="F454" i="3" a="1"/>
  <c r="F454" i="3" s="1"/>
  <c r="F446" i="3" a="1"/>
  <c r="F446" i="3" s="1"/>
  <c r="F447" i="3" s="1" a="1"/>
  <c r="F447" i="3" s="1"/>
  <c r="F448" i="3" s="1" a="1"/>
  <c r="F448" i="3" s="1"/>
  <c r="F429" i="3" a="1"/>
  <c r="F429" i="3" s="1"/>
  <c r="F430" i="3" s="1" a="1"/>
  <c r="F430" i="3" s="1"/>
  <c r="F431" i="3" s="1" a="1"/>
  <c r="F431" i="3" s="1"/>
  <c r="F420" i="3" a="1"/>
  <c r="F420" i="3" s="1"/>
  <c r="F421" i="3" s="1" a="1"/>
  <c r="F421" i="3" s="1"/>
  <c r="F422" i="3" s="1" a="1"/>
  <c r="F422" i="3" s="1"/>
  <c r="F423" i="3" s="1" a="1"/>
  <c r="F423" i="3" s="1"/>
  <c r="F416" i="3" a="1"/>
  <c r="F416" i="3" s="1"/>
  <c r="F417" i="3" s="1" a="1"/>
  <c r="F417" i="3" s="1"/>
  <c r="F418" i="3" s="1" a="1"/>
  <c r="F418" i="3" s="1"/>
  <c r="F419" i="3" s="1" a="1"/>
  <c r="F419" i="3" s="1"/>
  <c r="F412" i="3" a="1"/>
  <c r="F412" i="3" s="1"/>
  <c r="F413" i="3" s="1" a="1"/>
  <c r="F413" i="3" s="1"/>
  <c r="F414" i="3" s="1" a="1"/>
  <c r="F414" i="3" s="1"/>
  <c r="F415" i="3" s="1" a="1"/>
  <c r="F415" i="3" s="1"/>
  <c r="F372" i="3" a="1"/>
  <c r="F372" i="3" s="1"/>
  <c r="F373" i="3" s="1" a="1"/>
  <c r="F373" i="3" s="1"/>
  <c r="F374" i="3" s="1" a="1"/>
  <c r="F374" i="3" s="1"/>
  <c r="F360" i="3" a="1"/>
  <c r="F360" i="3" s="1"/>
  <c r="F361" i="3" s="1" a="1"/>
  <c r="F361" i="3" s="1"/>
  <c r="F362" i="3" s="1" a="1"/>
  <c r="F362" i="3" s="1"/>
  <c r="F363" i="3" s="1" a="1"/>
  <c r="F363" i="3" s="1"/>
  <c r="F340" i="3" a="1"/>
  <c r="F340" i="3" s="1"/>
  <c r="F341" i="3" s="1" a="1"/>
  <c r="F341" i="3" s="1"/>
  <c r="F342" i="3" s="1" a="1"/>
  <c r="F342" i="3" s="1"/>
  <c r="F316" i="3" a="1"/>
  <c r="F316" i="3" s="1"/>
  <c r="F317" i="3" s="1" a="1"/>
  <c r="F317" i="3" s="1"/>
  <c r="F318" i="3" s="1" a="1"/>
  <c r="F318" i="3" s="1"/>
  <c r="F292" i="3" a="1"/>
  <c r="F292" i="3" s="1"/>
  <c r="F293" i="3" s="1" a="1"/>
  <c r="F293" i="3" s="1"/>
  <c r="F294" i="3" s="1" a="1"/>
  <c r="F294" i="3" s="1"/>
  <c r="F288" i="3" a="1"/>
  <c r="F288" i="3" s="1"/>
  <c r="F289" i="3" s="1" a="1"/>
  <c r="F289" i="3" s="1"/>
  <c r="F290" i="3" s="1" a="1"/>
  <c r="F290" i="3" s="1"/>
  <c r="F291" i="3" s="1" a="1"/>
  <c r="F291" i="3" s="1"/>
  <c r="F284" i="3" a="1"/>
  <c r="F284" i="3" s="1"/>
  <c r="F285" i="3" s="1" a="1"/>
  <c r="F285" i="3" s="1"/>
  <c r="F286" i="3" s="1" a="1"/>
  <c r="F286" i="3" s="1"/>
  <c r="F287" i="3" s="1" a="1"/>
  <c r="F287" i="3" s="1"/>
  <c r="F280" i="3" a="1"/>
  <c r="F280" i="3" s="1"/>
  <c r="F281" i="3" s="1" a="1"/>
  <c r="F281" i="3" s="1"/>
  <c r="F276" i="3" a="1"/>
  <c r="F276" i="3" s="1"/>
  <c r="F277" i="3" s="1" a="1"/>
  <c r="F277" i="3" s="1"/>
  <c r="F278" i="3" s="1" a="1"/>
  <c r="F278" i="3" s="1"/>
  <c r="F268" i="3" a="1"/>
  <c r="F268" i="3" s="1"/>
  <c r="F269" i="3" s="1" a="1"/>
  <c r="F269" i="3" s="1"/>
  <c r="F256" i="3" a="1"/>
  <c r="F256" i="3" s="1"/>
  <c r="F257" i="3" s="1" a="1"/>
  <c r="F257" i="3" s="1"/>
  <c r="F258" i="3" s="1" a="1"/>
  <c r="F258" i="3" s="1"/>
  <c r="F259" i="3" s="1" a="1"/>
  <c r="F259" i="3" s="1"/>
  <c r="F248" i="3" a="1"/>
  <c r="F248" i="3" s="1"/>
  <c r="F249" i="3" s="1" a="1"/>
  <c r="F249" i="3" s="1"/>
  <c r="F250" i="3" s="1" a="1"/>
  <c r="F250" i="3" s="1"/>
  <c r="F224" i="3" a="1"/>
  <c r="F224" i="3" s="1"/>
  <c r="F225" i="3" s="1" a="1"/>
  <c r="F225" i="3" s="1"/>
  <c r="F226" i="3" s="1" a="1"/>
  <c r="F226" i="3" s="1"/>
  <c r="F216" i="3" a="1"/>
  <c r="F216" i="3" s="1"/>
  <c r="F217" i="3" s="1" a="1"/>
  <c r="F217" i="3" s="1"/>
  <c r="F218" i="3" s="1" a="1"/>
  <c r="F218" i="3" s="1"/>
  <c r="F208" i="3" a="1"/>
  <c r="F208" i="3" s="1"/>
  <c r="F209" i="3" s="1" a="1"/>
  <c r="F209" i="3" s="1"/>
  <c r="F210" i="3" s="1" a="1"/>
  <c r="F210" i="3" s="1"/>
  <c r="F204" i="3" a="1"/>
  <c r="F204" i="3" s="1"/>
  <c r="F205" i="3" s="1" a="1"/>
  <c r="F205" i="3" s="1"/>
  <c r="F206" i="3" s="1" a="1"/>
  <c r="F206" i="3" s="1"/>
  <c r="F207" i="3" s="1" a="1"/>
  <c r="F207" i="3" s="1"/>
  <c r="F200" i="3" a="1"/>
  <c r="F200" i="3" s="1"/>
  <c r="F201" i="3" s="1" a="1"/>
  <c r="F201" i="3" s="1"/>
  <c r="F202" i="3" s="1" a="1"/>
  <c r="F202" i="3" s="1"/>
  <c r="F203" i="3" s="1" a="1"/>
  <c r="F203" i="3" s="1"/>
  <c r="F143" i="3" a="1"/>
  <c r="F143" i="3" s="1"/>
  <c r="F144" i="3" s="1" a="1"/>
  <c r="F144" i="3" s="1"/>
  <c r="F145" i="3" s="1" a="1"/>
  <c r="F145" i="3" s="1"/>
  <c r="F131" i="3" a="1"/>
  <c r="F131" i="3" s="1"/>
  <c r="F132" i="3" s="1" a="1"/>
  <c r="F132" i="3" s="1"/>
  <c r="F127" i="3" a="1"/>
  <c r="F127" i="3" s="1"/>
  <c r="F128" i="3" s="1" a="1"/>
  <c r="F128" i="3" s="1"/>
  <c r="F105" i="3" a="1"/>
  <c r="F105" i="3" s="1"/>
  <c r="F106" i="3" s="1" a="1"/>
  <c r="F106" i="3" s="1"/>
  <c r="F101" i="3" a="1"/>
  <c r="F101" i="3" s="1"/>
  <c r="F102" i="3" s="1" a="1"/>
  <c r="F102" i="3" s="1"/>
  <c r="F97" i="3" a="1"/>
  <c r="F97" i="3" s="1"/>
  <c r="F98" i="3" s="1" a="1"/>
  <c r="F98" i="3" s="1"/>
  <c r="F81" i="3" a="1"/>
  <c r="F81" i="3" s="1"/>
  <c r="F82" i="3" s="1" a="1"/>
  <c r="F82" i="3" s="1"/>
  <c r="F83" i="3" s="1" a="1"/>
  <c r="F83" i="3" s="1"/>
  <c r="F77" i="3" a="1"/>
  <c r="F77" i="3" s="1"/>
  <c r="F61" i="3" a="1"/>
  <c r="F61" i="3" s="1"/>
  <c r="F62" i="3" s="1" a="1"/>
  <c r="F62" i="3" s="1"/>
  <c r="F63" i="3" s="1" a="1"/>
  <c r="F63" i="3" s="1"/>
  <c r="F53" i="3" a="1"/>
  <c r="F53" i="3" s="1"/>
  <c r="F54" i="3" s="1" a="1"/>
  <c r="F54" i="3" s="1"/>
  <c r="F55" i="3" s="1" a="1"/>
  <c r="F55" i="3" s="1"/>
  <c r="F41" i="3" a="1"/>
  <c r="F41" i="3" s="1"/>
  <c r="F42" i="3" s="1" a="1"/>
  <c r="F42" i="3" s="1"/>
  <c r="F43" i="3" s="1" a="1"/>
  <c r="F43" i="3" s="1"/>
  <c r="F33" i="3" a="1"/>
  <c r="F33" i="3" s="1"/>
  <c r="F34" i="3" s="1" a="1"/>
  <c r="F34" i="3" s="1"/>
  <c r="F35" i="3" s="1" a="1"/>
  <c r="F35" i="3" s="1"/>
  <c r="F17" i="3" a="1"/>
  <c r="F17" i="3" s="1"/>
  <c r="F18" i="3" s="1" a="1"/>
  <c r="F18" i="3" s="1"/>
  <c r="F19" i="3" s="1" a="1"/>
  <c r="F19" i="3" s="1"/>
  <c r="F44" i="3" a="1"/>
  <c r="F44" i="3" s="1"/>
  <c r="F45" i="3" s="1" a="1"/>
  <c r="F45" i="3" s="1"/>
  <c r="F46" i="3" s="1" a="1"/>
  <c r="F46" i="3" s="1"/>
  <c r="F36" i="3" a="1"/>
  <c r="F36" i="3" s="1"/>
  <c r="F37" i="3" s="1" a="1"/>
  <c r="F37" i="3" s="1"/>
  <c r="F38" i="3" s="1" a="1"/>
  <c r="F38" i="3" s="1"/>
  <c r="F39" i="3" s="1" a="1"/>
  <c r="F39" i="3" s="1"/>
  <c r="F28" i="3" a="1"/>
  <c r="F28" i="3" s="1"/>
  <c r="F29" i="3" s="1" a="1"/>
  <c r="F29" i="3" s="1"/>
  <c r="F24" i="3" a="1"/>
  <c r="F24" i="3" s="1"/>
  <c r="F25" i="3" s="1" a="1"/>
  <c r="F25" i="3" s="1"/>
  <c r="F26" i="3" s="1" a="1"/>
  <c r="F26" i="3" s="1"/>
  <c r="F20" i="3" a="1"/>
  <c r="F20" i="3" s="1"/>
  <c r="F21" i="3" s="1" a="1"/>
  <c r="F21" i="3" s="1"/>
  <c r="F22" i="3" s="1" a="1"/>
  <c r="F22" i="3" s="1"/>
  <c r="F23" i="3" s="1" a="1"/>
  <c r="F23" i="3" s="1"/>
  <c r="F12" i="3" a="1"/>
  <c r="F12" i="3" s="1"/>
  <c r="F13" i="3" s="1" a="1"/>
  <c r="F13" i="3" s="1"/>
  <c r="F14" i="3" s="1" a="1"/>
  <c r="F14" i="3" s="1"/>
  <c r="F8" i="3" a="1"/>
  <c r="F8" i="3" s="1"/>
  <c r="F9" i="3" s="1" a="1"/>
  <c r="F9" i="3" s="1"/>
  <c r="F4" i="3" a="1"/>
  <c r="F4" i="3" s="1"/>
  <c r="F5" i="3" s="1" a="1"/>
  <c r="F5" i="3" s="1"/>
  <c r="F455" i="3" a="1"/>
  <c r="F455" i="3" s="1"/>
  <c r="F456" i="3" s="1" a="1"/>
  <c r="F456" i="3" s="1"/>
  <c r="F457" i="3" s="1" a="1"/>
  <c r="F457" i="3" s="1"/>
  <c r="F458" i="3" s="1" a="1"/>
  <c r="F458" i="3" s="1"/>
  <c r="F295" i="3" a="1"/>
  <c r="F295" i="3" s="1"/>
  <c r="F296" i="3" s="1" a="1"/>
  <c r="F296" i="3" s="1"/>
  <c r="F297" i="3" s="1" a="1"/>
  <c r="F297" i="3" s="1"/>
  <c r="F298" i="3" s="1" a="1"/>
  <c r="F298" i="3" s="1"/>
  <c r="F251" i="3" a="1"/>
  <c r="F251" i="3" s="1"/>
  <c r="F252" i="3" s="1" a="1"/>
  <c r="F252" i="3" s="1"/>
  <c r="F253" i="3" s="1" a="1"/>
  <c r="F253" i="3" s="1"/>
  <c r="F254" i="3" s="1" a="1"/>
  <c r="F254" i="3" s="1"/>
  <c r="F243" i="3" a="1"/>
  <c r="F243" i="3" s="1"/>
  <c r="F244" i="3" s="1" a="1"/>
  <c r="F244" i="3" s="1"/>
  <c r="F245" i="3" s="1" a="1"/>
  <c r="F245" i="3" s="1"/>
  <c r="F227" i="3" a="1"/>
  <c r="F227" i="3" s="1"/>
  <c r="F228" i="3" s="1" a="1"/>
  <c r="F228" i="3" s="1"/>
  <c r="F229" i="3" s="1" a="1"/>
  <c r="F229" i="3" s="1"/>
  <c r="F219" i="3" a="1"/>
  <c r="F219" i="3" s="1"/>
  <c r="F220" i="3" s="1" a="1"/>
  <c r="F220" i="3" s="1"/>
  <c r="F221" i="3" s="1" a="1"/>
  <c r="F221" i="3" s="1"/>
  <c r="F211" i="3" a="1"/>
  <c r="F211" i="3" s="1"/>
  <c r="F212" i="3" s="1" a="1"/>
  <c r="F212" i="3" s="1"/>
  <c r="F184" i="3" a="1"/>
  <c r="F184" i="3" s="1"/>
  <c r="F180" i="3" a="1"/>
  <c r="F180" i="3" s="1"/>
  <c r="F181" i="3" s="1" a="1"/>
  <c r="F181" i="3" s="1"/>
  <c r="F172" i="3" a="1"/>
  <c r="F172" i="3" s="1"/>
  <c r="F173" i="3" s="1" a="1"/>
  <c r="F173" i="3" s="1"/>
  <c r="F174" i="3" s="1" a="1"/>
  <c r="F174" i="3" s="1"/>
  <c r="F175" i="3" s="1" a="1"/>
  <c r="F175" i="3" s="1"/>
  <c r="F168" i="3" a="1"/>
  <c r="F168" i="3" s="1"/>
  <c r="F169" i="3" s="1" a="1"/>
  <c r="F169" i="3" s="1"/>
  <c r="F170" i="3" s="1" a="1"/>
  <c r="F170" i="3" s="1"/>
  <c r="F171" i="3" s="1" a="1"/>
  <c r="F171" i="3" s="1"/>
  <c r="F162" i="3" a="1"/>
  <c r="F162" i="3" s="1"/>
  <c r="F163" i="3" s="1" a="1"/>
  <c r="F163" i="3" s="1"/>
  <c r="F159" i="3" a="1"/>
  <c r="F159" i="3" s="1"/>
  <c r="F160" i="3" s="1" a="1"/>
  <c r="F160" i="3" s="1"/>
  <c r="F154" i="3" a="1"/>
  <c r="F154" i="3" s="1"/>
  <c r="F155" i="3" s="1" a="1"/>
  <c r="F155" i="3" s="1"/>
  <c r="F150" i="3" a="1"/>
  <c r="F150" i="3" s="1"/>
  <c r="F151" i="3" s="1" a="1"/>
  <c r="F151" i="3" s="1"/>
  <c r="F152" i="3" s="1" a="1"/>
  <c r="F152" i="3" s="1"/>
  <c r="F146" i="3" a="1"/>
  <c r="F146" i="3" s="1"/>
  <c r="F147" i="3" s="1" a="1"/>
  <c r="F147" i="3" s="1"/>
  <c r="F148" i="3" s="1" a="1"/>
  <c r="F148" i="3" s="1"/>
  <c r="F149" i="3" s="1" a="1"/>
  <c r="F149" i="3" s="1"/>
  <c r="F134" i="3" a="1"/>
  <c r="F134" i="3" s="1"/>
  <c r="F135" i="3" s="1" a="1"/>
  <c r="F135" i="3" s="1"/>
  <c r="F120" i="3" a="1"/>
  <c r="F120" i="3" s="1"/>
  <c r="F121" i="3" s="1" a="1"/>
  <c r="F121" i="3" s="1"/>
  <c r="F109" i="3" a="1"/>
  <c r="F109" i="3" s="1"/>
  <c r="F110" i="3" s="1" a="1"/>
  <c r="F110" i="3" s="1"/>
  <c r="F92" i="3" a="1"/>
  <c r="F92" i="3" s="1"/>
  <c r="F93" i="3" s="1" a="1"/>
  <c r="F93" i="3" s="1"/>
  <c r="F94" i="3" s="1" a="1"/>
  <c r="F94" i="3" s="1"/>
  <c r="F88" i="3" a="1"/>
  <c r="F88" i="3" s="1"/>
  <c r="F89" i="3" s="1" a="1"/>
  <c r="F89" i="3" s="1"/>
  <c r="F90" i="3" s="1" a="1"/>
  <c r="F90" i="3" s="1"/>
  <c r="F91" i="3" s="1" a="1"/>
  <c r="F91" i="3" s="1"/>
  <c r="F84" i="3" a="1"/>
  <c r="F84" i="3" s="1"/>
  <c r="F85" i="3" s="1" a="1"/>
  <c r="F85" i="3" s="1"/>
  <c r="F72" i="3" a="1"/>
  <c r="F72" i="3" s="1"/>
  <c r="F73" i="3" s="1" a="1"/>
  <c r="F73" i="3" s="1"/>
  <c r="F64" i="3" a="1"/>
  <c r="F64" i="3" s="1"/>
  <c r="F65" i="3" s="1" a="1"/>
  <c r="F65" i="3" s="1"/>
  <c r="F66" i="3" s="1" a="1"/>
  <c r="F66" i="3" s="1"/>
  <c r="F56" i="3" a="1"/>
  <c r="F56" i="3" s="1"/>
  <c r="F57" i="3" s="1" a="1"/>
  <c r="F57" i="3" s="1"/>
  <c r="F58" i="3" s="1" a="1"/>
  <c r="F58" i="3" s="1"/>
  <c r="F444" i="3" a="1"/>
  <c r="F444" i="3" s="1"/>
  <c r="F445" i="3" s="1" a="1"/>
  <c r="F445" i="3" s="1"/>
  <c r="F426" i="3" a="1"/>
  <c r="F426" i="3" s="1"/>
  <c r="F427" i="3" s="1" a="1"/>
  <c r="F427" i="3" s="1"/>
  <c r="F406" i="3" a="1"/>
  <c r="F406" i="3" s="1"/>
  <c r="F407" i="3" s="1" a="1"/>
  <c r="F407" i="3" s="1"/>
  <c r="F408" i="3" s="1" a="1"/>
  <c r="F408" i="3" s="1"/>
  <c r="F409" i="3" s="1" a="1"/>
  <c r="F409" i="3" s="1"/>
  <c r="F378" i="3" a="1"/>
  <c r="F378" i="3" s="1"/>
  <c r="F379" i="3" s="1" a="1"/>
  <c r="F379" i="3" s="1"/>
  <c r="F380" i="3" s="1" a="1"/>
  <c r="F380" i="3" s="1"/>
  <c r="F366" i="3" a="1"/>
  <c r="F366" i="3" s="1"/>
  <c r="F367" i="3" s="1" a="1"/>
  <c r="F367" i="3" s="1"/>
  <c r="F368" i="3" s="1" a="1"/>
  <c r="F368" i="3" s="1"/>
  <c r="F346" i="3" a="1"/>
  <c r="F346" i="3" s="1"/>
  <c r="F347" i="3" s="1" a="1"/>
  <c r="F347" i="3" s="1"/>
  <c r="F348" i="3" s="1" a="1"/>
  <c r="F348" i="3" s="1"/>
  <c r="F334" i="3" a="1"/>
  <c r="F334" i="3" s="1"/>
  <c r="F335" i="3" s="1" a="1"/>
  <c r="F335" i="3" s="1"/>
  <c r="F336" i="3" s="1" a="1"/>
  <c r="F336" i="3" s="1"/>
  <c r="F337" i="3" s="1" a="1"/>
  <c r="F337" i="3" s="1"/>
  <c r="F330" i="3" a="1"/>
  <c r="F330" i="3" s="1"/>
  <c r="F331" i="3" s="1" a="1"/>
  <c r="F331" i="3" s="1"/>
  <c r="F332" i="3" s="1" a="1"/>
  <c r="F332" i="3" s="1"/>
  <c r="F333" i="3" s="1" a="1"/>
  <c r="F333" i="3" s="1"/>
  <c r="F322" i="3" a="1"/>
  <c r="F322" i="3" s="1"/>
  <c r="F323" i="3" s="1" a="1"/>
  <c r="F323" i="3" s="1"/>
  <c r="F324" i="3" s="1" a="1"/>
  <c r="F324" i="3" s="1"/>
  <c r="F310" i="3" a="1"/>
  <c r="F310" i="3" s="1"/>
  <c r="F311" i="3" s="1" a="1"/>
  <c r="F311" i="3" s="1"/>
  <c r="F312" i="3" s="1" a="1"/>
  <c r="F312" i="3" s="1"/>
  <c r="F282" i="3" a="1"/>
  <c r="F282" i="3" s="1"/>
  <c r="F283" i="3" s="1" a="1"/>
  <c r="F283" i="3" s="1"/>
  <c r="F270" i="3" a="1"/>
  <c r="F270" i="3" s="1"/>
  <c r="F271" i="3" s="1" a="1"/>
  <c r="F271" i="3" s="1"/>
  <c r="F272" i="3" s="1" a="1"/>
  <c r="F272" i="3" s="1"/>
  <c r="F266" i="3" a="1"/>
  <c r="F266" i="3" s="1"/>
  <c r="F267" i="3" s="1" a="1"/>
  <c r="F267" i="3" s="1"/>
  <c r="F246" i="3" a="1"/>
  <c r="F246" i="3" s="1"/>
  <c r="F247" i="3" s="1" a="1"/>
  <c r="F247" i="3" s="1"/>
  <c r="F238" i="3" a="1"/>
  <c r="F238" i="3" s="1"/>
  <c r="F239" i="3" s="1" a="1"/>
  <c r="F239" i="3" s="1"/>
  <c r="F240" i="3" s="1" a="1"/>
  <c r="F240" i="3" s="1"/>
  <c r="F234" i="3" a="1"/>
  <c r="F234" i="3" s="1"/>
  <c r="F235" i="3" s="1" a="1"/>
  <c r="F235" i="3" s="1"/>
  <c r="F236" i="3" s="1" a="1"/>
  <c r="F236" i="3" s="1"/>
  <c r="F237" i="3" s="1" a="1"/>
  <c r="F237" i="3" s="1"/>
  <c r="F230" i="3" a="1"/>
  <c r="F230" i="3" s="1"/>
  <c r="F231" i="3" s="1" a="1"/>
  <c r="F231" i="3" s="1"/>
  <c r="F232" i="3" s="1" a="1"/>
  <c r="F232" i="3" s="1"/>
  <c r="F233" i="3" s="1" a="1"/>
  <c r="F233" i="3" s="1"/>
  <c r="F222" i="3" a="1"/>
  <c r="F222" i="3" s="1"/>
  <c r="F223" i="3" s="1" a="1"/>
  <c r="F223" i="3" s="1"/>
  <c r="F194" i="3" a="1"/>
  <c r="F194" i="3" s="1"/>
  <c r="F195" i="3" s="1" a="1"/>
  <c r="F195" i="3" s="1"/>
  <c r="F196" i="3" s="1" a="1"/>
  <c r="F196" i="3" s="1"/>
  <c r="F183" i="3" a="1"/>
  <c r="F183" i="3" s="1"/>
  <c r="F179" i="3" a="1"/>
  <c r="F179" i="3" s="1"/>
  <c r="F164" i="3" a="1"/>
  <c r="F164" i="3" s="1"/>
  <c r="F165" i="3" s="1" a="1"/>
  <c r="F165" i="3" s="1"/>
  <c r="F166" i="3" s="1" a="1"/>
  <c r="F166" i="3" s="1"/>
  <c r="F141" i="3" a="1"/>
  <c r="F141" i="3" s="1"/>
  <c r="F142" i="3" s="1" a="1"/>
  <c r="F142" i="3" s="1"/>
  <c r="F137" i="3" a="1"/>
  <c r="F137" i="3" s="1"/>
  <c r="F138" i="3" s="1" a="1"/>
  <c r="F138" i="3" s="1"/>
  <c r="F139" i="3" s="1" a="1"/>
  <c r="F139" i="3" s="1"/>
  <c r="F140" i="3" s="1" a="1"/>
  <c r="F140" i="3" s="1"/>
  <c r="F129" i="3" a="1"/>
  <c r="F129" i="3" s="1"/>
  <c r="F130" i="3" s="1" a="1"/>
  <c r="F130" i="3" s="1"/>
  <c r="F124" i="3" a="1"/>
  <c r="F124" i="3" s="1"/>
  <c r="F125" i="3" s="1" a="1"/>
  <c r="F125" i="3" s="1"/>
  <c r="F126" i="3" s="1" a="1"/>
  <c r="F126" i="3" s="1"/>
  <c r="F113" i="3" a="1"/>
  <c r="F113" i="3" s="1"/>
  <c r="F114" i="3" s="1" a="1"/>
  <c r="F114" i="3" s="1"/>
  <c r="F115" i="3" s="1" a="1"/>
  <c r="F115" i="3" s="1"/>
  <c r="F116" i="3" s="1" a="1"/>
  <c r="F116" i="3" s="1"/>
  <c r="F103" i="3" a="1"/>
  <c r="F103" i="3" s="1"/>
  <c r="F104" i="3" s="1" a="1"/>
  <c r="F104" i="3" s="1"/>
  <c r="F99" i="3" a="1"/>
  <c r="F99" i="3" s="1"/>
  <c r="F100" i="3" s="1" a="1"/>
  <c r="F100" i="3" s="1"/>
  <c r="F95" i="3" a="1"/>
  <c r="F95" i="3" s="1"/>
  <c r="F96" i="3" s="1" a="1"/>
  <c r="F96" i="3" s="1"/>
  <c r="F71" i="3" a="1"/>
  <c r="F71" i="3" s="1"/>
  <c r="F67" i="3" a="1"/>
  <c r="F67" i="3" s="1"/>
  <c r="F68" i="3" s="1" a="1"/>
  <c r="F68" i="3" s="1"/>
  <c r="F69" i="3" s="1" a="1"/>
  <c r="F69" i="3" s="1"/>
  <c r="F59" i="3" a="1"/>
  <c r="F59" i="3" s="1"/>
  <c r="F60" i="3" s="1" a="1"/>
  <c r="F60" i="3" s="1"/>
  <c r="F47" i="3" a="1"/>
  <c r="F47" i="3" s="1"/>
  <c r="F48" i="3" s="1" a="1"/>
  <c r="F48" i="3" s="1"/>
  <c r="F49" i="3" s="1" a="1"/>
  <c r="F49" i="3" s="1"/>
  <c r="F31" i="3" a="1"/>
  <c r="F31" i="3" s="1"/>
  <c r="F32" i="3" s="1" a="1"/>
  <c r="F32" i="3" s="1"/>
  <c r="F27" i="3" a="1"/>
  <c r="F27" i="3" s="1"/>
  <c r="F15" i="3" a="1"/>
  <c r="F15" i="3" s="1"/>
  <c r="F16" i="3" s="1" a="1"/>
  <c r="F16" i="3" s="1"/>
  <c r="F3" i="3" a="1"/>
  <c r="F3" i="3" s="1"/>
  <c r="F156" i="3" a="1"/>
  <c r="F156" i="3" s="1"/>
  <c r="Z101" i="3"/>
  <c r="AA265" i="3"/>
  <c r="Z208" i="3"/>
  <c r="AE441" i="3"/>
  <c r="Z420" i="3"/>
  <c r="AA178" i="3"/>
  <c r="AE256" i="3"/>
  <c r="AA378" i="3"/>
  <c r="AA334" i="3"/>
  <c r="AA219" i="3"/>
  <c r="Z453" i="3"/>
  <c r="Z340" i="3"/>
  <c r="Z127" i="3"/>
  <c r="AA120" i="3"/>
  <c r="AA241" i="3"/>
  <c r="Z194" i="3"/>
  <c r="Z276" i="3"/>
  <c r="AA159" i="3"/>
  <c r="AA200" i="3"/>
  <c r="AA329" i="3"/>
  <c r="AA88" i="3"/>
  <c r="AA164" i="3"/>
  <c r="Z24" i="3"/>
  <c r="Z185" i="3"/>
  <c r="Z227" i="3"/>
  <c r="Z397" i="3"/>
  <c r="AE381" i="3"/>
  <c r="Z4" i="3"/>
  <c r="Z137" i="3"/>
  <c r="AE307" i="3"/>
  <c r="AA154" i="3"/>
  <c r="Z268" i="3"/>
  <c r="Z74" i="3"/>
  <c r="Z84" i="3"/>
  <c r="Z366" i="3"/>
  <c r="AA213" i="3"/>
  <c r="AA327" i="3"/>
  <c r="Z33" i="3"/>
  <c r="Z387" i="3"/>
  <c r="AA372" i="3"/>
  <c r="AE248" i="3"/>
  <c r="AE234" i="3"/>
  <c r="Z319" i="3"/>
  <c r="AA36" i="3"/>
  <c r="Z416" i="3"/>
  <c r="Z449" i="3"/>
  <c r="AA230" i="3"/>
  <c r="AA343" i="3"/>
  <c r="AA28" i="3"/>
  <c r="AE72" i="3"/>
  <c r="Z349" i="3"/>
  <c r="AE455" i="3"/>
  <c r="AE270" i="3"/>
  <c r="Z412" i="3"/>
  <c r="AA47" i="3"/>
  <c r="Z2" i="3"/>
  <c r="AA322" i="3"/>
  <c r="Z50" i="3"/>
  <c r="AA325" i="3"/>
  <c r="AA8" i="3"/>
  <c r="AA251" i="3"/>
  <c r="AE59" i="3"/>
  <c r="Z288" i="3"/>
  <c r="AA30" i="3"/>
  <c r="Z105" i="3"/>
  <c r="AA346" i="3"/>
  <c r="AA56" i="3"/>
  <c r="AA393" i="3"/>
  <c r="AA243" i="3"/>
  <c r="Z180" i="3"/>
  <c r="AA168" i="3"/>
  <c r="AA61" i="3"/>
  <c r="AA224" i="3"/>
  <c r="AA310" i="3"/>
  <c r="AA101" i="3"/>
  <c r="AA113" i="3"/>
  <c r="Z103" i="3"/>
  <c r="Z92" i="3"/>
  <c r="Z131" i="3"/>
  <c r="AA208" i="3"/>
  <c r="AA70" i="3"/>
  <c r="AA78" i="3"/>
  <c r="AA444" i="3"/>
  <c r="AE444" i="3"/>
  <c r="Z378" i="3"/>
  <c r="Z238" i="3"/>
  <c r="Z334" i="3"/>
  <c r="Z141" i="3"/>
  <c r="AA401" i="3"/>
  <c r="AA124" i="3"/>
  <c r="AA197" i="3"/>
  <c r="AA340" i="3"/>
  <c r="Z44" i="3"/>
  <c r="AA276" i="3"/>
  <c r="Z159" i="3"/>
  <c r="AA189" i="3"/>
  <c r="Z329" i="3"/>
  <c r="Z88" i="3"/>
  <c r="Z182" i="3"/>
  <c r="Z216" i="3"/>
  <c r="Z184" i="3"/>
  <c r="AA15" i="3"/>
  <c r="Z161" i="3"/>
  <c r="AA67" i="3"/>
  <c r="AA10" i="3"/>
  <c r="Z381" i="3"/>
  <c r="AA4" i="3"/>
  <c r="AA64" i="3"/>
  <c r="AA172" i="3"/>
  <c r="AA117" i="3"/>
  <c r="AA307" i="3"/>
  <c r="Z282" i="3"/>
  <c r="AE154" i="3"/>
  <c r="AA268" i="3"/>
  <c r="Z134" i="3"/>
  <c r="AA84" i="3"/>
  <c r="AE33" i="3"/>
  <c r="Z146" i="3"/>
  <c r="Z372" i="3"/>
  <c r="Z150" i="3"/>
  <c r="Z248" i="3"/>
  <c r="AE319" i="3"/>
  <c r="Z17" i="3"/>
  <c r="AA416" i="3"/>
  <c r="AE449" i="3"/>
  <c r="Z143" i="3"/>
  <c r="Z343" i="3"/>
  <c r="AA391" i="3"/>
  <c r="Z330" i="3"/>
  <c r="Z222" i="3"/>
  <c r="Z316" i="3"/>
  <c r="AE20" i="3"/>
  <c r="AA455" i="3"/>
  <c r="Z270" i="3"/>
  <c r="Z47" i="3"/>
  <c r="AA375" i="3"/>
  <c r="AA2" i="3"/>
  <c r="Z322" i="3"/>
  <c r="Z6" i="3"/>
  <c r="AA369" i="3"/>
  <c r="Z86" i="3"/>
  <c r="Z325" i="3"/>
  <c r="Z41" i="3"/>
  <c r="AA406" i="3"/>
  <c r="Z251" i="3"/>
  <c r="Z59" i="3"/>
  <c r="Z99" i="3"/>
  <c r="AA295" i="3"/>
  <c r="Z204" i="3"/>
  <c r="AA263" i="3"/>
  <c r="Z30" i="3"/>
  <c r="Z284" i="3"/>
  <c r="Z346" i="3"/>
  <c r="Z56" i="3"/>
  <c r="AA53" i="3"/>
  <c r="Z360" i="3"/>
  <c r="Z243" i="3"/>
  <c r="Z279" i="3"/>
  <c r="Z168" i="3"/>
  <c r="Z61" i="3"/>
  <c r="AE224" i="3"/>
  <c r="Z109" i="3"/>
  <c r="AA103" i="3"/>
  <c r="AA92" i="3"/>
  <c r="AA131" i="3"/>
  <c r="AE208" i="3"/>
  <c r="Z70" i="3"/>
  <c r="Z78" i="3"/>
  <c r="Z444" i="3"/>
  <c r="Z256" i="3"/>
  <c r="Z162" i="3"/>
  <c r="AA305" i="3"/>
  <c r="AA141" i="3"/>
  <c r="Z219" i="3"/>
  <c r="AA77" i="3"/>
  <c r="Z27" i="3"/>
  <c r="Z197" i="3"/>
  <c r="AA44" i="3"/>
  <c r="Z120" i="3"/>
  <c r="AA194" i="3"/>
  <c r="Z211" i="3"/>
  <c r="AA182" i="3"/>
  <c r="AA24" i="3"/>
  <c r="AA246" i="3"/>
  <c r="AE216" i="3"/>
  <c r="AA184" i="3"/>
  <c r="Z15" i="3"/>
  <c r="Z67" i="3"/>
  <c r="Z95" i="3"/>
  <c r="Z10" i="3"/>
  <c r="Z64" i="3"/>
  <c r="Z117" i="3"/>
  <c r="Z307" i="3"/>
  <c r="AA282" i="3"/>
  <c r="Z446" i="3"/>
  <c r="AE74" i="3"/>
  <c r="AA129" i="3"/>
  <c r="AA134" i="3"/>
  <c r="AA366" i="3"/>
  <c r="AA97" i="3"/>
  <c r="Z213" i="3"/>
  <c r="AA146" i="3"/>
  <c r="AA248" i="3"/>
  <c r="AA234" i="3"/>
  <c r="AA319" i="3"/>
  <c r="Z36" i="3"/>
  <c r="AA17" i="3"/>
  <c r="AA353" i="3"/>
  <c r="AA143" i="3"/>
  <c r="AA72" i="3"/>
  <c r="AA330" i="3"/>
  <c r="AA20" i="3"/>
  <c r="Z455" i="3"/>
  <c r="AA292" i="3"/>
  <c r="AE47" i="3"/>
  <c r="Z375" i="3"/>
  <c r="AA12" i="3"/>
  <c r="Z301" i="3"/>
  <c r="AA6" i="3"/>
  <c r="AE369" i="3"/>
  <c r="AA86" i="3"/>
  <c r="AA303" i="3"/>
  <c r="AE41" i="3"/>
  <c r="Z406" i="3"/>
  <c r="AA99" i="3"/>
  <c r="Z295" i="3"/>
  <c r="AE204" i="3"/>
  <c r="Z263" i="3"/>
  <c r="Z299" i="3"/>
  <c r="AA284" i="3"/>
  <c r="AA426" i="3"/>
  <c r="Z53" i="3"/>
  <c r="AA81" i="3"/>
  <c r="AA360" i="3"/>
  <c r="AA313" i="3"/>
  <c r="AA279" i="3"/>
  <c r="AA273" i="3"/>
  <c r="Z113" i="3"/>
  <c r="Z265" i="3"/>
  <c r="AA109" i="3"/>
  <c r="Z441" i="3"/>
  <c r="AA441" i="3"/>
  <c r="AA420" i="3"/>
  <c r="Z178" i="3"/>
  <c r="AA256" i="3"/>
  <c r="AA162" i="3"/>
  <c r="AA238" i="3"/>
  <c r="Z305" i="3"/>
  <c r="AE334" i="3"/>
  <c r="Z401" i="3"/>
  <c r="Z124" i="3"/>
  <c r="AA453" i="3"/>
  <c r="Z77" i="3"/>
  <c r="AA27" i="3"/>
  <c r="AA127" i="3"/>
  <c r="Z241" i="3"/>
  <c r="AA211" i="3"/>
  <c r="Z200" i="3"/>
  <c r="Z189" i="3"/>
  <c r="Z164" i="3"/>
  <c r="AE24" i="3"/>
  <c r="Z246" i="3"/>
  <c r="AA216" i="3"/>
  <c r="AA185" i="3"/>
  <c r="AA227" i="3"/>
  <c r="AE15" i="3"/>
  <c r="AA161" i="3"/>
  <c r="AA397" i="3"/>
  <c r="AE67" i="3"/>
  <c r="AA95" i="3"/>
  <c r="AA381" i="3"/>
  <c r="AA137" i="3"/>
  <c r="AE64" i="3"/>
  <c r="Z172" i="3"/>
  <c r="Z154" i="3"/>
  <c r="AA446" i="3"/>
  <c r="AA74" i="3"/>
  <c r="Z129" i="3"/>
  <c r="Z97" i="3"/>
  <c r="Z327" i="3"/>
  <c r="AA33" i="3"/>
  <c r="AA387" i="3"/>
  <c r="AA150" i="3"/>
  <c r="Z234" i="3"/>
  <c r="AA449" i="3"/>
  <c r="Z230" i="3"/>
  <c r="Z353" i="3"/>
  <c r="Z28" i="3"/>
  <c r="Z72" i="3"/>
  <c r="Z391" i="3"/>
  <c r="AA222" i="3"/>
  <c r="AA349" i="3"/>
  <c r="AA316" i="3"/>
  <c r="Z20" i="3"/>
  <c r="Z292" i="3"/>
  <c r="AA270" i="3"/>
  <c r="AA412" i="3"/>
  <c r="Z12" i="3"/>
  <c r="AA50" i="3"/>
  <c r="AA301" i="3"/>
  <c r="AE6" i="3"/>
  <c r="Z369" i="3"/>
  <c r="Z8" i="3"/>
  <c r="Z303" i="3"/>
  <c r="AA41" i="3"/>
  <c r="AA59" i="3"/>
  <c r="AA288" i="3"/>
  <c r="AE295" i="3"/>
  <c r="AA204" i="3"/>
  <c r="AA105" i="3"/>
  <c r="AA299" i="3"/>
  <c r="AE56" i="3"/>
  <c r="Z393" i="3"/>
  <c r="Z426" i="3"/>
  <c r="Z81" i="3"/>
  <c r="AA180" i="3"/>
  <c r="Z313" i="3"/>
  <c r="AE61" i="3"/>
  <c r="Z224" i="3"/>
  <c r="Z310" i="3"/>
  <c r="Z273" i="3"/>
  <c r="R361" i="3"/>
  <c r="R460" i="3"/>
  <c r="S194" i="3"/>
  <c r="O407" i="3"/>
  <c r="P115" i="3"/>
  <c r="P456" i="3"/>
  <c r="S62" i="3"/>
  <c r="P265" i="3"/>
  <c r="P162" i="3"/>
  <c r="Q195" i="3"/>
  <c r="R174" i="3"/>
  <c r="R314" i="3"/>
  <c r="R168" i="3"/>
  <c r="P353" i="3"/>
  <c r="Q57" i="3"/>
  <c r="O268" i="3"/>
  <c r="P458" i="3"/>
  <c r="R109" i="3"/>
  <c r="P174" i="3"/>
  <c r="O184" i="3"/>
  <c r="S257" i="3"/>
  <c r="O18" i="3"/>
  <c r="S205" i="3"/>
  <c r="R408" i="3"/>
  <c r="R89" i="3"/>
  <c r="S391" i="3"/>
  <c r="S420" i="3"/>
  <c r="R200" i="3"/>
  <c r="S451" i="3"/>
  <c r="S60" i="3"/>
  <c r="R217" i="3"/>
  <c r="R372" i="3"/>
  <c r="R259" i="3"/>
  <c r="Q391" i="3"/>
  <c r="S191" i="3"/>
  <c r="P340" i="3"/>
  <c r="S373" i="3"/>
  <c r="S113" i="3"/>
  <c r="R219" i="3"/>
  <c r="R35" i="3"/>
  <c r="O54" i="3"/>
  <c r="Q264" i="3"/>
  <c r="O420" i="3"/>
  <c r="S340" i="3"/>
  <c r="S45" i="3"/>
  <c r="R68" i="3"/>
  <c r="O117" i="3"/>
  <c r="Q361" i="3"/>
  <c r="O73" i="3"/>
  <c r="R447" i="3"/>
  <c r="S120" i="3"/>
  <c r="O168" i="3"/>
  <c r="S456" i="3"/>
  <c r="S197" i="3"/>
  <c r="O284" i="3"/>
  <c r="S458" i="3"/>
  <c r="O109" i="3"/>
  <c r="R357" i="3"/>
  <c r="Q213" i="3"/>
  <c r="Q353" i="3"/>
  <c r="S90" i="3"/>
  <c r="P217" i="3"/>
  <c r="Q328" i="3"/>
  <c r="O127" i="3"/>
  <c r="Q243" i="3"/>
  <c r="O288" i="3"/>
  <c r="Q45" i="3"/>
  <c r="R249" i="3"/>
  <c r="S117" i="3"/>
  <c r="O292" i="3"/>
  <c r="S212" i="3"/>
  <c r="Q459" i="3"/>
  <c r="S314" i="3"/>
  <c r="Q451" i="3"/>
  <c r="Q343" i="3"/>
  <c r="O297" i="3"/>
  <c r="Q16" i="3"/>
  <c r="O304" i="3"/>
  <c r="O447" i="3"/>
  <c r="Q407" i="3"/>
  <c r="P360" i="3"/>
  <c r="Q164" i="3"/>
  <c r="O197" i="3"/>
  <c r="S238" i="3"/>
  <c r="Q341" i="3"/>
  <c r="Q175" i="3"/>
  <c r="P231" i="3"/>
  <c r="O363" i="3"/>
  <c r="P200" i="3"/>
  <c r="R146" i="3"/>
  <c r="S124" i="3"/>
  <c r="Q238" i="3"/>
  <c r="Q89" i="3"/>
  <c r="R45" i="3"/>
  <c r="O328" i="3"/>
  <c r="Q346" i="3"/>
  <c r="Q73" i="3"/>
  <c r="O373" i="3"/>
  <c r="S328" i="3"/>
  <c r="O271" i="3"/>
  <c r="P372" i="3"/>
  <c r="P426" i="3"/>
  <c r="R454" i="3"/>
  <c r="S406" i="3"/>
  <c r="Q201" i="3"/>
  <c r="S301" i="3"/>
  <c r="S311" i="3"/>
  <c r="O277" i="3"/>
  <c r="S88" i="3"/>
  <c r="Q378" i="3"/>
  <c r="O39" i="3"/>
  <c r="O85" i="3"/>
  <c r="Q273" i="3"/>
  <c r="Q382" i="3"/>
  <c r="O9" i="3"/>
  <c r="Q241" i="3"/>
  <c r="O317" i="3"/>
  <c r="Q78" i="3"/>
  <c r="R282" i="3"/>
  <c r="P84" i="3"/>
  <c r="R94" i="3"/>
  <c r="R151" i="3"/>
  <c r="S251" i="3"/>
  <c r="O397" i="3"/>
  <c r="Q280" i="3"/>
  <c r="Q121" i="3"/>
  <c r="R106" i="3"/>
  <c r="R328" i="3"/>
  <c r="R330" i="3"/>
  <c r="S30" i="3"/>
  <c r="O137" i="3"/>
  <c r="R54" i="3"/>
  <c r="O90" i="3"/>
  <c r="R73" i="3"/>
  <c r="S330" i="3"/>
  <c r="R284" i="3"/>
  <c r="R209" i="3"/>
  <c r="R335" i="3"/>
  <c r="R10" i="3"/>
  <c r="R317" i="3"/>
  <c r="R301" i="3"/>
  <c r="Q282" i="3"/>
  <c r="R84" i="3"/>
  <c r="P94" i="3"/>
  <c r="Q299" i="3"/>
  <c r="R144" i="3"/>
  <c r="S387" i="3"/>
  <c r="Q97" i="3"/>
  <c r="Q49" i="3"/>
  <c r="Q5" i="3"/>
  <c r="Q302" i="3"/>
  <c r="S317" i="3"/>
  <c r="R78" i="3"/>
  <c r="S87" i="3"/>
  <c r="O51" i="3"/>
  <c r="R356" i="3"/>
  <c r="S151" i="3"/>
  <c r="O326" i="3"/>
  <c r="P407" i="3"/>
  <c r="R238" i="3"/>
  <c r="O314" i="3"/>
  <c r="S275" i="3"/>
  <c r="O213" i="3"/>
  <c r="R268" i="3"/>
  <c r="R184" i="3"/>
  <c r="S143" i="3"/>
  <c r="P49" i="3"/>
  <c r="P3" i="3"/>
  <c r="O393" i="3"/>
  <c r="S237" i="3"/>
  <c r="S276" i="3"/>
  <c r="R129" i="3"/>
  <c r="O52" i="3"/>
  <c r="P285" i="3"/>
  <c r="Q28" i="3"/>
  <c r="S312" i="3"/>
  <c r="P77" i="3"/>
  <c r="R185" i="3"/>
  <c r="S252" i="3"/>
  <c r="P2" i="3"/>
  <c r="P5" i="3"/>
  <c r="O329" i="3"/>
  <c r="R29" i="3"/>
  <c r="S78" i="3"/>
  <c r="R161" i="3"/>
  <c r="Q293" i="3"/>
  <c r="O285" i="3"/>
  <c r="O195" i="3"/>
  <c r="S279" i="3"/>
  <c r="R155" i="3"/>
  <c r="Q25" i="3"/>
  <c r="Q138" i="3"/>
  <c r="S408" i="3"/>
  <c r="Q70" i="3"/>
  <c r="R95" i="3"/>
  <c r="P457" i="3"/>
  <c r="O273" i="3"/>
  <c r="Q135" i="3"/>
  <c r="O183" i="3"/>
  <c r="P366" i="3"/>
  <c r="O141" i="3"/>
  <c r="P215" i="3"/>
  <c r="Q75" i="3"/>
  <c r="S355" i="3"/>
  <c r="O71" i="3"/>
  <c r="Q99" i="3"/>
  <c r="R398" i="3"/>
  <c r="O189" i="3"/>
  <c r="Q336" i="3"/>
  <c r="S93" i="3"/>
  <c r="Q185" i="3"/>
  <c r="P183" i="3"/>
  <c r="P14" i="3"/>
  <c r="O209" i="3"/>
  <c r="S310" i="3"/>
  <c r="R329" i="3"/>
  <c r="S139" i="3"/>
  <c r="R243" i="3"/>
  <c r="S372" i="3"/>
  <c r="P225" i="3"/>
  <c r="O88" i="3"/>
  <c r="S280" i="3"/>
  <c r="P173" i="3"/>
  <c r="O131" i="3"/>
  <c r="P274" i="3"/>
  <c r="R85" i="3"/>
  <c r="S181" i="3"/>
  <c r="O186" i="3"/>
  <c r="S135" i="3"/>
  <c r="O296" i="3"/>
  <c r="S335" i="3"/>
  <c r="S162" i="3"/>
  <c r="O212" i="3"/>
  <c r="O459" i="3"/>
  <c r="Q314" i="3"/>
  <c r="S146" i="3"/>
  <c r="R343" i="3"/>
  <c r="P57" i="3"/>
  <c r="P268" i="3"/>
  <c r="P259" i="3"/>
  <c r="O391" i="3"/>
  <c r="O191" i="3"/>
  <c r="R288" i="3"/>
  <c r="R257" i="3"/>
  <c r="Q249" i="3"/>
  <c r="R297" i="3"/>
  <c r="P252" i="3"/>
  <c r="R304" i="3"/>
  <c r="O279" i="3"/>
  <c r="R191" i="3"/>
  <c r="O115" i="3"/>
  <c r="O37" i="3"/>
  <c r="R113" i="3"/>
  <c r="P65" i="3"/>
  <c r="P143" i="3"/>
  <c r="O175" i="3"/>
  <c r="S127" i="3"/>
  <c r="P363" i="3"/>
  <c r="P168" i="3"/>
  <c r="S343" i="3"/>
  <c r="R60" i="3"/>
  <c r="P401" i="3"/>
  <c r="Q35" i="3"/>
  <c r="R175" i="3"/>
  <c r="R264" i="3"/>
  <c r="Q420" i="3"/>
  <c r="S288" i="3"/>
  <c r="R37" i="3"/>
  <c r="Q68" i="3"/>
  <c r="Q219" i="3"/>
  <c r="P331" i="3"/>
  <c r="Q460" i="3"/>
  <c r="P119" i="3"/>
  <c r="S394" i="3"/>
  <c r="R8" i="3"/>
  <c r="O343" i="3"/>
  <c r="R124" i="3"/>
  <c r="R265" i="3"/>
  <c r="S292" i="3"/>
  <c r="P212" i="3"/>
  <c r="R459" i="3"/>
  <c r="Q38" i="3"/>
  <c r="R451" i="3"/>
  <c r="O8" i="3"/>
  <c r="Q349" i="3"/>
  <c r="R16" i="3"/>
  <c r="P304" i="3"/>
  <c r="S27" i="3"/>
  <c r="P243" i="3"/>
  <c r="S200" i="3"/>
  <c r="P45" i="3"/>
  <c r="O113" i="3"/>
  <c r="P35" i="3"/>
  <c r="S175" i="3"/>
  <c r="O27" i="3"/>
  <c r="P394" i="3"/>
  <c r="S34" i="3"/>
  <c r="P330" i="3"/>
  <c r="Q271" i="3"/>
  <c r="Q265" i="3"/>
  <c r="P114" i="3"/>
  <c r="Q109" i="3"/>
  <c r="O81" i="3"/>
  <c r="O360" i="3"/>
  <c r="P137" i="3"/>
  <c r="O249" i="3"/>
  <c r="S271" i="3"/>
  <c r="P361" i="3"/>
  <c r="P30" i="3"/>
  <c r="R231" i="3"/>
  <c r="S213" i="3"/>
  <c r="S412" i="3"/>
  <c r="Q90" i="3"/>
  <c r="R349" i="3"/>
  <c r="P275" i="3"/>
  <c r="P292" i="3"/>
  <c r="R212" i="3"/>
  <c r="Q119" i="3"/>
  <c r="P213" i="3"/>
  <c r="P172" i="3"/>
  <c r="Q456" i="3"/>
  <c r="Q205" i="3"/>
  <c r="O275" i="3"/>
  <c r="S337" i="3"/>
  <c r="R373" i="3"/>
  <c r="P264" i="3"/>
  <c r="Q103" i="3"/>
  <c r="Q27" i="3"/>
  <c r="R271" i="3"/>
  <c r="R27" i="3"/>
  <c r="Q65" i="3"/>
  <c r="P16" i="3"/>
  <c r="Q11" i="3"/>
  <c r="Q134" i="3"/>
  <c r="S173" i="3"/>
  <c r="O25" i="3"/>
  <c r="R50" i="3"/>
  <c r="P52" i="3"/>
  <c r="P316" i="3"/>
  <c r="R322" i="3"/>
  <c r="Q31" i="3"/>
  <c r="O17" i="3"/>
  <c r="S263" i="3"/>
  <c r="R46" i="3"/>
  <c r="S49" i="3"/>
  <c r="S315" i="3"/>
  <c r="R173" i="3"/>
  <c r="P21" i="3"/>
  <c r="Q222" i="3"/>
  <c r="O22" i="3"/>
  <c r="Q388" i="3"/>
  <c r="S13" i="3"/>
  <c r="P378" i="3"/>
  <c r="P144" i="3"/>
  <c r="Q85" i="3"/>
  <c r="O97" i="3"/>
  <c r="P130" i="3"/>
  <c r="P128" i="3"/>
  <c r="R127" i="3"/>
  <c r="P103" i="3"/>
  <c r="S231" i="3"/>
  <c r="R197" i="3"/>
  <c r="Q194" i="3"/>
  <c r="Q60" i="3"/>
  <c r="O231" i="3"/>
  <c r="P205" i="3"/>
  <c r="P55" i="3"/>
  <c r="P327" i="3"/>
  <c r="O4" i="3"/>
  <c r="R83" i="3"/>
  <c r="Q80" i="3"/>
  <c r="O222" i="3"/>
  <c r="S282" i="3"/>
  <c r="S150" i="3"/>
  <c r="P138" i="3"/>
  <c r="S31" i="3"/>
  <c r="O148" i="3"/>
  <c r="O244" i="3"/>
  <c r="S450" i="3"/>
  <c r="R2" i="3"/>
  <c r="P335" i="3"/>
  <c r="Q289" i="3"/>
  <c r="Q29" i="3"/>
  <c r="S50" i="3"/>
  <c r="P290" i="3"/>
  <c r="S277" i="3"/>
  <c r="O13" i="3"/>
  <c r="O211" i="3"/>
  <c r="O341" i="3"/>
  <c r="Q288" i="3"/>
  <c r="R162" i="3"/>
  <c r="O76" i="3"/>
  <c r="R458" i="3"/>
  <c r="Q172" i="3"/>
  <c r="Q162" i="3"/>
  <c r="R34" i="3"/>
  <c r="Q372" i="3"/>
  <c r="O395" i="3"/>
  <c r="P180" i="3"/>
  <c r="Q10" i="3"/>
  <c r="P29" i="3"/>
  <c r="P70" i="3"/>
  <c r="R169" i="3"/>
  <c r="S417" i="3"/>
  <c r="P147" i="3"/>
  <c r="R427" i="3"/>
  <c r="P178" i="3"/>
  <c r="Q457" i="3"/>
  <c r="P79" i="3"/>
  <c r="O408" i="3"/>
  <c r="S7" i="3"/>
  <c r="O215" i="3"/>
  <c r="O289" i="3"/>
  <c r="Q237" i="3"/>
  <c r="O375" i="3"/>
  <c r="P169" i="3"/>
  <c r="R51" i="3"/>
  <c r="P156" i="3"/>
  <c r="S18" i="3"/>
  <c r="P113" i="3"/>
  <c r="R395" i="3"/>
  <c r="R70" i="3"/>
  <c r="R178" i="3"/>
  <c r="O327" i="3"/>
  <c r="S293" i="3"/>
  <c r="O178" i="3"/>
  <c r="R100" i="3"/>
  <c r="P179" i="3"/>
  <c r="R179" i="3"/>
  <c r="S145" i="3"/>
  <c r="P190" i="3"/>
  <c r="S180" i="3"/>
  <c r="Q393" i="3"/>
  <c r="S201" i="3"/>
  <c r="O446" i="3"/>
  <c r="Q129" i="3"/>
  <c r="O293" i="3"/>
  <c r="S285" i="3"/>
  <c r="O445" i="3"/>
  <c r="O274" i="3"/>
  <c r="S253" i="3"/>
  <c r="R300" i="3"/>
  <c r="S98" i="3"/>
  <c r="Q296" i="3"/>
  <c r="R327" i="3"/>
  <c r="O310" i="3"/>
  <c r="R406" i="3"/>
  <c r="Q217" i="3"/>
  <c r="S259" i="3"/>
  <c r="P391" i="3"/>
  <c r="S459" i="3"/>
  <c r="Q200" i="3"/>
  <c r="P346" i="3"/>
  <c r="R18" i="3"/>
  <c r="S217" i="3"/>
  <c r="S155" i="3"/>
  <c r="P73" i="3"/>
  <c r="Q447" i="3"/>
  <c r="S81" i="3"/>
  <c r="S8" i="3"/>
  <c r="R353" i="3"/>
  <c r="Q62" i="3"/>
  <c r="Q117" i="3"/>
  <c r="O35" i="3"/>
  <c r="P54" i="3"/>
  <c r="P447" i="3"/>
  <c r="R420" i="3"/>
  <c r="R360" i="3"/>
  <c r="S137" i="3"/>
  <c r="Q124" i="3"/>
  <c r="O265" i="3"/>
  <c r="R331" i="3"/>
  <c r="P175" i="3"/>
  <c r="R194" i="3"/>
  <c r="P184" i="3"/>
  <c r="P8" i="3"/>
  <c r="Q37" i="3"/>
  <c r="R117" i="3"/>
  <c r="Q268" i="3"/>
  <c r="Q331" i="3"/>
  <c r="S460" i="3"/>
  <c r="P194" i="3"/>
  <c r="R363" i="3"/>
  <c r="R172" i="3"/>
  <c r="R90" i="3"/>
  <c r="S68" i="3"/>
  <c r="R401" i="3"/>
  <c r="Q458" i="3"/>
  <c r="R337" i="3"/>
  <c r="Q174" i="3"/>
  <c r="P314" i="3"/>
  <c r="R76" i="3"/>
  <c r="O456" i="3"/>
  <c r="P60" i="3"/>
  <c r="R55" i="3"/>
  <c r="Q114" i="3"/>
  <c r="P195" i="3"/>
  <c r="S174" i="3"/>
  <c r="R412" i="3"/>
  <c r="S164" i="3"/>
  <c r="Q113" i="3"/>
  <c r="R205" i="3"/>
  <c r="S35" i="3"/>
  <c r="S73" i="3"/>
  <c r="S447" i="3"/>
  <c r="R394" i="3"/>
  <c r="Q412" i="3"/>
  <c r="O164" i="3"/>
  <c r="P62" i="3"/>
  <c r="Q292" i="3"/>
  <c r="Q30" i="3"/>
  <c r="Q139" i="3"/>
  <c r="O120" i="3"/>
  <c r="O34" i="3"/>
  <c r="P37" i="3"/>
  <c r="O68" i="3"/>
  <c r="O155" i="3"/>
  <c r="S304" i="3"/>
  <c r="Q127" i="3"/>
  <c r="O394" i="3"/>
  <c r="P34" i="3"/>
  <c r="S346" i="3"/>
  <c r="O60" i="3"/>
  <c r="O401" i="3"/>
  <c r="O162" i="3"/>
  <c r="S195" i="3"/>
  <c r="O119" i="3"/>
  <c r="R38" i="3"/>
  <c r="P164" i="3"/>
  <c r="O346" i="3"/>
  <c r="P117" i="3"/>
  <c r="S55" i="3"/>
  <c r="P89" i="3"/>
  <c r="P109" i="3"/>
  <c r="Q357" i="3"/>
  <c r="O38" i="3"/>
  <c r="S37" i="3"/>
  <c r="P257" i="3"/>
  <c r="O219" i="3"/>
  <c r="R296" i="3"/>
  <c r="R81" i="3"/>
  <c r="S57" i="3"/>
  <c r="S243" i="3"/>
  <c r="R57" i="3"/>
  <c r="P420" i="3"/>
  <c r="P197" i="3"/>
  <c r="Q168" i="3"/>
  <c r="S401" i="3"/>
  <c r="R49" i="3"/>
  <c r="R141" i="3"/>
  <c r="Q101" i="3"/>
  <c r="O173" i="3"/>
  <c r="P317" i="3"/>
  <c r="O227" i="3"/>
  <c r="P105" i="3"/>
  <c r="R285" i="3"/>
  <c r="O28" i="3"/>
  <c r="Q86" i="3"/>
  <c r="R421" i="3"/>
  <c r="R313" i="3"/>
  <c r="Q408" i="3"/>
  <c r="S190" i="3"/>
  <c r="S134" i="3"/>
  <c r="P80" i="3"/>
  <c r="O29" i="3"/>
  <c r="O161" i="3"/>
  <c r="Q278" i="3"/>
  <c r="S48" i="3"/>
  <c r="R138" i="3"/>
  <c r="P312" i="3"/>
  <c r="Q253" i="3"/>
  <c r="Q244" i="3"/>
  <c r="R186" i="3"/>
  <c r="O135" i="3"/>
  <c r="R102" i="3"/>
  <c r="Q191" i="3"/>
  <c r="S349" i="3"/>
  <c r="Q394" i="3"/>
  <c r="P238" i="3"/>
  <c r="Q363" i="3"/>
  <c r="S265" i="3"/>
  <c r="S363" i="3"/>
  <c r="P219" i="3"/>
  <c r="S16" i="3"/>
  <c r="R11" i="3"/>
  <c r="Q454" i="3"/>
  <c r="S44" i="3"/>
  <c r="O355" i="3"/>
  <c r="S161" i="3"/>
  <c r="R278" i="3"/>
  <c r="P48" i="3"/>
  <c r="O53" i="3"/>
  <c r="O86" i="3"/>
  <c r="P93" i="3"/>
  <c r="S82" i="3"/>
  <c r="R43" i="3"/>
  <c r="O7" i="3"/>
  <c r="R92" i="3"/>
  <c r="P12" i="3"/>
  <c r="R355" i="3"/>
  <c r="R71" i="3"/>
  <c r="S22" i="3"/>
  <c r="O150" i="3"/>
  <c r="R189" i="3"/>
  <c r="O336" i="3"/>
  <c r="O460" i="3"/>
  <c r="O45" i="3"/>
  <c r="Q212" i="3"/>
  <c r="P18" i="3"/>
  <c r="Q337" i="3"/>
  <c r="P373" i="3"/>
  <c r="R195" i="3"/>
  <c r="P343" i="3"/>
  <c r="R36" i="3"/>
  <c r="R7" i="3"/>
  <c r="Q92" i="3"/>
  <c r="Q303" i="3"/>
  <c r="Q355" i="3"/>
  <c r="S70" i="3"/>
  <c r="P282" i="3"/>
  <c r="Q417" i="3"/>
  <c r="R210" i="3"/>
  <c r="S95" i="3"/>
  <c r="Q274" i="3"/>
  <c r="Q100" i="3"/>
  <c r="P280" i="3"/>
  <c r="R252" i="3"/>
  <c r="S325" i="3"/>
  <c r="Q329" i="3"/>
  <c r="O344" i="3"/>
  <c r="Q42" i="3"/>
  <c r="S235" i="3"/>
  <c r="R22" i="3"/>
  <c r="P51" i="3"/>
  <c r="P210" i="3"/>
  <c r="P279" i="3"/>
  <c r="R391" i="3"/>
  <c r="Q325" i="3"/>
  <c r="O105" i="3"/>
  <c r="P362" i="3"/>
  <c r="O10" i="3"/>
  <c r="O165" i="3"/>
  <c r="R159" i="3"/>
  <c r="S269" i="3"/>
  <c r="Q132" i="3"/>
  <c r="R132" i="3"/>
  <c r="Q46" i="3"/>
  <c r="P395" i="3"/>
  <c r="Q335" i="3"/>
  <c r="S10" i="3"/>
  <c r="S21" i="3"/>
  <c r="Q230" i="3"/>
  <c r="Q169" i="3"/>
  <c r="S131" i="3"/>
  <c r="O147" i="3"/>
  <c r="O95" i="3"/>
  <c r="P159" i="3"/>
  <c r="P100" i="3"/>
  <c r="O79" i="3"/>
  <c r="R14" i="3"/>
  <c r="Q36" i="3"/>
  <c r="Q3" i="3"/>
  <c r="P4" i="3"/>
  <c r="O303" i="3"/>
  <c r="O357" i="3"/>
  <c r="Q81" i="3"/>
  <c r="R134" i="3"/>
  <c r="S182" i="3"/>
  <c r="R274" i="3"/>
  <c r="Q7" i="3"/>
  <c r="R375" i="3"/>
  <c r="P189" i="3"/>
  <c r="Q77" i="3"/>
  <c r="O300" i="3"/>
  <c r="R130" i="3"/>
  <c r="O142" i="3"/>
  <c r="P450" i="3"/>
  <c r="P11" i="3"/>
  <c r="P393" i="3"/>
  <c r="P75" i="3"/>
  <c r="P355" i="3"/>
  <c r="P71" i="3"/>
  <c r="Q52" i="3"/>
  <c r="Q316" i="3"/>
  <c r="AE453" i="3"/>
  <c r="Q54" i="3"/>
  <c r="S264" i="3"/>
  <c r="S357" i="3"/>
  <c r="O172" i="3"/>
  <c r="Q257" i="3"/>
  <c r="O103" i="3"/>
  <c r="S65" i="3"/>
  <c r="O361" i="3"/>
  <c r="O30" i="3"/>
  <c r="O194" i="3"/>
  <c r="S407" i="3"/>
  <c r="Q360" i="3"/>
  <c r="Q18" i="3"/>
  <c r="P271" i="3"/>
  <c r="Q401" i="3"/>
  <c r="S331" i="3"/>
  <c r="R30" i="3"/>
  <c r="O139" i="3"/>
  <c r="R120" i="3"/>
  <c r="S76" i="3"/>
  <c r="O353" i="3"/>
  <c r="Q197" i="3"/>
  <c r="O55" i="3"/>
  <c r="O458" i="3"/>
  <c r="O337" i="3"/>
  <c r="S119" i="3"/>
  <c r="O340" i="3"/>
  <c r="S353" i="3"/>
  <c r="P249" i="3"/>
  <c r="P349" i="3"/>
  <c r="S296" i="3"/>
  <c r="O114" i="3"/>
  <c r="S109" i="3"/>
  <c r="R139" i="3"/>
  <c r="Q184" i="3"/>
  <c r="Q76" i="3"/>
  <c r="R346" i="3"/>
  <c r="R62" i="3"/>
  <c r="S43" i="3"/>
  <c r="Q259" i="3"/>
  <c r="R279" i="3"/>
  <c r="O243" i="3"/>
  <c r="S360" i="3"/>
  <c r="P451" i="3"/>
  <c r="S249" i="3"/>
  <c r="O57" i="3"/>
  <c r="O372" i="3"/>
  <c r="P328" i="3"/>
  <c r="O264" i="3"/>
  <c r="R407" i="3"/>
  <c r="S115" i="3"/>
  <c r="O200" i="3"/>
  <c r="P68" i="3"/>
  <c r="R275" i="3"/>
  <c r="S341" i="3"/>
  <c r="P460" i="3"/>
  <c r="R119" i="3"/>
  <c r="P120" i="3"/>
  <c r="Q340" i="3"/>
  <c r="O451" i="3"/>
  <c r="R103" i="3"/>
  <c r="R114" i="3"/>
  <c r="P337" i="3"/>
  <c r="P357" i="3"/>
  <c r="Q120" i="3"/>
  <c r="Q373" i="3"/>
  <c r="P90" i="3"/>
  <c r="Q297" i="3"/>
  <c r="P341" i="3"/>
  <c r="S54" i="3"/>
  <c r="P127" i="3"/>
  <c r="R213" i="3"/>
  <c r="Q146" i="3"/>
  <c r="R164" i="3"/>
  <c r="O124" i="3"/>
  <c r="Q252" i="3"/>
  <c r="S89" i="3"/>
  <c r="Q279" i="3"/>
  <c r="P81" i="3"/>
  <c r="S168" i="3"/>
  <c r="S172" i="3"/>
  <c r="O62" i="3"/>
  <c r="P297" i="3"/>
  <c r="O252" i="3"/>
  <c r="Q304" i="3"/>
  <c r="P27" i="3"/>
  <c r="P191" i="3"/>
  <c r="O412" i="3"/>
  <c r="Q330" i="3"/>
  <c r="S103" i="3"/>
  <c r="O217" i="3"/>
  <c r="O43" i="3"/>
  <c r="P38" i="3"/>
  <c r="P43" i="3"/>
  <c r="O146" i="3"/>
  <c r="P155" i="3"/>
  <c r="Q115" i="3"/>
  <c r="P408" i="3"/>
  <c r="P76" i="3"/>
  <c r="R450" i="3"/>
  <c r="S327" i="3"/>
  <c r="R9" i="3"/>
  <c r="O241" i="3"/>
  <c r="O80" i="3"/>
  <c r="P246" i="3"/>
  <c r="O282" i="3"/>
  <c r="O388" i="3"/>
  <c r="S156" i="3"/>
  <c r="P445" i="3"/>
  <c r="O323" i="3"/>
  <c r="O93" i="3"/>
  <c r="R280" i="3"/>
  <c r="S36" i="3"/>
  <c r="P325" i="3"/>
  <c r="O302" i="3"/>
  <c r="R80" i="3"/>
  <c r="Q301" i="3"/>
  <c r="Q87" i="3"/>
  <c r="S51" i="3"/>
  <c r="Q147" i="3"/>
  <c r="O138" i="3"/>
  <c r="P86" i="3"/>
  <c r="R362" i="3"/>
  <c r="P82" i="3"/>
  <c r="S106" i="3"/>
  <c r="Q179" i="3"/>
  <c r="P186" i="3"/>
  <c r="Q34" i="3"/>
  <c r="S361" i="3"/>
  <c r="R340" i="3"/>
  <c r="O331" i="3"/>
  <c r="P146" i="3"/>
  <c r="R341" i="3"/>
  <c r="P412" i="3"/>
  <c r="S268" i="3"/>
  <c r="S382" i="3"/>
  <c r="R5" i="3"/>
  <c r="O101" i="3"/>
  <c r="P44" i="3"/>
  <c r="P276" i="3"/>
  <c r="S169" i="3"/>
  <c r="R131" i="3"/>
  <c r="S147" i="3"/>
  <c r="P95" i="3"/>
  <c r="P323" i="3"/>
  <c r="O416" i="3"/>
  <c r="S79" i="3"/>
  <c r="O190" i="3"/>
  <c r="Q141" i="3"/>
  <c r="P329" i="3"/>
  <c r="S80" i="3"/>
  <c r="Q446" i="3"/>
  <c r="O129" i="3"/>
  <c r="R293" i="3"/>
  <c r="Q48" i="3"/>
  <c r="S445" i="3"/>
  <c r="S86" i="3"/>
  <c r="Q231" i="3"/>
  <c r="P124" i="3"/>
  <c r="P459" i="3"/>
  <c r="S297" i="3"/>
  <c r="O174" i="3"/>
  <c r="O65" i="3"/>
  <c r="P139" i="3"/>
  <c r="S219" i="3"/>
  <c r="O49" i="3"/>
  <c r="Q9" i="3"/>
  <c r="P305" i="3"/>
  <c r="O44" i="3"/>
  <c r="S446" i="3"/>
  <c r="S222" i="3"/>
  <c r="Q290" i="3"/>
  <c r="S398" i="3"/>
  <c r="S94" i="3"/>
  <c r="R378" i="3"/>
  <c r="S148" i="3"/>
  <c r="P387" i="3"/>
  <c r="Q379" i="3"/>
  <c r="O382" i="3"/>
  <c r="Q315" i="3"/>
  <c r="O454" i="3"/>
  <c r="S12" i="3"/>
  <c r="O246" i="3"/>
  <c r="Q71" i="3"/>
  <c r="P99" i="3"/>
  <c r="R308" i="3"/>
  <c r="S322" i="3"/>
  <c r="R137" i="3"/>
  <c r="R456" i="3"/>
  <c r="P92" i="3"/>
  <c r="Q285" i="3"/>
  <c r="P185" i="3"/>
  <c r="Q225" i="3"/>
  <c r="S28" i="3"/>
  <c r="R77" i="3"/>
  <c r="O280" i="3"/>
  <c r="Q14" i="3"/>
  <c r="O145" i="3"/>
  <c r="Q155" i="3"/>
  <c r="S11" i="3"/>
  <c r="S454" i="3"/>
  <c r="P289" i="3"/>
  <c r="P370" i="3"/>
  <c r="P235" i="3"/>
  <c r="R290" i="3"/>
  <c r="Q150" i="3"/>
  <c r="Q94" i="3"/>
  <c r="S299" i="3"/>
  <c r="S144" i="3"/>
  <c r="R263" i="3"/>
  <c r="S379" i="3"/>
  <c r="R135" i="3"/>
  <c r="P209" i="3"/>
  <c r="P9" i="3"/>
  <c r="S241" i="3"/>
  <c r="Q12" i="3"/>
  <c r="R65" i="3"/>
  <c r="O205" i="3"/>
  <c r="R289" i="3"/>
  <c r="O417" i="3"/>
  <c r="O3" i="3"/>
  <c r="P36" i="3"/>
  <c r="P88" i="3"/>
  <c r="R244" i="3"/>
  <c r="O98" i="3"/>
  <c r="Q366" i="3"/>
  <c r="S101" i="3"/>
  <c r="Q317" i="3"/>
  <c r="P129" i="3"/>
  <c r="P131" i="3"/>
  <c r="R147" i="3"/>
  <c r="O299" i="3"/>
  <c r="Q159" i="3"/>
  <c r="P85" i="3"/>
  <c r="S97" i="3"/>
  <c r="O130" i="3"/>
  <c r="P284" i="3"/>
  <c r="R3" i="3"/>
  <c r="P241" i="3"/>
  <c r="P83" i="3"/>
  <c r="S225" i="3"/>
  <c r="Q235" i="3"/>
  <c r="S38" i="3"/>
  <c r="R115" i="3"/>
  <c r="Q305" i="3"/>
  <c r="O398" i="3"/>
  <c r="P416" i="3"/>
  <c r="P302" i="3"/>
  <c r="P150" i="3"/>
  <c r="O251" i="3"/>
  <c r="R387" i="3"/>
  <c r="R98" i="3"/>
  <c r="O14" i="3"/>
  <c r="Q450" i="3"/>
  <c r="Q327" i="3"/>
  <c r="P134" i="3"/>
  <c r="R101" i="3"/>
  <c r="R237" i="3"/>
  <c r="O78" i="3"/>
  <c r="R87" i="3"/>
  <c r="S105" i="3"/>
  <c r="R165" i="3"/>
  <c r="R445" i="3"/>
  <c r="P251" i="3"/>
  <c r="S397" i="3"/>
  <c r="R376" i="3"/>
  <c r="R121" i="3"/>
  <c r="P296" i="3"/>
  <c r="R382" i="3"/>
  <c r="S92" i="3"/>
  <c r="Q83" i="3"/>
  <c r="R21" i="3"/>
  <c r="R292" i="3"/>
  <c r="R316" i="3"/>
  <c r="R31" i="3"/>
  <c r="S14" i="3"/>
  <c r="O75" i="3"/>
  <c r="P277" i="3"/>
  <c r="Q387" i="3"/>
  <c r="O92" i="3"/>
  <c r="O230" i="3"/>
  <c r="O354" i="3"/>
  <c r="Q84" i="3"/>
  <c r="O156" i="3"/>
  <c r="Q53" i="3"/>
  <c r="Q251" i="3"/>
  <c r="Q416" i="3"/>
  <c r="O376" i="3"/>
  <c r="S186" i="3"/>
  <c r="S141" i="3"/>
  <c r="O370" i="3"/>
  <c r="O225" i="3"/>
  <c r="Q165" i="3"/>
  <c r="S17" i="3"/>
  <c r="Q8" i="3"/>
  <c r="P322" i="3"/>
  <c r="P263" i="3"/>
  <c r="O426" i="3"/>
  <c r="O276" i="3"/>
  <c r="P28" i="3"/>
  <c r="R181" i="3"/>
  <c r="Q406" i="3"/>
  <c r="O70" i="3"/>
  <c r="Q354" i="3"/>
  <c r="S84" i="3"/>
  <c r="Q210" i="3"/>
  <c r="P211" i="3"/>
  <c r="O144" i="3"/>
  <c r="O387" i="3"/>
  <c r="O379" i="3"/>
  <c r="Q130" i="3"/>
  <c r="O427" i="3"/>
  <c r="P344" i="3"/>
  <c r="S215" i="3"/>
  <c r="R88" i="3"/>
  <c r="S421" i="3"/>
  <c r="O89" i="3"/>
  <c r="Q211" i="3"/>
  <c r="R253" i="3"/>
  <c r="O46" i="3"/>
  <c r="O21" i="3"/>
  <c r="O356" i="3"/>
  <c r="R82" i="3"/>
  <c r="Q180" i="3"/>
  <c r="R276" i="3"/>
  <c r="R354" i="3"/>
  <c r="R150" i="3"/>
  <c r="P13" i="3"/>
  <c r="P151" i="3"/>
  <c r="S159" i="3"/>
  <c r="S100" i="3"/>
  <c r="P376" i="3"/>
  <c r="O106" i="3"/>
  <c r="Q144" i="3"/>
  <c r="P417" i="3"/>
  <c r="R42" i="3"/>
  <c r="P308" i="3"/>
  <c r="Q421" i="3"/>
  <c r="O151" i="3"/>
  <c r="Q376" i="3"/>
  <c r="O128" i="3"/>
  <c r="R312" i="3"/>
  <c r="S142" i="3"/>
  <c r="S320" i="3"/>
  <c r="Q131" i="3"/>
  <c r="P427" i="3"/>
  <c r="P421" i="3"/>
  <c r="S395" i="3"/>
  <c r="O50" i="3"/>
  <c r="R215" i="3"/>
  <c r="R299" i="3"/>
  <c r="R97" i="3"/>
  <c r="P98" i="3"/>
  <c r="O5" i="3"/>
  <c r="S75" i="3"/>
  <c r="Q246" i="3"/>
  <c r="Q182" i="3"/>
  <c r="O84" i="3"/>
  <c r="O322" i="3"/>
  <c r="O312" i="3"/>
  <c r="O253" i="3"/>
  <c r="Q269" i="3"/>
  <c r="S273" i="3"/>
  <c r="O152" i="3"/>
  <c r="P382" i="3"/>
  <c r="P310" i="3"/>
  <c r="P101" i="3"/>
  <c r="Q344" i="3"/>
  <c r="P446" i="3"/>
  <c r="P227" i="3"/>
  <c r="Q43" i="3"/>
  <c r="O238" i="3"/>
  <c r="Q173" i="3"/>
  <c r="Q13" i="3"/>
  <c r="R273" i="3"/>
  <c r="S344" i="3"/>
  <c r="Q156" i="3"/>
  <c r="P148" i="3"/>
  <c r="Q313" i="3"/>
  <c r="P145" i="3"/>
  <c r="R152" i="3"/>
  <c r="Q209" i="3"/>
  <c r="O11" i="3"/>
  <c r="Q4" i="3"/>
  <c r="R344" i="3"/>
  <c r="S370" i="3"/>
  <c r="P375" i="3"/>
  <c r="P354" i="3"/>
  <c r="R417" i="3"/>
  <c r="R156" i="3"/>
  <c r="O378" i="3"/>
  <c r="Q39" i="3"/>
  <c r="P397" i="3"/>
  <c r="P273" i="3"/>
  <c r="Q145" i="3"/>
  <c r="P46" i="3"/>
  <c r="S3" i="3"/>
  <c r="R393" i="3"/>
  <c r="S83" i="3"/>
  <c r="P237" i="3"/>
  <c r="O259" i="3"/>
  <c r="Q263" i="3"/>
  <c r="R397" i="3"/>
  <c r="O36" i="3"/>
  <c r="R370" i="3"/>
  <c r="S210" i="3"/>
  <c r="P102" i="3"/>
  <c r="R75" i="3"/>
  <c r="S375" i="3"/>
  <c r="P182" i="3"/>
  <c r="Q277" i="3"/>
  <c r="O94" i="3"/>
  <c r="P299" i="3"/>
  <c r="P39" i="3"/>
  <c r="S85" i="3"/>
  <c r="P97" i="3"/>
  <c r="P121" i="3"/>
  <c r="P17" i="3"/>
  <c r="R13" i="3"/>
  <c r="Q375" i="3"/>
  <c r="Q322" i="3"/>
  <c r="O185" i="3"/>
  <c r="O257" i="3"/>
  <c r="R201" i="3"/>
  <c r="Q183" i="3"/>
  <c r="P315" i="3"/>
  <c r="S129" i="3"/>
  <c r="S336" i="3"/>
  <c r="S132" i="3"/>
  <c r="R12" i="3"/>
  <c r="O235" i="3"/>
  <c r="P311" i="3"/>
  <c r="Q398" i="3"/>
  <c r="R320" i="3"/>
  <c r="O31" i="3"/>
  <c r="R17" i="3"/>
  <c r="S244" i="3"/>
  <c r="S121" i="3"/>
  <c r="Q186" i="3"/>
  <c r="O102" i="3"/>
  <c r="O290" i="3"/>
  <c r="O406" i="3"/>
  <c r="S138" i="3"/>
  <c r="O100" i="3"/>
  <c r="S114" i="3"/>
  <c r="Q395" i="3"/>
  <c r="P313" i="3"/>
  <c r="Q426" i="3"/>
  <c r="O301" i="3"/>
  <c r="S189" i="3"/>
  <c r="O132" i="3"/>
  <c r="S393" i="3"/>
  <c r="P230" i="3"/>
  <c r="O99" i="3"/>
  <c r="Q308" i="3"/>
  <c r="O210" i="3"/>
  <c r="R211" i="3"/>
  <c r="R148" i="3"/>
  <c r="O263" i="3"/>
  <c r="P379" i="3"/>
  <c r="Q102" i="3"/>
  <c r="Q161" i="3"/>
  <c r="S323" i="3"/>
  <c r="P222" i="3"/>
  <c r="Q356" i="3"/>
  <c r="P269" i="3"/>
  <c r="P42" i="3"/>
  <c r="S165" i="3"/>
  <c r="S313" i="3"/>
  <c r="O450" i="3"/>
  <c r="P132" i="3"/>
  <c r="R446" i="3"/>
  <c r="Q323" i="3"/>
  <c r="R225" i="3"/>
  <c r="P244" i="3"/>
  <c r="O42" i="3"/>
  <c r="P388" i="3"/>
  <c r="Q397" i="3"/>
  <c r="Q215" i="3"/>
  <c r="Q227" i="3"/>
  <c r="O2" i="3"/>
  <c r="S388" i="3"/>
  <c r="P152" i="3"/>
  <c r="R388" i="3"/>
  <c r="Q427" i="3"/>
  <c r="S29" i="3"/>
  <c r="S39" i="3"/>
  <c r="Q98" i="3"/>
  <c r="Q284" i="3"/>
  <c r="R4" i="3"/>
  <c r="Q44" i="3"/>
  <c r="P78" i="3"/>
  <c r="R311" i="3"/>
  <c r="P165" i="3"/>
  <c r="Q189" i="3"/>
  <c r="Q178" i="3"/>
  <c r="P253" i="3"/>
  <c r="O313" i="3"/>
  <c r="R183" i="3"/>
  <c r="S96" i="3"/>
  <c r="R366" i="3"/>
  <c r="O335" i="3"/>
  <c r="P10" i="3"/>
  <c r="P25" i="3"/>
  <c r="P301" i="3"/>
  <c r="S184" i="3"/>
  <c r="P288" i="3"/>
  <c r="R426" i="3"/>
  <c r="Q21" i="3"/>
  <c r="Q151" i="3"/>
  <c r="Q190" i="3"/>
  <c r="R25" i="3"/>
  <c r="Q445" i="3"/>
  <c r="O362" i="3"/>
  <c r="Q300" i="3"/>
  <c r="S152" i="3"/>
  <c r="Q128" i="3"/>
  <c r="R190" i="3"/>
  <c r="R325" i="3"/>
  <c r="P406" i="3"/>
  <c r="R303" i="3"/>
  <c r="S42" i="3"/>
  <c r="R235" i="3"/>
  <c r="O311" i="3"/>
  <c r="P398" i="3"/>
  <c r="P320" i="3"/>
  <c r="Q312" i="3"/>
  <c r="R93" i="3"/>
  <c r="R269" i="3"/>
  <c r="O179" i="3"/>
  <c r="S110" i="3"/>
  <c r="S209" i="3"/>
  <c r="S9" i="3"/>
  <c r="R241" i="3"/>
  <c r="R44" i="3"/>
  <c r="R246" i="3"/>
  <c r="Q143" i="3"/>
  <c r="S305" i="3"/>
  <c r="R379" i="3"/>
  <c r="P141" i="3"/>
  <c r="R222" i="3"/>
  <c r="S211" i="3"/>
  <c r="R143" i="3"/>
  <c r="O237" i="3"/>
  <c r="S71" i="3"/>
  <c r="P278" i="3"/>
  <c r="S316" i="3"/>
  <c r="Q320" i="3"/>
  <c r="P336" i="3"/>
  <c r="S362" i="3"/>
  <c r="O269" i="3"/>
  <c r="S183" i="3"/>
  <c r="O110" i="3"/>
  <c r="S300" i="3"/>
  <c r="R416" i="3"/>
  <c r="O182" i="3"/>
  <c r="S427" i="3"/>
  <c r="O96" i="3"/>
  <c r="O366" i="3"/>
  <c r="S308" i="3"/>
  <c r="Q106" i="3"/>
  <c r="O305" i="3"/>
  <c r="S278" i="3"/>
  <c r="O421" i="3"/>
  <c r="S366" i="3"/>
  <c r="S25" i="3"/>
  <c r="P161" i="3"/>
  <c r="O278" i="3"/>
  <c r="O48" i="3"/>
  <c r="R53" i="3"/>
  <c r="P326" i="3"/>
  <c r="Q362" i="3"/>
  <c r="O82" i="3"/>
  <c r="P135" i="3"/>
  <c r="S302" i="3"/>
  <c r="S179" i="3"/>
  <c r="Q95" i="3"/>
  <c r="R52" i="3"/>
  <c r="R336" i="3"/>
  <c r="Q79" i="3"/>
  <c r="O315" i="3"/>
  <c r="S246" i="3"/>
  <c r="S128" i="3"/>
  <c r="P454" i="3"/>
  <c r="O169" i="3"/>
  <c r="S274" i="3"/>
  <c r="Q110" i="3"/>
  <c r="O12" i="3"/>
  <c r="S227" i="3"/>
  <c r="R105" i="3"/>
  <c r="R48" i="3"/>
  <c r="O320" i="3"/>
  <c r="S178" i="3"/>
  <c r="Q93" i="3"/>
  <c r="S185" i="3"/>
  <c r="R128" i="3"/>
  <c r="R142" i="3"/>
  <c r="S46" i="3"/>
  <c r="P300" i="3"/>
  <c r="Q22" i="3"/>
  <c r="S378" i="3"/>
  <c r="R110" i="3"/>
  <c r="S102" i="3"/>
  <c r="R315" i="3"/>
  <c r="S230" i="3"/>
  <c r="R99" i="3"/>
  <c r="Q148" i="3"/>
  <c r="P7" i="3"/>
  <c r="Q51" i="3"/>
  <c r="S53" i="3"/>
  <c r="R145" i="3"/>
  <c r="S5" i="3"/>
  <c r="P293" i="3"/>
  <c r="O308" i="3"/>
  <c r="P356" i="3"/>
  <c r="R277" i="3"/>
  <c r="R305" i="3"/>
  <c r="O83" i="3"/>
  <c r="S356" i="3"/>
  <c r="Q50" i="3"/>
  <c r="R251" i="3"/>
  <c r="P96" i="3"/>
  <c r="O349" i="3"/>
  <c r="O77" i="3"/>
  <c r="S290" i="3"/>
  <c r="O457" i="3"/>
  <c r="P142" i="3"/>
  <c r="O16" i="3"/>
  <c r="S4" i="3"/>
  <c r="Q370" i="3"/>
  <c r="P50" i="3"/>
  <c r="Q105" i="3"/>
  <c r="Q88" i="3"/>
  <c r="P53" i="3"/>
  <c r="R323" i="3"/>
  <c r="S457" i="3"/>
  <c r="S376" i="3"/>
  <c r="O121" i="3"/>
  <c r="Q55" i="3"/>
  <c r="Q2" i="3"/>
  <c r="O180" i="3"/>
  <c r="S289" i="3"/>
  <c r="P201" i="3"/>
  <c r="R230" i="3"/>
  <c r="Q275" i="3"/>
  <c r="S284" i="3"/>
  <c r="R310" i="3"/>
  <c r="S354" i="3"/>
  <c r="O159" i="3"/>
  <c r="Q310" i="3"/>
  <c r="Q311" i="3"/>
  <c r="P31" i="3"/>
  <c r="S416" i="3"/>
  <c r="Q181" i="3"/>
  <c r="P181" i="3"/>
  <c r="Q152" i="3"/>
  <c r="S2" i="3"/>
  <c r="R180" i="3"/>
  <c r="S329" i="3"/>
  <c r="O201" i="3"/>
  <c r="Q276" i="3"/>
  <c r="R227" i="3"/>
  <c r="S52" i="3"/>
  <c r="O316" i="3"/>
  <c r="R28" i="3"/>
  <c r="Q326" i="3"/>
  <c r="Q17" i="3"/>
  <c r="Q82" i="3"/>
  <c r="P106" i="3"/>
  <c r="S426" i="3"/>
  <c r="R302" i="3"/>
  <c r="P303" i="3"/>
  <c r="S303" i="3"/>
  <c r="P110" i="3"/>
  <c r="O134" i="3"/>
  <c r="P22" i="3"/>
  <c r="O87" i="3"/>
  <c r="R326" i="3"/>
  <c r="S77" i="3"/>
  <c r="O330" i="3"/>
  <c r="R39" i="3"/>
  <c r="O143" i="3"/>
  <c r="O325" i="3"/>
  <c r="P87" i="3"/>
  <c r="R86" i="3"/>
  <c r="O181" i="3"/>
  <c r="S99" i="3"/>
  <c r="S130" i="3"/>
  <c r="R457" i="3"/>
  <c r="R182" i="3"/>
  <c r="S326" i="3"/>
  <c r="R79" i="3"/>
  <c r="Q137" i="3"/>
  <c r="AC187" i="3" l="1"/>
  <c r="AC359" i="3"/>
  <c r="AC377" i="3"/>
  <c r="AC170" i="3"/>
  <c r="AK61" i="3"/>
  <c r="AI61" i="3"/>
  <c r="AH61" i="3"/>
  <c r="AI393" i="3"/>
  <c r="AJ233" i="3"/>
  <c r="AF233" i="3"/>
  <c r="AI233" i="3"/>
  <c r="AH233" i="3"/>
  <c r="AK233" i="3"/>
  <c r="AG233" i="3"/>
  <c r="AJ204" i="3"/>
  <c r="AH204" i="3"/>
  <c r="AI204" i="3"/>
  <c r="AJ153" i="3"/>
  <c r="AF153" i="3"/>
  <c r="AI153" i="3"/>
  <c r="AH153" i="3"/>
  <c r="AG153" i="3"/>
  <c r="AK153" i="3"/>
  <c r="AK59" i="3"/>
  <c r="AJ59" i="3"/>
  <c r="AH59" i="3"/>
  <c r="AJ303" i="3"/>
  <c r="AI303" i="3"/>
  <c r="AH369" i="3"/>
  <c r="AK369" i="3"/>
  <c r="AH322" i="3"/>
  <c r="AH375" i="3"/>
  <c r="AK375" i="3"/>
  <c r="AJ338" i="3"/>
  <c r="AF338" i="3"/>
  <c r="AI338" i="3"/>
  <c r="AH338" i="3"/>
  <c r="AK338" i="3"/>
  <c r="AG338" i="3"/>
  <c r="AH158" i="3"/>
  <c r="AK158" i="3"/>
  <c r="AG158" i="3"/>
  <c r="AJ158" i="3"/>
  <c r="AI158" i="3"/>
  <c r="AF158" i="3"/>
  <c r="AH136" i="3"/>
  <c r="AK136" i="3"/>
  <c r="AG136" i="3"/>
  <c r="AF136" i="3"/>
  <c r="AI136" i="3"/>
  <c r="AJ136" i="3"/>
  <c r="AH222" i="3"/>
  <c r="AG222" i="3"/>
  <c r="AJ222" i="3"/>
  <c r="AK28" i="3"/>
  <c r="AJ28" i="3"/>
  <c r="AJ342" i="3"/>
  <c r="AF342" i="3"/>
  <c r="AI342" i="3"/>
  <c r="AH342" i="3"/>
  <c r="AG342" i="3"/>
  <c r="AK342" i="3"/>
  <c r="AH230" i="3"/>
  <c r="AJ230" i="3"/>
  <c r="AI230" i="3"/>
  <c r="AH319" i="3"/>
  <c r="AK319" i="3"/>
  <c r="AK372" i="3"/>
  <c r="AH372" i="3"/>
  <c r="AJ133" i="3"/>
  <c r="AF133" i="3"/>
  <c r="AI133" i="3"/>
  <c r="AH133" i="3"/>
  <c r="AG133" i="3"/>
  <c r="AK133" i="3"/>
  <c r="AK327" i="3"/>
  <c r="AI359" i="3"/>
  <c r="AH359" i="3"/>
  <c r="AK359" i="3"/>
  <c r="AG359" i="3"/>
  <c r="AJ359" i="3"/>
  <c r="AF359" i="3"/>
  <c r="AK176" i="3"/>
  <c r="AG176" i="3"/>
  <c r="AI176" i="3"/>
  <c r="AH176" i="3"/>
  <c r="AF176" i="3"/>
  <c r="AJ176" i="3"/>
  <c r="AI446" i="3"/>
  <c r="AH446" i="3"/>
  <c r="AI377" i="3"/>
  <c r="AH377" i="3"/>
  <c r="AK377" i="3"/>
  <c r="AG377" i="3"/>
  <c r="AF377" i="3"/>
  <c r="AJ377" i="3"/>
  <c r="AH307" i="3"/>
  <c r="AK64" i="3"/>
  <c r="AI64" i="3"/>
  <c r="AH64" i="3"/>
  <c r="AK10" i="3"/>
  <c r="AH161" i="3"/>
  <c r="AK161" i="3"/>
  <c r="AH227" i="3"/>
  <c r="AG227" i="3"/>
  <c r="AK227" i="3"/>
  <c r="AJ260" i="3"/>
  <c r="AF260" i="3"/>
  <c r="AI260" i="3"/>
  <c r="AH260" i="3"/>
  <c r="AK260" i="3"/>
  <c r="AG260" i="3"/>
  <c r="AJ298" i="3"/>
  <c r="AF298" i="3"/>
  <c r="AI298" i="3"/>
  <c r="AH298" i="3"/>
  <c r="AK298" i="3"/>
  <c r="AG298" i="3"/>
  <c r="AH246" i="3"/>
  <c r="AG246" i="3"/>
  <c r="AJ246" i="3"/>
  <c r="AH164" i="3"/>
  <c r="AI164" i="3"/>
  <c r="AK170" i="3"/>
  <c r="AG170" i="3"/>
  <c r="AH170" i="3"/>
  <c r="AF170" i="3"/>
  <c r="AJ170" i="3"/>
  <c r="AI170" i="3"/>
  <c r="AI200" i="3"/>
  <c r="AJ200" i="3"/>
  <c r="AK194" i="3"/>
  <c r="AH194" i="3"/>
  <c r="AJ194" i="3"/>
  <c r="AI419" i="3"/>
  <c r="AH419" i="3"/>
  <c r="AK419" i="3"/>
  <c r="AG419" i="3"/>
  <c r="AJ419" i="3"/>
  <c r="AF419" i="3"/>
  <c r="AJ334" i="3"/>
  <c r="AK334" i="3"/>
  <c r="AK162" i="3"/>
  <c r="AG162" i="3"/>
  <c r="AJ162" i="3"/>
  <c r="AJ123" i="3"/>
  <c r="AF123" i="3"/>
  <c r="AI123" i="3"/>
  <c r="AK123" i="3"/>
  <c r="AG123" i="3"/>
  <c r="AH123" i="3"/>
  <c r="AJ70" i="3"/>
  <c r="AH70" i="3"/>
  <c r="AH160" i="3"/>
  <c r="AK160" i="3"/>
  <c r="AG160" i="3"/>
  <c r="AF160" i="3"/>
  <c r="AJ160" i="3"/>
  <c r="AI160" i="3"/>
  <c r="AI203" i="3"/>
  <c r="AH203" i="3"/>
  <c r="AF203" i="3"/>
  <c r="AK203" i="3"/>
  <c r="AJ203" i="3"/>
  <c r="AG203" i="3"/>
  <c r="AI168" i="3"/>
  <c r="AH168" i="3"/>
  <c r="AJ149" i="3"/>
  <c r="AF149" i="3"/>
  <c r="AI149" i="3"/>
  <c r="AH149" i="3"/>
  <c r="AG149" i="3"/>
  <c r="AK149" i="3"/>
  <c r="AJ243" i="3"/>
  <c r="AH243" i="3"/>
  <c r="AK243" i="3"/>
  <c r="AK53" i="3"/>
  <c r="AI53" i="3"/>
  <c r="AI40" i="3"/>
  <c r="AH40" i="3"/>
  <c r="AF40" i="3"/>
  <c r="AK40" i="3"/>
  <c r="AG40" i="3"/>
  <c r="AJ40" i="3"/>
  <c r="AI56" i="3"/>
  <c r="AH56" i="3"/>
  <c r="AK56" i="3"/>
  <c r="AK414" i="3"/>
  <c r="AG414" i="3"/>
  <c r="AJ414" i="3"/>
  <c r="AF414" i="3"/>
  <c r="AI414" i="3"/>
  <c r="AH414" i="3"/>
  <c r="AI105" i="3"/>
  <c r="AK396" i="3"/>
  <c r="AG396" i="3"/>
  <c r="AJ396" i="3"/>
  <c r="AF396" i="3"/>
  <c r="AI396" i="3"/>
  <c r="AH396" i="3"/>
  <c r="AI295" i="3"/>
  <c r="AK251" i="3"/>
  <c r="AJ251" i="3"/>
  <c r="AI251" i="3"/>
  <c r="AK374" i="3"/>
  <c r="AG374" i="3"/>
  <c r="AJ374" i="3"/>
  <c r="AF374" i="3"/>
  <c r="AI374" i="3"/>
  <c r="AH374" i="3"/>
  <c r="AJ324" i="3"/>
  <c r="AF324" i="3"/>
  <c r="AI324" i="3"/>
  <c r="AH324" i="3"/>
  <c r="AK324" i="3"/>
  <c r="AG324" i="3"/>
  <c r="AI411" i="3"/>
  <c r="AH411" i="3"/>
  <c r="AK411" i="3"/>
  <c r="AG411" i="3"/>
  <c r="AJ411" i="3"/>
  <c r="AF411" i="3"/>
  <c r="AI20" i="3"/>
  <c r="AJ20" i="3"/>
  <c r="AJ330" i="3"/>
  <c r="AI330" i="3"/>
  <c r="AH343" i="3"/>
  <c r="AK343" i="3"/>
  <c r="AJ343" i="3"/>
  <c r="AI449" i="3"/>
  <c r="AJ449" i="3"/>
  <c r="AH234" i="3"/>
  <c r="AK234" i="3"/>
  <c r="AI146" i="3"/>
  <c r="AH333" i="3"/>
  <c r="AK333" i="3"/>
  <c r="AG333" i="3"/>
  <c r="AJ333" i="3"/>
  <c r="AF333" i="3"/>
  <c r="AI333" i="3"/>
  <c r="AI213" i="3"/>
  <c r="AG213" i="3"/>
  <c r="AK213" i="3"/>
  <c r="AH134" i="3"/>
  <c r="AH291" i="3"/>
  <c r="AK291" i="3"/>
  <c r="AG291" i="3"/>
  <c r="AJ291" i="3"/>
  <c r="AF291" i="3"/>
  <c r="AI291" i="3"/>
  <c r="AJ268" i="3"/>
  <c r="AH268" i="3"/>
  <c r="AG117" i="3"/>
  <c r="AK117" i="3"/>
  <c r="AI137" i="3"/>
  <c r="AI185" i="3"/>
  <c r="AH185" i="3"/>
  <c r="AI187" i="3"/>
  <c r="AG187" i="3"/>
  <c r="AK187" i="3"/>
  <c r="AF187" i="3"/>
  <c r="AH187" i="3"/>
  <c r="AJ187" i="3"/>
  <c r="AH24" i="3"/>
  <c r="AJ247" i="3"/>
  <c r="AF247" i="3"/>
  <c r="AI247" i="3"/>
  <c r="AH247" i="3"/>
  <c r="AK247" i="3"/>
  <c r="AG247" i="3"/>
  <c r="AJ159" i="3"/>
  <c r="AG159" i="3"/>
  <c r="AJ241" i="3"/>
  <c r="AG241" i="3"/>
  <c r="AH340" i="3"/>
  <c r="AK340" i="3"/>
  <c r="AK400" i="3"/>
  <c r="AG400" i="3"/>
  <c r="AJ400" i="3"/>
  <c r="AF400" i="3"/>
  <c r="AI400" i="3"/>
  <c r="AH400" i="3"/>
  <c r="AI254" i="3"/>
  <c r="AH254" i="3"/>
  <c r="AF254" i="3"/>
  <c r="AK254" i="3"/>
  <c r="AJ254" i="3"/>
  <c r="AG254" i="3"/>
  <c r="AI401" i="3"/>
  <c r="AH401" i="3"/>
  <c r="AG401" i="3"/>
  <c r="AJ401" i="3"/>
  <c r="AH305" i="3"/>
  <c r="AG305" i="3"/>
  <c r="AJ305" i="3"/>
  <c r="AJ256" i="3"/>
  <c r="AH256" i="3"/>
  <c r="AK256" i="3"/>
  <c r="AI193" i="3"/>
  <c r="AH193" i="3"/>
  <c r="AG193" i="3"/>
  <c r="AK193" i="3"/>
  <c r="AJ193" i="3"/>
  <c r="AF193" i="3"/>
  <c r="AH309" i="3"/>
  <c r="AK309" i="3"/>
  <c r="AG309" i="3"/>
  <c r="AJ309" i="3"/>
  <c r="AF309" i="3"/>
  <c r="AI309" i="3"/>
  <c r="AK444" i="3"/>
  <c r="AJ444" i="3"/>
  <c r="AH441" i="3"/>
  <c r="AG441" i="3"/>
  <c r="AI441" i="3"/>
  <c r="AH265" i="3"/>
  <c r="AK265" i="3"/>
  <c r="AG265" i="3"/>
  <c r="AH279" i="3"/>
  <c r="AJ279" i="3"/>
  <c r="AK360" i="3"/>
  <c r="AJ360" i="3"/>
  <c r="AK19" i="3"/>
  <c r="AG19" i="3"/>
  <c r="AJ19" i="3"/>
  <c r="AF19" i="3"/>
  <c r="AI19" i="3"/>
  <c r="AH19" i="3"/>
  <c r="AK426" i="3"/>
  <c r="AJ426" i="3"/>
  <c r="AI426" i="3"/>
  <c r="AH426" i="3"/>
  <c r="AJ346" i="3"/>
  <c r="AH346" i="3"/>
  <c r="AK346" i="3"/>
  <c r="AI30" i="3"/>
  <c r="AK66" i="3"/>
  <c r="AG66" i="3"/>
  <c r="AI66" i="3"/>
  <c r="AH66" i="3"/>
  <c r="AJ66" i="3"/>
  <c r="AF66" i="3"/>
  <c r="AK99" i="3"/>
  <c r="AK406" i="3"/>
  <c r="AJ406" i="3"/>
  <c r="AI406" i="3"/>
  <c r="AK301" i="3"/>
  <c r="AI12" i="3"/>
  <c r="AG412" i="3"/>
  <c r="AI412" i="3"/>
  <c r="AH412" i="3"/>
  <c r="AI292" i="3"/>
  <c r="AH292" i="3"/>
  <c r="AI316" i="3"/>
  <c r="AK316" i="3"/>
  <c r="AK391" i="3"/>
  <c r="AG391" i="3"/>
  <c r="AK384" i="3"/>
  <c r="AG384" i="3"/>
  <c r="AJ384" i="3"/>
  <c r="AF384" i="3"/>
  <c r="AI384" i="3"/>
  <c r="AH384" i="3"/>
  <c r="AI416" i="3"/>
  <c r="AH416" i="3"/>
  <c r="AH126" i="3"/>
  <c r="AK126" i="3"/>
  <c r="AG126" i="3"/>
  <c r="AJ126" i="3"/>
  <c r="AI126" i="3"/>
  <c r="AF126" i="3"/>
  <c r="AH248" i="3"/>
  <c r="AJ229" i="3"/>
  <c r="AF229" i="3"/>
  <c r="AI229" i="3"/>
  <c r="AH229" i="3"/>
  <c r="AK229" i="3"/>
  <c r="AG229" i="3"/>
  <c r="AH242" i="3"/>
  <c r="AK242" i="3"/>
  <c r="AG242" i="3"/>
  <c r="AJ242" i="3"/>
  <c r="AF242" i="3"/>
  <c r="AI242" i="3"/>
  <c r="AI387" i="3"/>
  <c r="AH387" i="3"/>
  <c r="AK387" i="3"/>
  <c r="AJ129" i="3"/>
  <c r="AJ154" i="3"/>
  <c r="AK368" i="3"/>
  <c r="AG368" i="3"/>
  <c r="AJ368" i="3"/>
  <c r="AF368" i="3"/>
  <c r="AI368" i="3"/>
  <c r="AH368" i="3"/>
  <c r="AH4" i="3"/>
  <c r="AH67" i="3"/>
  <c r="AK67" i="3"/>
  <c r="AI184" i="3"/>
  <c r="AJ184" i="3"/>
  <c r="AK392" i="3"/>
  <c r="AG392" i="3"/>
  <c r="AJ392" i="3"/>
  <c r="AF392" i="3"/>
  <c r="AI392" i="3"/>
  <c r="AH392" i="3"/>
  <c r="AK329" i="3"/>
  <c r="AJ329" i="3"/>
  <c r="AI329" i="3"/>
  <c r="AK276" i="3"/>
  <c r="AK352" i="3"/>
  <c r="AG352" i="3"/>
  <c r="AJ352" i="3"/>
  <c r="AF352" i="3"/>
  <c r="AI352" i="3"/>
  <c r="AH352" i="3"/>
  <c r="AK380" i="3"/>
  <c r="AG380" i="3"/>
  <c r="AJ380" i="3"/>
  <c r="AF380" i="3"/>
  <c r="AI380" i="3"/>
  <c r="AH380" i="3"/>
  <c r="AH120" i="3"/>
  <c r="AK120" i="3"/>
  <c r="AI120" i="3"/>
  <c r="AK218" i="3"/>
  <c r="AG218" i="3"/>
  <c r="AJ218" i="3"/>
  <c r="AF218" i="3"/>
  <c r="AI218" i="3"/>
  <c r="AH218" i="3"/>
  <c r="AK197" i="3"/>
  <c r="AH197" i="3"/>
  <c r="AG197" i="3"/>
  <c r="AK206" i="3"/>
  <c r="AG206" i="3"/>
  <c r="AJ206" i="3"/>
  <c r="AF206" i="3"/>
  <c r="AI206" i="3"/>
  <c r="AH206" i="3"/>
  <c r="AH453" i="3"/>
  <c r="AJ306" i="3"/>
  <c r="AF306" i="3"/>
  <c r="AI306" i="3"/>
  <c r="AH306" i="3"/>
  <c r="AK306" i="3"/>
  <c r="AG306" i="3"/>
  <c r="AH219" i="3"/>
  <c r="AK219" i="3"/>
  <c r="AJ219" i="3"/>
  <c r="AG219" i="3"/>
  <c r="AJ245" i="3"/>
  <c r="AF245" i="3"/>
  <c r="AI245" i="3"/>
  <c r="AH245" i="3"/>
  <c r="AK245" i="3"/>
  <c r="AG245" i="3"/>
  <c r="AH238" i="3"/>
  <c r="AG238" i="3"/>
  <c r="AJ238" i="3"/>
  <c r="AH287" i="3"/>
  <c r="AK287" i="3"/>
  <c r="AG287" i="3"/>
  <c r="AJ287" i="3"/>
  <c r="AF287" i="3"/>
  <c r="AI287" i="3"/>
  <c r="AK166" i="3"/>
  <c r="AG166" i="3"/>
  <c r="AJ166" i="3"/>
  <c r="AI166" i="3"/>
  <c r="AF166" i="3"/>
  <c r="AH166" i="3"/>
  <c r="AK23" i="3"/>
  <c r="AG23" i="3"/>
  <c r="AJ23" i="3"/>
  <c r="AF23" i="3"/>
  <c r="AI23" i="3"/>
  <c r="AH23" i="3"/>
  <c r="AJ272" i="3"/>
  <c r="AF272" i="3"/>
  <c r="AI272" i="3"/>
  <c r="AH272" i="3"/>
  <c r="AK272" i="3"/>
  <c r="AG272" i="3"/>
  <c r="AK103" i="3"/>
  <c r="AG103" i="3"/>
  <c r="AI26" i="3"/>
  <c r="AH26" i="3"/>
  <c r="AJ26" i="3"/>
  <c r="AK26" i="3"/>
  <c r="AG26" i="3"/>
  <c r="AF26" i="3"/>
  <c r="AI113" i="3"/>
  <c r="AK113" i="3"/>
  <c r="AH224" i="3"/>
  <c r="AK224" i="3"/>
  <c r="AJ224" i="3"/>
  <c r="AK313" i="3"/>
  <c r="AK348" i="3"/>
  <c r="AG348" i="3"/>
  <c r="AJ348" i="3"/>
  <c r="AF348" i="3"/>
  <c r="AI348" i="3"/>
  <c r="AH348" i="3"/>
  <c r="AI284" i="3"/>
  <c r="AH284" i="3"/>
  <c r="AJ263" i="3"/>
  <c r="AI263" i="3"/>
  <c r="AI288" i="3"/>
  <c r="AF41" i="3"/>
  <c r="AK86" i="3"/>
  <c r="AI69" i="3"/>
  <c r="AG69" i="3"/>
  <c r="AK69" i="3"/>
  <c r="AF69" i="3"/>
  <c r="AH69" i="3"/>
  <c r="AJ69" i="3"/>
  <c r="AH270" i="3"/>
  <c r="AH281" i="3"/>
  <c r="AK281" i="3"/>
  <c r="AG281" i="3"/>
  <c r="AJ281" i="3"/>
  <c r="AF281" i="3"/>
  <c r="AI281" i="3"/>
  <c r="AH226" i="3"/>
  <c r="AK226" i="3"/>
  <c r="AG226" i="3"/>
  <c r="AJ226" i="3"/>
  <c r="AF226" i="3"/>
  <c r="AI226" i="3"/>
  <c r="AH140" i="3"/>
  <c r="AK140" i="3"/>
  <c r="AG140" i="3"/>
  <c r="AF140" i="3"/>
  <c r="AJ140" i="3"/>
  <c r="AI140" i="3"/>
  <c r="AI405" i="3"/>
  <c r="AH405" i="3"/>
  <c r="AK405" i="3"/>
  <c r="AG405" i="3"/>
  <c r="AJ405" i="3"/>
  <c r="AF405" i="3"/>
  <c r="AI349" i="3"/>
  <c r="AH349" i="3"/>
  <c r="AG349" i="3"/>
  <c r="AH72" i="3"/>
  <c r="AK353" i="3"/>
  <c r="AH104" i="3"/>
  <c r="AK104" i="3"/>
  <c r="AG104" i="3"/>
  <c r="AF104" i="3"/>
  <c r="AI104" i="3"/>
  <c r="AJ104" i="3"/>
  <c r="AH17" i="3"/>
  <c r="AI17" i="3"/>
  <c r="AK36" i="3"/>
  <c r="AJ36" i="3"/>
  <c r="AJ150" i="3"/>
  <c r="AI150" i="3"/>
  <c r="AK366" i="3"/>
  <c r="AI366" i="3"/>
  <c r="AH366" i="3"/>
  <c r="AJ163" i="3"/>
  <c r="AF163" i="3"/>
  <c r="AI163" i="3"/>
  <c r="AK163" i="3"/>
  <c r="AG163" i="3"/>
  <c r="AH163" i="3"/>
  <c r="AJ282" i="3"/>
  <c r="AK282" i="3"/>
  <c r="AG282" i="3"/>
  <c r="AK172" i="3"/>
  <c r="AJ172" i="3"/>
  <c r="AI381" i="3"/>
  <c r="AH381" i="3"/>
  <c r="AK381" i="3"/>
  <c r="AJ381" i="3"/>
  <c r="AI397" i="3"/>
  <c r="AH397" i="3"/>
  <c r="AK397" i="3"/>
  <c r="AK15" i="3"/>
  <c r="AJ15" i="3"/>
  <c r="AK216" i="3"/>
  <c r="AJ216" i="3"/>
  <c r="AH216" i="3"/>
  <c r="AK390" i="3"/>
  <c r="AG390" i="3"/>
  <c r="AJ390" i="3"/>
  <c r="AF390" i="3"/>
  <c r="AI390" i="3"/>
  <c r="AH390" i="3"/>
  <c r="AK182" i="3"/>
  <c r="AI189" i="3"/>
  <c r="AJ189" i="3"/>
  <c r="AI211" i="3"/>
  <c r="AK211" i="3"/>
  <c r="AK452" i="3"/>
  <c r="AG452" i="3"/>
  <c r="AJ452" i="3"/>
  <c r="AF452" i="3"/>
  <c r="AI452" i="3"/>
  <c r="AH452" i="3"/>
  <c r="AH345" i="3"/>
  <c r="AK345" i="3"/>
  <c r="AG345" i="3"/>
  <c r="AJ345" i="3"/>
  <c r="AF345" i="3"/>
  <c r="AI345" i="3"/>
  <c r="AI44" i="3"/>
  <c r="AI371" i="3"/>
  <c r="AH371" i="3"/>
  <c r="AK371" i="3"/>
  <c r="AG371" i="3"/>
  <c r="AJ371" i="3"/>
  <c r="AF371" i="3"/>
  <c r="AK27" i="3"/>
  <c r="AH124" i="3"/>
  <c r="AG124" i="3"/>
  <c r="AK378" i="3"/>
  <c r="AI378" i="3"/>
  <c r="AH378" i="3"/>
  <c r="AI250" i="3"/>
  <c r="AH250" i="3"/>
  <c r="AF250" i="3"/>
  <c r="AK250" i="3"/>
  <c r="AJ250" i="3"/>
  <c r="AG250" i="3"/>
  <c r="AK420" i="3"/>
  <c r="AJ420" i="3"/>
  <c r="AI420" i="3"/>
  <c r="AH420" i="3"/>
  <c r="AK131" i="3"/>
  <c r="AH131" i="3"/>
  <c r="AI109" i="3"/>
  <c r="AK364" i="3"/>
  <c r="AG364" i="3"/>
  <c r="AJ364" i="3"/>
  <c r="AF364" i="3"/>
  <c r="AI364" i="3"/>
  <c r="AH364" i="3"/>
  <c r="AI423" i="3"/>
  <c r="AH423" i="3"/>
  <c r="AK423" i="3"/>
  <c r="AG423" i="3"/>
  <c r="AJ423" i="3"/>
  <c r="AF423" i="3"/>
  <c r="AI101" i="3"/>
  <c r="AJ2" i="3"/>
  <c r="AC163" i="3"/>
  <c r="AC411" i="3"/>
  <c r="AC136" i="3"/>
  <c r="AC126" i="3"/>
  <c r="AC345" i="3"/>
  <c r="AC69" i="3"/>
  <c r="AC40" i="3"/>
  <c r="AC272" i="3"/>
  <c r="AC338" i="3"/>
  <c r="AC176" i="3"/>
  <c r="AC298" i="3"/>
  <c r="AC26" i="3"/>
  <c r="AC233" i="3"/>
  <c r="AC250" i="3"/>
  <c r="AC226" i="3"/>
  <c r="AC158" i="3"/>
  <c r="AC405" i="3"/>
  <c r="AC342" i="3"/>
  <c r="AC229" i="3"/>
  <c r="AC203" i="3"/>
  <c r="AC149" i="3"/>
  <c r="AC414" i="3"/>
  <c r="AC396" i="3"/>
  <c r="AC374" i="3"/>
  <c r="AC324" i="3"/>
  <c r="AC140" i="3"/>
  <c r="AC384" i="3"/>
  <c r="AC392" i="3"/>
  <c r="AC247" i="3"/>
  <c r="AC371" i="3"/>
  <c r="AC206" i="3"/>
  <c r="AC400" i="3"/>
  <c r="AC166" i="3"/>
  <c r="AC309" i="3"/>
  <c r="AC281" i="3"/>
  <c r="AC242" i="3"/>
  <c r="AC390" i="3"/>
  <c r="AC352" i="3"/>
  <c r="AC23" i="3"/>
  <c r="AC123" i="3"/>
  <c r="AC153" i="3"/>
  <c r="AC66" i="3"/>
  <c r="AC104" i="3"/>
  <c r="AC368" i="3"/>
  <c r="AC452" i="3"/>
  <c r="AC380" i="3"/>
  <c r="AC218" i="3"/>
  <c r="AC254" i="3"/>
  <c r="AC306" i="3"/>
  <c r="AC245" i="3"/>
  <c r="AC287" i="3"/>
  <c r="AC193" i="3"/>
  <c r="AC364" i="3"/>
  <c r="AC423" i="3"/>
  <c r="AC348" i="3"/>
  <c r="AC333" i="3"/>
  <c r="AC291" i="3"/>
  <c r="AC19" i="3"/>
  <c r="AC133" i="3"/>
  <c r="AC419" i="3"/>
  <c r="AC180" i="3"/>
  <c r="AC299" i="3"/>
  <c r="AC105" i="3"/>
  <c r="AC204" i="3"/>
  <c r="AC288" i="3"/>
  <c r="AC59" i="3"/>
  <c r="AC41" i="3"/>
  <c r="AC301" i="3"/>
  <c r="AC50" i="3"/>
  <c r="AC412" i="3"/>
  <c r="AC270" i="3"/>
  <c r="AC316" i="3"/>
  <c r="AC349" i="3"/>
  <c r="AC222" i="3"/>
  <c r="AC449" i="3"/>
  <c r="AC150" i="3"/>
  <c r="AC387" i="3"/>
  <c r="AC33" i="3"/>
  <c r="AC74" i="3"/>
  <c r="AC446" i="3"/>
  <c r="AC137" i="3"/>
  <c r="AC381" i="3"/>
  <c r="AC95" i="3"/>
  <c r="AC397" i="3"/>
  <c r="AC161" i="3"/>
  <c r="AC227" i="3"/>
  <c r="AC185" i="3"/>
  <c r="AC216" i="3"/>
  <c r="AC211" i="3"/>
  <c r="AC127" i="3"/>
  <c r="AC27" i="3"/>
  <c r="AC453" i="3"/>
  <c r="AC238" i="3"/>
  <c r="AC162" i="3"/>
  <c r="AC256" i="3"/>
  <c r="AC420" i="3"/>
  <c r="AC441" i="3"/>
  <c r="AC109" i="3"/>
  <c r="AC273" i="3"/>
  <c r="AC279" i="3"/>
  <c r="AC313" i="3"/>
  <c r="AC360" i="3"/>
  <c r="AC81" i="3"/>
  <c r="AC426" i="3"/>
  <c r="AC284" i="3"/>
  <c r="AC99" i="3"/>
  <c r="AC303" i="3"/>
  <c r="AC86" i="3"/>
  <c r="AC6" i="3"/>
  <c r="AC12" i="3"/>
  <c r="AC292" i="3"/>
  <c r="AC20" i="3"/>
  <c r="AC330" i="3"/>
  <c r="AC72" i="3"/>
  <c r="AC143" i="3"/>
  <c r="AC353" i="3"/>
  <c r="AC17" i="3"/>
  <c r="AC319" i="3"/>
  <c r="AC234" i="3"/>
  <c r="AC248" i="3"/>
  <c r="AC146" i="3"/>
  <c r="AC97" i="3"/>
  <c r="AC366" i="3"/>
  <c r="AC134" i="3"/>
  <c r="AC129" i="3"/>
  <c r="AC282" i="3"/>
  <c r="AC184" i="3"/>
  <c r="AC246" i="3"/>
  <c r="AC24" i="3"/>
  <c r="AC182" i="3"/>
  <c r="AC194" i="3"/>
  <c r="AC44" i="3"/>
  <c r="AC77" i="3"/>
  <c r="AC141" i="3"/>
  <c r="AC305" i="3"/>
  <c r="AC131" i="3"/>
  <c r="AC92" i="3"/>
  <c r="AC103" i="3"/>
  <c r="AC53" i="3"/>
  <c r="AC263" i="3"/>
  <c r="AC295" i="3"/>
  <c r="AC406" i="3"/>
  <c r="AC369" i="3"/>
  <c r="AC2" i="3"/>
  <c r="AC375" i="3"/>
  <c r="AC455" i="3"/>
  <c r="AC391" i="3"/>
  <c r="AC416" i="3"/>
  <c r="AC84" i="3"/>
  <c r="AC268" i="3"/>
  <c r="AC307" i="3"/>
  <c r="AC117" i="3"/>
  <c r="AC172" i="3"/>
  <c r="AC64" i="3"/>
  <c r="AC4" i="3"/>
  <c r="AC10" i="3"/>
  <c r="AC67" i="3"/>
  <c r="AC15" i="3"/>
  <c r="AC189" i="3"/>
  <c r="AC276" i="3"/>
  <c r="AC340" i="3"/>
  <c r="AC197" i="3"/>
  <c r="AC124" i="3"/>
  <c r="AC401" i="3"/>
  <c r="AC444" i="3"/>
  <c r="AC78" i="3"/>
  <c r="AC70" i="3"/>
  <c r="AC208" i="3"/>
  <c r="AC113" i="3"/>
  <c r="AC101" i="3"/>
  <c r="AC310" i="3"/>
  <c r="AC224" i="3"/>
  <c r="AC61" i="3"/>
  <c r="AC168" i="3"/>
  <c r="AC243" i="3"/>
  <c r="AC393" i="3"/>
  <c r="AC56" i="3"/>
  <c r="AC346" i="3"/>
  <c r="AC30" i="3"/>
  <c r="AC251" i="3"/>
  <c r="AC8" i="3"/>
  <c r="AC325" i="3"/>
  <c r="AC322" i="3"/>
  <c r="AC47" i="3"/>
  <c r="AC28" i="3"/>
  <c r="AC343" i="3"/>
  <c r="AC230" i="3"/>
  <c r="AC36" i="3"/>
  <c r="AC372" i="3"/>
  <c r="AC327" i="3"/>
  <c r="AC213" i="3"/>
  <c r="AC154" i="3"/>
  <c r="AC164" i="3"/>
  <c r="AC88" i="3"/>
  <c r="AC329" i="3"/>
  <c r="AC200" i="3"/>
  <c r="AC159" i="3"/>
  <c r="AC241" i="3"/>
  <c r="AC120" i="3"/>
  <c r="AC219" i="3"/>
  <c r="AC334" i="3"/>
  <c r="AC378" i="3"/>
  <c r="AC178" i="3"/>
  <c r="AC265" i="3"/>
  <c r="T179" i="3"/>
  <c r="T379" i="3"/>
  <c r="AJ375" i="3" s="1"/>
  <c r="T376" i="3"/>
  <c r="AJ372" i="3" s="1"/>
  <c r="T82" i="3"/>
  <c r="AK77" i="3" s="1"/>
  <c r="T185" i="3"/>
  <c r="AK180" i="3" s="1"/>
  <c r="T269" i="3"/>
  <c r="AJ265" i="3" s="1"/>
  <c r="T263" i="3"/>
  <c r="T387" i="3"/>
  <c r="T100" i="3"/>
  <c r="T144" i="3"/>
  <c r="AI141" i="3" s="1"/>
  <c r="T31" i="3"/>
  <c r="AI28" i="3" s="1"/>
  <c r="T151" i="3"/>
  <c r="AK146" i="3" s="1"/>
  <c r="T320" i="3"/>
  <c r="AJ316" i="3" s="1"/>
  <c r="T210" i="3"/>
  <c r="AH208" i="3" s="1"/>
  <c r="T94" i="3"/>
  <c r="T156" i="3"/>
  <c r="T48" i="3"/>
  <c r="AJ44" i="3" s="1"/>
  <c r="T278" i="3"/>
  <c r="AK273" i="3" s="1"/>
  <c r="T99" i="3"/>
  <c r="AJ95" i="3" s="1"/>
  <c r="T354" i="3"/>
  <c r="AK349" i="3" s="1"/>
  <c r="T182" i="3"/>
  <c r="T87" i="3"/>
  <c r="T235" i="3"/>
  <c r="AK230" i="3" s="1"/>
  <c r="T70" i="3"/>
  <c r="T230" i="3"/>
  <c r="AI227" i="3" s="1"/>
  <c r="T42" i="3"/>
  <c r="T83" i="3"/>
  <c r="AK78" i="3" s="1"/>
  <c r="T237" i="3"/>
  <c r="T225" i="3"/>
  <c r="AI222" i="3" s="1"/>
  <c r="T12" i="3"/>
  <c r="AF12" i="3" s="1"/>
  <c r="T303" i="3"/>
  <c r="T406" i="3"/>
  <c r="AK401" i="3" s="1"/>
  <c r="T92" i="3"/>
  <c r="AJ88" i="3" s="1"/>
  <c r="T180" i="3"/>
  <c r="T310" i="3"/>
  <c r="AI307" i="3" s="1"/>
  <c r="T335" i="3"/>
  <c r="T325" i="3"/>
  <c r="AI322" i="3" s="1"/>
  <c r="T2" i="3"/>
  <c r="T209" i="3"/>
  <c r="AK204" i="3" s="1"/>
  <c r="T450" i="3"/>
  <c r="AJ446" i="3" s="1"/>
  <c r="T79" i="3"/>
  <c r="T313" i="3"/>
  <c r="T421" i="3"/>
  <c r="AK416" i="3" s="1"/>
  <c r="T253" i="3"/>
  <c r="AK248" i="3" s="1"/>
  <c r="T274" i="3"/>
  <c r="T312" i="3"/>
  <c r="AK307" i="3" s="1"/>
  <c r="T378" i="3"/>
  <c r="T299" i="3"/>
  <c r="AJ295" i="3" s="1"/>
  <c r="T95" i="3"/>
  <c r="T445" i="3"/>
  <c r="AJ441" i="3" s="1"/>
  <c r="T189" i="3"/>
  <c r="AK184" i="3" s="1"/>
  <c r="T322" i="3"/>
  <c r="T147" i="3"/>
  <c r="AG146" i="3" s="1"/>
  <c r="T356" i="3"/>
  <c r="AI353" i="3" s="1"/>
  <c r="T308" i="3"/>
  <c r="AI305" i="3" s="1"/>
  <c r="T316" i="3"/>
  <c r="T84" i="3"/>
  <c r="AI81" i="3" s="1"/>
  <c r="T293" i="3"/>
  <c r="AK288" i="3" s="1"/>
  <c r="T311" i="3"/>
  <c r="AJ307" i="3" s="1"/>
  <c r="T290" i="3"/>
  <c r="T169" i="3"/>
  <c r="AK164" i="3" s="1"/>
  <c r="T71" i="3"/>
  <c r="AJ67" i="3" s="1"/>
  <c r="T301" i="3"/>
  <c r="T78" i="3"/>
  <c r="AG77" i="3" s="1"/>
  <c r="T276" i="3"/>
  <c r="AI273" i="3" s="1"/>
  <c r="T446" i="3"/>
  <c r="AK441" i="3" s="1"/>
  <c r="T370" i="3"/>
  <c r="AJ366" i="3" s="1"/>
  <c r="T21" i="3"/>
  <c r="T201" i="3"/>
  <c r="T75" i="3"/>
  <c r="AK70" i="3" s="1"/>
  <c r="T305" i="3"/>
  <c r="AH303" i="3" s="1"/>
  <c r="T134" i="3"/>
  <c r="AK129" i="3" s="1"/>
  <c r="T5" i="3"/>
  <c r="AI2" i="3" s="1"/>
  <c r="T141" i="3"/>
  <c r="AJ137" i="3" s="1"/>
  <c r="T11" i="3"/>
  <c r="AI8" i="3" s="1"/>
  <c r="T426" i="3"/>
  <c r="T296" i="3"/>
  <c r="T36" i="3"/>
  <c r="AI33" i="3" s="1"/>
  <c r="T16" i="3"/>
  <c r="AJ12" i="3" s="1"/>
  <c r="T46" i="3"/>
  <c r="AK41" i="3" s="1"/>
  <c r="T143" i="3"/>
  <c r="AF143" i="3" s="1"/>
  <c r="T97" i="3"/>
  <c r="T273" i="3"/>
  <c r="AK268" i="3" s="1"/>
  <c r="T300" i="3"/>
  <c r="T280" i="3"/>
  <c r="AG279" i="3" s="1"/>
  <c r="T397" i="3"/>
  <c r="AJ393" i="3" s="1"/>
  <c r="T457" i="3"/>
  <c r="AJ453" i="3" s="1"/>
  <c r="T362" i="3"/>
  <c r="T326" i="3"/>
  <c r="AJ322" i="3" s="1"/>
  <c r="T251" i="3"/>
  <c r="AI248" i="3" s="1"/>
  <c r="T178" i="3"/>
  <c r="T336" i="3"/>
  <c r="AH334" i="3" s="1"/>
  <c r="T211" i="3"/>
  <c r="T427" i="3"/>
  <c r="T138" i="3"/>
  <c r="AJ134" i="3" s="1"/>
  <c r="T13" i="3"/>
  <c r="AI10" i="3" s="1"/>
  <c r="T165" i="3"/>
  <c r="AJ161" i="3" s="1"/>
  <c r="T285" i="3"/>
  <c r="AI282" i="3" s="1"/>
  <c r="T150" i="3"/>
  <c r="AJ146" i="3" s="1"/>
  <c r="T131" i="3"/>
  <c r="AJ127" i="3" s="1"/>
  <c r="T51" i="3"/>
  <c r="AJ47" i="3" s="1"/>
  <c r="T22" i="3"/>
  <c r="T129" i="3"/>
  <c r="AH127" i="3" s="1"/>
  <c r="T161" i="3"/>
  <c r="AH159" i="3" s="1"/>
  <c r="T375" i="3"/>
  <c r="T246" i="3"/>
  <c r="T29" i="3"/>
  <c r="AH27" i="3" s="1"/>
  <c r="T317" i="3"/>
  <c r="AJ313" i="3" s="1"/>
  <c r="T344" i="3"/>
  <c r="T289" i="3"/>
  <c r="AK284" i="3" s="1"/>
  <c r="T10" i="3"/>
  <c r="AJ6" i="3" s="1"/>
  <c r="T329" i="3"/>
  <c r="T302" i="3"/>
  <c r="AI299" i="3" s="1"/>
  <c r="T454" i="3"/>
  <c r="AK449" i="3" s="1"/>
  <c r="T215" i="3"/>
  <c r="AJ211" i="3" s="1"/>
  <c r="T9" i="3"/>
  <c r="AK4" i="3" s="1"/>
  <c r="T7" i="3"/>
  <c r="AK2" i="3" s="1"/>
  <c r="T327" i="3"/>
  <c r="AK322" i="3" s="1"/>
  <c r="T382" i="3"/>
  <c r="AJ378" i="3" s="1"/>
  <c r="T190" i="3"/>
  <c r="AK185" i="3" s="1"/>
  <c r="T408" i="3"/>
  <c r="T244" i="3"/>
  <c r="T85" i="3"/>
  <c r="AJ81" i="3" s="1"/>
  <c r="T416" i="3"/>
  <c r="AJ412" i="3" s="1"/>
  <c r="T93" i="3"/>
  <c r="AK88" i="3" s="1"/>
  <c r="T77" i="3"/>
  <c r="AK72" i="3" s="1"/>
  <c r="T148" i="3"/>
  <c r="AK143" i="3" s="1"/>
  <c r="T17" i="3"/>
  <c r="AH15" i="3" s="1"/>
  <c r="T39" i="3"/>
  <c r="T159" i="3"/>
  <c r="AK154" i="3" s="1"/>
  <c r="T323" i="3"/>
  <c r="AG322" i="3" s="1"/>
  <c r="T86" i="3"/>
  <c r="T53" i="3"/>
  <c r="AI50" i="3" s="1"/>
  <c r="T28" i="3"/>
  <c r="T88" i="3"/>
  <c r="AJ84" i="3" s="1"/>
  <c r="T277" i="3"/>
  <c r="AJ273" i="3" s="1"/>
  <c r="T398" i="3"/>
  <c r="T388" i="3"/>
  <c r="T417" i="3"/>
  <c r="AK412" i="3" s="1"/>
  <c r="T105" i="3"/>
  <c r="AH103" i="3" s="1"/>
  <c r="T52" i="3"/>
  <c r="T282" i="3"/>
  <c r="AI279" i="3" s="1"/>
  <c r="T227" i="3"/>
  <c r="AK222" i="3" s="1"/>
  <c r="T222" i="3"/>
  <c r="T50" i="3"/>
  <c r="T355" i="3"/>
  <c r="T25" i="3"/>
  <c r="AK20" i="3" s="1"/>
  <c r="T80" i="3"/>
  <c r="T44" i="3"/>
  <c r="AI41" i="3" s="1"/>
  <c r="T173" i="3"/>
  <c r="AK168" i="3" s="1"/>
  <c r="T393" i="3"/>
  <c r="AF393" i="3" s="1"/>
  <c r="T101" i="3"/>
  <c r="AJ97" i="3" s="1"/>
  <c r="T241" i="3"/>
  <c r="T4" i="3"/>
  <c r="AH2" i="3" s="1"/>
  <c r="T315" i="3"/>
  <c r="AK310" i="3" s="1"/>
  <c r="T3" i="3"/>
  <c r="T395" i="3"/>
  <c r="AH393" i="3" s="1"/>
  <c r="T366" i="3"/>
  <c r="T49" i="3"/>
  <c r="AK44" i="3" s="1"/>
  <c r="T43" i="3"/>
  <c r="T275" i="3"/>
  <c r="AK270" i="3" s="1"/>
  <c r="T238" i="3"/>
  <c r="AJ234" i="3" s="1"/>
  <c r="T217" i="3"/>
  <c r="AJ213" i="3" s="1"/>
  <c r="T205" i="3"/>
  <c r="AK200" i="3" s="1"/>
  <c r="T219" i="3"/>
  <c r="AI216" i="3" s="1"/>
  <c r="T271" i="3"/>
  <c r="T113" i="3"/>
  <c r="T451" i="3"/>
  <c r="AK446" i="3" s="1"/>
  <c r="T164" i="3"/>
  <c r="T330" i="3"/>
  <c r="AG329" i="3" s="1"/>
  <c r="T412" i="3"/>
  <c r="T340" i="3"/>
  <c r="T38" i="3"/>
  <c r="AK33" i="3" s="1"/>
  <c r="T363" i="3"/>
  <c r="T231" i="3"/>
  <c r="AG230" i="3" s="1"/>
  <c r="T109" i="3"/>
  <c r="AJ105" i="3" s="1"/>
  <c r="T337" i="3"/>
  <c r="T175" i="3"/>
  <c r="T458" i="3"/>
  <c r="T252" i="3"/>
  <c r="AJ248" i="3" s="1"/>
  <c r="T284" i="3"/>
  <c r="T55" i="3"/>
  <c r="AK50" i="3" s="1"/>
  <c r="T265" i="3"/>
  <c r="T349" i="3"/>
  <c r="AI346" i="3" s="1"/>
  <c r="T65" i="3"/>
  <c r="T197" i="3"/>
  <c r="AI194" i="3" s="1"/>
  <c r="T62" i="3"/>
  <c r="AI59" i="3" s="1"/>
  <c r="T346" i="3"/>
  <c r="AI343" i="3" s="1"/>
  <c r="T8" i="3"/>
  <c r="T18" i="3"/>
  <c r="AI15" i="3" s="1"/>
  <c r="T353" i="3"/>
  <c r="AJ349" i="3" s="1"/>
  <c r="T90" i="3"/>
  <c r="AJ86" i="3" s="1"/>
  <c r="T200" i="3"/>
  <c r="AI197" i="3" s="1"/>
  <c r="T373" i="3"/>
  <c r="AJ369" i="3" s="1"/>
  <c r="T37" i="3"/>
  <c r="T257" i="3"/>
  <c r="T168" i="3"/>
  <c r="T115" i="3"/>
  <c r="T184" i="3"/>
  <c r="AJ180" i="3" s="1"/>
  <c r="T213" i="3"/>
  <c r="AK208" i="3" s="1"/>
  <c r="T174" i="3"/>
  <c r="AH172" i="3" s="1"/>
  <c r="T119" i="3"/>
  <c r="AH117" i="3" s="1"/>
  <c r="T139" i="3"/>
  <c r="AK134" i="3" s="1"/>
  <c r="T447" i="3"/>
  <c r="AI444" i="3" s="1"/>
  <c r="T264" i="3"/>
  <c r="T279" i="3"/>
  <c r="T73" i="3"/>
  <c r="T304" i="3"/>
  <c r="AI301" i="3" s="1"/>
  <c r="T259" i="3"/>
  <c r="T162" i="3"/>
  <c r="AG161" i="3" s="1"/>
  <c r="T331" i="3"/>
  <c r="AH329" i="3" s="1"/>
  <c r="T35" i="3"/>
  <c r="AK30" i="3" s="1"/>
  <c r="T372" i="3"/>
  <c r="T268" i="3"/>
  <c r="T401" i="3"/>
  <c r="T117" i="3"/>
  <c r="AJ113" i="3" s="1"/>
  <c r="T57" i="3"/>
  <c r="T297" i="3"/>
  <c r="T124" i="3"/>
  <c r="AJ120" i="3" s="1"/>
  <c r="T60" i="3"/>
  <c r="AJ56" i="3" s="1"/>
  <c r="T249" i="3"/>
  <c r="T456" i="3"/>
  <c r="AI453" i="3" s="1"/>
  <c r="T343" i="3"/>
  <c r="T137" i="3"/>
  <c r="AI134" i="3" s="1"/>
  <c r="T76" i="3"/>
  <c r="T146" i="3"/>
  <c r="AK141" i="3" s="1"/>
  <c r="T360" i="3"/>
  <c r="T314" i="3"/>
  <c r="AJ310" i="3" s="1"/>
  <c r="T394" i="3"/>
  <c r="AI391" i="3" s="1"/>
  <c r="T420" i="3"/>
  <c r="T243" i="3"/>
  <c r="AK238" i="3" s="1"/>
  <c r="T191" i="3"/>
  <c r="T357" i="3"/>
  <c r="T81" i="3"/>
  <c r="AI78" i="3" s="1"/>
  <c r="T194" i="3"/>
  <c r="AK189" i="3" s="1"/>
  <c r="T391" i="3"/>
  <c r="AJ387" i="3" s="1"/>
  <c r="T30" i="3"/>
  <c r="T54" i="3"/>
  <c r="T328" i="3"/>
  <c r="AI325" i="3" s="1"/>
  <c r="T89" i="3"/>
  <c r="AK84" i="3" s="1"/>
  <c r="T292" i="3"/>
  <c r="AJ288" i="3" s="1"/>
  <c r="T361" i="3"/>
  <c r="T155" i="3"/>
  <c r="AK150" i="3" s="1"/>
  <c r="T68" i="3"/>
  <c r="T103" i="3"/>
  <c r="AH101" i="3" s="1"/>
  <c r="T45" i="3"/>
  <c r="T34" i="3"/>
  <c r="AJ30" i="3" s="1"/>
  <c r="T172" i="3"/>
  <c r="T288" i="3"/>
  <c r="T120" i="3"/>
  <c r="AI117" i="3" s="1"/>
  <c r="T407" i="3"/>
  <c r="T459" i="3"/>
  <c r="T27" i="3"/>
  <c r="AI24" i="3" s="1"/>
  <c r="T127" i="3"/>
  <c r="AI124" i="3" s="1"/>
  <c r="T212" i="3"/>
  <c r="AJ208" i="3" s="1"/>
  <c r="T195" i="3"/>
  <c r="T460" i="3"/>
  <c r="T114" i="3"/>
  <c r="AK109" i="3" s="1"/>
  <c r="T341" i="3"/>
  <c r="T183" i="3"/>
  <c r="AK178" i="3" s="1"/>
  <c r="T181" i="3"/>
  <c r="T186" i="3"/>
  <c r="AJ182" i="3" s="1"/>
  <c r="F187" i="3" a="1"/>
  <c r="F187" i="3" s="1"/>
  <c r="F188" i="3" s="1" a="1"/>
  <c r="F188" i="3" s="1"/>
  <c r="T110" i="3"/>
  <c r="AK105" i="3" s="1"/>
  <c r="T152" i="3"/>
  <c r="T142" i="3"/>
  <c r="T135" i="3"/>
  <c r="AJ131" i="3" s="1"/>
  <c r="T102" i="3"/>
  <c r="AK97" i="3" s="1"/>
  <c r="T145" i="3"/>
  <c r="AJ141" i="3" s="1"/>
  <c r="T96" i="3"/>
  <c r="AJ92" i="3" s="1"/>
  <c r="T130" i="3"/>
  <c r="AI127" i="3" s="1"/>
  <c r="T14" i="3"/>
  <c r="AJ10" i="3" s="1"/>
  <c r="T128" i="3"/>
  <c r="T121" i="3"/>
  <c r="AJ117" i="3" s="1"/>
  <c r="T98" i="3"/>
  <c r="T132" i="3"/>
  <c r="AI129" i="3" s="1"/>
  <c r="T106" i="3"/>
  <c r="F111" i="3" a="1"/>
  <c r="F111" i="3" s="1"/>
  <c r="F153" i="3" a="1"/>
  <c r="F153" i="3" s="1"/>
  <c r="F136" i="3" a="1"/>
  <c r="F136" i="3" s="1"/>
  <c r="F122" i="3" a="1"/>
  <c r="F122" i="3" s="1"/>
  <c r="F123" i="3" s="1" a="1"/>
  <c r="F123" i="3" s="1"/>
  <c r="F107" i="3" a="1"/>
  <c r="F107" i="3" s="1"/>
  <c r="F133" i="3" a="1"/>
  <c r="F133" i="3" s="1"/>
  <c r="F176" i="3" a="1"/>
  <c r="F176" i="3" s="1"/>
  <c r="F459" i="3" a="1"/>
  <c r="F459" i="3" s="1"/>
  <c r="F364" i="3" a="1"/>
  <c r="F364" i="3" s="1"/>
  <c r="F405" i="3" a="1"/>
  <c r="F405" i="3" s="1"/>
  <c r="F40" i="3" a="1"/>
  <c r="F40" i="3" s="1"/>
  <c r="F338" i="3" a="1"/>
  <c r="F338" i="3" s="1"/>
  <c r="F260" i="3" a="1"/>
  <c r="F260" i="3" s="1"/>
  <c r="F157" i="3" a="1"/>
  <c r="F157" i="3" s="1"/>
  <c r="F385" i="3" a="1"/>
  <c r="F385" i="3" s="1"/>
  <c r="F424" i="3" a="1"/>
  <c r="F424" i="3" s="1"/>
  <c r="F410" i="3" a="1"/>
  <c r="F410" i="3" s="1"/>
  <c r="F357" i="3" a="1"/>
  <c r="F357" i="3" s="1"/>
  <c r="F193" i="3" a="1"/>
  <c r="F193" i="3" s="1"/>
  <c r="F255" i="3" a="1"/>
  <c r="F255" i="3" s="1"/>
  <c r="AF319" i="3"/>
  <c r="AF64" i="3"/>
  <c r="AF295" i="3"/>
  <c r="AF234" i="3"/>
  <c r="AF441" i="3"/>
  <c r="AF248" i="3"/>
  <c r="AI154" i="3"/>
  <c r="AG59" i="3"/>
  <c r="AF455" i="3"/>
  <c r="AG372" i="3"/>
  <c r="AF194" i="3"/>
  <c r="AF162" i="3"/>
  <c r="AF449" i="3"/>
  <c r="AF213" i="3"/>
  <c r="AF117" i="3"/>
  <c r="AG95" i="3"/>
  <c r="AF159" i="3"/>
  <c r="AF340" i="3"/>
  <c r="AG444" i="3"/>
  <c r="AG360" i="3"/>
  <c r="AH30" i="3"/>
  <c r="AF412" i="3"/>
  <c r="AF391" i="3"/>
  <c r="AF129" i="3"/>
  <c r="AF120" i="3"/>
  <c r="AF178" i="3"/>
  <c r="AG288" i="3"/>
  <c r="AF349" i="3"/>
  <c r="AG366" i="3"/>
  <c r="AG74" i="3"/>
  <c r="AG172" i="3"/>
  <c r="AF397" i="3"/>
  <c r="AG211" i="3"/>
  <c r="AG378" i="3"/>
  <c r="AF101" i="3"/>
  <c r="AF204" i="3"/>
  <c r="AF59" i="3"/>
  <c r="AH200" i="3"/>
  <c r="AF334" i="3"/>
  <c r="AF47" i="3"/>
  <c r="AH330" i="3"/>
  <c r="AI88" i="3"/>
  <c r="AF256" i="3"/>
  <c r="AF444" i="3"/>
  <c r="AG346" i="3"/>
  <c r="AF154" i="3"/>
  <c r="AF453" i="3"/>
  <c r="AF208" i="3"/>
  <c r="AF270" i="3"/>
  <c r="AF72" i="3"/>
  <c r="AF381" i="3"/>
  <c r="AF216" i="3"/>
  <c r="AG446" i="3"/>
  <c r="AG10" i="3"/>
  <c r="AF6" i="3"/>
  <c r="AG330" i="3"/>
  <c r="AF146" i="3"/>
  <c r="AH88" i="3"/>
  <c r="AG426" i="3"/>
  <c r="AH12" i="3"/>
  <c r="AG292" i="3"/>
  <c r="AF387" i="3"/>
  <c r="AF67" i="3"/>
  <c r="AG276" i="3"/>
  <c r="AG453" i="3"/>
  <c r="AG208" i="3"/>
  <c r="AG284" i="3"/>
  <c r="AG86" i="3"/>
  <c r="AG17" i="3"/>
  <c r="AF150" i="3"/>
  <c r="AG216" i="3"/>
  <c r="AG182" i="3"/>
  <c r="AG420" i="3"/>
  <c r="AF369" i="3"/>
  <c r="AF307" i="3"/>
  <c r="AF56" i="3"/>
  <c r="AF20" i="3"/>
  <c r="AF24" i="3"/>
  <c r="AF224" i="3"/>
  <c r="AF61" i="3"/>
  <c r="AG204" i="3"/>
  <c r="AH455" i="3"/>
  <c r="AF227" i="3"/>
  <c r="AG70" i="3"/>
  <c r="AG251" i="3"/>
  <c r="AF330" i="3"/>
  <c r="AH449" i="3"/>
  <c r="AH213" i="3"/>
  <c r="AG88" i="3"/>
  <c r="AG340" i="3"/>
  <c r="AF310" i="3"/>
  <c r="AH360" i="3"/>
  <c r="AH316" i="3"/>
  <c r="AF416" i="3"/>
  <c r="AH113" i="3"/>
  <c r="AH353" i="3"/>
  <c r="AF33" i="3"/>
  <c r="AF74" i="3"/>
  <c r="AG381" i="3"/>
  <c r="AF15" i="3"/>
  <c r="AF109" i="3"/>
  <c r="AG268" i="3"/>
  <c r="AH276" i="3"/>
  <c r="AG41" i="3"/>
  <c r="AF180" i="3"/>
  <c r="AH310" i="3"/>
  <c r="AF97" i="3"/>
  <c r="AH20" i="3"/>
  <c r="AF246" i="3"/>
  <c r="AG243" i="3"/>
  <c r="AF28" i="3"/>
  <c r="AG387" i="3"/>
  <c r="AF366" i="3"/>
  <c r="AF238" i="3"/>
  <c r="AG270" i="3"/>
  <c r="AI360" i="3"/>
  <c r="AI172" i="3"/>
  <c r="AH53" i="3"/>
  <c r="AF279" i="3"/>
  <c r="AF268" i="3"/>
  <c r="AH295" i="3"/>
  <c r="AF420" i="3"/>
  <c r="AG53" i="3"/>
  <c r="AG44" i="3"/>
  <c r="AF127" i="3"/>
  <c r="AG113" i="3"/>
  <c r="AG141" i="3"/>
  <c r="AG273" i="3"/>
  <c r="AH406" i="3"/>
  <c r="AG397" i="3"/>
  <c r="AF284" i="3"/>
  <c r="AF168" i="3"/>
  <c r="AG56" i="3"/>
  <c r="AF30" i="3"/>
  <c r="AG180" i="3"/>
  <c r="AF263" i="3"/>
  <c r="AG234" i="3"/>
  <c r="AF303" i="3"/>
  <c r="AF378" i="3"/>
  <c r="AG307" i="3"/>
  <c r="AF301" i="3"/>
  <c r="AG15" i="3"/>
  <c r="AG137" i="3"/>
  <c r="AG84" i="3"/>
  <c r="AH146" i="3"/>
  <c r="AG24" i="3"/>
  <c r="AH313" i="3"/>
  <c r="AH47" i="3"/>
  <c r="AF113" i="3"/>
  <c r="AI455" i="3"/>
  <c r="AF265" i="3"/>
  <c r="AG61" i="3"/>
  <c r="AG36" i="3"/>
  <c r="AG72" i="3"/>
  <c r="AF401" i="3"/>
  <c r="AF343" i="3"/>
  <c r="AF360" i="3"/>
  <c r="AG327" i="3"/>
  <c r="AG154" i="3"/>
  <c r="AG33" i="3"/>
  <c r="AG406" i="3"/>
  <c r="AG97" i="3"/>
  <c r="AG256" i="3"/>
  <c r="AF172" i="3"/>
  <c r="AG343" i="3"/>
  <c r="AI36" i="3"/>
  <c r="AF50" i="3"/>
  <c r="AF164" i="3"/>
  <c r="AG64" i="3"/>
  <c r="AF372" i="3"/>
  <c r="AH150" i="3"/>
  <c r="AG105" i="3"/>
  <c r="AG150" i="3"/>
  <c r="AF70" i="3"/>
  <c r="AI234" i="3"/>
  <c r="AG334" i="3"/>
  <c r="AF299" i="3"/>
  <c r="AF322" i="3"/>
  <c r="AF316" i="3"/>
  <c r="AH288" i="3"/>
  <c r="AF78" i="3"/>
  <c r="AG20" i="3"/>
  <c r="AF134" i="3"/>
  <c r="AF426" i="3"/>
  <c r="AG299" i="3"/>
  <c r="AF161" i="3"/>
  <c r="AG316" i="3"/>
  <c r="AF329" i="3"/>
  <c r="AG8" i="3"/>
  <c r="AF86" i="3"/>
  <c r="AF222" i="3"/>
  <c r="AH78" i="3"/>
  <c r="AH41" i="3"/>
  <c r="AG67" i="3"/>
  <c r="AG194" i="3"/>
  <c r="AG101" i="3"/>
  <c r="AG178" i="3"/>
  <c r="AG99" i="3"/>
  <c r="AF95" i="3"/>
  <c r="AG295" i="3"/>
  <c r="AF211" i="3"/>
  <c r="AF375" i="3"/>
  <c r="AH50" i="3"/>
  <c r="AF241" i="3"/>
  <c r="AI334" i="3"/>
  <c r="AI256" i="3"/>
  <c r="AG248" i="3"/>
  <c r="AK455" i="3"/>
  <c r="AG127" i="3"/>
  <c r="AG200" i="3"/>
  <c r="AF8" i="3"/>
  <c r="AH74" i="3"/>
  <c r="AF288" i="3"/>
  <c r="AG2" i="3"/>
  <c r="AF2" i="3"/>
  <c r="AE92" i="3"/>
  <c r="AE276" i="3"/>
  <c r="AE53" i="3"/>
  <c r="AE219" i="3"/>
  <c r="AE200" i="3"/>
  <c r="AE292" i="3"/>
  <c r="AE12" i="3"/>
  <c r="AE141" i="3"/>
  <c r="AE251" i="3"/>
  <c r="AE159" i="3"/>
  <c r="AE366" i="3"/>
  <c r="AE279" i="3"/>
  <c r="AE420" i="3"/>
  <c r="AE263" i="3"/>
  <c r="AE378" i="3"/>
  <c r="AE273" i="3"/>
  <c r="AE10" i="3"/>
  <c r="AE113" i="3"/>
  <c r="AE184" i="3"/>
  <c r="AE360" i="3"/>
  <c r="AE70" i="3"/>
  <c r="AE316" i="3"/>
  <c r="AE131" i="3"/>
  <c r="AE17" i="3"/>
  <c r="AE101" i="3"/>
  <c r="AE346" i="3"/>
  <c r="AE391" i="3"/>
  <c r="P107" i="3"/>
  <c r="O107" i="3"/>
  <c r="Q96" i="3"/>
  <c r="Q107" i="3"/>
  <c r="AE95" i="3"/>
  <c r="AE44" i="3"/>
  <c r="AE372" i="3"/>
  <c r="AE313" i="3"/>
  <c r="AE327" i="3"/>
  <c r="AE330" i="3"/>
  <c r="AE120" i="3"/>
  <c r="AE301" i="3"/>
  <c r="AE227" i="3"/>
  <c r="AE265" i="3"/>
  <c r="AE194" i="3"/>
  <c r="AE134" i="3"/>
  <c r="AE105" i="3"/>
  <c r="AE117" i="3"/>
  <c r="O111" i="3"/>
  <c r="S111" i="3"/>
  <c r="AE84" i="3"/>
  <c r="AE241" i="3"/>
  <c r="AE30" i="3"/>
  <c r="AE27" i="3"/>
  <c r="AE397" i="3"/>
  <c r="AE4" i="3"/>
  <c r="AE146" i="3"/>
  <c r="AE310" i="3"/>
  <c r="AE129" i="3"/>
  <c r="AE353" i="3"/>
  <c r="AE387" i="3"/>
  <c r="AE426" i="3"/>
  <c r="AE222" i="3"/>
  <c r="AE137" i="3"/>
  <c r="S107" i="3"/>
  <c r="Q142" i="3"/>
  <c r="AE185" i="3"/>
  <c r="AE325" i="3"/>
  <c r="AE143" i="3"/>
  <c r="AE50" i="3"/>
  <c r="AE164" i="3"/>
  <c r="AE168" i="3"/>
  <c r="AE103" i="3"/>
  <c r="AE180" i="3"/>
  <c r="AE36" i="3"/>
  <c r="AE246" i="3"/>
  <c r="AE28" i="3"/>
  <c r="AE238" i="3"/>
  <c r="AE162" i="3"/>
  <c r="AE81" i="3"/>
  <c r="AE99" i="3"/>
  <c r="AE189" i="3"/>
  <c r="AE178" i="3"/>
  <c r="AE88" i="3"/>
  <c r="AE412" i="3"/>
  <c r="AE401" i="3"/>
  <c r="AE243" i="3"/>
  <c r="AE406" i="3"/>
  <c r="AE78" i="3"/>
  <c r="AE161" i="3"/>
  <c r="AE86" i="3"/>
  <c r="AE340" i="3"/>
  <c r="AE213" i="3"/>
  <c r="AE172" i="3"/>
  <c r="P111" i="3"/>
  <c r="Q111" i="3"/>
  <c r="AE182" i="3"/>
  <c r="AE211" i="3"/>
  <c r="AE284" i="3"/>
  <c r="AE288" i="3"/>
  <c r="AE97" i="3"/>
  <c r="AE282" i="3"/>
  <c r="AE268" i="3"/>
  <c r="AE303" i="3"/>
  <c r="AE150" i="3"/>
  <c r="AE124" i="3"/>
  <c r="AE299" i="3"/>
  <c r="AE329" i="3"/>
  <c r="AE109" i="3"/>
  <c r="AE2" i="3"/>
  <c r="R111" i="3"/>
  <c r="AE230" i="3"/>
  <c r="AE375" i="3"/>
  <c r="AE8" i="3"/>
  <c r="AE446" i="3"/>
  <c r="AE77" i="3"/>
  <c r="AE197" i="3"/>
  <c r="AE127" i="3"/>
  <c r="AE305" i="3"/>
  <c r="AE393" i="3"/>
  <c r="AE343" i="3"/>
  <c r="AE322" i="3"/>
  <c r="AE416" i="3"/>
  <c r="AE349" i="3"/>
  <c r="R96" i="3"/>
  <c r="R107" i="3"/>
  <c r="AJ301" i="3" l="1"/>
  <c r="AH444" i="3"/>
  <c r="AI180" i="3"/>
  <c r="AF81" i="3"/>
  <c r="AI224" i="3"/>
  <c r="AH184" i="3"/>
  <c r="AF406" i="3"/>
  <c r="AH99" i="3"/>
  <c r="AK305" i="3"/>
  <c r="AK24" i="3"/>
  <c r="AK127" i="3"/>
  <c r="AI327" i="3"/>
  <c r="AH391" i="3"/>
  <c r="AH241" i="3"/>
  <c r="AH10" i="3"/>
  <c r="AK299" i="3"/>
  <c r="AK124" i="3"/>
  <c r="AH211" i="3"/>
  <c r="AI72" i="3"/>
  <c r="AI86" i="3"/>
  <c r="AJ78" i="3"/>
  <c r="AK325" i="3"/>
  <c r="AH137" i="3"/>
  <c r="AK8" i="3"/>
  <c r="AF243" i="3"/>
  <c r="AJ319" i="3"/>
  <c r="AH141" i="3"/>
  <c r="AJ197" i="3"/>
  <c r="AI47" i="3"/>
  <c r="AH6" i="3"/>
  <c r="AK101" i="3"/>
  <c r="AJ109" i="3"/>
  <c r="AI131" i="3"/>
  <c r="AJ124" i="3"/>
  <c r="AJ27" i="3"/>
  <c r="AH182" i="3"/>
  <c r="AJ397" i="3"/>
  <c r="AJ74" i="3"/>
  <c r="AK74" i="3"/>
  <c r="AJ33" i="3"/>
  <c r="AK17" i="3"/>
  <c r="AJ72" i="3"/>
  <c r="AI270" i="3"/>
  <c r="AH86" i="3"/>
  <c r="AJ41" i="3"/>
  <c r="AG263" i="3"/>
  <c r="AJ284" i="3"/>
  <c r="AK81" i="3"/>
  <c r="AH178" i="3"/>
  <c r="AK453" i="3"/>
  <c r="AJ276" i="3"/>
  <c r="AI67" i="3"/>
  <c r="AH97" i="3"/>
  <c r="AJ416" i="3"/>
  <c r="AI143" i="3"/>
  <c r="AJ391" i="3"/>
  <c r="AK292" i="3"/>
  <c r="AJ292" i="3"/>
  <c r="AG12" i="3"/>
  <c r="AG301" i="3"/>
  <c r="AH325" i="3"/>
  <c r="AI99" i="3"/>
  <c r="AI92" i="3"/>
  <c r="AK92" i="3"/>
  <c r="AJ340" i="3"/>
  <c r="AI241" i="3"/>
  <c r="AF88" i="3"/>
  <c r="AH95" i="3"/>
  <c r="AI95" i="3"/>
  <c r="AI268" i="3"/>
  <c r="AK330" i="3"/>
  <c r="AK47" i="3"/>
  <c r="AI6" i="3"/>
  <c r="AJ8" i="3"/>
  <c r="AJ53" i="3"/>
  <c r="AJ168" i="3"/>
  <c r="AI70" i="3"/>
  <c r="AI162" i="3"/>
  <c r="AH162" i="3"/>
  <c r="AJ77" i="3"/>
  <c r="AI77" i="3"/>
  <c r="AJ164" i="3"/>
  <c r="AJ227" i="3"/>
  <c r="AI161" i="3"/>
  <c r="AJ64" i="3"/>
  <c r="AH84" i="3"/>
  <c r="AH327" i="3"/>
  <c r="AI372" i="3"/>
  <c r="AJ455" i="3"/>
  <c r="AI375" i="3"/>
  <c r="AI369" i="3"/>
  <c r="AH299" i="3"/>
  <c r="AK393" i="3"/>
  <c r="AH180" i="3"/>
  <c r="AJ61" i="3"/>
  <c r="AH282" i="3"/>
  <c r="AJ99" i="3"/>
  <c r="AK95" i="3"/>
  <c r="AH28" i="3"/>
  <c r="AG27" i="3"/>
  <c r="AI182" i="3"/>
  <c r="AH36" i="3"/>
  <c r="AJ50" i="3"/>
  <c r="AK263" i="3"/>
  <c r="AG81" i="3"/>
  <c r="AI313" i="3"/>
  <c r="AI103" i="3"/>
  <c r="AI178" i="3"/>
  <c r="AI238" i="3"/>
  <c r="AG184" i="3"/>
  <c r="AJ4" i="3"/>
  <c r="AH129" i="3"/>
  <c r="AK12" i="3"/>
  <c r="AJ325" i="3"/>
  <c r="AK279" i="3"/>
  <c r="AI265" i="3"/>
  <c r="AK159" i="3"/>
  <c r="AJ24" i="3"/>
  <c r="AJ185" i="3"/>
  <c r="AK137" i="3"/>
  <c r="AK6" i="3"/>
  <c r="AH8" i="3"/>
  <c r="AK295" i="3"/>
  <c r="AI246" i="3"/>
  <c r="AK246" i="3"/>
  <c r="AJ327" i="3"/>
  <c r="AI319" i="3"/>
  <c r="AK303" i="3"/>
  <c r="AJ299" i="3"/>
  <c r="AJ353" i="3"/>
  <c r="AI208" i="3"/>
  <c r="AH77" i="3"/>
  <c r="AJ101" i="3"/>
  <c r="AI27" i="3"/>
  <c r="AH189" i="3"/>
  <c r="AI74" i="3"/>
  <c r="AJ17" i="3"/>
  <c r="AJ270" i="3"/>
  <c r="AH263" i="3"/>
  <c r="AJ178" i="3"/>
  <c r="AI219" i="3"/>
  <c r="AI276" i="3"/>
  <c r="AI4" i="3"/>
  <c r="AH154" i="3"/>
  <c r="AI97" i="3"/>
  <c r="AJ143" i="3"/>
  <c r="AH301" i="3"/>
  <c r="AG325" i="3"/>
  <c r="AI310" i="3"/>
  <c r="AH92" i="3"/>
  <c r="AI340" i="3"/>
  <c r="AK241" i="3"/>
  <c r="AI159" i="3"/>
  <c r="AI243" i="3"/>
  <c r="AI84" i="3"/>
  <c r="T107" i="3"/>
  <c r="T111" i="3"/>
  <c r="F108" i="3" a="1"/>
  <c r="F108" i="3" s="1"/>
  <c r="F112" i="3" a="1"/>
  <c r="F112" i="3" s="1"/>
  <c r="F386" i="3" a="1"/>
  <c r="F386" i="3" s="1"/>
  <c r="F339" i="3" a="1"/>
  <c r="F339" i="3" s="1"/>
  <c r="F460" i="3" a="1"/>
  <c r="F460" i="3" s="1"/>
  <c r="F358" i="3" a="1"/>
  <c r="F358" i="3" s="1"/>
  <c r="F411" i="3" a="1"/>
  <c r="F411" i="3" s="1"/>
  <c r="F425" i="3" a="1"/>
  <c r="F425" i="3" s="1"/>
  <c r="F261" i="3" a="1"/>
  <c r="F261" i="3" s="1"/>
  <c r="F365" i="3" a="1"/>
  <c r="F365" i="3" s="1"/>
  <c r="F177" i="3" a="1"/>
  <c r="F177" i="3" s="1"/>
  <c r="AF276" i="3"/>
  <c r="AG393" i="3"/>
  <c r="AF189" i="3"/>
  <c r="AF353" i="3"/>
  <c r="AG313" i="3"/>
  <c r="AG310" i="3"/>
  <c r="AF273" i="3"/>
  <c r="AF327" i="3"/>
  <c r="AF230" i="3"/>
  <c r="AF124" i="3"/>
  <c r="AF17" i="3"/>
  <c r="AF105" i="3"/>
  <c r="AF10" i="3"/>
  <c r="AG455" i="3"/>
  <c r="AG131" i="3"/>
  <c r="AH81" i="3"/>
  <c r="AG164" i="3"/>
  <c r="AF27" i="3"/>
  <c r="AF292" i="3"/>
  <c r="AF103" i="3"/>
  <c r="AF197" i="3"/>
  <c r="AF4" i="3"/>
  <c r="AF99" i="3"/>
  <c r="AH251" i="3"/>
  <c r="AH273" i="3"/>
  <c r="AG28" i="3"/>
  <c r="AG303" i="3"/>
  <c r="AF282" i="3"/>
  <c r="AG353" i="3"/>
  <c r="AF92" i="3"/>
  <c r="AF77" i="3"/>
  <c r="AF446" i="3"/>
  <c r="AG375" i="3"/>
  <c r="AF313" i="3"/>
  <c r="AF182" i="3"/>
  <c r="AG92" i="3"/>
  <c r="AF200" i="3"/>
  <c r="AG109" i="3"/>
  <c r="AF36" i="3"/>
  <c r="AG120" i="3"/>
  <c r="AG129" i="3"/>
  <c r="AG6" i="3"/>
  <c r="AF53" i="3"/>
  <c r="AF131" i="3"/>
  <c r="AH44" i="3"/>
  <c r="AH33" i="3"/>
  <c r="AF184" i="3"/>
  <c r="AG416" i="3"/>
  <c r="AF346" i="3"/>
  <c r="AF137" i="3"/>
  <c r="AF251" i="3"/>
  <c r="AG369" i="3"/>
  <c r="AG47" i="3"/>
  <c r="AG50" i="3"/>
  <c r="AG224" i="3"/>
  <c r="AG4" i="3"/>
  <c r="AG143" i="3"/>
  <c r="AH109" i="3"/>
  <c r="AF185" i="3"/>
  <c r="AF84" i="3"/>
  <c r="AF44" i="3"/>
  <c r="AF219" i="3"/>
  <c r="AF325" i="3"/>
  <c r="AG30" i="3"/>
  <c r="AF305" i="3"/>
  <c r="AG185" i="3"/>
  <c r="AG134" i="3"/>
  <c r="AG319" i="3"/>
  <c r="AG168" i="3"/>
  <c r="AF141" i="3"/>
  <c r="AG189" i="3"/>
  <c r="AG78" i="3"/>
  <c r="AH143" i="3"/>
  <c r="AG449" i="3"/>
  <c r="AJ103" i="3" l="1"/>
  <c r="F262" i="3" a="1"/>
  <c r="F262" i="3" s="1"/>
  <c r="F359" i="3" a="1"/>
  <c r="F359" i="3" s="1"/>
  <c r="AH105" i="3"/>
  <c r="F158" i="3" l="1" a="1"/>
  <c r="F158" i="3" s="1"/>
</calcChain>
</file>

<file path=xl/sharedStrings.xml><?xml version="1.0" encoding="utf-8"?>
<sst xmlns="http://schemas.openxmlformats.org/spreadsheetml/2006/main" count="3495" uniqueCount="1163">
  <si>
    <t>Ataque a distancia: 50 metros</t>
  </si>
  <si>
    <t>+50 al turno</t>
  </si>
  <si>
    <t>+3 ataques limitados</t>
  </si>
  <si>
    <t xml:space="preserve"> +75 a la habilidad de ataque</t>
  </si>
  <si>
    <t>+125 al turno</t>
  </si>
  <si>
    <t>Ataque en área: 10 metros de radio</t>
  </si>
  <si>
    <t>+150 al turno</t>
  </si>
  <si>
    <t>+8 ataques adicionales limitados</t>
  </si>
  <si>
    <t>+175 al turno</t>
  </si>
  <si>
    <t>Ataque elemental: Calor</t>
  </si>
  <si>
    <t>Técnica mantenida</t>
  </si>
  <si>
    <t>+40 al ataque</t>
  </si>
  <si>
    <t>Ataque a distancia: 20 metros</t>
  </si>
  <si>
    <t>x2 al daño</t>
  </si>
  <si>
    <t>Ataque en área: 50 metros de radio</t>
  </si>
  <si>
    <t>+75 al ataque</t>
  </si>
  <si>
    <t>+75 al daño</t>
  </si>
  <si>
    <t>+40 al crítico</t>
  </si>
  <si>
    <t>+150 al ataque</t>
  </si>
  <si>
    <t>Sacrificio vital doble</t>
  </si>
  <si>
    <t>+6 defensas adicionales</t>
  </si>
  <si>
    <t>+1 ataque adicional</t>
  </si>
  <si>
    <t>+40 al daño</t>
  </si>
  <si>
    <t>-6 a la TA defensora</t>
  </si>
  <si>
    <t>-50 a los golpes apuntados</t>
  </si>
  <si>
    <t>+50 a la habilidad de ataque</t>
  </si>
  <si>
    <t>+40 a la habilidad de ataque</t>
  </si>
  <si>
    <t>Ataque en área: 25 metros de radio</t>
  </si>
  <si>
    <t>Proyección de Fuerza 16</t>
  </si>
  <si>
    <t xml:space="preserve"> Ataque a distancia: un kilómetro</t>
  </si>
  <si>
    <t>Ataque en área: 100 metros de radio</t>
  </si>
  <si>
    <t>Capaz de dañar energía</t>
  </si>
  <si>
    <t>+25 Habilidad de ataque</t>
  </si>
  <si>
    <t>+40 al Daño</t>
  </si>
  <si>
    <t>Ataque a distancia; 100 metros</t>
  </si>
  <si>
    <t>+50 al Daño</t>
  </si>
  <si>
    <t>Ataque con área de 10 metros</t>
  </si>
  <si>
    <t>+50 Habilidad de ataque</t>
  </si>
  <si>
    <t>Presa con Fuerza 14</t>
  </si>
  <si>
    <t>+40 a la Habilidad de parada</t>
  </si>
  <si>
    <t>Escudo de energía; 1000 puntos de vida</t>
  </si>
  <si>
    <t>Reflectar ataque</t>
  </si>
  <si>
    <t>+4 Ataques adicionales</t>
  </si>
  <si>
    <t>-6 a la Armadura</t>
  </si>
  <si>
    <t>+40 Habilidad de ataque</t>
  </si>
  <si>
    <t>Estado; RF contra 100 o Negativos a la acción</t>
  </si>
  <si>
    <t>Estado; RF contra 120 o Daño</t>
  </si>
  <si>
    <t xml:space="preserve"> +50 Habilidad de ataque</t>
  </si>
  <si>
    <t>Estado; RF contra 140 o Paralización total</t>
  </si>
  <si>
    <t>Estado; RF contra 180 o Reducción de RF</t>
  </si>
  <si>
    <t xml:space="preserve"> +75 Habilidad de ataque</t>
  </si>
  <si>
    <t>Estado; RF contra 140 o Muerte</t>
  </si>
  <si>
    <t xml:space="preserve"> +40 Habilidad de parada</t>
  </si>
  <si>
    <t>+4 a la Armadura del defensor</t>
  </si>
  <si>
    <t>-4 a la Armadura</t>
  </si>
  <si>
    <t>+50 al daño</t>
  </si>
  <si>
    <t>Ataque en área; 25 metros</t>
  </si>
  <si>
    <t>Triplica el daño</t>
  </si>
  <si>
    <t xml:space="preserve"> +90 Habilidad de parada</t>
  </si>
  <si>
    <t>+75 al Contraataque</t>
  </si>
  <si>
    <t>+75 al Daño</t>
  </si>
  <si>
    <t>Ataque indirecto</t>
  </si>
  <si>
    <t>Camuflar ataque (Muy Difícil)</t>
  </si>
  <si>
    <t>Aumento de daño +25 (Sacrificio Vital)</t>
  </si>
  <si>
    <t>Escudo de energía 400 PV</t>
  </si>
  <si>
    <t>Defensa predeterminada (Absurdo)</t>
  </si>
  <si>
    <t>Apuntar -75</t>
  </si>
  <si>
    <t>Potenciar Crítico +125 (Crítico automático)</t>
  </si>
  <si>
    <t>Ataque elemental (Luz)</t>
  </si>
  <si>
    <t>Ataque sobrenatural</t>
  </si>
  <si>
    <t>Ataque con área 50 metros</t>
  </si>
  <si>
    <t>Habilidad de Ataque +50</t>
  </si>
  <si>
    <t>Ataque adicional limitado +5</t>
  </si>
  <si>
    <t>Multiplicador al daño x2</t>
  </si>
  <si>
    <t>Habilidad de Esquiva +75</t>
  </si>
  <si>
    <t>Mantenida</t>
  </si>
  <si>
    <t>Habilidad de contraataque +40</t>
  </si>
  <si>
    <t>Reflectar el ataque (Reflectar habilidades esotéricas)</t>
  </si>
  <si>
    <t>Defensa predeterminada 240</t>
  </si>
  <si>
    <t>Sostenimiento menor</t>
  </si>
  <si>
    <t>50 metros</t>
  </si>
  <si>
    <t>Intangibilidad</t>
  </si>
  <si>
    <t>Combinable</t>
  </si>
  <si>
    <t>Transporte automático 20 metros</t>
  </si>
  <si>
    <t>Marca menor</t>
  </si>
  <si>
    <t>Ataque con área 10 metros</t>
  </si>
  <si>
    <t>Drenaje de Ki 160 RF</t>
  </si>
  <si>
    <t>Defensa adicional +3</t>
  </si>
  <si>
    <t>Armadura 3</t>
  </si>
  <si>
    <t>Escudo de Energía 1000</t>
  </si>
  <si>
    <t>Ataque adicional limitado +3</t>
  </si>
  <si>
    <t>Ataque con área 100 metros (Elección de blanco)</t>
  </si>
  <si>
    <t>Ataque adicional +2</t>
  </si>
  <si>
    <t>+75 Turno</t>
  </si>
  <si>
    <t>Ataque a distancia 5 Metros</t>
  </si>
  <si>
    <t>Ataque con área 50 Metros (Elección de Blanco)</t>
  </si>
  <si>
    <t>Ataque elemental (Electricidad)</t>
  </si>
  <si>
    <t>Multiplicador al daño x3</t>
  </si>
  <si>
    <t xml:space="preserve"> Escudo de energía 500 (Regeneración 100)</t>
  </si>
  <si>
    <t>Bono a la Esquiva +75</t>
  </si>
  <si>
    <t>Sostenimiento Menor</t>
  </si>
  <si>
    <t>Ataque a distancia 100 metros (Proyección</t>
  </si>
  <si>
    <t>Estela de destrucción)</t>
  </si>
  <si>
    <t>Interrupción RF Daño (Ki</t>
  </si>
  <si>
    <t>Efectos: Previsión completa</t>
  </si>
  <si>
    <t>Armadura 4 (Inmodificable)</t>
  </si>
  <si>
    <t xml:space="preserve"> Acumulación 600 (Regeneración 250)</t>
  </si>
  <si>
    <t>Ataque con área 25 metros (Elección de blanco)</t>
  </si>
  <si>
    <t>Apresamiento 16</t>
  </si>
  <si>
    <t>Potenciar Crítico +50 (Crítico automático)</t>
  </si>
  <si>
    <t>Aumento de Daño +100</t>
  </si>
  <si>
    <t>Destruir armadura -8</t>
  </si>
  <si>
    <t>Apuntar -50</t>
  </si>
  <si>
    <t>Turno +50</t>
  </si>
  <si>
    <t>Critico +75</t>
  </si>
  <si>
    <t>Espejismo (Detección dificultad: Inhumano)</t>
  </si>
  <si>
    <t>Camuflar Ataque (Dificultad Zen)</t>
  </si>
  <si>
    <t>Ataque adicional</t>
  </si>
  <si>
    <t>Ataque a distancia 20 metros</t>
  </si>
  <si>
    <t>Habilidad de Esquiva limitada +75</t>
  </si>
  <si>
    <t>Transporte automático 50 metros</t>
  </si>
  <si>
    <t>Estado sobrenatural RF 140 (Drenaje de vida</t>
  </si>
  <si>
    <t>Por superficie</t>
  </si>
  <si>
    <t>10 metros)</t>
  </si>
  <si>
    <t>Ataque en área 100 metros</t>
  </si>
  <si>
    <t>Aumento de daño +50</t>
  </si>
  <si>
    <t>Habilidad de Ataque +90</t>
  </si>
  <si>
    <t>+100 Ataque</t>
  </si>
  <si>
    <t>Estado sobrenatural RF 200 (Doble daño)</t>
  </si>
  <si>
    <t>Habilidad de Ataque +40</t>
  </si>
  <si>
    <t>Ataque a distancia 50 metros</t>
  </si>
  <si>
    <t>Ataque elemental (Fuego)</t>
  </si>
  <si>
    <t>Espejismo 4 (Detección dificultad: Inhumano</t>
  </si>
  <si>
    <t>Ilusión Fantasmal RP 180)</t>
  </si>
  <si>
    <t>+2 Ataques adicionales limitados</t>
  </si>
  <si>
    <t>Habilidad de Ataque +75</t>
  </si>
  <si>
    <t>Estados sobrenaturales RF 160 (Ilusión mayor)</t>
  </si>
  <si>
    <t>Estados sobrenaturales RF 160 (Ilusión fantasmal</t>
  </si>
  <si>
    <t>Por el aire</t>
  </si>
  <si>
    <t>25 metros)</t>
  </si>
  <si>
    <t>Incremento de Resistencia Mágica +40</t>
  </si>
  <si>
    <t>Armadura 6</t>
  </si>
  <si>
    <t>Sostenimiento mayor</t>
  </si>
  <si>
    <t>Habilidad de Parada + 75</t>
  </si>
  <si>
    <t>Defensa adicional +2</t>
  </si>
  <si>
    <t>Interrupción (RF Daño +120</t>
  </si>
  <si>
    <t>Magia)</t>
  </si>
  <si>
    <t>Aumento de daño +100</t>
  </si>
  <si>
    <t>Armas físicas de Ki calidad +10 (Arma de proyectil</t>
  </si>
  <si>
    <t>1 Arma adicional)</t>
  </si>
  <si>
    <t>+5 Ataques adicionales limitados</t>
  </si>
  <si>
    <t>Ataque camuflado (240)</t>
  </si>
  <si>
    <t>Habilidad de Esquiva completa +40</t>
  </si>
  <si>
    <t>Marca mayor</t>
  </si>
  <si>
    <t>Ataque a distancia 1 kilómetro</t>
  </si>
  <si>
    <t>Habilidad de Ataque +150</t>
  </si>
  <si>
    <t>Ataque con área 100 metros</t>
  </si>
  <si>
    <t>Elección de blanco</t>
  </si>
  <si>
    <t>Habilidad de Parada limitada +75</t>
  </si>
  <si>
    <t>Habilidades perceptivas (Visión radial</t>
  </si>
  <si>
    <t>Ver lo sobrenatural)</t>
  </si>
  <si>
    <t>Parada en área 25 metros</t>
  </si>
  <si>
    <t>Habilidad de Parada limitada +90</t>
  </si>
  <si>
    <t>Estado sobrenatural RF 160 (Parálisis total)</t>
  </si>
  <si>
    <t>Habilidad de contraataque +90</t>
  </si>
  <si>
    <t>Maniobras de combate -50</t>
  </si>
  <si>
    <t>Capacidad incrementada (Destreza +6)</t>
  </si>
  <si>
    <t>Habilidad de Parada +175</t>
  </si>
  <si>
    <t>Escudo de energía 800 PV</t>
  </si>
  <si>
    <t>Reflectar el Ataque</t>
  </si>
  <si>
    <t>Recuperar acción</t>
  </si>
  <si>
    <t>Habilidad de contraataque +25</t>
  </si>
  <si>
    <t>Potenciar crítico +50 (Crítico automático)</t>
  </si>
  <si>
    <t>Apresamiento Presa 12 (Presa existencial</t>
  </si>
  <si>
    <t>Mantenida)</t>
  </si>
  <si>
    <t>Ataque con área 25 metros</t>
  </si>
  <si>
    <t>Sustitución de daño 150</t>
  </si>
  <si>
    <t>Potenciar crítico +40</t>
  </si>
  <si>
    <t>Acumulación 1000 PV (Regeneración 250)</t>
  </si>
  <si>
    <t>Intangibilidad (Fusión)</t>
  </si>
  <si>
    <t>Habilidad de Ataque +100</t>
  </si>
  <si>
    <t>Ataque a distancia 50 metros (Proyección)</t>
  </si>
  <si>
    <t>Estado sobrenatural RF 160 (Terror)</t>
  </si>
  <si>
    <t>Habilidad de Esquiva +40</t>
  </si>
  <si>
    <t>Habilidad de Contraataque +50</t>
  </si>
  <si>
    <t>Habilidad de Parada +50</t>
  </si>
  <si>
    <t>Ataque adicional limitado +1</t>
  </si>
  <si>
    <t>Aumento de Daño +50</t>
  </si>
  <si>
    <t>Destruir armadura -3 TA</t>
  </si>
  <si>
    <t>Ataque adicional limitado +4</t>
  </si>
  <si>
    <t>Apresamiento Presa 12</t>
  </si>
  <si>
    <t>Incrementar Turno +50</t>
  </si>
  <si>
    <t>Potenciar Crítico +40</t>
  </si>
  <si>
    <t xml:space="preserve"> Camuflar ataque Inhumano</t>
  </si>
  <si>
    <t>1 Espejismo (Indetección Casi Imposible)</t>
  </si>
  <si>
    <t>Apresamiento Presa 16</t>
  </si>
  <si>
    <t>Aumento de Daño +90</t>
  </si>
  <si>
    <t>Ataque adicional +2 (Combo hasta 2 adicionales</t>
  </si>
  <si>
    <t>Bono de cansancio añadido)</t>
  </si>
  <si>
    <t>Aumentar Rotura +20</t>
  </si>
  <si>
    <t>Maniobras de combate -25</t>
  </si>
  <si>
    <t>Incremento de Turno +75</t>
  </si>
  <si>
    <t>Ataque adicional limitado +4 (Ataque continuo)</t>
  </si>
  <si>
    <t>Impacto 14</t>
  </si>
  <si>
    <t>Incremento de Turno +150</t>
  </si>
  <si>
    <t>Impacto 12</t>
  </si>
  <si>
    <t>Estado sobrenatural RF 140 (Paralización parcial</t>
  </si>
  <si>
    <t>50 metros)</t>
  </si>
  <si>
    <t>Potenciar Crítico +50</t>
  </si>
  <si>
    <t>Ataque indirecto Nv 3</t>
  </si>
  <si>
    <t>Ataque con área 5 kilómetros</t>
  </si>
  <si>
    <t>Impacto 18</t>
  </si>
  <si>
    <t>Multiplicador al Daño x2</t>
  </si>
  <si>
    <t>Ataque Predeterminado Zen</t>
  </si>
  <si>
    <t>Aumento de Daño +75</t>
  </si>
  <si>
    <t>Habilidad de Parada +75</t>
  </si>
  <si>
    <t>Habilidad de Contraataque +75</t>
  </si>
  <si>
    <t>Habilidad de contraataque +75</t>
  </si>
  <si>
    <t>Ataque a distancia 250 metros ç(Proyección</t>
  </si>
  <si>
    <t>Defensa predeterminada 180</t>
  </si>
  <si>
    <t>Escudo de energía 400 (Regeneración 100)</t>
  </si>
  <si>
    <t>Recuperar Acción</t>
  </si>
  <si>
    <t>Ataque predeterminado 240</t>
  </si>
  <si>
    <t>Ataque a distancia 5 metros</t>
  </si>
  <si>
    <t>Escudo de energía 500 (Regeneración 250)</t>
  </si>
  <si>
    <t>Visión Nocturna</t>
  </si>
  <si>
    <t>Visión Radial</t>
  </si>
  <si>
    <t>Ver lo Sobrenatural</t>
  </si>
  <si>
    <t>Ataque a Distancia 100 metros</t>
  </si>
  <si>
    <t>Ataque en área 50 metros</t>
  </si>
  <si>
    <t xml:space="preserve"> Defensa predeterminada 320</t>
  </si>
  <si>
    <t>Escudo de energía 1000 (Regeneración 500)</t>
  </si>
  <si>
    <t>Ataque predeterminado 440</t>
  </si>
  <si>
    <t>Daño x3</t>
  </si>
  <si>
    <t>Ataques adicionales +3</t>
  </si>
  <si>
    <t>Choque físico</t>
  </si>
  <si>
    <t>Ataque elemental (Frío)</t>
  </si>
  <si>
    <t>Ataque indirecto Nvº 2</t>
  </si>
  <si>
    <t>Ataque adicional limitado</t>
  </si>
  <si>
    <t>+10 Ataques adicionales limitados (Ataque continuo)</t>
  </si>
  <si>
    <t>Ataque adicional +1</t>
  </si>
  <si>
    <t>Defensa adicional 3</t>
  </si>
  <si>
    <t>Ataque a distancia 1 kilómetro (Estela de destrucción)</t>
  </si>
  <si>
    <t>Ataque a Distancia</t>
  </si>
  <si>
    <t>Incrementar Turno</t>
  </si>
  <si>
    <t>Ataque Adicional Limitado</t>
  </si>
  <si>
    <t>Ataque con Área</t>
  </si>
  <si>
    <t>Aumento de Daño</t>
  </si>
  <si>
    <t>Ataque Elemental</t>
  </si>
  <si>
    <t>Fuego</t>
  </si>
  <si>
    <t xml:space="preserve"> +25 al daño</t>
  </si>
  <si>
    <t xml:space="preserve">Ataque adicional limitado +8 (Ataque Continuo) </t>
  </si>
  <si>
    <t>Habilidad de Ataque</t>
  </si>
  <si>
    <t>Multiplicador al Daño</t>
  </si>
  <si>
    <t>Potenciar Crítico</t>
  </si>
  <si>
    <t>Mantener activo Feuer</t>
  </si>
  <si>
    <t>Predeterminada</t>
  </si>
  <si>
    <t>Ningún daño</t>
  </si>
  <si>
    <t>Sacrificio CON</t>
  </si>
  <si>
    <t>Condición Nocturno</t>
  </si>
  <si>
    <t>Circunstancia límite (Sufrir daños)</t>
  </si>
  <si>
    <t>Daño reducido (Mitad de daño)</t>
  </si>
  <si>
    <t>Técnica mantenida (Le Pétale)</t>
  </si>
  <si>
    <t>Penalizador a toda acción -75</t>
  </si>
  <si>
    <t>Circunstancia límite (Recibir daño)</t>
  </si>
  <si>
    <t>Sobrecarga (20 Asaltos)</t>
  </si>
  <si>
    <t>Sin defensa</t>
  </si>
  <si>
    <t>Condiciones (En contacto con Tierra)</t>
  </si>
  <si>
    <t>Lentitud</t>
  </si>
  <si>
    <t>Daño reducido (Ningún daño)</t>
  </si>
  <si>
    <t>Agotamiento -2</t>
  </si>
  <si>
    <t>Técnica mantenida Nivel 2 (Jin Shu)</t>
  </si>
  <si>
    <t>Circunstancia de combate (Apresado)</t>
  </si>
  <si>
    <t>Sobrecarga 20</t>
  </si>
  <si>
    <t>Agotamiento -4</t>
  </si>
  <si>
    <t>Exceso de energía</t>
  </si>
  <si>
    <t>Condición (Terreno determinado)</t>
  </si>
  <si>
    <t>Técnica mantenida (Apertura espacial)</t>
  </si>
  <si>
    <t>Sobrecarga 20 asaltos</t>
  </si>
  <si>
    <t>Sacrificio -25 Pv</t>
  </si>
  <si>
    <t>Ataque especializado (Sólo contra parada)</t>
  </si>
  <si>
    <t>Defensa especializada (Sólo contra conjuros)</t>
  </si>
  <si>
    <t>Técnica mantenida (Gunslinger)</t>
  </si>
  <si>
    <t>Defensa especializada (Solo contra proyectiles)</t>
  </si>
  <si>
    <t>Predeterminación</t>
  </si>
  <si>
    <t>Requerimiento</t>
  </si>
  <si>
    <t>Circunstancia límite: Mitad de PV</t>
  </si>
  <si>
    <t>Sacrificio 25 PV</t>
  </si>
  <si>
    <t>Condiciones (Desenvainar)</t>
  </si>
  <si>
    <t>Daño reducido (mitad de daño)</t>
  </si>
  <si>
    <t>Terreno determinado (Tierra)</t>
  </si>
  <si>
    <t>Requerimientos elementales (Intensidad simple)</t>
  </si>
  <si>
    <t>Requerimientos elementales (Intensidad mayor agua)</t>
  </si>
  <si>
    <t>Terreno determinado (tierra)</t>
  </si>
  <si>
    <t>Penalizador a toda acción -150</t>
  </si>
  <si>
    <t>Requerimientos elementales (Intensidad simple Fuego)</t>
  </si>
  <si>
    <t>Requerimientos elementales (Intensidad mayor Fuego)</t>
  </si>
  <si>
    <t>Sacrificio -50 PV</t>
  </si>
  <si>
    <t>Requerimiento (Sangre Antigua)</t>
  </si>
  <si>
    <t>Técnica mantenida 2º nivel (Mecanus)</t>
  </si>
  <si>
    <t>Circunstancia Límite (Mitad de puntos de vida)</t>
  </si>
  <si>
    <t>Técnica Mantenida</t>
  </si>
  <si>
    <t>Defensas Adicionales</t>
  </si>
  <si>
    <t>Ataque Adicional</t>
  </si>
  <si>
    <t>Destruir Armadura</t>
  </si>
  <si>
    <t>Maniobras de Combate y Apuntar</t>
  </si>
  <si>
    <t>Impacto</t>
  </si>
  <si>
    <t>CELÉRITAS</t>
  </si>
  <si>
    <t>IGNIS</t>
  </si>
  <si>
    <t>EL DRAGÓN</t>
  </si>
  <si>
    <t>LAS CADENAS</t>
  </si>
  <si>
    <t>SIRIUS</t>
  </si>
  <si>
    <t>BASIS</t>
  </si>
  <si>
    <t>ORMUS</t>
  </si>
  <si>
    <t>HYOUSETSU JIGOKU</t>
  </si>
  <si>
    <t>HYPNOS REQUIEM</t>
  </si>
  <si>
    <t>LE ROSE DU SANG</t>
  </si>
  <si>
    <t>ARASHIDO, EL CAMINO DE LAS TORMENTAS</t>
  </si>
  <si>
    <t>DI QUIU</t>
  </si>
  <si>
    <t>OBSCURITAS</t>
  </si>
  <si>
    <t>COSMOS</t>
  </si>
  <si>
    <t>KAGAMI</t>
  </si>
  <si>
    <t>MAGUS ABSTERGO</t>
  </si>
  <si>
    <t>GUNHELL</t>
  </si>
  <si>
    <t>SATTYAGRAHA</t>
  </si>
  <si>
    <t>A’ARAB ZARAQ</t>
  </si>
  <si>
    <t>WUSHU</t>
  </si>
  <si>
    <t>LA VÍA DE MEIZO</t>
  </si>
  <si>
    <t>MAESTRO DE CATÁSTROFES</t>
  </si>
  <si>
    <t>THANATHOS</t>
  </si>
  <si>
    <t>LEGADO DE SÓLOMON</t>
  </si>
  <si>
    <t>FROSTKOLIER</t>
  </si>
  <si>
    <t>ANIMA, LA CANCIÓN DE LOS ÁNGELES CAÍDOS</t>
  </si>
  <si>
    <t>Ataque capaz de Dañar Energía</t>
  </si>
  <si>
    <t>Apresamiento</t>
  </si>
  <si>
    <t>Habilidad de Parada</t>
  </si>
  <si>
    <t>Escudo de Energía</t>
  </si>
  <si>
    <t>Estados Sobrenaturales</t>
  </si>
  <si>
    <t>Daño reducido</t>
  </si>
  <si>
    <t>Armadura</t>
  </si>
  <si>
    <t>Habilidad de Contraataque</t>
  </si>
  <si>
    <t>Ataque Indirecto</t>
  </si>
  <si>
    <t>Camuflar Ataque</t>
  </si>
  <si>
    <t>+50</t>
  </si>
  <si>
    <t>+3</t>
  </si>
  <si>
    <t>+75</t>
  </si>
  <si>
    <t>+125</t>
  </si>
  <si>
    <t>10 metros de radio</t>
  </si>
  <si>
    <t>+150</t>
  </si>
  <si>
    <t>+8</t>
  </si>
  <si>
    <t>+175</t>
  </si>
  <si>
    <t>+25</t>
  </si>
  <si>
    <t>+40</t>
  </si>
  <si>
    <t>20 metros</t>
  </si>
  <si>
    <t>x2</t>
  </si>
  <si>
    <t>50 metros de radio</t>
  </si>
  <si>
    <t>Sacrificio Vital Doble</t>
  </si>
  <si>
    <t>+6</t>
  </si>
  <si>
    <t>+1</t>
  </si>
  <si>
    <t>-50</t>
  </si>
  <si>
    <t>25 metros de radio</t>
  </si>
  <si>
    <t>FUE 16</t>
  </si>
  <si>
    <t>1 kilómetro</t>
  </si>
  <si>
    <t>100 metros de radio</t>
  </si>
  <si>
    <t>100 metros</t>
  </si>
  <si>
    <t>FUE 14</t>
  </si>
  <si>
    <t>1.000 PV</t>
  </si>
  <si>
    <t>+4</t>
  </si>
  <si>
    <t>RF 100</t>
  </si>
  <si>
    <t>Estado añadido: Pen. a la Acción Menor</t>
  </si>
  <si>
    <t>RF 120</t>
  </si>
  <si>
    <t>Estado añadido: Daño</t>
  </si>
  <si>
    <t>RF 140</t>
  </si>
  <si>
    <t>Estado añadido: Paralización Total</t>
  </si>
  <si>
    <t>RF 180</t>
  </si>
  <si>
    <t>Estado añadido: Reducción de RF</t>
  </si>
  <si>
    <t>Estado añadido: Muerte</t>
  </si>
  <si>
    <t>x3</t>
  </si>
  <si>
    <t>+90</t>
  </si>
  <si>
    <t>Excisum Aeris (25 CM) Nv 1</t>
  </si>
  <si>
    <t>Velocitas Ventus (25 CM) Nv 1</t>
  </si>
  <si>
    <t>Excisum Magister (45 CM) Nv 2</t>
  </si>
  <si>
    <t>Magnus Exactor (45 CM) Nv 2</t>
  </si>
  <si>
    <t>Summun (85 CM) Nv 3</t>
  </si>
  <si>
    <t>Feuer (20 CM) Nv 1</t>
  </si>
  <si>
    <t>Le Feu (20 CM) Nv 1</t>
  </si>
  <si>
    <t>Horecka (40 CM) Nv 2</t>
  </si>
  <si>
    <t>Vatra (40 CM) Nv 2</t>
  </si>
  <si>
    <t>Eld (60 CM) Nv 3</t>
  </si>
  <si>
    <t>Las escamas (20 CM) Nv 1</t>
  </si>
  <si>
    <t>Las garras (30 CM) Nv 1</t>
  </si>
  <si>
    <t>El colmillo (45 CM) Nv 2</t>
  </si>
  <si>
    <t>La cola (55 CM) Nv 2</t>
  </si>
  <si>
    <t>El aliento del Dragón (80 CM) Nv 3</t>
  </si>
  <si>
    <t>Primera Cadena: Volgarath (35 CM) Nv 1</t>
  </si>
  <si>
    <t>Segunda Cadena: Exelion (50 CM) Nv 1</t>
  </si>
  <si>
    <t>Tercera Cadena: Dedalus (60 CM) Nv 2</t>
  </si>
  <si>
    <t>Cuarta Cadena: Oberon (70 CM) Nv 2</t>
  </si>
  <si>
    <t>Quinta Cadena: Garuda (90 CM) Nv 3</t>
  </si>
  <si>
    <t>Itami (30 CM) Nv 1</t>
  </si>
  <si>
    <t>Hakai (30 CM) Nv 1</t>
  </si>
  <si>
    <t>Tomeru (40 CM) Nv 2</t>
  </si>
  <si>
    <t>Yowai (40 CM) Nv 2</t>
  </si>
  <si>
    <t>Korosu (70 CM) Nv 3</t>
  </si>
  <si>
    <t>Escudo del alba (25 CM) Nv 1</t>
  </si>
  <si>
    <t>Tajo carmesí (20 CM) Nv 1</t>
  </si>
  <si>
    <t>Destello Final (50 CM) Nv 2</t>
  </si>
  <si>
    <t>Implosión (50 CM) Nv 2</t>
  </si>
  <si>
    <t>El latido del trueno (60 CM) Nv 3</t>
  </si>
  <si>
    <t>Libera Me (45 CM) Nv 1</t>
  </si>
  <si>
    <t>Sanctus (30 CM) Nv 1</t>
  </si>
  <si>
    <t>Kyrie eleison (75 CM) Nv 2</t>
  </si>
  <si>
    <t>Dies Irae (55 CM) Nv 2</t>
  </si>
  <si>
    <t>Réquiem (110 CM) Nv 3</t>
  </si>
  <si>
    <t>Yuki (30 CM) Nv 1</t>
  </si>
  <si>
    <t>Samui (20 CM) Nv 1</t>
  </si>
  <si>
    <t>Kagami (65 CM) Nv 2</t>
  </si>
  <si>
    <t>Kagami No Kakera (70 CM) Nv 2</t>
  </si>
  <si>
    <t>Shitsunen No Sekai (115 CM) Nv 3</t>
  </si>
  <si>
    <t>Ether (25 CM) Nv 1</t>
  </si>
  <si>
    <t>El Paso De La Vigilia (25 CM) Nv 1</t>
  </si>
  <si>
    <t>Marca Espectral (30 CM) Nv 1</t>
  </si>
  <si>
    <t>La Sombra De La Muerte (60 CM) Nv 2</t>
  </si>
  <si>
    <t>Horda Espectral (45 CM) Nv 2</t>
  </si>
  <si>
    <t>La Última Pesadilla (80 CM) Nv 2</t>
  </si>
  <si>
    <t>Le Tige, El Tallo (20 CM) Nv 1</t>
  </si>
  <si>
    <t>Les Feuilles, Las Hojas (30 CM) Nv 1</t>
  </si>
  <si>
    <t>Le Pétale, El Pétalo (40 CM) Nv 2</t>
  </si>
  <si>
    <t>Les Epines, Las Espinas (55 CM) Nv 2</t>
  </si>
  <si>
    <t>Mille Pétales De Rose, Mil Pétalos De Rosa (90 CM) Nv 3</t>
  </si>
  <si>
    <t>Shuryudo, El Camino De Las Corrientes (25 CM) Nv 1</t>
  </si>
  <si>
    <t>Kazedo, El Camino Del Viento (40 CM) Nv 1</t>
  </si>
  <si>
    <t>Denkido, El Camino De La Electricidad (75 CM) Nv 2</t>
  </si>
  <si>
    <t>Tatsumakido, El Camino Del Tornado (75 CM) Nv 2</t>
  </si>
  <si>
    <t>Raikoudo, El Camino Del Rayo (95 CM) Nv 3</t>
  </si>
  <si>
    <t>Yue (35 CM) Nv 1</t>
  </si>
  <si>
    <t>Shi Tou (50 CM) Nv 1</t>
  </si>
  <si>
    <t>Yan (40 CM) Nv 2</t>
  </si>
  <si>
    <t>Jin Shu (65 CM) Nv 2</t>
  </si>
  <si>
    <t>Guan Shi (60 CM) Nv 2</t>
  </si>
  <si>
    <t>Ren Zhi Shu, El Pilar Del Mundo (90 CM) Nv 3</t>
  </si>
  <si>
    <t>Oculus (20 CM) Nv 1</t>
  </si>
  <si>
    <t>Sensus (20 CM) Nv 1</t>
  </si>
  <si>
    <t>Luctus (40 CM) Nv 1</t>
  </si>
  <si>
    <t>Ego (40 CM) Nv 2</t>
  </si>
  <si>
    <t>Obitus (45 CM) Nv 2</t>
  </si>
  <si>
    <t>Apertura Espacial (35 CM) Nv 1</t>
  </si>
  <si>
    <t>Viento Estelar (45 CM) Nv 1</t>
  </si>
  <si>
    <t>El Portal Oscuro (75 CM) Nv 2</t>
  </si>
  <si>
    <t>Armageddon (70 CM) Nv 2</t>
  </si>
  <si>
    <t>Supernova (105 CM) Nv 3</t>
  </si>
  <si>
    <t>Onibi, Fuego Fantasmal (30 CM) Nv 1</t>
  </si>
  <si>
    <t>Kawarimi, Intercambio (30 CM) Nv 1</t>
  </si>
  <si>
    <t>Genmai, Danza De Las Ilusiones (70 CM) Nv 2</t>
  </si>
  <si>
    <t>Maboroshi, El Sueño (60 CM) Nv 2</t>
  </si>
  <si>
    <t>Genzou No Sekai, Mundo De Las Ilusiones (115 CM) Nv 3</t>
  </si>
  <si>
    <t>Spiritum (30 CM) Nv 1</t>
  </si>
  <si>
    <t>Necis (25 CM) Nv 1</t>
  </si>
  <si>
    <t>Patrocinium (70 CM) Nv 2</t>
  </si>
  <si>
    <t>Aeternum (65 CM) Nv 2</t>
  </si>
  <si>
    <t>Expello (100 CM) Nv 2</t>
  </si>
  <si>
    <t>Gunslinger (35 CM) Nv 1</t>
  </si>
  <si>
    <t>Barrel Shot (45 CM) Nv 1</t>
  </si>
  <si>
    <t>Bounce Shot (25 CM) Nv 1</t>
  </si>
  <si>
    <t>Bullet Time (30 CM) Nv 1</t>
  </si>
  <si>
    <t>Perfect Shot (85 CM) Nv 2</t>
  </si>
  <si>
    <t>Sniper Shot (65 CM) Nv 2</t>
  </si>
  <si>
    <t>Storm Waltz (90 CM) Nv 3</t>
  </si>
  <si>
    <t>Bhakti (20 CM) Nv 1</t>
  </si>
  <si>
    <t>Ajna (35 CM) Nv 1</t>
  </si>
  <si>
    <t>Anahata (45 CM) Nv 1</t>
  </si>
  <si>
    <t>Manipura (55 CM) Nv 2</t>
  </si>
  <si>
    <t>Muladhara (90 CM) Nv 2</t>
  </si>
  <si>
    <t>Nirvana (95 CM) Nv 3</t>
  </si>
  <si>
    <t>Martirio Eterno (30 CM) Nv 1</t>
  </si>
  <si>
    <t>Festín De Sangre (25 CM) Nv 1</t>
  </si>
  <si>
    <t>La Mano Del Purgatorio (35 CM) Nv 1</t>
  </si>
  <si>
    <t>Llamada Infernal (45 CM) Nv 2</t>
  </si>
  <si>
    <t>Corrupción Primaria (75 CM) Nv 2</t>
  </si>
  <si>
    <t>La Semilla Del Mal (95 CM) Nv 3</t>
  </si>
  <si>
    <t>La Grulla Blanca (20 CM) Nv 1</t>
  </si>
  <si>
    <t>Las Fauces Del Lobo (20 CM) Nv 1</t>
  </si>
  <si>
    <t>La Garra Del Tigre (25 CM) Nv 1</t>
  </si>
  <si>
    <t>El Puño Del Gato (30 CM) Nv 1</t>
  </si>
  <si>
    <t>El Abrazo Del Mono (30 CM) Nv 1</t>
  </si>
  <si>
    <t>La Mordedura De La Serpiente (30 CM) Nv 1</t>
  </si>
  <si>
    <t>La Ilusión De La Mantis (50 CM) Nv 2</t>
  </si>
  <si>
    <t>La Garra Del Águila (70 CM) Nv 2</t>
  </si>
  <si>
    <t>El Último Dragón (85 CM) Nv 2</t>
  </si>
  <si>
    <t>Ryukanzan (30 CM) Nv 1</t>
  </si>
  <si>
    <t>Shoryuzan (20 CM) Nv 1</t>
  </si>
  <si>
    <t>Fukuryuzan (20 CM) Nv 1</t>
  </si>
  <si>
    <t>Gozuryuzan (50 CM) Nv 2</t>
  </si>
  <si>
    <t>Douryuzan (70 CM) Nv 2</t>
  </si>
  <si>
    <t>Kouryuu (75 CM) Nv 3</t>
  </si>
  <si>
    <t>Tornado (25 CM) Nv 1</t>
  </si>
  <si>
    <t>Seísmo (45 CM) Nv 1</t>
  </si>
  <si>
    <t>Tsunami (65 CM) Nv 2</t>
  </si>
  <si>
    <t>Maelstrom (75 CM) Nv 2</t>
  </si>
  <si>
    <t>Erupción Volcánica (110 CM) Nv 3</t>
  </si>
  <si>
    <t>Impacto Astronómico (110 CM) Nv 3</t>
  </si>
  <si>
    <t>Sirius, Luz Negra (20 CM) Nv 1</t>
  </si>
  <si>
    <t>Jocasta, Filo De Sombras (25 CM) Nv 1</t>
  </si>
  <si>
    <t>Selune, Sombra De La Luna (65 CM) Nv 2</t>
  </si>
  <si>
    <t>Lycorys, Sumir En La Oscuridad (50 CM) Nv 2</t>
  </si>
  <si>
    <t>Lycorys Korene, Sumir En La Oscuridad (60 CM) Nv 2</t>
  </si>
  <si>
    <t>Fénix Oscuro (90 CM) Nv 3</t>
  </si>
  <si>
    <t>Protocolo Defensivo Dt-01: Pantalla (50 CM) Nv 1</t>
  </si>
  <si>
    <t>Protocolo Reactivo Ac-01: Exaltación (25 CM) Nv 1</t>
  </si>
  <si>
    <t>Protocolo Ofensivo At-01: Filo De Sólomon (35 CM) Nv 1</t>
  </si>
  <si>
    <t>Protocolo Defensivo Dt-02: Pantalla Existencial Mayor (65 CM) Nv 2</t>
  </si>
  <si>
    <t>Protocolo De Búsqueda Sc-02: Ojos De Sólomon (60 CM) Nv 2</t>
  </si>
  <si>
    <t>Protocolo Ofensivo At-02: Mecanus (100 CM) Nv 2</t>
  </si>
  <si>
    <t>Protocolo Ofensivo Rx-02: Pandora (65 CM) Nv 2</t>
  </si>
  <si>
    <t>Protocolo Defensivo Final Dt-03: Guardián (95 CM) Nv 3</t>
  </si>
  <si>
    <t>Protocolo Ofensivo Final At-03: Apocalipsis (80 CM) Nv 3</t>
  </si>
  <si>
    <t>Frostlinder (35 CM) Nv 1</t>
  </si>
  <si>
    <t>Frostvalar (25 CM) Nv 1</t>
  </si>
  <si>
    <t>Kolinger (45 CM) Nv 2</t>
  </si>
  <si>
    <t>Arnbjorg (45 CM) Nv 2</t>
  </si>
  <si>
    <t>Gunnhildur (75 CM) Nv 3</t>
  </si>
  <si>
    <t>Dedisco Deus Crux, La Cruz Del Dios Olvidado (50 CM) Nv 1</t>
  </si>
  <si>
    <t>Sheraphim Ianua, La Puerta Del Serafín (40 CM) Nv 1</t>
  </si>
  <si>
    <t>Angelus Ultima, El Último Ángel (100 CM) Nv 2</t>
  </si>
  <si>
    <t>Questus Resedi Mundus, El Lamento Del Mundo Que Quedó Atrás (100 CM) Nv 2</t>
  </si>
  <si>
    <t>Técnica Nv 1</t>
  </si>
  <si>
    <t>Muy Difícil (140)</t>
  </si>
  <si>
    <t>Sacrificio Vital</t>
  </si>
  <si>
    <t>400 PV</t>
  </si>
  <si>
    <t>Defensa Predeterminada</t>
  </si>
  <si>
    <t>Absurdo (180)</t>
  </si>
  <si>
    <t>Ataque Sobrenatural</t>
  </si>
  <si>
    <t>Ataque adicional limitado +5, Ataque continuo</t>
  </si>
  <si>
    <t>Habilidad de Esquiva</t>
  </si>
  <si>
    <t>Estado sobrenatural RF 180 (Por el aire, 50m, paralización completa</t>
  </si>
  <si>
    <t>Transporte Automático</t>
  </si>
  <si>
    <t>Marca</t>
  </si>
  <si>
    <t>Absorción de Ki</t>
  </si>
  <si>
    <t>Espejismo</t>
  </si>
  <si>
    <t>Espejismo 10 (Detección dificultad: Inhumano) Ilusión Fantasmal (RP 180)</t>
  </si>
  <si>
    <t>Sacrificio de Características</t>
  </si>
  <si>
    <t>Estado sobrenatural RF 160 (Contacto Visual: Un blanco, 25m, Terror, Dolor extremo)</t>
  </si>
  <si>
    <t>Condición</t>
  </si>
  <si>
    <t>Circunstancia Límite</t>
  </si>
  <si>
    <t>-75</t>
  </si>
  <si>
    <t>Crítico Automático</t>
  </si>
  <si>
    <t>Luz</t>
  </si>
  <si>
    <t>+5</t>
  </si>
  <si>
    <t>Ataque Continuo</t>
  </si>
  <si>
    <t>Reflectar Habilidades Esotéricas</t>
  </si>
  <si>
    <t>Casi Imposible (240)</t>
  </si>
  <si>
    <t>Condición: Por el Aire</t>
  </si>
  <si>
    <t>Distancia: 50 metros</t>
  </si>
  <si>
    <t>Menor</t>
  </si>
  <si>
    <t>RF 160</t>
  </si>
  <si>
    <t>Estado añadido: Drenaje de Ki</t>
  </si>
  <si>
    <t>Técnica Nv 2</t>
  </si>
  <si>
    <t>10 Imágenes</t>
  </si>
  <si>
    <t>Indetección Inhumano (320)</t>
  </si>
  <si>
    <t>RP 180</t>
  </si>
  <si>
    <t>Estado añadido: Terror</t>
  </si>
  <si>
    <t>Estado añadido: Dolor extremo</t>
  </si>
  <si>
    <t>Condición: Contacto Visual (Un Blanco)</t>
  </si>
  <si>
    <t>Distancia: 25 metros</t>
  </si>
  <si>
    <t>TA 4</t>
  </si>
  <si>
    <t>TA 3</t>
  </si>
  <si>
    <t>Elección de Blanco</t>
  </si>
  <si>
    <t>+2</t>
  </si>
  <si>
    <t>Técnica Nv 3</t>
  </si>
  <si>
    <t>Tabla de opciones de efectos</t>
  </si>
  <si>
    <t>Efecto</t>
  </si>
  <si>
    <t>Opción</t>
  </si>
  <si>
    <t>CM</t>
  </si>
  <si>
    <t>Nv</t>
  </si>
  <si>
    <t>&gt; HABILIDAD DE ATAQUE</t>
  </si>
  <si>
    <t>Habilidad De Ataque</t>
  </si>
  <si>
    <t>+10</t>
  </si>
  <si>
    <t>+100</t>
  </si>
  <si>
    <t>+200</t>
  </si>
  <si>
    <t>&gt; HABILIDAD DE ATAQUE COMPLETA</t>
  </si>
  <si>
    <t>Habilidad De Ataque Completa</t>
  </si>
  <si>
    <t>&gt; ATAQUE PREDETERMINADO</t>
  </si>
  <si>
    <t>Ataque Predeterminado</t>
  </si>
  <si>
    <t>Media (80)</t>
  </si>
  <si>
    <t>Difícil (120)</t>
  </si>
  <si>
    <t>Imposible (280)</t>
  </si>
  <si>
    <t>Inhumano (320)</t>
  </si>
  <si>
    <t>Zen (440)</t>
  </si>
  <si>
    <t>&gt; HABILIDAD DE CONTRAATAQUE</t>
  </si>
  <si>
    <t>Habilidad De Contraataque</t>
  </si>
  <si>
    <t>&gt; MANIOBRAS DE COMBATE Y APUNTAR</t>
  </si>
  <si>
    <t>Maniobras De Combate Y Apuntar</t>
  </si>
  <si>
    <t>-10</t>
  </si>
  <si>
    <t>-25</t>
  </si>
  <si>
    <t>-100</t>
  </si>
  <si>
    <t>-120</t>
  </si>
  <si>
    <t>&gt; MANIOBRAS DE COMBATE Y APUNTAR REALES</t>
  </si>
  <si>
    <t>Maniobras De Combate Y Apuntar Reales</t>
  </si>
  <si>
    <t>&gt; ATAQUE INDIRECTO</t>
  </si>
  <si>
    <t>&gt; CAMUFLAR ATAQUE</t>
  </si>
  <si>
    <t>&gt;&gt;EFECTOS DEFENSIVOS</t>
  </si>
  <si>
    <t>&gt; HABILIDAD DE PARADA</t>
  </si>
  <si>
    <t>Habilidad De Parada</t>
  </si>
  <si>
    <t>&gt; HABILIDAD DE PARADA COMPLETA</t>
  </si>
  <si>
    <t>Habilidad De Parada Completa</t>
  </si>
  <si>
    <t>&gt; HABILIDAD DE PARADA LIMITADA</t>
  </si>
  <si>
    <t>Habilidad De Parada Limitada</t>
  </si>
  <si>
    <t>&gt; HABILIDAD DE ESQUIVA</t>
  </si>
  <si>
    <t>Habilidad De Esquiva</t>
  </si>
  <si>
    <t>&gt; HABILIDAD DE ESQUIVA COMPLETA</t>
  </si>
  <si>
    <t>Habilidad De Esquiva Completa</t>
  </si>
  <si>
    <t>&gt; HABILIDAD DE ESQUIVA LIMITADA</t>
  </si>
  <si>
    <t>Habilidad De Esquiva Limitada</t>
  </si>
  <si>
    <t>&gt; DEFENSA PREDETERMINADA</t>
  </si>
  <si>
    <t>&gt;&gt;EFECTOS DESTRUCTIVOS</t>
  </si>
  <si>
    <t>&gt; AUMENTO DE DAÑO</t>
  </si>
  <si>
    <t>Aumento De Daño</t>
  </si>
  <si>
    <t>Sacrificio de Salud</t>
  </si>
  <si>
    <t>Daño Límite</t>
  </si>
  <si>
    <t>&gt; AUMENTO DE DAÑO REAL</t>
  </si>
  <si>
    <t>Aumento De Daño Real</t>
  </si>
  <si>
    <t>&gt; MULTIPLICADOR AL DAÑO</t>
  </si>
  <si>
    <t>Multiplicador Al Daño</t>
  </si>
  <si>
    <t>x4</t>
  </si>
  <si>
    <t>&gt; MULTIPLICADOR AL DAÑO REAL</t>
  </si>
  <si>
    <t>Multiplicador Al Daño Real</t>
  </si>
  <si>
    <t>&gt; SUSTITUCIÓN DE DAÑO</t>
  </si>
  <si>
    <t>Sustitución De Daño</t>
  </si>
  <si>
    <t>50</t>
  </si>
  <si>
    <t>100</t>
  </si>
  <si>
    <t>120</t>
  </si>
  <si>
    <t>150</t>
  </si>
  <si>
    <t>180</t>
  </si>
  <si>
    <t>200</t>
  </si>
  <si>
    <t>250</t>
  </si>
  <si>
    <t>&gt; SUSTITUCIÓN DE DAÑO REAL</t>
  </si>
  <si>
    <t>Sustitución De Daño Real</t>
  </si>
  <si>
    <t>&gt;&gt;EFECTOS DE ACCION</t>
  </si>
  <si>
    <t>&gt; ATAQUE ADICIONAL</t>
  </si>
  <si>
    <t>Bono de Cansancio Añadido</t>
  </si>
  <si>
    <t>&gt; ATAQUE ADICIONAL LIMITADO</t>
  </si>
  <si>
    <t>Ataque Contínuo</t>
  </si>
  <si>
    <t>&gt; DEFENSAS ADICIONALES</t>
  </si>
  <si>
    <t/>
  </si>
  <si>
    <t>Ilimitadas</t>
  </si>
  <si>
    <t>&gt; ACCIONES ADICIONALES</t>
  </si>
  <si>
    <t>Acciones Adicionales</t>
  </si>
  <si>
    <t>&gt;&gt;EFECTOS DE REACCIÓN</t>
  </si>
  <si>
    <t>&gt; INCREMENTAR TURNO</t>
  </si>
  <si>
    <t>&gt; RECUPERAR ACCIÓN</t>
  </si>
  <si>
    <t>&gt; PREVISIÓN</t>
  </si>
  <si>
    <t>Previsión</t>
  </si>
  <si>
    <t>A Mitad</t>
  </si>
  <si>
    <t>Completo</t>
  </si>
  <si>
    <t>&gt;&gt;EFECTOS ESPACIALES</t>
  </si>
  <si>
    <t>&gt; ATAQUE A DISTANCIA</t>
  </si>
  <si>
    <t>Ataque A Distancia</t>
  </si>
  <si>
    <t>5 metros</t>
  </si>
  <si>
    <t>10 metros</t>
  </si>
  <si>
    <t>250 metros</t>
  </si>
  <si>
    <t>500 metros</t>
  </si>
  <si>
    <t>5 kilómetros</t>
  </si>
  <si>
    <t>10 kilómetros</t>
  </si>
  <si>
    <t>100 kilómetros</t>
  </si>
  <si>
    <t>Proyección</t>
  </si>
  <si>
    <t>Estela de Destrucción</t>
  </si>
  <si>
    <t>&gt; ATAQUE A DISTANCIA REAL</t>
  </si>
  <si>
    <t>Ataque A Distancia Real</t>
  </si>
  <si>
    <t>&gt; ATAQUE CON ÁREA</t>
  </si>
  <si>
    <t>Ataque Con Área</t>
  </si>
  <si>
    <t>1 metro de radio</t>
  </si>
  <si>
    <t>5 metros de radio</t>
  </si>
  <si>
    <t>500 metros de radio</t>
  </si>
  <si>
    <t>1 kilómetro de radio</t>
  </si>
  <si>
    <t>5 kilómetros de radio</t>
  </si>
  <si>
    <t>&gt; ATAQUE CON ÁREA REAL</t>
  </si>
  <si>
    <t>Ataque Con Área Real</t>
  </si>
  <si>
    <t>&gt; PARADA EN ÁREA</t>
  </si>
  <si>
    <t>Parada En Área</t>
  </si>
  <si>
    <t>&gt; TRANSPORTE AUTOMÁTICO</t>
  </si>
  <si>
    <t>&gt;&gt;EFECTOS DE ENTEREZA</t>
  </si>
  <si>
    <t>&gt; AUMENTAR ROTURA</t>
  </si>
  <si>
    <t>Aumentar Rotura</t>
  </si>
  <si>
    <t>+15</t>
  </si>
  <si>
    <t>+20</t>
  </si>
  <si>
    <t>+30</t>
  </si>
  <si>
    <t>+35</t>
  </si>
  <si>
    <t>&gt; AUMENTAR ENTEREZA</t>
  </si>
  <si>
    <t>Aumentar Entereza</t>
  </si>
  <si>
    <t>&gt; DESTRUIR ARMADURA</t>
  </si>
  <si>
    <t>-1 TA</t>
  </si>
  <si>
    <t>-2 TA</t>
  </si>
  <si>
    <t>-3 TA</t>
  </si>
  <si>
    <t>-4 TA</t>
  </si>
  <si>
    <t>-5 TA</t>
  </si>
  <si>
    <t>-6 TA</t>
  </si>
  <si>
    <t>-7 TA</t>
  </si>
  <si>
    <t>-8 TA</t>
  </si>
  <si>
    <t>Sin Armadura</t>
  </si>
  <si>
    <t>&gt; ARMADURA</t>
  </si>
  <si>
    <t>TA 1</t>
  </si>
  <si>
    <t>TA 2</t>
  </si>
  <si>
    <t>TA 5</t>
  </si>
  <si>
    <t>TA 6</t>
  </si>
  <si>
    <t>TA 7</t>
  </si>
  <si>
    <t>TA 8</t>
  </si>
  <si>
    <t>Inmodificable</t>
  </si>
  <si>
    <t>Física</t>
  </si>
  <si>
    <t>&gt;&gt;EFECTOS DE INCREMENTO</t>
  </si>
  <si>
    <t>&gt; INCREMENTO DE MOVIMIENTO</t>
  </si>
  <si>
    <t>Incremento De Movimiento</t>
  </si>
  <si>
    <t>&gt; INCREMENTO DE HABILIDAD</t>
  </si>
  <si>
    <t>Incremento De Habilidad</t>
  </si>
  <si>
    <t>&gt; CAPACIDAD INCREMENTADA AGI</t>
  </si>
  <si>
    <t>Capacidad Incrementada Agi</t>
  </si>
  <si>
    <t>&gt; CAPACIDAD INCREMENTADA FUE</t>
  </si>
  <si>
    <t>Capacidad Incrementada Fue</t>
  </si>
  <si>
    <t>&gt; CAPACIDAD INCREMENTADA DES</t>
  </si>
  <si>
    <t>Capacidad Incrementada Des</t>
  </si>
  <si>
    <t>&gt; INCREMENTO DE RESISTENCIA FÍSICA</t>
  </si>
  <si>
    <t>Incremento De Resistencia Física</t>
  </si>
  <si>
    <t>+10 RF</t>
  </si>
  <si>
    <t>+20 RF</t>
  </si>
  <si>
    <t>+30 RF</t>
  </si>
  <si>
    <t>+40 RF</t>
  </si>
  <si>
    <t>+50 RF</t>
  </si>
  <si>
    <t>+60 RF</t>
  </si>
  <si>
    <t>+80 RF</t>
  </si>
  <si>
    <t>+100 RF</t>
  </si>
  <si>
    <t>Incremento también a RE</t>
  </si>
  <si>
    <t>Incremento también a RV</t>
  </si>
  <si>
    <t>&gt; INCREMENTO DE RESISTENCIA MÁGICA</t>
  </si>
  <si>
    <t>Incremento De Resistencia Mágica</t>
  </si>
  <si>
    <t>+10 RM</t>
  </si>
  <si>
    <t>+20 RM</t>
  </si>
  <si>
    <t>+30 RM</t>
  </si>
  <si>
    <t>+40 RM</t>
  </si>
  <si>
    <t>+50 RM</t>
  </si>
  <si>
    <t>+60 RM</t>
  </si>
  <si>
    <t>+80 RM</t>
  </si>
  <si>
    <t>+100 RM</t>
  </si>
  <si>
    <t>&gt; INCREMENTO DE RESISTENCIA PSÍQUICA</t>
  </si>
  <si>
    <t>Incremento De Resistencia Psíquica</t>
  </si>
  <si>
    <t>+10 RP</t>
  </si>
  <si>
    <t>+20 RP</t>
  </si>
  <si>
    <t>+30 RP</t>
  </si>
  <si>
    <t>+40 RP</t>
  </si>
  <si>
    <t>+50 RP</t>
  </si>
  <si>
    <t>+60 RP</t>
  </si>
  <si>
    <t>+80 RP</t>
  </si>
  <si>
    <t>+100 RP</t>
  </si>
  <si>
    <t>&gt; HABILIDADES PERCEPTIVAS</t>
  </si>
  <si>
    <t>Habilidades Perceptivas</t>
  </si>
  <si>
    <t>Visión Espiritual</t>
  </si>
  <si>
    <t>Visión de Magia</t>
  </si>
  <si>
    <t>Visión de Matrices</t>
  </si>
  <si>
    <t>Ver Realmente</t>
  </si>
  <si>
    <t>&gt;&gt;EFECTOS VARIADOS</t>
  </si>
  <si>
    <t>&gt; ATAQUE CAPAZ DE DAÑAR ENERGÍA</t>
  </si>
  <si>
    <t>Ataque Capaz De Dañar Energía</t>
  </si>
  <si>
    <t>&gt; ATAQUE ELEMENTAL</t>
  </si>
  <si>
    <t>Aire</t>
  </si>
  <si>
    <t>Agua</t>
  </si>
  <si>
    <t>Tierra</t>
  </si>
  <si>
    <t>Oscuridad</t>
  </si>
  <si>
    <t>&gt; ARMAS FÍSICAS DE KI</t>
  </si>
  <si>
    <t>Armas Físicas De Ki</t>
  </si>
  <si>
    <t>+0</t>
  </si>
  <si>
    <t>Arma de Proyectil</t>
  </si>
  <si>
    <t>1 Arma Adicional</t>
  </si>
  <si>
    <t>De 2 a 3 Armas Adicionales</t>
  </si>
  <si>
    <t>De 4 a 10 Armas Adicionales</t>
  </si>
  <si>
    <t>Armas Adicionales Ilimitadas</t>
  </si>
  <si>
    <t>&gt; ATAQUE SOBRENATURAL</t>
  </si>
  <si>
    <t>&gt; ABSORCIÓN DE KI</t>
  </si>
  <si>
    <t>Absorción De Ki</t>
  </si>
  <si>
    <t>Hasta 5 Ki</t>
  </si>
  <si>
    <t>Hasta 10 Ki</t>
  </si>
  <si>
    <t>Hasta 15 Ki</t>
  </si>
  <si>
    <t>Hasta 20 Ki</t>
  </si>
  <si>
    <t>Hasta 25 Ki</t>
  </si>
  <si>
    <t>Sin Límite</t>
  </si>
  <si>
    <t>&gt; APRESAMIENTO</t>
  </si>
  <si>
    <t>Presa Existencial</t>
  </si>
  <si>
    <t>&gt; CHOQUE FÍSICO</t>
  </si>
  <si>
    <t>Choque Físico</t>
  </si>
  <si>
    <t>&gt; ACUMULACIÓN</t>
  </si>
  <si>
    <t>Acumulación</t>
  </si>
  <si>
    <t>100 PV</t>
  </si>
  <si>
    <t>200 PV</t>
  </si>
  <si>
    <t>300 PV</t>
  </si>
  <si>
    <t>600 PV</t>
  </si>
  <si>
    <t>800 PV</t>
  </si>
  <si>
    <t>1.200 PV</t>
  </si>
  <si>
    <t>1.500 PV</t>
  </si>
  <si>
    <t>Regeneración 100</t>
  </si>
  <si>
    <t>Regeneración 250</t>
  </si>
  <si>
    <t>Regeneración 500</t>
  </si>
  <si>
    <t>&gt; ESPEJISMO</t>
  </si>
  <si>
    <t>1 Imagen</t>
  </si>
  <si>
    <t>2 Imágenes</t>
  </si>
  <si>
    <t>4 Imágenes</t>
  </si>
  <si>
    <t>6 Imágenes</t>
  </si>
  <si>
    <t>15 Imágenes</t>
  </si>
  <si>
    <t>20 Imágenes</t>
  </si>
  <si>
    <t>25 Imágenes</t>
  </si>
  <si>
    <t>Indetección Media (80)</t>
  </si>
  <si>
    <t>Indetección Difícil (120)</t>
  </si>
  <si>
    <t>Indetección Muy Difícil (140)</t>
  </si>
  <si>
    <t>Indetección Absurdo (180)</t>
  </si>
  <si>
    <t>Indetección Casi Imposible (240)</t>
  </si>
  <si>
    <t>Indetección Imposible (280)</t>
  </si>
  <si>
    <t>Indetección Zen (440)</t>
  </si>
  <si>
    <t>Modificación de Aspecto</t>
  </si>
  <si>
    <t>Ilusión Fantasmal RP 140</t>
  </si>
  <si>
    <t>Ilusión Fantasmal RP 180</t>
  </si>
  <si>
    <t>Ilusión Fantasmal RP 240</t>
  </si>
  <si>
    <t>&gt; ESCUDO DE ENERGÍA</t>
  </si>
  <si>
    <t>Escudo De Energía</t>
  </si>
  <si>
    <t>500 PV</t>
  </si>
  <si>
    <t>1.250 PV</t>
  </si>
  <si>
    <t>2.000 PV</t>
  </si>
  <si>
    <t>&gt; ESTADOS SOBRENATURALES</t>
  </si>
  <si>
    <t>RF 40</t>
  </si>
  <si>
    <t>RF 60</t>
  </si>
  <si>
    <t>RF 80</t>
  </si>
  <si>
    <t>RF 200</t>
  </si>
  <si>
    <t>Estado añadido: Ceguera</t>
  </si>
  <si>
    <t>Estado añadido: Coma</t>
  </si>
  <si>
    <t>Estado añadido: Control</t>
  </si>
  <si>
    <t>Estado añadido: Doble Daño</t>
  </si>
  <si>
    <t>Estado añadido: Dolor</t>
  </si>
  <si>
    <t>Estado añadido: Dolor Extremo</t>
  </si>
  <si>
    <t>Estado añadido: Drenaje de Vida</t>
  </si>
  <si>
    <t>Estado añadido: Fascinación</t>
  </si>
  <si>
    <t>Estado añadido: Ilusión</t>
  </si>
  <si>
    <t>Estado añadido: Ilusión Fantasmal</t>
  </si>
  <si>
    <t>Estado añadido: Ilusión Mayor</t>
  </si>
  <si>
    <t>Estado añadido: Inconsciencia</t>
  </si>
  <si>
    <t>Estado añadido: Miedo</t>
  </si>
  <si>
    <t>Estado añadido: Paralización Parcial</t>
  </si>
  <si>
    <t>Estado añadido: Pen. a la Acción Mayor</t>
  </si>
  <si>
    <t>Estado añadido: Reducción de Car.</t>
  </si>
  <si>
    <t>Estado añadido: Reducción de una Car.</t>
  </si>
  <si>
    <t>Estado añadido: Reducción de RP</t>
  </si>
  <si>
    <t>Condición: Conseguir dar un ataque</t>
  </si>
  <si>
    <t>Condición: Conseguir dar un Beso</t>
  </si>
  <si>
    <t>Condición: Contacto Físico</t>
  </si>
  <si>
    <t>Condición: Contacto Visual Mutuo</t>
  </si>
  <si>
    <t>Condición: Contacto Visual (Varios)</t>
  </si>
  <si>
    <t>Condición: Por Sonido (Un Blanco)</t>
  </si>
  <si>
    <t>Condición: Por Sonido (Varios Blancos)</t>
  </si>
  <si>
    <t>Condición: Por Superficie</t>
  </si>
  <si>
    <t>Condición: Por Toda Superficie</t>
  </si>
  <si>
    <t>Distancia: 1 metro</t>
  </si>
  <si>
    <t>Distancia: 5 metros</t>
  </si>
  <si>
    <t>Distancia: 10 metros</t>
  </si>
  <si>
    <t>Distancia: 100 metros</t>
  </si>
  <si>
    <t>Distancia: 150 metros</t>
  </si>
  <si>
    <t>Distancia: 500 metros</t>
  </si>
  <si>
    <t>&gt; IMPACTO</t>
  </si>
  <si>
    <t>FUE 4</t>
  </si>
  <si>
    <t>FUE 6</t>
  </si>
  <si>
    <t>FUE 8</t>
  </si>
  <si>
    <t>FUE 10</t>
  </si>
  <si>
    <t>FUE 12</t>
  </si>
  <si>
    <t>FUE 18</t>
  </si>
  <si>
    <t>FUE 20</t>
  </si>
  <si>
    <t>Atraer</t>
  </si>
  <si>
    <t>&gt; INTERRUPCIÓN</t>
  </si>
  <si>
    <t>Interrupción</t>
  </si>
  <si>
    <t>RF = Daño</t>
  </si>
  <si>
    <t>RF = Daño +20</t>
  </si>
  <si>
    <t>RF = Daño +40</t>
  </si>
  <si>
    <t>RF = Daño +60</t>
  </si>
  <si>
    <t>RF = Daño +80</t>
  </si>
  <si>
    <t>RF = Daño +100</t>
  </si>
  <si>
    <t>RF = Daño +120</t>
  </si>
  <si>
    <t>Interrumpe Ki</t>
  </si>
  <si>
    <t>Interrumpe Magia</t>
  </si>
  <si>
    <t>Interrumpe Psíquica</t>
  </si>
  <si>
    <t>&gt; INTANGIBILIDAD</t>
  </si>
  <si>
    <t>Presencia Simple</t>
  </si>
  <si>
    <t>Presencia Extendida</t>
  </si>
  <si>
    <t>Fusión</t>
  </si>
  <si>
    <t>&gt; MARCA</t>
  </si>
  <si>
    <t>Mayor</t>
  </si>
  <si>
    <t>Permanencia Prolongada</t>
  </si>
  <si>
    <t>Permanencia Eterna</t>
  </si>
  <si>
    <t>&gt; POTENCIAR CRÍTICO</t>
  </si>
  <si>
    <t>&gt; POTENCIAR CRÍTICO REAL</t>
  </si>
  <si>
    <t>Potenciar Crítico Real</t>
  </si>
  <si>
    <t>&gt; REFLECTAR EL ATAQUE</t>
  </si>
  <si>
    <t>Reflectar El Ataque</t>
  </si>
  <si>
    <t>Tabla de efectos y referencias</t>
  </si>
  <si>
    <t>Lista Efectos Técnicas</t>
  </si>
  <si>
    <t>Elemento 1</t>
  </si>
  <si>
    <t>Elemento 2</t>
  </si>
  <si>
    <t>Elemento 3</t>
  </si>
  <si>
    <t>Todos elementos</t>
  </si>
  <si>
    <t>&gt;&gt;EFECTOS OFENSIVOS</t>
  </si>
  <si>
    <t>-</t>
  </si>
  <si>
    <t>Aire, Fuego, Oscuridad</t>
  </si>
  <si>
    <t>Habilidad de Ataque Completa</t>
  </si>
  <si>
    <t>Luz, Oscuridad, Tierra</t>
  </si>
  <si>
    <t>Agua, Aire, Tierra</t>
  </si>
  <si>
    <t>Maniobras de Combate y Apuntar Reales</t>
  </si>
  <si>
    <t>Agua, Aire, Oscuridad</t>
  </si>
  <si>
    <t>Agua, Luz, Tierra</t>
  </si>
  <si>
    <t>Habilidad de Parada Completa</t>
  </si>
  <si>
    <t>Habilidad de Parada Limitada</t>
  </si>
  <si>
    <t>Agua, Aire, Luz</t>
  </si>
  <si>
    <t>Habilidad de Esquiva Completa</t>
  </si>
  <si>
    <t>Habilidad de Esquiva Limitada</t>
  </si>
  <si>
    <t>Aire, Luz, Oscuridad</t>
  </si>
  <si>
    <t>Aumento de Daño Real</t>
  </si>
  <si>
    <t>Multiplicador al Daño Real</t>
  </si>
  <si>
    <t>Sustitución de Daño</t>
  </si>
  <si>
    <t>Sustitución de Daño Real</t>
  </si>
  <si>
    <t xml:space="preserve"> </t>
  </si>
  <si>
    <t>Variable</t>
  </si>
  <si>
    <t>Aire, Luz, Agua</t>
  </si>
  <si>
    <t>Aire, Fuego, Luz</t>
  </si>
  <si>
    <t>Agua, Aire, Fuego</t>
  </si>
  <si>
    <t>Ataque a Distancia Real</t>
  </si>
  <si>
    <t>Fuego, Luz, Oscuridad</t>
  </si>
  <si>
    <t>Ataque con Área Real</t>
  </si>
  <si>
    <t>Parada en Área</t>
  </si>
  <si>
    <t>Luz, Tierra, Agua</t>
  </si>
  <si>
    <t>Fuego, Luz, Tierra</t>
  </si>
  <si>
    <t>Fuego, Oscuridad</t>
  </si>
  <si>
    <t>Incremento de Movimiento</t>
  </si>
  <si>
    <t>Incremento de Habilidad</t>
  </si>
  <si>
    <t>Aire, Tierra, Luz</t>
  </si>
  <si>
    <t>Capacidad Incrementada AGI</t>
  </si>
  <si>
    <t>Agua, Fuego, Oscuridad</t>
  </si>
  <si>
    <t>Capacidad Incrementada FUE</t>
  </si>
  <si>
    <t>Capacidad Incrementada DES</t>
  </si>
  <si>
    <t>Incremento de Resistencia Física</t>
  </si>
  <si>
    <t>Incremento de Resistencia Mágica</t>
  </si>
  <si>
    <t>Incremento de Resistencia Psíquica</t>
  </si>
  <si>
    <t>Aire, Agua, Luz</t>
  </si>
  <si>
    <t>Armas Físicas de Ki</t>
  </si>
  <si>
    <t>Luz, Oscuridad</t>
  </si>
  <si>
    <t>Agua, Luz, Oscuridad</t>
  </si>
  <si>
    <t>Referencia</t>
  </si>
  <si>
    <t>Efectos</t>
  </si>
  <si>
    <t>Viejo</t>
  </si>
  <si>
    <t>Subefecto 1</t>
  </si>
  <si>
    <t>Subefecto 2</t>
  </si>
  <si>
    <t>Subefecto 3</t>
  </si>
  <si>
    <t>Subefecto 4</t>
  </si>
  <si>
    <t>Subefecto 5</t>
  </si>
  <si>
    <t>CM 1</t>
  </si>
  <si>
    <t>CM 2</t>
  </si>
  <si>
    <t>CM 3</t>
  </si>
  <si>
    <t>CM 4</t>
  </si>
  <si>
    <t>CM 5</t>
  </si>
  <si>
    <t>Delevi Deus Anima, Exterminador de las Almas de los Dioses (200 CM) Nv 3</t>
  </si>
  <si>
    <t>Habilidad de Ataque +200</t>
  </si>
  <si>
    <t>Ataque en Área 5 kilómetros</t>
  </si>
  <si>
    <t>Multiplicación de daño x3</t>
  </si>
  <si>
    <t>Sin armadura</t>
  </si>
  <si>
    <t>Usos Limitados</t>
  </si>
  <si>
    <t>Sobrecarga</t>
  </si>
  <si>
    <t>Sin Defensa</t>
  </si>
  <si>
    <t>Sacrificio</t>
  </si>
  <si>
    <t>Requerimientos Elementales</t>
  </si>
  <si>
    <t>Preparación Previa</t>
  </si>
  <si>
    <t>Penalizador A Toda Acción</t>
  </si>
  <si>
    <t>Pérdida Del Arma</t>
  </si>
  <si>
    <t>Exceso De Energía</t>
  </si>
  <si>
    <t>Exterminador</t>
  </si>
  <si>
    <t>Defensa Especializada</t>
  </si>
  <si>
    <t>Daño Reducido</t>
  </si>
  <si>
    <t>Compleja</t>
  </si>
  <si>
    <t>Circunstancia De Combate</t>
  </si>
  <si>
    <t>Atada A Un Arma</t>
  </si>
  <si>
    <t>Ataque Especializado</t>
  </si>
  <si>
    <t>Atadura Elemental</t>
  </si>
  <si>
    <t>Agotamiento</t>
  </si>
  <si>
    <t>&gt;&gt;DESVENTAJAS</t>
  </si>
  <si>
    <t>Ataque con área</t>
  </si>
  <si>
    <t>Fuego, Tierra</t>
  </si>
  <si>
    <t>Habilidad de Esquiva limitada</t>
  </si>
  <si>
    <t>Ataque elemental</t>
  </si>
  <si>
    <t>Habilidad de esquiva</t>
  </si>
  <si>
    <t>Habilidad de ataque</t>
  </si>
  <si>
    <t>Aumento de daño</t>
  </si>
  <si>
    <t>Armas físicas de ki</t>
  </si>
  <si>
    <t>Habilidad de esquiva completa</t>
  </si>
  <si>
    <t>Habilidad de Parada limitada</t>
  </si>
  <si>
    <t>Habilidades perceptivas</t>
  </si>
  <si>
    <t>Parada en área</t>
  </si>
  <si>
    <t>Habilidad de parada limitada</t>
  </si>
  <si>
    <t>Capacidad incrementada DES</t>
  </si>
  <si>
    <t>Habilidad de parada</t>
  </si>
  <si>
    <t>Sustitución de daño</t>
  </si>
  <si>
    <t>Aumentar rotura</t>
  </si>
  <si>
    <t>Ataque predeterminado</t>
  </si>
  <si>
    <t>Ataque a distancia</t>
  </si>
  <si>
    <t>Estela de destrucción</t>
  </si>
  <si>
    <t>Ilusión fantasmal rp 180</t>
  </si>
  <si>
    <t>Estado añadido: Drenaje de vida</t>
  </si>
  <si>
    <t>Condición: Por superficie</t>
  </si>
  <si>
    <t>Estado añadido: Doble daño</t>
  </si>
  <si>
    <t>4 imágenes</t>
  </si>
  <si>
    <t>Estado añadido: Ilusión mayor</t>
  </si>
  <si>
    <t>Condición: por el Aire</t>
  </si>
  <si>
    <t>Interrumpe magia</t>
  </si>
  <si>
    <t>1 arma adicional</t>
  </si>
  <si>
    <t>Arma de proyectil</t>
  </si>
  <si>
    <t>Visión radial</t>
  </si>
  <si>
    <t>Ver lo sobrenatural</t>
  </si>
  <si>
    <t>Presa existencial</t>
  </si>
  <si>
    <t>1 imagen</t>
  </si>
  <si>
    <t>Combo: Hasta 2</t>
  </si>
  <si>
    <t xml:space="preserve">Combo: 3+ </t>
  </si>
  <si>
    <t>Bono de cansancio añadido</t>
  </si>
  <si>
    <t>Ataque contínuo</t>
  </si>
  <si>
    <t>fue 12</t>
  </si>
  <si>
    <t>Estado añadido: Paralización parcial</t>
  </si>
  <si>
    <t>Condición: por superficie</t>
  </si>
  <si>
    <t>fue 18</t>
  </si>
  <si>
    <t>500 pv</t>
  </si>
  <si>
    <t>regeneración 250</t>
  </si>
  <si>
    <t>Visión nocturna</t>
  </si>
  <si>
    <t>ver lo sobrenatural</t>
  </si>
  <si>
    <t>1.000 pv</t>
  </si>
  <si>
    <t>-6 ta</t>
  </si>
  <si>
    <t>-4 ta</t>
  </si>
  <si>
    <t>+7</t>
  </si>
  <si>
    <t>A Un Elemento</t>
  </si>
  <si>
    <t>Nocturno</t>
  </si>
  <si>
    <t>Efecto / Desventaja</t>
  </si>
  <si>
    <t>CM total / efecto</t>
  </si>
  <si>
    <t>Árbol</t>
  </si>
  <si>
    <t>Nombre técnica</t>
  </si>
  <si>
    <t>Elementos</t>
  </si>
  <si>
    <t>Desventaja</t>
  </si>
  <si>
    <t>REF</t>
  </si>
  <si>
    <t>Mitad de Daño</t>
  </si>
  <si>
    <t>Tabla de Opciones de desventajas</t>
  </si>
  <si>
    <t>&gt; AGOTAMIENTO</t>
  </si>
  <si>
    <t>-2 Cansancio</t>
  </si>
  <si>
    <t>-4 Cansancio</t>
  </si>
  <si>
    <t>-6 Cansancio</t>
  </si>
  <si>
    <t>&gt; ATADURA ELEMENTAL</t>
  </si>
  <si>
    <t>A Dos Elementos</t>
  </si>
  <si>
    <t>&gt; ATAQUE ESPECIALIZADO</t>
  </si>
  <si>
    <t>Parada</t>
  </si>
  <si>
    <t>Esquiva</t>
  </si>
  <si>
    <t>&gt; ATADA A UN ARMA</t>
  </si>
  <si>
    <t>Genérica</t>
  </si>
  <si>
    <t>Única</t>
  </si>
  <si>
    <t>&gt; CIRCUNSTANCIA LÍMITE</t>
  </si>
  <si>
    <t>Mitad de PV</t>
  </si>
  <si>
    <t>Una 1/4 de PV</t>
  </si>
  <si>
    <t>PV Negativos</t>
  </si>
  <si>
    <t>Recibir Daño</t>
  </si>
  <si>
    <t>&gt; CIRCUNSTANCIA DE COMBATE</t>
  </si>
  <si>
    <t>&gt; COMPLEJA</t>
  </si>
  <si>
    <t>&gt; CONDICIONES</t>
  </si>
  <si>
    <t>Desenvainar</t>
  </si>
  <si>
    <t>En Vuelo</t>
  </si>
  <si>
    <t>En Carga</t>
  </si>
  <si>
    <t>Montado</t>
  </si>
  <si>
    <t>Diurno</t>
  </si>
  <si>
    <t>Terreno Determinado</t>
  </si>
  <si>
    <t>Un Momento Concreto</t>
  </si>
  <si>
    <t>&gt; DAÑO REDUCIDO</t>
  </si>
  <si>
    <t>Ningún Daño</t>
  </si>
  <si>
    <t>&gt; DEFENSA ESPECIALIZADA</t>
  </si>
  <si>
    <t>Físicos</t>
  </si>
  <si>
    <t>Proyectiles</t>
  </si>
  <si>
    <t>Técnicas Ki</t>
  </si>
  <si>
    <t>Conjuros</t>
  </si>
  <si>
    <t>Psíquica</t>
  </si>
  <si>
    <t>&gt; EXTERMINADOR</t>
  </si>
  <si>
    <t>Seres Humanoides</t>
  </si>
  <si>
    <t>Una Clase de Ser</t>
  </si>
  <si>
    <t>Un Ser Determinado</t>
  </si>
  <si>
    <t>&gt; EXCESO DE ENERGÍA</t>
  </si>
  <si>
    <t>&gt; PÉRDIDA DEL ARMA</t>
  </si>
  <si>
    <t>&gt; PENALIZADOR A TODA ACCIÓN</t>
  </si>
  <si>
    <t>-125</t>
  </si>
  <si>
    <t>-150</t>
  </si>
  <si>
    <t>&gt; PREDETERMINACIÓN</t>
  </si>
  <si>
    <t>&gt; PREPARACIÓN PREVIA</t>
  </si>
  <si>
    <t>1 minuto</t>
  </si>
  <si>
    <t>1 hora</t>
  </si>
  <si>
    <t>1 día</t>
  </si>
  <si>
    <t>&gt; REQUERIMIENTOS ELEMENTALES</t>
  </si>
  <si>
    <t>Intensidad Menor</t>
  </si>
  <si>
    <t>Intensidad Mayor</t>
  </si>
  <si>
    <t>&gt; SACRIFICIO</t>
  </si>
  <si>
    <t>-25 PV</t>
  </si>
  <si>
    <t>-50 PV</t>
  </si>
  <si>
    <t>-75 PV</t>
  </si>
  <si>
    <t>-100 PV</t>
  </si>
  <si>
    <t>&gt; SACRIFICIO DE CARACTERÍSTICAS</t>
  </si>
  <si>
    <t>Sacrificio De Características</t>
  </si>
  <si>
    <t>AGI</t>
  </si>
  <si>
    <t>CON</t>
  </si>
  <si>
    <t>DES</t>
  </si>
  <si>
    <t>FUE</t>
  </si>
  <si>
    <t>INT</t>
  </si>
  <si>
    <t>PER</t>
  </si>
  <si>
    <t>POD</t>
  </si>
  <si>
    <t>VOL</t>
  </si>
  <si>
    <t>&gt; SIN DEFENSA</t>
  </si>
  <si>
    <t>&gt; SOBRECARGA</t>
  </si>
  <si>
    <t>Espera de 5 asaltos</t>
  </si>
  <si>
    <t>Espera de 20 asaltos</t>
  </si>
  <si>
    <t>&gt; TÉCNICA MANTENIDA</t>
  </si>
  <si>
    <t>Nv 1</t>
  </si>
  <si>
    <t>Nv 2</t>
  </si>
  <si>
    <t>Nv 3</t>
  </si>
  <si>
    <t>&gt; USOS LIMITADOS</t>
  </si>
  <si>
    <t>20 Usos</t>
  </si>
  <si>
    <t>10 Usos</t>
  </si>
  <si>
    <t>5 Usos</t>
  </si>
  <si>
    <t>3 Usos</t>
  </si>
  <si>
    <t>1 Uso</t>
  </si>
  <si>
    <t>Circunstancia de Combate</t>
  </si>
  <si>
    <t>Efect0s bonitos</t>
  </si>
  <si>
    <t>Efectos total</t>
  </si>
  <si>
    <t>Desventajas total</t>
  </si>
  <si>
    <t>Opciones total</t>
  </si>
  <si>
    <t>Desventajas bonito</t>
  </si>
  <si>
    <t>Opciones</t>
  </si>
  <si>
    <t>Defensa especializada</t>
  </si>
  <si>
    <t>Circunstancia límite</t>
  </si>
  <si>
    <t>Mitad de daño</t>
  </si>
  <si>
    <t>-2 cansancio</t>
  </si>
  <si>
    <t>Requerimientos elementales</t>
  </si>
  <si>
    <t>Sangre antigua</t>
  </si>
  <si>
    <t>Mantenido</t>
  </si>
  <si>
    <t>RECUADRO 1 PESTAÑA KI</t>
  </si>
  <si>
    <t>RECUADRO 2 PESTAÑA KI</t>
  </si>
  <si>
    <t>Nombre</t>
  </si>
  <si>
    <t>predeterminada</t>
  </si>
  <si>
    <t>sobrecarga</t>
  </si>
  <si>
    <t>Mecanus</t>
  </si>
  <si>
    <t>Intensidad mayor Fuego</t>
  </si>
  <si>
    <t>Intensidad menor Fuego</t>
  </si>
  <si>
    <t>Terreno Determinado: Tierra</t>
  </si>
  <si>
    <t>Intensidad Mayor Agua</t>
  </si>
  <si>
    <t>Intensidad menor Agua</t>
  </si>
  <si>
    <t>Gunslinger</t>
  </si>
  <si>
    <t>Piezas metálicas</t>
  </si>
  <si>
    <t>Ataque especializado</t>
  </si>
  <si>
    <t>Apertura Espacial</t>
  </si>
  <si>
    <t>Terreno Determinado: Terreno abierto</t>
  </si>
  <si>
    <t>Apresado</t>
  </si>
  <si>
    <t>Jin Shu</t>
  </si>
  <si>
    <t>Terreno determinado: Contacto con la tierra</t>
  </si>
  <si>
    <t>Le Pétale</t>
  </si>
  <si>
    <t>Feuer</t>
  </si>
  <si>
    <t>elementos de los efectos &gt;5</t>
  </si>
  <si>
    <t>Elementos codigo</t>
  </si>
  <si>
    <t>fin elementos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</si>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</sst>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41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1" fontId="5" fillId="3" borderId="0" xfId="0" applyNumberFormat="1" applyFont="1" applyFill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1" fontId="5" fillId="3" borderId="5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quotePrefix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5" xfId="0" quotePrefix="1" applyBorder="1"/>
    <xf numFmtId="0" fontId="0" fillId="0" borderId="15" xfId="0" applyBorder="1"/>
    <xf numFmtId="0" fontId="0" fillId="0" borderId="2" xfId="0" quotePrefix="1" applyBorder="1"/>
    <xf numFmtId="0" fontId="4" fillId="3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" fillId="0" borderId="2" xfId="0" applyFont="1" applyBorder="1"/>
    <xf numFmtId="0" fontId="0" fillId="0" borderId="5" xfId="0" applyBorder="1" applyAlignment="1">
      <alignment horizontal="center"/>
    </xf>
    <xf numFmtId="0" fontId="7" fillId="0" borderId="5" xfId="0" applyFont="1" applyBorder="1"/>
    <xf numFmtId="0" fontId="0" fillId="0" borderId="5" xfId="0" applyFill="1" applyBorder="1"/>
    <xf numFmtId="0" fontId="1" fillId="0" borderId="20" xfId="0" applyFont="1" applyBorder="1" applyAlignment="1">
      <alignment horizontal="center" vertical="center" wrapText="1"/>
    </xf>
    <xf numFmtId="0" fontId="0" fillId="0" borderId="9" xfId="0" quotePrefix="1" applyBorder="1"/>
    <xf numFmtId="0" fontId="1" fillId="0" borderId="20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4" xfId="0" applyFont="1" applyBorder="1" applyAlignment="1">
      <alignment horizontal="center" vertical="center" wrapText="1"/>
    </xf>
    <xf numFmtId="0" fontId="0" fillId="0" borderId="16" xfId="0" applyBorder="1"/>
    <xf numFmtId="0" fontId="0" fillId="0" borderId="24" xfId="0" applyBorder="1"/>
    <xf numFmtId="0" fontId="0" fillId="0" borderId="17" xfId="0" applyBorder="1"/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18" xfId="0" applyFont="1" applyBorder="1"/>
    <xf numFmtId="0" fontId="7" fillId="0" borderId="1" xfId="0" applyFont="1" applyBorder="1"/>
    <xf numFmtId="0" fontId="7" fillId="0" borderId="22" xfId="0" applyFont="1" applyBorder="1"/>
    <xf numFmtId="0" fontId="7" fillId="0" borderId="4" xfId="0" applyFont="1" applyBorder="1"/>
    <xf numFmtId="0" fontId="7" fillId="0" borderId="23" xfId="0" applyFont="1" applyBorder="1"/>
    <xf numFmtId="0" fontId="1" fillId="0" borderId="25" xfId="0" applyFont="1" applyBorder="1" applyAlignment="1">
      <alignment vertical="center" textRotation="90" wrapText="1"/>
    </xf>
    <xf numFmtId="0" fontId="1" fillId="0" borderId="26" xfId="0" applyFont="1" applyBorder="1" applyAlignment="1">
      <alignment vertical="center" textRotation="90" wrapText="1"/>
    </xf>
    <xf numFmtId="0" fontId="1" fillId="0" borderId="27" xfId="0" applyFont="1" applyBorder="1" applyAlignment="1">
      <alignment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30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cha%20Anima%20v8.3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General"/>
      <sheetName val="Principal"/>
      <sheetName val="PDs"/>
      <sheetName val="Combate"/>
      <sheetName val="Místicos"/>
      <sheetName val="Metamagia"/>
      <sheetName val="Sheele"/>
      <sheetName val="Psíquicos"/>
      <sheetName val="Ki"/>
      <sheetName val="Creación de Técnicas"/>
      <sheetName val="Elan"/>
      <sheetName val="Personalización"/>
      <sheetName val="Tablas"/>
      <sheetName val="Tablas Magia"/>
      <sheetName val="Tablas Sheele"/>
      <sheetName val="Tablas psiquica"/>
      <sheetName val="Tablas Técnicas"/>
      <sheetName val="Grimorio Magia"/>
      <sheetName val="Grimorio de Vía"/>
      <sheetName val="Grimorio Psíqui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63"/>
  <sheetViews>
    <sheetView tabSelected="1" topLeftCell="I1" zoomScale="85" zoomScaleNormal="85" workbookViewId="0">
      <pane ySplit="1" topLeftCell="A427" activePane="bottomLeft" state="frozen"/>
      <selection pane="bottomLeft" activeCell="AF2" sqref="AF2:AK462"/>
    </sheetView>
  </sheetViews>
  <sheetFormatPr defaultColWidth="11.42578125" defaultRowHeight="15" x14ac:dyDescent="0.25"/>
  <cols>
    <col min="1" max="1" width="6.28515625" style="15" customWidth="1"/>
    <col min="2" max="2" width="16.42578125" style="18" customWidth="1"/>
    <col min="3" max="4" width="3.7109375" style="15" customWidth="1"/>
    <col min="5" max="5" width="40.85546875" style="15" hidden="1" customWidth="1"/>
    <col min="6" max="6" width="13.85546875" style="15" hidden="1" customWidth="1"/>
    <col min="7" max="7" width="24.5703125" style="18" customWidth="1"/>
    <col min="8" max="12" width="11.42578125" style="15"/>
    <col min="13" max="13" width="10.5703125" style="18" customWidth="1"/>
    <col min="14" max="14" width="15" style="46" customWidth="1"/>
    <col min="15" max="15" width="4" style="17" customWidth="1"/>
    <col min="16" max="19" width="4" style="15" customWidth="1"/>
    <col min="20" max="20" width="8.140625" style="52" customWidth="1"/>
    <col min="21" max="21" width="0.85546875" style="31" customWidth="1"/>
    <col min="22" max="24" width="3.7109375" style="15" customWidth="1"/>
    <col min="25" max="25" width="18.42578125" style="34" customWidth="1"/>
    <col min="26" max="26" width="29.85546875" style="34" customWidth="1"/>
    <col min="27" max="27" width="3.7109375" style="34" customWidth="1"/>
    <col min="28" max="28" width="20" style="61" customWidth="1"/>
    <col min="29" max="29" width="21.7109375" style="62" customWidth="1"/>
    <col min="30" max="30" width="11.42578125" style="56"/>
    <col min="31" max="16384" width="11.42578125" style="15"/>
  </cols>
  <sheetData>
    <row r="1" spans="1:37" s="35" customFormat="1" ht="44.25" customHeight="1" x14ac:dyDescent="0.25">
      <c r="A1" s="35" t="s">
        <v>1036</v>
      </c>
      <c r="B1" s="43" t="s">
        <v>1037</v>
      </c>
      <c r="C1" s="35" t="s">
        <v>572</v>
      </c>
      <c r="D1" s="35" t="s">
        <v>573</v>
      </c>
      <c r="E1" s="35" t="s">
        <v>947</v>
      </c>
      <c r="F1" s="35" t="s">
        <v>1040</v>
      </c>
      <c r="G1" s="43" t="s">
        <v>946</v>
      </c>
      <c r="H1" s="35" t="s">
        <v>948</v>
      </c>
      <c r="I1" s="35" t="s">
        <v>949</v>
      </c>
      <c r="J1" s="35" t="s">
        <v>950</v>
      </c>
      <c r="K1" s="35" t="s">
        <v>951</v>
      </c>
      <c r="L1" s="35" t="s">
        <v>952</v>
      </c>
      <c r="M1" s="43" t="s">
        <v>1038</v>
      </c>
      <c r="N1" s="45" t="s">
        <v>1034</v>
      </c>
      <c r="O1" s="49" t="s">
        <v>953</v>
      </c>
      <c r="P1" s="50" t="s">
        <v>954</v>
      </c>
      <c r="Q1" s="50" t="s">
        <v>955</v>
      </c>
      <c r="R1" s="50" t="s">
        <v>956</v>
      </c>
      <c r="S1" s="50" t="s">
        <v>957</v>
      </c>
      <c r="T1" s="51" t="s">
        <v>1035</v>
      </c>
      <c r="U1" s="36"/>
      <c r="V1" s="35" t="s">
        <v>1125</v>
      </c>
      <c r="W1" s="35" t="s">
        <v>1129</v>
      </c>
      <c r="X1" s="35" t="s">
        <v>1130</v>
      </c>
      <c r="Y1" s="37" t="s">
        <v>1126</v>
      </c>
      <c r="Z1" s="37" t="s">
        <v>1127</v>
      </c>
      <c r="AA1" s="37" t="s">
        <v>1128</v>
      </c>
      <c r="AB1" s="59" t="s">
        <v>1138</v>
      </c>
      <c r="AC1" s="60" t="s">
        <v>1139</v>
      </c>
      <c r="AD1" s="55" t="s">
        <v>1140</v>
      </c>
      <c r="AE1" s="35" t="s">
        <v>1159</v>
      </c>
      <c r="AF1" s="35" t="s">
        <v>1160</v>
      </c>
      <c r="AK1" s="35" t="s">
        <v>1161</v>
      </c>
    </row>
    <row r="2" spans="1:37" x14ac:dyDescent="0.25">
      <c r="A2" s="73" t="s">
        <v>307</v>
      </c>
      <c r="B2" s="18" t="s">
        <v>379</v>
      </c>
      <c r="C2" s="15">
        <f>IFERROR(VALUE(MID(B2,FIND("(",B2)+1,FIND(")",B2)-FIND("(",B2)-4)),"")</f>
        <v>25</v>
      </c>
      <c r="D2" s="15">
        <f>IFERROR(VALUE(RIGHT(B2,1)),"")</f>
        <v>1</v>
      </c>
      <c r="E2" s="15" t="s">
        <v>0</v>
      </c>
      <c r="F2" s="15" t="str">
        <f t="array" ref="F2">IF(C2&lt;&gt;"",ADDRESS(ROW(C2),COLUMN(C2))&amp;":"&amp;ADDRESS(ROW(C2)-1+MATCH(TRUE,C3:$C$463&lt;&gt;"",0),COLUMN(U2)),F1)</f>
        <v>$C$2:$U$3</v>
      </c>
      <c r="G2" s="18" t="s">
        <v>243</v>
      </c>
      <c r="H2" s="15" t="s">
        <v>80</v>
      </c>
      <c r="M2" s="18" t="str">
        <f>IFERROR(VLOOKUP(G2,ListaEfectos!$A$4:$F$77,6,0),"")</f>
        <v>Agua, Aire, Fuego</v>
      </c>
      <c r="N2" s="46" t="str">
        <f>IF(G2="requerimiento","Desventaja",IFERROR(IF(VLOOKUP($G2,ListaEfectos!$A$4:$F$77,1,0)&lt;&gt;"","Efecto"),IFERROR(IF(VLOOKUP($G2,ListaDesventajas!$A$2:$A$24,1,0)&lt;&gt;"","Desventaja"),G2)))</f>
        <v>Efecto</v>
      </c>
      <c r="O2" s="17">
        <f ca="1">IF($N2="Efecto",IFERROR(VLOOKUP(H2,INDIRECT(VLOOKUP($G2,ListaEfectos!$A$4:$F$77,2,0)),2,0),0),IF($N2="Desventaja",IFERROR(VLOOKUP(H2,INDIRECT(VLOOKUP($G2,ListaDesventajas!$A$1:$B$24,2,0)),2,0),0),IF($N2="Mantenida",10*INDEX(INDIRECT($F2),1,2),IF($N2="Sostenimiento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15</v>
      </c>
      <c r="P2" s="15">
        <f ca="1">IF($N2="Efecto",IFERROR(VLOOKUP(I2,INDIRECT(VLOOKUP($G2,ListaEfectos!$A$4:$F$77,2,0)),2,0),0),IF($N2="Desventaja",IFERROR(VLOOKUP(I2,INDIRECT(VLOOKUP($G2,ListaDesventajas!$A$1:$B$24,2,0)),2,0),0),IF($N2="Mantenida",10*INDEX(INDIRECT($F2),1,2),IF($N2="Sostenimiento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0</v>
      </c>
      <c r="Q2" s="15">
        <f ca="1">IF($N2="Efecto",IFERROR(VLOOKUP(J2,INDIRECT(VLOOKUP($G2,ListaEfectos!$A$4:$F$77,2,0)),2,0),0),IF($N2="Desventaja",IFERROR(VLOOKUP(J2,INDIRECT(VLOOKUP($G2,ListaDesventajas!$A$1:$B$24,2,0)),2,0),0),IF($N2="Mantenida",10*INDEX(INDIRECT($F2),1,2),IF($N2="Sostenimiento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0</v>
      </c>
      <c r="R2" s="15">
        <f ca="1">IF($N2="Efecto",IFERROR(VLOOKUP(K2,INDIRECT(VLOOKUP($G2,ListaEfectos!$A$4:$F$77,2,0)),2,0),0),IF($N2="Desventaja",IFERROR(VLOOKUP(K2,INDIRECT(VLOOKUP($G2,ListaDesventajas!$A$1:$B$24,2,0)),2,0),0),IF($N2="Mantenida",10*INDEX(INDIRECT($F2),1,2),IF($N2="Sostenimiento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0</v>
      </c>
      <c r="S2" s="15">
        <f ca="1">IF($N2="Efecto",IFERROR(VLOOKUP(L2,INDIRECT(VLOOKUP($G2,ListaEfectos!$A$4:$F$77,2,0)),2,0),0),IF($N2="Desventaja",IFERROR(VLOOKUP(L2,INDIRECT(VLOOKUP($G2,ListaDesventajas!$A$1:$B$24,2,0)),2,0),0),IF($N2="Mantenida",10*INDEX(INDIRECT($F2),1,2),IF($N2="Sostenimiento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0</v>
      </c>
      <c r="T2" s="52">
        <f ca="1">IF(OR(N2="Efecto",N2="Desventaja"),SUM(O2:S2),O2)</f>
        <v>15</v>
      </c>
      <c r="V2" s="15" t="str">
        <f t="shared" ref="V2:V65" si="0">IF(N2="efecto",G2&amp;IF(H2=" ",""," ("&amp;H2&amp;IF(I2="","",", "&amp;I2)&amp;IF(J2="","",", "&amp;J2)&amp;IF(K2="","",", "&amp;K2)&amp;IF(L2="","",", "&amp;L2)&amp;")"),"")</f>
        <v>Ataque a Distancia (50 metros)</v>
      </c>
      <c r="W2" s="15" t="str">
        <f t="shared" ref="W2:W65" si="1">IF(N2="desventaja",G2&amp;IF(H2=" ",""," ("&amp;H2&amp;IF(I2="","",", "&amp;I2)&amp;IF(J2="","",", "&amp;J2)&amp;IF(K2="","",", "&amp;K2)&amp;IF(L2="","",", "&amp;L2)&amp;")"),"")</f>
        <v/>
      </c>
      <c r="X2" s="15" t="str">
        <f>IF(N2="Combinable",N2,"")</f>
        <v/>
      </c>
      <c r="Y2" s="34" t="str">
        <f ca="1">IF(B2="","",_xlfn.TEXTJOIN(", ",TRUE,INDIRECT(ADDRESS(ROW(V2),COLUMN(V2))&amp;":"&amp;ADDRESS(ROW(V2)+MATCH("*",B3:B9,0)-1,COLUMN(V2)))))</f>
        <v>Ataque a Distancia (50 metros), Incrementar Turno (+50)</v>
      </c>
      <c r="Z2" s="34" t="str">
        <f ca="1">IFERROR(IF(Y2="","",_xlfn.TEXTJOIN(", ",TRUE,INDIRECT(ADDRESS(ROW(Y2),COLUMN(W2))&amp;":"&amp;ADDRESS(ROW(Y2)+MATCH("?*",Y3:Y20,0)-1,COLUMN(W2))))),"")</f>
        <v/>
      </c>
      <c r="AA2" s="34" t="str">
        <f ca="1">IFERROR(IF(Y2="","",_xlfn.TEXTJOIN(", ",TRUE,INDIRECT(ADDRESS(ROW(Y2),COLUMN(X2))&amp;":"&amp;ADDRESS(ROW(Y2)+MATCH("?*",Y3:Y20,0)-1,COLUMN(X2))))),"")</f>
        <v/>
      </c>
      <c r="AB2" s="61" t="str">
        <f ca="1">Y2</f>
        <v>Ataque a Distancia (50 metros), Incrementar Turno (+50)</v>
      </c>
      <c r="AC2" s="62" t="str">
        <f ca="1">_xlfn.TEXTJOIN(",",TRUE,AA2,Z2)</f>
        <v/>
      </c>
      <c r="AD2" s="56" t="str">
        <f>IF(B2="","",LEFT(B2,FIND(" (",B2)-1))</f>
        <v>Excisum Aeris</v>
      </c>
      <c r="AE2" s="15" t="str">
        <f ca="1">IFERROR(IF(Y2="","",_xlfn.TEXTJOIN(", ",TRUE,IF(INDIRECT(ADDRESS(ROW(Y2),COLUMN(T2))&amp;":"&amp;ADDRESS(ROW(Y2)+MATCH("?*",Y3:Y30,0)-1,COLUMN(T2)))=5,"",INDIRECT(ADDRESS(ROW(Y2),COLUMN(M2))&amp;":"&amp;ADDRESS(ROW(Y2)+MATCH("?*",Y3:Y30,0)-1,COLUMN(M2)))))),"")</f>
        <v>Agua, Aire, Fuego, Aire</v>
      </c>
      <c r="AF2" s="15" t="str">
        <f ca="1">IF($AB2="","",IF(OR([1]Tablas!A$1&gt;MATCH("?*",$AB3:$AB19,0),INDEX($T:$T,ROW($M1)+[1]Tablas!A$1)&lt;5),"",IF(INDEX($T:$T,ROW($M1)+[1]Tablas!A$1)&lt;6,"000",SUBSTITUTE(SUBSTITUTE(SUBSTITUTE(SUBSTITUTE(SUBSTITUTE(SUBSTITUTE(SUBSTITUTE(INDIRECT(ADDRESS(ROW($M1)+[1]Tablas!A$1,COLUMN($M2))),", ",""),"Aire","1"),"Agua","2"),"Fuego","3"),"Tierra","4"),"Luz","5"),"Oscuridad","6"))))</f>
        <v>213</v>
      </c>
      <c r="AG2" s="15" t="str">
        <f ca="1">IF($AB2="","",IF(OR([1]Tablas!B$1&gt;MATCH("?*",$AB3:$AB19,0),INDEX($T:$T,ROW($M1)+[1]Tablas!B$1)&lt;5),"",IF(INDEX($T:$T,ROW($M1)+[1]Tablas!B$1)&lt;6,"000",SUBSTITUTE(SUBSTITUTE(SUBSTITUTE(SUBSTITUTE(SUBSTITUTE(SUBSTITUTE(SUBSTITUTE(INDIRECT(ADDRESS(ROW($M1)+[1]Tablas!B$1,COLUMN($M2))),", ",""),"Aire","1"),"Agua","2"),"Fuego","3"),"Tierra","4"),"Luz","5"),"Oscuridad","6"))))</f>
        <v>1</v>
      </c>
      <c r="AH2" s="15" t="str">
        <f ca="1">IF($AB2="","",IF(OR([1]Tablas!C$1&gt;MATCH("?*",$AB3:$AB19,0),INDEX($T:$T,ROW($M1)+[1]Tablas!C$1)&lt;5),"",IF(INDEX($T:$T,ROW($M1)+[1]Tablas!C$1)&lt;6,"000",SUBSTITUTE(SUBSTITUTE(SUBSTITUTE(SUBSTITUTE(SUBSTITUTE(SUBSTITUTE(SUBSTITUTE(INDIRECT(ADDRESS(ROW($M1)+[1]Tablas!C$1,COLUMN($M2))),", ",""),"Aire","1"),"Agua","2"),"Fuego","3"),"Tierra","4"),"Luz","5"),"Oscuridad","6"))))</f>
        <v/>
      </c>
      <c r="AI2" s="15" t="str">
        <f ca="1">IF($AB2="","",IF(OR([1]Tablas!D$1&gt;MATCH("?*",$AB3:$AB19,0),INDEX($T:$T,ROW($M1)+[1]Tablas!D$1)&lt;5),"",IF(INDEX($T:$T,ROW($M1)+[1]Tablas!D$1)&lt;6,"000",SUBSTITUTE(SUBSTITUTE(SUBSTITUTE(SUBSTITUTE(SUBSTITUTE(SUBSTITUTE(SUBSTITUTE(INDIRECT(ADDRESS(ROW($M1)+[1]Tablas!D$1,COLUMN($M2))),", ",""),"Aire","1"),"Agua","2"),"Fuego","3"),"Tierra","4"),"Luz","5"),"Oscuridad","6"))))</f>
        <v/>
      </c>
      <c r="AJ2" s="15" t="str">
        <f ca="1">IF($AB2="","",IF(OR([1]Tablas!E$1&gt;MATCH("?*",$AB3:$AB19,0),INDEX($T:$T,ROW($M1)+[1]Tablas!E$1)&lt;5),"",IF(INDEX($T:$T,ROW($M1)+[1]Tablas!E$1)&lt;6,"000",SUBSTITUTE(SUBSTITUTE(SUBSTITUTE(SUBSTITUTE(SUBSTITUTE(SUBSTITUTE(SUBSTITUTE(INDIRECT(ADDRESS(ROW($M1)+[1]Tablas!E$1,COLUMN($M2))),", ",""),"Aire","1"),"Agua","2"),"Fuego","3"),"Tierra","4"),"Luz","5"),"Oscuridad","6"))))</f>
        <v/>
      </c>
      <c r="AK2" s="15" t="str">
        <f ca="1">IF($AB2="","",IF(OR([1]Tablas!F$1&gt;MATCH("?*",$AB3:$AB19,0),INDEX($T:$T,ROW($M1)+[1]Tablas!F$1)&lt;5),"",IF(INDEX($T:$T,ROW($M1)+[1]Tablas!F$1)&lt;6,"000",SUBSTITUTE(SUBSTITUTE(SUBSTITUTE(SUBSTITUTE(SUBSTITUTE(SUBSTITUTE(SUBSTITUTE(INDIRECT(ADDRESS(ROW($M1)+[1]Tablas!F$1,COLUMN($M2))),", ",""),"Aire","1"),"Agua","2"),"Fuego","3"),"Tierra","4"),"Luz","5"),"Oscuridad","6"))))</f>
        <v/>
      </c>
    </row>
    <row r="3" spans="1:37" x14ac:dyDescent="0.25">
      <c r="A3" s="73"/>
      <c r="C3" s="15" t="str">
        <f t="shared" ref="C3:C66" si="2">IFERROR(VALUE(MID(B3,FIND("(",B3)+1,FIND(")",B3)-FIND("(",B3)-4)),"")</f>
        <v/>
      </c>
      <c r="D3" s="15" t="str">
        <f t="shared" ref="D3:D66" si="3">IFERROR(VALUE(RIGHT(B3,1)),"")</f>
        <v/>
      </c>
      <c r="E3" s="15" t="s">
        <v>1</v>
      </c>
      <c r="F3" s="15" t="str">
        <f t="array" ref="F3">IF(C3&lt;&gt;"",ADDRESS(ROW(C3),COLUMN(C3))&amp;":"&amp;ADDRESS(ROW(C3)-1+MATCH(TRUE,C4:$C$463&lt;&gt;"",0),COLUMN(U3)),F2)</f>
        <v>$C$2:$U$3</v>
      </c>
      <c r="G3" s="18" t="s">
        <v>244</v>
      </c>
      <c r="H3" s="16" t="s">
        <v>343</v>
      </c>
      <c r="M3" s="18" t="str">
        <f>IFERROR(VLOOKUP(G3,ListaEfectos!$A$4:$F$77,6,0),"")</f>
        <v>Aire</v>
      </c>
      <c r="N3" s="46" t="str">
        <f>IF(G3="requerimiento","Desventaja",IFERROR(IF(VLOOKUP($G3,ListaEfectos!$A$4:$F$77,1,0)&lt;&gt;"","Efecto"),IFERROR(IF(VLOOKUP($G3,ListaDesventajas!$A$2:$A$24,1,0)&lt;&gt;"","Desventaja"),G3)))</f>
        <v>Efecto</v>
      </c>
      <c r="O3" s="17">
        <f ca="1">IF($N3="Efecto",IFERROR(VLOOKUP(H3,INDIRECT(VLOOKUP($G3,ListaEfectos!$A$4:$F$77,2,0)),2,0),0),IF($N3="Desventaja",IFERROR(VLOOKUP(H3,INDIRECT(VLOOKUP($G3,ListaDesventajas!$A$1:$B$24,2,0)),2,0),0),IF($N3="Mantenida",10*INDEX(INDIRECT($F3),1,2),IF($N3="Sostenimiento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10</v>
      </c>
      <c r="P3" s="15">
        <f ca="1">IF($N3="Efecto",IFERROR(VLOOKUP(I3,INDIRECT(VLOOKUP($G3,ListaEfectos!$A$4:$F$77,2,0)),2,0),0),IF($N3="Desventaja",IFERROR(VLOOKUP(I3,INDIRECT(VLOOKUP($G3,ListaDesventajas!$A$1:$B$24,2,0)),2,0),0),IF($N3="Mantenida",10*INDEX(INDIRECT($F3),1,2),IF($N3="Sostenimiento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0</v>
      </c>
      <c r="Q3" s="15">
        <f ca="1">IF($N3="Efecto",IFERROR(VLOOKUP(J3,INDIRECT(VLOOKUP($G3,ListaEfectos!$A$4:$F$77,2,0)),2,0),0),IF($N3="Desventaja",IFERROR(VLOOKUP(J3,INDIRECT(VLOOKUP($G3,ListaDesventajas!$A$1:$B$24,2,0)),2,0),0),IF($N3="Mantenida",10*INDEX(INDIRECT($F3),1,2),IF($N3="Sostenimiento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0</v>
      </c>
      <c r="R3" s="15">
        <f ca="1">IF($N3="Efecto",IFERROR(VLOOKUP(K3,INDIRECT(VLOOKUP($G3,ListaEfectos!$A$4:$F$77,2,0)),2,0),0),IF($N3="Desventaja",IFERROR(VLOOKUP(K3,INDIRECT(VLOOKUP($G3,ListaDesventajas!$A$1:$B$24,2,0)),2,0),0),IF($N3="Mantenida",10*INDEX(INDIRECT($F3),1,2),IF($N3="Sostenimiento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0</v>
      </c>
      <c r="S3" s="15">
        <f ca="1">IF($N3="Efecto",IFERROR(VLOOKUP(L3,INDIRECT(VLOOKUP($G3,ListaEfectos!$A$4:$F$77,2,0)),2,0),0),IF($N3="Desventaja",IFERROR(VLOOKUP(L3,INDIRECT(VLOOKUP($G3,ListaDesventajas!$A$1:$B$24,2,0)),2,0),0),IF($N3="Mantenida",10*INDEX(INDIRECT($F3),1,2),IF($N3="Sostenimiento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0</v>
      </c>
      <c r="T3" s="52">
        <f t="shared" ref="T3:T66" ca="1" si="4">IF(OR(N3="Efecto",N3="Desventaja"),SUM(O3:S3),O3)</f>
        <v>10</v>
      </c>
      <c r="V3" s="15" t="str">
        <f t="shared" si="0"/>
        <v>Incrementar Turno (+50)</v>
      </c>
      <c r="W3" s="15" t="str">
        <f t="shared" si="1"/>
        <v/>
      </c>
      <c r="X3" s="15" t="str">
        <f t="shared" ref="X3:X66" si="5">IF(N3="Combinable",N3,"")</f>
        <v/>
      </c>
      <c r="Y3" s="34" t="str">
        <f t="shared" ref="Y3:Y9" ca="1" si="6">IF(B3="","",_xlfn.TEXTJOIN(", ",TRUE,INDIRECT(ADDRESS(ROW(V3),COLUMN(V3))&amp;":"&amp;ADDRESS(ROW(V3)+MATCH("*",B4:B10,0)-1,COLUMN(V3)))))</f>
        <v/>
      </c>
      <c r="Z3" s="34" t="str">
        <f t="shared" ref="Z3:Z66" ca="1" si="7">IFERROR(IF(Y3="","",_xlfn.TEXTJOIN(", ",TRUE,INDIRECT(ADDRESS(ROW(Y3),COLUMN(W3))&amp;":"&amp;ADDRESS(ROW(Y3)+MATCH("?*",Y4:Y21,0)-1,COLUMN(W3))))),"")</f>
        <v/>
      </c>
      <c r="AA3" s="34" t="str">
        <f t="shared" ref="AA3:AA66" ca="1" si="8">IFERROR(IF(Y3="","",_xlfn.TEXTJOIN(", ",TRUE,INDIRECT(ADDRESS(ROW(Y3),COLUMN(X3))&amp;":"&amp;ADDRESS(ROW(Y3)+MATCH("?*",Y4:Y21,0)-1,COLUMN(X3))))),"")</f>
        <v/>
      </c>
      <c r="AB3" s="61" t="str">
        <f t="shared" ref="AB3:AB66" ca="1" si="9">Y3</f>
        <v/>
      </c>
      <c r="AC3" s="62" t="str">
        <f t="shared" ref="AC3:AC66" ca="1" si="10">_xlfn.TEXTJOIN(",",TRUE,AA3,Z3)</f>
        <v/>
      </c>
      <c r="AD3" s="56" t="str">
        <f t="shared" ref="AD3:AD66" si="11">IF(B3="","",LEFT(B3,FIND(" (",B3)-1))</f>
        <v/>
      </c>
      <c r="AE3" s="15" t="str">
        <f t="shared" ref="AE3:AE66" ca="1" si="12">IFERROR(IF(Y3="","",_xlfn.TEXTJOIN(", ",TRUE,IF(INDIRECT(ADDRESS(ROW(Y3),COLUMN(T3))&amp;":"&amp;ADDRESS(ROW(Y3)+MATCH("?*",Y4:Y31,0)-1,COLUMN(T3)))=5,"",INDIRECT(ADDRESS(ROW(Y3),COLUMN(M3))&amp;":"&amp;ADDRESS(ROW(Y3)+MATCH("?*",Y4:Y31,0)-1,COLUMN(M3)))))),"")</f>
        <v/>
      </c>
      <c r="AF3" s="15" t="str">
        <f ca="1">IF($AB3="","",IF(OR([1]Tablas!A$1&gt;MATCH("?*",$AB4:$AB20,0),INDEX($T:$T,ROW($M2)+[1]Tablas!A$1)&lt;5),"",IF(INDEX($T:$T,ROW($M2)+[1]Tablas!A$1)&lt;6,"000",SUBSTITUTE(SUBSTITUTE(SUBSTITUTE(SUBSTITUTE(SUBSTITUTE(SUBSTITUTE(SUBSTITUTE(INDIRECT(ADDRESS(ROW($M2)+[1]Tablas!A$1,COLUMN($M3))),", ",""),"Aire","1"),"Agua","2"),"Fuego","3"),"Tierra","4"),"Luz","5"),"Oscuridad","6"))))</f>
        <v/>
      </c>
      <c r="AG3" s="15" t="str">
        <f ca="1">IF($AB3="","",IF(OR([1]Tablas!B$1&gt;MATCH("?*",$AB4:$AB20,0),INDEX($T:$T,ROW($M2)+[1]Tablas!B$1)&lt;5),"",IF(INDEX($T:$T,ROW($M2)+[1]Tablas!B$1)&lt;6,"000",SUBSTITUTE(SUBSTITUTE(SUBSTITUTE(SUBSTITUTE(SUBSTITUTE(SUBSTITUTE(SUBSTITUTE(INDIRECT(ADDRESS(ROW($M2)+[1]Tablas!B$1,COLUMN($M3))),", ",""),"Aire","1"),"Agua","2"),"Fuego","3"),"Tierra","4"),"Luz","5"),"Oscuridad","6"))))</f>
        <v/>
      </c>
      <c r="AH3" s="15" t="str">
        <f ca="1">IF($AB3="","",IF(OR([1]Tablas!C$1&gt;MATCH("?*",$AB4:$AB20,0),INDEX($T:$T,ROW($M2)+[1]Tablas!C$1)&lt;5),"",IF(INDEX($T:$T,ROW($M2)+[1]Tablas!C$1)&lt;6,"000",SUBSTITUTE(SUBSTITUTE(SUBSTITUTE(SUBSTITUTE(SUBSTITUTE(SUBSTITUTE(SUBSTITUTE(INDIRECT(ADDRESS(ROW($M2)+[1]Tablas!C$1,COLUMN($M3))),", ",""),"Aire","1"),"Agua","2"),"Fuego","3"),"Tierra","4"),"Luz","5"),"Oscuridad","6"))))</f>
        <v/>
      </c>
      <c r="AI3" s="15" t="str">
        <f ca="1">IF($AB3="","",IF(OR([1]Tablas!D$1&gt;MATCH("?*",$AB4:$AB20,0),INDEX($T:$T,ROW($M2)+[1]Tablas!D$1)&lt;5),"",IF(INDEX($T:$T,ROW($M2)+[1]Tablas!D$1)&lt;6,"000",SUBSTITUTE(SUBSTITUTE(SUBSTITUTE(SUBSTITUTE(SUBSTITUTE(SUBSTITUTE(SUBSTITUTE(INDIRECT(ADDRESS(ROW($M2)+[1]Tablas!D$1,COLUMN($M3))),", ",""),"Aire","1"),"Agua","2"),"Fuego","3"),"Tierra","4"),"Luz","5"),"Oscuridad","6"))))</f>
        <v/>
      </c>
      <c r="AJ3" s="15" t="str">
        <f ca="1">IF($AB3="","",IF(OR([1]Tablas!E$1&gt;MATCH("?*",$AB4:$AB20,0),INDEX($T:$T,ROW($M2)+[1]Tablas!E$1)&lt;5),"",IF(INDEX($T:$T,ROW($M2)+[1]Tablas!E$1)&lt;6,"000",SUBSTITUTE(SUBSTITUTE(SUBSTITUTE(SUBSTITUTE(SUBSTITUTE(SUBSTITUTE(SUBSTITUTE(INDIRECT(ADDRESS(ROW($M2)+[1]Tablas!E$1,COLUMN($M3))),", ",""),"Aire","1"),"Agua","2"),"Fuego","3"),"Tierra","4"),"Luz","5"),"Oscuridad","6"))))</f>
        <v/>
      </c>
      <c r="AK3" s="15" t="str">
        <f ca="1">IF($AB3="","",IF(OR([1]Tablas!F$1&gt;MATCH("?*",$AB4:$AB20,0),INDEX($T:$T,ROW($M2)+[1]Tablas!F$1)&lt;5),"",IF(INDEX($T:$T,ROW($M2)+[1]Tablas!F$1)&lt;6,"000",SUBSTITUTE(SUBSTITUTE(SUBSTITUTE(SUBSTITUTE(SUBSTITUTE(SUBSTITUTE(SUBSTITUTE(INDIRECT(ADDRESS(ROW($M2)+[1]Tablas!F$1,COLUMN($M3))),", ",""),"Aire","1"),"Agua","2"),"Fuego","3"),"Tierra","4"),"Luz","5"),"Oscuridad","6"))))</f>
        <v/>
      </c>
    </row>
    <row r="4" spans="1:37" x14ac:dyDescent="0.25">
      <c r="A4" s="73"/>
      <c r="B4" s="18" t="s">
        <v>380</v>
      </c>
      <c r="C4" s="15">
        <f t="shared" si="2"/>
        <v>25</v>
      </c>
      <c r="D4" s="15">
        <f t="shared" si="3"/>
        <v>1</v>
      </c>
      <c r="E4" s="15" t="s">
        <v>2</v>
      </c>
      <c r="F4" s="15" t="str">
        <f t="array" ref="F4">IF(C4&lt;&gt;"",ADDRESS(ROW(C4),COLUMN(C4))&amp;":"&amp;ADDRESS(ROW(C4)-1+MATCH(TRUE,C5:$C$463&lt;&gt;"",0),COLUMN(U4)),F3)</f>
        <v>$C$4:$U$5</v>
      </c>
      <c r="G4" s="18" t="s">
        <v>245</v>
      </c>
      <c r="H4" s="16" t="s">
        <v>344</v>
      </c>
      <c r="M4" s="18" t="str">
        <f>IFERROR(VLOOKUP(G4,ListaEfectos!$A$4:$F$77,6,0),"")</f>
        <v>Agua, Aire, Oscuridad</v>
      </c>
      <c r="N4" s="46" t="str">
        <f>IF(G4="requerimiento","Desventaja",IFERROR(IF(VLOOKUP($G4,ListaEfectos!$A$4:$F$77,1,0)&lt;&gt;"","Efecto"),IFERROR(IF(VLOOKUP($G4,ListaDesventajas!$A$2:$A$24,1,0)&lt;&gt;"","Desventaja"),G4)))</f>
        <v>Efecto</v>
      </c>
      <c r="O4" s="17">
        <f ca="1">IF($N4="Efecto",IFERROR(VLOOKUP(H4,INDIRECT(VLOOKUP($G4,ListaEfectos!$A$4:$F$77,2,0)),2,0),0),IF($N4="Desventaja",IFERROR(VLOOKUP(H4,INDIRECT(VLOOKUP($G4,ListaDesventajas!$A$1:$B$24,2,0)),2,0),0),IF($N4="Mantenida",10*INDEX(INDIRECT($F4),1,2),IF($N4="Sostenimiento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15</v>
      </c>
      <c r="P4" s="15">
        <f ca="1">IF($N4="Efecto",IFERROR(VLOOKUP(I4,INDIRECT(VLOOKUP($G4,ListaEfectos!$A$4:$F$77,2,0)),2,0),0),IF($N4="Desventaja",IFERROR(VLOOKUP(I4,INDIRECT(VLOOKUP($G4,ListaDesventajas!$A$1:$B$24,2,0)),2,0),0),IF($N4="Mantenida",10*INDEX(INDIRECT($F4),1,2),IF($N4="Sostenimiento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0</v>
      </c>
      <c r="Q4" s="15">
        <f ca="1">IF($N4="Efecto",IFERROR(VLOOKUP(J4,INDIRECT(VLOOKUP($G4,ListaEfectos!$A$4:$F$77,2,0)),2,0),0),IF($N4="Desventaja",IFERROR(VLOOKUP(J4,INDIRECT(VLOOKUP($G4,ListaDesventajas!$A$1:$B$24,2,0)),2,0),0),IF($N4="Mantenida",10*INDEX(INDIRECT($F4),1,2),IF($N4="Sostenimiento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0</v>
      </c>
      <c r="R4" s="15">
        <f ca="1">IF($N4="Efecto",IFERROR(VLOOKUP(K4,INDIRECT(VLOOKUP($G4,ListaEfectos!$A$4:$F$77,2,0)),2,0),0),IF($N4="Desventaja",IFERROR(VLOOKUP(K4,INDIRECT(VLOOKUP($G4,ListaDesventajas!$A$1:$B$24,2,0)),2,0),0),IF($N4="Mantenida",10*INDEX(INDIRECT($F4),1,2),IF($N4="Sostenimiento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0</v>
      </c>
      <c r="S4" s="15">
        <f ca="1">IF($N4="Efecto",IFERROR(VLOOKUP(L4,INDIRECT(VLOOKUP($G4,ListaEfectos!$A$4:$F$77,2,0)),2,0),0),IF($N4="Desventaja",IFERROR(VLOOKUP(L4,INDIRECT(VLOOKUP($G4,ListaDesventajas!$A$1:$B$24,2,0)),2,0),0),IF($N4="Mantenida",10*INDEX(INDIRECT($F4),1,2),IF($N4="Sostenimiento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0</v>
      </c>
      <c r="T4" s="52">
        <f t="shared" ca="1" si="4"/>
        <v>15</v>
      </c>
      <c r="V4" s="15" t="str">
        <f t="shared" si="0"/>
        <v>Ataque Adicional Limitado (+3)</v>
      </c>
      <c r="W4" s="15" t="str">
        <f t="shared" si="1"/>
        <v/>
      </c>
      <c r="X4" s="15" t="str">
        <f t="shared" si="5"/>
        <v/>
      </c>
      <c r="Y4" s="34" t="str">
        <f t="shared" ca="1" si="6"/>
        <v>Ataque Adicional Limitado (+3), Incrementar Turno (+50)</v>
      </c>
      <c r="Z4" s="34" t="str">
        <f t="shared" ca="1" si="7"/>
        <v/>
      </c>
      <c r="AA4" s="34" t="str">
        <f t="shared" ca="1" si="8"/>
        <v/>
      </c>
      <c r="AB4" s="61" t="str">
        <f t="shared" ca="1" si="9"/>
        <v>Ataque Adicional Limitado (+3), Incrementar Turno (+50)</v>
      </c>
      <c r="AC4" s="62" t="str">
        <f t="shared" ca="1" si="10"/>
        <v/>
      </c>
      <c r="AD4" s="56" t="str">
        <f t="shared" si="11"/>
        <v>Velocitas Ventus</v>
      </c>
      <c r="AE4" s="15" t="str">
        <f t="shared" ca="1" si="12"/>
        <v>Agua, Aire, Oscuridad, Aire</v>
      </c>
      <c r="AF4" s="15" t="str">
        <f ca="1">IF($AB4="","",IF(OR([1]Tablas!A$1&gt;MATCH("?*",$AB5:$AB21,0),INDEX($T:$T,ROW($M3)+[1]Tablas!A$1)&lt;5),"",IF(INDEX($T:$T,ROW($M3)+[1]Tablas!A$1)&lt;6,"000",SUBSTITUTE(SUBSTITUTE(SUBSTITUTE(SUBSTITUTE(SUBSTITUTE(SUBSTITUTE(SUBSTITUTE(INDIRECT(ADDRESS(ROW($M3)+[1]Tablas!A$1,COLUMN($M4))),", ",""),"Aire","1"),"Agua","2"),"Fuego","3"),"Tierra","4"),"Luz","5"),"Oscuridad","6"))))</f>
        <v>216</v>
      </c>
      <c r="AG4" s="15" t="str">
        <f ca="1">IF($AB4="","",IF(OR([1]Tablas!B$1&gt;MATCH("?*",$AB5:$AB21,0),INDEX($T:$T,ROW($M3)+[1]Tablas!B$1)&lt;5),"",IF(INDEX($T:$T,ROW($M3)+[1]Tablas!B$1)&lt;6,"000",SUBSTITUTE(SUBSTITUTE(SUBSTITUTE(SUBSTITUTE(SUBSTITUTE(SUBSTITUTE(SUBSTITUTE(INDIRECT(ADDRESS(ROW($M3)+[1]Tablas!B$1,COLUMN($M4))),", ",""),"Aire","1"),"Agua","2"),"Fuego","3"),"Tierra","4"),"Luz","5"),"Oscuridad","6"))))</f>
        <v>1</v>
      </c>
      <c r="AH4" s="15" t="str">
        <f ca="1">IF($AB4="","",IF(OR([1]Tablas!C$1&gt;MATCH("?*",$AB5:$AB21,0),INDEX($T:$T,ROW($M3)+[1]Tablas!C$1)&lt;5),"",IF(INDEX($T:$T,ROW($M3)+[1]Tablas!C$1)&lt;6,"000",SUBSTITUTE(SUBSTITUTE(SUBSTITUTE(SUBSTITUTE(SUBSTITUTE(SUBSTITUTE(SUBSTITUTE(INDIRECT(ADDRESS(ROW($M3)+[1]Tablas!C$1,COLUMN($M4))),", ",""),"Aire","1"),"Agua","2"),"Fuego","3"),"Tierra","4"),"Luz","5"),"Oscuridad","6"))))</f>
        <v/>
      </c>
      <c r="AI4" s="15" t="str">
        <f ca="1">IF($AB4="","",IF(OR([1]Tablas!D$1&gt;MATCH("?*",$AB5:$AB21,0),INDEX($T:$T,ROW($M3)+[1]Tablas!D$1)&lt;5),"",IF(INDEX($T:$T,ROW($M3)+[1]Tablas!D$1)&lt;6,"000",SUBSTITUTE(SUBSTITUTE(SUBSTITUTE(SUBSTITUTE(SUBSTITUTE(SUBSTITUTE(SUBSTITUTE(INDIRECT(ADDRESS(ROW($M3)+[1]Tablas!D$1,COLUMN($M4))),", ",""),"Aire","1"),"Agua","2"),"Fuego","3"),"Tierra","4"),"Luz","5"),"Oscuridad","6"))))</f>
        <v/>
      </c>
      <c r="AJ4" s="15" t="str">
        <f ca="1">IF($AB4="","",IF(OR([1]Tablas!E$1&gt;MATCH("?*",$AB5:$AB21,0),INDEX($T:$T,ROW($M3)+[1]Tablas!E$1)&lt;5),"",IF(INDEX($T:$T,ROW($M3)+[1]Tablas!E$1)&lt;6,"000",SUBSTITUTE(SUBSTITUTE(SUBSTITUTE(SUBSTITUTE(SUBSTITUTE(SUBSTITUTE(SUBSTITUTE(INDIRECT(ADDRESS(ROW($M3)+[1]Tablas!E$1,COLUMN($M4))),", ",""),"Aire","1"),"Agua","2"),"Fuego","3"),"Tierra","4"),"Luz","5"),"Oscuridad","6"))))</f>
        <v/>
      </c>
      <c r="AK4" s="15" t="str">
        <f ca="1">IF($AB4="","",IF(OR([1]Tablas!F$1&gt;MATCH("?*",$AB5:$AB21,0),INDEX($T:$T,ROW($M3)+[1]Tablas!F$1)&lt;5),"",IF(INDEX($T:$T,ROW($M3)+[1]Tablas!F$1)&lt;6,"000",SUBSTITUTE(SUBSTITUTE(SUBSTITUTE(SUBSTITUTE(SUBSTITUTE(SUBSTITUTE(SUBSTITUTE(INDIRECT(ADDRESS(ROW($M3)+[1]Tablas!F$1,COLUMN($M4))),", ",""),"Aire","1"),"Agua","2"),"Fuego","3"),"Tierra","4"),"Luz","5"),"Oscuridad","6"))))</f>
        <v/>
      </c>
    </row>
    <row r="5" spans="1:37" x14ac:dyDescent="0.25">
      <c r="A5" s="73"/>
      <c r="C5" s="15" t="str">
        <f t="shared" si="2"/>
        <v/>
      </c>
      <c r="D5" s="15" t="str">
        <f t="shared" si="3"/>
        <v/>
      </c>
      <c r="E5" s="15" t="s">
        <v>1</v>
      </c>
      <c r="F5" s="15" t="str">
        <f t="array" ref="F5">IF(C5&lt;&gt;"",ADDRESS(ROW(C5),COLUMN(C5))&amp;":"&amp;ADDRESS(ROW(C5)-1+MATCH(TRUE,C6:$C$463&lt;&gt;"",0),COLUMN(U5)),F4)</f>
        <v>$C$4:$U$5</v>
      </c>
      <c r="G5" s="18" t="s">
        <v>244</v>
      </c>
      <c r="H5" s="16" t="s">
        <v>343</v>
      </c>
      <c r="M5" s="18" t="str">
        <f>IFERROR(VLOOKUP(G5,ListaEfectos!$A$4:$F$77,6,0),"")</f>
        <v>Aire</v>
      </c>
      <c r="N5" s="46" t="str">
        <f>IF(G5="requerimiento","Desventaja",IFERROR(IF(VLOOKUP($G5,ListaEfectos!$A$4:$F$77,1,0)&lt;&gt;"","Efecto"),IFERROR(IF(VLOOKUP($G5,ListaDesventajas!$A$2:$A$24,1,0)&lt;&gt;"","Desventaja"),G5)))</f>
        <v>Efecto</v>
      </c>
      <c r="O5" s="17">
        <f ca="1">IF($N5="Efecto",IFERROR(VLOOKUP(H5,INDIRECT(VLOOKUP($G5,ListaEfectos!$A$4:$F$77,2,0)),2,0),0),IF($N5="Desventaja",IFERROR(VLOOKUP(H5,INDIRECT(VLOOKUP($G5,ListaDesventajas!$A$1:$B$24,2,0)),2,0),0),IF($N5="Mantenida",10*INDEX(INDIRECT($F5),1,2),IF($N5="Sostenimiento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10</v>
      </c>
      <c r="P5" s="15">
        <f ca="1">IF($N5="Efecto",IFERROR(VLOOKUP(I5,INDIRECT(VLOOKUP($G5,ListaEfectos!$A$4:$F$77,2,0)),2,0),0),IF($N5="Desventaja",IFERROR(VLOOKUP(I5,INDIRECT(VLOOKUP($G5,ListaDesventajas!$A$1:$B$24,2,0)),2,0),0),IF($N5="Mantenida",10*INDEX(INDIRECT($F5),1,2),IF($N5="Sostenimiento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0</v>
      </c>
      <c r="Q5" s="15">
        <f ca="1">IF($N5="Efecto",IFERROR(VLOOKUP(J5,INDIRECT(VLOOKUP($G5,ListaEfectos!$A$4:$F$77,2,0)),2,0),0),IF($N5="Desventaja",IFERROR(VLOOKUP(J5,INDIRECT(VLOOKUP($G5,ListaDesventajas!$A$1:$B$24,2,0)),2,0),0),IF($N5="Mantenida",10*INDEX(INDIRECT($F5),1,2),IF($N5="Sostenimiento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0</v>
      </c>
      <c r="R5" s="15">
        <f ca="1">IF($N5="Efecto",IFERROR(VLOOKUP(K5,INDIRECT(VLOOKUP($G5,ListaEfectos!$A$4:$F$77,2,0)),2,0),0),IF($N5="Desventaja",IFERROR(VLOOKUP(K5,INDIRECT(VLOOKUP($G5,ListaDesventajas!$A$1:$B$24,2,0)),2,0),0),IF($N5="Mantenida",10*INDEX(INDIRECT($F5),1,2),IF($N5="Sostenimiento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0</v>
      </c>
      <c r="S5" s="15">
        <f ca="1">IF($N5="Efecto",IFERROR(VLOOKUP(L5,INDIRECT(VLOOKUP($G5,ListaEfectos!$A$4:$F$77,2,0)),2,0),0),IF($N5="Desventaja",IFERROR(VLOOKUP(L5,INDIRECT(VLOOKUP($G5,ListaDesventajas!$A$1:$B$24,2,0)),2,0),0),IF($N5="Mantenida",10*INDEX(INDIRECT($F5),1,2),IF($N5="Sostenimiento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0</v>
      </c>
      <c r="T5" s="52">
        <f t="shared" ca="1" si="4"/>
        <v>10</v>
      </c>
      <c r="V5" s="15" t="str">
        <f t="shared" si="0"/>
        <v>Incrementar Turno (+50)</v>
      </c>
      <c r="W5" s="15" t="str">
        <f t="shared" si="1"/>
        <v/>
      </c>
      <c r="X5" s="15" t="str">
        <f t="shared" si="5"/>
        <v/>
      </c>
      <c r="Y5" s="34" t="str">
        <f t="shared" ca="1" si="6"/>
        <v/>
      </c>
      <c r="Z5" s="34" t="str">
        <f t="shared" ca="1" si="7"/>
        <v/>
      </c>
      <c r="AA5" s="34" t="str">
        <f t="shared" ca="1" si="8"/>
        <v/>
      </c>
      <c r="AB5" s="61" t="str">
        <f t="shared" ca="1" si="9"/>
        <v/>
      </c>
      <c r="AC5" s="62" t="str">
        <f t="shared" ca="1" si="10"/>
        <v/>
      </c>
      <c r="AD5" s="56" t="str">
        <f t="shared" si="11"/>
        <v/>
      </c>
      <c r="AE5" s="15" t="str">
        <f t="shared" ca="1" si="12"/>
        <v/>
      </c>
      <c r="AF5" s="15" t="str">
        <f ca="1">IF($AB5="","",IF(OR([1]Tablas!A$1&gt;MATCH("?*",$AB6:$AB22,0),INDEX($T:$T,ROW($M4)+[1]Tablas!A$1)&lt;5),"",IF(INDEX($T:$T,ROW($M4)+[1]Tablas!A$1)&lt;6,"000",SUBSTITUTE(SUBSTITUTE(SUBSTITUTE(SUBSTITUTE(SUBSTITUTE(SUBSTITUTE(SUBSTITUTE(INDIRECT(ADDRESS(ROW($M4)+[1]Tablas!A$1,COLUMN($M5))),", ",""),"Aire","1"),"Agua","2"),"Fuego","3"),"Tierra","4"),"Luz","5"),"Oscuridad","6"))))</f>
        <v/>
      </c>
      <c r="AG5" s="15" t="str">
        <f ca="1">IF($AB5="","",IF(OR([1]Tablas!B$1&gt;MATCH("?*",$AB6:$AB22,0),INDEX($T:$T,ROW($M4)+[1]Tablas!B$1)&lt;5),"",IF(INDEX($T:$T,ROW($M4)+[1]Tablas!B$1)&lt;6,"000",SUBSTITUTE(SUBSTITUTE(SUBSTITUTE(SUBSTITUTE(SUBSTITUTE(SUBSTITUTE(SUBSTITUTE(INDIRECT(ADDRESS(ROW($M4)+[1]Tablas!B$1,COLUMN($M5))),", ",""),"Aire","1"),"Agua","2"),"Fuego","3"),"Tierra","4"),"Luz","5"),"Oscuridad","6"))))</f>
        <v/>
      </c>
      <c r="AH5" s="15" t="str">
        <f ca="1">IF($AB5="","",IF(OR([1]Tablas!C$1&gt;MATCH("?*",$AB6:$AB22,0),INDEX($T:$T,ROW($M4)+[1]Tablas!C$1)&lt;5),"",IF(INDEX($T:$T,ROW($M4)+[1]Tablas!C$1)&lt;6,"000",SUBSTITUTE(SUBSTITUTE(SUBSTITUTE(SUBSTITUTE(SUBSTITUTE(SUBSTITUTE(SUBSTITUTE(INDIRECT(ADDRESS(ROW($M4)+[1]Tablas!C$1,COLUMN($M5))),", ",""),"Aire","1"),"Agua","2"),"Fuego","3"),"Tierra","4"),"Luz","5"),"Oscuridad","6"))))</f>
        <v/>
      </c>
      <c r="AI5" s="15" t="str">
        <f ca="1">IF($AB5="","",IF(OR([1]Tablas!D$1&gt;MATCH("?*",$AB6:$AB22,0),INDEX($T:$T,ROW($M4)+[1]Tablas!D$1)&lt;5),"",IF(INDEX($T:$T,ROW($M4)+[1]Tablas!D$1)&lt;6,"000",SUBSTITUTE(SUBSTITUTE(SUBSTITUTE(SUBSTITUTE(SUBSTITUTE(SUBSTITUTE(SUBSTITUTE(INDIRECT(ADDRESS(ROW($M4)+[1]Tablas!D$1,COLUMN($M5))),", ",""),"Aire","1"),"Agua","2"),"Fuego","3"),"Tierra","4"),"Luz","5"),"Oscuridad","6"))))</f>
        <v/>
      </c>
      <c r="AJ5" s="15" t="str">
        <f ca="1">IF($AB5="","",IF(OR([1]Tablas!E$1&gt;MATCH("?*",$AB6:$AB22,0),INDEX($T:$T,ROW($M4)+[1]Tablas!E$1)&lt;5),"",IF(INDEX($T:$T,ROW($M4)+[1]Tablas!E$1)&lt;6,"000",SUBSTITUTE(SUBSTITUTE(SUBSTITUTE(SUBSTITUTE(SUBSTITUTE(SUBSTITUTE(SUBSTITUTE(INDIRECT(ADDRESS(ROW($M4)+[1]Tablas!E$1,COLUMN($M5))),", ",""),"Aire","1"),"Agua","2"),"Fuego","3"),"Tierra","4"),"Luz","5"),"Oscuridad","6"))))</f>
        <v/>
      </c>
      <c r="AK5" s="15" t="str">
        <f ca="1">IF($AB5="","",IF(OR([1]Tablas!F$1&gt;MATCH("?*",$AB6:$AB22,0),INDEX($T:$T,ROW($M4)+[1]Tablas!F$1)&lt;5),"",IF(INDEX($T:$T,ROW($M4)+[1]Tablas!F$1)&lt;6,"000",SUBSTITUTE(SUBSTITUTE(SUBSTITUTE(SUBSTITUTE(SUBSTITUTE(SUBSTITUTE(SUBSTITUTE(INDIRECT(ADDRESS(ROW($M4)+[1]Tablas!F$1,COLUMN($M5))),", ",""),"Aire","1"),"Agua","2"),"Fuego","3"),"Tierra","4"),"Luz","5"),"Oscuridad","6"))))</f>
        <v/>
      </c>
    </row>
    <row r="6" spans="1:37" x14ac:dyDescent="0.25">
      <c r="A6" s="73"/>
      <c r="B6" s="18" t="s">
        <v>381</v>
      </c>
      <c r="C6" s="15">
        <f t="shared" si="2"/>
        <v>45</v>
      </c>
      <c r="D6" s="15">
        <f t="shared" si="3"/>
        <v>2</v>
      </c>
      <c r="E6" s="15" t="s">
        <v>3</v>
      </c>
      <c r="F6" s="15" t="str">
        <f t="array" ref="F6">IF(C6&lt;&gt;"",ADDRESS(ROW(C6),COLUMN(C6))&amp;":"&amp;ADDRESS(ROW(C6)-1+MATCH(TRUE,C7:$C$463&lt;&gt;"",0),COLUMN(U6)),F5)</f>
        <v>$C$6:$U$7</v>
      </c>
      <c r="G6" s="18" t="s">
        <v>252</v>
      </c>
      <c r="H6" s="16" t="s">
        <v>345</v>
      </c>
      <c r="M6" s="18" t="str">
        <f>IFERROR(VLOOKUP(G6,ListaEfectos!$A$4:$F$77,6,0),"")</f>
        <v>Aire, Fuego, Oscuridad</v>
      </c>
      <c r="N6" s="46" t="str">
        <f>IF(G6="requerimiento","Desventaja",IFERROR(IF(VLOOKUP($G6,ListaEfectos!$A$4:$F$77,1,0)&lt;&gt;"","Efecto"),IFERROR(IF(VLOOKUP($G6,ListaDesventajas!$A$2:$A$24,1,0)&lt;&gt;"","Desventaja"),G6)))</f>
        <v>Efecto</v>
      </c>
      <c r="O6" s="17">
        <f ca="1">IF($N6="Efecto",IFERROR(VLOOKUP(H6,INDIRECT(VLOOKUP($G6,ListaEfectos!$A$4:$F$77,2,0)),2,0),0),IF($N6="Desventaja",IFERROR(VLOOKUP(H6,INDIRECT(VLOOKUP($G6,ListaDesventajas!$A$1:$B$24,2,0)),2,0),0),IF($N6="Mantenida",10*INDEX(INDIRECT($F6),1,2),IF($N6="Sostenimiento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20</v>
      </c>
      <c r="P6" s="15">
        <f ca="1">IF($N6="Efecto",IFERROR(VLOOKUP(I6,INDIRECT(VLOOKUP($G6,ListaEfectos!$A$4:$F$77,2,0)),2,0),0),IF($N6="Desventaja",IFERROR(VLOOKUP(I6,INDIRECT(VLOOKUP($G6,ListaDesventajas!$A$1:$B$24,2,0)),2,0),0),IF($N6="Mantenida",10*INDEX(INDIRECT($F6),1,2),IF($N6="Sostenimiento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0</v>
      </c>
      <c r="Q6" s="15">
        <f ca="1">IF($N6="Efecto",IFERROR(VLOOKUP(J6,INDIRECT(VLOOKUP($G6,ListaEfectos!$A$4:$F$77,2,0)),2,0),0),IF($N6="Desventaja",IFERROR(VLOOKUP(J6,INDIRECT(VLOOKUP($G6,ListaDesventajas!$A$1:$B$24,2,0)),2,0),0),IF($N6="Mantenida",10*INDEX(INDIRECT($F6),1,2),IF($N6="Sostenimiento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0</v>
      </c>
      <c r="R6" s="15">
        <f ca="1">IF($N6="Efecto",IFERROR(VLOOKUP(K6,INDIRECT(VLOOKUP($G6,ListaEfectos!$A$4:$F$77,2,0)),2,0),0),IF($N6="Desventaja",IFERROR(VLOOKUP(K6,INDIRECT(VLOOKUP($G6,ListaDesventajas!$A$1:$B$24,2,0)),2,0),0),IF($N6="Mantenida",10*INDEX(INDIRECT($F6),1,2),IF($N6="Sostenimiento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0</v>
      </c>
      <c r="S6" s="15">
        <f ca="1">IF($N6="Efecto",IFERROR(VLOOKUP(L6,INDIRECT(VLOOKUP($G6,ListaEfectos!$A$4:$F$77,2,0)),2,0),0),IF($N6="Desventaja",IFERROR(VLOOKUP(L6,INDIRECT(VLOOKUP($G6,ListaDesventajas!$A$1:$B$24,2,0)),2,0),0),IF($N6="Mantenida",10*INDEX(INDIRECT($F6),1,2),IF($N6="Sostenimiento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0</v>
      </c>
      <c r="T6" s="52">
        <f t="shared" ca="1" si="4"/>
        <v>20</v>
      </c>
      <c r="V6" s="15" t="str">
        <f t="shared" si="0"/>
        <v>Habilidad de Ataque (+75)</v>
      </c>
      <c r="W6" s="15" t="str">
        <f t="shared" si="1"/>
        <v/>
      </c>
      <c r="X6" s="15" t="str">
        <f t="shared" si="5"/>
        <v/>
      </c>
      <c r="Y6" s="34" t="str">
        <f t="shared" ca="1" si="6"/>
        <v>Habilidad de Ataque (+75), Incrementar Turno (+125)</v>
      </c>
      <c r="Z6" s="34" t="str">
        <f t="shared" ca="1" si="7"/>
        <v/>
      </c>
      <c r="AA6" s="34" t="str">
        <f t="shared" ca="1" si="8"/>
        <v/>
      </c>
      <c r="AB6" s="61" t="str">
        <f t="shared" ca="1" si="9"/>
        <v>Habilidad de Ataque (+75), Incrementar Turno (+125)</v>
      </c>
      <c r="AC6" s="62" t="str">
        <f t="shared" ca="1" si="10"/>
        <v/>
      </c>
      <c r="AD6" s="56" t="str">
        <f t="shared" si="11"/>
        <v>Excisum Magister</v>
      </c>
      <c r="AE6" s="15" t="str">
        <f t="shared" ca="1" si="12"/>
        <v>Aire, Fuego, Oscuridad, Aire</v>
      </c>
      <c r="AF6" s="15" t="str">
        <f ca="1">IF($AB6="","",IF(OR([1]Tablas!A$1&gt;MATCH("?*",$AB7:$AB23,0),INDEX($T:$T,ROW($M5)+[1]Tablas!A$1)&lt;5),"",IF(INDEX($T:$T,ROW($M5)+[1]Tablas!A$1)&lt;6,"000",SUBSTITUTE(SUBSTITUTE(SUBSTITUTE(SUBSTITUTE(SUBSTITUTE(SUBSTITUTE(SUBSTITUTE(INDIRECT(ADDRESS(ROW($M5)+[1]Tablas!A$1,COLUMN($M6))),", ",""),"Aire","1"),"Agua","2"),"Fuego","3"),"Tierra","4"),"Luz","5"),"Oscuridad","6"))))</f>
        <v>136</v>
      </c>
      <c r="AG6" s="15" t="str">
        <f ca="1">IF($AB6="","",IF(OR([1]Tablas!B$1&gt;MATCH("?*",$AB7:$AB23,0),INDEX($T:$T,ROW($M5)+[1]Tablas!B$1)&lt;5),"",IF(INDEX($T:$T,ROW($M5)+[1]Tablas!B$1)&lt;6,"000",SUBSTITUTE(SUBSTITUTE(SUBSTITUTE(SUBSTITUTE(SUBSTITUTE(SUBSTITUTE(SUBSTITUTE(INDIRECT(ADDRESS(ROW($M5)+[1]Tablas!B$1,COLUMN($M6))),", ",""),"Aire","1"),"Agua","2"),"Fuego","3"),"Tierra","4"),"Luz","5"),"Oscuridad","6"))))</f>
        <v>1</v>
      </c>
      <c r="AH6" s="15" t="str">
        <f ca="1">IF($AB6="","",IF(OR([1]Tablas!C$1&gt;MATCH("?*",$AB7:$AB23,0),INDEX($T:$T,ROW($M5)+[1]Tablas!C$1)&lt;5),"",IF(INDEX($T:$T,ROW($M5)+[1]Tablas!C$1)&lt;6,"000",SUBSTITUTE(SUBSTITUTE(SUBSTITUTE(SUBSTITUTE(SUBSTITUTE(SUBSTITUTE(SUBSTITUTE(INDIRECT(ADDRESS(ROW($M5)+[1]Tablas!C$1,COLUMN($M6))),", ",""),"Aire","1"),"Agua","2"),"Fuego","3"),"Tierra","4"),"Luz","5"),"Oscuridad","6"))))</f>
        <v/>
      </c>
      <c r="AI6" s="15" t="str">
        <f ca="1">IF($AB6="","",IF(OR([1]Tablas!D$1&gt;MATCH("?*",$AB7:$AB23,0),INDEX($T:$T,ROW($M5)+[1]Tablas!D$1)&lt;5),"",IF(INDEX($T:$T,ROW($M5)+[1]Tablas!D$1)&lt;6,"000",SUBSTITUTE(SUBSTITUTE(SUBSTITUTE(SUBSTITUTE(SUBSTITUTE(SUBSTITUTE(SUBSTITUTE(INDIRECT(ADDRESS(ROW($M5)+[1]Tablas!D$1,COLUMN($M6))),", ",""),"Aire","1"),"Agua","2"),"Fuego","3"),"Tierra","4"),"Luz","5"),"Oscuridad","6"))))</f>
        <v/>
      </c>
      <c r="AJ6" s="15" t="str">
        <f ca="1">IF($AB6="","",IF(OR([1]Tablas!E$1&gt;MATCH("?*",$AB7:$AB23,0),INDEX($T:$T,ROW($M5)+[1]Tablas!E$1)&lt;5),"",IF(INDEX($T:$T,ROW($M5)+[1]Tablas!E$1)&lt;6,"000",SUBSTITUTE(SUBSTITUTE(SUBSTITUTE(SUBSTITUTE(SUBSTITUTE(SUBSTITUTE(SUBSTITUTE(INDIRECT(ADDRESS(ROW($M5)+[1]Tablas!E$1,COLUMN($M6))),", ",""),"Aire","1"),"Agua","2"),"Fuego","3"),"Tierra","4"),"Luz","5"),"Oscuridad","6"))))</f>
        <v/>
      </c>
      <c r="AK6" s="15" t="str">
        <f ca="1">IF($AB6="","",IF(OR([1]Tablas!F$1&gt;MATCH("?*",$AB7:$AB23,0),INDEX($T:$T,ROW($M5)+[1]Tablas!F$1)&lt;5),"",IF(INDEX($T:$T,ROW($M5)+[1]Tablas!F$1)&lt;6,"000",SUBSTITUTE(SUBSTITUTE(SUBSTITUTE(SUBSTITUTE(SUBSTITUTE(SUBSTITUTE(SUBSTITUTE(INDIRECT(ADDRESS(ROW($M5)+[1]Tablas!F$1,COLUMN($M6))),", ",""),"Aire","1"),"Agua","2"),"Fuego","3"),"Tierra","4"),"Luz","5"),"Oscuridad","6"))))</f>
        <v/>
      </c>
    </row>
    <row r="7" spans="1:37" x14ac:dyDescent="0.25">
      <c r="A7" s="73"/>
      <c r="C7" s="15" t="str">
        <f t="shared" si="2"/>
        <v/>
      </c>
      <c r="D7" s="15" t="str">
        <f t="shared" si="3"/>
        <v/>
      </c>
      <c r="E7" s="15" t="s">
        <v>4</v>
      </c>
      <c r="F7" s="15" t="str">
        <f t="array" ref="F7">IF(C7&lt;&gt;"",ADDRESS(ROW(C7),COLUMN(C7))&amp;":"&amp;ADDRESS(ROW(C7)-1+MATCH(TRUE,C8:$C$463&lt;&gt;"",0),COLUMN(U7)),F6)</f>
        <v>$C$6:$U$7</v>
      </c>
      <c r="G7" s="18" t="s">
        <v>244</v>
      </c>
      <c r="H7" s="16" t="s">
        <v>346</v>
      </c>
      <c r="M7" s="18" t="str">
        <f>IFERROR(VLOOKUP(G7,ListaEfectos!$A$4:$F$77,6,0),"")</f>
        <v>Aire</v>
      </c>
      <c r="N7" s="46" t="str">
        <f>IF(G7="requerimiento","Desventaja",IFERROR(IF(VLOOKUP($G7,ListaEfectos!$A$4:$F$77,1,0)&lt;&gt;"","Efecto"),IFERROR(IF(VLOOKUP($G7,ListaDesventajas!$A$2:$A$24,1,0)&lt;&gt;"","Desventaja"),G7)))</f>
        <v>Efecto</v>
      </c>
      <c r="O7" s="17">
        <f ca="1">IF($N7="Efecto",IFERROR(VLOOKUP(H7,INDIRECT(VLOOKUP($G7,ListaEfectos!$A$4:$F$77,2,0)),2,0),0),IF($N7="Desventaja",IFERROR(VLOOKUP(H7,INDIRECT(VLOOKUP($G7,ListaDesventajas!$A$1:$B$24,2,0)),2,0),0),IF($N7="Mantenida",10*INDEX(INDIRECT($F7),1,2),IF($N7="Sostenimiento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25</v>
      </c>
      <c r="P7" s="15">
        <f ca="1">IF($N7="Efecto",IFERROR(VLOOKUP(I7,INDIRECT(VLOOKUP($G7,ListaEfectos!$A$4:$F$77,2,0)),2,0),0),IF($N7="Desventaja",IFERROR(VLOOKUP(I7,INDIRECT(VLOOKUP($G7,ListaDesventajas!$A$1:$B$24,2,0)),2,0),0),IF($N7="Mantenida",10*INDEX(INDIRECT($F7),1,2),IF($N7="Sostenimiento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0</v>
      </c>
      <c r="Q7" s="15">
        <f ca="1">IF($N7="Efecto",IFERROR(VLOOKUP(J7,INDIRECT(VLOOKUP($G7,ListaEfectos!$A$4:$F$77,2,0)),2,0),0),IF($N7="Desventaja",IFERROR(VLOOKUP(J7,INDIRECT(VLOOKUP($G7,ListaDesventajas!$A$1:$B$24,2,0)),2,0),0),IF($N7="Mantenida",10*INDEX(INDIRECT($F7),1,2),IF($N7="Sostenimiento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0</v>
      </c>
      <c r="R7" s="15">
        <f ca="1">IF($N7="Efecto",IFERROR(VLOOKUP(K7,INDIRECT(VLOOKUP($G7,ListaEfectos!$A$4:$F$77,2,0)),2,0),0),IF($N7="Desventaja",IFERROR(VLOOKUP(K7,INDIRECT(VLOOKUP($G7,ListaDesventajas!$A$1:$B$24,2,0)),2,0),0),IF($N7="Mantenida",10*INDEX(INDIRECT($F7),1,2),IF($N7="Sostenimiento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0</v>
      </c>
      <c r="S7" s="15">
        <f ca="1">IF($N7="Efecto",IFERROR(VLOOKUP(L7,INDIRECT(VLOOKUP($G7,ListaEfectos!$A$4:$F$77,2,0)),2,0),0),IF($N7="Desventaja",IFERROR(VLOOKUP(L7,INDIRECT(VLOOKUP($G7,ListaDesventajas!$A$1:$B$24,2,0)),2,0),0),IF($N7="Mantenida",10*INDEX(INDIRECT($F7),1,2),IF($N7="Sostenimiento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0</v>
      </c>
      <c r="T7" s="52">
        <f t="shared" ca="1" si="4"/>
        <v>25</v>
      </c>
      <c r="V7" s="15" t="str">
        <f t="shared" si="0"/>
        <v>Incrementar Turno (+125)</v>
      </c>
      <c r="W7" s="15" t="str">
        <f t="shared" si="1"/>
        <v/>
      </c>
      <c r="X7" s="15" t="str">
        <f t="shared" si="5"/>
        <v/>
      </c>
      <c r="Y7" s="34" t="str">
        <f t="shared" ca="1" si="6"/>
        <v/>
      </c>
      <c r="Z7" s="34" t="str">
        <f t="shared" ca="1" si="7"/>
        <v/>
      </c>
      <c r="AA7" s="34" t="str">
        <f t="shared" ca="1" si="8"/>
        <v/>
      </c>
      <c r="AB7" s="61" t="str">
        <f t="shared" ca="1" si="9"/>
        <v/>
      </c>
      <c r="AC7" s="62" t="str">
        <f t="shared" ca="1" si="10"/>
        <v/>
      </c>
      <c r="AD7" s="56" t="str">
        <f t="shared" si="11"/>
        <v/>
      </c>
      <c r="AE7" s="15" t="str">
        <f t="shared" ca="1" si="12"/>
        <v/>
      </c>
      <c r="AF7" s="15" t="str">
        <f ca="1">IF($AB7="","",IF(OR([1]Tablas!A$1&gt;MATCH("?*",$AB8:$AB24,0),INDEX($T:$T,ROW($M6)+[1]Tablas!A$1)&lt;5),"",IF(INDEX($T:$T,ROW($M6)+[1]Tablas!A$1)&lt;6,"000",SUBSTITUTE(SUBSTITUTE(SUBSTITUTE(SUBSTITUTE(SUBSTITUTE(SUBSTITUTE(SUBSTITUTE(INDIRECT(ADDRESS(ROW($M6)+[1]Tablas!A$1,COLUMN($M7))),", ",""),"Aire","1"),"Agua","2"),"Fuego","3"),"Tierra","4"),"Luz","5"),"Oscuridad","6"))))</f>
        <v/>
      </c>
      <c r="AG7" s="15" t="str">
        <f ca="1">IF($AB7="","",IF(OR([1]Tablas!B$1&gt;MATCH("?*",$AB8:$AB24,0),INDEX($T:$T,ROW($M6)+[1]Tablas!B$1)&lt;5),"",IF(INDEX($T:$T,ROW($M6)+[1]Tablas!B$1)&lt;6,"000",SUBSTITUTE(SUBSTITUTE(SUBSTITUTE(SUBSTITUTE(SUBSTITUTE(SUBSTITUTE(SUBSTITUTE(INDIRECT(ADDRESS(ROW($M6)+[1]Tablas!B$1,COLUMN($M7))),", ",""),"Aire","1"),"Agua","2"),"Fuego","3"),"Tierra","4"),"Luz","5"),"Oscuridad","6"))))</f>
        <v/>
      </c>
      <c r="AH7" s="15" t="str">
        <f ca="1">IF($AB7="","",IF(OR([1]Tablas!C$1&gt;MATCH("?*",$AB8:$AB24,0),INDEX($T:$T,ROW($M6)+[1]Tablas!C$1)&lt;5),"",IF(INDEX($T:$T,ROW($M6)+[1]Tablas!C$1)&lt;6,"000",SUBSTITUTE(SUBSTITUTE(SUBSTITUTE(SUBSTITUTE(SUBSTITUTE(SUBSTITUTE(SUBSTITUTE(INDIRECT(ADDRESS(ROW($M6)+[1]Tablas!C$1,COLUMN($M7))),", ",""),"Aire","1"),"Agua","2"),"Fuego","3"),"Tierra","4"),"Luz","5"),"Oscuridad","6"))))</f>
        <v/>
      </c>
      <c r="AI7" s="15" t="str">
        <f ca="1">IF($AB7="","",IF(OR([1]Tablas!D$1&gt;MATCH("?*",$AB8:$AB24,0),INDEX($T:$T,ROW($M6)+[1]Tablas!D$1)&lt;5),"",IF(INDEX($T:$T,ROW($M6)+[1]Tablas!D$1)&lt;6,"000",SUBSTITUTE(SUBSTITUTE(SUBSTITUTE(SUBSTITUTE(SUBSTITUTE(SUBSTITUTE(SUBSTITUTE(INDIRECT(ADDRESS(ROW($M6)+[1]Tablas!D$1,COLUMN($M7))),", ",""),"Aire","1"),"Agua","2"),"Fuego","3"),"Tierra","4"),"Luz","5"),"Oscuridad","6"))))</f>
        <v/>
      </c>
      <c r="AJ7" s="15" t="str">
        <f ca="1">IF($AB7="","",IF(OR([1]Tablas!E$1&gt;MATCH("?*",$AB8:$AB24,0),INDEX($T:$T,ROW($M6)+[1]Tablas!E$1)&lt;5),"",IF(INDEX($T:$T,ROW($M6)+[1]Tablas!E$1)&lt;6,"000",SUBSTITUTE(SUBSTITUTE(SUBSTITUTE(SUBSTITUTE(SUBSTITUTE(SUBSTITUTE(SUBSTITUTE(INDIRECT(ADDRESS(ROW($M6)+[1]Tablas!E$1,COLUMN($M7))),", ",""),"Aire","1"),"Agua","2"),"Fuego","3"),"Tierra","4"),"Luz","5"),"Oscuridad","6"))))</f>
        <v/>
      </c>
      <c r="AK7" s="15" t="str">
        <f ca="1">IF($AB7="","",IF(OR([1]Tablas!F$1&gt;MATCH("?*",$AB8:$AB24,0),INDEX($T:$T,ROW($M6)+[1]Tablas!F$1)&lt;5),"",IF(INDEX($T:$T,ROW($M6)+[1]Tablas!F$1)&lt;6,"000",SUBSTITUTE(SUBSTITUTE(SUBSTITUTE(SUBSTITUTE(SUBSTITUTE(SUBSTITUTE(SUBSTITUTE(INDIRECT(ADDRESS(ROW($M6)+[1]Tablas!F$1,COLUMN($M7))),", ",""),"Aire","1"),"Agua","2"),"Fuego","3"),"Tierra","4"),"Luz","5"),"Oscuridad","6"))))</f>
        <v/>
      </c>
    </row>
    <row r="8" spans="1:37" x14ac:dyDescent="0.25">
      <c r="A8" s="73"/>
      <c r="B8" s="18" t="s">
        <v>382</v>
      </c>
      <c r="C8" s="15">
        <f t="shared" si="2"/>
        <v>45</v>
      </c>
      <c r="D8" s="15">
        <f t="shared" si="3"/>
        <v>2</v>
      </c>
      <c r="E8" s="15" t="s">
        <v>5</v>
      </c>
      <c r="F8" s="15" t="str">
        <f t="array" ref="F8">IF(C8&lt;&gt;"",ADDRESS(ROW(C8),COLUMN(C8))&amp;":"&amp;ADDRESS(ROW(C8)-1+MATCH(TRUE,C9:$C$463&lt;&gt;"",0),COLUMN(U8)),F7)</f>
        <v>$C$8:$U$9</v>
      </c>
      <c r="G8" s="18" t="s">
        <v>246</v>
      </c>
      <c r="H8" s="15" t="s">
        <v>347</v>
      </c>
      <c r="M8" s="18" t="str">
        <f>IFERROR(VLOOKUP(G8,ListaEfectos!$A$4:$F$77,6,0),"")</f>
        <v>Fuego, Luz, Oscuridad</v>
      </c>
      <c r="N8" s="46" t="str">
        <f>IF(G8="requerimiento","Desventaja",IFERROR(IF(VLOOKUP($G8,ListaEfectos!$A$4:$F$77,1,0)&lt;&gt;"","Efecto"),IFERROR(IF(VLOOKUP($G8,ListaDesventajas!$A$2:$A$24,1,0)&lt;&gt;"","Desventaja"),G8)))</f>
        <v>Efecto</v>
      </c>
      <c r="O8" s="17">
        <f ca="1">IF($N8="Efecto",IFERROR(VLOOKUP(H8,INDIRECT(VLOOKUP($G8,ListaEfectos!$A$4:$F$77,2,0)),2,0),0),IF($N8="Desventaja",IFERROR(VLOOKUP(H8,INDIRECT(VLOOKUP($G8,ListaDesventajas!$A$1:$B$24,2,0)),2,0),0),IF($N8="Mantenida",10*INDEX(INDIRECT($F8),1,2),IF($N8="Sostenimiento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15</v>
      </c>
      <c r="P8" s="15">
        <f ca="1">IF($N8="Efecto",IFERROR(VLOOKUP(I8,INDIRECT(VLOOKUP($G8,ListaEfectos!$A$4:$F$77,2,0)),2,0),0),IF($N8="Desventaja",IFERROR(VLOOKUP(I8,INDIRECT(VLOOKUP($G8,ListaDesventajas!$A$1:$B$24,2,0)),2,0),0),IF($N8="Mantenida",10*INDEX(INDIRECT($F8),1,2),IF($N8="Sostenimiento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0</v>
      </c>
      <c r="Q8" s="15">
        <f ca="1">IF($N8="Efecto",IFERROR(VLOOKUP(J8,INDIRECT(VLOOKUP($G8,ListaEfectos!$A$4:$F$77,2,0)),2,0),0),IF($N8="Desventaja",IFERROR(VLOOKUP(J8,INDIRECT(VLOOKUP($G8,ListaDesventajas!$A$1:$B$24,2,0)),2,0),0),IF($N8="Mantenida",10*INDEX(INDIRECT($F8),1,2),IF($N8="Sostenimiento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0</v>
      </c>
      <c r="R8" s="15">
        <f ca="1">IF($N8="Efecto",IFERROR(VLOOKUP(K8,INDIRECT(VLOOKUP($G8,ListaEfectos!$A$4:$F$77,2,0)),2,0),0),IF($N8="Desventaja",IFERROR(VLOOKUP(K8,INDIRECT(VLOOKUP($G8,ListaDesventajas!$A$1:$B$24,2,0)),2,0),0),IF($N8="Mantenida",10*INDEX(INDIRECT($F8),1,2),IF($N8="Sostenimiento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0</v>
      </c>
      <c r="S8" s="15">
        <f ca="1">IF($N8="Efecto",IFERROR(VLOOKUP(L8,INDIRECT(VLOOKUP($G8,ListaEfectos!$A$4:$F$77,2,0)),2,0),0),IF($N8="Desventaja",IFERROR(VLOOKUP(L8,INDIRECT(VLOOKUP($G8,ListaDesventajas!$A$1:$B$24,2,0)),2,0),0),IF($N8="Mantenida",10*INDEX(INDIRECT($F8),1,2),IF($N8="Sostenimiento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0</v>
      </c>
      <c r="T8" s="52">
        <f t="shared" ca="1" si="4"/>
        <v>15</v>
      </c>
      <c r="V8" s="15" t="str">
        <f t="shared" si="0"/>
        <v>Ataque con Área (10 metros de radio)</v>
      </c>
      <c r="W8" s="15" t="str">
        <f t="shared" si="1"/>
        <v/>
      </c>
      <c r="X8" s="15" t="str">
        <f t="shared" si="5"/>
        <v/>
      </c>
      <c r="Y8" s="34" t="str">
        <f t="shared" ca="1" si="6"/>
        <v>Ataque con Área (10 metros de radio), Incrementar Turno (+150)</v>
      </c>
      <c r="Z8" s="34" t="str">
        <f t="shared" ca="1" si="7"/>
        <v/>
      </c>
      <c r="AA8" s="34" t="str">
        <f t="shared" ca="1" si="8"/>
        <v/>
      </c>
      <c r="AB8" s="61" t="str">
        <f t="shared" ca="1" si="9"/>
        <v>Ataque con Área (10 metros de radio), Incrementar Turno (+150)</v>
      </c>
      <c r="AC8" s="62" t="str">
        <f t="shared" ca="1" si="10"/>
        <v/>
      </c>
      <c r="AD8" s="56" t="str">
        <f t="shared" si="11"/>
        <v>Magnus Exactor</v>
      </c>
      <c r="AE8" s="15" t="str">
        <f t="shared" ca="1" si="12"/>
        <v>Fuego, Luz, Oscuridad, Aire</v>
      </c>
      <c r="AF8" s="15" t="str">
        <f ca="1">IF($AB8="","",IF(OR([1]Tablas!A$1&gt;MATCH("?*",$AB9:$AB25,0),INDEX($T:$T,ROW($M7)+[1]Tablas!A$1)&lt;5),"",IF(INDEX($T:$T,ROW($M7)+[1]Tablas!A$1)&lt;6,"000",SUBSTITUTE(SUBSTITUTE(SUBSTITUTE(SUBSTITUTE(SUBSTITUTE(SUBSTITUTE(SUBSTITUTE(INDIRECT(ADDRESS(ROW($M7)+[1]Tablas!A$1,COLUMN($M8))),", ",""),"Aire","1"),"Agua","2"),"Fuego","3"),"Tierra","4"),"Luz","5"),"Oscuridad","6"))))</f>
        <v>356</v>
      </c>
      <c r="AG8" s="15" t="str">
        <f ca="1">IF($AB8="","",IF(OR([1]Tablas!B$1&gt;MATCH("?*",$AB9:$AB25,0),INDEX($T:$T,ROW($M7)+[1]Tablas!B$1)&lt;5),"",IF(INDEX($T:$T,ROW($M7)+[1]Tablas!B$1)&lt;6,"000",SUBSTITUTE(SUBSTITUTE(SUBSTITUTE(SUBSTITUTE(SUBSTITUTE(SUBSTITUTE(SUBSTITUTE(INDIRECT(ADDRESS(ROW($M7)+[1]Tablas!B$1,COLUMN($M8))),", ",""),"Aire","1"),"Agua","2"),"Fuego","3"),"Tierra","4"),"Luz","5"),"Oscuridad","6"))))</f>
        <v>1</v>
      </c>
      <c r="AH8" s="15" t="str">
        <f ca="1">IF($AB8="","",IF(OR([1]Tablas!C$1&gt;MATCH("?*",$AB9:$AB25,0),INDEX($T:$T,ROW($M7)+[1]Tablas!C$1)&lt;5),"",IF(INDEX($T:$T,ROW($M7)+[1]Tablas!C$1)&lt;6,"000",SUBSTITUTE(SUBSTITUTE(SUBSTITUTE(SUBSTITUTE(SUBSTITUTE(SUBSTITUTE(SUBSTITUTE(INDIRECT(ADDRESS(ROW($M7)+[1]Tablas!C$1,COLUMN($M8))),", ",""),"Aire","1"),"Agua","2"),"Fuego","3"),"Tierra","4"),"Luz","5"),"Oscuridad","6"))))</f>
        <v/>
      </c>
      <c r="AI8" s="15" t="str">
        <f ca="1">IF($AB8="","",IF(OR([1]Tablas!D$1&gt;MATCH("?*",$AB9:$AB25,0),INDEX($T:$T,ROW($M7)+[1]Tablas!D$1)&lt;5),"",IF(INDEX($T:$T,ROW($M7)+[1]Tablas!D$1)&lt;6,"000",SUBSTITUTE(SUBSTITUTE(SUBSTITUTE(SUBSTITUTE(SUBSTITUTE(SUBSTITUTE(SUBSTITUTE(INDIRECT(ADDRESS(ROW($M7)+[1]Tablas!D$1,COLUMN($M8))),", ",""),"Aire","1"),"Agua","2"),"Fuego","3"),"Tierra","4"),"Luz","5"),"Oscuridad","6"))))</f>
        <v/>
      </c>
      <c r="AJ8" s="15" t="str">
        <f ca="1">IF($AB8="","",IF(OR([1]Tablas!E$1&gt;MATCH("?*",$AB9:$AB25,0),INDEX($T:$T,ROW($M7)+[1]Tablas!E$1)&lt;5),"",IF(INDEX($T:$T,ROW($M7)+[1]Tablas!E$1)&lt;6,"000",SUBSTITUTE(SUBSTITUTE(SUBSTITUTE(SUBSTITUTE(SUBSTITUTE(SUBSTITUTE(SUBSTITUTE(INDIRECT(ADDRESS(ROW($M7)+[1]Tablas!E$1,COLUMN($M8))),", ",""),"Aire","1"),"Agua","2"),"Fuego","3"),"Tierra","4"),"Luz","5"),"Oscuridad","6"))))</f>
        <v/>
      </c>
      <c r="AK8" s="15" t="str">
        <f ca="1">IF($AB8="","",IF(OR([1]Tablas!F$1&gt;MATCH("?*",$AB9:$AB25,0),INDEX($T:$T,ROW($M7)+[1]Tablas!F$1)&lt;5),"",IF(INDEX($T:$T,ROW($M7)+[1]Tablas!F$1)&lt;6,"000",SUBSTITUTE(SUBSTITUTE(SUBSTITUTE(SUBSTITUTE(SUBSTITUTE(SUBSTITUTE(SUBSTITUTE(INDIRECT(ADDRESS(ROW($M7)+[1]Tablas!F$1,COLUMN($M8))),", ",""),"Aire","1"),"Agua","2"),"Fuego","3"),"Tierra","4"),"Luz","5"),"Oscuridad","6"))))</f>
        <v/>
      </c>
    </row>
    <row r="9" spans="1:37" x14ac:dyDescent="0.25">
      <c r="A9" s="73"/>
      <c r="C9" s="15" t="str">
        <f t="shared" si="2"/>
        <v/>
      </c>
      <c r="D9" s="15" t="str">
        <f t="shared" si="3"/>
        <v/>
      </c>
      <c r="E9" s="15" t="s">
        <v>6</v>
      </c>
      <c r="F9" s="15" t="str">
        <f t="array" ref="F9">IF(C9&lt;&gt;"",ADDRESS(ROW(C9),COLUMN(C9))&amp;":"&amp;ADDRESS(ROW(C9)-1+MATCH(TRUE,C10:$C$463&lt;&gt;"",0),COLUMN(U9)),F8)</f>
        <v>$C$8:$U$9</v>
      </c>
      <c r="G9" s="18" t="s">
        <v>244</v>
      </c>
      <c r="H9" s="16" t="s">
        <v>348</v>
      </c>
      <c r="M9" s="18" t="str">
        <f>IFERROR(VLOOKUP(G9,ListaEfectos!$A$4:$F$77,6,0),"")</f>
        <v>Aire</v>
      </c>
      <c r="N9" s="46" t="str">
        <f>IF(G9="requerimiento","Desventaja",IFERROR(IF(VLOOKUP($G9,ListaEfectos!$A$4:$F$77,1,0)&lt;&gt;"","Efecto"),IFERROR(IF(VLOOKUP($G9,ListaDesventajas!$A$2:$A$24,1,0)&lt;&gt;"","Desventaja"),G9)))</f>
        <v>Efecto</v>
      </c>
      <c r="O9" s="17">
        <f ca="1">IF($N9="Efecto",IFERROR(VLOOKUP(H9,INDIRECT(VLOOKUP($G9,ListaEfectos!$A$4:$F$77,2,0)),2,0),0),IF($N9="Desventaja",IFERROR(VLOOKUP(H9,INDIRECT(VLOOKUP($G9,ListaDesventajas!$A$1:$B$24,2,0)),2,0),0),IF($N9="Mantenida",10*INDEX(INDIRECT($F9),1,2),IF($N9="Sostenimiento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30</v>
      </c>
      <c r="P9" s="15">
        <f ca="1">IF($N9="Efecto",IFERROR(VLOOKUP(I9,INDIRECT(VLOOKUP($G9,ListaEfectos!$A$4:$F$77,2,0)),2,0),0),IF($N9="Desventaja",IFERROR(VLOOKUP(I9,INDIRECT(VLOOKUP($G9,ListaDesventajas!$A$1:$B$24,2,0)),2,0),0),IF($N9="Mantenida",10*INDEX(INDIRECT($F9),1,2),IF($N9="Sostenimiento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0</v>
      </c>
      <c r="Q9" s="15">
        <f ca="1">IF($N9="Efecto",IFERROR(VLOOKUP(J9,INDIRECT(VLOOKUP($G9,ListaEfectos!$A$4:$F$77,2,0)),2,0),0),IF($N9="Desventaja",IFERROR(VLOOKUP(J9,INDIRECT(VLOOKUP($G9,ListaDesventajas!$A$1:$B$24,2,0)),2,0),0),IF($N9="Mantenida",10*INDEX(INDIRECT($F9),1,2),IF($N9="Sostenimiento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0</v>
      </c>
      <c r="R9" s="15">
        <f ca="1">IF($N9="Efecto",IFERROR(VLOOKUP(K9,INDIRECT(VLOOKUP($G9,ListaEfectos!$A$4:$F$77,2,0)),2,0),0),IF($N9="Desventaja",IFERROR(VLOOKUP(K9,INDIRECT(VLOOKUP($G9,ListaDesventajas!$A$1:$B$24,2,0)),2,0),0),IF($N9="Mantenida",10*INDEX(INDIRECT($F9),1,2),IF($N9="Sostenimiento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0</v>
      </c>
      <c r="S9" s="15">
        <f ca="1">IF($N9="Efecto",IFERROR(VLOOKUP(L9,INDIRECT(VLOOKUP($G9,ListaEfectos!$A$4:$F$77,2,0)),2,0),0),IF($N9="Desventaja",IFERROR(VLOOKUP(L9,INDIRECT(VLOOKUP($G9,ListaDesventajas!$A$1:$B$24,2,0)),2,0),0),IF($N9="Mantenida",10*INDEX(INDIRECT($F9),1,2),IF($N9="Sostenimiento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0</v>
      </c>
      <c r="T9" s="52">
        <f t="shared" ca="1" si="4"/>
        <v>30</v>
      </c>
      <c r="V9" s="15" t="str">
        <f t="shared" si="0"/>
        <v>Incrementar Turno (+150)</v>
      </c>
      <c r="W9" s="15" t="str">
        <f t="shared" si="1"/>
        <v/>
      </c>
      <c r="X9" s="15" t="str">
        <f t="shared" si="5"/>
        <v/>
      </c>
      <c r="Y9" s="34" t="str">
        <f t="shared" ca="1" si="6"/>
        <v/>
      </c>
      <c r="Z9" s="34" t="str">
        <f t="shared" ca="1" si="7"/>
        <v/>
      </c>
      <c r="AA9" s="34" t="str">
        <f t="shared" ca="1" si="8"/>
        <v/>
      </c>
      <c r="AB9" s="61" t="str">
        <f t="shared" ca="1" si="9"/>
        <v/>
      </c>
      <c r="AC9" s="62" t="str">
        <f t="shared" ca="1" si="10"/>
        <v/>
      </c>
      <c r="AD9" s="56" t="str">
        <f t="shared" si="11"/>
        <v/>
      </c>
      <c r="AE9" s="15" t="str">
        <f t="shared" ca="1" si="12"/>
        <v/>
      </c>
      <c r="AF9" s="15" t="str">
        <f ca="1">IF($AB9="","",IF(OR([1]Tablas!A$1&gt;MATCH("?*",$AB10:$AB26,0),INDEX($T:$T,ROW($M8)+[1]Tablas!A$1)&lt;5),"",IF(INDEX($T:$T,ROW($M8)+[1]Tablas!A$1)&lt;6,"000",SUBSTITUTE(SUBSTITUTE(SUBSTITUTE(SUBSTITUTE(SUBSTITUTE(SUBSTITUTE(SUBSTITUTE(INDIRECT(ADDRESS(ROW($M8)+[1]Tablas!A$1,COLUMN($M9))),", ",""),"Aire","1"),"Agua","2"),"Fuego","3"),"Tierra","4"),"Luz","5"),"Oscuridad","6"))))</f>
        <v/>
      </c>
      <c r="AG9" s="15" t="str">
        <f ca="1">IF($AB9="","",IF(OR([1]Tablas!B$1&gt;MATCH("?*",$AB10:$AB26,0),INDEX($T:$T,ROW($M8)+[1]Tablas!B$1)&lt;5),"",IF(INDEX($T:$T,ROW($M8)+[1]Tablas!B$1)&lt;6,"000",SUBSTITUTE(SUBSTITUTE(SUBSTITUTE(SUBSTITUTE(SUBSTITUTE(SUBSTITUTE(SUBSTITUTE(INDIRECT(ADDRESS(ROW($M8)+[1]Tablas!B$1,COLUMN($M9))),", ",""),"Aire","1"),"Agua","2"),"Fuego","3"),"Tierra","4"),"Luz","5"),"Oscuridad","6"))))</f>
        <v/>
      </c>
      <c r="AH9" s="15" t="str">
        <f ca="1">IF($AB9="","",IF(OR([1]Tablas!C$1&gt;MATCH("?*",$AB10:$AB26,0),INDEX($T:$T,ROW($M8)+[1]Tablas!C$1)&lt;5),"",IF(INDEX($T:$T,ROW($M8)+[1]Tablas!C$1)&lt;6,"000",SUBSTITUTE(SUBSTITUTE(SUBSTITUTE(SUBSTITUTE(SUBSTITUTE(SUBSTITUTE(SUBSTITUTE(INDIRECT(ADDRESS(ROW($M8)+[1]Tablas!C$1,COLUMN($M9))),", ",""),"Aire","1"),"Agua","2"),"Fuego","3"),"Tierra","4"),"Luz","5"),"Oscuridad","6"))))</f>
        <v/>
      </c>
      <c r="AI9" s="15" t="str">
        <f ca="1">IF($AB9="","",IF(OR([1]Tablas!D$1&gt;MATCH("?*",$AB10:$AB26,0),INDEX($T:$T,ROW($M8)+[1]Tablas!D$1)&lt;5),"",IF(INDEX($T:$T,ROW($M8)+[1]Tablas!D$1)&lt;6,"000",SUBSTITUTE(SUBSTITUTE(SUBSTITUTE(SUBSTITUTE(SUBSTITUTE(SUBSTITUTE(SUBSTITUTE(INDIRECT(ADDRESS(ROW($M8)+[1]Tablas!D$1,COLUMN($M9))),", ",""),"Aire","1"),"Agua","2"),"Fuego","3"),"Tierra","4"),"Luz","5"),"Oscuridad","6"))))</f>
        <v/>
      </c>
      <c r="AJ9" s="15" t="str">
        <f ca="1">IF($AB9="","",IF(OR([1]Tablas!E$1&gt;MATCH("?*",$AB10:$AB26,0),INDEX($T:$T,ROW($M8)+[1]Tablas!E$1)&lt;5),"",IF(INDEX($T:$T,ROW($M8)+[1]Tablas!E$1)&lt;6,"000",SUBSTITUTE(SUBSTITUTE(SUBSTITUTE(SUBSTITUTE(SUBSTITUTE(SUBSTITUTE(SUBSTITUTE(INDIRECT(ADDRESS(ROW($M8)+[1]Tablas!E$1,COLUMN($M9))),", ",""),"Aire","1"),"Agua","2"),"Fuego","3"),"Tierra","4"),"Luz","5"),"Oscuridad","6"))))</f>
        <v/>
      </c>
      <c r="AK9" s="15" t="str">
        <f ca="1">IF($AB9="","",IF(OR([1]Tablas!F$1&gt;MATCH("?*",$AB10:$AB26,0),INDEX($T:$T,ROW($M8)+[1]Tablas!F$1)&lt;5),"",IF(INDEX($T:$T,ROW($M8)+[1]Tablas!F$1)&lt;6,"000",SUBSTITUTE(SUBSTITUTE(SUBSTITUTE(SUBSTITUTE(SUBSTITUTE(SUBSTITUTE(SUBSTITUTE(INDIRECT(ADDRESS(ROW($M8)+[1]Tablas!F$1,COLUMN($M9))),", ",""),"Aire","1"),"Agua","2"),"Fuego","3"),"Tierra","4"),"Luz","5"),"Oscuridad","6"))))</f>
        <v/>
      </c>
    </row>
    <row r="10" spans="1:37" x14ac:dyDescent="0.25">
      <c r="A10" s="73"/>
      <c r="B10" s="18" t="s">
        <v>383</v>
      </c>
      <c r="C10" s="15">
        <f t="shared" si="2"/>
        <v>85</v>
      </c>
      <c r="D10" s="15">
        <f t="shared" si="3"/>
        <v>3</v>
      </c>
      <c r="E10" s="15" t="s">
        <v>7</v>
      </c>
      <c r="F10" s="15" t="str">
        <f t="array" ref="F10">IF(C10&lt;&gt;"",ADDRESS(ROW(C10),COLUMN(C10))&amp;":"&amp;ADDRESS(ROW(C10)-1+MATCH(TRUE,C11:$C$463&lt;&gt;"",0),COLUMN(U10)),F9)</f>
        <v>$C$10:$U$11</v>
      </c>
      <c r="G10" s="18" t="s">
        <v>245</v>
      </c>
      <c r="H10" s="16" t="s">
        <v>349</v>
      </c>
      <c r="M10" s="18" t="str">
        <f>IFERROR(VLOOKUP(G10,ListaEfectos!$A$4:$F$77,6,0),"")</f>
        <v>Agua, Aire, Oscuridad</v>
      </c>
      <c r="N10" s="46" t="str">
        <f>IF(G10="requerimiento","Desventaja",IFERROR(IF(VLOOKUP($G10,ListaEfectos!$A$4:$F$77,1,0)&lt;&gt;"","Efecto"),IFERROR(IF(VLOOKUP($G10,ListaDesventajas!$A$2:$A$24,1,0)&lt;&gt;"","Desventaja"),G10)))</f>
        <v>Efecto</v>
      </c>
      <c r="O10" s="17">
        <f ca="1">IF($N10="Efecto",IFERROR(VLOOKUP(H10,INDIRECT(VLOOKUP($G10,ListaEfectos!$A$4:$F$77,2,0)),2,0),0),IF($N10="Desventaja",IFERROR(VLOOKUP(H10,INDIRECT(VLOOKUP($G10,ListaDesventajas!$A$1:$B$24,2,0)),2,0),0),IF($N10="Mantenida",10*INDEX(INDIRECT($F10),1,2),IF($N10="Sostenimiento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50</v>
      </c>
      <c r="P10" s="15">
        <f ca="1">IF($N10="Efecto",IFERROR(VLOOKUP(I10,INDIRECT(VLOOKUP($G10,ListaEfectos!$A$4:$F$77,2,0)),2,0),0),IF($N10="Desventaja",IFERROR(VLOOKUP(I10,INDIRECT(VLOOKUP($G10,ListaDesventajas!$A$1:$B$24,2,0)),2,0),0),IF($N10="Mantenida",10*INDEX(INDIRECT($F10),1,2),IF($N10="Sostenimiento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0</v>
      </c>
      <c r="Q10" s="15">
        <f ca="1">IF($N10="Efecto",IFERROR(VLOOKUP(J10,INDIRECT(VLOOKUP($G10,ListaEfectos!$A$4:$F$77,2,0)),2,0),0),IF($N10="Desventaja",IFERROR(VLOOKUP(J10,INDIRECT(VLOOKUP($G10,ListaDesventajas!$A$1:$B$24,2,0)),2,0),0),IF($N10="Mantenida",10*INDEX(INDIRECT($F10),1,2),IF($N10="Sostenimiento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0</v>
      </c>
      <c r="R10" s="15">
        <f ca="1">IF($N10="Efecto",IFERROR(VLOOKUP(K10,INDIRECT(VLOOKUP($G10,ListaEfectos!$A$4:$F$77,2,0)),2,0),0),IF($N10="Desventaja",IFERROR(VLOOKUP(K10,INDIRECT(VLOOKUP($G10,ListaDesventajas!$A$1:$B$24,2,0)),2,0),0),IF($N10="Mantenida",10*INDEX(INDIRECT($F10),1,2),IF($N10="Sostenimiento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0</v>
      </c>
      <c r="S10" s="15">
        <f ca="1">IF($N10="Efecto",IFERROR(VLOOKUP(L10,INDIRECT(VLOOKUP($G10,ListaEfectos!$A$4:$F$77,2,0)),2,0),0),IF($N10="Desventaja",IFERROR(VLOOKUP(L10,INDIRECT(VLOOKUP($G10,ListaDesventajas!$A$1:$B$24,2,0)),2,0),0),IF($N10="Mantenida",10*INDEX(INDIRECT($F10),1,2),IF($N10="Sostenimiento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0</v>
      </c>
      <c r="T10" s="52">
        <f t="shared" ca="1" si="4"/>
        <v>50</v>
      </c>
      <c r="V10" s="15" t="str">
        <f t="shared" si="0"/>
        <v>Ataque Adicional Limitado (+8)</v>
      </c>
      <c r="W10" s="15" t="str">
        <f t="shared" si="1"/>
        <v/>
      </c>
      <c r="X10" s="15" t="str">
        <f t="shared" si="5"/>
        <v/>
      </c>
      <c r="Y10" s="34" t="str">
        <f t="shared" ref="Y10:Y73" ca="1" si="13">IF(B10="","",_xlfn.TEXTJOIN(", ",TRUE,INDIRECT(ADDRESS(ROW(V10),COLUMN(V10))&amp;":"&amp;ADDRESS(ROW(V10)+IFERROR(MATCH("*",B11:B15,0)-1,6),COLUMN(V10)))))</f>
        <v>Ataque Adicional Limitado (+8), Incrementar Turno (+175)</v>
      </c>
      <c r="Z10" s="34" t="str">
        <f t="shared" ca="1" si="7"/>
        <v/>
      </c>
      <c r="AA10" s="34" t="str">
        <f t="shared" ca="1" si="8"/>
        <v/>
      </c>
      <c r="AB10" s="61" t="str">
        <f t="shared" ca="1" si="9"/>
        <v>Ataque Adicional Limitado (+8), Incrementar Turno (+175)</v>
      </c>
      <c r="AC10" s="62" t="str">
        <f t="shared" ca="1" si="10"/>
        <v/>
      </c>
      <c r="AD10" s="56" t="str">
        <f t="shared" si="11"/>
        <v>Summun</v>
      </c>
      <c r="AE10" s="15" t="str">
        <f t="shared" ca="1" si="12"/>
        <v>Agua, Aire, Oscuridad, Aire</v>
      </c>
      <c r="AF10" s="15" t="str">
        <f ca="1">IF($AB10="","",IF(OR([1]Tablas!A$1&gt;MATCH("?*",$AB11:$AB27,0),INDEX($T:$T,ROW($M9)+[1]Tablas!A$1)&lt;5),"",IF(INDEX($T:$T,ROW($M9)+[1]Tablas!A$1)&lt;6,"000",SUBSTITUTE(SUBSTITUTE(SUBSTITUTE(SUBSTITUTE(SUBSTITUTE(SUBSTITUTE(SUBSTITUTE(INDIRECT(ADDRESS(ROW($M9)+[1]Tablas!A$1,COLUMN($M10))),", ",""),"Aire","1"),"Agua","2"),"Fuego","3"),"Tierra","4"),"Luz","5"),"Oscuridad","6"))))</f>
        <v>216</v>
      </c>
      <c r="AG10" s="15" t="str">
        <f ca="1">IF($AB10="","",IF(OR([1]Tablas!B$1&gt;MATCH("?*",$AB11:$AB27,0),INDEX($T:$T,ROW($M9)+[1]Tablas!B$1)&lt;5),"",IF(INDEX($T:$T,ROW($M9)+[1]Tablas!B$1)&lt;6,"000",SUBSTITUTE(SUBSTITUTE(SUBSTITUTE(SUBSTITUTE(SUBSTITUTE(SUBSTITUTE(SUBSTITUTE(INDIRECT(ADDRESS(ROW($M9)+[1]Tablas!B$1,COLUMN($M10))),", ",""),"Aire","1"),"Agua","2"),"Fuego","3"),"Tierra","4"),"Luz","5"),"Oscuridad","6"))))</f>
        <v>1</v>
      </c>
      <c r="AH10" s="15" t="str">
        <f ca="1">IF($AB10="","",IF(OR([1]Tablas!C$1&gt;MATCH("?*",$AB11:$AB27,0),INDEX($T:$T,ROW($M9)+[1]Tablas!C$1)&lt;5),"",IF(INDEX($T:$T,ROW($M9)+[1]Tablas!C$1)&lt;6,"000",SUBSTITUTE(SUBSTITUTE(SUBSTITUTE(SUBSTITUTE(SUBSTITUTE(SUBSTITUTE(SUBSTITUTE(INDIRECT(ADDRESS(ROW($M9)+[1]Tablas!C$1,COLUMN($M10))),", ",""),"Aire","1"),"Agua","2"),"Fuego","3"),"Tierra","4"),"Luz","5"),"Oscuridad","6"))))</f>
        <v/>
      </c>
      <c r="AI10" s="15" t="str">
        <f ca="1">IF($AB10="","",IF(OR([1]Tablas!D$1&gt;MATCH("?*",$AB11:$AB27,0),INDEX($T:$T,ROW($M9)+[1]Tablas!D$1)&lt;5),"",IF(INDEX($T:$T,ROW($M9)+[1]Tablas!D$1)&lt;6,"000",SUBSTITUTE(SUBSTITUTE(SUBSTITUTE(SUBSTITUTE(SUBSTITUTE(SUBSTITUTE(SUBSTITUTE(INDIRECT(ADDRESS(ROW($M9)+[1]Tablas!D$1,COLUMN($M10))),", ",""),"Aire","1"),"Agua","2"),"Fuego","3"),"Tierra","4"),"Luz","5"),"Oscuridad","6"))))</f>
        <v/>
      </c>
      <c r="AJ10" s="15" t="str">
        <f ca="1">IF($AB10="","",IF(OR([1]Tablas!E$1&gt;MATCH("?*",$AB11:$AB27,0),INDEX($T:$T,ROW($M9)+[1]Tablas!E$1)&lt;5),"",IF(INDEX($T:$T,ROW($M9)+[1]Tablas!E$1)&lt;6,"000",SUBSTITUTE(SUBSTITUTE(SUBSTITUTE(SUBSTITUTE(SUBSTITUTE(SUBSTITUTE(SUBSTITUTE(INDIRECT(ADDRESS(ROW($M9)+[1]Tablas!E$1,COLUMN($M10))),", ",""),"Aire","1"),"Agua","2"),"Fuego","3"),"Tierra","4"),"Luz","5"),"Oscuridad","6"))))</f>
        <v/>
      </c>
      <c r="AK10" s="15" t="str">
        <f ca="1">IF($AB10="","",IF(OR([1]Tablas!F$1&gt;MATCH("?*",$AB11:$AB27,0),INDEX($T:$T,ROW($M9)+[1]Tablas!F$1)&lt;5),"",IF(INDEX($T:$T,ROW($M9)+[1]Tablas!F$1)&lt;6,"000",SUBSTITUTE(SUBSTITUTE(SUBSTITUTE(SUBSTITUTE(SUBSTITUTE(SUBSTITUTE(SUBSTITUTE(INDIRECT(ADDRESS(ROW($M9)+[1]Tablas!F$1,COLUMN($M10))),", ",""),"Aire","1"),"Agua","2"),"Fuego","3"),"Tierra","4"),"Luz","5"),"Oscuridad","6"))))</f>
        <v/>
      </c>
    </row>
    <row r="11" spans="1:37" ht="15.75" thickBot="1" x14ac:dyDescent="0.3">
      <c r="A11" s="73"/>
      <c r="C11" s="15" t="str">
        <f t="shared" si="2"/>
        <v/>
      </c>
      <c r="D11" s="15" t="str">
        <f t="shared" si="3"/>
        <v/>
      </c>
      <c r="E11" s="15" t="s">
        <v>8</v>
      </c>
      <c r="F11" s="15" t="str">
        <f t="array" ref="F11">IF(C11&lt;&gt;"",ADDRESS(ROW(C11),COLUMN(C11))&amp;":"&amp;ADDRESS(ROW(C11)-1+MATCH(TRUE,C12:$C$463&lt;&gt;"",0),COLUMN(U11)),F10)</f>
        <v>$C$10:$U$11</v>
      </c>
      <c r="G11" s="18" t="s">
        <v>244</v>
      </c>
      <c r="H11" s="16" t="s">
        <v>350</v>
      </c>
      <c r="M11" s="18" t="str">
        <f>IFERROR(VLOOKUP(G11,ListaEfectos!$A$4:$F$77,6,0),"")</f>
        <v>Aire</v>
      </c>
      <c r="N11" s="46" t="str">
        <f>IF(G11="requerimiento","Desventaja",IFERROR(IF(VLOOKUP($G11,ListaEfectos!$A$4:$F$77,1,0)&lt;&gt;"","Efecto"),IFERROR(IF(VLOOKUP($G11,ListaDesventajas!$A$2:$A$24,1,0)&lt;&gt;"","Desventaja"),G11)))</f>
        <v>Efecto</v>
      </c>
      <c r="O11" s="17">
        <f ca="1">IF($N11="Efecto",IFERROR(VLOOKUP(H11,INDIRECT(VLOOKUP($G11,ListaEfectos!$A$4:$F$77,2,0)),2,0),0),IF($N11="Desventaja",IFERROR(VLOOKUP(H11,INDIRECT(VLOOKUP($G11,ListaDesventajas!$A$1:$B$24,2,0)),2,0),0),IF($N11="Mantenida",10*INDEX(INDIRECT($F11),1,2),IF($N11="Sostenimiento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35</v>
      </c>
      <c r="P11" s="15">
        <f ca="1">IF($N11="Efecto",IFERROR(VLOOKUP(I11,INDIRECT(VLOOKUP($G11,ListaEfectos!$A$4:$F$77,2,0)),2,0),0),IF($N11="Desventaja",IFERROR(VLOOKUP(I11,INDIRECT(VLOOKUP($G11,ListaDesventajas!$A$1:$B$24,2,0)),2,0),0),IF($N11="Mantenida",10*INDEX(INDIRECT($F11),1,2),IF($N11="Sostenimiento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0</v>
      </c>
      <c r="Q11" s="15">
        <f ca="1">IF($N11="Efecto",IFERROR(VLOOKUP(J11,INDIRECT(VLOOKUP($G11,ListaEfectos!$A$4:$F$77,2,0)),2,0),0),IF($N11="Desventaja",IFERROR(VLOOKUP(J11,INDIRECT(VLOOKUP($G11,ListaDesventajas!$A$1:$B$24,2,0)),2,0),0),IF($N11="Mantenida",10*INDEX(INDIRECT($F11),1,2),IF($N11="Sostenimiento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0</v>
      </c>
      <c r="R11" s="15">
        <f ca="1">IF($N11="Efecto",IFERROR(VLOOKUP(K11,INDIRECT(VLOOKUP($G11,ListaEfectos!$A$4:$F$77,2,0)),2,0),0),IF($N11="Desventaja",IFERROR(VLOOKUP(K11,INDIRECT(VLOOKUP($G11,ListaDesventajas!$A$1:$B$24,2,0)),2,0),0),IF($N11="Mantenida",10*INDEX(INDIRECT($F11),1,2),IF($N11="Sostenimiento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0</v>
      </c>
      <c r="S11" s="15">
        <f ca="1">IF($N11="Efecto",IFERROR(VLOOKUP(L11,INDIRECT(VLOOKUP($G11,ListaEfectos!$A$4:$F$77,2,0)),2,0),0),IF($N11="Desventaja",IFERROR(VLOOKUP(L11,INDIRECT(VLOOKUP($G11,ListaDesventajas!$A$1:$B$24,2,0)),2,0),0),IF($N11="Mantenida",10*INDEX(INDIRECT($F11),1,2),IF($N11="Sostenimiento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0</v>
      </c>
      <c r="T11" s="52">
        <f t="shared" ca="1" si="4"/>
        <v>35</v>
      </c>
      <c r="V11" s="15" t="str">
        <f t="shared" si="0"/>
        <v>Incrementar Turno (+175)</v>
      </c>
      <c r="W11" s="15" t="str">
        <f t="shared" si="1"/>
        <v/>
      </c>
      <c r="X11" s="15" t="str">
        <f t="shared" si="5"/>
        <v/>
      </c>
      <c r="Y11" s="34" t="str">
        <f t="shared" ca="1" si="13"/>
        <v/>
      </c>
      <c r="Z11" s="34" t="str">
        <f t="shared" ca="1" si="7"/>
        <v/>
      </c>
      <c r="AA11" s="34" t="str">
        <f t="shared" ca="1" si="8"/>
        <v/>
      </c>
      <c r="AB11" s="61" t="str">
        <f t="shared" ca="1" si="9"/>
        <v/>
      </c>
      <c r="AC11" s="62" t="str">
        <f t="shared" ca="1" si="10"/>
        <v/>
      </c>
      <c r="AD11" s="56" t="str">
        <f t="shared" si="11"/>
        <v/>
      </c>
      <c r="AE11" s="15" t="str">
        <f t="shared" ca="1" si="12"/>
        <v/>
      </c>
      <c r="AF11" s="15" t="str">
        <f ca="1">IF($AB11="","",IF(OR([1]Tablas!A$1&gt;MATCH("?*",$AB12:$AB28,0),INDEX($T:$T,ROW($M10)+[1]Tablas!A$1)&lt;5),"",IF(INDEX($T:$T,ROW($M10)+[1]Tablas!A$1)&lt;6,"000",SUBSTITUTE(SUBSTITUTE(SUBSTITUTE(SUBSTITUTE(SUBSTITUTE(SUBSTITUTE(SUBSTITUTE(INDIRECT(ADDRESS(ROW($M10)+[1]Tablas!A$1,COLUMN($M11))),", ",""),"Aire","1"),"Agua","2"),"Fuego","3"),"Tierra","4"),"Luz","5"),"Oscuridad","6"))))</f>
        <v/>
      </c>
      <c r="AG11" s="15" t="str">
        <f ca="1">IF($AB11="","",IF(OR([1]Tablas!B$1&gt;MATCH("?*",$AB12:$AB28,0),INDEX($T:$T,ROW($M10)+[1]Tablas!B$1)&lt;5),"",IF(INDEX($T:$T,ROW($M10)+[1]Tablas!B$1)&lt;6,"000",SUBSTITUTE(SUBSTITUTE(SUBSTITUTE(SUBSTITUTE(SUBSTITUTE(SUBSTITUTE(SUBSTITUTE(INDIRECT(ADDRESS(ROW($M10)+[1]Tablas!B$1,COLUMN($M11))),", ",""),"Aire","1"),"Agua","2"),"Fuego","3"),"Tierra","4"),"Luz","5"),"Oscuridad","6"))))</f>
        <v/>
      </c>
      <c r="AH11" s="15" t="str">
        <f ca="1">IF($AB11="","",IF(OR([1]Tablas!C$1&gt;MATCH("?*",$AB12:$AB28,0),INDEX($T:$T,ROW($M10)+[1]Tablas!C$1)&lt;5),"",IF(INDEX($T:$T,ROW($M10)+[1]Tablas!C$1)&lt;6,"000",SUBSTITUTE(SUBSTITUTE(SUBSTITUTE(SUBSTITUTE(SUBSTITUTE(SUBSTITUTE(SUBSTITUTE(INDIRECT(ADDRESS(ROW($M10)+[1]Tablas!C$1,COLUMN($M11))),", ",""),"Aire","1"),"Agua","2"),"Fuego","3"),"Tierra","4"),"Luz","5"),"Oscuridad","6"))))</f>
        <v/>
      </c>
      <c r="AI11" s="15" t="str">
        <f ca="1">IF($AB11="","",IF(OR([1]Tablas!D$1&gt;MATCH("?*",$AB12:$AB28,0),INDEX($T:$T,ROW($M10)+[1]Tablas!D$1)&lt;5),"",IF(INDEX($T:$T,ROW($M10)+[1]Tablas!D$1)&lt;6,"000",SUBSTITUTE(SUBSTITUTE(SUBSTITUTE(SUBSTITUTE(SUBSTITUTE(SUBSTITUTE(SUBSTITUTE(INDIRECT(ADDRESS(ROW($M10)+[1]Tablas!D$1,COLUMN($M11))),", ",""),"Aire","1"),"Agua","2"),"Fuego","3"),"Tierra","4"),"Luz","5"),"Oscuridad","6"))))</f>
        <v/>
      </c>
      <c r="AJ11" s="15" t="str">
        <f ca="1">IF($AB11="","",IF(OR([1]Tablas!E$1&gt;MATCH("?*",$AB12:$AB28,0),INDEX($T:$T,ROW($M10)+[1]Tablas!E$1)&lt;5),"",IF(INDEX($T:$T,ROW($M10)+[1]Tablas!E$1)&lt;6,"000",SUBSTITUTE(SUBSTITUTE(SUBSTITUTE(SUBSTITUTE(SUBSTITUTE(SUBSTITUTE(SUBSTITUTE(INDIRECT(ADDRESS(ROW($M10)+[1]Tablas!E$1,COLUMN($M11))),", ",""),"Aire","1"),"Agua","2"),"Fuego","3"),"Tierra","4"),"Luz","5"),"Oscuridad","6"))))</f>
        <v/>
      </c>
      <c r="AK11" s="15" t="str">
        <f ca="1">IF($AB11="","",IF(OR([1]Tablas!F$1&gt;MATCH("?*",$AB12:$AB28,0),INDEX($T:$T,ROW($M10)+[1]Tablas!F$1)&lt;5),"",IF(INDEX($T:$T,ROW($M10)+[1]Tablas!F$1)&lt;6,"000",SUBSTITUTE(SUBSTITUTE(SUBSTITUTE(SUBSTITUTE(SUBSTITUTE(SUBSTITUTE(SUBSTITUTE(INDIRECT(ADDRESS(ROW($M10)+[1]Tablas!F$1,COLUMN($M11))),", ",""),"Aire","1"),"Agua","2"),"Fuego","3"),"Tierra","4"),"Luz","5"),"Oscuridad","6"))))</f>
        <v/>
      </c>
    </row>
    <row r="12" spans="1:37" s="20" customFormat="1" x14ac:dyDescent="0.25">
      <c r="A12" s="70" t="s">
        <v>308</v>
      </c>
      <c r="B12" s="21" t="s">
        <v>384</v>
      </c>
      <c r="C12" s="20">
        <f t="shared" si="2"/>
        <v>20</v>
      </c>
      <c r="D12" s="20">
        <f t="shared" si="3"/>
        <v>1</v>
      </c>
      <c r="E12" s="20" t="s">
        <v>250</v>
      </c>
      <c r="F12" s="20" t="str">
        <f t="array" ref="F12">IF(C12&lt;&gt;"",ADDRESS(ROW(C12),COLUMN(C12))&amp;":"&amp;ADDRESS(ROW(C12)-1+MATCH(TRUE,C13:$C$463&lt;&gt;"",0),COLUMN(U12)),F11)</f>
        <v>$C$12:$U$14</v>
      </c>
      <c r="G12" s="21" t="s">
        <v>247</v>
      </c>
      <c r="H12" s="26" t="s">
        <v>351</v>
      </c>
      <c r="L12" s="20" t="s">
        <v>1137</v>
      </c>
      <c r="M12" s="21" t="str">
        <f>IFERROR(VLOOKUP(G12,ListaEfectos!$A$4:$F$77,6,0),"")</f>
        <v>Fuego</v>
      </c>
      <c r="N12" s="47" t="str">
        <f>IF(G12="requerimiento","Desventaja",IFERROR(IF(VLOOKUP($G12,ListaEfectos!$A$4:$F$77,1,0)&lt;&gt;"","Efecto"),IFERROR(IF(VLOOKUP($G12,ListaDesventajas!$A$2:$A$24,1,0)&lt;&gt;"","Desventaja"),G12)))</f>
        <v>Efecto</v>
      </c>
      <c r="O12" s="19">
        <f ca="1">IF($N12="Efecto",IFERROR(VLOOKUP(H12,INDIRECT(VLOOKUP($G12,ListaEfectos!$A$4:$F$77,2,0)),2,0),0),IF($N12="Desventaja",IFERROR(VLOOKUP(H12,INDIRECT(VLOOKUP($G12,ListaDesventajas!$A$1:$B$24,2,0)),2,0),0),IF($N12="Mantenida",10*INDEX(INDIRECT($F12),1,2),IF($N12="Sostenimiento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5</v>
      </c>
      <c r="P12" s="20">
        <f ca="1">IF($N12="Efecto",IFERROR(VLOOKUP(I12,INDIRECT(VLOOKUP($G12,ListaEfectos!$A$4:$F$77,2,0)),2,0),0),IF($N12="Desventaja",IFERROR(VLOOKUP(I12,INDIRECT(VLOOKUP($G12,ListaDesventajas!$A$1:$B$24,2,0)),2,0),0),IF($N12="Mantenida",10*INDEX(INDIRECT($F12),1,2),IF($N12="Sostenimiento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0</v>
      </c>
      <c r="Q12" s="20">
        <f ca="1">IF($N12="Efecto",IFERROR(VLOOKUP(J12,INDIRECT(VLOOKUP($G12,ListaEfectos!$A$4:$F$77,2,0)),2,0),0),IF($N12="Desventaja",IFERROR(VLOOKUP(J12,INDIRECT(VLOOKUP($G12,ListaDesventajas!$A$1:$B$24,2,0)),2,0),0),IF($N12="Mantenida",10*INDEX(INDIRECT($F12),1,2),IF($N12="Sostenimiento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0</v>
      </c>
      <c r="R12" s="20">
        <f ca="1">IF($N12="Efecto",IFERROR(VLOOKUP(K12,INDIRECT(VLOOKUP($G12,ListaEfectos!$A$4:$F$77,2,0)),2,0),0),IF($N12="Desventaja",IFERROR(VLOOKUP(K12,INDIRECT(VLOOKUP($G12,ListaDesventajas!$A$1:$B$24,2,0)),2,0),0),IF($N12="Mantenida",10*INDEX(INDIRECT($F12),1,2),IF($N12="Sostenimiento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0</v>
      </c>
      <c r="S12" s="20">
        <f ca="1">IF($N12="Efecto",IFERROR(VLOOKUP(L12,INDIRECT(VLOOKUP($G12,ListaEfectos!$A$4:$F$77,2,0)),2,0),0),IF($N12="Desventaja",IFERROR(VLOOKUP(L12,INDIRECT(VLOOKUP($G12,ListaDesventajas!$A$1:$B$24,2,0)),2,0),0),IF($N12="Mantenida",10*INDEX(INDIRECT($F12),1,2),IF($N12="Sostenimiento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0</v>
      </c>
      <c r="T12" s="53">
        <f t="shared" ca="1" si="4"/>
        <v>5</v>
      </c>
      <c r="U12" s="38"/>
      <c r="V12" s="20" t="str">
        <f t="shared" si="0"/>
        <v>Aumento de Daño (+25, Mantenido)</v>
      </c>
      <c r="W12" s="20" t="str">
        <f t="shared" si="1"/>
        <v/>
      </c>
      <c r="X12" s="20" t="str">
        <f t="shared" si="5"/>
        <v/>
      </c>
      <c r="Y12" s="39" t="str">
        <f ca="1">IF(B12="","",_xlfn.TEXTJOIN(", ",TRUE,INDIRECT(ADDRESS(ROW(V12),COLUMN(V12))&amp;":"&amp;ADDRESS(ROW(V12)+IFERROR(MATCH("*",B13:B17,0)-1,6),COLUMN(V12)))))</f>
        <v>Aumento de Daño (+25, Mantenido), Ataque Elemental (Fuego)</v>
      </c>
      <c r="Z12" s="39" t="str">
        <f t="shared" ca="1" si="7"/>
        <v/>
      </c>
      <c r="AA12" s="39" t="str">
        <f t="shared" ca="1" si="8"/>
        <v/>
      </c>
      <c r="AB12" s="63" t="str">
        <f t="shared" ca="1" si="9"/>
        <v>Aumento de Daño (+25, Mantenido), Ataque Elemental (Fuego)</v>
      </c>
      <c r="AC12" s="64" t="str">
        <f t="shared" ca="1" si="10"/>
        <v/>
      </c>
      <c r="AD12" s="57" t="str">
        <f t="shared" si="11"/>
        <v>Feuer</v>
      </c>
      <c r="AE12" s="20" t="str">
        <f t="shared" ca="1" si="12"/>
        <v/>
      </c>
      <c r="AF12" s="20" t="str">
        <f ca="1">IF($AB12="","",IF(OR([1]Tablas!A$1&gt;MATCH("?*",$AB13:$AB29,0),INDEX($T:$T,ROW($M11)+[1]Tablas!A$1)&lt;5),"",IF(INDEX($T:$T,ROW($M11)+[1]Tablas!A$1)&lt;6,"000",SUBSTITUTE(SUBSTITUTE(SUBSTITUTE(SUBSTITUTE(SUBSTITUTE(SUBSTITUTE(SUBSTITUTE(INDIRECT(ADDRESS(ROW($M11)+[1]Tablas!A$1,COLUMN($M12))),", ",""),"Aire","1"),"Agua","2"),"Fuego","3"),"Tierra","4"),"Luz","5"),"Oscuridad","6"))))</f>
        <v>000</v>
      </c>
      <c r="AG12" s="20" t="str">
        <f ca="1">IF($AB12="","",IF(OR([1]Tablas!B$1&gt;MATCH("?*",$AB13:$AB29,0),INDEX($T:$T,ROW($M11)+[1]Tablas!B$1)&lt;5),"",IF(INDEX($T:$T,ROW($M11)+[1]Tablas!B$1)&lt;6,"000",SUBSTITUTE(SUBSTITUTE(SUBSTITUTE(SUBSTITUTE(SUBSTITUTE(SUBSTITUTE(SUBSTITUTE(INDIRECT(ADDRESS(ROW($M11)+[1]Tablas!B$1,COLUMN($M12))),", ",""),"Aire","1"),"Agua","2"),"Fuego","3"),"Tierra","4"),"Luz","5"),"Oscuridad","6"))))</f>
        <v>000</v>
      </c>
      <c r="AH12" s="20" t="str">
        <f ca="1">IF($AB12="","",IF(OR([1]Tablas!C$1&gt;MATCH("?*",$AB13:$AB29,0),INDEX($T:$T,ROW($M11)+[1]Tablas!C$1)&lt;5),"",IF(INDEX($T:$T,ROW($M11)+[1]Tablas!C$1)&lt;6,"000",SUBSTITUTE(SUBSTITUTE(SUBSTITUTE(SUBSTITUTE(SUBSTITUTE(SUBSTITUTE(SUBSTITUTE(INDIRECT(ADDRESS(ROW($M11)+[1]Tablas!C$1,COLUMN($M12))),", ",""),"Aire","1"),"Agua","2"),"Fuego","3"),"Tierra","4"),"Luz","5"),"Oscuridad","6"))))</f>
        <v/>
      </c>
      <c r="AI12" s="20" t="str">
        <f ca="1">IF($AB12="","",IF(OR([1]Tablas!D$1&gt;MATCH("?*",$AB13:$AB29,0),INDEX($T:$T,ROW($M11)+[1]Tablas!D$1)&lt;5),"",IF(INDEX($T:$T,ROW($M11)+[1]Tablas!D$1)&lt;6,"000",SUBSTITUTE(SUBSTITUTE(SUBSTITUTE(SUBSTITUTE(SUBSTITUTE(SUBSTITUTE(SUBSTITUTE(INDIRECT(ADDRESS(ROW($M11)+[1]Tablas!D$1,COLUMN($M12))),", ",""),"Aire","1"),"Agua","2"),"Fuego","3"),"Tierra","4"),"Luz","5"),"Oscuridad","6"))))</f>
        <v/>
      </c>
      <c r="AJ12" s="20" t="str">
        <f ca="1">IF($AB12="","",IF(OR([1]Tablas!E$1&gt;MATCH("?*",$AB13:$AB29,0),INDEX($T:$T,ROW($M11)+[1]Tablas!E$1)&lt;5),"",IF(INDEX($T:$T,ROW($M11)+[1]Tablas!E$1)&lt;6,"000",SUBSTITUTE(SUBSTITUTE(SUBSTITUTE(SUBSTITUTE(SUBSTITUTE(SUBSTITUTE(SUBSTITUTE(INDIRECT(ADDRESS(ROW($M11)+[1]Tablas!E$1,COLUMN($M12))),", ",""),"Aire","1"),"Agua","2"),"Fuego","3"),"Tierra","4"),"Luz","5"),"Oscuridad","6"))))</f>
        <v/>
      </c>
      <c r="AK12" s="20" t="str">
        <f ca="1">IF($AB12="","",IF(OR([1]Tablas!F$1&gt;MATCH("?*",$AB13:$AB29,0),INDEX($T:$T,ROW($M11)+[1]Tablas!F$1)&lt;5),"",IF(INDEX($T:$T,ROW($M11)+[1]Tablas!F$1)&lt;6,"000",SUBSTITUTE(SUBSTITUTE(SUBSTITUTE(SUBSTITUTE(SUBSTITUTE(SUBSTITUTE(SUBSTITUTE(INDIRECT(ADDRESS(ROW($M11)+[1]Tablas!F$1,COLUMN($M12))),", ",""),"Aire","1"),"Agua","2"),"Fuego","3"),"Tierra","4"),"Luz","5"),"Oscuridad","6"))))</f>
        <v/>
      </c>
    </row>
    <row r="13" spans="1:37" x14ac:dyDescent="0.25">
      <c r="A13" s="71"/>
      <c r="C13" s="15" t="str">
        <f t="shared" si="2"/>
        <v/>
      </c>
      <c r="D13" s="15" t="str">
        <f t="shared" si="3"/>
        <v/>
      </c>
      <c r="E13" s="15" t="s">
        <v>9</v>
      </c>
      <c r="F13" s="15" t="str">
        <f t="array" ref="F13">IF(C13&lt;&gt;"",ADDRESS(ROW(C13),COLUMN(C13))&amp;":"&amp;ADDRESS(ROW(C13)-1+MATCH(TRUE,C14:$C$463&lt;&gt;"",0),COLUMN(U13)),F12)</f>
        <v>$C$12:$U$14</v>
      </c>
      <c r="G13" s="18" t="s">
        <v>248</v>
      </c>
      <c r="H13" s="15" t="s">
        <v>249</v>
      </c>
      <c r="M13" s="18" t="str">
        <f>IFERROR(VLOOKUP(G13,ListaEfectos!$A$4:$F$77,6,0),"")</f>
        <v>Variable</v>
      </c>
      <c r="N13" s="46" t="str">
        <f>IF(G13="requerimiento","Desventaja",IFERROR(IF(VLOOKUP($G13,ListaEfectos!$A$4:$F$77,1,0)&lt;&gt;"","Efecto"),IFERROR(IF(VLOOKUP($G13,ListaDesventajas!$A$2:$A$24,1,0)&lt;&gt;"","Desventaja"),G13)))</f>
        <v>Efecto</v>
      </c>
      <c r="O13" s="17">
        <f ca="1">IF($N13="Efecto",IFERROR(VLOOKUP(H13,INDIRECT(VLOOKUP($G13,ListaEfectos!$A$4:$F$77,2,0)),2,0),0),IF($N13="Desventaja",IFERROR(VLOOKUP(H13,INDIRECT(VLOOKUP($G13,ListaDesventajas!$A$1:$B$24,2,0)),2,0),0),IF($N13="Mantenida",10*INDEX(INDIRECT($F13),1,2),IF($N13="Sostenimiento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5</v>
      </c>
      <c r="P13" s="15">
        <f ca="1">IF($N13="Efecto",IFERROR(VLOOKUP(I13,INDIRECT(VLOOKUP($G13,ListaEfectos!$A$4:$F$77,2,0)),2,0),0),IF($N13="Desventaja",IFERROR(VLOOKUP(I13,INDIRECT(VLOOKUP($G13,ListaDesventajas!$A$1:$B$24,2,0)),2,0),0),IF($N13="Mantenida",10*INDEX(INDIRECT($F13),1,2),IF($N13="Sostenimiento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0</v>
      </c>
      <c r="Q13" s="15">
        <f ca="1">IF($N13="Efecto",IFERROR(VLOOKUP(J13,INDIRECT(VLOOKUP($G13,ListaEfectos!$A$4:$F$77,2,0)),2,0),0),IF($N13="Desventaja",IFERROR(VLOOKUP(J13,INDIRECT(VLOOKUP($G13,ListaDesventajas!$A$1:$B$24,2,0)),2,0),0),IF($N13="Mantenida",10*INDEX(INDIRECT($F13),1,2),IF($N13="Sostenimiento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0</v>
      </c>
      <c r="R13" s="15">
        <f ca="1">IF($N13="Efecto",IFERROR(VLOOKUP(K13,INDIRECT(VLOOKUP($G13,ListaEfectos!$A$4:$F$77,2,0)),2,0),0),IF($N13="Desventaja",IFERROR(VLOOKUP(K13,INDIRECT(VLOOKUP($G13,ListaDesventajas!$A$1:$B$24,2,0)),2,0),0),IF($N13="Mantenida",10*INDEX(INDIRECT($F13),1,2),IF($N13="Sostenimiento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0</v>
      </c>
      <c r="S13" s="15">
        <f ca="1">IF($N13="Efecto",IFERROR(VLOOKUP(L13,INDIRECT(VLOOKUP($G13,ListaEfectos!$A$4:$F$77,2,0)),2,0),0),IF($N13="Desventaja",IFERROR(VLOOKUP(L13,INDIRECT(VLOOKUP($G13,ListaDesventajas!$A$1:$B$24,2,0)),2,0),0),IF($N13="Mantenida",10*INDEX(INDIRECT($F13),1,2),IF($N13="Sostenimiento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0</v>
      </c>
      <c r="T13" s="52">
        <f t="shared" ca="1" si="4"/>
        <v>5</v>
      </c>
      <c r="V13" s="15" t="str">
        <f t="shared" si="0"/>
        <v>Ataque Elemental (Fuego)</v>
      </c>
      <c r="W13" s="15" t="str">
        <f t="shared" si="1"/>
        <v/>
      </c>
      <c r="X13" s="15" t="str">
        <f t="shared" si="5"/>
        <v/>
      </c>
      <c r="Y13" s="34" t="str">
        <f t="shared" ca="1" si="13"/>
        <v/>
      </c>
      <c r="Z13" s="34" t="str">
        <f t="shared" ca="1" si="7"/>
        <v/>
      </c>
      <c r="AA13" s="34" t="str">
        <f t="shared" ca="1" si="8"/>
        <v/>
      </c>
      <c r="AB13" s="61" t="str">
        <f t="shared" ca="1" si="9"/>
        <v/>
      </c>
      <c r="AC13" s="62" t="str">
        <f t="shared" ca="1" si="10"/>
        <v/>
      </c>
      <c r="AD13" s="56" t="str">
        <f t="shared" si="11"/>
        <v/>
      </c>
      <c r="AE13" s="15" t="str">
        <f t="shared" ca="1" si="12"/>
        <v/>
      </c>
      <c r="AF13" s="15" t="str">
        <f ca="1">IF($AB13="","",IF(OR([1]Tablas!A$1&gt;MATCH("?*",$AB14:$AB30,0),INDEX($T:$T,ROW($M12)+[1]Tablas!A$1)&lt;5),"",IF(INDEX($T:$T,ROW($M12)+[1]Tablas!A$1)&lt;6,"000",SUBSTITUTE(SUBSTITUTE(SUBSTITUTE(SUBSTITUTE(SUBSTITUTE(SUBSTITUTE(SUBSTITUTE(INDIRECT(ADDRESS(ROW($M12)+[1]Tablas!A$1,COLUMN($M13))),", ",""),"Aire","1"),"Agua","2"),"Fuego","3"),"Tierra","4"),"Luz","5"),"Oscuridad","6"))))</f>
        <v/>
      </c>
      <c r="AG13" s="15" t="str">
        <f ca="1">IF($AB13="","",IF(OR([1]Tablas!B$1&gt;MATCH("?*",$AB14:$AB30,0),INDEX($T:$T,ROW($M12)+[1]Tablas!B$1)&lt;5),"",IF(INDEX($T:$T,ROW($M12)+[1]Tablas!B$1)&lt;6,"000",SUBSTITUTE(SUBSTITUTE(SUBSTITUTE(SUBSTITUTE(SUBSTITUTE(SUBSTITUTE(SUBSTITUTE(INDIRECT(ADDRESS(ROW($M12)+[1]Tablas!B$1,COLUMN($M13))),", ",""),"Aire","1"),"Agua","2"),"Fuego","3"),"Tierra","4"),"Luz","5"),"Oscuridad","6"))))</f>
        <v/>
      </c>
      <c r="AH13" s="15" t="str">
        <f ca="1">IF($AB13="","",IF(OR([1]Tablas!C$1&gt;MATCH("?*",$AB14:$AB30,0),INDEX($T:$T,ROW($M12)+[1]Tablas!C$1)&lt;5),"",IF(INDEX($T:$T,ROW($M12)+[1]Tablas!C$1)&lt;6,"000",SUBSTITUTE(SUBSTITUTE(SUBSTITUTE(SUBSTITUTE(SUBSTITUTE(SUBSTITUTE(SUBSTITUTE(INDIRECT(ADDRESS(ROW($M12)+[1]Tablas!C$1,COLUMN($M13))),", ",""),"Aire","1"),"Agua","2"),"Fuego","3"),"Tierra","4"),"Luz","5"),"Oscuridad","6"))))</f>
        <v/>
      </c>
      <c r="AI13" s="15" t="str">
        <f ca="1">IF($AB13="","",IF(OR([1]Tablas!D$1&gt;MATCH("?*",$AB14:$AB30,0),INDEX($T:$T,ROW($M12)+[1]Tablas!D$1)&lt;5),"",IF(INDEX($T:$T,ROW($M12)+[1]Tablas!D$1)&lt;6,"000",SUBSTITUTE(SUBSTITUTE(SUBSTITUTE(SUBSTITUTE(SUBSTITUTE(SUBSTITUTE(SUBSTITUTE(INDIRECT(ADDRESS(ROW($M12)+[1]Tablas!D$1,COLUMN($M13))),", ",""),"Aire","1"),"Agua","2"),"Fuego","3"),"Tierra","4"),"Luz","5"),"Oscuridad","6"))))</f>
        <v/>
      </c>
      <c r="AJ13" s="15" t="str">
        <f ca="1">IF($AB13="","",IF(OR([1]Tablas!E$1&gt;MATCH("?*",$AB14:$AB30,0),INDEX($T:$T,ROW($M12)+[1]Tablas!E$1)&lt;5),"",IF(INDEX($T:$T,ROW($M12)+[1]Tablas!E$1)&lt;6,"000",SUBSTITUTE(SUBSTITUTE(SUBSTITUTE(SUBSTITUTE(SUBSTITUTE(SUBSTITUTE(SUBSTITUTE(INDIRECT(ADDRESS(ROW($M12)+[1]Tablas!E$1,COLUMN($M13))),", ",""),"Aire","1"),"Agua","2"),"Fuego","3"),"Tierra","4"),"Luz","5"),"Oscuridad","6"))))</f>
        <v/>
      </c>
      <c r="AK13" s="15" t="str">
        <f ca="1">IF($AB13="","",IF(OR([1]Tablas!F$1&gt;MATCH("?*",$AB14:$AB30,0),INDEX($T:$T,ROW($M12)+[1]Tablas!F$1)&lt;5),"",IF(INDEX($T:$T,ROW($M12)+[1]Tablas!F$1)&lt;6,"000",SUBSTITUTE(SUBSTITUTE(SUBSTITUTE(SUBSTITUTE(SUBSTITUTE(SUBSTITUTE(SUBSTITUTE(INDIRECT(ADDRESS(ROW($M12)+[1]Tablas!F$1,COLUMN($M13))),", ",""),"Aire","1"),"Agua","2"),"Fuego","3"),"Tierra","4"),"Luz","5"),"Oscuridad","6"))))</f>
        <v/>
      </c>
    </row>
    <row r="14" spans="1:37" x14ac:dyDescent="0.25">
      <c r="A14" s="71"/>
      <c r="C14" s="15" t="str">
        <f t="shared" si="2"/>
        <v/>
      </c>
      <c r="D14" s="15" t="str">
        <f t="shared" si="3"/>
        <v/>
      </c>
      <c r="E14" s="15" t="s">
        <v>10</v>
      </c>
      <c r="F14" s="15" t="str">
        <f t="array" ref="F14">IF(C14&lt;&gt;"",ADDRESS(ROW(C14),COLUMN(C14))&amp;":"&amp;ADDRESS(ROW(C14)-1+MATCH(TRUE,C15:$C$463&lt;&gt;"",0),COLUMN(U14)),F13)</f>
        <v>$C$12:$U$14</v>
      </c>
      <c r="G14" s="18" t="s">
        <v>75</v>
      </c>
      <c r="M14" s="18" t="str">
        <f>IFERROR(VLOOKUP(G14,ListaEfectos!$A$4:$F$77,6,0),"")</f>
        <v/>
      </c>
      <c r="N14" s="46" t="str">
        <f>IF(G14="requerimiento","Desventaja",IFERROR(IF(VLOOKUP($G14,ListaEfectos!$A$4:$F$77,1,0)&lt;&gt;"","Efecto"),IFERROR(IF(VLOOKUP($G14,ListaDesventajas!$A$2:$A$24,1,0)&lt;&gt;"","Desventaja"),G14)))</f>
        <v>Mantenida</v>
      </c>
      <c r="O14" s="17">
        <f ca="1">IF($N14="Efecto",IFERROR(VLOOKUP(H14,INDIRECT(VLOOKUP($G14,ListaEfectos!$A$4:$F$77,2,0)),2,0),0),IF($N14="Desventaja",IFERROR(VLOOKUP(H14,INDIRECT(VLOOKUP($G14,ListaDesventajas!$A$1:$B$24,2,0)),2,0),0),IF($N14="Mantenida",10*INDEX(INDIRECT($F14),1,2),IF($N14="Sostenimiento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P14" s="15">
        <f ca="1">IF($N14="Efecto",IFERROR(VLOOKUP(I14,INDIRECT(VLOOKUP($G14,ListaEfectos!$A$4:$F$77,2,0)),2,0),0),IF($N14="Desventaja",IFERROR(VLOOKUP(I14,INDIRECT(VLOOKUP($G14,ListaDesventajas!$A$1:$B$24,2,0)),2,0),0),IF($N14="Mantenida",10*INDEX(INDIRECT($F14),1,2),IF($N14="Sostenimiento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Q14" s="15">
        <f ca="1">IF($N14="Efecto",IFERROR(VLOOKUP(J14,INDIRECT(VLOOKUP($G14,ListaEfectos!$A$4:$F$77,2,0)),2,0),0),IF($N14="Desventaja",IFERROR(VLOOKUP(J14,INDIRECT(VLOOKUP($G14,ListaDesventajas!$A$1:$B$24,2,0)),2,0),0),IF($N14="Mantenida",10*INDEX(INDIRECT($F14),1,2),IF($N14="Sostenimiento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R14" s="15">
        <f ca="1">IF($N14="Efecto",IFERROR(VLOOKUP(K14,INDIRECT(VLOOKUP($G14,ListaEfectos!$A$4:$F$77,2,0)),2,0),0),IF($N14="Desventaja",IFERROR(VLOOKUP(K14,INDIRECT(VLOOKUP($G14,ListaDesventajas!$A$1:$B$24,2,0)),2,0),0),IF($N14="Mantenida",10*INDEX(INDIRECT($F14),1,2),IF($N14="Sostenimiento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S14" s="15">
        <f ca="1">IF($N14="Efecto",IFERROR(VLOOKUP(L14,INDIRECT(VLOOKUP($G14,ListaEfectos!$A$4:$F$77,2,0)),2,0),0),IF($N14="Desventaja",IFERROR(VLOOKUP(L14,INDIRECT(VLOOKUP($G14,ListaDesventajas!$A$1:$B$24,2,0)),2,0),0),IF($N14="Mantenida",10*INDEX(INDIRECT($F14),1,2),IF($N14="Sostenimiento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T14" s="52">
        <f t="shared" ca="1" si="4"/>
        <v>10</v>
      </c>
      <c r="V14" s="15" t="str">
        <f t="shared" si="0"/>
        <v/>
      </c>
      <c r="W14" s="15" t="str">
        <f t="shared" si="1"/>
        <v/>
      </c>
      <c r="X14" s="15" t="str">
        <f t="shared" si="5"/>
        <v/>
      </c>
      <c r="Y14" s="34" t="str">
        <f t="shared" ca="1" si="13"/>
        <v/>
      </c>
      <c r="Z14" s="34" t="str">
        <f t="shared" ca="1" si="7"/>
        <v/>
      </c>
      <c r="AA14" s="34" t="str">
        <f t="shared" ca="1" si="8"/>
        <v/>
      </c>
      <c r="AB14" s="61" t="str">
        <f t="shared" ca="1" si="9"/>
        <v/>
      </c>
      <c r="AC14" s="62" t="str">
        <f t="shared" ca="1" si="10"/>
        <v/>
      </c>
      <c r="AD14" s="56" t="str">
        <f t="shared" si="11"/>
        <v/>
      </c>
      <c r="AE14" s="15" t="str">
        <f t="shared" ca="1" si="12"/>
        <v/>
      </c>
      <c r="AF14" s="15" t="str">
        <f ca="1">IF($AB14="","",IF(OR([1]Tablas!A$1&gt;MATCH("?*",$AB15:$AB31,0),INDEX($T:$T,ROW($M13)+[1]Tablas!A$1)&lt;5),"",IF(INDEX($T:$T,ROW($M13)+[1]Tablas!A$1)&lt;6,"000",SUBSTITUTE(SUBSTITUTE(SUBSTITUTE(SUBSTITUTE(SUBSTITUTE(SUBSTITUTE(SUBSTITUTE(INDIRECT(ADDRESS(ROW($M13)+[1]Tablas!A$1,COLUMN($M14))),", ",""),"Aire","1"),"Agua","2"),"Fuego","3"),"Tierra","4"),"Luz","5"),"Oscuridad","6"))))</f>
        <v/>
      </c>
      <c r="AG14" s="15" t="str">
        <f ca="1">IF($AB14="","",IF(OR([1]Tablas!B$1&gt;MATCH("?*",$AB15:$AB31,0),INDEX($T:$T,ROW($M13)+[1]Tablas!B$1)&lt;5),"",IF(INDEX($T:$T,ROW($M13)+[1]Tablas!B$1)&lt;6,"000",SUBSTITUTE(SUBSTITUTE(SUBSTITUTE(SUBSTITUTE(SUBSTITUTE(SUBSTITUTE(SUBSTITUTE(INDIRECT(ADDRESS(ROW($M13)+[1]Tablas!B$1,COLUMN($M14))),", ",""),"Aire","1"),"Agua","2"),"Fuego","3"),"Tierra","4"),"Luz","5"),"Oscuridad","6"))))</f>
        <v/>
      </c>
      <c r="AH14" s="15" t="str">
        <f ca="1">IF($AB14="","",IF(OR([1]Tablas!C$1&gt;MATCH("?*",$AB15:$AB31,0),INDEX($T:$T,ROW($M13)+[1]Tablas!C$1)&lt;5),"",IF(INDEX($T:$T,ROW($M13)+[1]Tablas!C$1)&lt;6,"000",SUBSTITUTE(SUBSTITUTE(SUBSTITUTE(SUBSTITUTE(SUBSTITUTE(SUBSTITUTE(SUBSTITUTE(INDIRECT(ADDRESS(ROW($M13)+[1]Tablas!C$1,COLUMN($M14))),", ",""),"Aire","1"),"Agua","2"),"Fuego","3"),"Tierra","4"),"Luz","5"),"Oscuridad","6"))))</f>
        <v/>
      </c>
      <c r="AI14" s="15" t="str">
        <f ca="1">IF($AB14="","",IF(OR([1]Tablas!D$1&gt;MATCH("?*",$AB15:$AB31,0),INDEX($T:$T,ROW($M13)+[1]Tablas!D$1)&lt;5),"",IF(INDEX($T:$T,ROW($M13)+[1]Tablas!D$1)&lt;6,"000",SUBSTITUTE(SUBSTITUTE(SUBSTITUTE(SUBSTITUTE(SUBSTITUTE(SUBSTITUTE(SUBSTITUTE(INDIRECT(ADDRESS(ROW($M13)+[1]Tablas!D$1,COLUMN($M14))),", ",""),"Aire","1"),"Agua","2"),"Fuego","3"),"Tierra","4"),"Luz","5"),"Oscuridad","6"))))</f>
        <v/>
      </c>
      <c r="AJ14" s="15" t="str">
        <f ca="1">IF($AB14="","",IF(OR([1]Tablas!E$1&gt;MATCH("?*",$AB15:$AB31,0),INDEX($T:$T,ROW($M13)+[1]Tablas!E$1)&lt;5),"",IF(INDEX($T:$T,ROW($M13)+[1]Tablas!E$1)&lt;6,"000",SUBSTITUTE(SUBSTITUTE(SUBSTITUTE(SUBSTITUTE(SUBSTITUTE(SUBSTITUTE(SUBSTITUTE(INDIRECT(ADDRESS(ROW($M13)+[1]Tablas!E$1,COLUMN($M14))),", ",""),"Aire","1"),"Agua","2"),"Fuego","3"),"Tierra","4"),"Luz","5"),"Oscuridad","6"))))</f>
        <v/>
      </c>
      <c r="AK14" s="15" t="str">
        <f ca="1">IF($AB14="","",IF(OR([1]Tablas!F$1&gt;MATCH("?*",$AB15:$AB31,0),INDEX($T:$T,ROW($M13)+[1]Tablas!F$1)&lt;5),"",IF(INDEX($T:$T,ROW($M13)+[1]Tablas!F$1)&lt;6,"000",SUBSTITUTE(SUBSTITUTE(SUBSTITUTE(SUBSTITUTE(SUBSTITUTE(SUBSTITUTE(SUBSTITUTE(INDIRECT(ADDRESS(ROW($M13)+[1]Tablas!F$1,COLUMN($M14))),", ",""),"Aire","1"),"Agua","2"),"Fuego","3"),"Tierra","4"),"Luz","5"),"Oscuridad","6"))))</f>
        <v/>
      </c>
    </row>
    <row r="15" spans="1:37" x14ac:dyDescent="0.25">
      <c r="A15" s="71"/>
      <c r="B15" s="18" t="s">
        <v>385</v>
      </c>
      <c r="C15" s="15">
        <f t="shared" si="2"/>
        <v>20</v>
      </c>
      <c r="D15" s="15">
        <f t="shared" si="3"/>
        <v>1</v>
      </c>
      <c r="E15" s="15" t="s">
        <v>11</v>
      </c>
      <c r="F15" s="15" t="str">
        <f t="array" ref="F15">IF(C15&lt;&gt;"",ADDRESS(ROW(C15),COLUMN(C15))&amp;":"&amp;ADDRESS(ROW(C15)-1+MATCH(TRUE,C16:$C$463&lt;&gt;"",0),COLUMN(U15)),F14)</f>
        <v>$C$15:$U$16</v>
      </c>
      <c r="G15" s="18" t="s">
        <v>252</v>
      </c>
      <c r="H15" s="16" t="s">
        <v>352</v>
      </c>
      <c r="M15" s="18" t="str">
        <f>IFERROR(VLOOKUP(G15,ListaEfectos!$A$4:$F$77,6,0),"")</f>
        <v>Aire, Fuego, Oscuridad</v>
      </c>
      <c r="N15" s="46" t="str">
        <f>IF(G15="requerimiento","Desventaja",IFERROR(IF(VLOOKUP($G15,ListaEfectos!$A$4:$F$77,1,0)&lt;&gt;"","Efecto"),IFERROR(IF(VLOOKUP($G15,ListaDesventajas!$A$2:$A$24,1,0)&lt;&gt;"","Desventaja"),G15)))</f>
        <v>Efecto</v>
      </c>
      <c r="O15" s="17">
        <f ca="1">IF($N15="Efecto",IFERROR(VLOOKUP(H15,INDIRECT(VLOOKUP($G15,ListaEfectos!$A$4:$F$77,2,0)),2,0),0),IF($N15="Desventaja",IFERROR(VLOOKUP(H15,INDIRECT(VLOOKUP($G15,ListaDesventajas!$A$1:$B$24,2,0)),2,0),0),IF($N15="Mantenida",10*INDEX(INDIRECT($F15),1,2),IF($N15="Sostenimiento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10</v>
      </c>
      <c r="P15" s="15">
        <f ca="1">IF($N15="Efecto",IFERROR(VLOOKUP(I15,INDIRECT(VLOOKUP($G15,ListaEfectos!$A$4:$F$77,2,0)),2,0),0),IF($N15="Desventaja",IFERROR(VLOOKUP(I15,INDIRECT(VLOOKUP($G15,ListaDesventajas!$A$1:$B$24,2,0)),2,0),0),IF($N15="Mantenida",10*INDEX(INDIRECT($F15),1,2),IF($N15="Sostenimiento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0</v>
      </c>
      <c r="Q15" s="15">
        <f ca="1">IF($N15="Efecto",IFERROR(VLOOKUP(J15,INDIRECT(VLOOKUP($G15,ListaEfectos!$A$4:$F$77,2,0)),2,0),0),IF($N15="Desventaja",IFERROR(VLOOKUP(J15,INDIRECT(VLOOKUP($G15,ListaDesventajas!$A$1:$B$24,2,0)),2,0),0),IF($N15="Mantenida",10*INDEX(INDIRECT($F15),1,2),IF($N15="Sostenimiento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0</v>
      </c>
      <c r="R15" s="15">
        <f ca="1">IF($N15="Efecto",IFERROR(VLOOKUP(K15,INDIRECT(VLOOKUP($G15,ListaEfectos!$A$4:$F$77,2,0)),2,0),0),IF($N15="Desventaja",IFERROR(VLOOKUP(K15,INDIRECT(VLOOKUP($G15,ListaDesventajas!$A$1:$B$24,2,0)),2,0),0),IF($N15="Mantenida",10*INDEX(INDIRECT($F15),1,2),IF($N15="Sostenimiento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0</v>
      </c>
      <c r="S15" s="15">
        <f ca="1">IF($N15="Efecto",IFERROR(VLOOKUP(L15,INDIRECT(VLOOKUP($G15,ListaEfectos!$A$4:$F$77,2,0)),2,0),0),IF($N15="Desventaja",IFERROR(VLOOKUP(L15,INDIRECT(VLOOKUP($G15,ListaDesventajas!$A$1:$B$24,2,0)),2,0),0),IF($N15="Mantenida",10*INDEX(INDIRECT($F15),1,2),IF($N15="Sostenimiento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0</v>
      </c>
      <c r="T15" s="52">
        <f t="shared" ca="1" si="4"/>
        <v>10</v>
      </c>
      <c r="V15" s="15" t="str">
        <f t="shared" si="0"/>
        <v>Habilidad de Ataque (+40)</v>
      </c>
      <c r="W15" s="15" t="str">
        <f t="shared" si="1"/>
        <v/>
      </c>
      <c r="X15" s="15" t="str">
        <f t="shared" si="5"/>
        <v/>
      </c>
      <c r="Y15" s="34" t="str">
        <f t="shared" ca="1" si="13"/>
        <v>Habilidad de Ataque (+40), Ataque a Distancia (20 metros)</v>
      </c>
      <c r="Z15" s="34" t="str">
        <f t="shared" ca="1" si="7"/>
        <v/>
      </c>
      <c r="AA15" s="34" t="str">
        <f t="shared" ca="1" si="8"/>
        <v/>
      </c>
      <c r="AB15" s="61" t="str">
        <f t="shared" ca="1" si="9"/>
        <v>Habilidad de Ataque (+40), Ataque a Distancia (20 metros)</v>
      </c>
      <c r="AC15" s="62" t="str">
        <f t="shared" ca="1" si="10"/>
        <v/>
      </c>
      <c r="AD15" s="56" t="str">
        <f t="shared" si="11"/>
        <v>Le Feu</v>
      </c>
      <c r="AE15" s="15" t="str">
        <f t="shared" ca="1" si="12"/>
        <v>Aire, Fuego, Oscuridad, Agua, Aire, Fuego</v>
      </c>
      <c r="AF15" s="15" t="str">
        <f ca="1">IF($AB15="","",IF(OR([1]Tablas!A$1&gt;MATCH("?*",$AB16:$AB32,0),INDEX($T:$T,ROW($M14)+[1]Tablas!A$1)&lt;5),"",IF(INDEX($T:$T,ROW($M14)+[1]Tablas!A$1)&lt;6,"000",SUBSTITUTE(SUBSTITUTE(SUBSTITUTE(SUBSTITUTE(SUBSTITUTE(SUBSTITUTE(SUBSTITUTE(INDIRECT(ADDRESS(ROW($M14)+[1]Tablas!A$1,COLUMN($M15))),", ",""),"Aire","1"),"Agua","2"),"Fuego","3"),"Tierra","4"),"Luz","5"),"Oscuridad","6"))))</f>
        <v>136</v>
      </c>
      <c r="AG15" s="15" t="str">
        <f ca="1">IF($AB15="","",IF(OR([1]Tablas!B$1&gt;MATCH("?*",$AB16:$AB32,0),INDEX($T:$T,ROW($M14)+[1]Tablas!B$1)&lt;5),"",IF(INDEX($T:$T,ROW($M14)+[1]Tablas!B$1)&lt;6,"000",SUBSTITUTE(SUBSTITUTE(SUBSTITUTE(SUBSTITUTE(SUBSTITUTE(SUBSTITUTE(SUBSTITUTE(INDIRECT(ADDRESS(ROW($M14)+[1]Tablas!B$1,COLUMN($M15))),", ",""),"Aire","1"),"Agua","2"),"Fuego","3"),"Tierra","4"),"Luz","5"),"Oscuridad","6"))))</f>
        <v>213</v>
      </c>
      <c r="AH15" s="15" t="str">
        <f ca="1">IF($AB15="","",IF(OR([1]Tablas!C$1&gt;MATCH("?*",$AB16:$AB32,0),INDEX($T:$T,ROW($M14)+[1]Tablas!C$1)&lt;5),"",IF(INDEX($T:$T,ROW($M14)+[1]Tablas!C$1)&lt;6,"000",SUBSTITUTE(SUBSTITUTE(SUBSTITUTE(SUBSTITUTE(SUBSTITUTE(SUBSTITUTE(SUBSTITUTE(INDIRECT(ADDRESS(ROW($M14)+[1]Tablas!C$1,COLUMN($M15))),", ",""),"Aire","1"),"Agua","2"),"Fuego","3"),"Tierra","4"),"Luz","5"),"Oscuridad","6"))))</f>
        <v/>
      </c>
      <c r="AI15" s="15" t="str">
        <f ca="1">IF($AB15="","",IF(OR([1]Tablas!D$1&gt;MATCH("?*",$AB16:$AB32,0),INDEX($T:$T,ROW($M14)+[1]Tablas!D$1)&lt;5),"",IF(INDEX($T:$T,ROW($M14)+[1]Tablas!D$1)&lt;6,"000",SUBSTITUTE(SUBSTITUTE(SUBSTITUTE(SUBSTITUTE(SUBSTITUTE(SUBSTITUTE(SUBSTITUTE(INDIRECT(ADDRESS(ROW($M14)+[1]Tablas!D$1,COLUMN($M15))),", ",""),"Aire","1"),"Agua","2"),"Fuego","3"),"Tierra","4"),"Luz","5"),"Oscuridad","6"))))</f>
        <v/>
      </c>
      <c r="AJ15" s="15" t="str">
        <f ca="1">IF($AB15="","",IF(OR([1]Tablas!E$1&gt;MATCH("?*",$AB16:$AB32,0),INDEX($T:$T,ROW($M14)+[1]Tablas!E$1)&lt;5),"",IF(INDEX($T:$T,ROW($M14)+[1]Tablas!E$1)&lt;6,"000",SUBSTITUTE(SUBSTITUTE(SUBSTITUTE(SUBSTITUTE(SUBSTITUTE(SUBSTITUTE(SUBSTITUTE(INDIRECT(ADDRESS(ROW($M14)+[1]Tablas!E$1,COLUMN($M15))),", ",""),"Aire","1"),"Agua","2"),"Fuego","3"),"Tierra","4"),"Luz","5"),"Oscuridad","6"))))</f>
        <v/>
      </c>
      <c r="AK15" s="15" t="str">
        <f ca="1">IF($AB15="","",IF(OR([1]Tablas!F$1&gt;MATCH("?*",$AB16:$AB32,0),INDEX($T:$T,ROW($M14)+[1]Tablas!F$1)&lt;5),"",IF(INDEX($T:$T,ROW($M14)+[1]Tablas!F$1)&lt;6,"000",SUBSTITUTE(SUBSTITUTE(SUBSTITUTE(SUBSTITUTE(SUBSTITUTE(SUBSTITUTE(SUBSTITUTE(INDIRECT(ADDRESS(ROW($M14)+[1]Tablas!F$1,COLUMN($M15))),", ",""),"Aire","1"),"Agua","2"),"Fuego","3"),"Tierra","4"),"Luz","5"),"Oscuridad","6"))))</f>
        <v/>
      </c>
    </row>
    <row r="16" spans="1:37" x14ac:dyDescent="0.25">
      <c r="A16" s="71"/>
      <c r="C16" s="15" t="str">
        <f t="shared" si="2"/>
        <v/>
      </c>
      <c r="D16" s="15" t="str">
        <f t="shared" si="3"/>
        <v/>
      </c>
      <c r="E16" s="15" t="s">
        <v>12</v>
      </c>
      <c r="F16" s="15" t="str">
        <f t="array" ref="F16">IF(C16&lt;&gt;"",ADDRESS(ROW(C16),COLUMN(C16))&amp;":"&amp;ADDRESS(ROW(C16)-1+MATCH(TRUE,C17:$C$463&lt;&gt;"",0),COLUMN(U16)),F15)</f>
        <v>$C$15:$U$16</v>
      </c>
      <c r="G16" s="18" t="s">
        <v>243</v>
      </c>
      <c r="H16" s="15" t="s">
        <v>353</v>
      </c>
      <c r="M16" s="18" t="str">
        <f>IFERROR(VLOOKUP(G16,ListaEfectos!$A$4:$F$77,6,0),"")</f>
        <v>Agua, Aire, Fuego</v>
      </c>
      <c r="N16" s="46" t="str">
        <f>IF(G16="requerimiento","Desventaja",IFERROR(IF(VLOOKUP($G16,ListaEfectos!$A$4:$F$77,1,0)&lt;&gt;"","Efecto"),IFERROR(IF(VLOOKUP($G16,ListaDesventajas!$A$2:$A$24,1,0)&lt;&gt;"","Desventaja"),G16)))</f>
        <v>Efecto</v>
      </c>
      <c r="O16" s="17">
        <f ca="1">IF($N16="Efecto",IFERROR(VLOOKUP(H16,INDIRECT(VLOOKUP($G16,ListaEfectos!$A$4:$F$77,2,0)),2,0),0),IF($N16="Desventaja",IFERROR(VLOOKUP(H16,INDIRECT(VLOOKUP($G16,ListaDesventajas!$A$1:$B$24,2,0)),2,0),0),IF($N16="Mantenida",10*INDEX(INDIRECT($F16),1,2),IF($N16="Sostenimiento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10</v>
      </c>
      <c r="P16" s="15">
        <f ca="1">IF($N16="Efecto",IFERROR(VLOOKUP(I16,INDIRECT(VLOOKUP($G16,ListaEfectos!$A$4:$F$77,2,0)),2,0),0),IF($N16="Desventaja",IFERROR(VLOOKUP(I16,INDIRECT(VLOOKUP($G16,ListaDesventajas!$A$1:$B$24,2,0)),2,0),0),IF($N16="Mantenida",10*INDEX(INDIRECT($F16),1,2),IF($N16="Sostenimiento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0</v>
      </c>
      <c r="Q16" s="15">
        <f ca="1">IF($N16="Efecto",IFERROR(VLOOKUP(J16,INDIRECT(VLOOKUP($G16,ListaEfectos!$A$4:$F$77,2,0)),2,0),0),IF($N16="Desventaja",IFERROR(VLOOKUP(J16,INDIRECT(VLOOKUP($G16,ListaDesventajas!$A$1:$B$24,2,0)),2,0),0),IF($N16="Mantenida",10*INDEX(INDIRECT($F16),1,2),IF($N16="Sostenimiento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0</v>
      </c>
      <c r="R16" s="15">
        <f ca="1">IF($N16="Efecto",IFERROR(VLOOKUP(K16,INDIRECT(VLOOKUP($G16,ListaEfectos!$A$4:$F$77,2,0)),2,0),0),IF($N16="Desventaja",IFERROR(VLOOKUP(K16,INDIRECT(VLOOKUP($G16,ListaDesventajas!$A$1:$B$24,2,0)),2,0),0),IF($N16="Mantenida",10*INDEX(INDIRECT($F16),1,2),IF($N16="Sostenimiento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0</v>
      </c>
      <c r="S16" s="15">
        <f ca="1">IF($N16="Efecto",IFERROR(VLOOKUP(L16,INDIRECT(VLOOKUP($G16,ListaEfectos!$A$4:$F$77,2,0)),2,0),0),IF($N16="Desventaja",IFERROR(VLOOKUP(L16,INDIRECT(VLOOKUP($G16,ListaDesventajas!$A$1:$B$24,2,0)),2,0),0),IF($N16="Mantenida",10*INDEX(INDIRECT($F16),1,2),IF($N16="Sostenimiento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0</v>
      </c>
      <c r="T16" s="52">
        <f t="shared" ca="1" si="4"/>
        <v>10</v>
      </c>
      <c r="V16" s="15" t="str">
        <f t="shared" si="0"/>
        <v>Ataque a Distancia (20 metros)</v>
      </c>
      <c r="W16" s="15" t="str">
        <f t="shared" si="1"/>
        <v/>
      </c>
      <c r="X16" s="15" t="str">
        <f t="shared" si="5"/>
        <v/>
      </c>
      <c r="Y16" s="34" t="str">
        <f t="shared" ca="1" si="13"/>
        <v/>
      </c>
      <c r="Z16" s="34" t="str">
        <f t="shared" ca="1" si="7"/>
        <v/>
      </c>
      <c r="AA16" s="34" t="str">
        <f t="shared" ca="1" si="8"/>
        <v/>
      </c>
      <c r="AB16" s="61" t="str">
        <f t="shared" ca="1" si="9"/>
        <v/>
      </c>
      <c r="AC16" s="62" t="str">
        <f t="shared" ca="1" si="10"/>
        <v/>
      </c>
      <c r="AD16" s="56" t="str">
        <f t="shared" si="11"/>
        <v/>
      </c>
      <c r="AE16" s="15" t="str">
        <f t="shared" ca="1" si="12"/>
        <v/>
      </c>
      <c r="AF16" s="15" t="str">
        <f ca="1">IF($AB16="","",IF(OR([1]Tablas!A$1&gt;MATCH("?*",$AB17:$AB33,0),INDEX($T:$T,ROW($M15)+[1]Tablas!A$1)&lt;5),"",IF(INDEX($T:$T,ROW($M15)+[1]Tablas!A$1)&lt;6,"000",SUBSTITUTE(SUBSTITUTE(SUBSTITUTE(SUBSTITUTE(SUBSTITUTE(SUBSTITUTE(SUBSTITUTE(INDIRECT(ADDRESS(ROW($M15)+[1]Tablas!A$1,COLUMN($M16))),", ",""),"Aire","1"),"Agua","2"),"Fuego","3"),"Tierra","4"),"Luz","5"),"Oscuridad","6"))))</f>
        <v/>
      </c>
      <c r="AG16" s="15" t="str">
        <f ca="1">IF($AB16="","",IF(OR([1]Tablas!B$1&gt;MATCH("?*",$AB17:$AB33,0),INDEX($T:$T,ROW($M15)+[1]Tablas!B$1)&lt;5),"",IF(INDEX($T:$T,ROW($M15)+[1]Tablas!B$1)&lt;6,"000",SUBSTITUTE(SUBSTITUTE(SUBSTITUTE(SUBSTITUTE(SUBSTITUTE(SUBSTITUTE(SUBSTITUTE(INDIRECT(ADDRESS(ROW($M15)+[1]Tablas!B$1,COLUMN($M16))),", ",""),"Aire","1"),"Agua","2"),"Fuego","3"),"Tierra","4"),"Luz","5"),"Oscuridad","6"))))</f>
        <v/>
      </c>
      <c r="AH16" s="15" t="str">
        <f ca="1">IF($AB16="","",IF(OR([1]Tablas!C$1&gt;MATCH("?*",$AB17:$AB33,0),INDEX($T:$T,ROW($M15)+[1]Tablas!C$1)&lt;5),"",IF(INDEX($T:$T,ROW($M15)+[1]Tablas!C$1)&lt;6,"000",SUBSTITUTE(SUBSTITUTE(SUBSTITUTE(SUBSTITUTE(SUBSTITUTE(SUBSTITUTE(SUBSTITUTE(INDIRECT(ADDRESS(ROW($M15)+[1]Tablas!C$1,COLUMN($M16))),", ",""),"Aire","1"),"Agua","2"),"Fuego","3"),"Tierra","4"),"Luz","5"),"Oscuridad","6"))))</f>
        <v/>
      </c>
      <c r="AI16" s="15" t="str">
        <f ca="1">IF($AB16="","",IF(OR([1]Tablas!D$1&gt;MATCH("?*",$AB17:$AB33,0),INDEX($T:$T,ROW($M15)+[1]Tablas!D$1)&lt;5),"",IF(INDEX($T:$T,ROW($M15)+[1]Tablas!D$1)&lt;6,"000",SUBSTITUTE(SUBSTITUTE(SUBSTITUTE(SUBSTITUTE(SUBSTITUTE(SUBSTITUTE(SUBSTITUTE(INDIRECT(ADDRESS(ROW($M15)+[1]Tablas!D$1,COLUMN($M16))),", ",""),"Aire","1"),"Agua","2"),"Fuego","3"),"Tierra","4"),"Luz","5"),"Oscuridad","6"))))</f>
        <v/>
      </c>
      <c r="AJ16" s="15" t="str">
        <f ca="1">IF($AB16="","",IF(OR([1]Tablas!E$1&gt;MATCH("?*",$AB17:$AB33,0),INDEX($T:$T,ROW($M15)+[1]Tablas!E$1)&lt;5),"",IF(INDEX($T:$T,ROW($M15)+[1]Tablas!E$1)&lt;6,"000",SUBSTITUTE(SUBSTITUTE(SUBSTITUTE(SUBSTITUTE(SUBSTITUTE(SUBSTITUTE(SUBSTITUTE(INDIRECT(ADDRESS(ROW($M15)+[1]Tablas!E$1,COLUMN($M16))),", ",""),"Aire","1"),"Agua","2"),"Fuego","3"),"Tierra","4"),"Luz","5"),"Oscuridad","6"))))</f>
        <v/>
      </c>
      <c r="AK16" s="15" t="str">
        <f ca="1">IF($AB16="","",IF(OR([1]Tablas!F$1&gt;MATCH("?*",$AB17:$AB33,0),INDEX($T:$T,ROW($M15)+[1]Tablas!F$1)&lt;5),"",IF(INDEX($T:$T,ROW($M15)+[1]Tablas!F$1)&lt;6,"000",SUBSTITUTE(SUBSTITUTE(SUBSTITUTE(SUBSTITUTE(SUBSTITUTE(SUBSTITUTE(SUBSTITUTE(INDIRECT(ADDRESS(ROW($M15)+[1]Tablas!F$1,COLUMN($M16))),", ",""),"Aire","1"),"Agua","2"),"Fuego","3"),"Tierra","4"),"Luz","5"),"Oscuridad","6"))))</f>
        <v/>
      </c>
    </row>
    <row r="17" spans="1:37" x14ac:dyDescent="0.25">
      <c r="A17" s="71"/>
      <c r="B17" s="18" t="s">
        <v>386</v>
      </c>
      <c r="C17" s="15">
        <f t="shared" si="2"/>
        <v>40</v>
      </c>
      <c r="D17" s="15">
        <f t="shared" si="3"/>
        <v>2</v>
      </c>
      <c r="E17" s="15" t="s">
        <v>13</v>
      </c>
      <c r="F17" s="15" t="str">
        <f t="array" ref="F17">IF(C17&lt;&gt;"",ADDRESS(ROW(C17),COLUMN(C17))&amp;":"&amp;ADDRESS(ROW(C17)-1+MATCH(TRUE,C18:$C$463&lt;&gt;"",0),COLUMN(U17)),F16)</f>
        <v>$C$17:$U$19</v>
      </c>
      <c r="G17" s="18" t="s">
        <v>253</v>
      </c>
      <c r="H17" s="15" t="s">
        <v>354</v>
      </c>
      <c r="M17" s="18" t="str">
        <f>IFERROR(VLOOKUP(G17,ListaEfectos!$A$4:$F$77,6,0),"")</f>
        <v>Fuego</v>
      </c>
      <c r="N17" s="46" t="str">
        <f>IF(G17="requerimiento","Desventaja",IFERROR(IF(VLOOKUP($G17,ListaEfectos!$A$4:$F$77,1,0)&lt;&gt;"","Efecto"),IFERROR(IF(VLOOKUP($G17,ListaDesventajas!$A$2:$A$24,1,0)&lt;&gt;"","Desventaja"),G17)))</f>
        <v>Efecto</v>
      </c>
      <c r="O17" s="17">
        <f ca="1">IF($N17="Efecto",IFERROR(VLOOKUP(H17,INDIRECT(VLOOKUP($G17,ListaEfectos!$A$4:$F$77,2,0)),2,0),0),IF($N17="Desventaja",IFERROR(VLOOKUP(H17,INDIRECT(VLOOKUP($G17,ListaDesventajas!$A$1:$B$24,2,0)),2,0),0),IF($N17="Mantenida",10*INDEX(INDIRECT($F17),1,2),IF($N17="Sostenimiento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25</v>
      </c>
      <c r="P17" s="15">
        <f ca="1">IF($N17="Efecto",IFERROR(VLOOKUP(I17,INDIRECT(VLOOKUP($G17,ListaEfectos!$A$4:$F$77,2,0)),2,0),0),IF($N17="Desventaja",IFERROR(VLOOKUP(I17,INDIRECT(VLOOKUP($G17,ListaDesventajas!$A$1:$B$24,2,0)),2,0),0),IF($N17="Mantenida",10*INDEX(INDIRECT($F17),1,2),IF($N17="Sostenimiento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0</v>
      </c>
      <c r="Q17" s="15">
        <f ca="1">IF($N17="Efecto",IFERROR(VLOOKUP(J17,INDIRECT(VLOOKUP($G17,ListaEfectos!$A$4:$F$77,2,0)),2,0),0),IF($N17="Desventaja",IFERROR(VLOOKUP(J17,INDIRECT(VLOOKUP($G17,ListaDesventajas!$A$1:$B$24,2,0)),2,0),0),IF($N17="Mantenida",10*INDEX(INDIRECT($F17),1,2),IF($N17="Sostenimiento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0</v>
      </c>
      <c r="R17" s="15">
        <f ca="1">IF($N17="Efecto",IFERROR(VLOOKUP(K17,INDIRECT(VLOOKUP($G17,ListaEfectos!$A$4:$F$77,2,0)),2,0),0),IF($N17="Desventaja",IFERROR(VLOOKUP(K17,INDIRECT(VLOOKUP($G17,ListaDesventajas!$A$1:$B$24,2,0)),2,0),0),IF($N17="Mantenida",10*INDEX(INDIRECT($F17),1,2),IF($N17="Sostenimiento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0</v>
      </c>
      <c r="S17" s="15">
        <f ca="1">IF($N17="Efecto",IFERROR(VLOOKUP(L17,INDIRECT(VLOOKUP($G17,ListaEfectos!$A$4:$F$77,2,0)),2,0),0),IF($N17="Desventaja",IFERROR(VLOOKUP(L17,INDIRECT(VLOOKUP($G17,ListaDesventajas!$A$1:$B$24,2,0)),2,0),0),IF($N17="Mantenida",10*INDEX(INDIRECT($F17),1,2),IF($N17="Sostenimiento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0</v>
      </c>
      <c r="T17" s="52">
        <f t="shared" ca="1" si="4"/>
        <v>25</v>
      </c>
      <c r="V17" s="15" t="str">
        <f t="shared" si="0"/>
        <v>Multiplicador al Daño (x2)</v>
      </c>
      <c r="W17" s="15" t="str">
        <f t="shared" si="1"/>
        <v/>
      </c>
      <c r="X17" s="15" t="str">
        <f t="shared" si="5"/>
        <v/>
      </c>
      <c r="Y17" s="34" t="str">
        <f t="shared" ca="1" si="13"/>
        <v>Multiplicador al Daño (x2), Ataque con Área (50 metros de radio)</v>
      </c>
      <c r="Z17" s="34" t="str">
        <f t="shared" ca="1" si="7"/>
        <v>Técnica Mantenida (Feuer)</v>
      </c>
      <c r="AA17" s="34" t="str">
        <f t="shared" ca="1" si="8"/>
        <v/>
      </c>
      <c r="AB17" s="61" t="str">
        <f t="shared" ca="1" si="9"/>
        <v>Multiplicador al Daño (x2), Ataque con Área (50 metros de radio)</v>
      </c>
      <c r="AC17" s="62" t="str">
        <f t="shared" ca="1" si="10"/>
        <v>Técnica Mantenida (Feuer)</v>
      </c>
      <c r="AD17" s="56" t="str">
        <f t="shared" si="11"/>
        <v>Horecka</v>
      </c>
      <c r="AE17" s="15" t="str">
        <f t="shared" ca="1" si="12"/>
        <v>Fuego, Fuego, Luz, Oscuridad</v>
      </c>
      <c r="AF17" s="15" t="str">
        <f ca="1">IF($AB17="","",IF(OR([1]Tablas!A$1&gt;MATCH("?*",$AB18:$AB34,0),INDEX($T:$T,ROW($M16)+[1]Tablas!A$1)&lt;5),"",IF(INDEX($T:$T,ROW($M16)+[1]Tablas!A$1)&lt;6,"000",SUBSTITUTE(SUBSTITUTE(SUBSTITUTE(SUBSTITUTE(SUBSTITUTE(SUBSTITUTE(SUBSTITUTE(INDIRECT(ADDRESS(ROW($M16)+[1]Tablas!A$1,COLUMN($M17))),", ",""),"Aire","1"),"Agua","2"),"Fuego","3"),"Tierra","4"),"Luz","5"),"Oscuridad","6"))))</f>
        <v>3</v>
      </c>
      <c r="AG17" s="15" t="str">
        <f ca="1">IF($AB17="","",IF(OR([1]Tablas!B$1&gt;MATCH("?*",$AB18:$AB34,0),INDEX($T:$T,ROW($M16)+[1]Tablas!B$1)&lt;5),"",IF(INDEX($T:$T,ROW($M16)+[1]Tablas!B$1)&lt;6,"000",SUBSTITUTE(SUBSTITUTE(SUBSTITUTE(SUBSTITUTE(SUBSTITUTE(SUBSTITUTE(SUBSTITUTE(INDIRECT(ADDRESS(ROW($M16)+[1]Tablas!B$1,COLUMN($M17))),", ",""),"Aire","1"),"Agua","2"),"Fuego","3"),"Tierra","4"),"Luz","5"),"Oscuridad","6"))))</f>
        <v>356</v>
      </c>
      <c r="AH17" s="15" t="str">
        <f ca="1">IF($AB17="","",IF(OR([1]Tablas!C$1&gt;MATCH("?*",$AB18:$AB34,0),INDEX($T:$T,ROW($M16)+[1]Tablas!C$1)&lt;5),"",IF(INDEX($T:$T,ROW($M16)+[1]Tablas!C$1)&lt;6,"000",SUBSTITUTE(SUBSTITUTE(SUBSTITUTE(SUBSTITUTE(SUBSTITUTE(SUBSTITUTE(SUBSTITUTE(INDIRECT(ADDRESS(ROW($M16)+[1]Tablas!C$1,COLUMN($M17))),", ",""),"Aire","1"),"Agua","2"),"Fuego","3"),"Tierra","4"),"Luz","5"),"Oscuridad","6"))))</f>
        <v/>
      </c>
      <c r="AI17" s="15" t="str">
        <f ca="1">IF($AB17="","",IF(OR([1]Tablas!D$1&gt;MATCH("?*",$AB18:$AB34,0),INDEX($T:$T,ROW($M16)+[1]Tablas!D$1)&lt;5),"",IF(INDEX($T:$T,ROW($M16)+[1]Tablas!D$1)&lt;6,"000",SUBSTITUTE(SUBSTITUTE(SUBSTITUTE(SUBSTITUTE(SUBSTITUTE(SUBSTITUTE(SUBSTITUTE(INDIRECT(ADDRESS(ROW($M16)+[1]Tablas!D$1,COLUMN($M17))),", ",""),"Aire","1"),"Agua","2"),"Fuego","3"),"Tierra","4"),"Luz","5"),"Oscuridad","6"))))</f>
        <v/>
      </c>
      <c r="AJ17" s="15" t="str">
        <f ca="1">IF($AB17="","",IF(OR([1]Tablas!E$1&gt;MATCH("?*",$AB18:$AB34,0),INDEX($T:$T,ROW($M16)+[1]Tablas!E$1)&lt;5),"",IF(INDEX($T:$T,ROW($M16)+[1]Tablas!E$1)&lt;6,"000",SUBSTITUTE(SUBSTITUTE(SUBSTITUTE(SUBSTITUTE(SUBSTITUTE(SUBSTITUTE(SUBSTITUTE(INDIRECT(ADDRESS(ROW($M16)+[1]Tablas!E$1,COLUMN($M17))),", ",""),"Aire","1"),"Agua","2"),"Fuego","3"),"Tierra","4"),"Luz","5"),"Oscuridad","6"))))</f>
        <v/>
      </c>
      <c r="AK17" s="15" t="str">
        <f ca="1">IF($AB17="","",IF(OR([1]Tablas!F$1&gt;MATCH("?*",$AB18:$AB34,0),INDEX($T:$T,ROW($M16)+[1]Tablas!F$1)&lt;5),"",IF(INDEX($T:$T,ROW($M16)+[1]Tablas!F$1)&lt;6,"000",SUBSTITUTE(SUBSTITUTE(SUBSTITUTE(SUBSTITUTE(SUBSTITUTE(SUBSTITUTE(SUBSTITUTE(INDIRECT(ADDRESS(ROW($M16)+[1]Tablas!F$1,COLUMN($M17))),", ",""),"Aire","1"),"Agua","2"),"Fuego","3"),"Tierra","4"),"Luz","5"),"Oscuridad","6"))))</f>
        <v/>
      </c>
    </row>
    <row r="18" spans="1:37" x14ac:dyDescent="0.25">
      <c r="A18" s="71"/>
      <c r="C18" s="15" t="str">
        <f t="shared" si="2"/>
        <v/>
      </c>
      <c r="D18" s="15" t="str">
        <f t="shared" si="3"/>
        <v/>
      </c>
      <c r="E18" s="15" t="s">
        <v>14</v>
      </c>
      <c r="F18" s="15" t="str">
        <f t="array" ref="F18">IF(C18&lt;&gt;"",ADDRESS(ROW(C18),COLUMN(C18))&amp;":"&amp;ADDRESS(ROW(C18)-1+MATCH(TRUE,C19:$C$463&lt;&gt;"",0),COLUMN(U18)),F17)</f>
        <v>$C$17:$U$19</v>
      </c>
      <c r="G18" s="18" t="s">
        <v>246</v>
      </c>
      <c r="H18" s="15" t="s">
        <v>355</v>
      </c>
      <c r="M18" s="18" t="str">
        <f>IFERROR(VLOOKUP(G18,ListaEfectos!$A$4:$F$77,6,0),"")</f>
        <v>Fuego, Luz, Oscuridad</v>
      </c>
      <c r="N18" s="46" t="str">
        <f>IF(G18="requerimiento","Desventaja",IFERROR(IF(VLOOKUP($G18,ListaEfectos!$A$4:$F$77,1,0)&lt;&gt;"","Efecto"),IFERROR(IF(VLOOKUP($G18,ListaDesventajas!$A$2:$A$24,1,0)&lt;&gt;"","Desventaja"),G18)))</f>
        <v>Efecto</v>
      </c>
      <c r="O18" s="17">
        <f ca="1">IF($N18="Efecto",IFERROR(VLOOKUP(H18,INDIRECT(VLOOKUP($G18,ListaEfectos!$A$4:$F$77,2,0)),2,0),0),IF($N18="Desventaja",IFERROR(VLOOKUP(H18,INDIRECT(VLOOKUP($G18,ListaDesventajas!$A$1:$B$24,2,0)),2,0),0),IF($N18="Mantenida",10*INDEX(INDIRECT($F18),1,2),IF($N18="Sostenimiento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25</v>
      </c>
      <c r="P18" s="15">
        <f ca="1">IF($N18="Efecto",IFERROR(VLOOKUP(I18,INDIRECT(VLOOKUP($G18,ListaEfectos!$A$4:$F$77,2,0)),2,0),0),IF($N18="Desventaja",IFERROR(VLOOKUP(I18,INDIRECT(VLOOKUP($G18,ListaDesventajas!$A$1:$B$24,2,0)),2,0),0),IF($N18="Mantenida",10*INDEX(INDIRECT($F18),1,2),IF($N18="Sostenimiento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0</v>
      </c>
      <c r="Q18" s="15">
        <f ca="1">IF($N18="Efecto",IFERROR(VLOOKUP(J18,INDIRECT(VLOOKUP($G18,ListaEfectos!$A$4:$F$77,2,0)),2,0),0),IF($N18="Desventaja",IFERROR(VLOOKUP(J18,INDIRECT(VLOOKUP($G18,ListaDesventajas!$A$1:$B$24,2,0)),2,0),0),IF($N18="Mantenida",10*INDEX(INDIRECT($F18),1,2),IF($N18="Sostenimiento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0</v>
      </c>
      <c r="R18" s="15">
        <f ca="1">IF($N18="Efecto",IFERROR(VLOOKUP(K18,INDIRECT(VLOOKUP($G18,ListaEfectos!$A$4:$F$77,2,0)),2,0),0),IF($N18="Desventaja",IFERROR(VLOOKUP(K18,INDIRECT(VLOOKUP($G18,ListaDesventajas!$A$1:$B$24,2,0)),2,0),0),IF($N18="Mantenida",10*INDEX(INDIRECT($F18),1,2),IF($N18="Sostenimiento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0</v>
      </c>
      <c r="S18" s="15">
        <f ca="1">IF($N18="Efecto",IFERROR(VLOOKUP(L18,INDIRECT(VLOOKUP($G18,ListaEfectos!$A$4:$F$77,2,0)),2,0),0),IF($N18="Desventaja",IFERROR(VLOOKUP(L18,INDIRECT(VLOOKUP($G18,ListaDesventajas!$A$1:$B$24,2,0)),2,0),0),IF($N18="Mantenida",10*INDEX(INDIRECT($F18),1,2),IF($N18="Sostenimiento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0</v>
      </c>
      <c r="T18" s="52">
        <f t="shared" ca="1" si="4"/>
        <v>25</v>
      </c>
      <c r="V18" s="15" t="str">
        <f t="shared" si="0"/>
        <v>Ataque con Área (50 metros de radio)</v>
      </c>
      <c r="W18" s="15" t="str">
        <f t="shared" si="1"/>
        <v/>
      </c>
      <c r="X18" s="15" t="str">
        <f t="shared" si="5"/>
        <v/>
      </c>
      <c r="Y18" s="34" t="str">
        <f t="shared" ca="1" si="13"/>
        <v/>
      </c>
      <c r="Z18" s="34" t="str">
        <f t="shared" ca="1" si="7"/>
        <v/>
      </c>
      <c r="AA18" s="34" t="str">
        <f t="shared" ca="1" si="8"/>
        <v/>
      </c>
      <c r="AB18" s="61" t="str">
        <f t="shared" ca="1" si="9"/>
        <v/>
      </c>
      <c r="AC18" s="62" t="str">
        <f t="shared" ca="1" si="10"/>
        <v/>
      </c>
      <c r="AD18" s="56" t="str">
        <f t="shared" si="11"/>
        <v/>
      </c>
      <c r="AE18" s="15" t="str">
        <f t="shared" ca="1" si="12"/>
        <v/>
      </c>
      <c r="AF18" s="15" t="str">
        <f ca="1">IF($AB18="","",IF(OR([1]Tablas!A$1&gt;MATCH("?*",$AB19:$AB35,0),INDEX($T:$T,ROW($M17)+[1]Tablas!A$1)&lt;5),"",IF(INDEX($T:$T,ROW($M17)+[1]Tablas!A$1)&lt;6,"000",SUBSTITUTE(SUBSTITUTE(SUBSTITUTE(SUBSTITUTE(SUBSTITUTE(SUBSTITUTE(SUBSTITUTE(INDIRECT(ADDRESS(ROW($M17)+[1]Tablas!A$1,COLUMN($M18))),", ",""),"Aire","1"),"Agua","2"),"Fuego","3"),"Tierra","4"),"Luz","5"),"Oscuridad","6"))))</f>
        <v/>
      </c>
      <c r="AG18" s="15" t="str">
        <f ca="1">IF($AB18="","",IF(OR([1]Tablas!B$1&gt;MATCH("?*",$AB19:$AB35,0),INDEX($T:$T,ROW($M17)+[1]Tablas!B$1)&lt;5),"",IF(INDEX($T:$T,ROW($M17)+[1]Tablas!B$1)&lt;6,"000",SUBSTITUTE(SUBSTITUTE(SUBSTITUTE(SUBSTITUTE(SUBSTITUTE(SUBSTITUTE(SUBSTITUTE(INDIRECT(ADDRESS(ROW($M17)+[1]Tablas!B$1,COLUMN($M18))),", ",""),"Aire","1"),"Agua","2"),"Fuego","3"),"Tierra","4"),"Luz","5"),"Oscuridad","6"))))</f>
        <v/>
      </c>
      <c r="AH18" s="15" t="str">
        <f ca="1">IF($AB18="","",IF(OR([1]Tablas!C$1&gt;MATCH("?*",$AB19:$AB35,0),INDEX($T:$T,ROW($M17)+[1]Tablas!C$1)&lt;5),"",IF(INDEX($T:$T,ROW($M17)+[1]Tablas!C$1)&lt;6,"000",SUBSTITUTE(SUBSTITUTE(SUBSTITUTE(SUBSTITUTE(SUBSTITUTE(SUBSTITUTE(SUBSTITUTE(INDIRECT(ADDRESS(ROW($M17)+[1]Tablas!C$1,COLUMN($M18))),", ",""),"Aire","1"),"Agua","2"),"Fuego","3"),"Tierra","4"),"Luz","5"),"Oscuridad","6"))))</f>
        <v/>
      </c>
      <c r="AI18" s="15" t="str">
        <f ca="1">IF($AB18="","",IF(OR([1]Tablas!D$1&gt;MATCH("?*",$AB19:$AB35,0),INDEX($T:$T,ROW($M17)+[1]Tablas!D$1)&lt;5),"",IF(INDEX($T:$T,ROW($M17)+[1]Tablas!D$1)&lt;6,"000",SUBSTITUTE(SUBSTITUTE(SUBSTITUTE(SUBSTITUTE(SUBSTITUTE(SUBSTITUTE(SUBSTITUTE(INDIRECT(ADDRESS(ROW($M17)+[1]Tablas!D$1,COLUMN($M18))),", ",""),"Aire","1"),"Agua","2"),"Fuego","3"),"Tierra","4"),"Luz","5"),"Oscuridad","6"))))</f>
        <v/>
      </c>
      <c r="AJ18" s="15" t="str">
        <f ca="1">IF($AB18="","",IF(OR([1]Tablas!E$1&gt;MATCH("?*",$AB19:$AB35,0),INDEX($T:$T,ROW($M17)+[1]Tablas!E$1)&lt;5),"",IF(INDEX($T:$T,ROW($M17)+[1]Tablas!E$1)&lt;6,"000",SUBSTITUTE(SUBSTITUTE(SUBSTITUTE(SUBSTITUTE(SUBSTITUTE(SUBSTITUTE(SUBSTITUTE(INDIRECT(ADDRESS(ROW($M17)+[1]Tablas!E$1,COLUMN($M18))),", ",""),"Aire","1"),"Agua","2"),"Fuego","3"),"Tierra","4"),"Luz","5"),"Oscuridad","6"))))</f>
        <v/>
      </c>
      <c r="AK18" s="15" t="str">
        <f ca="1">IF($AB18="","",IF(OR([1]Tablas!F$1&gt;MATCH("?*",$AB19:$AB35,0),INDEX($T:$T,ROW($M17)+[1]Tablas!F$1)&lt;5),"",IF(INDEX($T:$T,ROW($M17)+[1]Tablas!F$1)&lt;6,"000",SUBSTITUTE(SUBSTITUTE(SUBSTITUTE(SUBSTITUTE(SUBSTITUTE(SUBSTITUTE(SUBSTITUTE(INDIRECT(ADDRESS(ROW($M17)+[1]Tablas!F$1,COLUMN($M18))),", ",""),"Aire","1"),"Agua","2"),"Fuego","3"),"Tierra","4"),"Luz","5"),"Oscuridad","6"))))</f>
        <v/>
      </c>
    </row>
    <row r="19" spans="1:37" x14ac:dyDescent="0.25">
      <c r="A19" s="71"/>
      <c r="B19" s="18" t="s">
        <v>255</v>
      </c>
      <c r="C19" s="15" t="str">
        <f t="shared" si="2"/>
        <v/>
      </c>
      <c r="D19" s="15" t="str">
        <f t="shared" si="3"/>
        <v/>
      </c>
      <c r="F19" s="15" t="str">
        <f t="array" ref="F19">IF(C19&lt;&gt;"",ADDRESS(ROW(C19),COLUMN(C19))&amp;":"&amp;ADDRESS(ROW(C19)-1+MATCH(TRUE,C20:$C$463&lt;&gt;"",0),COLUMN(U19)),F18)</f>
        <v>$C$17:$U$19</v>
      </c>
      <c r="G19" s="18" t="s">
        <v>301</v>
      </c>
      <c r="H19" s="15" t="s">
        <v>1158</v>
      </c>
      <c r="M19" s="18" t="str">
        <f>IFERROR(VLOOKUP(G19,ListaEfectos!$A$4:$F$77,6,0),"")</f>
        <v/>
      </c>
      <c r="N19" s="46" t="str">
        <f>IF(G19="requerimiento","Desventaja",IFERROR(IF(VLOOKUP($G19,ListaEfectos!$A$4:$F$77,1,0)&lt;&gt;"","Efecto"),IFERROR(IF(VLOOKUP($G19,ListaDesventajas!$A$2:$A$24,1,0)&lt;&gt;"","Desventaja"),G19)))</f>
        <v>Desventaja</v>
      </c>
      <c r="O19" s="17">
        <f ca="1">IF($N19="Efecto",IFERROR(VLOOKUP(H19,INDIRECT(VLOOKUP($G19,ListaEfectos!$A$4:$F$77,2,0)),2,0),0),IF($N19="Desventaja",IFERROR(VLOOKUP(H19,INDIRECT(VLOOKUP($G19,ListaDesventajas!$A$1:$B$24,2,0)),2,0),0),IF($N19="Mantenida",10*INDEX(INDIRECT($F19),1,2),IF($N19="Sostenimiento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0</v>
      </c>
      <c r="P19" s="15">
        <f ca="1">IF($N19="Efecto",IFERROR(VLOOKUP(I19,INDIRECT(VLOOKUP($G19,ListaEfectos!$A$4:$F$77,2,0)),2,0),0),IF($N19="Desventaja",IFERROR(VLOOKUP(I19,INDIRECT(VLOOKUP($G19,ListaDesventajas!$A$1:$B$24,2,0)),2,0),0),IF($N19="Mantenida",10*INDEX(INDIRECT($F19),1,2),IF($N19="Sostenimiento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0</v>
      </c>
      <c r="Q19" s="15">
        <f ca="1">IF($N19="Efecto",IFERROR(VLOOKUP(J19,INDIRECT(VLOOKUP($G19,ListaEfectos!$A$4:$F$77,2,0)),2,0),0),IF($N19="Desventaja",IFERROR(VLOOKUP(J19,INDIRECT(VLOOKUP($G19,ListaDesventajas!$A$1:$B$24,2,0)),2,0),0),IF($N19="Mantenida",10*INDEX(INDIRECT($F19),1,2),IF($N19="Sostenimiento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0</v>
      </c>
      <c r="R19" s="15">
        <f ca="1">IF($N19="Efecto",IFERROR(VLOOKUP(K19,INDIRECT(VLOOKUP($G19,ListaEfectos!$A$4:$F$77,2,0)),2,0),0),IF($N19="Desventaja",IFERROR(VLOOKUP(K19,INDIRECT(VLOOKUP($G19,ListaDesventajas!$A$1:$B$24,2,0)),2,0),0),IF($N19="Mantenida",10*INDEX(INDIRECT($F19),1,2),IF($N19="Sostenimiento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0</v>
      </c>
      <c r="S19" s="15">
        <f ca="1">IF($N19="Efecto",IFERROR(VLOOKUP(L19,INDIRECT(VLOOKUP($G19,ListaEfectos!$A$4:$F$77,2,0)),2,0),0),IF($N19="Desventaja",IFERROR(VLOOKUP(L19,INDIRECT(VLOOKUP($G19,ListaDesventajas!$A$1:$B$24,2,0)),2,0),0),IF($N19="Mantenida",10*INDEX(INDIRECT($F19),1,2),IF($N19="Sostenimiento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0</v>
      </c>
      <c r="T19" s="52">
        <f t="shared" ca="1" si="4"/>
        <v>0</v>
      </c>
      <c r="V19" s="15" t="str">
        <f t="shared" si="0"/>
        <v/>
      </c>
      <c r="W19" s="15" t="str">
        <f t="shared" si="1"/>
        <v>Técnica Mantenida (Feuer)</v>
      </c>
      <c r="X19" s="15" t="str">
        <f t="shared" si="5"/>
        <v/>
      </c>
      <c r="Y19" s="34" t="str">
        <f t="shared" ca="1" si="13"/>
        <v/>
      </c>
      <c r="Z19" s="34" t="str">
        <f t="shared" ca="1" si="7"/>
        <v/>
      </c>
      <c r="AA19" s="34" t="str">
        <f t="shared" ca="1" si="8"/>
        <v/>
      </c>
      <c r="AB19" s="61" t="str">
        <f t="shared" ca="1" si="9"/>
        <v/>
      </c>
      <c r="AC19" s="62" t="str">
        <f t="shared" ca="1" si="10"/>
        <v/>
      </c>
      <c r="AD19" s="56" t="e">
        <f t="shared" si="11"/>
        <v>#VALUE!</v>
      </c>
      <c r="AE19" s="15" t="str">
        <f t="shared" ca="1" si="12"/>
        <v/>
      </c>
      <c r="AF19" s="15" t="str">
        <f ca="1">IF($AB19="","",IF(OR([1]Tablas!A$1&gt;MATCH("?*",$AB20:$AB36,0),INDEX($T:$T,ROW($M18)+[1]Tablas!A$1)&lt;5),"",IF(INDEX($T:$T,ROW($M18)+[1]Tablas!A$1)&lt;6,"000",SUBSTITUTE(SUBSTITUTE(SUBSTITUTE(SUBSTITUTE(SUBSTITUTE(SUBSTITUTE(SUBSTITUTE(INDIRECT(ADDRESS(ROW($M18)+[1]Tablas!A$1,COLUMN($M19))),", ",""),"Aire","1"),"Agua","2"),"Fuego","3"),"Tierra","4"),"Luz","5"),"Oscuridad","6"))))</f>
        <v/>
      </c>
      <c r="AG19" s="15" t="str">
        <f ca="1">IF($AB19="","",IF(OR([1]Tablas!B$1&gt;MATCH("?*",$AB20:$AB36,0),INDEX($T:$T,ROW($M18)+[1]Tablas!B$1)&lt;5),"",IF(INDEX($T:$T,ROW($M18)+[1]Tablas!B$1)&lt;6,"000",SUBSTITUTE(SUBSTITUTE(SUBSTITUTE(SUBSTITUTE(SUBSTITUTE(SUBSTITUTE(SUBSTITUTE(INDIRECT(ADDRESS(ROW($M18)+[1]Tablas!B$1,COLUMN($M19))),", ",""),"Aire","1"),"Agua","2"),"Fuego","3"),"Tierra","4"),"Luz","5"),"Oscuridad","6"))))</f>
        <v/>
      </c>
      <c r="AH19" s="15" t="str">
        <f ca="1">IF($AB19="","",IF(OR([1]Tablas!C$1&gt;MATCH("?*",$AB20:$AB36,0),INDEX($T:$T,ROW($M18)+[1]Tablas!C$1)&lt;5),"",IF(INDEX($T:$T,ROW($M18)+[1]Tablas!C$1)&lt;6,"000",SUBSTITUTE(SUBSTITUTE(SUBSTITUTE(SUBSTITUTE(SUBSTITUTE(SUBSTITUTE(SUBSTITUTE(INDIRECT(ADDRESS(ROW($M18)+[1]Tablas!C$1,COLUMN($M19))),", ",""),"Aire","1"),"Agua","2"),"Fuego","3"),"Tierra","4"),"Luz","5"),"Oscuridad","6"))))</f>
        <v/>
      </c>
      <c r="AI19" s="15" t="str">
        <f ca="1">IF($AB19="","",IF(OR([1]Tablas!D$1&gt;MATCH("?*",$AB20:$AB36,0),INDEX($T:$T,ROW($M18)+[1]Tablas!D$1)&lt;5),"",IF(INDEX($T:$T,ROW($M18)+[1]Tablas!D$1)&lt;6,"000",SUBSTITUTE(SUBSTITUTE(SUBSTITUTE(SUBSTITUTE(SUBSTITUTE(SUBSTITUTE(SUBSTITUTE(INDIRECT(ADDRESS(ROW($M18)+[1]Tablas!D$1,COLUMN($M19))),", ",""),"Aire","1"),"Agua","2"),"Fuego","3"),"Tierra","4"),"Luz","5"),"Oscuridad","6"))))</f>
        <v/>
      </c>
      <c r="AJ19" s="15" t="str">
        <f ca="1">IF($AB19="","",IF(OR([1]Tablas!E$1&gt;MATCH("?*",$AB20:$AB36,0),INDEX($T:$T,ROW($M18)+[1]Tablas!E$1)&lt;5),"",IF(INDEX($T:$T,ROW($M18)+[1]Tablas!E$1)&lt;6,"000",SUBSTITUTE(SUBSTITUTE(SUBSTITUTE(SUBSTITUTE(SUBSTITUTE(SUBSTITUTE(SUBSTITUTE(INDIRECT(ADDRESS(ROW($M18)+[1]Tablas!E$1,COLUMN($M19))),", ",""),"Aire","1"),"Agua","2"),"Fuego","3"),"Tierra","4"),"Luz","5"),"Oscuridad","6"))))</f>
        <v/>
      </c>
      <c r="AK19" s="15" t="str">
        <f ca="1">IF($AB19="","",IF(OR([1]Tablas!F$1&gt;MATCH("?*",$AB20:$AB36,0),INDEX($T:$T,ROW($M18)+[1]Tablas!F$1)&lt;5),"",IF(INDEX($T:$T,ROW($M18)+[1]Tablas!F$1)&lt;6,"000",SUBSTITUTE(SUBSTITUTE(SUBSTITUTE(SUBSTITUTE(SUBSTITUTE(SUBSTITUTE(SUBSTITUTE(INDIRECT(ADDRESS(ROW($M18)+[1]Tablas!F$1,COLUMN($M19))),", ",""),"Aire","1"),"Agua","2"),"Fuego","3"),"Tierra","4"),"Luz","5"),"Oscuridad","6"))))</f>
        <v/>
      </c>
    </row>
    <row r="20" spans="1:37" x14ac:dyDescent="0.25">
      <c r="A20" s="71"/>
      <c r="B20" s="18" t="s">
        <v>387</v>
      </c>
      <c r="C20" s="15">
        <f t="shared" si="2"/>
        <v>40</v>
      </c>
      <c r="D20" s="15">
        <f t="shared" si="3"/>
        <v>2</v>
      </c>
      <c r="E20" s="15" t="s">
        <v>15</v>
      </c>
      <c r="F20" s="15" t="str">
        <f t="array" ref="F20">IF(C20&lt;&gt;"",ADDRESS(ROW(C20),COLUMN(C20))&amp;":"&amp;ADDRESS(ROW(C20)-1+MATCH(TRUE,C21:$C$463&lt;&gt;"",0),COLUMN(U20)),F19)</f>
        <v>$C$20:$U$23</v>
      </c>
      <c r="G20" s="18" t="s">
        <v>252</v>
      </c>
      <c r="H20" s="16" t="s">
        <v>345</v>
      </c>
      <c r="M20" s="18" t="str">
        <f>IFERROR(VLOOKUP(G20,ListaEfectos!$A$4:$F$77,6,0),"")</f>
        <v>Aire, Fuego, Oscuridad</v>
      </c>
      <c r="N20" s="46" t="str">
        <f>IF(G20="requerimiento","Desventaja",IFERROR(IF(VLOOKUP($G20,ListaEfectos!$A$4:$F$77,1,0)&lt;&gt;"","Efecto"),IFERROR(IF(VLOOKUP($G20,ListaDesventajas!$A$2:$A$24,1,0)&lt;&gt;"","Desventaja"),G20)))</f>
        <v>Efecto</v>
      </c>
      <c r="O20" s="17">
        <f ca="1">IF($N20="Efecto",IFERROR(VLOOKUP(H20,INDIRECT(VLOOKUP($G20,ListaEfectos!$A$4:$F$77,2,0)),2,0),0),IF($N20="Desventaja",IFERROR(VLOOKUP(H20,INDIRECT(VLOOKUP($G20,ListaDesventajas!$A$1:$B$24,2,0)),2,0),0),IF($N20="Mantenida",10*INDEX(INDIRECT($F20),1,2),IF($N20="Sostenimiento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20</v>
      </c>
      <c r="P20" s="15">
        <f ca="1">IF($N20="Efecto",IFERROR(VLOOKUP(I20,INDIRECT(VLOOKUP($G20,ListaEfectos!$A$4:$F$77,2,0)),2,0),0),IF($N20="Desventaja",IFERROR(VLOOKUP(I20,INDIRECT(VLOOKUP($G20,ListaDesventajas!$A$1:$B$24,2,0)),2,0),0),IF($N20="Mantenida",10*INDEX(INDIRECT($F20),1,2),IF($N20="Sostenimiento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0</v>
      </c>
      <c r="Q20" s="15">
        <f ca="1">IF($N20="Efecto",IFERROR(VLOOKUP(J20,INDIRECT(VLOOKUP($G20,ListaEfectos!$A$4:$F$77,2,0)),2,0),0),IF($N20="Desventaja",IFERROR(VLOOKUP(J20,INDIRECT(VLOOKUP($G20,ListaDesventajas!$A$1:$B$24,2,0)),2,0),0),IF($N20="Mantenida",10*INDEX(INDIRECT($F20),1,2),IF($N20="Sostenimiento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0</v>
      </c>
      <c r="R20" s="15">
        <f ca="1">IF($N20="Efecto",IFERROR(VLOOKUP(K20,INDIRECT(VLOOKUP($G20,ListaEfectos!$A$4:$F$77,2,0)),2,0),0),IF($N20="Desventaja",IFERROR(VLOOKUP(K20,INDIRECT(VLOOKUP($G20,ListaDesventajas!$A$1:$B$24,2,0)),2,0),0),IF($N20="Mantenida",10*INDEX(INDIRECT($F20),1,2),IF($N20="Sostenimiento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0</v>
      </c>
      <c r="S20" s="15">
        <f ca="1">IF($N20="Efecto",IFERROR(VLOOKUP(L20,INDIRECT(VLOOKUP($G20,ListaEfectos!$A$4:$F$77,2,0)),2,0),0),IF($N20="Desventaja",IFERROR(VLOOKUP(L20,INDIRECT(VLOOKUP($G20,ListaDesventajas!$A$1:$B$24,2,0)),2,0),0),IF($N20="Mantenida",10*INDEX(INDIRECT($F20),1,2),IF($N20="Sostenimiento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0</v>
      </c>
      <c r="T20" s="52">
        <f t="shared" ca="1" si="4"/>
        <v>20</v>
      </c>
      <c r="V20" s="15" t="str">
        <f t="shared" si="0"/>
        <v>Habilidad de Ataque (+75)</v>
      </c>
      <c r="W20" s="15" t="str">
        <f t="shared" si="1"/>
        <v/>
      </c>
      <c r="X20" s="15" t="str">
        <f t="shared" si="5"/>
        <v/>
      </c>
      <c r="Y20" s="34" t="str">
        <f t="shared" ca="1" si="13"/>
        <v>Habilidad de Ataque (+75), Aumento de Daño (+75), Potenciar Crítico (+40)</v>
      </c>
      <c r="Z20" s="34" t="str">
        <f t="shared" ca="1" si="7"/>
        <v>Técnica Mantenida (Feuer)</v>
      </c>
      <c r="AA20" s="34" t="str">
        <f t="shared" ca="1" si="8"/>
        <v/>
      </c>
      <c r="AB20" s="61" t="str">
        <f t="shared" ca="1" si="9"/>
        <v>Habilidad de Ataque (+75), Aumento de Daño (+75), Potenciar Crítico (+40)</v>
      </c>
      <c r="AC20" s="62" t="str">
        <f t="shared" ca="1" si="10"/>
        <v>Técnica Mantenida (Feuer)</v>
      </c>
      <c r="AD20" s="56" t="str">
        <f t="shared" si="11"/>
        <v>Vatra</v>
      </c>
      <c r="AE20" s="15" t="str">
        <f t="shared" ca="1" si="12"/>
        <v>Aire, Fuego, Oscuridad, Fuego, Fuego, Tierra</v>
      </c>
      <c r="AF20" s="15" t="str">
        <f ca="1">IF($AB20="","",IF(OR([1]Tablas!A$1&gt;MATCH("?*",$AB21:$AB37,0),INDEX($T:$T,ROW($M19)+[1]Tablas!A$1)&lt;5),"",IF(INDEX($T:$T,ROW($M19)+[1]Tablas!A$1)&lt;6,"000",SUBSTITUTE(SUBSTITUTE(SUBSTITUTE(SUBSTITUTE(SUBSTITUTE(SUBSTITUTE(SUBSTITUTE(INDIRECT(ADDRESS(ROW($M19)+[1]Tablas!A$1,COLUMN($M20))),", ",""),"Aire","1"),"Agua","2"),"Fuego","3"),"Tierra","4"),"Luz","5"),"Oscuridad","6"))))</f>
        <v>136</v>
      </c>
      <c r="AG20" s="15" t="str">
        <f ca="1">IF($AB20="","",IF(OR([1]Tablas!B$1&gt;MATCH("?*",$AB21:$AB37,0),INDEX($T:$T,ROW($M19)+[1]Tablas!B$1)&lt;5),"",IF(INDEX($T:$T,ROW($M19)+[1]Tablas!B$1)&lt;6,"000",SUBSTITUTE(SUBSTITUTE(SUBSTITUTE(SUBSTITUTE(SUBSTITUTE(SUBSTITUTE(SUBSTITUTE(INDIRECT(ADDRESS(ROW($M19)+[1]Tablas!B$1,COLUMN($M20))),", ",""),"Aire","1"),"Agua","2"),"Fuego","3"),"Tierra","4"),"Luz","5"),"Oscuridad","6"))))</f>
        <v>3</v>
      </c>
      <c r="AH20" s="15" t="str">
        <f ca="1">IF($AB20="","",IF(OR([1]Tablas!C$1&gt;MATCH("?*",$AB21:$AB37,0),INDEX($T:$T,ROW($M19)+[1]Tablas!C$1)&lt;5),"",IF(INDEX($T:$T,ROW($M19)+[1]Tablas!C$1)&lt;6,"000",SUBSTITUTE(SUBSTITUTE(SUBSTITUTE(SUBSTITUTE(SUBSTITUTE(SUBSTITUTE(SUBSTITUTE(INDIRECT(ADDRESS(ROW($M19)+[1]Tablas!C$1,COLUMN($M20))),", ",""),"Aire","1"),"Agua","2"),"Fuego","3"),"Tierra","4"),"Luz","5"),"Oscuridad","6"))))</f>
        <v>34</v>
      </c>
      <c r="AI20" s="15" t="str">
        <f ca="1">IF($AB20="","",IF(OR([1]Tablas!D$1&gt;MATCH("?*",$AB21:$AB37,0),INDEX($T:$T,ROW($M19)+[1]Tablas!D$1)&lt;5),"",IF(INDEX($T:$T,ROW($M19)+[1]Tablas!D$1)&lt;6,"000",SUBSTITUTE(SUBSTITUTE(SUBSTITUTE(SUBSTITUTE(SUBSTITUTE(SUBSTITUTE(SUBSTITUTE(INDIRECT(ADDRESS(ROW($M19)+[1]Tablas!D$1,COLUMN($M20))),", ",""),"Aire","1"),"Agua","2"),"Fuego","3"),"Tierra","4"),"Luz","5"),"Oscuridad","6"))))</f>
        <v/>
      </c>
      <c r="AJ20" s="15" t="str">
        <f ca="1">IF($AB20="","",IF(OR([1]Tablas!E$1&gt;MATCH("?*",$AB21:$AB37,0),INDEX($T:$T,ROW($M19)+[1]Tablas!E$1)&lt;5),"",IF(INDEX($T:$T,ROW($M19)+[1]Tablas!E$1)&lt;6,"000",SUBSTITUTE(SUBSTITUTE(SUBSTITUTE(SUBSTITUTE(SUBSTITUTE(SUBSTITUTE(SUBSTITUTE(INDIRECT(ADDRESS(ROW($M19)+[1]Tablas!E$1,COLUMN($M20))),", ",""),"Aire","1"),"Agua","2"),"Fuego","3"),"Tierra","4"),"Luz","5"),"Oscuridad","6"))))</f>
        <v/>
      </c>
      <c r="AK20" s="15" t="str">
        <f ca="1">IF($AB20="","",IF(OR([1]Tablas!F$1&gt;MATCH("?*",$AB21:$AB37,0),INDEX($T:$T,ROW($M19)+[1]Tablas!F$1)&lt;5),"",IF(INDEX($T:$T,ROW($M19)+[1]Tablas!F$1)&lt;6,"000",SUBSTITUTE(SUBSTITUTE(SUBSTITUTE(SUBSTITUTE(SUBSTITUTE(SUBSTITUTE(SUBSTITUTE(INDIRECT(ADDRESS(ROW($M19)+[1]Tablas!F$1,COLUMN($M20))),", ",""),"Aire","1"),"Agua","2"),"Fuego","3"),"Tierra","4"),"Luz","5"),"Oscuridad","6"))))</f>
        <v/>
      </c>
    </row>
    <row r="21" spans="1:37" x14ac:dyDescent="0.25">
      <c r="A21" s="71"/>
      <c r="C21" s="15" t="str">
        <f t="shared" si="2"/>
        <v/>
      </c>
      <c r="D21" s="15" t="str">
        <f t="shared" si="3"/>
        <v/>
      </c>
      <c r="E21" s="15" t="s">
        <v>16</v>
      </c>
      <c r="F21" s="15" t="str">
        <f t="array" ref="F21">IF(C21&lt;&gt;"",ADDRESS(ROW(C21),COLUMN(C21))&amp;":"&amp;ADDRESS(ROW(C21)-1+MATCH(TRUE,C22:$C$463&lt;&gt;"",0),COLUMN(U21)),F20)</f>
        <v>$C$20:$U$23</v>
      </c>
      <c r="G21" s="18" t="s">
        <v>247</v>
      </c>
      <c r="H21" s="16" t="s">
        <v>345</v>
      </c>
      <c r="M21" s="18" t="str">
        <f>IFERROR(VLOOKUP(G21,ListaEfectos!$A$4:$F$77,6,0),"")</f>
        <v>Fuego</v>
      </c>
      <c r="N21" s="46" t="str">
        <f>IF(G21="requerimiento","Desventaja",IFERROR(IF(VLOOKUP($G21,ListaEfectos!$A$4:$F$77,1,0)&lt;&gt;"","Efecto"),IFERROR(IF(VLOOKUP($G21,ListaDesventajas!$A$2:$A$24,1,0)&lt;&gt;"","Desventaja"),G21)))</f>
        <v>Efecto</v>
      </c>
      <c r="O21" s="17">
        <f ca="1">IF($N21="Efecto",IFERROR(VLOOKUP(H21,INDIRECT(VLOOKUP($G21,ListaEfectos!$A$4:$F$77,2,0)),2,0),0),IF($N21="Desventaja",IFERROR(VLOOKUP(H21,INDIRECT(VLOOKUP($G21,ListaDesventajas!$A$1:$B$24,2,0)),2,0),0),IF($N21="Mantenida",10*INDEX(INDIRECT($F21),1,2),IF($N21="Sostenimiento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20</v>
      </c>
      <c r="P21" s="15">
        <f ca="1">IF($N21="Efecto",IFERROR(VLOOKUP(I21,INDIRECT(VLOOKUP($G21,ListaEfectos!$A$4:$F$77,2,0)),2,0),0),IF($N21="Desventaja",IFERROR(VLOOKUP(I21,INDIRECT(VLOOKUP($G21,ListaDesventajas!$A$1:$B$24,2,0)),2,0),0),IF($N21="Mantenida",10*INDEX(INDIRECT($F21),1,2),IF($N21="Sostenimiento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0</v>
      </c>
      <c r="Q21" s="15">
        <f ca="1">IF($N21="Efecto",IFERROR(VLOOKUP(J21,INDIRECT(VLOOKUP($G21,ListaEfectos!$A$4:$F$77,2,0)),2,0),0),IF($N21="Desventaja",IFERROR(VLOOKUP(J21,INDIRECT(VLOOKUP($G21,ListaDesventajas!$A$1:$B$24,2,0)),2,0),0),IF($N21="Mantenida",10*INDEX(INDIRECT($F21),1,2),IF($N21="Sostenimiento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0</v>
      </c>
      <c r="R21" s="15">
        <f ca="1">IF($N21="Efecto",IFERROR(VLOOKUP(K21,INDIRECT(VLOOKUP($G21,ListaEfectos!$A$4:$F$77,2,0)),2,0),0),IF($N21="Desventaja",IFERROR(VLOOKUP(K21,INDIRECT(VLOOKUP($G21,ListaDesventajas!$A$1:$B$24,2,0)),2,0),0),IF($N21="Mantenida",10*INDEX(INDIRECT($F21),1,2),IF($N21="Sostenimiento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0</v>
      </c>
      <c r="S21" s="15">
        <f ca="1">IF($N21="Efecto",IFERROR(VLOOKUP(L21,INDIRECT(VLOOKUP($G21,ListaEfectos!$A$4:$F$77,2,0)),2,0),0),IF($N21="Desventaja",IFERROR(VLOOKUP(L21,INDIRECT(VLOOKUP($G21,ListaDesventajas!$A$1:$B$24,2,0)),2,0),0),IF($N21="Mantenida",10*INDEX(INDIRECT($F21),1,2),IF($N21="Sostenimiento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0</v>
      </c>
      <c r="T21" s="52">
        <f t="shared" ca="1" si="4"/>
        <v>20</v>
      </c>
      <c r="V21" s="15" t="str">
        <f t="shared" si="0"/>
        <v>Aumento de Daño (+75)</v>
      </c>
      <c r="W21" s="15" t="str">
        <f t="shared" si="1"/>
        <v/>
      </c>
      <c r="X21" s="15" t="str">
        <f t="shared" si="5"/>
        <v/>
      </c>
      <c r="Y21" s="34" t="str">
        <f t="shared" ca="1" si="13"/>
        <v/>
      </c>
      <c r="Z21" s="34" t="str">
        <f t="shared" ca="1" si="7"/>
        <v/>
      </c>
      <c r="AA21" s="34" t="str">
        <f t="shared" ca="1" si="8"/>
        <v/>
      </c>
      <c r="AB21" s="61" t="str">
        <f t="shared" ca="1" si="9"/>
        <v/>
      </c>
      <c r="AC21" s="62" t="str">
        <f t="shared" ca="1" si="10"/>
        <v/>
      </c>
      <c r="AD21" s="56" t="str">
        <f t="shared" si="11"/>
        <v/>
      </c>
      <c r="AE21" s="15" t="str">
        <f t="shared" ca="1" si="12"/>
        <v/>
      </c>
      <c r="AF21" s="15" t="str">
        <f ca="1">IF($AB21="","",IF(OR([1]Tablas!A$1&gt;MATCH("?*",$AB22:$AB38,0),INDEX($T:$T,ROW($M20)+[1]Tablas!A$1)&lt;5),"",IF(INDEX($T:$T,ROW($M20)+[1]Tablas!A$1)&lt;6,"000",SUBSTITUTE(SUBSTITUTE(SUBSTITUTE(SUBSTITUTE(SUBSTITUTE(SUBSTITUTE(SUBSTITUTE(INDIRECT(ADDRESS(ROW($M20)+[1]Tablas!A$1,COLUMN($M21))),", ",""),"Aire","1"),"Agua","2"),"Fuego","3"),"Tierra","4"),"Luz","5"),"Oscuridad","6"))))</f>
        <v/>
      </c>
      <c r="AG21" s="15" t="str">
        <f ca="1">IF($AB21="","",IF(OR([1]Tablas!B$1&gt;MATCH("?*",$AB22:$AB38,0),INDEX($T:$T,ROW($M20)+[1]Tablas!B$1)&lt;5),"",IF(INDEX($T:$T,ROW($M20)+[1]Tablas!B$1)&lt;6,"000",SUBSTITUTE(SUBSTITUTE(SUBSTITUTE(SUBSTITUTE(SUBSTITUTE(SUBSTITUTE(SUBSTITUTE(INDIRECT(ADDRESS(ROW($M20)+[1]Tablas!B$1,COLUMN($M21))),", ",""),"Aire","1"),"Agua","2"),"Fuego","3"),"Tierra","4"),"Luz","5"),"Oscuridad","6"))))</f>
        <v/>
      </c>
      <c r="AH21" s="15" t="str">
        <f ca="1">IF($AB21="","",IF(OR([1]Tablas!C$1&gt;MATCH("?*",$AB22:$AB38,0),INDEX($T:$T,ROW($M20)+[1]Tablas!C$1)&lt;5),"",IF(INDEX($T:$T,ROW($M20)+[1]Tablas!C$1)&lt;6,"000",SUBSTITUTE(SUBSTITUTE(SUBSTITUTE(SUBSTITUTE(SUBSTITUTE(SUBSTITUTE(SUBSTITUTE(INDIRECT(ADDRESS(ROW($M20)+[1]Tablas!C$1,COLUMN($M21))),", ",""),"Aire","1"),"Agua","2"),"Fuego","3"),"Tierra","4"),"Luz","5"),"Oscuridad","6"))))</f>
        <v/>
      </c>
      <c r="AI21" s="15" t="str">
        <f ca="1">IF($AB21="","",IF(OR([1]Tablas!D$1&gt;MATCH("?*",$AB22:$AB38,0),INDEX($T:$T,ROW($M20)+[1]Tablas!D$1)&lt;5),"",IF(INDEX($T:$T,ROW($M20)+[1]Tablas!D$1)&lt;6,"000",SUBSTITUTE(SUBSTITUTE(SUBSTITUTE(SUBSTITUTE(SUBSTITUTE(SUBSTITUTE(SUBSTITUTE(INDIRECT(ADDRESS(ROW($M20)+[1]Tablas!D$1,COLUMN($M21))),", ",""),"Aire","1"),"Agua","2"),"Fuego","3"),"Tierra","4"),"Luz","5"),"Oscuridad","6"))))</f>
        <v/>
      </c>
      <c r="AJ21" s="15" t="str">
        <f ca="1">IF($AB21="","",IF(OR([1]Tablas!E$1&gt;MATCH("?*",$AB22:$AB38,0),INDEX($T:$T,ROW($M20)+[1]Tablas!E$1)&lt;5),"",IF(INDEX($T:$T,ROW($M20)+[1]Tablas!E$1)&lt;6,"000",SUBSTITUTE(SUBSTITUTE(SUBSTITUTE(SUBSTITUTE(SUBSTITUTE(SUBSTITUTE(SUBSTITUTE(INDIRECT(ADDRESS(ROW($M20)+[1]Tablas!E$1,COLUMN($M21))),", ",""),"Aire","1"),"Agua","2"),"Fuego","3"),"Tierra","4"),"Luz","5"),"Oscuridad","6"))))</f>
        <v/>
      </c>
      <c r="AK21" s="15" t="str">
        <f ca="1">IF($AB21="","",IF(OR([1]Tablas!F$1&gt;MATCH("?*",$AB22:$AB38,0),INDEX($T:$T,ROW($M20)+[1]Tablas!F$1)&lt;5),"",IF(INDEX($T:$T,ROW($M20)+[1]Tablas!F$1)&lt;6,"000",SUBSTITUTE(SUBSTITUTE(SUBSTITUTE(SUBSTITUTE(SUBSTITUTE(SUBSTITUTE(SUBSTITUTE(INDIRECT(ADDRESS(ROW($M20)+[1]Tablas!F$1,COLUMN($M21))),", ",""),"Aire","1"),"Agua","2"),"Fuego","3"),"Tierra","4"),"Luz","5"),"Oscuridad","6"))))</f>
        <v/>
      </c>
    </row>
    <row r="22" spans="1:37" x14ac:dyDescent="0.25">
      <c r="A22" s="71"/>
      <c r="C22" s="15" t="str">
        <f t="shared" si="2"/>
        <v/>
      </c>
      <c r="D22" s="15" t="str">
        <f t="shared" si="3"/>
        <v/>
      </c>
      <c r="E22" s="15" t="s">
        <v>17</v>
      </c>
      <c r="F22" s="15" t="str">
        <f t="array" ref="F22">IF(C22&lt;&gt;"",ADDRESS(ROW(C22),COLUMN(C22))&amp;":"&amp;ADDRESS(ROW(C22)-1+MATCH(TRUE,C23:$C$463&lt;&gt;"",0),COLUMN(U22)),F21)</f>
        <v>$C$20:$U$23</v>
      </c>
      <c r="G22" s="18" t="s">
        <v>254</v>
      </c>
      <c r="H22" s="16" t="s">
        <v>352</v>
      </c>
      <c r="M22" s="18" t="str">
        <f>IFERROR(VLOOKUP(G22,ListaEfectos!$A$4:$F$77,6,0),"")</f>
        <v>Fuego, Tierra</v>
      </c>
      <c r="N22" s="46" t="str">
        <f>IF(G22="requerimiento","Desventaja",IFERROR(IF(VLOOKUP($G22,ListaEfectos!$A$4:$F$77,1,0)&lt;&gt;"","Efecto"),IFERROR(IF(VLOOKUP($G22,ListaDesventajas!$A$2:$A$24,1,0)&lt;&gt;"","Desventaja"),G22)))</f>
        <v>Efecto</v>
      </c>
      <c r="O22" s="17">
        <f ca="1">IF($N22="Efecto",IFERROR(VLOOKUP(H22,INDIRECT(VLOOKUP($G22,ListaEfectos!$A$4:$F$77,2,0)),2,0),0),IF($N22="Desventaja",IFERROR(VLOOKUP(H22,INDIRECT(VLOOKUP($G22,ListaDesventajas!$A$1:$B$24,2,0)),2,0),0),IF($N22="Mantenida",10*INDEX(INDIRECT($F22),1,2),IF($N22="Sostenimiento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10</v>
      </c>
      <c r="P22" s="15">
        <f ca="1">IF($N22="Efecto",IFERROR(VLOOKUP(I22,INDIRECT(VLOOKUP($G22,ListaEfectos!$A$4:$F$77,2,0)),2,0),0),IF($N22="Desventaja",IFERROR(VLOOKUP(I22,INDIRECT(VLOOKUP($G22,ListaDesventajas!$A$1:$B$24,2,0)),2,0),0),IF($N22="Mantenida",10*INDEX(INDIRECT($F22),1,2),IF($N22="Sostenimiento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0</v>
      </c>
      <c r="Q22" s="15">
        <f ca="1">IF($N22="Efecto",IFERROR(VLOOKUP(J22,INDIRECT(VLOOKUP($G22,ListaEfectos!$A$4:$F$77,2,0)),2,0),0),IF($N22="Desventaja",IFERROR(VLOOKUP(J22,INDIRECT(VLOOKUP($G22,ListaDesventajas!$A$1:$B$24,2,0)),2,0),0),IF($N22="Mantenida",10*INDEX(INDIRECT($F22),1,2),IF($N22="Sostenimiento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0</v>
      </c>
      <c r="R22" s="15">
        <f ca="1">IF($N22="Efecto",IFERROR(VLOOKUP(K22,INDIRECT(VLOOKUP($G22,ListaEfectos!$A$4:$F$77,2,0)),2,0),0),IF($N22="Desventaja",IFERROR(VLOOKUP(K22,INDIRECT(VLOOKUP($G22,ListaDesventajas!$A$1:$B$24,2,0)),2,0),0),IF($N22="Mantenida",10*INDEX(INDIRECT($F22),1,2),IF($N22="Sostenimiento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0</v>
      </c>
      <c r="S22" s="15">
        <f ca="1">IF($N22="Efecto",IFERROR(VLOOKUP(L22,INDIRECT(VLOOKUP($G22,ListaEfectos!$A$4:$F$77,2,0)),2,0),0),IF($N22="Desventaja",IFERROR(VLOOKUP(L22,INDIRECT(VLOOKUP($G22,ListaDesventajas!$A$1:$B$24,2,0)),2,0),0),IF($N22="Mantenida",10*INDEX(INDIRECT($F22),1,2),IF($N22="Sostenimiento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0</v>
      </c>
      <c r="T22" s="52">
        <f t="shared" ca="1" si="4"/>
        <v>10</v>
      </c>
      <c r="V22" s="15" t="str">
        <f t="shared" si="0"/>
        <v>Potenciar Crítico (+40)</v>
      </c>
      <c r="W22" s="15" t="str">
        <f t="shared" si="1"/>
        <v/>
      </c>
      <c r="X22" s="15" t="str">
        <f t="shared" si="5"/>
        <v/>
      </c>
      <c r="Y22" s="34" t="str">
        <f t="shared" ca="1" si="13"/>
        <v/>
      </c>
      <c r="Z22" s="34" t="str">
        <f t="shared" ca="1" si="7"/>
        <v/>
      </c>
      <c r="AA22" s="34" t="str">
        <f t="shared" ca="1" si="8"/>
        <v/>
      </c>
      <c r="AB22" s="61" t="str">
        <f t="shared" ca="1" si="9"/>
        <v/>
      </c>
      <c r="AC22" s="62" t="str">
        <f t="shared" ca="1" si="10"/>
        <v/>
      </c>
      <c r="AD22" s="56" t="str">
        <f t="shared" si="11"/>
        <v/>
      </c>
      <c r="AE22" s="15" t="str">
        <f t="shared" ca="1" si="12"/>
        <v/>
      </c>
      <c r="AF22" s="15" t="str">
        <f ca="1">IF($AB22="","",IF(OR([1]Tablas!A$1&gt;MATCH("?*",$AB23:$AB39,0),INDEX($T:$T,ROW($M21)+[1]Tablas!A$1)&lt;5),"",IF(INDEX($T:$T,ROW($M21)+[1]Tablas!A$1)&lt;6,"000",SUBSTITUTE(SUBSTITUTE(SUBSTITUTE(SUBSTITUTE(SUBSTITUTE(SUBSTITUTE(SUBSTITUTE(INDIRECT(ADDRESS(ROW($M21)+[1]Tablas!A$1,COLUMN($M22))),", ",""),"Aire","1"),"Agua","2"),"Fuego","3"),"Tierra","4"),"Luz","5"),"Oscuridad","6"))))</f>
        <v/>
      </c>
      <c r="AG22" s="15" t="str">
        <f ca="1">IF($AB22="","",IF(OR([1]Tablas!B$1&gt;MATCH("?*",$AB23:$AB39,0),INDEX($T:$T,ROW($M21)+[1]Tablas!B$1)&lt;5),"",IF(INDEX($T:$T,ROW($M21)+[1]Tablas!B$1)&lt;6,"000",SUBSTITUTE(SUBSTITUTE(SUBSTITUTE(SUBSTITUTE(SUBSTITUTE(SUBSTITUTE(SUBSTITUTE(INDIRECT(ADDRESS(ROW($M21)+[1]Tablas!B$1,COLUMN($M22))),", ",""),"Aire","1"),"Agua","2"),"Fuego","3"),"Tierra","4"),"Luz","5"),"Oscuridad","6"))))</f>
        <v/>
      </c>
      <c r="AH22" s="15" t="str">
        <f ca="1">IF($AB22="","",IF(OR([1]Tablas!C$1&gt;MATCH("?*",$AB23:$AB39,0),INDEX($T:$T,ROW($M21)+[1]Tablas!C$1)&lt;5),"",IF(INDEX($T:$T,ROW($M21)+[1]Tablas!C$1)&lt;6,"000",SUBSTITUTE(SUBSTITUTE(SUBSTITUTE(SUBSTITUTE(SUBSTITUTE(SUBSTITUTE(SUBSTITUTE(INDIRECT(ADDRESS(ROW($M21)+[1]Tablas!C$1,COLUMN($M22))),", ",""),"Aire","1"),"Agua","2"),"Fuego","3"),"Tierra","4"),"Luz","5"),"Oscuridad","6"))))</f>
        <v/>
      </c>
      <c r="AI22" s="15" t="str">
        <f ca="1">IF($AB22="","",IF(OR([1]Tablas!D$1&gt;MATCH("?*",$AB23:$AB39,0),INDEX($T:$T,ROW($M21)+[1]Tablas!D$1)&lt;5),"",IF(INDEX($T:$T,ROW($M21)+[1]Tablas!D$1)&lt;6,"000",SUBSTITUTE(SUBSTITUTE(SUBSTITUTE(SUBSTITUTE(SUBSTITUTE(SUBSTITUTE(SUBSTITUTE(INDIRECT(ADDRESS(ROW($M21)+[1]Tablas!D$1,COLUMN($M22))),", ",""),"Aire","1"),"Agua","2"),"Fuego","3"),"Tierra","4"),"Luz","5"),"Oscuridad","6"))))</f>
        <v/>
      </c>
      <c r="AJ22" s="15" t="str">
        <f ca="1">IF($AB22="","",IF(OR([1]Tablas!E$1&gt;MATCH("?*",$AB23:$AB39,0),INDEX($T:$T,ROW($M21)+[1]Tablas!E$1)&lt;5),"",IF(INDEX($T:$T,ROW($M21)+[1]Tablas!E$1)&lt;6,"000",SUBSTITUTE(SUBSTITUTE(SUBSTITUTE(SUBSTITUTE(SUBSTITUTE(SUBSTITUTE(SUBSTITUTE(INDIRECT(ADDRESS(ROW($M21)+[1]Tablas!E$1,COLUMN($M22))),", ",""),"Aire","1"),"Agua","2"),"Fuego","3"),"Tierra","4"),"Luz","5"),"Oscuridad","6"))))</f>
        <v/>
      </c>
      <c r="AK22" s="15" t="str">
        <f ca="1">IF($AB22="","",IF(OR([1]Tablas!F$1&gt;MATCH("?*",$AB23:$AB39,0),INDEX($T:$T,ROW($M21)+[1]Tablas!F$1)&lt;5),"",IF(INDEX($T:$T,ROW($M21)+[1]Tablas!F$1)&lt;6,"000",SUBSTITUTE(SUBSTITUTE(SUBSTITUTE(SUBSTITUTE(SUBSTITUTE(SUBSTITUTE(SUBSTITUTE(INDIRECT(ADDRESS(ROW($M21)+[1]Tablas!F$1,COLUMN($M22))),", ",""),"Aire","1"),"Agua","2"),"Fuego","3"),"Tierra","4"),"Luz","5"),"Oscuridad","6"))))</f>
        <v/>
      </c>
    </row>
    <row r="23" spans="1:37" x14ac:dyDescent="0.25">
      <c r="A23" s="71"/>
      <c r="B23" s="18" t="s">
        <v>255</v>
      </c>
      <c r="C23" s="15" t="str">
        <f>IFERROR(VALUE(MID(B23,FIND("(",B23)+1,FIND(")",B23)-FIND("(",B23)-4)),"")</f>
        <v/>
      </c>
      <c r="D23" s="15" t="str">
        <f>IFERROR(VALUE(RIGHT(B23,1)),"")</f>
        <v/>
      </c>
      <c r="F23" s="15" t="str">
        <f t="array" ref="F23">IF(C23&lt;&gt;"",ADDRESS(ROW(C23),COLUMN(C23))&amp;":"&amp;ADDRESS(ROW(C23)-1+MATCH(TRUE,C24:$C$463&lt;&gt;"",0),COLUMN(U23)),F22)</f>
        <v>$C$20:$U$23</v>
      </c>
      <c r="G23" s="18" t="s">
        <v>301</v>
      </c>
      <c r="H23" s="15" t="s">
        <v>1158</v>
      </c>
      <c r="M23" s="18" t="str">
        <f>IFERROR(VLOOKUP(G23,ListaEfectos!$A$4:$F$77,6,0),"")</f>
        <v/>
      </c>
      <c r="N23" s="46" t="str">
        <f>IF(G23="requerimiento","Desventaja",IFERROR(IF(VLOOKUP($G23,ListaEfectos!$A$4:$F$77,1,0)&lt;&gt;"","Efecto"),IFERROR(IF(VLOOKUP($G23,ListaDesventajas!$A$2:$A$24,1,0)&lt;&gt;"","Desventaja"),G23)))</f>
        <v>Desventaja</v>
      </c>
      <c r="O23" s="17">
        <f ca="1">IF($N23="Efecto",IFERROR(VLOOKUP(H23,INDIRECT(VLOOKUP($G23,ListaEfectos!$A$4:$F$77,2,0)),2,0),0),IF($N23="Desventaja",IFERROR(VLOOKUP(H23,INDIRECT(VLOOKUP($G23,ListaDesventajas!$A$1:$B$24,2,0)),2,0),0),IF($N23="Mantenida",10*INDEX(INDIRECT($F23),1,2),IF($N23="Sostenimiento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0</v>
      </c>
      <c r="P23" s="15">
        <f ca="1">IF($N23="Efecto",IFERROR(VLOOKUP(I23,INDIRECT(VLOOKUP($G23,ListaEfectos!$A$4:$F$77,2,0)),2,0),0),IF($N23="Desventaja",IFERROR(VLOOKUP(I23,INDIRECT(VLOOKUP($G23,ListaDesventajas!$A$1:$B$24,2,0)),2,0),0),IF($N23="Mantenida",10*INDEX(INDIRECT($F23),1,2),IF($N23="Sostenimiento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0</v>
      </c>
      <c r="Q23" s="15">
        <f ca="1">IF($N23="Efecto",IFERROR(VLOOKUP(J23,INDIRECT(VLOOKUP($G23,ListaEfectos!$A$4:$F$77,2,0)),2,0),0),IF($N23="Desventaja",IFERROR(VLOOKUP(J23,INDIRECT(VLOOKUP($G23,ListaDesventajas!$A$1:$B$24,2,0)),2,0),0),IF($N23="Mantenida",10*INDEX(INDIRECT($F23),1,2),IF($N23="Sostenimiento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0</v>
      </c>
      <c r="R23" s="15">
        <f ca="1">IF($N23="Efecto",IFERROR(VLOOKUP(K23,INDIRECT(VLOOKUP($G23,ListaEfectos!$A$4:$F$77,2,0)),2,0),0),IF($N23="Desventaja",IFERROR(VLOOKUP(K23,INDIRECT(VLOOKUP($G23,ListaDesventajas!$A$1:$B$24,2,0)),2,0),0),IF($N23="Mantenida",10*INDEX(INDIRECT($F23),1,2),IF($N23="Sostenimiento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0</v>
      </c>
      <c r="S23" s="15">
        <f ca="1">IF($N23="Efecto",IFERROR(VLOOKUP(L23,INDIRECT(VLOOKUP($G23,ListaEfectos!$A$4:$F$77,2,0)),2,0),0),IF($N23="Desventaja",IFERROR(VLOOKUP(L23,INDIRECT(VLOOKUP($G23,ListaDesventajas!$A$1:$B$24,2,0)),2,0),0),IF($N23="Mantenida",10*INDEX(INDIRECT($F23),1,2),IF($N23="Sostenimiento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0</v>
      </c>
      <c r="T23" s="52">
        <f t="shared" ca="1" si="4"/>
        <v>0</v>
      </c>
      <c r="V23" s="15" t="str">
        <f t="shared" si="0"/>
        <v/>
      </c>
      <c r="W23" s="15" t="str">
        <f t="shared" si="1"/>
        <v>Técnica Mantenida (Feuer)</v>
      </c>
      <c r="X23" s="15" t="str">
        <f t="shared" si="5"/>
        <v/>
      </c>
      <c r="Y23" s="34" t="str">
        <f t="shared" ca="1" si="13"/>
        <v/>
      </c>
      <c r="Z23" s="34" t="str">
        <f t="shared" ca="1" si="7"/>
        <v/>
      </c>
      <c r="AA23" s="34" t="str">
        <f t="shared" ca="1" si="8"/>
        <v/>
      </c>
      <c r="AB23" s="61" t="str">
        <f t="shared" ca="1" si="9"/>
        <v/>
      </c>
      <c r="AC23" s="62" t="str">
        <f t="shared" ca="1" si="10"/>
        <v/>
      </c>
      <c r="AD23" s="56" t="e">
        <f t="shared" si="11"/>
        <v>#VALUE!</v>
      </c>
      <c r="AE23" s="15" t="str">
        <f t="shared" ca="1" si="12"/>
        <v/>
      </c>
      <c r="AF23" s="15" t="str">
        <f ca="1">IF($AB23="","",IF(OR([1]Tablas!A$1&gt;MATCH("?*",$AB24:$AB40,0),INDEX($T:$T,ROW($M22)+[1]Tablas!A$1)&lt;5),"",IF(INDEX($T:$T,ROW($M22)+[1]Tablas!A$1)&lt;6,"000",SUBSTITUTE(SUBSTITUTE(SUBSTITUTE(SUBSTITUTE(SUBSTITUTE(SUBSTITUTE(SUBSTITUTE(INDIRECT(ADDRESS(ROW($M22)+[1]Tablas!A$1,COLUMN($M23))),", ",""),"Aire","1"),"Agua","2"),"Fuego","3"),"Tierra","4"),"Luz","5"),"Oscuridad","6"))))</f>
        <v/>
      </c>
      <c r="AG23" s="15" t="str">
        <f ca="1">IF($AB23="","",IF(OR([1]Tablas!B$1&gt;MATCH("?*",$AB24:$AB40,0),INDEX($T:$T,ROW($M22)+[1]Tablas!B$1)&lt;5),"",IF(INDEX($T:$T,ROW($M22)+[1]Tablas!B$1)&lt;6,"000",SUBSTITUTE(SUBSTITUTE(SUBSTITUTE(SUBSTITUTE(SUBSTITUTE(SUBSTITUTE(SUBSTITUTE(INDIRECT(ADDRESS(ROW($M22)+[1]Tablas!B$1,COLUMN($M23))),", ",""),"Aire","1"),"Agua","2"),"Fuego","3"),"Tierra","4"),"Luz","5"),"Oscuridad","6"))))</f>
        <v/>
      </c>
      <c r="AH23" s="15" t="str">
        <f ca="1">IF($AB23="","",IF(OR([1]Tablas!C$1&gt;MATCH("?*",$AB24:$AB40,0),INDEX($T:$T,ROW($M22)+[1]Tablas!C$1)&lt;5),"",IF(INDEX($T:$T,ROW($M22)+[1]Tablas!C$1)&lt;6,"000",SUBSTITUTE(SUBSTITUTE(SUBSTITUTE(SUBSTITUTE(SUBSTITUTE(SUBSTITUTE(SUBSTITUTE(INDIRECT(ADDRESS(ROW($M22)+[1]Tablas!C$1,COLUMN($M23))),", ",""),"Aire","1"),"Agua","2"),"Fuego","3"),"Tierra","4"),"Luz","5"),"Oscuridad","6"))))</f>
        <v/>
      </c>
      <c r="AI23" s="15" t="str">
        <f ca="1">IF($AB23="","",IF(OR([1]Tablas!D$1&gt;MATCH("?*",$AB24:$AB40,0),INDEX($T:$T,ROW($M22)+[1]Tablas!D$1)&lt;5),"",IF(INDEX($T:$T,ROW($M22)+[1]Tablas!D$1)&lt;6,"000",SUBSTITUTE(SUBSTITUTE(SUBSTITUTE(SUBSTITUTE(SUBSTITUTE(SUBSTITUTE(SUBSTITUTE(INDIRECT(ADDRESS(ROW($M22)+[1]Tablas!D$1,COLUMN($M23))),", ",""),"Aire","1"),"Agua","2"),"Fuego","3"),"Tierra","4"),"Luz","5"),"Oscuridad","6"))))</f>
        <v/>
      </c>
      <c r="AJ23" s="15" t="str">
        <f ca="1">IF($AB23="","",IF(OR([1]Tablas!E$1&gt;MATCH("?*",$AB24:$AB40,0),INDEX($T:$T,ROW($M22)+[1]Tablas!E$1)&lt;5),"",IF(INDEX($T:$T,ROW($M22)+[1]Tablas!E$1)&lt;6,"000",SUBSTITUTE(SUBSTITUTE(SUBSTITUTE(SUBSTITUTE(SUBSTITUTE(SUBSTITUTE(SUBSTITUTE(INDIRECT(ADDRESS(ROW($M22)+[1]Tablas!E$1,COLUMN($M23))),", ",""),"Aire","1"),"Agua","2"),"Fuego","3"),"Tierra","4"),"Luz","5"),"Oscuridad","6"))))</f>
        <v/>
      </c>
      <c r="AK23" s="15" t="str">
        <f ca="1">IF($AB23="","",IF(OR([1]Tablas!F$1&gt;MATCH("?*",$AB24:$AB40,0),INDEX($T:$T,ROW($M22)+[1]Tablas!F$1)&lt;5),"",IF(INDEX($T:$T,ROW($M22)+[1]Tablas!F$1)&lt;6,"000",SUBSTITUTE(SUBSTITUTE(SUBSTITUTE(SUBSTITUTE(SUBSTITUTE(SUBSTITUTE(SUBSTITUTE(INDIRECT(ADDRESS(ROW($M22)+[1]Tablas!F$1,COLUMN($M23))),", ",""),"Aire","1"),"Agua","2"),"Fuego","3"),"Tierra","4"),"Luz","5"),"Oscuridad","6"))))</f>
        <v/>
      </c>
    </row>
    <row r="24" spans="1:37" x14ac:dyDescent="0.25">
      <c r="A24" s="71"/>
      <c r="B24" s="18" t="s">
        <v>388</v>
      </c>
      <c r="C24" s="15">
        <f t="shared" si="2"/>
        <v>60</v>
      </c>
      <c r="D24" s="15">
        <f t="shared" si="3"/>
        <v>3</v>
      </c>
      <c r="E24" s="15" t="s">
        <v>18</v>
      </c>
      <c r="F24" s="15" t="str">
        <f t="array" ref="F24">IF(C24&lt;&gt;"",ADDRESS(ROW(C24),COLUMN(C24))&amp;":"&amp;ADDRESS(ROW(C24)-1+MATCH(TRUE,C25:$C$463&lt;&gt;"",0),COLUMN(U24)),F23)</f>
        <v>$C$24:$U$26</v>
      </c>
      <c r="G24" s="18" t="s">
        <v>252</v>
      </c>
      <c r="H24" s="16" t="s">
        <v>348</v>
      </c>
      <c r="M24" s="18" t="str">
        <f>IFERROR(VLOOKUP(G24,ListaEfectos!$A$4:$F$77,6,0),"")</f>
        <v>Aire, Fuego, Oscuridad</v>
      </c>
      <c r="N24" s="46" t="str">
        <f>IF(G24="requerimiento","Desventaja",IFERROR(IF(VLOOKUP($G24,ListaEfectos!$A$4:$F$77,1,0)&lt;&gt;"","Efecto"),IFERROR(IF(VLOOKUP($G24,ListaDesventajas!$A$2:$A$24,1,0)&lt;&gt;"","Desventaja"),G24)))</f>
        <v>Efecto</v>
      </c>
      <c r="O24" s="17">
        <f ca="1">IF($N24="Efecto",IFERROR(VLOOKUP(H24,INDIRECT(VLOOKUP($G24,ListaEfectos!$A$4:$F$77,2,0)),2,0),0),IF($N24="Desventaja",IFERROR(VLOOKUP(H24,INDIRECT(VLOOKUP($G24,ListaDesventajas!$A$1:$B$24,2,0)),2,0),0),IF($N24="Mantenida",10*INDEX(INDIRECT($F24),1,2),IF($N24="Sostenimiento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40</v>
      </c>
      <c r="P24" s="15">
        <f ca="1">IF($N24="Efecto",IFERROR(VLOOKUP(I24,INDIRECT(VLOOKUP($G24,ListaEfectos!$A$4:$F$77,2,0)),2,0),0),IF($N24="Desventaja",IFERROR(VLOOKUP(I24,INDIRECT(VLOOKUP($G24,ListaDesventajas!$A$1:$B$24,2,0)),2,0),0),IF($N24="Mantenida",10*INDEX(INDIRECT($F24),1,2),IF($N24="Sostenimiento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0</v>
      </c>
      <c r="Q24" s="15">
        <f ca="1">IF($N24="Efecto",IFERROR(VLOOKUP(J24,INDIRECT(VLOOKUP($G24,ListaEfectos!$A$4:$F$77,2,0)),2,0),0),IF($N24="Desventaja",IFERROR(VLOOKUP(J24,INDIRECT(VLOOKUP($G24,ListaDesventajas!$A$1:$B$24,2,0)),2,0),0),IF($N24="Mantenida",10*INDEX(INDIRECT($F24),1,2),IF($N24="Sostenimiento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0</v>
      </c>
      <c r="R24" s="15">
        <f ca="1">IF($N24="Efecto",IFERROR(VLOOKUP(K24,INDIRECT(VLOOKUP($G24,ListaEfectos!$A$4:$F$77,2,0)),2,0),0),IF($N24="Desventaja",IFERROR(VLOOKUP(K24,INDIRECT(VLOOKUP($G24,ListaDesventajas!$A$1:$B$24,2,0)),2,0),0),IF($N24="Mantenida",10*INDEX(INDIRECT($F24),1,2),IF($N24="Sostenimiento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0</v>
      </c>
      <c r="S24" s="15">
        <f ca="1">IF($N24="Efecto",IFERROR(VLOOKUP(L24,INDIRECT(VLOOKUP($G24,ListaEfectos!$A$4:$F$77,2,0)),2,0),0),IF($N24="Desventaja",IFERROR(VLOOKUP(L24,INDIRECT(VLOOKUP($G24,ListaDesventajas!$A$1:$B$24,2,0)),2,0),0),IF($N24="Mantenida",10*INDEX(INDIRECT($F24),1,2),IF($N24="Sostenimiento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0</v>
      </c>
      <c r="T24" s="52">
        <f t="shared" ca="1" si="4"/>
        <v>40</v>
      </c>
      <c r="V24" s="15" t="str">
        <f t="shared" si="0"/>
        <v>Habilidad de Ataque (+150)</v>
      </c>
      <c r="W24" s="15" t="str">
        <f t="shared" si="1"/>
        <v/>
      </c>
      <c r="X24" s="15" t="str">
        <f t="shared" si="5"/>
        <v/>
      </c>
      <c r="Y24" s="34" t="str">
        <f t="shared" ca="1" si="13"/>
        <v>Habilidad de Ataque (+150), Aumento de Daño (Sacrificio Vital Doble)</v>
      </c>
      <c r="Z24" s="34" t="str">
        <f t="shared" ca="1" si="7"/>
        <v>Técnica Mantenida (Feuer)</v>
      </c>
      <c r="AA24" s="34" t="str">
        <f t="shared" ca="1" si="8"/>
        <v/>
      </c>
      <c r="AB24" s="61" t="str">
        <f t="shared" ca="1" si="9"/>
        <v>Habilidad de Ataque (+150), Aumento de Daño (Sacrificio Vital Doble)</v>
      </c>
      <c r="AC24" s="62" t="str">
        <f t="shared" ca="1" si="10"/>
        <v>Técnica Mantenida (Feuer)</v>
      </c>
      <c r="AD24" s="56" t="str">
        <f t="shared" si="11"/>
        <v>Eld</v>
      </c>
      <c r="AE24" s="15" t="str">
        <f t="shared" ca="1" si="12"/>
        <v>Aire, Fuego, Oscuridad, Fuego</v>
      </c>
      <c r="AF24" s="15" t="str">
        <f ca="1">IF($AB24="","",IF(OR([1]Tablas!A$1&gt;MATCH("?*",$AB25:$AB41,0),INDEX($T:$T,ROW($M23)+[1]Tablas!A$1)&lt;5),"",IF(INDEX($T:$T,ROW($M23)+[1]Tablas!A$1)&lt;6,"000",SUBSTITUTE(SUBSTITUTE(SUBSTITUTE(SUBSTITUTE(SUBSTITUTE(SUBSTITUTE(SUBSTITUTE(INDIRECT(ADDRESS(ROW($M23)+[1]Tablas!A$1,COLUMN($M24))),", ",""),"Aire","1"),"Agua","2"),"Fuego","3"),"Tierra","4"),"Luz","5"),"Oscuridad","6"))))</f>
        <v>136</v>
      </c>
      <c r="AG24" s="15" t="str">
        <f ca="1">IF($AB24="","",IF(OR([1]Tablas!B$1&gt;MATCH("?*",$AB25:$AB41,0),INDEX($T:$T,ROW($M23)+[1]Tablas!B$1)&lt;5),"",IF(INDEX($T:$T,ROW($M23)+[1]Tablas!B$1)&lt;6,"000",SUBSTITUTE(SUBSTITUTE(SUBSTITUTE(SUBSTITUTE(SUBSTITUTE(SUBSTITUTE(SUBSTITUTE(INDIRECT(ADDRESS(ROW($M23)+[1]Tablas!B$1,COLUMN($M24))),", ",""),"Aire","1"),"Agua","2"),"Fuego","3"),"Tierra","4"),"Luz","5"),"Oscuridad","6"))))</f>
        <v>3</v>
      </c>
      <c r="AH24" s="15" t="str">
        <f ca="1">IF($AB24="","",IF(OR([1]Tablas!C$1&gt;MATCH("?*",$AB25:$AB41,0),INDEX($T:$T,ROW($M23)+[1]Tablas!C$1)&lt;5),"",IF(INDEX($T:$T,ROW($M23)+[1]Tablas!C$1)&lt;6,"000",SUBSTITUTE(SUBSTITUTE(SUBSTITUTE(SUBSTITUTE(SUBSTITUTE(SUBSTITUTE(SUBSTITUTE(INDIRECT(ADDRESS(ROW($M23)+[1]Tablas!C$1,COLUMN($M24))),", ",""),"Aire","1"),"Agua","2"),"Fuego","3"),"Tierra","4"),"Luz","5"),"Oscuridad","6"))))</f>
        <v/>
      </c>
      <c r="AI24" s="15" t="str">
        <f ca="1">IF($AB24="","",IF(OR([1]Tablas!D$1&gt;MATCH("?*",$AB25:$AB41,0),INDEX($T:$T,ROW($M23)+[1]Tablas!D$1)&lt;5),"",IF(INDEX($T:$T,ROW($M23)+[1]Tablas!D$1)&lt;6,"000",SUBSTITUTE(SUBSTITUTE(SUBSTITUTE(SUBSTITUTE(SUBSTITUTE(SUBSTITUTE(SUBSTITUTE(INDIRECT(ADDRESS(ROW($M23)+[1]Tablas!D$1,COLUMN($M24))),", ",""),"Aire","1"),"Agua","2"),"Fuego","3"),"Tierra","4"),"Luz","5"),"Oscuridad","6"))))</f>
        <v/>
      </c>
      <c r="AJ24" s="15" t="str">
        <f ca="1">IF($AB24="","",IF(OR([1]Tablas!E$1&gt;MATCH("?*",$AB25:$AB41,0),INDEX($T:$T,ROW($M23)+[1]Tablas!E$1)&lt;5),"",IF(INDEX($T:$T,ROW($M23)+[1]Tablas!E$1)&lt;6,"000",SUBSTITUTE(SUBSTITUTE(SUBSTITUTE(SUBSTITUTE(SUBSTITUTE(SUBSTITUTE(SUBSTITUTE(INDIRECT(ADDRESS(ROW($M23)+[1]Tablas!E$1,COLUMN($M24))),", ",""),"Aire","1"),"Agua","2"),"Fuego","3"),"Tierra","4"),"Luz","5"),"Oscuridad","6"))))</f>
        <v/>
      </c>
      <c r="AK24" s="15" t="str">
        <f ca="1">IF($AB24="","",IF(OR([1]Tablas!F$1&gt;MATCH("?*",$AB25:$AB41,0),INDEX($T:$T,ROW($M23)+[1]Tablas!F$1)&lt;5),"",IF(INDEX($T:$T,ROW($M23)+[1]Tablas!F$1)&lt;6,"000",SUBSTITUTE(SUBSTITUTE(SUBSTITUTE(SUBSTITUTE(SUBSTITUTE(SUBSTITUTE(SUBSTITUTE(INDIRECT(ADDRESS(ROW($M23)+[1]Tablas!F$1,COLUMN($M24))),", ",""),"Aire","1"),"Agua","2"),"Fuego","3"),"Tierra","4"),"Luz","5"),"Oscuridad","6"))))</f>
        <v/>
      </c>
    </row>
    <row r="25" spans="1:37" x14ac:dyDescent="0.25">
      <c r="A25" s="71"/>
      <c r="C25" s="15" t="str">
        <f t="shared" si="2"/>
        <v/>
      </c>
      <c r="D25" s="15" t="str">
        <f t="shared" si="3"/>
        <v/>
      </c>
      <c r="E25" s="15" t="s">
        <v>19</v>
      </c>
      <c r="F25" s="15" t="str">
        <f t="array" ref="F25">IF(C25&lt;&gt;"",ADDRESS(ROW(C25),COLUMN(C25))&amp;":"&amp;ADDRESS(ROW(C25)-1+MATCH(TRUE,C26:$C$463&lt;&gt;"",0),COLUMN(U25)),F24)</f>
        <v>$C$24:$U$26</v>
      </c>
      <c r="G25" s="18" t="s">
        <v>247</v>
      </c>
      <c r="H25" s="15" t="s">
        <v>356</v>
      </c>
      <c r="M25" s="18" t="str">
        <f>IFERROR(VLOOKUP(G25,ListaEfectos!$A$4:$F$77,6,0),"")</f>
        <v>Fuego</v>
      </c>
      <c r="N25" s="46" t="str">
        <f>IF(G25="requerimiento","Desventaja",IFERROR(IF(VLOOKUP($G25,ListaEfectos!$A$4:$F$77,1,0)&lt;&gt;"","Efecto"),IFERROR(IF(VLOOKUP($G25,ListaDesventajas!$A$2:$A$24,1,0)&lt;&gt;"","Desventaja"),G25)))</f>
        <v>Efecto</v>
      </c>
      <c r="O25" s="17">
        <f ca="1">IF($N25="Efecto",IFERROR(VLOOKUP(H25,INDIRECT(VLOOKUP($G25,ListaEfectos!$A$4:$F$77,2,0)),2,0),0),IF($N25="Desventaja",IFERROR(VLOOKUP(H25,INDIRECT(VLOOKUP($G25,ListaDesventajas!$A$1:$B$24,2,0)),2,0),0),IF($N25="Mantenida",10*INDEX(INDIRECT($F25),1,2),IF($N25="Sostenimiento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50</v>
      </c>
      <c r="P25" s="15">
        <f ca="1">IF($N25="Efecto",IFERROR(VLOOKUP(I25,INDIRECT(VLOOKUP($G25,ListaEfectos!$A$4:$F$77,2,0)),2,0),0),IF($N25="Desventaja",IFERROR(VLOOKUP(I25,INDIRECT(VLOOKUP($G25,ListaDesventajas!$A$1:$B$24,2,0)),2,0),0),IF($N25="Mantenida",10*INDEX(INDIRECT($F25),1,2),IF($N25="Sostenimiento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0</v>
      </c>
      <c r="Q25" s="15">
        <f ca="1">IF($N25="Efecto",IFERROR(VLOOKUP(J25,INDIRECT(VLOOKUP($G25,ListaEfectos!$A$4:$F$77,2,0)),2,0),0),IF($N25="Desventaja",IFERROR(VLOOKUP(J25,INDIRECT(VLOOKUP($G25,ListaDesventajas!$A$1:$B$24,2,0)),2,0),0),IF($N25="Mantenida",10*INDEX(INDIRECT($F25),1,2),IF($N25="Sostenimiento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0</v>
      </c>
      <c r="R25" s="15">
        <f ca="1">IF($N25="Efecto",IFERROR(VLOOKUP(K25,INDIRECT(VLOOKUP($G25,ListaEfectos!$A$4:$F$77,2,0)),2,0),0),IF($N25="Desventaja",IFERROR(VLOOKUP(K25,INDIRECT(VLOOKUP($G25,ListaDesventajas!$A$1:$B$24,2,0)),2,0),0),IF($N25="Mantenida",10*INDEX(INDIRECT($F25),1,2),IF($N25="Sostenimiento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0</v>
      </c>
      <c r="S25" s="15">
        <f ca="1">IF($N25="Efecto",IFERROR(VLOOKUP(L25,INDIRECT(VLOOKUP($G25,ListaEfectos!$A$4:$F$77,2,0)),2,0),0),IF($N25="Desventaja",IFERROR(VLOOKUP(L25,INDIRECT(VLOOKUP($G25,ListaDesventajas!$A$1:$B$24,2,0)),2,0),0),IF($N25="Mantenida",10*INDEX(INDIRECT($F25),1,2),IF($N25="Sostenimiento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0</v>
      </c>
      <c r="T25" s="52">
        <f t="shared" ca="1" si="4"/>
        <v>50</v>
      </c>
      <c r="V25" s="15" t="str">
        <f t="shared" si="0"/>
        <v>Aumento de Daño (Sacrificio Vital Doble)</v>
      </c>
      <c r="W25" s="15" t="str">
        <f t="shared" si="1"/>
        <v/>
      </c>
      <c r="X25" s="15" t="str">
        <f t="shared" si="5"/>
        <v/>
      </c>
      <c r="Y25" s="34" t="str">
        <f t="shared" ca="1" si="13"/>
        <v/>
      </c>
      <c r="Z25" s="34" t="str">
        <f t="shared" ca="1" si="7"/>
        <v/>
      </c>
      <c r="AA25" s="34" t="str">
        <f t="shared" ca="1" si="8"/>
        <v/>
      </c>
      <c r="AB25" s="61" t="str">
        <f t="shared" ca="1" si="9"/>
        <v/>
      </c>
      <c r="AC25" s="62" t="str">
        <f t="shared" ca="1" si="10"/>
        <v/>
      </c>
      <c r="AD25" s="56" t="str">
        <f t="shared" si="11"/>
        <v/>
      </c>
      <c r="AE25" s="15" t="str">
        <f t="shared" ca="1" si="12"/>
        <v/>
      </c>
      <c r="AF25" s="15" t="str">
        <f ca="1">IF($AB25="","",IF(OR([1]Tablas!A$1&gt;MATCH("?*",$AB26:$AB42,0),INDEX($T:$T,ROW($M24)+[1]Tablas!A$1)&lt;5),"",IF(INDEX($T:$T,ROW($M24)+[1]Tablas!A$1)&lt;6,"000",SUBSTITUTE(SUBSTITUTE(SUBSTITUTE(SUBSTITUTE(SUBSTITUTE(SUBSTITUTE(SUBSTITUTE(INDIRECT(ADDRESS(ROW($M24)+[1]Tablas!A$1,COLUMN($M25))),", ",""),"Aire","1"),"Agua","2"),"Fuego","3"),"Tierra","4"),"Luz","5"),"Oscuridad","6"))))</f>
        <v/>
      </c>
      <c r="AG25" s="15" t="str">
        <f ca="1">IF($AB25="","",IF(OR([1]Tablas!B$1&gt;MATCH("?*",$AB26:$AB42,0),INDEX($T:$T,ROW($M24)+[1]Tablas!B$1)&lt;5),"",IF(INDEX($T:$T,ROW($M24)+[1]Tablas!B$1)&lt;6,"000",SUBSTITUTE(SUBSTITUTE(SUBSTITUTE(SUBSTITUTE(SUBSTITUTE(SUBSTITUTE(SUBSTITUTE(INDIRECT(ADDRESS(ROW($M24)+[1]Tablas!B$1,COLUMN($M25))),", ",""),"Aire","1"),"Agua","2"),"Fuego","3"),"Tierra","4"),"Luz","5"),"Oscuridad","6"))))</f>
        <v/>
      </c>
      <c r="AH25" s="15" t="str">
        <f ca="1">IF($AB25="","",IF(OR([1]Tablas!C$1&gt;MATCH("?*",$AB26:$AB42,0),INDEX($T:$T,ROW($M24)+[1]Tablas!C$1)&lt;5),"",IF(INDEX($T:$T,ROW($M24)+[1]Tablas!C$1)&lt;6,"000",SUBSTITUTE(SUBSTITUTE(SUBSTITUTE(SUBSTITUTE(SUBSTITUTE(SUBSTITUTE(SUBSTITUTE(INDIRECT(ADDRESS(ROW($M24)+[1]Tablas!C$1,COLUMN($M25))),", ",""),"Aire","1"),"Agua","2"),"Fuego","3"),"Tierra","4"),"Luz","5"),"Oscuridad","6"))))</f>
        <v/>
      </c>
      <c r="AI25" s="15" t="str">
        <f ca="1">IF($AB25="","",IF(OR([1]Tablas!D$1&gt;MATCH("?*",$AB26:$AB42,0),INDEX($T:$T,ROW($M24)+[1]Tablas!D$1)&lt;5),"",IF(INDEX($T:$T,ROW($M24)+[1]Tablas!D$1)&lt;6,"000",SUBSTITUTE(SUBSTITUTE(SUBSTITUTE(SUBSTITUTE(SUBSTITUTE(SUBSTITUTE(SUBSTITUTE(INDIRECT(ADDRESS(ROW($M24)+[1]Tablas!D$1,COLUMN($M25))),", ",""),"Aire","1"),"Agua","2"),"Fuego","3"),"Tierra","4"),"Luz","5"),"Oscuridad","6"))))</f>
        <v/>
      </c>
      <c r="AJ25" s="15" t="str">
        <f ca="1">IF($AB25="","",IF(OR([1]Tablas!E$1&gt;MATCH("?*",$AB26:$AB42,0),INDEX($T:$T,ROW($M24)+[1]Tablas!E$1)&lt;5),"",IF(INDEX($T:$T,ROW($M24)+[1]Tablas!E$1)&lt;6,"000",SUBSTITUTE(SUBSTITUTE(SUBSTITUTE(SUBSTITUTE(SUBSTITUTE(SUBSTITUTE(SUBSTITUTE(INDIRECT(ADDRESS(ROW($M24)+[1]Tablas!E$1,COLUMN($M25))),", ",""),"Aire","1"),"Agua","2"),"Fuego","3"),"Tierra","4"),"Luz","5"),"Oscuridad","6"))))</f>
        <v/>
      </c>
      <c r="AK25" s="15" t="str">
        <f ca="1">IF($AB25="","",IF(OR([1]Tablas!F$1&gt;MATCH("?*",$AB26:$AB42,0),INDEX($T:$T,ROW($M24)+[1]Tablas!F$1)&lt;5),"",IF(INDEX($T:$T,ROW($M24)+[1]Tablas!F$1)&lt;6,"000",SUBSTITUTE(SUBSTITUTE(SUBSTITUTE(SUBSTITUTE(SUBSTITUTE(SUBSTITUTE(SUBSTITUTE(INDIRECT(ADDRESS(ROW($M24)+[1]Tablas!F$1,COLUMN($M25))),", ",""),"Aire","1"),"Agua","2"),"Fuego","3"),"Tierra","4"),"Luz","5"),"Oscuridad","6"))))</f>
        <v/>
      </c>
    </row>
    <row r="26" spans="1:37" s="23" customFormat="1" ht="15.75" thickBot="1" x14ac:dyDescent="0.3">
      <c r="A26" s="72"/>
      <c r="B26" s="25" t="s">
        <v>255</v>
      </c>
      <c r="C26" s="23" t="str">
        <f>IFERROR(VALUE(MID(B26,FIND("(",B26)+1,FIND(")",B26)-FIND("(",B26)-4)),"")</f>
        <v/>
      </c>
      <c r="D26" s="23" t="str">
        <f>IFERROR(VALUE(RIGHT(B26,1)),"")</f>
        <v/>
      </c>
      <c r="F26" s="23" t="str">
        <f t="array" ref="F26">IF(C26&lt;&gt;"",ADDRESS(ROW(C26),COLUMN(C26))&amp;":"&amp;ADDRESS(ROW(C26)-1+MATCH(TRUE,C27:$C$463&lt;&gt;"",0),COLUMN(U26)),F25)</f>
        <v>$C$24:$U$26</v>
      </c>
      <c r="G26" s="25" t="s">
        <v>301</v>
      </c>
      <c r="H26" s="15" t="s">
        <v>1158</v>
      </c>
      <c r="M26" s="25" t="str">
        <f>IFERROR(VLOOKUP(G26,ListaEfectos!$A$4:$F$77,6,0),"")</f>
        <v/>
      </c>
      <c r="N26" s="48" t="str">
        <f>IF(G26="requerimiento","Desventaja",IFERROR(IF(VLOOKUP($G26,ListaEfectos!$A$4:$F$77,1,0)&lt;&gt;"","Efecto"),IFERROR(IF(VLOOKUP($G26,ListaDesventajas!$A$2:$A$24,1,0)&lt;&gt;"","Desventaja"),G26)))</f>
        <v>Desventaja</v>
      </c>
      <c r="O26" s="22">
        <f ca="1">IF($N26="Efecto",IFERROR(VLOOKUP(H26,INDIRECT(VLOOKUP($G26,ListaEfectos!$A$4:$F$77,2,0)),2,0),0),IF($N26="Desventaja",IFERROR(VLOOKUP(H26,INDIRECT(VLOOKUP($G26,ListaDesventajas!$A$1:$B$24,2,0)),2,0),0),IF($N26="Mantenida",10*INDEX(INDIRECT($F26),1,2),IF($N26="Sostenimiento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0</v>
      </c>
      <c r="P26" s="23">
        <f ca="1">IF($N26="Efecto",IFERROR(VLOOKUP(I26,INDIRECT(VLOOKUP($G26,ListaEfectos!$A$4:$F$77,2,0)),2,0),0),IF($N26="Desventaja",IFERROR(VLOOKUP(I26,INDIRECT(VLOOKUP($G26,ListaDesventajas!$A$1:$B$24,2,0)),2,0),0),IF($N26="Mantenida",10*INDEX(INDIRECT($F26),1,2),IF($N26="Sostenimiento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0</v>
      </c>
      <c r="Q26" s="23">
        <f ca="1">IF($N26="Efecto",IFERROR(VLOOKUP(J26,INDIRECT(VLOOKUP($G26,ListaEfectos!$A$4:$F$77,2,0)),2,0),0),IF($N26="Desventaja",IFERROR(VLOOKUP(J26,INDIRECT(VLOOKUP($G26,ListaDesventajas!$A$1:$B$24,2,0)),2,0),0),IF($N26="Mantenida",10*INDEX(INDIRECT($F26),1,2),IF($N26="Sostenimiento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0</v>
      </c>
      <c r="R26" s="23">
        <f ca="1">IF($N26="Efecto",IFERROR(VLOOKUP(K26,INDIRECT(VLOOKUP($G26,ListaEfectos!$A$4:$F$77,2,0)),2,0),0),IF($N26="Desventaja",IFERROR(VLOOKUP(K26,INDIRECT(VLOOKUP($G26,ListaDesventajas!$A$1:$B$24,2,0)),2,0),0),IF($N26="Mantenida",10*INDEX(INDIRECT($F26),1,2),IF($N26="Sostenimiento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0</v>
      </c>
      <c r="S26" s="23">
        <f ca="1">IF($N26="Efecto",IFERROR(VLOOKUP(L26,INDIRECT(VLOOKUP($G26,ListaEfectos!$A$4:$F$77,2,0)),2,0),0),IF($N26="Desventaja",IFERROR(VLOOKUP(L26,INDIRECT(VLOOKUP($G26,ListaDesventajas!$A$1:$B$24,2,0)),2,0),0),IF($N26="Mantenida",10*INDEX(INDIRECT($F26),1,2),IF($N26="Sostenimiento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0</v>
      </c>
      <c r="T26" s="54">
        <f t="shared" ca="1" si="4"/>
        <v>0</v>
      </c>
      <c r="U26" s="40"/>
      <c r="V26" s="23" t="str">
        <f t="shared" si="0"/>
        <v/>
      </c>
      <c r="W26" s="23" t="str">
        <f t="shared" si="1"/>
        <v>Técnica Mantenida (Feuer)</v>
      </c>
      <c r="X26" s="23" t="str">
        <f t="shared" si="5"/>
        <v/>
      </c>
      <c r="Y26" s="41" t="str">
        <f t="shared" ca="1" si="13"/>
        <v/>
      </c>
      <c r="Z26" s="41" t="str">
        <f t="shared" ca="1" si="7"/>
        <v/>
      </c>
      <c r="AA26" s="41" t="str">
        <f t="shared" ca="1" si="8"/>
        <v/>
      </c>
      <c r="AB26" s="65" t="str">
        <f t="shared" ca="1" si="9"/>
        <v/>
      </c>
      <c r="AC26" s="66" t="str">
        <f t="shared" ca="1" si="10"/>
        <v/>
      </c>
      <c r="AD26" s="58" t="e">
        <f t="shared" si="11"/>
        <v>#VALUE!</v>
      </c>
      <c r="AE26" s="23" t="str">
        <f t="shared" ca="1" si="12"/>
        <v/>
      </c>
      <c r="AF26" s="23" t="str">
        <f ca="1">IF($AB26="","",IF(OR([1]Tablas!A$1&gt;MATCH("?*",$AB27:$AB43,0),INDEX($T:$T,ROW($M25)+[1]Tablas!A$1)&lt;5),"",IF(INDEX($T:$T,ROW($M25)+[1]Tablas!A$1)&lt;6,"000",SUBSTITUTE(SUBSTITUTE(SUBSTITUTE(SUBSTITUTE(SUBSTITUTE(SUBSTITUTE(SUBSTITUTE(INDIRECT(ADDRESS(ROW($M25)+[1]Tablas!A$1,COLUMN($M26))),", ",""),"Aire","1"),"Agua","2"),"Fuego","3"),"Tierra","4"),"Luz","5"),"Oscuridad","6"))))</f>
        <v/>
      </c>
      <c r="AG26" s="23" t="str">
        <f ca="1">IF($AB26="","",IF(OR([1]Tablas!B$1&gt;MATCH("?*",$AB27:$AB43,0),INDEX($T:$T,ROW($M25)+[1]Tablas!B$1)&lt;5),"",IF(INDEX($T:$T,ROW($M25)+[1]Tablas!B$1)&lt;6,"000",SUBSTITUTE(SUBSTITUTE(SUBSTITUTE(SUBSTITUTE(SUBSTITUTE(SUBSTITUTE(SUBSTITUTE(INDIRECT(ADDRESS(ROW($M25)+[1]Tablas!B$1,COLUMN($M26))),", ",""),"Aire","1"),"Agua","2"),"Fuego","3"),"Tierra","4"),"Luz","5"),"Oscuridad","6"))))</f>
        <v/>
      </c>
      <c r="AH26" s="23" t="str">
        <f ca="1">IF($AB26="","",IF(OR([1]Tablas!C$1&gt;MATCH("?*",$AB27:$AB43,0),INDEX($T:$T,ROW($M25)+[1]Tablas!C$1)&lt;5),"",IF(INDEX($T:$T,ROW($M25)+[1]Tablas!C$1)&lt;6,"000",SUBSTITUTE(SUBSTITUTE(SUBSTITUTE(SUBSTITUTE(SUBSTITUTE(SUBSTITUTE(SUBSTITUTE(INDIRECT(ADDRESS(ROW($M25)+[1]Tablas!C$1,COLUMN($M26))),", ",""),"Aire","1"),"Agua","2"),"Fuego","3"),"Tierra","4"),"Luz","5"),"Oscuridad","6"))))</f>
        <v/>
      </c>
      <c r="AI26" s="23" t="str">
        <f ca="1">IF($AB26="","",IF(OR([1]Tablas!D$1&gt;MATCH("?*",$AB27:$AB43,0),INDEX($T:$T,ROW($M25)+[1]Tablas!D$1)&lt;5),"",IF(INDEX($T:$T,ROW($M25)+[1]Tablas!D$1)&lt;6,"000",SUBSTITUTE(SUBSTITUTE(SUBSTITUTE(SUBSTITUTE(SUBSTITUTE(SUBSTITUTE(SUBSTITUTE(INDIRECT(ADDRESS(ROW($M25)+[1]Tablas!D$1,COLUMN($M26))),", ",""),"Aire","1"),"Agua","2"),"Fuego","3"),"Tierra","4"),"Luz","5"),"Oscuridad","6"))))</f>
        <v/>
      </c>
      <c r="AJ26" s="23" t="str">
        <f ca="1">IF($AB26="","",IF(OR([1]Tablas!E$1&gt;MATCH("?*",$AB27:$AB43,0),INDEX($T:$T,ROW($M25)+[1]Tablas!E$1)&lt;5),"",IF(INDEX($T:$T,ROW($M25)+[1]Tablas!E$1)&lt;6,"000",SUBSTITUTE(SUBSTITUTE(SUBSTITUTE(SUBSTITUTE(SUBSTITUTE(SUBSTITUTE(SUBSTITUTE(INDIRECT(ADDRESS(ROW($M25)+[1]Tablas!E$1,COLUMN($M26))),", ",""),"Aire","1"),"Agua","2"),"Fuego","3"),"Tierra","4"),"Luz","5"),"Oscuridad","6"))))</f>
        <v/>
      </c>
      <c r="AK26" s="23" t="str">
        <f ca="1">IF($AB26="","",IF(OR([1]Tablas!F$1&gt;MATCH("?*",$AB27:$AB43,0),INDEX($T:$T,ROW($M25)+[1]Tablas!F$1)&lt;5),"",IF(INDEX($T:$T,ROW($M25)+[1]Tablas!F$1)&lt;6,"000",SUBSTITUTE(SUBSTITUTE(SUBSTITUTE(SUBSTITUTE(SUBSTITUTE(SUBSTITUTE(SUBSTITUTE(INDIRECT(ADDRESS(ROW($M25)+[1]Tablas!F$1,COLUMN($M26))),", ",""),"Aire","1"),"Agua","2"),"Fuego","3"),"Tierra","4"),"Luz","5"),"Oscuridad","6"))))</f>
        <v/>
      </c>
    </row>
    <row r="27" spans="1:37" x14ac:dyDescent="0.25">
      <c r="A27" s="73" t="s">
        <v>309</v>
      </c>
      <c r="B27" s="18" t="s">
        <v>389</v>
      </c>
      <c r="C27" s="15">
        <f t="shared" si="2"/>
        <v>20</v>
      </c>
      <c r="D27" s="15">
        <f t="shared" si="3"/>
        <v>1</v>
      </c>
      <c r="E27" s="15" t="s">
        <v>20</v>
      </c>
      <c r="F27" s="15" t="str">
        <f t="array" ref="F27">IF(C27&lt;&gt;"",ADDRESS(ROW(C27),COLUMN(C27))&amp;":"&amp;ADDRESS(ROW(C27)-1+MATCH(TRUE,C28:$C$463&lt;&gt;"",0),COLUMN(U27)),F26)</f>
        <v>$C$27:$U$27</v>
      </c>
      <c r="G27" s="18" t="s">
        <v>302</v>
      </c>
      <c r="H27" s="16" t="s">
        <v>357</v>
      </c>
      <c r="M27" s="18" t="str">
        <f>IFERROR(VLOOKUP(G27,ListaEfectos!$A$4:$F$77,6,0),"")</f>
        <v>Luz</v>
      </c>
      <c r="N27" s="46" t="str">
        <f>IF(G27="requerimiento","Desventaja",IFERROR(IF(VLOOKUP($G27,ListaEfectos!$A$4:$F$77,1,0)&lt;&gt;"","Efecto"),IFERROR(IF(VLOOKUP($G27,ListaDesventajas!$A$2:$A$24,1,0)&lt;&gt;"","Desventaja"),G27)))</f>
        <v>Efecto</v>
      </c>
      <c r="O27" s="17">
        <f ca="1">IF($N27="Efecto",IFERROR(VLOOKUP(H27,INDIRECT(VLOOKUP($G27,ListaEfectos!$A$4:$F$77,2,0)),2,0),0),IF($N27="Desventaja",IFERROR(VLOOKUP(H27,INDIRECT(VLOOKUP($G27,ListaDesventajas!$A$1:$B$24,2,0)),2,0),0),IF($N27="Mantenida",10*INDEX(INDIRECT($F27),1,2),IF($N27="Sostenimiento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20</v>
      </c>
      <c r="P27" s="15">
        <f ca="1">IF($N27="Efecto",IFERROR(VLOOKUP(I27,INDIRECT(VLOOKUP($G27,ListaEfectos!$A$4:$F$77,2,0)),2,0),0),IF($N27="Desventaja",IFERROR(VLOOKUP(I27,INDIRECT(VLOOKUP($G27,ListaDesventajas!$A$1:$B$24,2,0)),2,0),0),IF($N27="Mantenida",10*INDEX(INDIRECT($F27),1,2),IF($N27="Sostenimiento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0</v>
      </c>
      <c r="Q27" s="15">
        <f ca="1">IF($N27="Efecto",IFERROR(VLOOKUP(J27,INDIRECT(VLOOKUP($G27,ListaEfectos!$A$4:$F$77,2,0)),2,0),0),IF($N27="Desventaja",IFERROR(VLOOKUP(J27,INDIRECT(VLOOKUP($G27,ListaDesventajas!$A$1:$B$24,2,0)),2,0),0),IF($N27="Mantenida",10*INDEX(INDIRECT($F27),1,2),IF($N27="Sostenimiento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0</v>
      </c>
      <c r="R27" s="15">
        <f ca="1">IF($N27="Efecto",IFERROR(VLOOKUP(K27,INDIRECT(VLOOKUP($G27,ListaEfectos!$A$4:$F$77,2,0)),2,0),0),IF($N27="Desventaja",IFERROR(VLOOKUP(K27,INDIRECT(VLOOKUP($G27,ListaDesventajas!$A$1:$B$24,2,0)),2,0),0),IF($N27="Mantenida",10*INDEX(INDIRECT($F27),1,2),IF($N27="Sostenimiento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0</v>
      </c>
      <c r="S27" s="15">
        <f ca="1">IF($N27="Efecto",IFERROR(VLOOKUP(L27,INDIRECT(VLOOKUP($G27,ListaEfectos!$A$4:$F$77,2,0)),2,0),0),IF($N27="Desventaja",IFERROR(VLOOKUP(L27,INDIRECT(VLOOKUP($G27,ListaDesventajas!$A$1:$B$24,2,0)),2,0),0),IF($N27="Mantenida",10*INDEX(INDIRECT($F27),1,2),IF($N27="Sostenimiento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0</v>
      </c>
      <c r="T27" s="52">
        <f t="shared" ca="1" si="4"/>
        <v>20</v>
      </c>
      <c r="V27" s="15" t="str">
        <f t="shared" si="0"/>
        <v>Defensas Adicionales (+6)</v>
      </c>
      <c r="W27" s="15" t="str">
        <f t="shared" si="1"/>
        <v/>
      </c>
      <c r="X27" s="15" t="str">
        <f t="shared" si="5"/>
        <v/>
      </c>
      <c r="Y27" s="34" t="str">
        <f t="shared" ca="1" si="13"/>
        <v>Defensas Adicionales (+6)</v>
      </c>
      <c r="Z27" s="34" t="str">
        <f t="shared" ca="1" si="7"/>
        <v/>
      </c>
      <c r="AA27" s="34" t="str">
        <f t="shared" ca="1" si="8"/>
        <v/>
      </c>
      <c r="AB27" s="61" t="str">
        <f t="shared" ca="1" si="9"/>
        <v>Defensas Adicionales (+6)</v>
      </c>
      <c r="AC27" s="62" t="str">
        <f t="shared" ca="1" si="10"/>
        <v/>
      </c>
      <c r="AD27" s="56" t="str">
        <f t="shared" si="11"/>
        <v>Las escamas</v>
      </c>
      <c r="AE27" s="15" t="str">
        <f t="shared" ca="1" si="12"/>
        <v>Luz</v>
      </c>
      <c r="AF27" s="15" t="str">
        <f ca="1">IF($AB27="","",IF(OR([1]Tablas!A$1&gt;MATCH("?*",$AB28:$AB44,0),INDEX($T:$T,ROW($M26)+[1]Tablas!A$1)&lt;5),"",IF(INDEX($T:$T,ROW($M26)+[1]Tablas!A$1)&lt;6,"000",SUBSTITUTE(SUBSTITUTE(SUBSTITUTE(SUBSTITUTE(SUBSTITUTE(SUBSTITUTE(SUBSTITUTE(INDIRECT(ADDRESS(ROW($M26)+[1]Tablas!A$1,COLUMN($M27))),", ",""),"Aire","1"),"Agua","2"),"Fuego","3"),"Tierra","4"),"Luz","5"),"Oscuridad","6"))))</f>
        <v>5</v>
      </c>
      <c r="AG27" s="15" t="str">
        <f ca="1">IF($AB27="","",IF(OR([1]Tablas!B$1&gt;MATCH("?*",$AB28:$AB44,0),INDEX($T:$T,ROW($M26)+[1]Tablas!B$1)&lt;5),"",IF(INDEX($T:$T,ROW($M26)+[1]Tablas!B$1)&lt;6,"000",SUBSTITUTE(SUBSTITUTE(SUBSTITUTE(SUBSTITUTE(SUBSTITUTE(SUBSTITUTE(SUBSTITUTE(INDIRECT(ADDRESS(ROW($M26)+[1]Tablas!B$1,COLUMN($M27))),", ",""),"Aire","1"),"Agua","2"),"Fuego","3"),"Tierra","4"),"Luz","5"),"Oscuridad","6"))))</f>
        <v/>
      </c>
      <c r="AH27" s="15" t="str">
        <f ca="1">IF($AB27="","",IF(OR([1]Tablas!C$1&gt;MATCH("?*",$AB28:$AB44,0),INDEX($T:$T,ROW($M26)+[1]Tablas!C$1)&lt;5),"",IF(INDEX($T:$T,ROW($M26)+[1]Tablas!C$1)&lt;6,"000",SUBSTITUTE(SUBSTITUTE(SUBSTITUTE(SUBSTITUTE(SUBSTITUTE(SUBSTITUTE(SUBSTITUTE(INDIRECT(ADDRESS(ROW($M26)+[1]Tablas!C$1,COLUMN($M27))),", ",""),"Aire","1"),"Agua","2"),"Fuego","3"),"Tierra","4"),"Luz","5"),"Oscuridad","6"))))</f>
        <v/>
      </c>
      <c r="AI27" s="15" t="str">
        <f ca="1">IF($AB27="","",IF(OR([1]Tablas!D$1&gt;MATCH("?*",$AB28:$AB44,0),INDEX($T:$T,ROW($M26)+[1]Tablas!D$1)&lt;5),"",IF(INDEX($T:$T,ROW($M26)+[1]Tablas!D$1)&lt;6,"000",SUBSTITUTE(SUBSTITUTE(SUBSTITUTE(SUBSTITUTE(SUBSTITUTE(SUBSTITUTE(SUBSTITUTE(INDIRECT(ADDRESS(ROW($M26)+[1]Tablas!D$1,COLUMN($M27))),", ",""),"Aire","1"),"Agua","2"),"Fuego","3"),"Tierra","4"),"Luz","5"),"Oscuridad","6"))))</f>
        <v/>
      </c>
      <c r="AJ27" s="15" t="str">
        <f ca="1">IF($AB27="","",IF(OR([1]Tablas!E$1&gt;MATCH("?*",$AB28:$AB44,0),INDEX($T:$T,ROW($M26)+[1]Tablas!E$1)&lt;5),"",IF(INDEX($T:$T,ROW($M26)+[1]Tablas!E$1)&lt;6,"000",SUBSTITUTE(SUBSTITUTE(SUBSTITUTE(SUBSTITUTE(SUBSTITUTE(SUBSTITUTE(SUBSTITUTE(INDIRECT(ADDRESS(ROW($M26)+[1]Tablas!E$1,COLUMN($M27))),", ",""),"Aire","1"),"Agua","2"),"Fuego","3"),"Tierra","4"),"Luz","5"),"Oscuridad","6"))))</f>
        <v/>
      </c>
      <c r="AK27" s="15" t="str">
        <f ca="1">IF($AB27="","",IF(OR([1]Tablas!F$1&gt;MATCH("?*",$AB28:$AB44,0),INDEX($T:$T,ROW($M26)+[1]Tablas!F$1)&lt;5),"",IF(INDEX($T:$T,ROW($M26)+[1]Tablas!F$1)&lt;6,"000",SUBSTITUTE(SUBSTITUTE(SUBSTITUTE(SUBSTITUTE(SUBSTITUTE(SUBSTITUTE(SUBSTITUTE(INDIRECT(ADDRESS(ROW($M26)+[1]Tablas!F$1,COLUMN($M27))),", ",""),"Aire","1"),"Agua","2"),"Fuego","3"),"Tierra","4"),"Luz","5"),"Oscuridad","6"))))</f>
        <v/>
      </c>
    </row>
    <row r="28" spans="1:37" x14ac:dyDescent="0.25">
      <c r="A28" s="73"/>
      <c r="B28" s="18" t="s">
        <v>390</v>
      </c>
      <c r="C28" s="15">
        <f t="shared" si="2"/>
        <v>30</v>
      </c>
      <c r="D28" s="15">
        <f t="shared" si="3"/>
        <v>1</v>
      </c>
      <c r="E28" s="15" t="s">
        <v>21</v>
      </c>
      <c r="F28" s="15" t="str">
        <f t="array" ref="F28">IF(C28&lt;&gt;"",ADDRESS(ROW(C28),COLUMN(C28))&amp;":"&amp;ADDRESS(ROW(C28)-1+MATCH(TRUE,C29:$C$463&lt;&gt;"",0),COLUMN(U28)),F27)</f>
        <v>$C$28:$U$29</v>
      </c>
      <c r="G28" s="18" t="s">
        <v>303</v>
      </c>
      <c r="H28" s="16" t="s">
        <v>358</v>
      </c>
      <c r="M28" s="18" t="str">
        <f>IFERROR(VLOOKUP(G28,ListaEfectos!$A$4:$F$77,6,0),"")</f>
        <v>Agua</v>
      </c>
      <c r="N28" s="46" t="str">
        <f>IF(G28="requerimiento","Desventaja",IFERROR(IF(VLOOKUP($G28,ListaEfectos!$A$4:$F$77,1,0)&lt;&gt;"","Efecto"),IFERROR(IF(VLOOKUP($G28,ListaDesventajas!$A$2:$A$24,1,0)&lt;&gt;"","Desventaja"),G28)))</f>
        <v>Efecto</v>
      </c>
      <c r="O28" s="17">
        <f ca="1">IF($N28="Efecto",IFERROR(VLOOKUP(H28,INDIRECT(VLOOKUP($G28,ListaEfectos!$A$4:$F$77,2,0)),2,0),0),IF($N28="Desventaja",IFERROR(VLOOKUP(H28,INDIRECT(VLOOKUP($G28,ListaDesventajas!$A$1:$B$24,2,0)),2,0),0),IF($N28="Mantenida",10*INDEX(INDIRECT($F28),1,2),IF($N28="Sostenimiento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20</v>
      </c>
      <c r="P28" s="15">
        <f ca="1">IF($N28="Efecto",IFERROR(VLOOKUP(I28,INDIRECT(VLOOKUP($G28,ListaEfectos!$A$4:$F$77,2,0)),2,0),0),IF($N28="Desventaja",IFERROR(VLOOKUP(I28,INDIRECT(VLOOKUP($G28,ListaDesventajas!$A$1:$B$24,2,0)),2,0),0),IF($N28="Mantenida",10*INDEX(INDIRECT($F28),1,2),IF($N28="Sostenimiento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0</v>
      </c>
      <c r="Q28" s="15">
        <f ca="1">IF($N28="Efecto",IFERROR(VLOOKUP(J28,INDIRECT(VLOOKUP($G28,ListaEfectos!$A$4:$F$77,2,0)),2,0),0),IF($N28="Desventaja",IFERROR(VLOOKUP(J28,INDIRECT(VLOOKUP($G28,ListaDesventajas!$A$1:$B$24,2,0)),2,0),0),IF($N28="Mantenida",10*INDEX(INDIRECT($F28),1,2),IF($N28="Sostenimiento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0</v>
      </c>
      <c r="R28" s="15">
        <f ca="1">IF($N28="Efecto",IFERROR(VLOOKUP(K28,INDIRECT(VLOOKUP($G28,ListaEfectos!$A$4:$F$77,2,0)),2,0),0),IF($N28="Desventaja",IFERROR(VLOOKUP(K28,INDIRECT(VLOOKUP($G28,ListaDesventajas!$A$1:$B$24,2,0)),2,0),0),IF($N28="Mantenida",10*INDEX(INDIRECT($F28),1,2),IF($N28="Sostenimiento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0</v>
      </c>
      <c r="S28" s="15">
        <f ca="1">IF($N28="Efecto",IFERROR(VLOOKUP(L28,INDIRECT(VLOOKUP($G28,ListaEfectos!$A$4:$F$77,2,0)),2,0),0),IF($N28="Desventaja",IFERROR(VLOOKUP(L28,INDIRECT(VLOOKUP($G28,ListaDesventajas!$A$1:$B$24,2,0)),2,0),0),IF($N28="Mantenida",10*INDEX(INDIRECT($F28),1,2),IF($N28="Sostenimiento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0</v>
      </c>
      <c r="T28" s="52">
        <f t="shared" ca="1" si="4"/>
        <v>20</v>
      </c>
      <c r="V28" s="15" t="str">
        <f t="shared" si="0"/>
        <v>Ataque Adicional (+1)</v>
      </c>
      <c r="W28" s="15" t="str">
        <f t="shared" si="1"/>
        <v/>
      </c>
      <c r="X28" s="15" t="str">
        <f t="shared" si="5"/>
        <v/>
      </c>
      <c r="Y28" s="34" t="str">
        <f t="shared" ca="1" si="13"/>
        <v>Ataque Adicional (+1), Aumento de Daño (+40)</v>
      </c>
      <c r="Z28" s="34" t="str">
        <f t="shared" ca="1" si="7"/>
        <v/>
      </c>
      <c r="AA28" s="34" t="str">
        <f t="shared" ca="1" si="8"/>
        <v/>
      </c>
      <c r="AB28" s="61" t="str">
        <f t="shared" ca="1" si="9"/>
        <v>Ataque Adicional (+1), Aumento de Daño (+40)</v>
      </c>
      <c r="AC28" s="62" t="str">
        <f t="shared" ca="1" si="10"/>
        <v/>
      </c>
      <c r="AD28" s="56" t="str">
        <f t="shared" si="11"/>
        <v>Las garras</v>
      </c>
      <c r="AE28" s="15" t="str">
        <f t="shared" ca="1" si="12"/>
        <v>Agua, Fuego</v>
      </c>
      <c r="AF28" s="15" t="str">
        <f ca="1">IF($AB28="","",IF(OR([1]Tablas!A$1&gt;MATCH("?*",$AB29:$AB45,0),INDEX($T:$T,ROW($M27)+[1]Tablas!A$1)&lt;5),"",IF(INDEX($T:$T,ROW($M27)+[1]Tablas!A$1)&lt;6,"000",SUBSTITUTE(SUBSTITUTE(SUBSTITUTE(SUBSTITUTE(SUBSTITUTE(SUBSTITUTE(SUBSTITUTE(INDIRECT(ADDRESS(ROW($M27)+[1]Tablas!A$1,COLUMN($M28))),", ",""),"Aire","1"),"Agua","2"),"Fuego","3"),"Tierra","4"),"Luz","5"),"Oscuridad","6"))))</f>
        <v>2</v>
      </c>
      <c r="AG28" s="15" t="str">
        <f ca="1">IF($AB28="","",IF(OR([1]Tablas!B$1&gt;MATCH("?*",$AB29:$AB45,0),INDEX($T:$T,ROW($M27)+[1]Tablas!B$1)&lt;5),"",IF(INDEX($T:$T,ROW($M27)+[1]Tablas!B$1)&lt;6,"000",SUBSTITUTE(SUBSTITUTE(SUBSTITUTE(SUBSTITUTE(SUBSTITUTE(SUBSTITUTE(SUBSTITUTE(INDIRECT(ADDRESS(ROW($M27)+[1]Tablas!B$1,COLUMN($M28))),", ",""),"Aire","1"),"Agua","2"),"Fuego","3"),"Tierra","4"),"Luz","5"),"Oscuridad","6"))))</f>
        <v>3</v>
      </c>
      <c r="AH28" s="15" t="str">
        <f ca="1">IF($AB28="","",IF(OR([1]Tablas!C$1&gt;MATCH("?*",$AB29:$AB45,0),INDEX($T:$T,ROW($M27)+[1]Tablas!C$1)&lt;5),"",IF(INDEX($T:$T,ROW($M27)+[1]Tablas!C$1)&lt;6,"000",SUBSTITUTE(SUBSTITUTE(SUBSTITUTE(SUBSTITUTE(SUBSTITUTE(SUBSTITUTE(SUBSTITUTE(INDIRECT(ADDRESS(ROW($M27)+[1]Tablas!C$1,COLUMN($M28))),", ",""),"Aire","1"),"Agua","2"),"Fuego","3"),"Tierra","4"),"Luz","5"),"Oscuridad","6"))))</f>
        <v/>
      </c>
      <c r="AI28" s="15" t="str">
        <f ca="1">IF($AB28="","",IF(OR([1]Tablas!D$1&gt;MATCH("?*",$AB29:$AB45,0),INDEX($T:$T,ROW($M27)+[1]Tablas!D$1)&lt;5),"",IF(INDEX($T:$T,ROW($M27)+[1]Tablas!D$1)&lt;6,"000",SUBSTITUTE(SUBSTITUTE(SUBSTITUTE(SUBSTITUTE(SUBSTITUTE(SUBSTITUTE(SUBSTITUTE(INDIRECT(ADDRESS(ROW($M27)+[1]Tablas!D$1,COLUMN($M28))),", ",""),"Aire","1"),"Agua","2"),"Fuego","3"),"Tierra","4"),"Luz","5"),"Oscuridad","6"))))</f>
        <v/>
      </c>
      <c r="AJ28" s="15" t="str">
        <f ca="1">IF($AB28="","",IF(OR([1]Tablas!E$1&gt;MATCH("?*",$AB29:$AB45,0),INDEX($T:$T,ROW($M27)+[1]Tablas!E$1)&lt;5),"",IF(INDEX($T:$T,ROW($M27)+[1]Tablas!E$1)&lt;6,"000",SUBSTITUTE(SUBSTITUTE(SUBSTITUTE(SUBSTITUTE(SUBSTITUTE(SUBSTITUTE(SUBSTITUTE(INDIRECT(ADDRESS(ROW($M27)+[1]Tablas!E$1,COLUMN($M28))),", ",""),"Aire","1"),"Agua","2"),"Fuego","3"),"Tierra","4"),"Luz","5"),"Oscuridad","6"))))</f>
        <v/>
      </c>
      <c r="AK28" s="15" t="str">
        <f ca="1">IF($AB28="","",IF(OR([1]Tablas!F$1&gt;MATCH("?*",$AB29:$AB45,0),INDEX($T:$T,ROW($M27)+[1]Tablas!F$1)&lt;5),"",IF(INDEX($T:$T,ROW($M27)+[1]Tablas!F$1)&lt;6,"000",SUBSTITUTE(SUBSTITUTE(SUBSTITUTE(SUBSTITUTE(SUBSTITUTE(SUBSTITUTE(SUBSTITUTE(INDIRECT(ADDRESS(ROW($M27)+[1]Tablas!F$1,COLUMN($M28))),", ",""),"Aire","1"),"Agua","2"),"Fuego","3"),"Tierra","4"),"Luz","5"),"Oscuridad","6"))))</f>
        <v/>
      </c>
    </row>
    <row r="29" spans="1:37" x14ac:dyDescent="0.25">
      <c r="A29" s="73"/>
      <c r="C29" s="15" t="str">
        <f t="shared" si="2"/>
        <v/>
      </c>
      <c r="D29" s="15" t="str">
        <f t="shared" si="3"/>
        <v/>
      </c>
      <c r="E29" s="15" t="s">
        <v>22</v>
      </c>
      <c r="F29" s="15" t="str">
        <f t="array" ref="F29">IF(C29&lt;&gt;"",ADDRESS(ROW(C29),COLUMN(C29))&amp;":"&amp;ADDRESS(ROW(C29)-1+MATCH(TRUE,C30:$C$463&lt;&gt;"",0),COLUMN(U29)),F28)</f>
        <v>$C$28:$U$29</v>
      </c>
      <c r="G29" s="18" t="s">
        <v>247</v>
      </c>
      <c r="H29" s="16" t="s">
        <v>352</v>
      </c>
      <c r="M29" s="18" t="str">
        <f>IFERROR(VLOOKUP(G29,ListaEfectos!$A$4:$F$77,6,0),"")</f>
        <v>Fuego</v>
      </c>
      <c r="N29" s="46" t="str">
        <f>IF(G29="requerimiento","Desventaja",IFERROR(IF(VLOOKUP($G29,ListaEfectos!$A$4:$F$77,1,0)&lt;&gt;"","Efecto"),IFERROR(IF(VLOOKUP($G29,ListaDesventajas!$A$2:$A$24,1,0)&lt;&gt;"","Desventaja"),G29)))</f>
        <v>Efecto</v>
      </c>
      <c r="O29" s="17">
        <f ca="1">IF($N29="Efecto",IFERROR(VLOOKUP(H29,INDIRECT(VLOOKUP($G29,ListaEfectos!$A$4:$F$77,2,0)),2,0),0),IF($N29="Desventaja",IFERROR(VLOOKUP(H29,INDIRECT(VLOOKUP($G29,ListaDesventajas!$A$1:$B$24,2,0)),2,0),0),IF($N29="Mantenida",10*INDEX(INDIRECT($F29),1,2),IF($N29="Sostenimiento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10</v>
      </c>
      <c r="P29" s="15">
        <f ca="1">IF($N29="Efecto",IFERROR(VLOOKUP(I29,INDIRECT(VLOOKUP($G29,ListaEfectos!$A$4:$F$77,2,0)),2,0),0),IF($N29="Desventaja",IFERROR(VLOOKUP(I29,INDIRECT(VLOOKUP($G29,ListaDesventajas!$A$1:$B$24,2,0)),2,0),0),IF($N29="Mantenida",10*INDEX(INDIRECT($F29),1,2),IF($N29="Sostenimiento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0</v>
      </c>
      <c r="Q29" s="15">
        <f ca="1">IF($N29="Efecto",IFERROR(VLOOKUP(J29,INDIRECT(VLOOKUP($G29,ListaEfectos!$A$4:$F$77,2,0)),2,0),0),IF($N29="Desventaja",IFERROR(VLOOKUP(J29,INDIRECT(VLOOKUP($G29,ListaDesventajas!$A$1:$B$24,2,0)),2,0),0),IF($N29="Mantenida",10*INDEX(INDIRECT($F29),1,2),IF($N29="Sostenimiento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0</v>
      </c>
      <c r="R29" s="15">
        <f ca="1">IF($N29="Efecto",IFERROR(VLOOKUP(K29,INDIRECT(VLOOKUP($G29,ListaEfectos!$A$4:$F$77,2,0)),2,0),0),IF($N29="Desventaja",IFERROR(VLOOKUP(K29,INDIRECT(VLOOKUP($G29,ListaDesventajas!$A$1:$B$24,2,0)),2,0),0),IF($N29="Mantenida",10*INDEX(INDIRECT($F29),1,2),IF($N29="Sostenimiento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0</v>
      </c>
      <c r="S29" s="15">
        <f ca="1">IF($N29="Efecto",IFERROR(VLOOKUP(L29,INDIRECT(VLOOKUP($G29,ListaEfectos!$A$4:$F$77,2,0)),2,0),0),IF($N29="Desventaja",IFERROR(VLOOKUP(L29,INDIRECT(VLOOKUP($G29,ListaDesventajas!$A$1:$B$24,2,0)),2,0),0),IF($N29="Mantenida",10*INDEX(INDIRECT($F29),1,2),IF($N29="Sostenimiento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0</v>
      </c>
      <c r="T29" s="52">
        <f t="shared" ca="1" si="4"/>
        <v>10</v>
      </c>
      <c r="V29" s="15" t="str">
        <f t="shared" si="0"/>
        <v>Aumento de Daño (+40)</v>
      </c>
      <c r="W29" s="15" t="str">
        <f t="shared" si="1"/>
        <v/>
      </c>
      <c r="X29" s="15" t="str">
        <f t="shared" si="5"/>
        <v/>
      </c>
      <c r="Y29" s="34" t="str">
        <f t="shared" ca="1" si="13"/>
        <v/>
      </c>
      <c r="Z29" s="34" t="str">
        <f t="shared" ca="1" si="7"/>
        <v/>
      </c>
      <c r="AA29" s="34" t="str">
        <f t="shared" ca="1" si="8"/>
        <v/>
      </c>
      <c r="AB29" s="61" t="str">
        <f t="shared" ca="1" si="9"/>
        <v/>
      </c>
      <c r="AC29" s="62" t="str">
        <f t="shared" ca="1" si="10"/>
        <v/>
      </c>
      <c r="AD29" s="56" t="str">
        <f t="shared" si="11"/>
        <v/>
      </c>
      <c r="AE29" s="15" t="str">
        <f t="shared" ca="1" si="12"/>
        <v/>
      </c>
      <c r="AF29" s="15" t="str">
        <f ca="1">IF($AB29="","",IF(OR([1]Tablas!A$1&gt;MATCH("?*",$AB30:$AB46,0),INDEX($T:$T,ROW($M28)+[1]Tablas!A$1)&lt;5),"",IF(INDEX($T:$T,ROW($M28)+[1]Tablas!A$1)&lt;6,"000",SUBSTITUTE(SUBSTITUTE(SUBSTITUTE(SUBSTITUTE(SUBSTITUTE(SUBSTITUTE(SUBSTITUTE(INDIRECT(ADDRESS(ROW($M28)+[1]Tablas!A$1,COLUMN($M29))),", ",""),"Aire","1"),"Agua","2"),"Fuego","3"),"Tierra","4"),"Luz","5"),"Oscuridad","6"))))</f>
        <v/>
      </c>
      <c r="AG29" s="15" t="str">
        <f ca="1">IF($AB29="","",IF(OR([1]Tablas!B$1&gt;MATCH("?*",$AB30:$AB46,0),INDEX($T:$T,ROW($M28)+[1]Tablas!B$1)&lt;5),"",IF(INDEX($T:$T,ROW($M28)+[1]Tablas!B$1)&lt;6,"000",SUBSTITUTE(SUBSTITUTE(SUBSTITUTE(SUBSTITUTE(SUBSTITUTE(SUBSTITUTE(SUBSTITUTE(INDIRECT(ADDRESS(ROW($M28)+[1]Tablas!B$1,COLUMN($M29))),", ",""),"Aire","1"),"Agua","2"),"Fuego","3"),"Tierra","4"),"Luz","5"),"Oscuridad","6"))))</f>
        <v/>
      </c>
      <c r="AH29" s="15" t="str">
        <f ca="1">IF($AB29="","",IF(OR([1]Tablas!C$1&gt;MATCH("?*",$AB30:$AB46,0),INDEX($T:$T,ROW($M28)+[1]Tablas!C$1)&lt;5),"",IF(INDEX($T:$T,ROW($M28)+[1]Tablas!C$1)&lt;6,"000",SUBSTITUTE(SUBSTITUTE(SUBSTITUTE(SUBSTITUTE(SUBSTITUTE(SUBSTITUTE(SUBSTITUTE(INDIRECT(ADDRESS(ROW($M28)+[1]Tablas!C$1,COLUMN($M29))),", ",""),"Aire","1"),"Agua","2"),"Fuego","3"),"Tierra","4"),"Luz","5"),"Oscuridad","6"))))</f>
        <v/>
      </c>
      <c r="AI29" s="15" t="str">
        <f ca="1">IF($AB29="","",IF(OR([1]Tablas!D$1&gt;MATCH("?*",$AB30:$AB46,0),INDEX($T:$T,ROW($M28)+[1]Tablas!D$1)&lt;5),"",IF(INDEX($T:$T,ROW($M28)+[1]Tablas!D$1)&lt;6,"000",SUBSTITUTE(SUBSTITUTE(SUBSTITUTE(SUBSTITUTE(SUBSTITUTE(SUBSTITUTE(SUBSTITUTE(INDIRECT(ADDRESS(ROW($M28)+[1]Tablas!D$1,COLUMN($M29))),", ",""),"Aire","1"),"Agua","2"),"Fuego","3"),"Tierra","4"),"Luz","5"),"Oscuridad","6"))))</f>
        <v/>
      </c>
      <c r="AJ29" s="15" t="str">
        <f ca="1">IF($AB29="","",IF(OR([1]Tablas!E$1&gt;MATCH("?*",$AB30:$AB46,0),INDEX($T:$T,ROW($M28)+[1]Tablas!E$1)&lt;5),"",IF(INDEX($T:$T,ROW($M28)+[1]Tablas!E$1)&lt;6,"000",SUBSTITUTE(SUBSTITUTE(SUBSTITUTE(SUBSTITUTE(SUBSTITUTE(SUBSTITUTE(SUBSTITUTE(INDIRECT(ADDRESS(ROW($M28)+[1]Tablas!E$1,COLUMN($M29))),", ",""),"Aire","1"),"Agua","2"),"Fuego","3"),"Tierra","4"),"Luz","5"),"Oscuridad","6"))))</f>
        <v/>
      </c>
      <c r="AK29" s="15" t="str">
        <f ca="1">IF($AB29="","",IF(OR([1]Tablas!F$1&gt;MATCH("?*",$AB30:$AB46,0),INDEX($T:$T,ROW($M28)+[1]Tablas!F$1)&lt;5),"",IF(INDEX($T:$T,ROW($M28)+[1]Tablas!F$1)&lt;6,"000",SUBSTITUTE(SUBSTITUTE(SUBSTITUTE(SUBSTITUTE(SUBSTITUTE(SUBSTITUTE(SUBSTITUTE(INDIRECT(ADDRESS(ROW($M28)+[1]Tablas!F$1,COLUMN($M29))),", ",""),"Aire","1"),"Agua","2"),"Fuego","3"),"Tierra","4"),"Luz","5"),"Oscuridad","6"))))</f>
        <v/>
      </c>
    </row>
    <row r="30" spans="1:37" x14ac:dyDescent="0.25">
      <c r="A30" s="73"/>
      <c r="B30" s="18" t="s">
        <v>391</v>
      </c>
      <c r="C30" s="15">
        <f t="shared" si="2"/>
        <v>45</v>
      </c>
      <c r="D30" s="15">
        <f t="shared" si="3"/>
        <v>2</v>
      </c>
      <c r="E30" s="15" t="s">
        <v>23</v>
      </c>
      <c r="F30" s="15" t="str">
        <f t="array" ref="F30">IF(C30&lt;&gt;"",ADDRESS(ROW(C30),COLUMN(C30))&amp;":"&amp;ADDRESS(ROW(C30)-1+MATCH(TRUE,C31:$C$463&lt;&gt;"",0),COLUMN(U30)),F29)</f>
        <v>$C$30:$U$32</v>
      </c>
      <c r="G30" s="18" t="s">
        <v>304</v>
      </c>
      <c r="H30" s="16" t="s">
        <v>1029</v>
      </c>
      <c r="M30" s="18" t="str">
        <f>IFERROR(VLOOKUP(G30,ListaEfectos!$A$4:$F$77,6,0),"")</f>
        <v>Fuego, Oscuridad</v>
      </c>
      <c r="N30" s="46" t="str">
        <f>IF(G30="requerimiento","Desventaja",IFERROR(IF(VLOOKUP($G30,ListaEfectos!$A$4:$F$77,1,0)&lt;&gt;"","Efecto"),IFERROR(IF(VLOOKUP($G30,ListaDesventajas!$A$2:$A$24,1,0)&lt;&gt;"","Desventaja"),G30)))</f>
        <v>Efecto</v>
      </c>
      <c r="O30" s="17">
        <f ca="1">IF($N30="Efecto",IFERROR(VLOOKUP(H30,INDIRECT(VLOOKUP($G30,ListaEfectos!$A$4:$F$77,2,0)),2,0),0),IF($N30="Desventaja",IFERROR(VLOOKUP(H30,INDIRECT(VLOOKUP($G30,ListaDesventajas!$A$1:$B$24,2,0)),2,0),0),IF($N30="Mantenida",10*INDEX(INDIRECT($F30),1,2),IF($N30="Sostenimiento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20</v>
      </c>
      <c r="P30" s="15">
        <f ca="1">IF($N30="Efecto",IFERROR(VLOOKUP(I30,INDIRECT(VLOOKUP($G30,ListaEfectos!$A$4:$F$77,2,0)),2,0),0),IF($N30="Desventaja",IFERROR(VLOOKUP(I30,INDIRECT(VLOOKUP($G30,ListaDesventajas!$A$1:$B$24,2,0)),2,0),0),IF($N30="Mantenida",10*INDEX(INDIRECT($F30),1,2),IF($N30="Sostenimiento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0</v>
      </c>
      <c r="Q30" s="15">
        <f ca="1">IF($N30="Efecto",IFERROR(VLOOKUP(J30,INDIRECT(VLOOKUP($G30,ListaEfectos!$A$4:$F$77,2,0)),2,0),0),IF($N30="Desventaja",IFERROR(VLOOKUP(J30,INDIRECT(VLOOKUP($G30,ListaDesventajas!$A$1:$B$24,2,0)),2,0),0),IF($N30="Mantenida",10*INDEX(INDIRECT($F30),1,2),IF($N30="Sostenimiento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0</v>
      </c>
      <c r="R30" s="15">
        <f ca="1">IF($N30="Efecto",IFERROR(VLOOKUP(K30,INDIRECT(VLOOKUP($G30,ListaEfectos!$A$4:$F$77,2,0)),2,0),0),IF($N30="Desventaja",IFERROR(VLOOKUP(K30,INDIRECT(VLOOKUP($G30,ListaDesventajas!$A$1:$B$24,2,0)),2,0),0),IF($N30="Mantenida",10*INDEX(INDIRECT($F30),1,2),IF($N30="Sostenimiento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0</v>
      </c>
      <c r="S30" s="15">
        <f ca="1">IF($N30="Efecto",IFERROR(VLOOKUP(L30,INDIRECT(VLOOKUP($G30,ListaEfectos!$A$4:$F$77,2,0)),2,0),0),IF($N30="Desventaja",IFERROR(VLOOKUP(L30,INDIRECT(VLOOKUP($G30,ListaDesventajas!$A$1:$B$24,2,0)),2,0),0),IF($N30="Mantenida",10*INDEX(INDIRECT($F30),1,2),IF($N30="Sostenimiento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0</v>
      </c>
      <c r="T30" s="52">
        <f t="shared" ca="1" si="4"/>
        <v>20</v>
      </c>
      <c r="V30" s="15" t="str">
        <f t="shared" si="0"/>
        <v>Destruir Armadura (-6 ta)</v>
      </c>
      <c r="W30" s="15" t="str">
        <f t="shared" si="1"/>
        <v/>
      </c>
      <c r="X30" s="15" t="str">
        <f t="shared" si="5"/>
        <v/>
      </c>
      <c r="Y30" s="34" t="str">
        <f t="shared" ca="1" si="13"/>
        <v>Destruir Armadura (-6 ta), Maniobras de Combate y Apuntar (-50), Habilidad de Ataque (+50)</v>
      </c>
      <c r="Z30" s="34" t="str">
        <f t="shared" ca="1" si="7"/>
        <v/>
      </c>
      <c r="AA30" s="34" t="str">
        <f t="shared" ca="1" si="8"/>
        <v/>
      </c>
      <c r="AB30" s="61" t="str">
        <f t="shared" ca="1" si="9"/>
        <v>Destruir Armadura (-6 ta), Maniobras de Combate y Apuntar (-50), Habilidad de Ataque (+50)</v>
      </c>
      <c r="AC30" s="62" t="str">
        <f t="shared" ca="1" si="10"/>
        <v/>
      </c>
      <c r="AD30" s="56" t="str">
        <f t="shared" si="11"/>
        <v>El colmillo</v>
      </c>
      <c r="AE30" s="15" t="str">
        <f t="shared" ca="1" si="12"/>
        <v>Fuego, Oscuridad, Aire, Aire, Fuego, Oscuridad</v>
      </c>
      <c r="AF30" s="15" t="str">
        <f ca="1">IF($AB30="","",IF(OR([1]Tablas!A$1&gt;MATCH("?*",$AB31:$AB47,0),INDEX($T:$T,ROW($M29)+[1]Tablas!A$1)&lt;5),"",IF(INDEX($T:$T,ROW($M29)+[1]Tablas!A$1)&lt;6,"000",SUBSTITUTE(SUBSTITUTE(SUBSTITUTE(SUBSTITUTE(SUBSTITUTE(SUBSTITUTE(SUBSTITUTE(INDIRECT(ADDRESS(ROW($M29)+[1]Tablas!A$1,COLUMN($M30))),", ",""),"Aire","1"),"Agua","2"),"Fuego","3"),"Tierra","4"),"Luz","5"),"Oscuridad","6"))))</f>
        <v>36</v>
      </c>
      <c r="AG30" s="15" t="str">
        <f ca="1">IF($AB30="","",IF(OR([1]Tablas!B$1&gt;MATCH("?*",$AB31:$AB47,0),INDEX($T:$T,ROW($M29)+[1]Tablas!B$1)&lt;5),"",IF(INDEX($T:$T,ROW($M29)+[1]Tablas!B$1)&lt;6,"000",SUBSTITUTE(SUBSTITUTE(SUBSTITUTE(SUBSTITUTE(SUBSTITUTE(SUBSTITUTE(SUBSTITUTE(INDIRECT(ADDRESS(ROW($M29)+[1]Tablas!B$1,COLUMN($M30))),", ",""),"Aire","1"),"Agua","2"),"Fuego","3"),"Tierra","4"),"Luz","5"),"Oscuridad","6"))))</f>
        <v>1</v>
      </c>
      <c r="AH30" s="15" t="str">
        <f ca="1">IF($AB30="","",IF(OR([1]Tablas!C$1&gt;MATCH("?*",$AB31:$AB47,0),INDEX($T:$T,ROW($M29)+[1]Tablas!C$1)&lt;5),"",IF(INDEX($T:$T,ROW($M29)+[1]Tablas!C$1)&lt;6,"000",SUBSTITUTE(SUBSTITUTE(SUBSTITUTE(SUBSTITUTE(SUBSTITUTE(SUBSTITUTE(SUBSTITUTE(INDIRECT(ADDRESS(ROW($M29)+[1]Tablas!C$1,COLUMN($M30))),", ",""),"Aire","1"),"Agua","2"),"Fuego","3"),"Tierra","4"),"Luz","5"),"Oscuridad","6"))))</f>
        <v>136</v>
      </c>
      <c r="AI30" s="15" t="str">
        <f ca="1">IF($AB30="","",IF(OR([1]Tablas!D$1&gt;MATCH("?*",$AB31:$AB47,0),INDEX($T:$T,ROW($M29)+[1]Tablas!D$1)&lt;5),"",IF(INDEX($T:$T,ROW($M29)+[1]Tablas!D$1)&lt;6,"000",SUBSTITUTE(SUBSTITUTE(SUBSTITUTE(SUBSTITUTE(SUBSTITUTE(SUBSTITUTE(SUBSTITUTE(INDIRECT(ADDRESS(ROW($M29)+[1]Tablas!D$1,COLUMN($M30))),", ",""),"Aire","1"),"Agua","2"),"Fuego","3"),"Tierra","4"),"Luz","5"),"Oscuridad","6"))))</f>
        <v/>
      </c>
      <c r="AJ30" s="15" t="str">
        <f ca="1">IF($AB30="","",IF(OR([1]Tablas!E$1&gt;MATCH("?*",$AB31:$AB47,0),INDEX($T:$T,ROW($M29)+[1]Tablas!E$1)&lt;5),"",IF(INDEX($T:$T,ROW($M29)+[1]Tablas!E$1)&lt;6,"000",SUBSTITUTE(SUBSTITUTE(SUBSTITUTE(SUBSTITUTE(SUBSTITUTE(SUBSTITUTE(SUBSTITUTE(INDIRECT(ADDRESS(ROW($M29)+[1]Tablas!E$1,COLUMN($M30))),", ",""),"Aire","1"),"Agua","2"),"Fuego","3"),"Tierra","4"),"Luz","5"),"Oscuridad","6"))))</f>
        <v/>
      </c>
      <c r="AK30" s="15" t="str">
        <f ca="1">IF($AB30="","",IF(OR([1]Tablas!F$1&gt;MATCH("?*",$AB31:$AB47,0),INDEX($T:$T,ROW($M29)+[1]Tablas!F$1)&lt;5),"",IF(INDEX($T:$T,ROW($M29)+[1]Tablas!F$1)&lt;6,"000",SUBSTITUTE(SUBSTITUTE(SUBSTITUTE(SUBSTITUTE(SUBSTITUTE(SUBSTITUTE(SUBSTITUTE(INDIRECT(ADDRESS(ROW($M29)+[1]Tablas!F$1,COLUMN($M30))),", ",""),"Aire","1"),"Agua","2"),"Fuego","3"),"Tierra","4"),"Luz","5"),"Oscuridad","6"))))</f>
        <v/>
      </c>
    </row>
    <row r="31" spans="1:37" x14ac:dyDescent="0.25">
      <c r="A31" s="73"/>
      <c r="C31" s="15" t="str">
        <f t="shared" si="2"/>
        <v/>
      </c>
      <c r="D31" s="15" t="str">
        <f t="shared" si="3"/>
        <v/>
      </c>
      <c r="E31" s="15" t="s">
        <v>24</v>
      </c>
      <c r="F31" s="15" t="str">
        <f t="array" ref="F31">IF(C31&lt;&gt;"",ADDRESS(ROW(C31),COLUMN(C31))&amp;":"&amp;ADDRESS(ROW(C31)-1+MATCH(TRUE,C32:$C$463&lt;&gt;"",0),COLUMN(U31)),F30)</f>
        <v>$C$30:$U$32</v>
      </c>
      <c r="G31" s="18" t="s">
        <v>305</v>
      </c>
      <c r="H31" s="16" t="s">
        <v>359</v>
      </c>
      <c r="M31" s="18" t="str">
        <f>IFERROR(VLOOKUP(G31,ListaEfectos!$A$4:$F$77,6,0),"")</f>
        <v>Aire</v>
      </c>
      <c r="N31" s="46" t="str">
        <f>IF(G31="requerimiento","Desventaja",IFERROR(IF(VLOOKUP($G31,ListaEfectos!$A$4:$F$77,1,0)&lt;&gt;"","Efecto"),IFERROR(IF(VLOOKUP($G31,ListaDesventajas!$A$2:$A$24,1,0)&lt;&gt;"","Desventaja"),G31)))</f>
        <v>Efecto</v>
      </c>
      <c r="O31" s="17">
        <f ca="1">IF($N31="Efecto",IFERROR(VLOOKUP(H31,INDIRECT(VLOOKUP($G31,ListaEfectos!$A$4:$F$77,2,0)),2,0),0),IF($N31="Desventaja",IFERROR(VLOOKUP(H31,INDIRECT(VLOOKUP($G31,ListaDesventajas!$A$1:$B$24,2,0)),2,0),0),IF($N31="Mantenida",10*INDEX(INDIRECT($F31),1,2),IF($N31="Sostenimiento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10</v>
      </c>
      <c r="P31" s="15">
        <f ca="1">IF($N31="Efecto",IFERROR(VLOOKUP(I31,INDIRECT(VLOOKUP($G31,ListaEfectos!$A$4:$F$77,2,0)),2,0),0),IF($N31="Desventaja",IFERROR(VLOOKUP(I31,INDIRECT(VLOOKUP($G31,ListaDesventajas!$A$1:$B$24,2,0)),2,0),0),IF($N31="Mantenida",10*INDEX(INDIRECT($F31),1,2),IF($N31="Sostenimiento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0</v>
      </c>
      <c r="Q31" s="15">
        <f ca="1">IF($N31="Efecto",IFERROR(VLOOKUP(J31,INDIRECT(VLOOKUP($G31,ListaEfectos!$A$4:$F$77,2,0)),2,0),0),IF($N31="Desventaja",IFERROR(VLOOKUP(J31,INDIRECT(VLOOKUP($G31,ListaDesventajas!$A$1:$B$24,2,0)),2,0),0),IF($N31="Mantenida",10*INDEX(INDIRECT($F31),1,2),IF($N31="Sostenimiento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0</v>
      </c>
      <c r="R31" s="15">
        <f ca="1">IF($N31="Efecto",IFERROR(VLOOKUP(K31,INDIRECT(VLOOKUP($G31,ListaEfectos!$A$4:$F$77,2,0)),2,0),0),IF($N31="Desventaja",IFERROR(VLOOKUP(K31,INDIRECT(VLOOKUP($G31,ListaDesventajas!$A$1:$B$24,2,0)),2,0),0),IF($N31="Mantenida",10*INDEX(INDIRECT($F31),1,2),IF($N31="Sostenimiento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0</v>
      </c>
      <c r="S31" s="15">
        <f ca="1">IF($N31="Efecto",IFERROR(VLOOKUP(L31,INDIRECT(VLOOKUP($G31,ListaEfectos!$A$4:$F$77,2,0)),2,0),0),IF($N31="Desventaja",IFERROR(VLOOKUP(L31,INDIRECT(VLOOKUP($G31,ListaDesventajas!$A$1:$B$24,2,0)),2,0),0),IF($N31="Mantenida",10*INDEX(INDIRECT($F31),1,2),IF($N31="Sostenimiento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0</v>
      </c>
      <c r="T31" s="52">
        <f t="shared" ca="1" si="4"/>
        <v>10</v>
      </c>
      <c r="V31" s="15" t="str">
        <f t="shared" si="0"/>
        <v>Maniobras de Combate y Apuntar (-50)</v>
      </c>
      <c r="W31" s="15" t="str">
        <f t="shared" si="1"/>
        <v/>
      </c>
      <c r="X31" s="15" t="str">
        <f t="shared" si="5"/>
        <v/>
      </c>
      <c r="Y31" s="34" t="str">
        <f t="shared" ca="1" si="13"/>
        <v/>
      </c>
      <c r="Z31" s="34" t="str">
        <f t="shared" ca="1" si="7"/>
        <v/>
      </c>
      <c r="AA31" s="34" t="str">
        <f t="shared" ca="1" si="8"/>
        <v/>
      </c>
      <c r="AB31" s="61" t="str">
        <f t="shared" ca="1" si="9"/>
        <v/>
      </c>
      <c r="AC31" s="62" t="str">
        <f t="shared" ca="1" si="10"/>
        <v/>
      </c>
      <c r="AD31" s="56" t="str">
        <f t="shared" si="11"/>
        <v/>
      </c>
      <c r="AE31" s="15" t="str">
        <f t="shared" ca="1" si="12"/>
        <v/>
      </c>
      <c r="AF31" s="15" t="str">
        <f ca="1">IF($AB31="","",IF(OR([1]Tablas!A$1&gt;MATCH("?*",$AB32:$AB48,0),INDEX($T:$T,ROW($M30)+[1]Tablas!A$1)&lt;5),"",IF(INDEX($T:$T,ROW($M30)+[1]Tablas!A$1)&lt;6,"000",SUBSTITUTE(SUBSTITUTE(SUBSTITUTE(SUBSTITUTE(SUBSTITUTE(SUBSTITUTE(SUBSTITUTE(INDIRECT(ADDRESS(ROW($M30)+[1]Tablas!A$1,COLUMN($M31))),", ",""),"Aire","1"),"Agua","2"),"Fuego","3"),"Tierra","4"),"Luz","5"),"Oscuridad","6"))))</f>
        <v/>
      </c>
      <c r="AG31" s="15" t="str">
        <f ca="1">IF($AB31="","",IF(OR([1]Tablas!B$1&gt;MATCH("?*",$AB32:$AB48,0),INDEX($T:$T,ROW($M30)+[1]Tablas!B$1)&lt;5),"",IF(INDEX($T:$T,ROW($M30)+[1]Tablas!B$1)&lt;6,"000",SUBSTITUTE(SUBSTITUTE(SUBSTITUTE(SUBSTITUTE(SUBSTITUTE(SUBSTITUTE(SUBSTITUTE(INDIRECT(ADDRESS(ROW($M30)+[1]Tablas!B$1,COLUMN($M31))),", ",""),"Aire","1"),"Agua","2"),"Fuego","3"),"Tierra","4"),"Luz","5"),"Oscuridad","6"))))</f>
        <v/>
      </c>
      <c r="AH31" s="15" t="str">
        <f ca="1">IF($AB31="","",IF(OR([1]Tablas!C$1&gt;MATCH("?*",$AB32:$AB48,0),INDEX($T:$T,ROW($M30)+[1]Tablas!C$1)&lt;5),"",IF(INDEX($T:$T,ROW($M30)+[1]Tablas!C$1)&lt;6,"000",SUBSTITUTE(SUBSTITUTE(SUBSTITUTE(SUBSTITUTE(SUBSTITUTE(SUBSTITUTE(SUBSTITUTE(INDIRECT(ADDRESS(ROW($M30)+[1]Tablas!C$1,COLUMN($M31))),", ",""),"Aire","1"),"Agua","2"),"Fuego","3"),"Tierra","4"),"Luz","5"),"Oscuridad","6"))))</f>
        <v/>
      </c>
      <c r="AI31" s="15" t="str">
        <f ca="1">IF($AB31="","",IF(OR([1]Tablas!D$1&gt;MATCH("?*",$AB32:$AB48,0),INDEX($T:$T,ROW($M30)+[1]Tablas!D$1)&lt;5),"",IF(INDEX($T:$T,ROW($M30)+[1]Tablas!D$1)&lt;6,"000",SUBSTITUTE(SUBSTITUTE(SUBSTITUTE(SUBSTITUTE(SUBSTITUTE(SUBSTITUTE(SUBSTITUTE(INDIRECT(ADDRESS(ROW($M30)+[1]Tablas!D$1,COLUMN($M31))),", ",""),"Aire","1"),"Agua","2"),"Fuego","3"),"Tierra","4"),"Luz","5"),"Oscuridad","6"))))</f>
        <v/>
      </c>
      <c r="AJ31" s="15" t="str">
        <f ca="1">IF($AB31="","",IF(OR([1]Tablas!E$1&gt;MATCH("?*",$AB32:$AB48,0),INDEX($T:$T,ROW($M30)+[1]Tablas!E$1)&lt;5),"",IF(INDEX($T:$T,ROW($M30)+[1]Tablas!E$1)&lt;6,"000",SUBSTITUTE(SUBSTITUTE(SUBSTITUTE(SUBSTITUTE(SUBSTITUTE(SUBSTITUTE(SUBSTITUTE(INDIRECT(ADDRESS(ROW($M30)+[1]Tablas!E$1,COLUMN($M31))),", ",""),"Aire","1"),"Agua","2"),"Fuego","3"),"Tierra","4"),"Luz","5"),"Oscuridad","6"))))</f>
        <v/>
      </c>
      <c r="AK31" s="15" t="str">
        <f ca="1">IF($AB31="","",IF(OR([1]Tablas!F$1&gt;MATCH("?*",$AB32:$AB48,0),INDEX($T:$T,ROW($M30)+[1]Tablas!F$1)&lt;5),"",IF(INDEX($T:$T,ROW($M30)+[1]Tablas!F$1)&lt;6,"000",SUBSTITUTE(SUBSTITUTE(SUBSTITUTE(SUBSTITUTE(SUBSTITUTE(SUBSTITUTE(SUBSTITUTE(INDIRECT(ADDRESS(ROW($M30)+[1]Tablas!F$1,COLUMN($M31))),", ",""),"Aire","1"),"Agua","2"),"Fuego","3"),"Tierra","4"),"Luz","5"),"Oscuridad","6"))))</f>
        <v/>
      </c>
    </row>
    <row r="32" spans="1:37" x14ac:dyDescent="0.25">
      <c r="A32" s="73"/>
      <c r="C32" s="15" t="str">
        <f t="shared" si="2"/>
        <v/>
      </c>
      <c r="D32" s="15" t="str">
        <f t="shared" si="3"/>
        <v/>
      </c>
      <c r="E32" s="15" t="s">
        <v>25</v>
      </c>
      <c r="F32" s="15" t="str">
        <f t="array" ref="F32">IF(C32&lt;&gt;"",ADDRESS(ROW(C32),COLUMN(C32))&amp;":"&amp;ADDRESS(ROW(C32)-1+MATCH(TRUE,C33:$C$463&lt;&gt;"",0),COLUMN(U32)),F31)</f>
        <v>$C$30:$U$32</v>
      </c>
      <c r="G32" s="18" t="s">
        <v>252</v>
      </c>
      <c r="H32" s="16" t="s">
        <v>343</v>
      </c>
      <c r="M32" s="18" t="str">
        <f>IFERROR(VLOOKUP(G32,ListaEfectos!$A$4:$F$77,6,0),"")</f>
        <v>Aire, Fuego, Oscuridad</v>
      </c>
      <c r="N32" s="46" t="str">
        <f>IF(G32="requerimiento","Desventaja",IFERROR(IF(VLOOKUP($G32,ListaEfectos!$A$4:$F$77,1,0)&lt;&gt;"","Efecto"),IFERROR(IF(VLOOKUP($G32,ListaDesventajas!$A$2:$A$24,1,0)&lt;&gt;"","Desventaja"),G32)))</f>
        <v>Efecto</v>
      </c>
      <c r="O32" s="17">
        <f ca="1">IF($N32="Efecto",IFERROR(VLOOKUP(H32,INDIRECT(VLOOKUP($G32,ListaEfectos!$A$4:$F$77,2,0)),2,0),0),IF($N32="Desventaja",IFERROR(VLOOKUP(H32,INDIRECT(VLOOKUP($G32,ListaDesventajas!$A$1:$B$24,2,0)),2,0),0),IF($N32="Mantenida",10*INDEX(INDIRECT($F32),1,2),IF($N32="Sostenimiento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15</v>
      </c>
      <c r="P32" s="15">
        <f ca="1">IF($N32="Efecto",IFERROR(VLOOKUP(I32,INDIRECT(VLOOKUP($G32,ListaEfectos!$A$4:$F$77,2,0)),2,0),0),IF($N32="Desventaja",IFERROR(VLOOKUP(I32,INDIRECT(VLOOKUP($G32,ListaDesventajas!$A$1:$B$24,2,0)),2,0),0),IF($N32="Mantenida",10*INDEX(INDIRECT($F32),1,2),IF($N32="Sostenimiento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0</v>
      </c>
      <c r="Q32" s="15">
        <f ca="1">IF($N32="Efecto",IFERROR(VLOOKUP(J32,INDIRECT(VLOOKUP($G32,ListaEfectos!$A$4:$F$77,2,0)),2,0),0),IF($N32="Desventaja",IFERROR(VLOOKUP(J32,INDIRECT(VLOOKUP($G32,ListaDesventajas!$A$1:$B$24,2,0)),2,0),0),IF($N32="Mantenida",10*INDEX(INDIRECT($F32),1,2),IF($N32="Sostenimiento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0</v>
      </c>
      <c r="R32" s="15">
        <f ca="1">IF($N32="Efecto",IFERROR(VLOOKUP(K32,INDIRECT(VLOOKUP($G32,ListaEfectos!$A$4:$F$77,2,0)),2,0),0),IF($N32="Desventaja",IFERROR(VLOOKUP(K32,INDIRECT(VLOOKUP($G32,ListaDesventajas!$A$1:$B$24,2,0)),2,0),0),IF($N32="Mantenida",10*INDEX(INDIRECT($F32),1,2),IF($N32="Sostenimiento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0</v>
      </c>
      <c r="S32" s="15">
        <f ca="1">IF($N32="Efecto",IFERROR(VLOOKUP(L32,INDIRECT(VLOOKUP($G32,ListaEfectos!$A$4:$F$77,2,0)),2,0),0),IF($N32="Desventaja",IFERROR(VLOOKUP(L32,INDIRECT(VLOOKUP($G32,ListaDesventajas!$A$1:$B$24,2,0)),2,0),0),IF($N32="Mantenida",10*INDEX(INDIRECT($F32),1,2),IF($N32="Sostenimiento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0</v>
      </c>
      <c r="T32" s="52">
        <f t="shared" ca="1" si="4"/>
        <v>15</v>
      </c>
      <c r="V32" s="15" t="str">
        <f t="shared" si="0"/>
        <v>Habilidad de Ataque (+50)</v>
      </c>
      <c r="W32" s="15" t="str">
        <f t="shared" si="1"/>
        <v/>
      </c>
      <c r="X32" s="15" t="str">
        <f t="shared" si="5"/>
        <v/>
      </c>
      <c r="Y32" s="34" t="str">
        <f t="shared" ca="1" si="13"/>
        <v/>
      </c>
      <c r="Z32" s="34" t="str">
        <f t="shared" ca="1" si="7"/>
        <v/>
      </c>
      <c r="AA32" s="34" t="str">
        <f t="shared" ca="1" si="8"/>
        <v/>
      </c>
      <c r="AB32" s="61" t="str">
        <f t="shared" ca="1" si="9"/>
        <v/>
      </c>
      <c r="AC32" s="62" t="str">
        <f t="shared" ca="1" si="10"/>
        <v/>
      </c>
      <c r="AD32" s="56" t="str">
        <f t="shared" si="11"/>
        <v/>
      </c>
      <c r="AE32" s="15" t="str">
        <f t="shared" ca="1" si="12"/>
        <v/>
      </c>
      <c r="AF32" s="15" t="str">
        <f ca="1">IF($AB32="","",IF(OR([1]Tablas!A$1&gt;MATCH("?*",$AB33:$AB49,0),INDEX($T:$T,ROW($M31)+[1]Tablas!A$1)&lt;5),"",IF(INDEX($T:$T,ROW($M31)+[1]Tablas!A$1)&lt;6,"000",SUBSTITUTE(SUBSTITUTE(SUBSTITUTE(SUBSTITUTE(SUBSTITUTE(SUBSTITUTE(SUBSTITUTE(INDIRECT(ADDRESS(ROW($M31)+[1]Tablas!A$1,COLUMN($M32))),", ",""),"Aire","1"),"Agua","2"),"Fuego","3"),"Tierra","4"),"Luz","5"),"Oscuridad","6"))))</f>
        <v/>
      </c>
      <c r="AG32" s="15" t="str">
        <f ca="1">IF($AB32="","",IF(OR([1]Tablas!B$1&gt;MATCH("?*",$AB33:$AB49,0),INDEX($T:$T,ROW($M31)+[1]Tablas!B$1)&lt;5),"",IF(INDEX($T:$T,ROW($M31)+[1]Tablas!B$1)&lt;6,"000",SUBSTITUTE(SUBSTITUTE(SUBSTITUTE(SUBSTITUTE(SUBSTITUTE(SUBSTITUTE(SUBSTITUTE(INDIRECT(ADDRESS(ROW($M31)+[1]Tablas!B$1,COLUMN($M32))),", ",""),"Aire","1"),"Agua","2"),"Fuego","3"),"Tierra","4"),"Luz","5"),"Oscuridad","6"))))</f>
        <v/>
      </c>
      <c r="AH32" s="15" t="str">
        <f ca="1">IF($AB32="","",IF(OR([1]Tablas!C$1&gt;MATCH("?*",$AB33:$AB49,0),INDEX($T:$T,ROW($M31)+[1]Tablas!C$1)&lt;5),"",IF(INDEX($T:$T,ROW($M31)+[1]Tablas!C$1)&lt;6,"000",SUBSTITUTE(SUBSTITUTE(SUBSTITUTE(SUBSTITUTE(SUBSTITUTE(SUBSTITUTE(SUBSTITUTE(INDIRECT(ADDRESS(ROW($M31)+[1]Tablas!C$1,COLUMN($M32))),", ",""),"Aire","1"),"Agua","2"),"Fuego","3"),"Tierra","4"),"Luz","5"),"Oscuridad","6"))))</f>
        <v/>
      </c>
      <c r="AI32" s="15" t="str">
        <f ca="1">IF($AB32="","",IF(OR([1]Tablas!D$1&gt;MATCH("?*",$AB33:$AB49,0),INDEX($T:$T,ROW($M31)+[1]Tablas!D$1)&lt;5),"",IF(INDEX($T:$T,ROW($M31)+[1]Tablas!D$1)&lt;6,"000",SUBSTITUTE(SUBSTITUTE(SUBSTITUTE(SUBSTITUTE(SUBSTITUTE(SUBSTITUTE(SUBSTITUTE(INDIRECT(ADDRESS(ROW($M31)+[1]Tablas!D$1,COLUMN($M32))),", ",""),"Aire","1"),"Agua","2"),"Fuego","3"),"Tierra","4"),"Luz","5"),"Oscuridad","6"))))</f>
        <v/>
      </c>
      <c r="AJ32" s="15" t="str">
        <f ca="1">IF($AB32="","",IF(OR([1]Tablas!E$1&gt;MATCH("?*",$AB33:$AB49,0),INDEX($T:$T,ROW($M31)+[1]Tablas!E$1)&lt;5),"",IF(INDEX($T:$T,ROW($M31)+[1]Tablas!E$1)&lt;6,"000",SUBSTITUTE(SUBSTITUTE(SUBSTITUTE(SUBSTITUTE(SUBSTITUTE(SUBSTITUTE(SUBSTITUTE(INDIRECT(ADDRESS(ROW($M31)+[1]Tablas!E$1,COLUMN($M32))),", ",""),"Aire","1"),"Agua","2"),"Fuego","3"),"Tierra","4"),"Luz","5"),"Oscuridad","6"))))</f>
        <v/>
      </c>
      <c r="AK32" s="15" t="str">
        <f ca="1">IF($AB32="","",IF(OR([1]Tablas!F$1&gt;MATCH("?*",$AB33:$AB49,0),INDEX($T:$T,ROW($M31)+[1]Tablas!F$1)&lt;5),"",IF(INDEX($T:$T,ROW($M31)+[1]Tablas!F$1)&lt;6,"000",SUBSTITUTE(SUBSTITUTE(SUBSTITUTE(SUBSTITUTE(SUBSTITUTE(SUBSTITUTE(SUBSTITUTE(INDIRECT(ADDRESS(ROW($M31)+[1]Tablas!F$1,COLUMN($M32))),", ",""),"Aire","1"),"Agua","2"),"Fuego","3"),"Tierra","4"),"Luz","5"),"Oscuridad","6"))))</f>
        <v/>
      </c>
    </row>
    <row r="33" spans="1:37" x14ac:dyDescent="0.25">
      <c r="A33" s="73"/>
      <c r="B33" s="18" t="s">
        <v>392</v>
      </c>
      <c r="C33" s="15">
        <f t="shared" si="2"/>
        <v>55</v>
      </c>
      <c r="D33" s="15">
        <f t="shared" si="3"/>
        <v>2</v>
      </c>
      <c r="E33" s="15" t="s">
        <v>26</v>
      </c>
      <c r="F33" s="15" t="str">
        <f t="array" ref="F33">IF(C33&lt;&gt;"",ADDRESS(ROW(C33),COLUMN(C33))&amp;":"&amp;ADDRESS(ROW(C33)-1+MATCH(TRUE,C34:$C$463&lt;&gt;"",0),COLUMN(U33)),F32)</f>
        <v>$C$33:$U$35</v>
      </c>
      <c r="G33" s="18" t="s">
        <v>252</v>
      </c>
      <c r="H33" s="16" t="s">
        <v>352</v>
      </c>
      <c r="M33" s="18" t="str">
        <f>IFERROR(VLOOKUP(G33,ListaEfectos!$A$4:$F$77,6,0),"")</f>
        <v>Aire, Fuego, Oscuridad</v>
      </c>
      <c r="N33" s="46" t="str">
        <f>IF(G33="requerimiento","Desventaja",IFERROR(IF(VLOOKUP($G33,ListaEfectos!$A$4:$F$77,1,0)&lt;&gt;"","Efecto"),IFERROR(IF(VLOOKUP($G33,ListaDesventajas!$A$2:$A$24,1,0)&lt;&gt;"","Desventaja"),G33)))</f>
        <v>Efecto</v>
      </c>
      <c r="O33" s="17">
        <f ca="1">IF($N33="Efecto",IFERROR(VLOOKUP(H33,INDIRECT(VLOOKUP($G33,ListaEfectos!$A$4:$F$77,2,0)),2,0),0),IF($N33="Desventaja",IFERROR(VLOOKUP(H33,INDIRECT(VLOOKUP($G33,ListaDesventajas!$A$1:$B$24,2,0)),2,0),0),IF($N33="Mantenida",10*INDEX(INDIRECT($F33),1,2),IF($N33="Sostenimiento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10</v>
      </c>
      <c r="P33" s="15">
        <f ca="1">IF($N33="Efecto",IFERROR(VLOOKUP(I33,INDIRECT(VLOOKUP($G33,ListaEfectos!$A$4:$F$77,2,0)),2,0),0),IF($N33="Desventaja",IFERROR(VLOOKUP(I33,INDIRECT(VLOOKUP($G33,ListaDesventajas!$A$1:$B$24,2,0)),2,0),0),IF($N33="Mantenida",10*INDEX(INDIRECT($F33),1,2),IF($N33="Sostenimiento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0</v>
      </c>
      <c r="Q33" s="15">
        <f ca="1">IF($N33="Efecto",IFERROR(VLOOKUP(J33,INDIRECT(VLOOKUP($G33,ListaEfectos!$A$4:$F$77,2,0)),2,0),0),IF($N33="Desventaja",IFERROR(VLOOKUP(J33,INDIRECT(VLOOKUP($G33,ListaDesventajas!$A$1:$B$24,2,0)),2,0),0),IF($N33="Mantenida",10*INDEX(INDIRECT($F33),1,2),IF($N33="Sostenimiento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0</v>
      </c>
      <c r="R33" s="15">
        <f ca="1">IF($N33="Efecto",IFERROR(VLOOKUP(K33,INDIRECT(VLOOKUP($G33,ListaEfectos!$A$4:$F$77,2,0)),2,0),0),IF($N33="Desventaja",IFERROR(VLOOKUP(K33,INDIRECT(VLOOKUP($G33,ListaDesventajas!$A$1:$B$24,2,0)),2,0),0),IF($N33="Mantenida",10*INDEX(INDIRECT($F33),1,2),IF($N33="Sostenimiento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0</v>
      </c>
      <c r="S33" s="15">
        <f ca="1">IF($N33="Efecto",IFERROR(VLOOKUP(L33,INDIRECT(VLOOKUP($G33,ListaEfectos!$A$4:$F$77,2,0)),2,0),0),IF($N33="Desventaja",IFERROR(VLOOKUP(L33,INDIRECT(VLOOKUP($G33,ListaDesventajas!$A$1:$B$24,2,0)),2,0),0),IF($N33="Mantenida",10*INDEX(INDIRECT($F33),1,2),IF($N33="Sostenimiento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0</v>
      </c>
      <c r="T33" s="52">
        <f t="shared" ca="1" si="4"/>
        <v>10</v>
      </c>
      <c r="V33" s="15" t="str">
        <f t="shared" si="0"/>
        <v>Habilidad de Ataque (+40)</v>
      </c>
      <c r="W33" s="15" t="str">
        <f t="shared" si="1"/>
        <v/>
      </c>
      <c r="X33" s="15" t="str">
        <f t="shared" si="5"/>
        <v/>
      </c>
      <c r="Y33" s="34" t="str">
        <f t="shared" ca="1" si="13"/>
        <v>Habilidad de Ataque (+40), Ataque con Área (25 metros de radio), Impacto (FUE 16)</v>
      </c>
      <c r="Z33" s="34" t="str">
        <f t="shared" ca="1" si="7"/>
        <v/>
      </c>
      <c r="AA33" s="34" t="str">
        <f t="shared" ca="1" si="8"/>
        <v/>
      </c>
      <c r="AB33" s="61" t="str">
        <f t="shared" ca="1" si="9"/>
        <v>Habilidad de Ataque (+40), Ataque con Área (25 metros de radio), Impacto (FUE 16)</v>
      </c>
      <c r="AC33" s="62" t="str">
        <f t="shared" ca="1" si="10"/>
        <v/>
      </c>
      <c r="AD33" s="56" t="str">
        <f t="shared" si="11"/>
        <v>La cola</v>
      </c>
      <c r="AE33" s="15" t="str">
        <f t="shared" ca="1" si="12"/>
        <v>Aire, Fuego, Oscuridad, Fuego, Luz, Oscuridad, Fuego</v>
      </c>
      <c r="AF33" s="15" t="str">
        <f ca="1">IF($AB33="","",IF(OR([1]Tablas!A$1&gt;MATCH("?*",$AB34:$AB50,0),INDEX($T:$T,ROW($M32)+[1]Tablas!A$1)&lt;5),"",IF(INDEX($T:$T,ROW($M32)+[1]Tablas!A$1)&lt;6,"000",SUBSTITUTE(SUBSTITUTE(SUBSTITUTE(SUBSTITUTE(SUBSTITUTE(SUBSTITUTE(SUBSTITUTE(INDIRECT(ADDRESS(ROW($M32)+[1]Tablas!A$1,COLUMN($M33))),", ",""),"Aire","1"),"Agua","2"),"Fuego","3"),"Tierra","4"),"Luz","5"),"Oscuridad","6"))))</f>
        <v>136</v>
      </c>
      <c r="AG33" s="15" t="str">
        <f ca="1">IF($AB33="","",IF(OR([1]Tablas!B$1&gt;MATCH("?*",$AB34:$AB50,0),INDEX($T:$T,ROW($M32)+[1]Tablas!B$1)&lt;5),"",IF(INDEX($T:$T,ROW($M32)+[1]Tablas!B$1)&lt;6,"000",SUBSTITUTE(SUBSTITUTE(SUBSTITUTE(SUBSTITUTE(SUBSTITUTE(SUBSTITUTE(SUBSTITUTE(INDIRECT(ADDRESS(ROW($M32)+[1]Tablas!B$1,COLUMN($M33))),", ",""),"Aire","1"),"Agua","2"),"Fuego","3"),"Tierra","4"),"Luz","5"),"Oscuridad","6"))))</f>
        <v>356</v>
      </c>
      <c r="AH33" s="15" t="str">
        <f ca="1">IF($AB33="","",IF(OR([1]Tablas!C$1&gt;MATCH("?*",$AB34:$AB50,0),INDEX($T:$T,ROW($M32)+[1]Tablas!C$1)&lt;5),"",IF(INDEX($T:$T,ROW($M32)+[1]Tablas!C$1)&lt;6,"000",SUBSTITUTE(SUBSTITUTE(SUBSTITUTE(SUBSTITUTE(SUBSTITUTE(SUBSTITUTE(SUBSTITUTE(INDIRECT(ADDRESS(ROW($M32)+[1]Tablas!C$1,COLUMN($M33))),", ",""),"Aire","1"),"Agua","2"),"Fuego","3"),"Tierra","4"),"Luz","5"),"Oscuridad","6"))))</f>
        <v>3</v>
      </c>
      <c r="AI33" s="15" t="str">
        <f ca="1">IF($AB33="","",IF(OR([1]Tablas!D$1&gt;MATCH("?*",$AB34:$AB50,0),INDEX($T:$T,ROW($M32)+[1]Tablas!D$1)&lt;5),"",IF(INDEX($T:$T,ROW($M32)+[1]Tablas!D$1)&lt;6,"000",SUBSTITUTE(SUBSTITUTE(SUBSTITUTE(SUBSTITUTE(SUBSTITUTE(SUBSTITUTE(SUBSTITUTE(INDIRECT(ADDRESS(ROW($M32)+[1]Tablas!D$1,COLUMN($M33))),", ",""),"Aire","1"),"Agua","2"),"Fuego","3"),"Tierra","4"),"Luz","5"),"Oscuridad","6"))))</f>
        <v/>
      </c>
      <c r="AJ33" s="15" t="str">
        <f ca="1">IF($AB33="","",IF(OR([1]Tablas!E$1&gt;MATCH("?*",$AB34:$AB50,0),INDEX($T:$T,ROW($M32)+[1]Tablas!E$1)&lt;5),"",IF(INDEX($T:$T,ROW($M32)+[1]Tablas!E$1)&lt;6,"000",SUBSTITUTE(SUBSTITUTE(SUBSTITUTE(SUBSTITUTE(SUBSTITUTE(SUBSTITUTE(SUBSTITUTE(INDIRECT(ADDRESS(ROW($M32)+[1]Tablas!E$1,COLUMN($M33))),", ",""),"Aire","1"),"Agua","2"),"Fuego","3"),"Tierra","4"),"Luz","5"),"Oscuridad","6"))))</f>
        <v/>
      </c>
      <c r="AK33" s="15" t="str">
        <f ca="1">IF($AB33="","",IF(OR([1]Tablas!F$1&gt;MATCH("?*",$AB34:$AB50,0),INDEX($T:$T,ROW($M32)+[1]Tablas!F$1)&lt;5),"",IF(INDEX($T:$T,ROW($M32)+[1]Tablas!F$1)&lt;6,"000",SUBSTITUTE(SUBSTITUTE(SUBSTITUTE(SUBSTITUTE(SUBSTITUTE(SUBSTITUTE(SUBSTITUTE(INDIRECT(ADDRESS(ROW($M32)+[1]Tablas!F$1,COLUMN($M33))),", ",""),"Aire","1"),"Agua","2"),"Fuego","3"),"Tierra","4"),"Luz","5"),"Oscuridad","6"))))</f>
        <v/>
      </c>
    </row>
    <row r="34" spans="1:37" x14ac:dyDescent="0.25">
      <c r="A34" s="73"/>
      <c r="C34" s="15" t="str">
        <f t="shared" si="2"/>
        <v/>
      </c>
      <c r="D34" s="15" t="str">
        <f t="shared" si="3"/>
        <v/>
      </c>
      <c r="E34" s="15" t="s">
        <v>27</v>
      </c>
      <c r="F34" s="15" t="str">
        <f t="array" ref="F34">IF(C34&lt;&gt;"",ADDRESS(ROW(C34),COLUMN(C34))&amp;":"&amp;ADDRESS(ROW(C34)-1+MATCH(TRUE,C35:$C$463&lt;&gt;"",0),COLUMN(U34)),F33)</f>
        <v>$C$33:$U$35</v>
      </c>
      <c r="G34" s="18" t="s">
        <v>246</v>
      </c>
      <c r="H34" s="15" t="s">
        <v>360</v>
      </c>
      <c r="M34" s="18" t="str">
        <f>IFERROR(VLOOKUP(G34,ListaEfectos!$A$4:$F$77,6,0),"")</f>
        <v>Fuego, Luz, Oscuridad</v>
      </c>
      <c r="N34" s="46" t="str">
        <f>IF(G34="requerimiento","Desventaja",IFERROR(IF(VLOOKUP($G34,ListaEfectos!$A$4:$F$77,1,0)&lt;&gt;"","Efecto"),IFERROR(IF(VLOOKUP($G34,ListaDesventajas!$A$2:$A$24,1,0)&lt;&gt;"","Desventaja"),G34)))</f>
        <v>Efecto</v>
      </c>
      <c r="O34" s="17">
        <f ca="1">IF($N34="Efecto",IFERROR(VLOOKUP(H34,INDIRECT(VLOOKUP($G34,ListaEfectos!$A$4:$F$77,2,0)),2,0),0),IF($N34="Desventaja",IFERROR(VLOOKUP(H34,INDIRECT(VLOOKUP($G34,ListaDesventajas!$A$1:$B$24,2,0)),2,0),0),IF($N34="Mantenida",10*INDEX(INDIRECT($F34),1,2),IF($N34="Sostenimiento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20</v>
      </c>
      <c r="P34" s="15">
        <f ca="1">IF($N34="Efecto",IFERROR(VLOOKUP(I34,INDIRECT(VLOOKUP($G34,ListaEfectos!$A$4:$F$77,2,0)),2,0),0),IF($N34="Desventaja",IFERROR(VLOOKUP(I34,INDIRECT(VLOOKUP($G34,ListaDesventajas!$A$1:$B$24,2,0)),2,0),0),IF($N34="Mantenida",10*INDEX(INDIRECT($F34),1,2),IF($N34="Sostenimiento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0</v>
      </c>
      <c r="Q34" s="15">
        <f ca="1">IF($N34="Efecto",IFERROR(VLOOKUP(J34,INDIRECT(VLOOKUP($G34,ListaEfectos!$A$4:$F$77,2,0)),2,0),0),IF($N34="Desventaja",IFERROR(VLOOKUP(J34,INDIRECT(VLOOKUP($G34,ListaDesventajas!$A$1:$B$24,2,0)),2,0),0),IF($N34="Mantenida",10*INDEX(INDIRECT($F34),1,2),IF($N34="Sostenimiento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0</v>
      </c>
      <c r="R34" s="15">
        <f ca="1">IF($N34="Efecto",IFERROR(VLOOKUP(K34,INDIRECT(VLOOKUP($G34,ListaEfectos!$A$4:$F$77,2,0)),2,0),0),IF($N34="Desventaja",IFERROR(VLOOKUP(K34,INDIRECT(VLOOKUP($G34,ListaDesventajas!$A$1:$B$24,2,0)),2,0),0),IF($N34="Mantenida",10*INDEX(INDIRECT($F34),1,2),IF($N34="Sostenimiento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0</v>
      </c>
      <c r="S34" s="15">
        <f ca="1">IF($N34="Efecto",IFERROR(VLOOKUP(L34,INDIRECT(VLOOKUP($G34,ListaEfectos!$A$4:$F$77,2,0)),2,0),0),IF($N34="Desventaja",IFERROR(VLOOKUP(L34,INDIRECT(VLOOKUP($G34,ListaDesventajas!$A$1:$B$24,2,0)),2,0),0),IF($N34="Mantenida",10*INDEX(INDIRECT($F34),1,2),IF($N34="Sostenimiento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0</v>
      </c>
      <c r="T34" s="52">
        <f t="shared" ca="1" si="4"/>
        <v>20</v>
      </c>
      <c r="V34" s="15" t="str">
        <f t="shared" si="0"/>
        <v>Ataque con Área (25 metros de radio)</v>
      </c>
      <c r="W34" s="15" t="str">
        <f t="shared" si="1"/>
        <v/>
      </c>
      <c r="X34" s="15" t="str">
        <f t="shared" si="5"/>
        <v/>
      </c>
      <c r="Y34" s="34" t="str">
        <f t="shared" ca="1" si="13"/>
        <v/>
      </c>
      <c r="Z34" s="34" t="str">
        <f t="shared" ca="1" si="7"/>
        <v/>
      </c>
      <c r="AA34" s="34" t="str">
        <f t="shared" ca="1" si="8"/>
        <v/>
      </c>
      <c r="AB34" s="61" t="str">
        <f t="shared" ca="1" si="9"/>
        <v/>
      </c>
      <c r="AC34" s="62" t="str">
        <f t="shared" ca="1" si="10"/>
        <v/>
      </c>
      <c r="AD34" s="56" t="str">
        <f t="shared" si="11"/>
        <v/>
      </c>
      <c r="AE34" s="15" t="str">
        <f t="shared" ca="1" si="12"/>
        <v/>
      </c>
      <c r="AF34" s="15" t="str">
        <f ca="1">IF($AB34="","",IF(OR([1]Tablas!A$1&gt;MATCH("?*",$AB35:$AB51,0),INDEX($T:$T,ROW($M33)+[1]Tablas!A$1)&lt;5),"",IF(INDEX($T:$T,ROW($M33)+[1]Tablas!A$1)&lt;6,"000",SUBSTITUTE(SUBSTITUTE(SUBSTITUTE(SUBSTITUTE(SUBSTITUTE(SUBSTITUTE(SUBSTITUTE(INDIRECT(ADDRESS(ROW($M33)+[1]Tablas!A$1,COLUMN($M34))),", ",""),"Aire","1"),"Agua","2"),"Fuego","3"),"Tierra","4"),"Luz","5"),"Oscuridad","6"))))</f>
        <v/>
      </c>
      <c r="AG34" s="15" t="str">
        <f ca="1">IF($AB34="","",IF(OR([1]Tablas!B$1&gt;MATCH("?*",$AB35:$AB51,0),INDEX($T:$T,ROW($M33)+[1]Tablas!B$1)&lt;5),"",IF(INDEX($T:$T,ROW($M33)+[1]Tablas!B$1)&lt;6,"000",SUBSTITUTE(SUBSTITUTE(SUBSTITUTE(SUBSTITUTE(SUBSTITUTE(SUBSTITUTE(SUBSTITUTE(INDIRECT(ADDRESS(ROW($M33)+[1]Tablas!B$1,COLUMN($M34))),", ",""),"Aire","1"),"Agua","2"),"Fuego","3"),"Tierra","4"),"Luz","5"),"Oscuridad","6"))))</f>
        <v/>
      </c>
      <c r="AH34" s="15" t="str">
        <f ca="1">IF($AB34="","",IF(OR([1]Tablas!C$1&gt;MATCH("?*",$AB35:$AB51,0),INDEX($T:$T,ROW($M33)+[1]Tablas!C$1)&lt;5),"",IF(INDEX($T:$T,ROW($M33)+[1]Tablas!C$1)&lt;6,"000",SUBSTITUTE(SUBSTITUTE(SUBSTITUTE(SUBSTITUTE(SUBSTITUTE(SUBSTITUTE(SUBSTITUTE(INDIRECT(ADDRESS(ROW($M33)+[1]Tablas!C$1,COLUMN($M34))),", ",""),"Aire","1"),"Agua","2"),"Fuego","3"),"Tierra","4"),"Luz","5"),"Oscuridad","6"))))</f>
        <v/>
      </c>
      <c r="AI34" s="15" t="str">
        <f ca="1">IF($AB34="","",IF(OR([1]Tablas!D$1&gt;MATCH("?*",$AB35:$AB51,0),INDEX($T:$T,ROW($M33)+[1]Tablas!D$1)&lt;5),"",IF(INDEX($T:$T,ROW($M33)+[1]Tablas!D$1)&lt;6,"000",SUBSTITUTE(SUBSTITUTE(SUBSTITUTE(SUBSTITUTE(SUBSTITUTE(SUBSTITUTE(SUBSTITUTE(INDIRECT(ADDRESS(ROW($M33)+[1]Tablas!D$1,COLUMN($M34))),", ",""),"Aire","1"),"Agua","2"),"Fuego","3"),"Tierra","4"),"Luz","5"),"Oscuridad","6"))))</f>
        <v/>
      </c>
      <c r="AJ34" s="15" t="str">
        <f ca="1">IF($AB34="","",IF(OR([1]Tablas!E$1&gt;MATCH("?*",$AB35:$AB51,0),INDEX($T:$T,ROW($M33)+[1]Tablas!E$1)&lt;5),"",IF(INDEX($T:$T,ROW($M33)+[1]Tablas!E$1)&lt;6,"000",SUBSTITUTE(SUBSTITUTE(SUBSTITUTE(SUBSTITUTE(SUBSTITUTE(SUBSTITUTE(SUBSTITUTE(INDIRECT(ADDRESS(ROW($M33)+[1]Tablas!E$1,COLUMN($M34))),", ",""),"Aire","1"),"Agua","2"),"Fuego","3"),"Tierra","4"),"Luz","5"),"Oscuridad","6"))))</f>
        <v/>
      </c>
      <c r="AK34" s="15" t="str">
        <f ca="1">IF($AB34="","",IF(OR([1]Tablas!F$1&gt;MATCH("?*",$AB35:$AB51,0),INDEX($T:$T,ROW($M33)+[1]Tablas!F$1)&lt;5),"",IF(INDEX($T:$T,ROW($M33)+[1]Tablas!F$1)&lt;6,"000",SUBSTITUTE(SUBSTITUTE(SUBSTITUTE(SUBSTITUTE(SUBSTITUTE(SUBSTITUTE(SUBSTITUTE(INDIRECT(ADDRESS(ROW($M33)+[1]Tablas!F$1,COLUMN($M34))),", ",""),"Aire","1"),"Agua","2"),"Fuego","3"),"Tierra","4"),"Luz","5"),"Oscuridad","6"))))</f>
        <v/>
      </c>
    </row>
    <row r="35" spans="1:37" x14ac:dyDescent="0.25">
      <c r="A35" s="73"/>
      <c r="C35" s="15" t="str">
        <f t="shared" si="2"/>
        <v/>
      </c>
      <c r="D35" s="15" t="str">
        <f t="shared" si="3"/>
        <v/>
      </c>
      <c r="E35" s="15" t="s">
        <v>28</v>
      </c>
      <c r="F35" s="15" t="str">
        <f t="array" ref="F35">IF(C35&lt;&gt;"",ADDRESS(ROW(C35),COLUMN(C35))&amp;":"&amp;ADDRESS(ROW(C35)-1+MATCH(TRUE,C36:$C$463&lt;&gt;"",0),COLUMN(U35)),F34)</f>
        <v>$C$33:$U$35</v>
      </c>
      <c r="G35" s="18" t="s">
        <v>306</v>
      </c>
      <c r="H35" s="15" t="s">
        <v>361</v>
      </c>
      <c r="M35" s="18" t="str">
        <f>IFERROR(VLOOKUP(G35,ListaEfectos!$A$4:$F$77,6,0),"")</f>
        <v>Fuego</v>
      </c>
      <c r="N35" s="46" t="str">
        <f>IF(G35="requerimiento","Desventaja",IFERROR(IF(VLOOKUP($G35,ListaEfectos!$A$4:$F$77,1,0)&lt;&gt;"","Efecto"),IFERROR(IF(VLOOKUP($G35,ListaDesventajas!$A$2:$A$24,1,0)&lt;&gt;"","Desventaja"),G35)))</f>
        <v>Efecto</v>
      </c>
      <c r="O35" s="17">
        <f ca="1">IF($N35="Efecto",IFERROR(VLOOKUP(H35,INDIRECT(VLOOKUP($G35,ListaEfectos!$A$4:$F$77,2,0)),2,0),0),IF($N35="Desventaja",IFERROR(VLOOKUP(H35,INDIRECT(VLOOKUP($G35,ListaDesventajas!$A$1:$B$24,2,0)),2,0),0),IF($N35="Mantenida",10*INDEX(INDIRECT($F35),1,2),IF($N35="Sostenimiento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25</v>
      </c>
      <c r="P35" s="15">
        <f ca="1">IF($N35="Efecto",IFERROR(VLOOKUP(I35,INDIRECT(VLOOKUP($G35,ListaEfectos!$A$4:$F$77,2,0)),2,0),0),IF($N35="Desventaja",IFERROR(VLOOKUP(I35,INDIRECT(VLOOKUP($G35,ListaDesventajas!$A$1:$B$24,2,0)),2,0),0),IF($N35="Mantenida",10*INDEX(INDIRECT($F35),1,2),IF($N35="Sostenimiento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0</v>
      </c>
      <c r="Q35" s="15">
        <f ca="1">IF($N35="Efecto",IFERROR(VLOOKUP(J35,INDIRECT(VLOOKUP($G35,ListaEfectos!$A$4:$F$77,2,0)),2,0),0),IF($N35="Desventaja",IFERROR(VLOOKUP(J35,INDIRECT(VLOOKUP($G35,ListaDesventajas!$A$1:$B$24,2,0)),2,0),0),IF($N35="Mantenida",10*INDEX(INDIRECT($F35),1,2),IF($N35="Sostenimiento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0</v>
      </c>
      <c r="R35" s="15">
        <f ca="1">IF($N35="Efecto",IFERROR(VLOOKUP(K35,INDIRECT(VLOOKUP($G35,ListaEfectos!$A$4:$F$77,2,0)),2,0),0),IF($N35="Desventaja",IFERROR(VLOOKUP(K35,INDIRECT(VLOOKUP($G35,ListaDesventajas!$A$1:$B$24,2,0)),2,0),0),IF($N35="Mantenida",10*INDEX(INDIRECT($F35),1,2),IF($N35="Sostenimiento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0</v>
      </c>
      <c r="S35" s="15">
        <f ca="1">IF($N35="Efecto",IFERROR(VLOOKUP(L35,INDIRECT(VLOOKUP($G35,ListaEfectos!$A$4:$F$77,2,0)),2,0),0),IF($N35="Desventaja",IFERROR(VLOOKUP(L35,INDIRECT(VLOOKUP($G35,ListaDesventajas!$A$1:$B$24,2,0)),2,0),0),IF($N35="Mantenida",10*INDEX(INDIRECT($F35),1,2),IF($N35="Sostenimiento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0</v>
      </c>
      <c r="T35" s="52">
        <f t="shared" ca="1" si="4"/>
        <v>25</v>
      </c>
      <c r="V35" s="15" t="str">
        <f t="shared" si="0"/>
        <v>Impacto (FUE 16)</v>
      </c>
      <c r="W35" s="15" t="str">
        <f t="shared" si="1"/>
        <v/>
      </c>
      <c r="X35" s="15" t="str">
        <f t="shared" si="5"/>
        <v/>
      </c>
      <c r="Y35" s="34" t="str">
        <f t="shared" ca="1" si="13"/>
        <v/>
      </c>
      <c r="Z35" s="34" t="str">
        <f t="shared" ca="1" si="7"/>
        <v/>
      </c>
      <c r="AA35" s="34" t="str">
        <f t="shared" ca="1" si="8"/>
        <v/>
      </c>
      <c r="AB35" s="61" t="str">
        <f t="shared" ca="1" si="9"/>
        <v/>
      </c>
      <c r="AC35" s="62" t="str">
        <f t="shared" ca="1" si="10"/>
        <v/>
      </c>
      <c r="AD35" s="56" t="str">
        <f t="shared" si="11"/>
        <v/>
      </c>
      <c r="AE35" s="15" t="str">
        <f t="shared" ca="1" si="12"/>
        <v/>
      </c>
      <c r="AF35" s="15" t="str">
        <f ca="1">IF($AB35="","",IF(OR([1]Tablas!A$1&gt;MATCH("?*",$AB36:$AB52,0),INDEX($T:$T,ROW($M34)+[1]Tablas!A$1)&lt;5),"",IF(INDEX($T:$T,ROW($M34)+[1]Tablas!A$1)&lt;6,"000",SUBSTITUTE(SUBSTITUTE(SUBSTITUTE(SUBSTITUTE(SUBSTITUTE(SUBSTITUTE(SUBSTITUTE(INDIRECT(ADDRESS(ROW($M34)+[1]Tablas!A$1,COLUMN($M35))),", ",""),"Aire","1"),"Agua","2"),"Fuego","3"),"Tierra","4"),"Luz","5"),"Oscuridad","6"))))</f>
        <v/>
      </c>
      <c r="AG35" s="15" t="str">
        <f ca="1">IF($AB35="","",IF(OR([1]Tablas!B$1&gt;MATCH("?*",$AB36:$AB52,0),INDEX($T:$T,ROW($M34)+[1]Tablas!B$1)&lt;5),"",IF(INDEX($T:$T,ROW($M34)+[1]Tablas!B$1)&lt;6,"000",SUBSTITUTE(SUBSTITUTE(SUBSTITUTE(SUBSTITUTE(SUBSTITUTE(SUBSTITUTE(SUBSTITUTE(INDIRECT(ADDRESS(ROW($M34)+[1]Tablas!B$1,COLUMN($M35))),", ",""),"Aire","1"),"Agua","2"),"Fuego","3"),"Tierra","4"),"Luz","5"),"Oscuridad","6"))))</f>
        <v/>
      </c>
      <c r="AH35" s="15" t="str">
        <f ca="1">IF($AB35="","",IF(OR([1]Tablas!C$1&gt;MATCH("?*",$AB36:$AB52,0),INDEX($T:$T,ROW($M34)+[1]Tablas!C$1)&lt;5),"",IF(INDEX($T:$T,ROW($M34)+[1]Tablas!C$1)&lt;6,"000",SUBSTITUTE(SUBSTITUTE(SUBSTITUTE(SUBSTITUTE(SUBSTITUTE(SUBSTITUTE(SUBSTITUTE(INDIRECT(ADDRESS(ROW($M34)+[1]Tablas!C$1,COLUMN($M35))),", ",""),"Aire","1"),"Agua","2"),"Fuego","3"),"Tierra","4"),"Luz","5"),"Oscuridad","6"))))</f>
        <v/>
      </c>
      <c r="AI35" s="15" t="str">
        <f ca="1">IF($AB35="","",IF(OR([1]Tablas!D$1&gt;MATCH("?*",$AB36:$AB52,0),INDEX($T:$T,ROW($M34)+[1]Tablas!D$1)&lt;5),"",IF(INDEX($T:$T,ROW($M34)+[1]Tablas!D$1)&lt;6,"000",SUBSTITUTE(SUBSTITUTE(SUBSTITUTE(SUBSTITUTE(SUBSTITUTE(SUBSTITUTE(SUBSTITUTE(INDIRECT(ADDRESS(ROW($M34)+[1]Tablas!D$1,COLUMN($M35))),", ",""),"Aire","1"),"Agua","2"),"Fuego","3"),"Tierra","4"),"Luz","5"),"Oscuridad","6"))))</f>
        <v/>
      </c>
      <c r="AJ35" s="15" t="str">
        <f ca="1">IF($AB35="","",IF(OR([1]Tablas!E$1&gt;MATCH("?*",$AB36:$AB52,0),INDEX($T:$T,ROW($M34)+[1]Tablas!E$1)&lt;5),"",IF(INDEX($T:$T,ROW($M34)+[1]Tablas!E$1)&lt;6,"000",SUBSTITUTE(SUBSTITUTE(SUBSTITUTE(SUBSTITUTE(SUBSTITUTE(SUBSTITUTE(SUBSTITUTE(INDIRECT(ADDRESS(ROW($M34)+[1]Tablas!E$1,COLUMN($M35))),", ",""),"Aire","1"),"Agua","2"),"Fuego","3"),"Tierra","4"),"Luz","5"),"Oscuridad","6"))))</f>
        <v/>
      </c>
      <c r="AK35" s="15" t="str">
        <f ca="1">IF($AB35="","",IF(OR([1]Tablas!F$1&gt;MATCH("?*",$AB36:$AB52,0),INDEX($T:$T,ROW($M34)+[1]Tablas!F$1)&lt;5),"",IF(INDEX($T:$T,ROW($M34)+[1]Tablas!F$1)&lt;6,"000",SUBSTITUTE(SUBSTITUTE(SUBSTITUTE(SUBSTITUTE(SUBSTITUTE(SUBSTITUTE(SUBSTITUTE(INDIRECT(ADDRESS(ROW($M34)+[1]Tablas!F$1,COLUMN($M35))),", ",""),"Aire","1"),"Agua","2"),"Fuego","3"),"Tierra","4"),"Luz","5"),"Oscuridad","6"))))</f>
        <v/>
      </c>
    </row>
    <row r="36" spans="1:37" x14ac:dyDescent="0.25">
      <c r="A36" s="73"/>
      <c r="B36" s="18" t="s">
        <v>393</v>
      </c>
      <c r="C36" s="15">
        <f t="shared" si="2"/>
        <v>80</v>
      </c>
      <c r="D36" s="15">
        <f t="shared" si="3"/>
        <v>3</v>
      </c>
      <c r="E36" s="15" t="s">
        <v>29</v>
      </c>
      <c r="F36" s="15" t="str">
        <f t="array" ref="F36">IF(C36&lt;&gt;"",ADDRESS(ROW(C36),COLUMN(C36))&amp;":"&amp;ADDRESS(ROW(C36)-1+MATCH(TRUE,C37:$C$463&lt;&gt;"",0),COLUMN(U36)),F35)</f>
        <v>$C$36:$U$40</v>
      </c>
      <c r="G36" s="18" t="s">
        <v>243</v>
      </c>
      <c r="H36" s="15" t="s">
        <v>362</v>
      </c>
      <c r="M36" s="18" t="str">
        <f>IFERROR(VLOOKUP(G36,ListaEfectos!$A$4:$F$77,6,0),"")</f>
        <v>Agua, Aire, Fuego</v>
      </c>
      <c r="N36" s="46" t="str">
        <f>IF(G36="requerimiento","Desventaja",IFERROR(IF(VLOOKUP($G36,ListaEfectos!$A$4:$F$77,1,0)&lt;&gt;"","Efecto"),IFERROR(IF(VLOOKUP($G36,ListaDesventajas!$A$2:$A$24,1,0)&lt;&gt;"","Desventaja"),G36)))</f>
        <v>Efecto</v>
      </c>
      <c r="O36" s="17">
        <f ca="1">IF($N36="Efecto",IFERROR(VLOOKUP(H36,INDIRECT(VLOOKUP($G36,ListaEfectos!$A$4:$F$77,2,0)),2,0),0),IF($N36="Desventaja",IFERROR(VLOOKUP(H36,INDIRECT(VLOOKUP($G36,ListaDesventajas!$A$1:$B$24,2,0)),2,0),0),IF($N36="Mantenida",10*INDEX(INDIRECT($F36),1,2),IF($N36="Sostenimiento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35</v>
      </c>
      <c r="P36" s="15">
        <f ca="1">IF($N36="Efecto",IFERROR(VLOOKUP(I36,INDIRECT(VLOOKUP($G36,ListaEfectos!$A$4:$F$77,2,0)),2,0),0),IF($N36="Desventaja",IFERROR(VLOOKUP(I36,INDIRECT(VLOOKUP($G36,ListaDesventajas!$A$1:$B$24,2,0)),2,0),0),IF($N36="Mantenida",10*INDEX(INDIRECT($F36),1,2),IF($N36="Sostenimiento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0</v>
      </c>
      <c r="Q36" s="15">
        <f ca="1">IF($N36="Efecto",IFERROR(VLOOKUP(J36,INDIRECT(VLOOKUP($G36,ListaEfectos!$A$4:$F$77,2,0)),2,0),0),IF($N36="Desventaja",IFERROR(VLOOKUP(J36,INDIRECT(VLOOKUP($G36,ListaDesventajas!$A$1:$B$24,2,0)),2,0),0),IF($N36="Mantenida",10*INDEX(INDIRECT($F36),1,2),IF($N36="Sostenimiento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0</v>
      </c>
      <c r="R36" s="15">
        <f ca="1">IF($N36="Efecto",IFERROR(VLOOKUP(K36,INDIRECT(VLOOKUP($G36,ListaEfectos!$A$4:$F$77,2,0)),2,0),0),IF($N36="Desventaja",IFERROR(VLOOKUP(K36,INDIRECT(VLOOKUP($G36,ListaDesventajas!$A$1:$B$24,2,0)),2,0),0),IF($N36="Mantenida",10*INDEX(INDIRECT($F36),1,2),IF($N36="Sostenimiento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0</v>
      </c>
      <c r="S36" s="15">
        <f ca="1">IF($N36="Efecto",IFERROR(VLOOKUP(L36,INDIRECT(VLOOKUP($G36,ListaEfectos!$A$4:$F$77,2,0)),2,0),0),IF($N36="Desventaja",IFERROR(VLOOKUP(L36,INDIRECT(VLOOKUP($G36,ListaDesventajas!$A$1:$B$24,2,0)),2,0),0),IF($N36="Mantenida",10*INDEX(INDIRECT($F36),1,2),IF($N36="Sostenimiento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0</v>
      </c>
      <c r="T36" s="52">
        <f t="shared" ca="1" si="4"/>
        <v>35</v>
      </c>
      <c r="V36" s="15" t="str">
        <f t="shared" si="0"/>
        <v>Ataque a Distancia (1 kilómetro)</v>
      </c>
      <c r="W36" s="15" t="str">
        <f t="shared" si="1"/>
        <v/>
      </c>
      <c r="X36" s="15" t="str">
        <f t="shared" si="5"/>
        <v/>
      </c>
      <c r="Y36" s="34" t="str">
        <f t="shared" ca="1" si="13"/>
        <v>Ataque a Distancia (1 kilómetro), Ataque con Área (100 metros de radio), Ataque capaz de Dañar Energía, Multiplicador al Daño (x2)</v>
      </c>
      <c r="Z36" s="34" t="str">
        <f t="shared" ca="1" si="7"/>
        <v>Predeterminación</v>
      </c>
      <c r="AA36" s="34" t="str">
        <f t="shared" ca="1" si="8"/>
        <v/>
      </c>
      <c r="AB36" s="61" t="str">
        <f t="shared" ca="1" si="9"/>
        <v>Ataque a Distancia (1 kilómetro), Ataque con Área (100 metros de radio), Ataque capaz de Dañar Energía, Multiplicador al Daño (x2)</v>
      </c>
      <c r="AC36" s="62" t="str">
        <f t="shared" ca="1" si="10"/>
        <v>Predeterminación</v>
      </c>
      <c r="AD36" s="56" t="str">
        <f t="shared" si="11"/>
        <v>El aliento del Dragón</v>
      </c>
      <c r="AE36" s="15" t="str">
        <f t="shared" ca="1" si="12"/>
        <v>Agua, Aire, Fuego, Fuego, Luz, Oscuridad, Fuego, Luz, Oscuridad, Fuego</v>
      </c>
      <c r="AF36" s="15" t="str">
        <f ca="1">IF($AB36="","",IF(OR([1]Tablas!A$1&gt;MATCH("?*",$AB37:$AB53,0),INDEX($T:$T,ROW($M35)+[1]Tablas!A$1)&lt;5),"",IF(INDEX($T:$T,ROW($M35)+[1]Tablas!A$1)&lt;6,"000",SUBSTITUTE(SUBSTITUTE(SUBSTITUTE(SUBSTITUTE(SUBSTITUTE(SUBSTITUTE(SUBSTITUTE(INDIRECT(ADDRESS(ROW($M35)+[1]Tablas!A$1,COLUMN($M36))),", ",""),"Aire","1"),"Agua","2"),"Fuego","3"),"Tierra","4"),"Luz","5"),"Oscuridad","6"))))</f>
        <v>213</v>
      </c>
      <c r="AG36" s="15" t="str">
        <f ca="1">IF($AB36="","",IF(OR([1]Tablas!B$1&gt;MATCH("?*",$AB37:$AB53,0),INDEX($T:$T,ROW($M35)+[1]Tablas!B$1)&lt;5),"",IF(INDEX($T:$T,ROW($M35)+[1]Tablas!B$1)&lt;6,"000",SUBSTITUTE(SUBSTITUTE(SUBSTITUTE(SUBSTITUTE(SUBSTITUTE(SUBSTITUTE(SUBSTITUTE(INDIRECT(ADDRESS(ROW($M35)+[1]Tablas!B$1,COLUMN($M36))),", ",""),"Aire","1"),"Agua","2"),"Fuego","3"),"Tierra","4"),"Luz","5"),"Oscuridad","6"))))</f>
        <v>356</v>
      </c>
      <c r="AH36" s="15" t="str">
        <f ca="1">IF($AB36="","",IF(OR([1]Tablas!C$1&gt;MATCH("?*",$AB37:$AB53,0),INDEX($T:$T,ROW($M35)+[1]Tablas!C$1)&lt;5),"",IF(INDEX($T:$T,ROW($M35)+[1]Tablas!C$1)&lt;6,"000",SUBSTITUTE(SUBSTITUTE(SUBSTITUTE(SUBSTITUTE(SUBSTITUTE(SUBSTITUTE(SUBSTITUTE(INDIRECT(ADDRESS(ROW($M35)+[1]Tablas!C$1,COLUMN($M36))),", ",""),"Aire","1"),"Agua","2"),"Fuego","3"),"Tierra","4"),"Luz","5"),"Oscuridad","6"))))</f>
        <v>000</v>
      </c>
      <c r="AI36" s="15" t="str">
        <f ca="1">IF($AB36="","",IF(OR([1]Tablas!D$1&gt;MATCH("?*",$AB37:$AB53,0),INDEX($T:$T,ROW($M35)+[1]Tablas!D$1)&lt;5),"",IF(INDEX($T:$T,ROW($M35)+[1]Tablas!D$1)&lt;6,"000",SUBSTITUTE(SUBSTITUTE(SUBSTITUTE(SUBSTITUTE(SUBSTITUTE(SUBSTITUTE(SUBSTITUTE(INDIRECT(ADDRESS(ROW($M35)+[1]Tablas!D$1,COLUMN($M36))),", ",""),"Aire","1"),"Agua","2"),"Fuego","3"),"Tierra","4"),"Luz","5"),"Oscuridad","6"))))</f>
        <v>3</v>
      </c>
      <c r="AJ36" s="15" t="str">
        <f ca="1">IF($AB36="","",IF(OR([1]Tablas!E$1&gt;MATCH("?*",$AB37:$AB53,0),INDEX($T:$T,ROW($M35)+[1]Tablas!E$1)&lt;5),"",IF(INDEX($T:$T,ROW($M35)+[1]Tablas!E$1)&lt;6,"000",SUBSTITUTE(SUBSTITUTE(SUBSTITUTE(SUBSTITUTE(SUBSTITUTE(SUBSTITUTE(SUBSTITUTE(INDIRECT(ADDRESS(ROW($M35)+[1]Tablas!E$1,COLUMN($M36))),", ",""),"Aire","1"),"Agua","2"),"Fuego","3"),"Tierra","4"),"Luz","5"),"Oscuridad","6"))))</f>
        <v/>
      </c>
      <c r="AK36" s="15" t="str">
        <f ca="1">IF($AB36="","",IF(OR([1]Tablas!F$1&gt;MATCH("?*",$AB37:$AB53,0),INDEX($T:$T,ROW($M35)+[1]Tablas!F$1)&lt;5),"",IF(INDEX($T:$T,ROW($M35)+[1]Tablas!F$1)&lt;6,"000",SUBSTITUTE(SUBSTITUTE(SUBSTITUTE(SUBSTITUTE(SUBSTITUTE(SUBSTITUTE(SUBSTITUTE(INDIRECT(ADDRESS(ROW($M35)+[1]Tablas!F$1,COLUMN($M36))),", ",""),"Aire","1"),"Agua","2"),"Fuego","3"),"Tierra","4"),"Luz","5"),"Oscuridad","6"))))</f>
        <v/>
      </c>
    </row>
    <row r="37" spans="1:37" x14ac:dyDescent="0.25">
      <c r="A37" s="73"/>
      <c r="C37" s="15" t="str">
        <f t="shared" si="2"/>
        <v/>
      </c>
      <c r="D37" s="15" t="str">
        <f t="shared" si="3"/>
        <v/>
      </c>
      <c r="E37" s="15" t="s">
        <v>30</v>
      </c>
      <c r="F37" s="15" t="str">
        <f t="array" ref="F37">IF(C37&lt;&gt;"",ADDRESS(ROW(C37),COLUMN(C37))&amp;":"&amp;ADDRESS(ROW(C37)-1+MATCH(TRUE,C38:$C$463&lt;&gt;"",0),COLUMN(U37)),F36)</f>
        <v>$C$36:$U$40</v>
      </c>
      <c r="G37" s="18" t="s">
        <v>246</v>
      </c>
      <c r="H37" s="15" t="s">
        <v>363</v>
      </c>
      <c r="M37" s="18" t="str">
        <f>IFERROR(VLOOKUP(G37,ListaEfectos!$A$4:$F$77,6,0),"")</f>
        <v>Fuego, Luz, Oscuridad</v>
      </c>
      <c r="N37" s="46" t="str">
        <f>IF(G37="requerimiento","Desventaja",IFERROR(IF(VLOOKUP($G37,ListaEfectos!$A$4:$F$77,1,0)&lt;&gt;"","Efecto"),IFERROR(IF(VLOOKUP($G37,ListaDesventajas!$A$2:$A$24,1,0)&lt;&gt;"","Desventaja"),G37)))</f>
        <v>Efecto</v>
      </c>
      <c r="O37" s="17">
        <f ca="1">IF($N37="Efecto",IFERROR(VLOOKUP(H37,INDIRECT(VLOOKUP($G37,ListaEfectos!$A$4:$F$77,2,0)),2,0),0),IF($N37="Desventaja",IFERROR(VLOOKUP(H37,INDIRECT(VLOOKUP($G37,ListaDesventajas!$A$1:$B$24,2,0)),2,0),0),IF($N37="Mantenida",10*INDEX(INDIRECT($F37),1,2),IF($N37="Sostenimiento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30</v>
      </c>
      <c r="P37" s="15">
        <f ca="1">IF($N37="Efecto",IFERROR(VLOOKUP(I37,INDIRECT(VLOOKUP($G37,ListaEfectos!$A$4:$F$77,2,0)),2,0),0),IF($N37="Desventaja",IFERROR(VLOOKUP(I37,INDIRECT(VLOOKUP($G37,ListaDesventajas!$A$1:$B$24,2,0)),2,0),0),IF($N37="Mantenida",10*INDEX(INDIRECT($F37),1,2),IF($N37="Sostenimiento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0</v>
      </c>
      <c r="Q37" s="15">
        <f ca="1">IF($N37="Efecto",IFERROR(VLOOKUP(J37,INDIRECT(VLOOKUP($G37,ListaEfectos!$A$4:$F$77,2,0)),2,0),0),IF($N37="Desventaja",IFERROR(VLOOKUP(J37,INDIRECT(VLOOKUP($G37,ListaDesventajas!$A$1:$B$24,2,0)),2,0),0),IF($N37="Mantenida",10*INDEX(INDIRECT($F37),1,2),IF($N37="Sostenimiento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0</v>
      </c>
      <c r="R37" s="15">
        <f ca="1">IF($N37="Efecto",IFERROR(VLOOKUP(K37,INDIRECT(VLOOKUP($G37,ListaEfectos!$A$4:$F$77,2,0)),2,0),0),IF($N37="Desventaja",IFERROR(VLOOKUP(K37,INDIRECT(VLOOKUP($G37,ListaDesventajas!$A$1:$B$24,2,0)),2,0),0),IF($N37="Mantenida",10*INDEX(INDIRECT($F37),1,2),IF($N37="Sostenimiento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0</v>
      </c>
      <c r="S37" s="15">
        <f ca="1">IF($N37="Efecto",IFERROR(VLOOKUP(L37,INDIRECT(VLOOKUP($G37,ListaEfectos!$A$4:$F$77,2,0)),2,0),0),IF($N37="Desventaja",IFERROR(VLOOKUP(L37,INDIRECT(VLOOKUP($G37,ListaDesventajas!$A$1:$B$24,2,0)),2,0),0),IF($N37="Mantenida",10*INDEX(INDIRECT($F37),1,2),IF($N37="Sostenimiento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0</v>
      </c>
      <c r="T37" s="52">
        <f t="shared" ca="1" si="4"/>
        <v>30</v>
      </c>
      <c r="V37" s="15" t="str">
        <f t="shared" si="0"/>
        <v>Ataque con Área (100 metros de radio)</v>
      </c>
      <c r="W37" s="15" t="str">
        <f t="shared" si="1"/>
        <v/>
      </c>
      <c r="X37" s="15" t="str">
        <f t="shared" si="5"/>
        <v/>
      </c>
      <c r="Y37" s="34" t="str">
        <f t="shared" ca="1" si="13"/>
        <v/>
      </c>
      <c r="Z37" s="34" t="str">
        <f t="shared" ca="1" si="7"/>
        <v/>
      </c>
      <c r="AA37" s="34" t="str">
        <f t="shared" ca="1" si="8"/>
        <v/>
      </c>
      <c r="AB37" s="61" t="str">
        <f t="shared" ca="1" si="9"/>
        <v/>
      </c>
      <c r="AC37" s="62" t="str">
        <f t="shared" ca="1" si="10"/>
        <v/>
      </c>
      <c r="AD37" s="56" t="str">
        <f t="shared" si="11"/>
        <v/>
      </c>
      <c r="AE37" s="15" t="str">
        <f t="shared" ca="1" si="12"/>
        <v/>
      </c>
      <c r="AF37" s="15" t="str">
        <f ca="1">IF($AB37="","",IF(OR([1]Tablas!A$1&gt;MATCH("?*",$AB38:$AB54,0),INDEX($T:$T,ROW($M36)+[1]Tablas!A$1)&lt;5),"",IF(INDEX($T:$T,ROW($M36)+[1]Tablas!A$1)&lt;6,"000",SUBSTITUTE(SUBSTITUTE(SUBSTITUTE(SUBSTITUTE(SUBSTITUTE(SUBSTITUTE(SUBSTITUTE(INDIRECT(ADDRESS(ROW($M36)+[1]Tablas!A$1,COLUMN($M37))),", ",""),"Aire","1"),"Agua","2"),"Fuego","3"),"Tierra","4"),"Luz","5"),"Oscuridad","6"))))</f>
        <v/>
      </c>
      <c r="AG37" s="15" t="str">
        <f ca="1">IF($AB37="","",IF(OR([1]Tablas!B$1&gt;MATCH("?*",$AB38:$AB54,0),INDEX($T:$T,ROW($M36)+[1]Tablas!B$1)&lt;5),"",IF(INDEX($T:$T,ROW($M36)+[1]Tablas!B$1)&lt;6,"000",SUBSTITUTE(SUBSTITUTE(SUBSTITUTE(SUBSTITUTE(SUBSTITUTE(SUBSTITUTE(SUBSTITUTE(INDIRECT(ADDRESS(ROW($M36)+[1]Tablas!B$1,COLUMN($M37))),", ",""),"Aire","1"),"Agua","2"),"Fuego","3"),"Tierra","4"),"Luz","5"),"Oscuridad","6"))))</f>
        <v/>
      </c>
      <c r="AH37" s="15" t="str">
        <f ca="1">IF($AB37="","",IF(OR([1]Tablas!C$1&gt;MATCH("?*",$AB38:$AB54,0),INDEX($T:$T,ROW($M36)+[1]Tablas!C$1)&lt;5),"",IF(INDEX($T:$T,ROW($M36)+[1]Tablas!C$1)&lt;6,"000",SUBSTITUTE(SUBSTITUTE(SUBSTITUTE(SUBSTITUTE(SUBSTITUTE(SUBSTITUTE(SUBSTITUTE(INDIRECT(ADDRESS(ROW($M36)+[1]Tablas!C$1,COLUMN($M37))),", ",""),"Aire","1"),"Agua","2"),"Fuego","3"),"Tierra","4"),"Luz","5"),"Oscuridad","6"))))</f>
        <v/>
      </c>
      <c r="AI37" s="15" t="str">
        <f ca="1">IF($AB37="","",IF(OR([1]Tablas!D$1&gt;MATCH("?*",$AB38:$AB54,0),INDEX($T:$T,ROW($M36)+[1]Tablas!D$1)&lt;5),"",IF(INDEX($T:$T,ROW($M36)+[1]Tablas!D$1)&lt;6,"000",SUBSTITUTE(SUBSTITUTE(SUBSTITUTE(SUBSTITUTE(SUBSTITUTE(SUBSTITUTE(SUBSTITUTE(INDIRECT(ADDRESS(ROW($M36)+[1]Tablas!D$1,COLUMN($M37))),", ",""),"Aire","1"),"Agua","2"),"Fuego","3"),"Tierra","4"),"Luz","5"),"Oscuridad","6"))))</f>
        <v/>
      </c>
      <c r="AJ37" s="15" t="str">
        <f ca="1">IF($AB37="","",IF(OR([1]Tablas!E$1&gt;MATCH("?*",$AB38:$AB54,0),INDEX($T:$T,ROW($M36)+[1]Tablas!E$1)&lt;5),"",IF(INDEX($T:$T,ROW($M36)+[1]Tablas!E$1)&lt;6,"000",SUBSTITUTE(SUBSTITUTE(SUBSTITUTE(SUBSTITUTE(SUBSTITUTE(SUBSTITUTE(SUBSTITUTE(INDIRECT(ADDRESS(ROW($M36)+[1]Tablas!E$1,COLUMN($M37))),", ",""),"Aire","1"),"Agua","2"),"Fuego","3"),"Tierra","4"),"Luz","5"),"Oscuridad","6"))))</f>
        <v/>
      </c>
      <c r="AK37" s="15" t="str">
        <f ca="1">IF($AB37="","",IF(OR([1]Tablas!F$1&gt;MATCH("?*",$AB38:$AB54,0),INDEX($T:$T,ROW($M36)+[1]Tablas!F$1)&lt;5),"",IF(INDEX($T:$T,ROW($M36)+[1]Tablas!F$1)&lt;6,"000",SUBSTITUTE(SUBSTITUTE(SUBSTITUTE(SUBSTITUTE(SUBSTITUTE(SUBSTITUTE(SUBSTITUTE(INDIRECT(ADDRESS(ROW($M36)+[1]Tablas!F$1,COLUMN($M37))),", ",""),"Aire","1"),"Agua","2"),"Fuego","3"),"Tierra","4"),"Luz","5"),"Oscuridad","6"))))</f>
        <v/>
      </c>
    </row>
    <row r="38" spans="1:37" x14ac:dyDescent="0.25">
      <c r="A38" s="73"/>
      <c r="C38" s="15" t="str">
        <f t="shared" si="2"/>
        <v/>
      </c>
      <c r="D38" s="15" t="str">
        <f t="shared" si="3"/>
        <v/>
      </c>
      <c r="E38" s="15" t="s">
        <v>31</v>
      </c>
      <c r="F38" s="15" t="str">
        <f t="array" ref="F38">IF(C38&lt;&gt;"",ADDRESS(ROW(C38),COLUMN(C38))&amp;":"&amp;ADDRESS(ROW(C38)-1+MATCH(TRUE,C39:$C$463&lt;&gt;"",0),COLUMN(U38)),F37)</f>
        <v>$C$36:$U$40</v>
      </c>
      <c r="G38" s="18" t="s">
        <v>333</v>
      </c>
      <c r="H38" s="15" t="s">
        <v>919</v>
      </c>
      <c r="M38" s="18" t="str">
        <f>IFERROR(VLOOKUP(G38,ListaEfectos!$A$4:$F$77,6,0),"")</f>
        <v>Fuego, Luz, Oscuridad</v>
      </c>
      <c r="N38" s="46" t="str">
        <f>IF(G38="requerimiento","Desventaja",IFERROR(IF(VLOOKUP($G38,ListaEfectos!$A$4:$F$77,1,0)&lt;&gt;"","Efecto"),IFERROR(IF(VLOOKUP($G38,ListaDesventajas!$A$2:$A$24,1,0)&lt;&gt;"","Desventaja"),G38)))</f>
        <v>Efecto</v>
      </c>
      <c r="O38" s="17">
        <f ca="1">IF($N38="Efecto",IFERROR(VLOOKUP(H38,INDIRECT(VLOOKUP($G38,ListaEfectos!$A$4:$F$77,2,0)),2,0),0),IF($N38="Desventaja",IFERROR(VLOOKUP(H38,INDIRECT(VLOOKUP($G38,ListaDesventajas!$A$1:$B$24,2,0)),2,0),0),IF($N38="Mantenida",10*INDEX(INDIRECT($F38),1,2),IF($N38="Sostenimiento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5</v>
      </c>
      <c r="P38" s="15">
        <f ca="1">IF($N38="Efecto",IFERROR(VLOOKUP(I38,INDIRECT(VLOOKUP($G38,ListaEfectos!$A$4:$F$77,2,0)),2,0),0),IF($N38="Desventaja",IFERROR(VLOOKUP(I38,INDIRECT(VLOOKUP($G38,ListaDesventajas!$A$1:$B$24,2,0)),2,0),0),IF($N38="Mantenida",10*INDEX(INDIRECT($F38),1,2),IF($N38="Sostenimiento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0</v>
      </c>
      <c r="Q38" s="15">
        <f ca="1">IF($N38="Efecto",IFERROR(VLOOKUP(J38,INDIRECT(VLOOKUP($G38,ListaEfectos!$A$4:$F$77,2,0)),2,0),0),IF($N38="Desventaja",IFERROR(VLOOKUP(J38,INDIRECT(VLOOKUP($G38,ListaDesventajas!$A$1:$B$24,2,0)),2,0),0),IF($N38="Mantenida",10*INDEX(INDIRECT($F38),1,2),IF($N38="Sostenimiento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0</v>
      </c>
      <c r="R38" s="15">
        <f ca="1">IF($N38="Efecto",IFERROR(VLOOKUP(K38,INDIRECT(VLOOKUP($G38,ListaEfectos!$A$4:$F$77,2,0)),2,0),0),IF($N38="Desventaja",IFERROR(VLOOKUP(K38,INDIRECT(VLOOKUP($G38,ListaDesventajas!$A$1:$B$24,2,0)),2,0),0),IF($N38="Mantenida",10*INDEX(INDIRECT($F38),1,2),IF($N38="Sostenimiento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0</v>
      </c>
      <c r="S38" s="15">
        <f ca="1">IF($N38="Efecto",IFERROR(VLOOKUP(L38,INDIRECT(VLOOKUP($G38,ListaEfectos!$A$4:$F$77,2,0)),2,0),0),IF($N38="Desventaja",IFERROR(VLOOKUP(L38,INDIRECT(VLOOKUP($G38,ListaDesventajas!$A$1:$B$24,2,0)),2,0),0),IF($N38="Mantenida",10*INDEX(INDIRECT($F38),1,2),IF($N38="Sostenimiento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0</v>
      </c>
      <c r="T38" s="52">
        <f t="shared" ca="1" si="4"/>
        <v>5</v>
      </c>
      <c r="V38" s="15" t="str">
        <f t="shared" si="0"/>
        <v>Ataque capaz de Dañar Energía</v>
      </c>
      <c r="W38" s="15" t="str">
        <f t="shared" si="1"/>
        <v/>
      </c>
      <c r="X38" s="15" t="str">
        <f t="shared" si="5"/>
        <v/>
      </c>
      <c r="Y38" s="34" t="str">
        <f t="shared" ca="1" si="13"/>
        <v/>
      </c>
      <c r="Z38" s="34" t="str">
        <f t="shared" ca="1" si="7"/>
        <v/>
      </c>
      <c r="AA38" s="34" t="str">
        <f t="shared" ca="1" si="8"/>
        <v/>
      </c>
      <c r="AB38" s="61" t="str">
        <f t="shared" ca="1" si="9"/>
        <v/>
      </c>
      <c r="AC38" s="62" t="str">
        <f t="shared" ca="1" si="10"/>
        <v/>
      </c>
      <c r="AD38" s="56" t="str">
        <f t="shared" si="11"/>
        <v/>
      </c>
      <c r="AE38" s="15" t="str">
        <f t="shared" ca="1" si="12"/>
        <v/>
      </c>
      <c r="AF38" s="15" t="str">
        <f ca="1">IF($AB38="","",IF(OR([1]Tablas!A$1&gt;MATCH("?*",$AB39:$AB55,0),INDEX($T:$T,ROW($M37)+[1]Tablas!A$1)&lt;5),"",IF(INDEX($T:$T,ROW($M37)+[1]Tablas!A$1)&lt;6,"000",SUBSTITUTE(SUBSTITUTE(SUBSTITUTE(SUBSTITUTE(SUBSTITUTE(SUBSTITUTE(SUBSTITUTE(INDIRECT(ADDRESS(ROW($M37)+[1]Tablas!A$1,COLUMN($M38))),", ",""),"Aire","1"),"Agua","2"),"Fuego","3"),"Tierra","4"),"Luz","5"),"Oscuridad","6"))))</f>
        <v/>
      </c>
      <c r="AG38" s="15" t="str">
        <f ca="1">IF($AB38="","",IF(OR([1]Tablas!B$1&gt;MATCH("?*",$AB39:$AB55,0),INDEX($T:$T,ROW($M37)+[1]Tablas!B$1)&lt;5),"",IF(INDEX($T:$T,ROW($M37)+[1]Tablas!B$1)&lt;6,"000",SUBSTITUTE(SUBSTITUTE(SUBSTITUTE(SUBSTITUTE(SUBSTITUTE(SUBSTITUTE(SUBSTITUTE(INDIRECT(ADDRESS(ROW($M37)+[1]Tablas!B$1,COLUMN($M38))),", ",""),"Aire","1"),"Agua","2"),"Fuego","3"),"Tierra","4"),"Luz","5"),"Oscuridad","6"))))</f>
        <v/>
      </c>
      <c r="AH38" s="15" t="str">
        <f ca="1">IF($AB38="","",IF(OR([1]Tablas!C$1&gt;MATCH("?*",$AB39:$AB55,0),INDEX($T:$T,ROW($M37)+[1]Tablas!C$1)&lt;5),"",IF(INDEX($T:$T,ROW($M37)+[1]Tablas!C$1)&lt;6,"000",SUBSTITUTE(SUBSTITUTE(SUBSTITUTE(SUBSTITUTE(SUBSTITUTE(SUBSTITUTE(SUBSTITUTE(INDIRECT(ADDRESS(ROW($M37)+[1]Tablas!C$1,COLUMN($M38))),", ",""),"Aire","1"),"Agua","2"),"Fuego","3"),"Tierra","4"),"Luz","5"),"Oscuridad","6"))))</f>
        <v/>
      </c>
      <c r="AI38" s="15" t="str">
        <f ca="1">IF($AB38="","",IF(OR([1]Tablas!D$1&gt;MATCH("?*",$AB39:$AB55,0),INDEX($T:$T,ROW($M37)+[1]Tablas!D$1)&lt;5),"",IF(INDEX($T:$T,ROW($M37)+[1]Tablas!D$1)&lt;6,"000",SUBSTITUTE(SUBSTITUTE(SUBSTITUTE(SUBSTITUTE(SUBSTITUTE(SUBSTITUTE(SUBSTITUTE(INDIRECT(ADDRESS(ROW($M37)+[1]Tablas!D$1,COLUMN($M38))),", ",""),"Aire","1"),"Agua","2"),"Fuego","3"),"Tierra","4"),"Luz","5"),"Oscuridad","6"))))</f>
        <v/>
      </c>
      <c r="AJ38" s="15" t="str">
        <f ca="1">IF($AB38="","",IF(OR([1]Tablas!E$1&gt;MATCH("?*",$AB39:$AB55,0),INDEX($T:$T,ROW($M37)+[1]Tablas!E$1)&lt;5),"",IF(INDEX($T:$T,ROW($M37)+[1]Tablas!E$1)&lt;6,"000",SUBSTITUTE(SUBSTITUTE(SUBSTITUTE(SUBSTITUTE(SUBSTITUTE(SUBSTITUTE(SUBSTITUTE(INDIRECT(ADDRESS(ROW($M37)+[1]Tablas!E$1,COLUMN($M38))),", ",""),"Aire","1"),"Agua","2"),"Fuego","3"),"Tierra","4"),"Luz","5"),"Oscuridad","6"))))</f>
        <v/>
      </c>
      <c r="AK38" s="15" t="str">
        <f ca="1">IF($AB38="","",IF(OR([1]Tablas!F$1&gt;MATCH("?*",$AB39:$AB55,0),INDEX($T:$T,ROW($M37)+[1]Tablas!F$1)&lt;5),"",IF(INDEX($T:$T,ROW($M37)+[1]Tablas!F$1)&lt;6,"000",SUBSTITUTE(SUBSTITUTE(SUBSTITUTE(SUBSTITUTE(SUBSTITUTE(SUBSTITUTE(SUBSTITUTE(INDIRECT(ADDRESS(ROW($M37)+[1]Tablas!F$1,COLUMN($M38))),", ",""),"Aire","1"),"Agua","2"),"Fuego","3"),"Tierra","4"),"Luz","5"),"Oscuridad","6"))))</f>
        <v/>
      </c>
    </row>
    <row r="39" spans="1:37" x14ac:dyDescent="0.25">
      <c r="A39" s="73"/>
      <c r="C39" s="15" t="str">
        <f t="shared" si="2"/>
        <v/>
      </c>
      <c r="D39" s="15" t="str">
        <f t="shared" si="3"/>
        <v/>
      </c>
      <c r="E39" s="15" t="s">
        <v>13</v>
      </c>
      <c r="F39" s="15" t="str">
        <f t="array" ref="F39">IF(C39&lt;&gt;"",ADDRESS(ROW(C39),COLUMN(C39))&amp;":"&amp;ADDRESS(ROW(C39)-1+MATCH(TRUE,C40:$C$463&lt;&gt;"",0),COLUMN(U39)),F38)</f>
        <v>$C$36:$U$40</v>
      </c>
      <c r="G39" s="18" t="s">
        <v>253</v>
      </c>
      <c r="H39" s="15" t="s">
        <v>354</v>
      </c>
      <c r="M39" s="18" t="str">
        <f>IFERROR(VLOOKUP(G39,ListaEfectos!$A$4:$F$77,6,0),"")</f>
        <v>Fuego</v>
      </c>
      <c r="N39" s="46" t="str">
        <f>IF(G39="requerimiento","Desventaja",IFERROR(IF(VLOOKUP($G39,ListaEfectos!$A$4:$F$77,1,0)&lt;&gt;"","Efecto"),IFERROR(IF(VLOOKUP($G39,ListaDesventajas!$A$2:$A$24,1,0)&lt;&gt;"","Desventaja"),G39)))</f>
        <v>Efecto</v>
      </c>
      <c r="O39" s="17">
        <f ca="1">IF($N39="Efecto",IFERROR(VLOOKUP(H39,INDIRECT(VLOOKUP($G39,ListaEfectos!$A$4:$F$77,2,0)),2,0),0),IF($N39="Desventaja",IFERROR(VLOOKUP(H39,INDIRECT(VLOOKUP($G39,ListaDesventajas!$A$1:$B$24,2,0)),2,0),0),IF($N39="Mantenida",10*INDEX(INDIRECT($F39),1,2),IF($N39="Sostenimiento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25</v>
      </c>
      <c r="P39" s="15">
        <f ca="1">IF($N39="Efecto",IFERROR(VLOOKUP(I39,INDIRECT(VLOOKUP($G39,ListaEfectos!$A$4:$F$77,2,0)),2,0),0),IF($N39="Desventaja",IFERROR(VLOOKUP(I39,INDIRECT(VLOOKUP($G39,ListaDesventajas!$A$1:$B$24,2,0)),2,0),0),IF($N39="Mantenida",10*INDEX(INDIRECT($F39),1,2),IF($N39="Sostenimiento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0</v>
      </c>
      <c r="Q39" s="15">
        <f ca="1">IF($N39="Efecto",IFERROR(VLOOKUP(J39,INDIRECT(VLOOKUP($G39,ListaEfectos!$A$4:$F$77,2,0)),2,0),0),IF($N39="Desventaja",IFERROR(VLOOKUP(J39,INDIRECT(VLOOKUP($G39,ListaDesventajas!$A$1:$B$24,2,0)),2,0),0),IF($N39="Mantenida",10*INDEX(INDIRECT($F39),1,2),IF($N39="Sostenimiento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0</v>
      </c>
      <c r="R39" s="15">
        <f ca="1">IF($N39="Efecto",IFERROR(VLOOKUP(K39,INDIRECT(VLOOKUP($G39,ListaEfectos!$A$4:$F$77,2,0)),2,0),0),IF($N39="Desventaja",IFERROR(VLOOKUP(K39,INDIRECT(VLOOKUP($G39,ListaDesventajas!$A$1:$B$24,2,0)),2,0),0),IF($N39="Mantenida",10*INDEX(INDIRECT($F39),1,2),IF($N39="Sostenimiento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0</v>
      </c>
      <c r="S39" s="15">
        <f ca="1">IF($N39="Efecto",IFERROR(VLOOKUP(L39,INDIRECT(VLOOKUP($G39,ListaEfectos!$A$4:$F$77,2,0)),2,0),0),IF($N39="Desventaja",IFERROR(VLOOKUP(L39,INDIRECT(VLOOKUP($G39,ListaDesventajas!$A$1:$B$24,2,0)),2,0),0),IF($N39="Mantenida",10*INDEX(INDIRECT($F39),1,2),IF($N39="Sostenimiento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0</v>
      </c>
      <c r="T39" s="52">
        <f t="shared" ca="1" si="4"/>
        <v>25</v>
      </c>
      <c r="V39" s="15" t="str">
        <f t="shared" si="0"/>
        <v>Multiplicador al Daño (x2)</v>
      </c>
      <c r="W39" s="15" t="str">
        <f t="shared" si="1"/>
        <v/>
      </c>
      <c r="X39" s="15" t="str">
        <f t="shared" si="5"/>
        <v/>
      </c>
      <c r="Y39" s="34" t="str">
        <f t="shared" ca="1" si="13"/>
        <v/>
      </c>
      <c r="Z39" s="34" t="str">
        <f t="shared" ca="1" si="7"/>
        <v/>
      </c>
      <c r="AA39" s="34" t="str">
        <f t="shared" ca="1" si="8"/>
        <v/>
      </c>
      <c r="AB39" s="61" t="str">
        <f t="shared" ca="1" si="9"/>
        <v/>
      </c>
      <c r="AC39" s="62" t="str">
        <f t="shared" ca="1" si="10"/>
        <v/>
      </c>
      <c r="AD39" s="56" t="str">
        <f t="shared" si="11"/>
        <v/>
      </c>
      <c r="AE39" s="15" t="str">
        <f t="shared" ca="1" si="12"/>
        <v/>
      </c>
      <c r="AF39" s="15" t="str">
        <f ca="1">IF($AB39="","",IF(OR([1]Tablas!A$1&gt;MATCH("?*",$AB40:$AB56,0),INDEX($T:$T,ROW($M38)+[1]Tablas!A$1)&lt;5),"",IF(INDEX($T:$T,ROW($M38)+[1]Tablas!A$1)&lt;6,"000",SUBSTITUTE(SUBSTITUTE(SUBSTITUTE(SUBSTITUTE(SUBSTITUTE(SUBSTITUTE(SUBSTITUTE(INDIRECT(ADDRESS(ROW($M38)+[1]Tablas!A$1,COLUMN($M39))),", ",""),"Aire","1"),"Agua","2"),"Fuego","3"),"Tierra","4"),"Luz","5"),"Oscuridad","6"))))</f>
        <v/>
      </c>
      <c r="AG39" s="15" t="str">
        <f ca="1">IF($AB39="","",IF(OR([1]Tablas!B$1&gt;MATCH("?*",$AB40:$AB56,0),INDEX($T:$T,ROW($M38)+[1]Tablas!B$1)&lt;5),"",IF(INDEX($T:$T,ROW($M38)+[1]Tablas!B$1)&lt;6,"000",SUBSTITUTE(SUBSTITUTE(SUBSTITUTE(SUBSTITUTE(SUBSTITUTE(SUBSTITUTE(SUBSTITUTE(INDIRECT(ADDRESS(ROW($M38)+[1]Tablas!B$1,COLUMN($M39))),", ",""),"Aire","1"),"Agua","2"),"Fuego","3"),"Tierra","4"),"Luz","5"),"Oscuridad","6"))))</f>
        <v/>
      </c>
      <c r="AH39" s="15" t="str">
        <f ca="1">IF($AB39="","",IF(OR([1]Tablas!C$1&gt;MATCH("?*",$AB40:$AB56,0),INDEX($T:$T,ROW($M38)+[1]Tablas!C$1)&lt;5),"",IF(INDEX($T:$T,ROW($M38)+[1]Tablas!C$1)&lt;6,"000",SUBSTITUTE(SUBSTITUTE(SUBSTITUTE(SUBSTITUTE(SUBSTITUTE(SUBSTITUTE(SUBSTITUTE(INDIRECT(ADDRESS(ROW($M38)+[1]Tablas!C$1,COLUMN($M39))),", ",""),"Aire","1"),"Agua","2"),"Fuego","3"),"Tierra","4"),"Luz","5"),"Oscuridad","6"))))</f>
        <v/>
      </c>
      <c r="AI39" s="15" t="str">
        <f ca="1">IF($AB39="","",IF(OR([1]Tablas!D$1&gt;MATCH("?*",$AB40:$AB56,0),INDEX($T:$T,ROW($M38)+[1]Tablas!D$1)&lt;5),"",IF(INDEX($T:$T,ROW($M38)+[1]Tablas!D$1)&lt;6,"000",SUBSTITUTE(SUBSTITUTE(SUBSTITUTE(SUBSTITUTE(SUBSTITUTE(SUBSTITUTE(SUBSTITUTE(INDIRECT(ADDRESS(ROW($M38)+[1]Tablas!D$1,COLUMN($M39))),", ",""),"Aire","1"),"Agua","2"),"Fuego","3"),"Tierra","4"),"Luz","5"),"Oscuridad","6"))))</f>
        <v/>
      </c>
      <c r="AJ39" s="15" t="str">
        <f ca="1">IF($AB39="","",IF(OR([1]Tablas!E$1&gt;MATCH("?*",$AB40:$AB56,0),INDEX($T:$T,ROW($M38)+[1]Tablas!E$1)&lt;5),"",IF(INDEX($T:$T,ROW($M38)+[1]Tablas!E$1)&lt;6,"000",SUBSTITUTE(SUBSTITUTE(SUBSTITUTE(SUBSTITUTE(SUBSTITUTE(SUBSTITUTE(SUBSTITUTE(INDIRECT(ADDRESS(ROW($M38)+[1]Tablas!E$1,COLUMN($M39))),", ",""),"Aire","1"),"Agua","2"),"Fuego","3"),"Tierra","4"),"Luz","5"),"Oscuridad","6"))))</f>
        <v/>
      </c>
      <c r="AK39" s="15" t="str">
        <f ca="1">IF($AB39="","",IF(OR([1]Tablas!F$1&gt;MATCH("?*",$AB40:$AB56,0),INDEX($T:$T,ROW($M38)+[1]Tablas!F$1)&lt;5),"",IF(INDEX($T:$T,ROW($M38)+[1]Tablas!F$1)&lt;6,"000",SUBSTITUTE(SUBSTITUTE(SUBSTITUTE(SUBSTITUTE(SUBSTITUTE(SUBSTITUTE(SUBSTITUTE(INDIRECT(ADDRESS(ROW($M38)+[1]Tablas!F$1,COLUMN($M39))),", ",""),"Aire","1"),"Agua","2"),"Fuego","3"),"Tierra","4"),"Luz","5"),"Oscuridad","6"))))</f>
        <v/>
      </c>
    </row>
    <row r="40" spans="1:37" ht="15.75" thickBot="1" x14ac:dyDescent="0.3">
      <c r="A40" s="73"/>
      <c r="B40" s="18" t="s">
        <v>256</v>
      </c>
      <c r="C40" s="15" t="str">
        <f>IFERROR(VALUE(MID(B40,FIND("(",B40)+1,FIND(")",B40)-FIND("(",B40)-4)),"")</f>
        <v/>
      </c>
      <c r="D40" s="15" t="str">
        <f>IFERROR(VALUE(RIGHT(B40,1)),"")</f>
        <v/>
      </c>
      <c r="F40" s="15" t="str">
        <f t="array" ref="F40">IF(C40&lt;&gt;"",ADDRESS(ROW(C40),COLUMN(C40))&amp;":"&amp;ADDRESS(ROW(C40)-1+MATCH(TRUE,C41:$C$463&lt;&gt;"",0),COLUMN(U40)),F39)</f>
        <v>$C$36:$U$40</v>
      </c>
      <c r="G40" s="18" t="s">
        <v>284</v>
      </c>
      <c r="H40" s="28" t="s">
        <v>919</v>
      </c>
      <c r="M40" s="18" t="str">
        <f>IFERROR(VLOOKUP(G40,ListaEfectos!$A$4:$F$77,6,0),"")</f>
        <v/>
      </c>
      <c r="N40" s="46" t="str">
        <f>IF(G40="requerimiento","Desventaja",IFERROR(IF(VLOOKUP($G40,ListaEfectos!$A$4:$F$77,1,0)&lt;&gt;"","Efecto"),IFERROR(IF(VLOOKUP($G40,ListaDesventajas!$A$2:$A$24,1,0)&lt;&gt;"","Desventaja"),G40)))</f>
        <v>Desventaja</v>
      </c>
      <c r="O40" s="17">
        <f ca="1">IF($N40="Efecto",IFERROR(VLOOKUP(H40,INDIRECT(VLOOKUP($G40,ListaEfectos!$A$4:$F$77,2,0)),2,0),0),IF($N40="Desventaja",IFERROR(VLOOKUP(H40,INDIRECT(VLOOKUP($G40,ListaDesventajas!$A$1:$B$24,2,0)),2,0),0),IF($N40="Mantenida",10*INDEX(INDIRECT($F40),1,2),IF($N40="Sostenimiento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-20</v>
      </c>
      <c r="P40" s="15">
        <f ca="1">IF($N40="Efecto",IFERROR(VLOOKUP(I40,INDIRECT(VLOOKUP($G40,ListaEfectos!$A$4:$F$77,2,0)),2,0),0),IF($N40="Desventaja",IFERROR(VLOOKUP(I40,INDIRECT(VLOOKUP($G40,ListaDesventajas!$A$1:$B$24,2,0)),2,0),0),IF($N40="Mantenida",10*INDEX(INDIRECT($F40),1,2),IF($N40="Sostenimiento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0</v>
      </c>
      <c r="Q40" s="15">
        <f ca="1">IF($N40="Efecto",IFERROR(VLOOKUP(J40,INDIRECT(VLOOKUP($G40,ListaEfectos!$A$4:$F$77,2,0)),2,0),0),IF($N40="Desventaja",IFERROR(VLOOKUP(J40,INDIRECT(VLOOKUP($G40,ListaDesventajas!$A$1:$B$24,2,0)),2,0),0),IF($N40="Mantenida",10*INDEX(INDIRECT($F40),1,2),IF($N40="Sostenimiento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0</v>
      </c>
      <c r="R40" s="15">
        <f ca="1">IF($N40="Efecto",IFERROR(VLOOKUP(K40,INDIRECT(VLOOKUP($G40,ListaEfectos!$A$4:$F$77,2,0)),2,0),0),IF($N40="Desventaja",IFERROR(VLOOKUP(K40,INDIRECT(VLOOKUP($G40,ListaDesventajas!$A$1:$B$24,2,0)),2,0),0),IF($N40="Mantenida",10*INDEX(INDIRECT($F40),1,2),IF($N40="Sostenimiento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0</v>
      </c>
      <c r="S40" s="15">
        <f ca="1">IF($N40="Efecto",IFERROR(VLOOKUP(L40,INDIRECT(VLOOKUP($G40,ListaEfectos!$A$4:$F$77,2,0)),2,0),0),IF($N40="Desventaja",IFERROR(VLOOKUP(L40,INDIRECT(VLOOKUP($G40,ListaDesventajas!$A$1:$B$24,2,0)),2,0),0),IF($N40="Mantenida",10*INDEX(INDIRECT($F40),1,2),IF($N40="Sostenimiento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0</v>
      </c>
      <c r="T40" s="52">
        <f t="shared" ca="1" si="4"/>
        <v>-20</v>
      </c>
      <c r="V40" s="15" t="str">
        <f t="shared" si="0"/>
        <v/>
      </c>
      <c r="W40" s="15" t="str">
        <f t="shared" si="1"/>
        <v>Predeterminación</v>
      </c>
      <c r="X40" s="15" t="str">
        <f t="shared" si="5"/>
        <v/>
      </c>
      <c r="Y40" s="34" t="str">
        <f t="shared" ca="1" si="13"/>
        <v/>
      </c>
      <c r="Z40" s="34" t="str">
        <f t="shared" ca="1" si="7"/>
        <v/>
      </c>
      <c r="AA40" s="34" t="str">
        <f t="shared" ca="1" si="8"/>
        <v/>
      </c>
      <c r="AB40" s="61" t="str">
        <f t="shared" ca="1" si="9"/>
        <v/>
      </c>
      <c r="AC40" s="62" t="str">
        <f t="shared" ca="1" si="10"/>
        <v/>
      </c>
      <c r="AD40" s="56" t="e">
        <f t="shared" si="11"/>
        <v>#VALUE!</v>
      </c>
      <c r="AE40" s="15" t="str">
        <f t="shared" ca="1" si="12"/>
        <v/>
      </c>
      <c r="AF40" s="15" t="str">
        <f ca="1">IF($AB40="","",IF(OR([1]Tablas!A$1&gt;MATCH("?*",$AB41:$AB57,0),INDEX($T:$T,ROW($M39)+[1]Tablas!A$1)&lt;5),"",IF(INDEX($T:$T,ROW($M39)+[1]Tablas!A$1)&lt;6,"000",SUBSTITUTE(SUBSTITUTE(SUBSTITUTE(SUBSTITUTE(SUBSTITUTE(SUBSTITUTE(SUBSTITUTE(INDIRECT(ADDRESS(ROW($M39)+[1]Tablas!A$1,COLUMN($M40))),", ",""),"Aire","1"),"Agua","2"),"Fuego","3"),"Tierra","4"),"Luz","5"),"Oscuridad","6"))))</f>
        <v/>
      </c>
      <c r="AG40" s="15" t="str">
        <f ca="1">IF($AB40="","",IF(OR([1]Tablas!B$1&gt;MATCH("?*",$AB41:$AB57,0),INDEX($T:$T,ROW($M39)+[1]Tablas!B$1)&lt;5),"",IF(INDEX($T:$T,ROW($M39)+[1]Tablas!B$1)&lt;6,"000",SUBSTITUTE(SUBSTITUTE(SUBSTITUTE(SUBSTITUTE(SUBSTITUTE(SUBSTITUTE(SUBSTITUTE(INDIRECT(ADDRESS(ROW($M39)+[1]Tablas!B$1,COLUMN($M40))),", ",""),"Aire","1"),"Agua","2"),"Fuego","3"),"Tierra","4"),"Luz","5"),"Oscuridad","6"))))</f>
        <v/>
      </c>
      <c r="AH40" s="15" t="str">
        <f ca="1">IF($AB40="","",IF(OR([1]Tablas!C$1&gt;MATCH("?*",$AB41:$AB57,0),INDEX($T:$T,ROW($M39)+[1]Tablas!C$1)&lt;5),"",IF(INDEX($T:$T,ROW($M39)+[1]Tablas!C$1)&lt;6,"000",SUBSTITUTE(SUBSTITUTE(SUBSTITUTE(SUBSTITUTE(SUBSTITUTE(SUBSTITUTE(SUBSTITUTE(INDIRECT(ADDRESS(ROW($M39)+[1]Tablas!C$1,COLUMN($M40))),", ",""),"Aire","1"),"Agua","2"),"Fuego","3"),"Tierra","4"),"Luz","5"),"Oscuridad","6"))))</f>
        <v/>
      </c>
      <c r="AI40" s="15" t="str">
        <f ca="1">IF($AB40="","",IF(OR([1]Tablas!D$1&gt;MATCH("?*",$AB41:$AB57,0),INDEX($T:$T,ROW($M39)+[1]Tablas!D$1)&lt;5),"",IF(INDEX($T:$T,ROW($M39)+[1]Tablas!D$1)&lt;6,"000",SUBSTITUTE(SUBSTITUTE(SUBSTITUTE(SUBSTITUTE(SUBSTITUTE(SUBSTITUTE(SUBSTITUTE(INDIRECT(ADDRESS(ROW($M39)+[1]Tablas!D$1,COLUMN($M40))),", ",""),"Aire","1"),"Agua","2"),"Fuego","3"),"Tierra","4"),"Luz","5"),"Oscuridad","6"))))</f>
        <v/>
      </c>
      <c r="AJ40" s="15" t="str">
        <f ca="1">IF($AB40="","",IF(OR([1]Tablas!E$1&gt;MATCH("?*",$AB41:$AB57,0),INDEX($T:$T,ROW($M39)+[1]Tablas!E$1)&lt;5),"",IF(INDEX($T:$T,ROW($M39)+[1]Tablas!E$1)&lt;6,"000",SUBSTITUTE(SUBSTITUTE(SUBSTITUTE(SUBSTITUTE(SUBSTITUTE(SUBSTITUTE(SUBSTITUTE(INDIRECT(ADDRESS(ROW($M39)+[1]Tablas!E$1,COLUMN($M40))),", ",""),"Aire","1"),"Agua","2"),"Fuego","3"),"Tierra","4"),"Luz","5"),"Oscuridad","6"))))</f>
        <v/>
      </c>
      <c r="AK40" s="15" t="str">
        <f ca="1">IF($AB40="","",IF(OR([1]Tablas!F$1&gt;MATCH("?*",$AB41:$AB57,0),INDEX($T:$T,ROW($M39)+[1]Tablas!F$1)&lt;5),"",IF(INDEX($T:$T,ROW($M39)+[1]Tablas!F$1)&lt;6,"000",SUBSTITUTE(SUBSTITUTE(SUBSTITUTE(SUBSTITUTE(SUBSTITUTE(SUBSTITUTE(SUBSTITUTE(INDIRECT(ADDRESS(ROW($M39)+[1]Tablas!F$1,COLUMN($M40))),", ",""),"Aire","1"),"Agua","2"),"Fuego","3"),"Tierra","4"),"Luz","5"),"Oscuridad","6"))))</f>
        <v/>
      </c>
    </row>
    <row r="41" spans="1:37" s="20" customFormat="1" x14ac:dyDescent="0.25">
      <c r="A41" s="70" t="s">
        <v>310</v>
      </c>
      <c r="B41" s="21" t="s">
        <v>394</v>
      </c>
      <c r="C41" s="20">
        <f t="shared" si="2"/>
        <v>35</v>
      </c>
      <c r="D41" s="20">
        <f t="shared" si="3"/>
        <v>1</v>
      </c>
      <c r="E41" s="20" t="s">
        <v>32</v>
      </c>
      <c r="F41" s="20" t="str">
        <f t="array" ref="F41">IF(C41&lt;&gt;"",ADDRESS(ROW(C41),COLUMN(C41))&amp;":"&amp;ADDRESS(ROW(C41)-1+MATCH(TRUE,C42:$C$463&lt;&gt;"",0),COLUMN(U41)),F40)</f>
        <v>$C$41:$U$43</v>
      </c>
      <c r="G41" s="21" t="s">
        <v>252</v>
      </c>
      <c r="H41" s="26" t="s">
        <v>351</v>
      </c>
      <c r="M41" s="21" t="str">
        <f>IFERROR(VLOOKUP(G41,ListaEfectos!$A$4:$F$77,6,0),"")</f>
        <v>Aire, Fuego, Oscuridad</v>
      </c>
      <c r="N41" s="47" t="str">
        <f>IF(G41="requerimiento","Desventaja",IFERROR(IF(VLOOKUP($G41,ListaEfectos!$A$4:$F$77,1,0)&lt;&gt;"","Efecto"),IFERROR(IF(VLOOKUP($G41,ListaDesventajas!$A$2:$A$24,1,0)&lt;&gt;"","Desventaja"),G41)))</f>
        <v>Efecto</v>
      </c>
      <c r="O41" s="19">
        <f ca="1">IF($N41="Efecto",IFERROR(VLOOKUP(H41,INDIRECT(VLOOKUP($G41,ListaEfectos!$A$4:$F$77,2,0)),2,0),0),IF($N41="Desventaja",IFERROR(VLOOKUP(H41,INDIRECT(VLOOKUP($G41,ListaDesventajas!$A$1:$B$24,2,0)),2,0),0),IF($N41="Mantenida",10*INDEX(INDIRECT($F41),1,2),IF($N41="Sostenimiento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5</v>
      </c>
      <c r="P41" s="20">
        <f ca="1">IF($N41="Efecto",IFERROR(VLOOKUP(I41,INDIRECT(VLOOKUP($G41,ListaEfectos!$A$4:$F$77,2,0)),2,0),0),IF($N41="Desventaja",IFERROR(VLOOKUP(I41,INDIRECT(VLOOKUP($G41,ListaDesventajas!$A$1:$B$24,2,0)),2,0),0),IF($N41="Mantenida",10*INDEX(INDIRECT($F41),1,2),IF($N41="Sostenimiento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0</v>
      </c>
      <c r="Q41" s="20">
        <f ca="1">IF($N41="Efecto",IFERROR(VLOOKUP(J41,INDIRECT(VLOOKUP($G41,ListaEfectos!$A$4:$F$77,2,0)),2,0),0),IF($N41="Desventaja",IFERROR(VLOOKUP(J41,INDIRECT(VLOOKUP($G41,ListaDesventajas!$A$1:$B$24,2,0)),2,0),0),IF($N41="Mantenida",10*INDEX(INDIRECT($F41),1,2),IF($N41="Sostenimiento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0</v>
      </c>
      <c r="R41" s="20">
        <f ca="1">IF($N41="Efecto",IFERROR(VLOOKUP(K41,INDIRECT(VLOOKUP($G41,ListaEfectos!$A$4:$F$77,2,0)),2,0),0),IF($N41="Desventaja",IFERROR(VLOOKUP(K41,INDIRECT(VLOOKUP($G41,ListaDesventajas!$A$1:$B$24,2,0)),2,0),0),IF($N41="Mantenida",10*INDEX(INDIRECT($F41),1,2),IF($N41="Sostenimiento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0</v>
      </c>
      <c r="S41" s="20">
        <f ca="1">IF($N41="Efecto",IFERROR(VLOOKUP(L41,INDIRECT(VLOOKUP($G41,ListaEfectos!$A$4:$F$77,2,0)),2,0),0),IF($N41="Desventaja",IFERROR(VLOOKUP(L41,INDIRECT(VLOOKUP($G41,ListaDesventajas!$A$1:$B$24,2,0)),2,0),0),IF($N41="Mantenida",10*INDEX(INDIRECT($F41),1,2),IF($N41="Sostenimiento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0</v>
      </c>
      <c r="T41" s="53">
        <f t="shared" ca="1" si="4"/>
        <v>5</v>
      </c>
      <c r="U41" s="38"/>
      <c r="V41" s="20" t="str">
        <f t="shared" si="0"/>
        <v>Habilidad de Ataque (+25)</v>
      </c>
      <c r="W41" s="20" t="str">
        <f t="shared" si="1"/>
        <v/>
      </c>
      <c r="X41" s="20" t="str">
        <f t="shared" si="5"/>
        <v/>
      </c>
      <c r="Y41" s="39" t="str">
        <f t="shared" ca="1" si="13"/>
        <v>Habilidad de Ataque (+25), Aumento de Daño (+40), Ataque a Distancia (100 metros)</v>
      </c>
      <c r="Z41" s="39" t="str">
        <f t="shared" ca="1" si="7"/>
        <v/>
      </c>
      <c r="AA41" s="39" t="str">
        <f t="shared" ca="1" si="8"/>
        <v/>
      </c>
      <c r="AB41" s="63" t="str">
        <f t="shared" ca="1" si="9"/>
        <v>Habilidad de Ataque (+25), Aumento de Daño (+40), Ataque a Distancia (100 metros)</v>
      </c>
      <c r="AC41" s="64" t="str">
        <f t="shared" ca="1" si="10"/>
        <v/>
      </c>
      <c r="AD41" s="57" t="str">
        <f t="shared" si="11"/>
        <v>Primera Cadena: Volgarath</v>
      </c>
      <c r="AE41" s="20" t="str">
        <f t="shared" ca="1" si="12"/>
        <v/>
      </c>
      <c r="AF41" s="20" t="str">
        <f ca="1">IF($AB41="","",IF(OR([1]Tablas!A$1&gt;MATCH("?*",$AB42:$AB58,0),INDEX($T:$T,ROW($M40)+[1]Tablas!A$1)&lt;5),"",IF(INDEX($T:$T,ROW($M40)+[1]Tablas!A$1)&lt;6,"000",SUBSTITUTE(SUBSTITUTE(SUBSTITUTE(SUBSTITUTE(SUBSTITUTE(SUBSTITUTE(SUBSTITUTE(INDIRECT(ADDRESS(ROW($M40)+[1]Tablas!A$1,COLUMN($M41))),", ",""),"Aire","1"),"Agua","2"),"Fuego","3"),"Tierra","4"),"Luz","5"),"Oscuridad","6"))))</f>
        <v>000</v>
      </c>
      <c r="AG41" s="20" t="str">
        <f ca="1">IF($AB41="","",IF(OR([1]Tablas!B$1&gt;MATCH("?*",$AB42:$AB58,0),INDEX($T:$T,ROW($M40)+[1]Tablas!B$1)&lt;5),"",IF(INDEX($T:$T,ROW($M40)+[1]Tablas!B$1)&lt;6,"000",SUBSTITUTE(SUBSTITUTE(SUBSTITUTE(SUBSTITUTE(SUBSTITUTE(SUBSTITUTE(SUBSTITUTE(INDIRECT(ADDRESS(ROW($M40)+[1]Tablas!B$1,COLUMN($M41))),", ",""),"Aire","1"),"Agua","2"),"Fuego","3"),"Tierra","4"),"Luz","5"),"Oscuridad","6"))))</f>
        <v>3</v>
      </c>
      <c r="AH41" s="20" t="str">
        <f ca="1">IF($AB41="","",IF(OR([1]Tablas!C$1&gt;MATCH("?*",$AB42:$AB58,0),INDEX($T:$T,ROW($M40)+[1]Tablas!C$1)&lt;5),"",IF(INDEX($T:$T,ROW($M40)+[1]Tablas!C$1)&lt;6,"000",SUBSTITUTE(SUBSTITUTE(SUBSTITUTE(SUBSTITUTE(SUBSTITUTE(SUBSTITUTE(SUBSTITUTE(INDIRECT(ADDRESS(ROW($M40)+[1]Tablas!C$1,COLUMN($M41))),", ",""),"Aire","1"),"Agua","2"),"Fuego","3"),"Tierra","4"),"Luz","5"),"Oscuridad","6"))))</f>
        <v>213</v>
      </c>
      <c r="AI41" s="20" t="str">
        <f ca="1">IF($AB41="","",IF(OR([1]Tablas!D$1&gt;MATCH("?*",$AB42:$AB58,0),INDEX($T:$T,ROW($M40)+[1]Tablas!D$1)&lt;5),"",IF(INDEX($T:$T,ROW($M40)+[1]Tablas!D$1)&lt;6,"000",SUBSTITUTE(SUBSTITUTE(SUBSTITUTE(SUBSTITUTE(SUBSTITUTE(SUBSTITUTE(SUBSTITUTE(INDIRECT(ADDRESS(ROW($M40)+[1]Tablas!D$1,COLUMN($M41))),", ",""),"Aire","1"),"Agua","2"),"Fuego","3"),"Tierra","4"),"Luz","5"),"Oscuridad","6"))))</f>
        <v/>
      </c>
      <c r="AJ41" s="20" t="str">
        <f ca="1">IF($AB41="","",IF(OR([1]Tablas!E$1&gt;MATCH("?*",$AB42:$AB58,0),INDEX($T:$T,ROW($M40)+[1]Tablas!E$1)&lt;5),"",IF(INDEX($T:$T,ROW($M40)+[1]Tablas!E$1)&lt;6,"000",SUBSTITUTE(SUBSTITUTE(SUBSTITUTE(SUBSTITUTE(SUBSTITUTE(SUBSTITUTE(SUBSTITUTE(INDIRECT(ADDRESS(ROW($M40)+[1]Tablas!E$1,COLUMN($M41))),", ",""),"Aire","1"),"Agua","2"),"Fuego","3"),"Tierra","4"),"Luz","5"),"Oscuridad","6"))))</f>
        <v/>
      </c>
      <c r="AK41" s="20" t="str">
        <f ca="1">IF($AB41="","",IF(OR([1]Tablas!F$1&gt;MATCH("?*",$AB42:$AB58,0),INDEX($T:$T,ROW($M40)+[1]Tablas!F$1)&lt;5),"",IF(INDEX($T:$T,ROW($M40)+[1]Tablas!F$1)&lt;6,"000",SUBSTITUTE(SUBSTITUTE(SUBSTITUTE(SUBSTITUTE(SUBSTITUTE(SUBSTITUTE(SUBSTITUTE(INDIRECT(ADDRESS(ROW($M40)+[1]Tablas!F$1,COLUMN($M41))),", ",""),"Aire","1"),"Agua","2"),"Fuego","3"),"Tierra","4"),"Luz","5"),"Oscuridad","6"))))</f>
        <v/>
      </c>
    </row>
    <row r="42" spans="1:37" x14ac:dyDescent="0.25">
      <c r="A42" s="71"/>
      <c r="C42" s="15" t="str">
        <f t="shared" si="2"/>
        <v/>
      </c>
      <c r="D42" s="15" t="str">
        <f t="shared" si="3"/>
        <v/>
      </c>
      <c r="E42" s="15" t="s">
        <v>33</v>
      </c>
      <c r="F42" s="15" t="str">
        <f t="array" ref="F42">IF(C42&lt;&gt;"",ADDRESS(ROW(C42),COLUMN(C42))&amp;":"&amp;ADDRESS(ROW(C42)-1+MATCH(TRUE,C43:$C$463&lt;&gt;"",0),COLUMN(U42)),F41)</f>
        <v>$C$41:$U$43</v>
      </c>
      <c r="G42" s="18" t="s">
        <v>247</v>
      </c>
      <c r="H42" s="16" t="s">
        <v>352</v>
      </c>
      <c r="M42" s="18" t="str">
        <f>IFERROR(VLOOKUP(G42,ListaEfectos!$A$4:$F$77,6,0),"")</f>
        <v>Fuego</v>
      </c>
      <c r="N42" s="46" t="str">
        <f>IF(G42="requerimiento","Desventaja",IFERROR(IF(VLOOKUP($G42,ListaEfectos!$A$4:$F$77,1,0)&lt;&gt;"","Efecto"),IFERROR(IF(VLOOKUP($G42,ListaDesventajas!$A$2:$A$24,1,0)&lt;&gt;"","Desventaja"),G42)))</f>
        <v>Efecto</v>
      </c>
      <c r="O42" s="17">
        <f ca="1">IF($N42="Efecto",IFERROR(VLOOKUP(H42,INDIRECT(VLOOKUP($G42,ListaEfectos!$A$4:$F$77,2,0)),2,0),0),IF($N42="Desventaja",IFERROR(VLOOKUP(H42,INDIRECT(VLOOKUP($G42,ListaDesventajas!$A$1:$B$24,2,0)),2,0),0),IF($N42="Mantenida",10*INDEX(INDIRECT($F42),1,2),IF($N42="Sostenimiento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10</v>
      </c>
      <c r="P42" s="15">
        <f ca="1">IF($N42="Efecto",IFERROR(VLOOKUP(I42,INDIRECT(VLOOKUP($G42,ListaEfectos!$A$4:$F$77,2,0)),2,0),0),IF($N42="Desventaja",IFERROR(VLOOKUP(I42,INDIRECT(VLOOKUP($G42,ListaDesventajas!$A$1:$B$24,2,0)),2,0),0),IF($N42="Mantenida",10*INDEX(INDIRECT($F42),1,2),IF($N42="Sostenimiento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0</v>
      </c>
      <c r="Q42" s="15">
        <f ca="1">IF($N42="Efecto",IFERROR(VLOOKUP(J42,INDIRECT(VLOOKUP($G42,ListaEfectos!$A$4:$F$77,2,0)),2,0),0),IF($N42="Desventaja",IFERROR(VLOOKUP(J42,INDIRECT(VLOOKUP($G42,ListaDesventajas!$A$1:$B$24,2,0)),2,0),0),IF($N42="Mantenida",10*INDEX(INDIRECT($F42),1,2),IF($N42="Sostenimiento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0</v>
      </c>
      <c r="R42" s="15">
        <f ca="1">IF($N42="Efecto",IFERROR(VLOOKUP(K42,INDIRECT(VLOOKUP($G42,ListaEfectos!$A$4:$F$77,2,0)),2,0),0),IF($N42="Desventaja",IFERROR(VLOOKUP(K42,INDIRECT(VLOOKUP($G42,ListaDesventajas!$A$1:$B$24,2,0)),2,0),0),IF($N42="Mantenida",10*INDEX(INDIRECT($F42),1,2),IF($N42="Sostenimiento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0</v>
      </c>
      <c r="S42" s="15">
        <f ca="1">IF($N42="Efecto",IFERROR(VLOOKUP(L42,INDIRECT(VLOOKUP($G42,ListaEfectos!$A$4:$F$77,2,0)),2,0),0),IF($N42="Desventaja",IFERROR(VLOOKUP(L42,INDIRECT(VLOOKUP($G42,ListaDesventajas!$A$1:$B$24,2,0)),2,0),0),IF($N42="Mantenida",10*INDEX(INDIRECT($F42),1,2),IF($N42="Sostenimiento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0</v>
      </c>
      <c r="T42" s="52">
        <f t="shared" ca="1" si="4"/>
        <v>10</v>
      </c>
      <c r="V42" s="15" t="str">
        <f t="shared" si="0"/>
        <v>Aumento de Daño (+40)</v>
      </c>
      <c r="W42" s="15" t="str">
        <f t="shared" si="1"/>
        <v/>
      </c>
      <c r="X42" s="15" t="str">
        <f t="shared" si="5"/>
        <v/>
      </c>
      <c r="Y42" s="34" t="str">
        <f t="shared" ca="1" si="13"/>
        <v/>
      </c>
      <c r="Z42" s="34" t="str">
        <f t="shared" ca="1" si="7"/>
        <v/>
      </c>
      <c r="AA42" s="34" t="str">
        <f t="shared" ca="1" si="8"/>
        <v/>
      </c>
      <c r="AB42" s="61" t="str">
        <f t="shared" ca="1" si="9"/>
        <v/>
      </c>
      <c r="AC42" s="62" t="str">
        <f t="shared" ca="1" si="10"/>
        <v/>
      </c>
      <c r="AD42" s="56" t="str">
        <f t="shared" si="11"/>
        <v/>
      </c>
      <c r="AE42" s="15" t="str">
        <f t="shared" ca="1" si="12"/>
        <v/>
      </c>
      <c r="AF42" s="15" t="str">
        <f ca="1">IF($AB42="","",IF(OR([1]Tablas!A$1&gt;MATCH("?*",$AB43:$AB59,0),INDEX($T:$T,ROW($M41)+[1]Tablas!A$1)&lt;5),"",IF(INDEX($T:$T,ROW($M41)+[1]Tablas!A$1)&lt;6,"000",SUBSTITUTE(SUBSTITUTE(SUBSTITUTE(SUBSTITUTE(SUBSTITUTE(SUBSTITUTE(SUBSTITUTE(INDIRECT(ADDRESS(ROW($M41)+[1]Tablas!A$1,COLUMN($M42))),", ",""),"Aire","1"),"Agua","2"),"Fuego","3"),"Tierra","4"),"Luz","5"),"Oscuridad","6"))))</f>
        <v/>
      </c>
      <c r="AG42" s="15" t="str">
        <f ca="1">IF($AB42="","",IF(OR([1]Tablas!B$1&gt;MATCH("?*",$AB43:$AB59,0),INDEX($T:$T,ROW($M41)+[1]Tablas!B$1)&lt;5),"",IF(INDEX($T:$T,ROW($M41)+[1]Tablas!B$1)&lt;6,"000",SUBSTITUTE(SUBSTITUTE(SUBSTITUTE(SUBSTITUTE(SUBSTITUTE(SUBSTITUTE(SUBSTITUTE(INDIRECT(ADDRESS(ROW($M41)+[1]Tablas!B$1,COLUMN($M42))),", ",""),"Aire","1"),"Agua","2"),"Fuego","3"),"Tierra","4"),"Luz","5"),"Oscuridad","6"))))</f>
        <v/>
      </c>
      <c r="AH42" s="15" t="str">
        <f ca="1">IF($AB42="","",IF(OR([1]Tablas!C$1&gt;MATCH("?*",$AB43:$AB59,0),INDEX($T:$T,ROW($M41)+[1]Tablas!C$1)&lt;5),"",IF(INDEX($T:$T,ROW($M41)+[1]Tablas!C$1)&lt;6,"000",SUBSTITUTE(SUBSTITUTE(SUBSTITUTE(SUBSTITUTE(SUBSTITUTE(SUBSTITUTE(SUBSTITUTE(INDIRECT(ADDRESS(ROW($M41)+[1]Tablas!C$1,COLUMN($M42))),", ",""),"Aire","1"),"Agua","2"),"Fuego","3"),"Tierra","4"),"Luz","5"),"Oscuridad","6"))))</f>
        <v/>
      </c>
      <c r="AI42" s="15" t="str">
        <f ca="1">IF($AB42="","",IF(OR([1]Tablas!D$1&gt;MATCH("?*",$AB43:$AB59,0),INDEX($T:$T,ROW($M41)+[1]Tablas!D$1)&lt;5),"",IF(INDEX($T:$T,ROW($M41)+[1]Tablas!D$1)&lt;6,"000",SUBSTITUTE(SUBSTITUTE(SUBSTITUTE(SUBSTITUTE(SUBSTITUTE(SUBSTITUTE(SUBSTITUTE(INDIRECT(ADDRESS(ROW($M41)+[1]Tablas!D$1,COLUMN($M42))),", ",""),"Aire","1"),"Agua","2"),"Fuego","3"),"Tierra","4"),"Luz","5"),"Oscuridad","6"))))</f>
        <v/>
      </c>
      <c r="AJ42" s="15" t="str">
        <f ca="1">IF($AB42="","",IF(OR([1]Tablas!E$1&gt;MATCH("?*",$AB43:$AB59,0),INDEX($T:$T,ROW($M41)+[1]Tablas!E$1)&lt;5),"",IF(INDEX($T:$T,ROW($M41)+[1]Tablas!E$1)&lt;6,"000",SUBSTITUTE(SUBSTITUTE(SUBSTITUTE(SUBSTITUTE(SUBSTITUTE(SUBSTITUTE(SUBSTITUTE(INDIRECT(ADDRESS(ROW($M41)+[1]Tablas!E$1,COLUMN($M42))),", ",""),"Aire","1"),"Agua","2"),"Fuego","3"),"Tierra","4"),"Luz","5"),"Oscuridad","6"))))</f>
        <v/>
      </c>
      <c r="AK42" s="15" t="str">
        <f ca="1">IF($AB42="","",IF(OR([1]Tablas!F$1&gt;MATCH("?*",$AB43:$AB59,0),INDEX($T:$T,ROW($M41)+[1]Tablas!F$1)&lt;5),"",IF(INDEX($T:$T,ROW($M41)+[1]Tablas!F$1)&lt;6,"000",SUBSTITUTE(SUBSTITUTE(SUBSTITUTE(SUBSTITUTE(SUBSTITUTE(SUBSTITUTE(SUBSTITUTE(INDIRECT(ADDRESS(ROW($M41)+[1]Tablas!F$1,COLUMN($M42))),", ",""),"Aire","1"),"Agua","2"),"Fuego","3"),"Tierra","4"),"Luz","5"),"Oscuridad","6"))))</f>
        <v/>
      </c>
    </row>
    <row r="43" spans="1:37" x14ac:dyDescent="0.25">
      <c r="A43" s="71"/>
      <c r="C43" s="15" t="str">
        <f t="shared" si="2"/>
        <v/>
      </c>
      <c r="D43" s="15" t="str">
        <f t="shared" si="3"/>
        <v/>
      </c>
      <c r="E43" s="15" t="s">
        <v>34</v>
      </c>
      <c r="F43" s="15" t="str">
        <f t="array" ref="F43">IF(C43&lt;&gt;"",ADDRESS(ROW(C43),COLUMN(C43))&amp;":"&amp;ADDRESS(ROW(C43)-1+MATCH(TRUE,C44:$C$463&lt;&gt;"",0),COLUMN(U43)),F42)</f>
        <v>$C$41:$U$43</v>
      </c>
      <c r="G43" s="18" t="s">
        <v>243</v>
      </c>
      <c r="H43" s="15" t="s">
        <v>364</v>
      </c>
      <c r="M43" s="18" t="str">
        <f>IFERROR(VLOOKUP(G43,ListaEfectos!$A$4:$F$77,6,0),"")</f>
        <v>Agua, Aire, Fuego</v>
      </c>
      <c r="N43" s="46" t="str">
        <f>IF(G43="requerimiento","Desventaja",IFERROR(IF(VLOOKUP($G43,ListaEfectos!$A$4:$F$77,1,0)&lt;&gt;"","Efecto"),IFERROR(IF(VLOOKUP($G43,ListaDesventajas!$A$2:$A$24,1,0)&lt;&gt;"","Desventaja"),G43)))</f>
        <v>Efecto</v>
      </c>
      <c r="O43" s="17">
        <f ca="1">IF($N43="Efecto",IFERROR(VLOOKUP(H43,INDIRECT(VLOOKUP($G43,ListaEfectos!$A$4:$F$77,2,0)),2,0),0),IF($N43="Desventaja",IFERROR(VLOOKUP(H43,INDIRECT(VLOOKUP($G43,ListaDesventajas!$A$1:$B$24,2,0)),2,0),0),IF($N43="Mantenida",10*INDEX(INDIRECT($F43),1,2),IF($N43="Sostenimiento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20</v>
      </c>
      <c r="P43" s="15">
        <f ca="1">IF($N43="Efecto",IFERROR(VLOOKUP(I43,INDIRECT(VLOOKUP($G43,ListaEfectos!$A$4:$F$77,2,0)),2,0),0),IF($N43="Desventaja",IFERROR(VLOOKUP(I43,INDIRECT(VLOOKUP($G43,ListaDesventajas!$A$1:$B$24,2,0)),2,0),0),IF($N43="Mantenida",10*INDEX(INDIRECT($F43),1,2),IF($N43="Sostenimiento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0</v>
      </c>
      <c r="Q43" s="15">
        <f ca="1">IF($N43="Efecto",IFERROR(VLOOKUP(J43,INDIRECT(VLOOKUP($G43,ListaEfectos!$A$4:$F$77,2,0)),2,0),0),IF($N43="Desventaja",IFERROR(VLOOKUP(J43,INDIRECT(VLOOKUP($G43,ListaDesventajas!$A$1:$B$24,2,0)),2,0),0),IF($N43="Mantenida",10*INDEX(INDIRECT($F43),1,2),IF($N43="Sostenimiento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0</v>
      </c>
      <c r="R43" s="15">
        <f ca="1">IF($N43="Efecto",IFERROR(VLOOKUP(K43,INDIRECT(VLOOKUP($G43,ListaEfectos!$A$4:$F$77,2,0)),2,0),0),IF($N43="Desventaja",IFERROR(VLOOKUP(K43,INDIRECT(VLOOKUP($G43,ListaDesventajas!$A$1:$B$24,2,0)),2,0),0),IF($N43="Mantenida",10*INDEX(INDIRECT($F43),1,2),IF($N43="Sostenimiento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0</v>
      </c>
      <c r="S43" s="15">
        <f ca="1">IF($N43="Efecto",IFERROR(VLOOKUP(L43,INDIRECT(VLOOKUP($G43,ListaEfectos!$A$4:$F$77,2,0)),2,0),0),IF($N43="Desventaja",IFERROR(VLOOKUP(L43,INDIRECT(VLOOKUP($G43,ListaDesventajas!$A$1:$B$24,2,0)),2,0),0),IF($N43="Mantenida",10*INDEX(INDIRECT($F43),1,2),IF($N43="Sostenimiento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0</v>
      </c>
      <c r="T43" s="52">
        <f t="shared" ca="1" si="4"/>
        <v>20</v>
      </c>
      <c r="V43" s="15" t="str">
        <f t="shared" si="0"/>
        <v>Ataque a Distancia (100 metros)</v>
      </c>
      <c r="W43" s="15" t="str">
        <f t="shared" si="1"/>
        <v/>
      </c>
      <c r="X43" s="15" t="str">
        <f t="shared" si="5"/>
        <v/>
      </c>
      <c r="Y43" s="34" t="str">
        <f t="shared" ca="1" si="13"/>
        <v/>
      </c>
      <c r="Z43" s="34" t="str">
        <f t="shared" ca="1" si="7"/>
        <v/>
      </c>
      <c r="AA43" s="34" t="str">
        <f t="shared" ca="1" si="8"/>
        <v/>
      </c>
      <c r="AB43" s="61" t="str">
        <f t="shared" ca="1" si="9"/>
        <v/>
      </c>
      <c r="AC43" s="62" t="str">
        <f t="shared" ca="1" si="10"/>
        <v/>
      </c>
      <c r="AD43" s="56" t="str">
        <f t="shared" si="11"/>
        <v/>
      </c>
      <c r="AE43" s="15" t="str">
        <f t="shared" ca="1" si="12"/>
        <v/>
      </c>
      <c r="AF43" s="15" t="str">
        <f ca="1">IF($AB43="","",IF(OR([1]Tablas!A$1&gt;MATCH("?*",$AB44:$AB60,0),INDEX($T:$T,ROW($M42)+[1]Tablas!A$1)&lt;5),"",IF(INDEX($T:$T,ROW($M42)+[1]Tablas!A$1)&lt;6,"000",SUBSTITUTE(SUBSTITUTE(SUBSTITUTE(SUBSTITUTE(SUBSTITUTE(SUBSTITUTE(SUBSTITUTE(INDIRECT(ADDRESS(ROW($M42)+[1]Tablas!A$1,COLUMN($M43))),", ",""),"Aire","1"),"Agua","2"),"Fuego","3"),"Tierra","4"),"Luz","5"),"Oscuridad","6"))))</f>
        <v/>
      </c>
      <c r="AG43" s="15" t="str">
        <f ca="1">IF($AB43="","",IF(OR([1]Tablas!B$1&gt;MATCH("?*",$AB44:$AB60,0),INDEX($T:$T,ROW($M42)+[1]Tablas!B$1)&lt;5),"",IF(INDEX($T:$T,ROW($M42)+[1]Tablas!B$1)&lt;6,"000",SUBSTITUTE(SUBSTITUTE(SUBSTITUTE(SUBSTITUTE(SUBSTITUTE(SUBSTITUTE(SUBSTITUTE(INDIRECT(ADDRESS(ROW($M42)+[1]Tablas!B$1,COLUMN($M43))),", ",""),"Aire","1"),"Agua","2"),"Fuego","3"),"Tierra","4"),"Luz","5"),"Oscuridad","6"))))</f>
        <v/>
      </c>
      <c r="AH43" s="15" t="str">
        <f ca="1">IF($AB43="","",IF(OR([1]Tablas!C$1&gt;MATCH("?*",$AB44:$AB60,0),INDEX($T:$T,ROW($M42)+[1]Tablas!C$1)&lt;5),"",IF(INDEX($T:$T,ROW($M42)+[1]Tablas!C$1)&lt;6,"000",SUBSTITUTE(SUBSTITUTE(SUBSTITUTE(SUBSTITUTE(SUBSTITUTE(SUBSTITUTE(SUBSTITUTE(INDIRECT(ADDRESS(ROW($M42)+[1]Tablas!C$1,COLUMN($M43))),", ",""),"Aire","1"),"Agua","2"),"Fuego","3"),"Tierra","4"),"Luz","5"),"Oscuridad","6"))))</f>
        <v/>
      </c>
      <c r="AI43" s="15" t="str">
        <f ca="1">IF($AB43="","",IF(OR([1]Tablas!D$1&gt;MATCH("?*",$AB44:$AB60,0),INDEX($T:$T,ROW($M42)+[1]Tablas!D$1)&lt;5),"",IF(INDEX($T:$T,ROW($M42)+[1]Tablas!D$1)&lt;6,"000",SUBSTITUTE(SUBSTITUTE(SUBSTITUTE(SUBSTITUTE(SUBSTITUTE(SUBSTITUTE(SUBSTITUTE(INDIRECT(ADDRESS(ROW($M42)+[1]Tablas!D$1,COLUMN($M43))),", ",""),"Aire","1"),"Agua","2"),"Fuego","3"),"Tierra","4"),"Luz","5"),"Oscuridad","6"))))</f>
        <v/>
      </c>
      <c r="AJ43" s="15" t="str">
        <f ca="1">IF($AB43="","",IF(OR([1]Tablas!E$1&gt;MATCH("?*",$AB44:$AB60,0),INDEX($T:$T,ROW($M42)+[1]Tablas!E$1)&lt;5),"",IF(INDEX($T:$T,ROW($M42)+[1]Tablas!E$1)&lt;6,"000",SUBSTITUTE(SUBSTITUTE(SUBSTITUTE(SUBSTITUTE(SUBSTITUTE(SUBSTITUTE(SUBSTITUTE(INDIRECT(ADDRESS(ROW($M42)+[1]Tablas!E$1,COLUMN($M43))),", ",""),"Aire","1"),"Agua","2"),"Fuego","3"),"Tierra","4"),"Luz","5"),"Oscuridad","6"))))</f>
        <v/>
      </c>
      <c r="AK43" s="15" t="str">
        <f ca="1">IF($AB43="","",IF(OR([1]Tablas!F$1&gt;MATCH("?*",$AB44:$AB60,0),INDEX($T:$T,ROW($M42)+[1]Tablas!F$1)&lt;5),"",IF(INDEX($T:$T,ROW($M42)+[1]Tablas!F$1)&lt;6,"000",SUBSTITUTE(SUBSTITUTE(SUBSTITUTE(SUBSTITUTE(SUBSTITUTE(SUBSTITUTE(SUBSTITUTE(INDIRECT(ADDRESS(ROW($M42)+[1]Tablas!F$1,COLUMN($M43))),", ",""),"Aire","1"),"Agua","2"),"Fuego","3"),"Tierra","4"),"Luz","5"),"Oscuridad","6"))))</f>
        <v/>
      </c>
    </row>
    <row r="44" spans="1:37" x14ac:dyDescent="0.25">
      <c r="A44" s="71"/>
      <c r="B44" s="18" t="s">
        <v>395</v>
      </c>
      <c r="C44" s="15">
        <f t="shared" si="2"/>
        <v>50</v>
      </c>
      <c r="D44" s="15">
        <f t="shared" si="3"/>
        <v>1</v>
      </c>
      <c r="E44" s="15" t="s">
        <v>35</v>
      </c>
      <c r="F44" s="15" t="str">
        <f t="array" ref="F44">IF(C44&lt;&gt;"",ADDRESS(ROW(C44),COLUMN(C44))&amp;":"&amp;ADDRESS(ROW(C44)-1+MATCH(TRUE,C45:$C$463&lt;&gt;"",0),COLUMN(U44)),F43)</f>
        <v>$C$44:$U$46</v>
      </c>
      <c r="G44" s="18" t="s">
        <v>247</v>
      </c>
      <c r="H44" s="16" t="s">
        <v>343</v>
      </c>
      <c r="M44" s="18" t="str">
        <f>IFERROR(VLOOKUP(G44,ListaEfectos!$A$4:$F$77,6,0),"")</f>
        <v>Fuego</v>
      </c>
      <c r="N44" s="46" t="str">
        <f>IF(G44="requerimiento","Desventaja",IFERROR(IF(VLOOKUP($G44,ListaEfectos!$A$4:$F$77,1,0)&lt;&gt;"","Efecto"),IFERROR(IF(VLOOKUP($G44,ListaDesventajas!$A$2:$A$24,1,0)&lt;&gt;"","Desventaja"),G44)))</f>
        <v>Efecto</v>
      </c>
      <c r="O44" s="17">
        <f ca="1">IF($N44="Efecto",IFERROR(VLOOKUP(H44,INDIRECT(VLOOKUP($G44,ListaEfectos!$A$4:$F$77,2,0)),2,0),0),IF($N44="Desventaja",IFERROR(VLOOKUP(H44,INDIRECT(VLOOKUP($G44,ListaDesventajas!$A$1:$B$24,2,0)),2,0),0),IF($N44="Mantenida",10*INDEX(INDIRECT($F44),1,2),IF($N44="Sostenimiento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15</v>
      </c>
      <c r="P44" s="15">
        <f ca="1">IF($N44="Efecto",IFERROR(VLOOKUP(I44,INDIRECT(VLOOKUP($G44,ListaEfectos!$A$4:$F$77,2,0)),2,0),0),IF($N44="Desventaja",IFERROR(VLOOKUP(I44,INDIRECT(VLOOKUP($G44,ListaDesventajas!$A$1:$B$24,2,0)),2,0),0),IF($N44="Mantenida",10*INDEX(INDIRECT($F44),1,2),IF($N44="Sostenimiento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0</v>
      </c>
      <c r="Q44" s="15">
        <f ca="1">IF($N44="Efecto",IFERROR(VLOOKUP(J44,INDIRECT(VLOOKUP($G44,ListaEfectos!$A$4:$F$77,2,0)),2,0),0),IF($N44="Desventaja",IFERROR(VLOOKUP(J44,INDIRECT(VLOOKUP($G44,ListaDesventajas!$A$1:$B$24,2,0)),2,0),0),IF($N44="Mantenida",10*INDEX(INDIRECT($F44),1,2),IF($N44="Sostenimiento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0</v>
      </c>
      <c r="R44" s="15">
        <f ca="1">IF($N44="Efecto",IFERROR(VLOOKUP(K44,INDIRECT(VLOOKUP($G44,ListaEfectos!$A$4:$F$77,2,0)),2,0),0),IF($N44="Desventaja",IFERROR(VLOOKUP(K44,INDIRECT(VLOOKUP($G44,ListaDesventajas!$A$1:$B$24,2,0)),2,0),0),IF($N44="Mantenida",10*INDEX(INDIRECT($F44),1,2),IF($N44="Sostenimiento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0</v>
      </c>
      <c r="S44" s="15">
        <f ca="1">IF($N44="Efecto",IFERROR(VLOOKUP(L44,INDIRECT(VLOOKUP($G44,ListaEfectos!$A$4:$F$77,2,0)),2,0),0),IF($N44="Desventaja",IFERROR(VLOOKUP(L44,INDIRECT(VLOOKUP($G44,ListaDesventajas!$A$1:$B$24,2,0)),2,0),0),IF($N44="Mantenida",10*INDEX(INDIRECT($F44),1,2),IF($N44="Sostenimiento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0</v>
      </c>
      <c r="T44" s="52">
        <f t="shared" ca="1" si="4"/>
        <v>15</v>
      </c>
      <c r="V44" s="15" t="str">
        <f t="shared" si="0"/>
        <v>Aumento de Daño (+50)</v>
      </c>
      <c r="W44" s="15" t="str">
        <f t="shared" si="1"/>
        <v/>
      </c>
      <c r="X44" s="15" t="str">
        <f t="shared" si="5"/>
        <v/>
      </c>
      <c r="Y44" s="34" t="str">
        <f t="shared" ca="1" si="13"/>
        <v>Aumento de Daño (+50), Ataque con Área (10 metros de radio), Ataque a Distancia (100 metros)</v>
      </c>
      <c r="Z44" s="34" t="str">
        <f t="shared" ca="1" si="7"/>
        <v/>
      </c>
      <c r="AA44" s="34" t="str">
        <f t="shared" ca="1" si="8"/>
        <v/>
      </c>
      <c r="AB44" s="61" t="str">
        <f t="shared" ca="1" si="9"/>
        <v>Aumento de Daño (+50), Ataque con Área (10 metros de radio), Ataque a Distancia (100 metros)</v>
      </c>
      <c r="AC44" s="62" t="str">
        <f t="shared" ca="1" si="10"/>
        <v/>
      </c>
      <c r="AD44" s="56" t="str">
        <f t="shared" si="11"/>
        <v>Segunda Cadena: Exelion</v>
      </c>
      <c r="AE44" s="15" t="str">
        <f t="shared" ca="1" si="12"/>
        <v>Fuego, Fuego, Luz, Oscuridad, Agua, Aire, Fuego</v>
      </c>
      <c r="AF44" s="15" t="str">
        <f ca="1">IF($AB44="","",IF(OR([1]Tablas!A$1&gt;MATCH("?*",$AB45:$AB61,0),INDEX($T:$T,ROW($M43)+[1]Tablas!A$1)&lt;5),"",IF(INDEX($T:$T,ROW($M43)+[1]Tablas!A$1)&lt;6,"000",SUBSTITUTE(SUBSTITUTE(SUBSTITUTE(SUBSTITUTE(SUBSTITUTE(SUBSTITUTE(SUBSTITUTE(INDIRECT(ADDRESS(ROW($M43)+[1]Tablas!A$1,COLUMN($M44))),", ",""),"Aire","1"),"Agua","2"),"Fuego","3"),"Tierra","4"),"Luz","5"),"Oscuridad","6"))))</f>
        <v>3</v>
      </c>
      <c r="AG44" s="15" t="str">
        <f ca="1">IF($AB44="","",IF(OR([1]Tablas!B$1&gt;MATCH("?*",$AB45:$AB61,0),INDEX($T:$T,ROW($M43)+[1]Tablas!B$1)&lt;5),"",IF(INDEX($T:$T,ROW($M43)+[1]Tablas!B$1)&lt;6,"000",SUBSTITUTE(SUBSTITUTE(SUBSTITUTE(SUBSTITUTE(SUBSTITUTE(SUBSTITUTE(SUBSTITUTE(INDIRECT(ADDRESS(ROW($M43)+[1]Tablas!B$1,COLUMN($M44))),", ",""),"Aire","1"),"Agua","2"),"Fuego","3"),"Tierra","4"),"Luz","5"),"Oscuridad","6"))))</f>
        <v>356</v>
      </c>
      <c r="AH44" s="15" t="str">
        <f ca="1">IF($AB44="","",IF(OR([1]Tablas!C$1&gt;MATCH("?*",$AB45:$AB61,0),INDEX($T:$T,ROW($M43)+[1]Tablas!C$1)&lt;5),"",IF(INDEX($T:$T,ROW($M43)+[1]Tablas!C$1)&lt;6,"000",SUBSTITUTE(SUBSTITUTE(SUBSTITUTE(SUBSTITUTE(SUBSTITUTE(SUBSTITUTE(SUBSTITUTE(INDIRECT(ADDRESS(ROW($M43)+[1]Tablas!C$1,COLUMN($M44))),", ",""),"Aire","1"),"Agua","2"),"Fuego","3"),"Tierra","4"),"Luz","5"),"Oscuridad","6"))))</f>
        <v>213</v>
      </c>
      <c r="AI44" s="15" t="str">
        <f ca="1">IF($AB44="","",IF(OR([1]Tablas!D$1&gt;MATCH("?*",$AB45:$AB61,0),INDEX($T:$T,ROW($M43)+[1]Tablas!D$1)&lt;5),"",IF(INDEX($T:$T,ROW($M43)+[1]Tablas!D$1)&lt;6,"000",SUBSTITUTE(SUBSTITUTE(SUBSTITUTE(SUBSTITUTE(SUBSTITUTE(SUBSTITUTE(SUBSTITUTE(INDIRECT(ADDRESS(ROW($M43)+[1]Tablas!D$1,COLUMN($M44))),", ",""),"Aire","1"),"Agua","2"),"Fuego","3"),"Tierra","4"),"Luz","5"),"Oscuridad","6"))))</f>
        <v/>
      </c>
      <c r="AJ44" s="15" t="str">
        <f ca="1">IF($AB44="","",IF(OR([1]Tablas!E$1&gt;MATCH("?*",$AB45:$AB61,0),INDEX($T:$T,ROW($M43)+[1]Tablas!E$1)&lt;5),"",IF(INDEX($T:$T,ROW($M43)+[1]Tablas!E$1)&lt;6,"000",SUBSTITUTE(SUBSTITUTE(SUBSTITUTE(SUBSTITUTE(SUBSTITUTE(SUBSTITUTE(SUBSTITUTE(INDIRECT(ADDRESS(ROW($M43)+[1]Tablas!E$1,COLUMN($M44))),", ",""),"Aire","1"),"Agua","2"),"Fuego","3"),"Tierra","4"),"Luz","5"),"Oscuridad","6"))))</f>
        <v/>
      </c>
      <c r="AK44" s="15" t="str">
        <f ca="1">IF($AB44="","",IF(OR([1]Tablas!F$1&gt;MATCH("?*",$AB45:$AB61,0),INDEX($T:$T,ROW($M43)+[1]Tablas!F$1)&lt;5),"",IF(INDEX($T:$T,ROW($M43)+[1]Tablas!F$1)&lt;6,"000",SUBSTITUTE(SUBSTITUTE(SUBSTITUTE(SUBSTITUTE(SUBSTITUTE(SUBSTITUTE(SUBSTITUTE(INDIRECT(ADDRESS(ROW($M43)+[1]Tablas!F$1,COLUMN($M44))),", ",""),"Aire","1"),"Agua","2"),"Fuego","3"),"Tierra","4"),"Luz","5"),"Oscuridad","6"))))</f>
        <v/>
      </c>
    </row>
    <row r="45" spans="1:37" x14ac:dyDescent="0.25">
      <c r="A45" s="71"/>
      <c r="C45" s="15" t="str">
        <f t="shared" si="2"/>
        <v/>
      </c>
      <c r="D45" s="15" t="str">
        <f t="shared" si="3"/>
        <v/>
      </c>
      <c r="E45" s="15" t="s">
        <v>36</v>
      </c>
      <c r="F45" s="15" t="str">
        <f t="array" ref="F45">IF(C45&lt;&gt;"",ADDRESS(ROW(C45),COLUMN(C45))&amp;":"&amp;ADDRESS(ROW(C45)-1+MATCH(TRUE,C46:$C$463&lt;&gt;"",0),COLUMN(U45)),F44)</f>
        <v>$C$44:$U$46</v>
      </c>
      <c r="G45" s="18" t="s">
        <v>246</v>
      </c>
      <c r="H45" s="15" t="s">
        <v>347</v>
      </c>
      <c r="M45" s="18" t="str">
        <f>IFERROR(VLOOKUP(G45,ListaEfectos!$A$4:$F$77,6,0),"")</f>
        <v>Fuego, Luz, Oscuridad</v>
      </c>
      <c r="N45" s="46" t="str">
        <f>IF(G45="requerimiento","Desventaja",IFERROR(IF(VLOOKUP($G45,ListaEfectos!$A$4:$F$77,1,0)&lt;&gt;"","Efecto"),IFERROR(IF(VLOOKUP($G45,ListaDesventajas!$A$2:$A$24,1,0)&lt;&gt;"","Desventaja"),G45)))</f>
        <v>Efecto</v>
      </c>
      <c r="O45" s="17">
        <f ca="1">IF($N45="Efecto",IFERROR(VLOOKUP(H45,INDIRECT(VLOOKUP($G45,ListaEfectos!$A$4:$F$77,2,0)),2,0),0),IF($N45="Desventaja",IFERROR(VLOOKUP(H45,INDIRECT(VLOOKUP($G45,ListaDesventajas!$A$1:$B$24,2,0)),2,0),0),IF($N45="Mantenida",10*INDEX(INDIRECT($F45),1,2),IF($N45="Sostenimiento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15</v>
      </c>
      <c r="P45" s="15">
        <f ca="1">IF($N45="Efecto",IFERROR(VLOOKUP(I45,INDIRECT(VLOOKUP($G45,ListaEfectos!$A$4:$F$77,2,0)),2,0),0),IF($N45="Desventaja",IFERROR(VLOOKUP(I45,INDIRECT(VLOOKUP($G45,ListaDesventajas!$A$1:$B$24,2,0)),2,0),0),IF($N45="Mantenida",10*INDEX(INDIRECT($F45),1,2),IF($N45="Sostenimiento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0</v>
      </c>
      <c r="Q45" s="15">
        <f ca="1">IF($N45="Efecto",IFERROR(VLOOKUP(J45,INDIRECT(VLOOKUP($G45,ListaEfectos!$A$4:$F$77,2,0)),2,0),0),IF($N45="Desventaja",IFERROR(VLOOKUP(J45,INDIRECT(VLOOKUP($G45,ListaDesventajas!$A$1:$B$24,2,0)),2,0),0),IF($N45="Mantenida",10*INDEX(INDIRECT($F45),1,2),IF($N45="Sostenimiento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0</v>
      </c>
      <c r="R45" s="15">
        <f ca="1">IF($N45="Efecto",IFERROR(VLOOKUP(K45,INDIRECT(VLOOKUP($G45,ListaEfectos!$A$4:$F$77,2,0)),2,0),0),IF($N45="Desventaja",IFERROR(VLOOKUP(K45,INDIRECT(VLOOKUP($G45,ListaDesventajas!$A$1:$B$24,2,0)),2,0),0),IF($N45="Mantenida",10*INDEX(INDIRECT($F45),1,2),IF($N45="Sostenimiento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0</v>
      </c>
      <c r="S45" s="15">
        <f ca="1">IF($N45="Efecto",IFERROR(VLOOKUP(L45,INDIRECT(VLOOKUP($G45,ListaEfectos!$A$4:$F$77,2,0)),2,0),0),IF($N45="Desventaja",IFERROR(VLOOKUP(L45,INDIRECT(VLOOKUP($G45,ListaDesventajas!$A$1:$B$24,2,0)),2,0),0),IF($N45="Mantenida",10*INDEX(INDIRECT($F45),1,2),IF($N45="Sostenimiento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0</v>
      </c>
      <c r="T45" s="52">
        <f t="shared" ca="1" si="4"/>
        <v>15</v>
      </c>
      <c r="V45" s="15" t="str">
        <f t="shared" si="0"/>
        <v>Ataque con Área (10 metros de radio)</v>
      </c>
      <c r="W45" s="15" t="str">
        <f t="shared" si="1"/>
        <v/>
      </c>
      <c r="X45" s="15" t="str">
        <f t="shared" si="5"/>
        <v/>
      </c>
      <c r="Y45" s="34" t="str">
        <f t="shared" ca="1" si="13"/>
        <v/>
      </c>
      <c r="Z45" s="34" t="str">
        <f t="shared" ca="1" si="7"/>
        <v/>
      </c>
      <c r="AA45" s="34" t="str">
        <f t="shared" ca="1" si="8"/>
        <v/>
      </c>
      <c r="AB45" s="61" t="str">
        <f t="shared" ca="1" si="9"/>
        <v/>
      </c>
      <c r="AC45" s="62" t="str">
        <f t="shared" ca="1" si="10"/>
        <v/>
      </c>
      <c r="AD45" s="56" t="str">
        <f t="shared" si="11"/>
        <v/>
      </c>
      <c r="AE45" s="15" t="str">
        <f t="shared" ca="1" si="12"/>
        <v/>
      </c>
      <c r="AF45" s="15" t="str">
        <f ca="1">IF($AB45="","",IF(OR([1]Tablas!A$1&gt;MATCH("?*",$AB46:$AB62,0),INDEX($T:$T,ROW($M44)+[1]Tablas!A$1)&lt;5),"",IF(INDEX($T:$T,ROW($M44)+[1]Tablas!A$1)&lt;6,"000",SUBSTITUTE(SUBSTITUTE(SUBSTITUTE(SUBSTITUTE(SUBSTITUTE(SUBSTITUTE(SUBSTITUTE(INDIRECT(ADDRESS(ROW($M44)+[1]Tablas!A$1,COLUMN($M45))),", ",""),"Aire","1"),"Agua","2"),"Fuego","3"),"Tierra","4"),"Luz","5"),"Oscuridad","6"))))</f>
        <v/>
      </c>
      <c r="AG45" s="15" t="str">
        <f ca="1">IF($AB45="","",IF(OR([1]Tablas!B$1&gt;MATCH("?*",$AB46:$AB62,0),INDEX($T:$T,ROW($M44)+[1]Tablas!B$1)&lt;5),"",IF(INDEX($T:$T,ROW($M44)+[1]Tablas!B$1)&lt;6,"000",SUBSTITUTE(SUBSTITUTE(SUBSTITUTE(SUBSTITUTE(SUBSTITUTE(SUBSTITUTE(SUBSTITUTE(INDIRECT(ADDRESS(ROW($M44)+[1]Tablas!B$1,COLUMN($M45))),", ",""),"Aire","1"),"Agua","2"),"Fuego","3"),"Tierra","4"),"Luz","5"),"Oscuridad","6"))))</f>
        <v/>
      </c>
      <c r="AH45" s="15" t="str">
        <f ca="1">IF($AB45="","",IF(OR([1]Tablas!C$1&gt;MATCH("?*",$AB46:$AB62,0),INDEX($T:$T,ROW($M44)+[1]Tablas!C$1)&lt;5),"",IF(INDEX($T:$T,ROW($M44)+[1]Tablas!C$1)&lt;6,"000",SUBSTITUTE(SUBSTITUTE(SUBSTITUTE(SUBSTITUTE(SUBSTITUTE(SUBSTITUTE(SUBSTITUTE(INDIRECT(ADDRESS(ROW($M44)+[1]Tablas!C$1,COLUMN($M45))),", ",""),"Aire","1"),"Agua","2"),"Fuego","3"),"Tierra","4"),"Luz","5"),"Oscuridad","6"))))</f>
        <v/>
      </c>
      <c r="AI45" s="15" t="str">
        <f ca="1">IF($AB45="","",IF(OR([1]Tablas!D$1&gt;MATCH("?*",$AB46:$AB62,0),INDEX($T:$T,ROW($M44)+[1]Tablas!D$1)&lt;5),"",IF(INDEX($T:$T,ROW($M44)+[1]Tablas!D$1)&lt;6,"000",SUBSTITUTE(SUBSTITUTE(SUBSTITUTE(SUBSTITUTE(SUBSTITUTE(SUBSTITUTE(SUBSTITUTE(INDIRECT(ADDRESS(ROW($M44)+[1]Tablas!D$1,COLUMN($M45))),", ",""),"Aire","1"),"Agua","2"),"Fuego","3"),"Tierra","4"),"Luz","5"),"Oscuridad","6"))))</f>
        <v/>
      </c>
      <c r="AJ45" s="15" t="str">
        <f ca="1">IF($AB45="","",IF(OR([1]Tablas!E$1&gt;MATCH("?*",$AB46:$AB62,0),INDEX($T:$T,ROW($M44)+[1]Tablas!E$1)&lt;5),"",IF(INDEX($T:$T,ROW($M44)+[1]Tablas!E$1)&lt;6,"000",SUBSTITUTE(SUBSTITUTE(SUBSTITUTE(SUBSTITUTE(SUBSTITUTE(SUBSTITUTE(SUBSTITUTE(INDIRECT(ADDRESS(ROW($M44)+[1]Tablas!E$1,COLUMN($M45))),", ",""),"Aire","1"),"Agua","2"),"Fuego","3"),"Tierra","4"),"Luz","5"),"Oscuridad","6"))))</f>
        <v/>
      </c>
      <c r="AK45" s="15" t="str">
        <f ca="1">IF($AB45="","",IF(OR([1]Tablas!F$1&gt;MATCH("?*",$AB46:$AB62,0),INDEX($T:$T,ROW($M44)+[1]Tablas!F$1)&lt;5),"",IF(INDEX($T:$T,ROW($M44)+[1]Tablas!F$1)&lt;6,"000",SUBSTITUTE(SUBSTITUTE(SUBSTITUTE(SUBSTITUTE(SUBSTITUTE(SUBSTITUTE(SUBSTITUTE(INDIRECT(ADDRESS(ROW($M44)+[1]Tablas!F$1,COLUMN($M45))),", ",""),"Aire","1"),"Agua","2"),"Fuego","3"),"Tierra","4"),"Luz","5"),"Oscuridad","6"))))</f>
        <v/>
      </c>
    </row>
    <row r="46" spans="1:37" x14ac:dyDescent="0.25">
      <c r="A46" s="71"/>
      <c r="C46" s="15" t="str">
        <f t="shared" si="2"/>
        <v/>
      </c>
      <c r="D46" s="15" t="str">
        <f t="shared" si="3"/>
        <v/>
      </c>
      <c r="E46" s="15" t="s">
        <v>34</v>
      </c>
      <c r="F46" s="15" t="str">
        <f t="array" ref="F46">IF(C46&lt;&gt;"",ADDRESS(ROW(C46),COLUMN(C46))&amp;":"&amp;ADDRESS(ROW(C46)-1+MATCH(TRUE,C47:$C$463&lt;&gt;"",0),COLUMN(U46)),F45)</f>
        <v>$C$44:$U$46</v>
      </c>
      <c r="G46" s="18" t="s">
        <v>243</v>
      </c>
      <c r="H46" s="15" t="s">
        <v>364</v>
      </c>
      <c r="M46" s="18" t="str">
        <f>IFERROR(VLOOKUP(G46,ListaEfectos!$A$4:$F$77,6,0),"")</f>
        <v>Agua, Aire, Fuego</v>
      </c>
      <c r="N46" s="46" t="str">
        <f>IF(G46="requerimiento","Desventaja",IFERROR(IF(VLOOKUP($G46,ListaEfectos!$A$4:$F$77,1,0)&lt;&gt;"","Efecto"),IFERROR(IF(VLOOKUP($G46,ListaDesventajas!$A$2:$A$24,1,0)&lt;&gt;"","Desventaja"),G46)))</f>
        <v>Efecto</v>
      </c>
      <c r="O46" s="17">
        <f ca="1">IF($N46="Efecto",IFERROR(VLOOKUP(H46,INDIRECT(VLOOKUP($G46,ListaEfectos!$A$4:$F$77,2,0)),2,0),0),IF($N46="Desventaja",IFERROR(VLOOKUP(H46,INDIRECT(VLOOKUP($G46,ListaDesventajas!$A$1:$B$24,2,0)),2,0),0),IF($N46="Mantenida",10*INDEX(INDIRECT($F46),1,2),IF($N46="Sostenimiento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20</v>
      </c>
      <c r="P46" s="15">
        <f ca="1">IF($N46="Efecto",IFERROR(VLOOKUP(I46,INDIRECT(VLOOKUP($G46,ListaEfectos!$A$4:$F$77,2,0)),2,0),0),IF($N46="Desventaja",IFERROR(VLOOKUP(I46,INDIRECT(VLOOKUP($G46,ListaDesventajas!$A$1:$B$24,2,0)),2,0),0),IF($N46="Mantenida",10*INDEX(INDIRECT($F46),1,2),IF($N46="Sostenimiento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0</v>
      </c>
      <c r="Q46" s="15">
        <f ca="1">IF($N46="Efecto",IFERROR(VLOOKUP(J46,INDIRECT(VLOOKUP($G46,ListaEfectos!$A$4:$F$77,2,0)),2,0),0),IF($N46="Desventaja",IFERROR(VLOOKUP(J46,INDIRECT(VLOOKUP($G46,ListaDesventajas!$A$1:$B$24,2,0)),2,0),0),IF($N46="Mantenida",10*INDEX(INDIRECT($F46),1,2),IF($N46="Sostenimiento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0</v>
      </c>
      <c r="R46" s="15">
        <f ca="1">IF($N46="Efecto",IFERROR(VLOOKUP(K46,INDIRECT(VLOOKUP($G46,ListaEfectos!$A$4:$F$77,2,0)),2,0),0),IF($N46="Desventaja",IFERROR(VLOOKUP(K46,INDIRECT(VLOOKUP($G46,ListaDesventajas!$A$1:$B$24,2,0)),2,0),0),IF($N46="Mantenida",10*INDEX(INDIRECT($F46),1,2),IF($N46="Sostenimiento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0</v>
      </c>
      <c r="S46" s="15">
        <f ca="1">IF($N46="Efecto",IFERROR(VLOOKUP(L46,INDIRECT(VLOOKUP($G46,ListaEfectos!$A$4:$F$77,2,0)),2,0),0),IF($N46="Desventaja",IFERROR(VLOOKUP(L46,INDIRECT(VLOOKUP($G46,ListaDesventajas!$A$1:$B$24,2,0)),2,0),0),IF($N46="Mantenida",10*INDEX(INDIRECT($F46),1,2),IF($N46="Sostenimiento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0</v>
      </c>
      <c r="T46" s="52">
        <f t="shared" ca="1" si="4"/>
        <v>20</v>
      </c>
      <c r="V46" s="15" t="str">
        <f t="shared" si="0"/>
        <v>Ataque a Distancia (100 metros)</v>
      </c>
      <c r="W46" s="15" t="str">
        <f t="shared" si="1"/>
        <v/>
      </c>
      <c r="X46" s="15" t="str">
        <f t="shared" si="5"/>
        <v/>
      </c>
      <c r="Y46" s="34" t="str">
        <f t="shared" ca="1" si="13"/>
        <v/>
      </c>
      <c r="Z46" s="34" t="str">
        <f t="shared" ca="1" si="7"/>
        <v/>
      </c>
      <c r="AA46" s="34" t="str">
        <f t="shared" ca="1" si="8"/>
        <v/>
      </c>
      <c r="AB46" s="61" t="str">
        <f t="shared" ca="1" si="9"/>
        <v/>
      </c>
      <c r="AC46" s="62" t="str">
        <f t="shared" ca="1" si="10"/>
        <v/>
      </c>
      <c r="AD46" s="56" t="str">
        <f t="shared" si="11"/>
        <v/>
      </c>
      <c r="AE46" s="15" t="str">
        <f t="shared" ca="1" si="12"/>
        <v/>
      </c>
      <c r="AF46" s="15" t="str">
        <f ca="1">IF($AB46="","",IF(OR([1]Tablas!A$1&gt;MATCH("?*",$AB47:$AB63,0),INDEX($T:$T,ROW($M45)+[1]Tablas!A$1)&lt;5),"",IF(INDEX($T:$T,ROW($M45)+[1]Tablas!A$1)&lt;6,"000",SUBSTITUTE(SUBSTITUTE(SUBSTITUTE(SUBSTITUTE(SUBSTITUTE(SUBSTITUTE(SUBSTITUTE(INDIRECT(ADDRESS(ROW($M45)+[1]Tablas!A$1,COLUMN($M46))),", ",""),"Aire","1"),"Agua","2"),"Fuego","3"),"Tierra","4"),"Luz","5"),"Oscuridad","6"))))</f>
        <v/>
      </c>
      <c r="AG46" s="15" t="str">
        <f ca="1">IF($AB46="","",IF(OR([1]Tablas!B$1&gt;MATCH("?*",$AB47:$AB63,0),INDEX($T:$T,ROW($M45)+[1]Tablas!B$1)&lt;5),"",IF(INDEX($T:$T,ROW($M45)+[1]Tablas!B$1)&lt;6,"000",SUBSTITUTE(SUBSTITUTE(SUBSTITUTE(SUBSTITUTE(SUBSTITUTE(SUBSTITUTE(SUBSTITUTE(INDIRECT(ADDRESS(ROW($M45)+[1]Tablas!B$1,COLUMN($M46))),", ",""),"Aire","1"),"Agua","2"),"Fuego","3"),"Tierra","4"),"Luz","5"),"Oscuridad","6"))))</f>
        <v/>
      </c>
      <c r="AH46" s="15" t="str">
        <f ca="1">IF($AB46="","",IF(OR([1]Tablas!C$1&gt;MATCH("?*",$AB47:$AB63,0),INDEX($T:$T,ROW($M45)+[1]Tablas!C$1)&lt;5),"",IF(INDEX($T:$T,ROW($M45)+[1]Tablas!C$1)&lt;6,"000",SUBSTITUTE(SUBSTITUTE(SUBSTITUTE(SUBSTITUTE(SUBSTITUTE(SUBSTITUTE(SUBSTITUTE(INDIRECT(ADDRESS(ROW($M45)+[1]Tablas!C$1,COLUMN($M46))),", ",""),"Aire","1"),"Agua","2"),"Fuego","3"),"Tierra","4"),"Luz","5"),"Oscuridad","6"))))</f>
        <v/>
      </c>
      <c r="AI46" s="15" t="str">
        <f ca="1">IF($AB46="","",IF(OR([1]Tablas!D$1&gt;MATCH("?*",$AB47:$AB63,0),INDEX($T:$T,ROW($M45)+[1]Tablas!D$1)&lt;5),"",IF(INDEX($T:$T,ROW($M45)+[1]Tablas!D$1)&lt;6,"000",SUBSTITUTE(SUBSTITUTE(SUBSTITUTE(SUBSTITUTE(SUBSTITUTE(SUBSTITUTE(SUBSTITUTE(INDIRECT(ADDRESS(ROW($M45)+[1]Tablas!D$1,COLUMN($M46))),", ",""),"Aire","1"),"Agua","2"),"Fuego","3"),"Tierra","4"),"Luz","5"),"Oscuridad","6"))))</f>
        <v/>
      </c>
      <c r="AJ46" s="15" t="str">
        <f ca="1">IF($AB46="","",IF(OR([1]Tablas!E$1&gt;MATCH("?*",$AB47:$AB63,0),INDEX($T:$T,ROW($M45)+[1]Tablas!E$1)&lt;5),"",IF(INDEX($T:$T,ROW($M45)+[1]Tablas!E$1)&lt;6,"000",SUBSTITUTE(SUBSTITUTE(SUBSTITUTE(SUBSTITUTE(SUBSTITUTE(SUBSTITUTE(SUBSTITUTE(INDIRECT(ADDRESS(ROW($M45)+[1]Tablas!E$1,COLUMN($M46))),", ",""),"Aire","1"),"Agua","2"),"Fuego","3"),"Tierra","4"),"Luz","5"),"Oscuridad","6"))))</f>
        <v/>
      </c>
      <c r="AK46" s="15" t="str">
        <f ca="1">IF($AB46="","",IF(OR([1]Tablas!F$1&gt;MATCH("?*",$AB47:$AB63,0),INDEX($T:$T,ROW($M45)+[1]Tablas!F$1)&lt;5),"",IF(INDEX($T:$T,ROW($M45)+[1]Tablas!F$1)&lt;6,"000",SUBSTITUTE(SUBSTITUTE(SUBSTITUTE(SUBSTITUTE(SUBSTITUTE(SUBSTITUTE(SUBSTITUTE(INDIRECT(ADDRESS(ROW($M45)+[1]Tablas!F$1,COLUMN($M46))),", ",""),"Aire","1"),"Agua","2"),"Fuego","3"),"Tierra","4"),"Luz","5"),"Oscuridad","6"))))</f>
        <v/>
      </c>
    </row>
    <row r="47" spans="1:37" x14ac:dyDescent="0.25">
      <c r="A47" s="71"/>
      <c r="B47" s="18" t="s">
        <v>396</v>
      </c>
      <c r="C47" s="15">
        <f t="shared" si="2"/>
        <v>60</v>
      </c>
      <c r="D47" s="15">
        <f t="shared" si="3"/>
        <v>2</v>
      </c>
      <c r="E47" s="15" t="s">
        <v>37</v>
      </c>
      <c r="F47" s="15" t="str">
        <f t="array" ref="F47">IF(C47&lt;&gt;"",ADDRESS(ROW(C47),COLUMN(C47))&amp;":"&amp;ADDRESS(ROW(C47)-1+MATCH(TRUE,C48:$C$463&lt;&gt;"",0),COLUMN(U47)),F46)</f>
        <v>$C$47:$U$49</v>
      </c>
      <c r="G47" s="18" t="s">
        <v>252</v>
      </c>
      <c r="H47" s="16" t="s">
        <v>343</v>
      </c>
      <c r="M47" s="18" t="str">
        <f>IFERROR(VLOOKUP(G47,ListaEfectos!$A$4:$F$77,6,0),"")</f>
        <v>Aire, Fuego, Oscuridad</v>
      </c>
      <c r="N47" s="46" t="str">
        <f>IF(G47="requerimiento","Desventaja",IFERROR(IF(VLOOKUP($G47,ListaEfectos!$A$4:$F$77,1,0)&lt;&gt;"","Efecto"),IFERROR(IF(VLOOKUP($G47,ListaDesventajas!$A$2:$A$24,1,0)&lt;&gt;"","Desventaja"),G47)))</f>
        <v>Efecto</v>
      </c>
      <c r="O47" s="17">
        <f ca="1">IF($N47="Efecto",IFERROR(VLOOKUP(H47,INDIRECT(VLOOKUP($G47,ListaEfectos!$A$4:$F$77,2,0)),2,0),0),IF($N47="Desventaja",IFERROR(VLOOKUP(H47,INDIRECT(VLOOKUP($G47,ListaDesventajas!$A$1:$B$24,2,0)),2,0),0),IF($N47="Mantenida",10*INDEX(INDIRECT($F47),1,2),IF($N47="Sostenimiento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15</v>
      </c>
      <c r="P47" s="15">
        <f ca="1">IF($N47="Efecto",IFERROR(VLOOKUP(I47,INDIRECT(VLOOKUP($G47,ListaEfectos!$A$4:$F$77,2,0)),2,0),0),IF($N47="Desventaja",IFERROR(VLOOKUP(I47,INDIRECT(VLOOKUP($G47,ListaDesventajas!$A$1:$B$24,2,0)),2,0),0),IF($N47="Mantenida",10*INDEX(INDIRECT($F47),1,2),IF($N47="Sostenimiento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0</v>
      </c>
      <c r="Q47" s="15">
        <f ca="1">IF($N47="Efecto",IFERROR(VLOOKUP(J47,INDIRECT(VLOOKUP($G47,ListaEfectos!$A$4:$F$77,2,0)),2,0),0),IF($N47="Desventaja",IFERROR(VLOOKUP(J47,INDIRECT(VLOOKUP($G47,ListaDesventajas!$A$1:$B$24,2,0)),2,0),0),IF($N47="Mantenida",10*INDEX(INDIRECT($F47),1,2),IF($N47="Sostenimiento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0</v>
      </c>
      <c r="R47" s="15">
        <f ca="1">IF($N47="Efecto",IFERROR(VLOOKUP(K47,INDIRECT(VLOOKUP($G47,ListaEfectos!$A$4:$F$77,2,0)),2,0),0),IF($N47="Desventaja",IFERROR(VLOOKUP(K47,INDIRECT(VLOOKUP($G47,ListaDesventajas!$A$1:$B$24,2,0)),2,0),0),IF($N47="Mantenida",10*INDEX(INDIRECT($F47),1,2),IF($N47="Sostenimiento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0</v>
      </c>
      <c r="S47" s="15">
        <f ca="1">IF($N47="Efecto",IFERROR(VLOOKUP(L47,INDIRECT(VLOOKUP($G47,ListaEfectos!$A$4:$F$77,2,0)),2,0),0),IF($N47="Desventaja",IFERROR(VLOOKUP(L47,INDIRECT(VLOOKUP($G47,ListaDesventajas!$A$1:$B$24,2,0)),2,0),0),IF($N47="Mantenida",10*INDEX(INDIRECT($F47),1,2),IF($N47="Sostenimiento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0</v>
      </c>
      <c r="T47" s="52">
        <f t="shared" ca="1" si="4"/>
        <v>15</v>
      </c>
      <c r="V47" s="15" t="str">
        <f t="shared" si="0"/>
        <v>Habilidad de Ataque (+50)</v>
      </c>
      <c r="W47" s="15" t="str">
        <f t="shared" si="1"/>
        <v/>
      </c>
      <c r="X47" s="15" t="str">
        <f t="shared" si="5"/>
        <v/>
      </c>
      <c r="Y47" s="34" t="str">
        <f t="shared" ca="1" si="13"/>
        <v>Habilidad de Ataque (+50), Apresamiento (FUE 14), Ataque a Distancia (100 metros)</v>
      </c>
      <c r="Z47" s="34" t="str">
        <f t="shared" ca="1" si="7"/>
        <v/>
      </c>
      <c r="AA47" s="34" t="str">
        <f t="shared" ca="1" si="8"/>
        <v/>
      </c>
      <c r="AB47" s="61" t="str">
        <f t="shared" ca="1" si="9"/>
        <v>Habilidad de Ataque (+50), Apresamiento (FUE 14), Ataque a Distancia (100 metros)</v>
      </c>
      <c r="AC47" s="62" t="str">
        <f t="shared" ca="1" si="10"/>
        <v/>
      </c>
      <c r="AD47" s="56" t="str">
        <f t="shared" si="11"/>
        <v>Tercera Cadena: Dedalus</v>
      </c>
      <c r="AE47" s="15" t="str">
        <f t="shared" ca="1" si="12"/>
        <v>Aire, Fuego, Oscuridad, Tierra, Agua, Aire, Fuego</v>
      </c>
      <c r="AF47" s="15" t="str">
        <f ca="1">IF($AB47="","",IF(OR([1]Tablas!A$1&gt;MATCH("?*",$AB48:$AB64,0),INDEX($T:$T,ROW($M46)+[1]Tablas!A$1)&lt;5),"",IF(INDEX($T:$T,ROW($M46)+[1]Tablas!A$1)&lt;6,"000",SUBSTITUTE(SUBSTITUTE(SUBSTITUTE(SUBSTITUTE(SUBSTITUTE(SUBSTITUTE(SUBSTITUTE(INDIRECT(ADDRESS(ROW($M46)+[1]Tablas!A$1,COLUMN($M47))),", ",""),"Aire","1"),"Agua","2"),"Fuego","3"),"Tierra","4"),"Luz","5"),"Oscuridad","6"))))</f>
        <v>136</v>
      </c>
      <c r="AG47" s="15" t="str">
        <f ca="1">IF($AB47="","",IF(OR([1]Tablas!B$1&gt;MATCH("?*",$AB48:$AB64,0),INDEX($T:$T,ROW($M46)+[1]Tablas!B$1)&lt;5),"",IF(INDEX($T:$T,ROW($M46)+[1]Tablas!B$1)&lt;6,"000",SUBSTITUTE(SUBSTITUTE(SUBSTITUTE(SUBSTITUTE(SUBSTITUTE(SUBSTITUTE(SUBSTITUTE(INDIRECT(ADDRESS(ROW($M46)+[1]Tablas!B$1,COLUMN($M47))),", ",""),"Aire","1"),"Agua","2"),"Fuego","3"),"Tierra","4"),"Luz","5"),"Oscuridad","6"))))</f>
        <v>4</v>
      </c>
      <c r="AH47" s="15" t="str">
        <f ca="1">IF($AB47="","",IF(OR([1]Tablas!C$1&gt;MATCH("?*",$AB48:$AB64,0),INDEX($T:$T,ROW($M46)+[1]Tablas!C$1)&lt;5),"",IF(INDEX($T:$T,ROW($M46)+[1]Tablas!C$1)&lt;6,"000",SUBSTITUTE(SUBSTITUTE(SUBSTITUTE(SUBSTITUTE(SUBSTITUTE(SUBSTITUTE(SUBSTITUTE(INDIRECT(ADDRESS(ROW($M46)+[1]Tablas!C$1,COLUMN($M47))),", ",""),"Aire","1"),"Agua","2"),"Fuego","3"),"Tierra","4"),"Luz","5"),"Oscuridad","6"))))</f>
        <v>213</v>
      </c>
      <c r="AI47" s="15" t="str">
        <f ca="1">IF($AB47="","",IF(OR([1]Tablas!D$1&gt;MATCH("?*",$AB48:$AB64,0),INDEX($T:$T,ROW($M46)+[1]Tablas!D$1)&lt;5),"",IF(INDEX($T:$T,ROW($M46)+[1]Tablas!D$1)&lt;6,"000",SUBSTITUTE(SUBSTITUTE(SUBSTITUTE(SUBSTITUTE(SUBSTITUTE(SUBSTITUTE(SUBSTITUTE(INDIRECT(ADDRESS(ROW($M46)+[1]Tablas!D$1,COLUMN($M47))),", ",""),"Aire","1"),"Agua","2"),"Fuego","3"),"Tierra","4"),"Luz","5"),"Oscuridad","6"))))</f>
        <v/>
      </c>
      <c r="AJ47" s="15" t="str">
        <f ca="1">IF($AB47="","",IF(OR([1]Tablas!E$1&gt;MATCH("?*",$AB48:$AB64,0),INDEX($T:$T,ROW($M46)+[1]Tablas!E$1)&lt;5),"",IF(INDEX($T:$T,ROW($M46)+[1]Tablas!E$1)&lt;6,"000",SUBSTITUTE(SUBSTITUTE(SUBSTITUTE(SUBSTITUTE(SUBSTITUTE(SUBSTITUTE(SUBSTITUTE(INDIRECT(ADDRESS(ROW($M46)+[1]Tablas!E$1,COLUMN($M47))),", ",""),"Aire","1"),"Agua","2"),"Fuego","3"),"Tierra","4"),"Luz","5"),"Oscuridad","6"))))</f>
        <v/>
      </c>
      <c r="AK47" s="15" t="str">
        <f ca="1">IF($AB47="","",IF(OR([1]Tablas!F$1&gt;MATCH("?*",$AB48:$AB64,0),INDEX($T:$T,ROW($M46)+[1]Tablas!F$1)&lt;5),"",IF(INDEX($T:$T,ROW($M46)+[1]Tablas!F$1)&lt;6,"000",SUBSTITUTE(SUBSTITUTE(SUBSTITUTE(SUBSTITUTE(SUBSTITUTE(SUBSTITUTE(SUBSTITUTE(INDIRECT(ADDRESS(ROW($M46)+[1]Tablas!F$1,COLUMN($M47))),", ",""),"Aire","1"),"Agua","2"),"Fuego","3"),"Tierra","4"),"Luz","5"),"Oscuridad","6"))))</f>
        <v/>
      </c>
    </row>
    <row r="48" spans="1:37" x14ac:dyDescent="0.25">
      <c r="A48" s="71"/>
      <c r="C48" s="15" t="str">
        <f t="shared" si="2"/>
        <v/>
      </c>
      <c r="D48" s="15" t="str">
        <f t="shared" si="3"/>
        <v/>
      </c>
      <c r="E48" s="15" t="s">
        <v>38</v>
      </c>
      <c r="F48" s="15" t="str">
        <f t="array" ref="F48">IF(C48&lt;&gt;"",ADDRESS(ROW(C48),COLUMN(C48))&amp;":"&amp;ADDRESS(ROW(C48)-1+MATCH(TRUE,C49:$C$463&lt;&gt;"",0),COLUMN(U48)),F47)</f>
        <v>$C$47:$U$49</v>
      </c>
      <c r="G48" s="18" t="s">
        <v>334</v>
      </c>
      <c r="H48" s="15" t="s">
        <v>365</v>
      </c>
      <c r="M48" s="18" t="str">
        <f>IFERROR(VLOOKUP(G48,ListaEfectos!$A$4:$F$77,6,0),"")</f>
        <v>Tierra</v>
      </c>
      <c r="N48" s="46" t="str">
        <f>IF(G48="requerimiento","Desventaja",IFERROR(IF(VLOOKUP($G48,ListaEfectos!$A$4:$F$77,1,0)&lt;&gt;"","Efecto"),IFERROR(IF(VLOOKUP($G48,ListaDesventajas!$A$2:$A$24,1,0)&lt;&gt;"","Desventaja"),G48)))</f>
        <v>Efecto</v>
      </c>
      <c r="O48" s="17">
        <f ca="1">IF($N48="Efecto",IFERROR(VLOOKUP(H48,INDIRECT(VLOOKUP($G48,ListaEfectos!$A$4:$F$77,2,0)),2,0),0),IF($N48="Desventaja",IFERROR(VLOOKUP(H48,INDIRECT(VLOOKUP($G48,ListaDesventajas!$A$1:$B$24,2,0)),2,0),0),IF($N48="Mantenida",10*INDEX(INDIRECT($F48),1,2),IF($N48="Sostenimiento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25</v>
      </c>
      <c r="P48" s="15">
        <f ca="1">IF($N48="Efecto",IFERROR(VLOOKUP(I48,INDIRECT(VLOOKUP($G48,ListaEfectos!$A$4:$F$77,2,0)),2,0),0),IF($N48="Desventaja",IFERROR(VLOOKUP(I48,INDIRECT(VLOOKUP($G48,ListaDesventajas!$A$1:$B$24,2,0)),2,0),0),IF($N48="Mantenida",10*INDEX(INDIRECT($F48),1,2),IF($N48="Sostenimiento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0</v>
      </c>
      <c r="Q48" s="15">
        <f ca="1">IF($N48="Efecto",IFERROR(VLOOKUP(J48,INDIRECT(VLOOKUP($G48,ListaEfectos!$A$4:$F$77,2,0)),2,0),0),IF($N48="Desventaja",IFERROR(VLOOKUP(J48,INDIRECT(VLOOKUP($G48,ListaDesventajas!$A$1:$B$24,2,0)),2,0),0),IF($N48="Mantenida",10*INDEX(INDIRECT($F48),1,2),IF($N48="Sostenimiento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0</v>
      </c>
      <c r="R48" s="15">
        <f ca="1">IF($N48="Efecto",IFERROR(VLOOKUP(K48,INDIRECT(VLOOKUP($G48,ListaEfectos!$A$4:$F$77,2,0)),2,0),0),IF($N48="Desventaja",IFERROR(VLOOKUP(K48,INDIRECT(VLOOKUP($G48,ListaDesventajas!$A$1:$B$24,2,0)),2,0),0),IF($N48="Mantenida",10*INDEX(INDIRECT($F48),1,2),IF($N48="Sostenimiento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0</v>
      </c>
      <c r="S48" s="15">
        <f ca="1">IF($N48="Efecto",IFERROR(VLOOKUP(L48,INDIRECT(VLOOKUP($G48,ListaEfectos!$A$4:$F$77,2,0)),2,0),0),IF($N48="Desventaja",IFERROR(VLOOKUP(L48,INDIRECT(VLOOKUP($G48,ListaDesventajas!$A$1:$B$24,2,0)),2,0),0),IF($N48="Mantenida",10*INDEX(INDIRECT($F48),1,2),IF($N48="Sostenimiento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0</v>
      </c>
      <c r="T48" s="52">
        <f t="shared" ca="1" si="4"/>
        <v>25</v>
      </c>
      <c r="V48" s="15" t="str">
        <f t="shared" si="0"/>
        <v>Apresamiento (FUE 14)</v>
      </c>
      <c r="W48" s="15" t="str">
        <f t="shared" si="1"/>
        <v/>
      </c>
      <c r="X48" s="15" t="str">
        <f t="shared" si="5"/>
        <v/>
      </c>
      <c r="Y48" s="34" t="str">
        <f t="shared" ca="1" si="13"/>
        <v/>
      </c>
      <c r="Z48" s="34" t="str">
        <f t="shared" ca="1" si="7"/>
        <v/>
      </c>
      <c r="AA48" s="34" t="str">
        <f t="shared" ca="1" si="8"/>
        <v/>
      </c>
      <c r="AB48" s="61" t="str">
        <f t="shared" ca="1" si="9"/>
        <v/>
      </c>
      <c r="AC48" s="62" t="str">
        <f t="shared" ca="1" si="10"/>
        <v/>
      </c>
      <c r="AD48" s="56" t="str">
        <f t="shared" si="11"/>
        <v/>
      </c>
      <c r="AE48" s="15" t="str">
        <f t="shared" ca="1" si="12"/>
        <v/>
      </c>
      <c r="AF48" s="15" t="str">
        <f ca="1">IF($AB48="","",IF(OR([1]Tablas!A$1&gt;MATCH("?*",$AB49:$AB65,0),INDEX($T:$T,ROW($M47)+[1]Tablas!A$1)&lt;5),"",IF(INDEX($T:$T,ROW($M47)+[1]Tablas!A$1)&lt;6,"000",SUBSTITUTE(SUBSTITUTE(SUBSTITUTE(SUBSTITUTE(SUBSTITUTE(SUBSTITUTE(SUBSTITUTE(INDIRECT(ADDRESS(ROW($M47)+[1]Tablas!A$1,COLUMN($M48))),", ",""),"Aire","1"),"Agua","2"),"Fuego","3"),"Tierra","4"),"Luz","5"),"Oscuridad","6"))))</f>
        <v/>
      </c>
      <c r="AG48" s="15" t="str">
        <f ca="1">IF($AB48="","",IF(OR([1]Tablas!B$1&gt;MATCH("?*",$AB49:$AB65,0),INDEX($T:$T,ROW($M47)+[1]Tablas!B$1)&lt;5),"",IF(INDEX($T:$T,ROW($M47)+[1]Tablas!B$1)&lt;6,"000",SUBSTITUTE(SUBSTITUTE(SUBSTITUTE(SUBSTITUTE(SUBSTITUTE(SUBSTITUTE(SUBSTITUTE(INDIRECT(ADDRESS(ROW($M47)+[1]Tablas!B$1,COLUMN($M48))),", ",""),"Aire","1"),"Agua","2"),"Fuego","3"),"Tierra","4"),"Luz","5"),"Oscuridad","6"))))</f>
        <v/>
      </c>
      <c r="AH48" s="15" t="str">
        <f ca="1">IF($AB48="","",IF(OR([1]Tablas!C$1&gt;MATCH("?*",$AB49:$AB65,0),INDEX($T:$T,ROW($M47)+[1]Tablas!C$1)&lt;5),"",IF(INDEX($T:$T,ROW($M47)+[1]Tablas!C$1)&lt;6,"000",SUBSTITUTE(SUBSTITUTE(SUBSTITUTE(SUBSTITUTE(SUBSTITUTE(SUBSTITUTE(SUBSTITUTE(INDIRECT(ADDRESS(ROW($M47)+[1]Tablas!C$1,COLUMN($M48))),", ",""),"Aire","1"),"Agua","2"),"Fuego","3"),"Tierra","4"),"Luz","5"),"Oscuridad","6"))))</f>
        <v/>
      </c>
      <c r="AI48" s="15" t="str">
        <f ca="1">IF($AB48="","",IF(OR([1]Tablas!D$1&gt;MATCH("?*",$AB49:$AB65,0),INDEX($T:$T,ROW($M47)+[1]Tablas!D$1)&lt;5),"",IF(INDEX($T:$T,ROW($M47)+[1]Tablas!D$1)&lt;6,"000",SUBSTITUTE(SUBSTITUTE(SUBSTITUTE(SUBSTITUTE(SUBSTITUTE(SUBSTITUTE(SUBSTITUTE(INDIRECT(ADDRESS(ROW($M47)+[1]Tablas!D$1,COLUMN($M48))),", ",""),"Aire","1"),"Agua","2"),"Fuego","3"),"Tierra","4"),"Luz","5"),"Oscuridad","6"))))</f>
        <v/>
      </c>
      <c r="AJ48" s="15" t="str">
        <f ca="1">IF($AB48="","",IF(OR([1]Tablas!E$1&gt;MATCH("?*",$AB49:$AB65,0),INDEX($T:$T,ROW($M47)+[1]Tablas!E$1)&lt;5),"",IF(INDEX($T:$T,ROW($M47)+[1]Tablas!E$1)&lt;6,"000",SUBSTITUTE(SUBSTITUTE(SUBSTITUTE(SUBSTITUTE(SUBSTITUTE(SUBSTITUTE(SUBSTITUTE(INDIRECT(ADDRESS(ROW($M47)+[1]Tablas!E$1,COLUMN($M48))),", ",""),"Aire","1"),"Agua","2"),"Fuego","3"),"Tierra","4"),"Luz","5"),"Oscuridad","6"))))</f>
        <v/>
      </c>
      <c r="AK48" s="15" t="str">
        <f ca="1">IF($AB48="","",IF(OR([1]Tablas!F$1&gt;MATCH("?*",$AB49:$AB65,0),INDEX($T:$T,ROW($M47)+[1]Tablas!F$1)&lt;5),"",IF(INDEX($T:$T,ROW($M47)+[1]Tablas!F$1)&lt;6,"000",SUBSTITUTE(SUBSTITUTE(SUBSTITUTE(SUBSTITUTE(SUBSTITUTE(SUBSTITUTE(SUBSTITUTE(INDIRECT(ADDRESS(ROW($M47)+[1]Tablas!F$1,COLUMN($M48))),", ",""),"Aire","1"),"Agua","2"),"Fuego","3"),"Tierra","4"),"Luz","5"),"Oscuridad","6"))))</f>
        <v/>
      </c>
    </row>
    <row r="49" spans="1:37" x14ac:dyDescent="0.25">
      <c r="A49" s="71"/>
      <c r="C49" s="15" t="str">
        <f t="shared" si="2"/>
        <v/>
      </c>
      <c r="D49" s="15" t="str">
        <f t="shared" si="3"/>
        <v/>
      </c>
      <c r="E49" s="15" t="s">
        <v>34</v>
      </c>
      <c r="F49" s="15" t="str">
        <f t="array" ref="F49">IF(C49&lt;&gt;"",ADDRESS(ROW(C49),COLUMN(C49))&amp;":"&amp;ADDRESS(ROW(C49)-1+MATCH(TRUE,C50:$C$463&lt;&gt;"",0),COLUMN(U49)),F48)</f>
        <v>$C$47:$U$49</v>
      </c>
      <c r="G49" s="18" t="s">
        <v>243</v>
      </c>
      <c r="H49" s="15" t="s">
        <v>364</v>
      </c>
      <c r="M49" s="18" t="str">
        <f>IFERROR(VLOOKUP(G49,ListaEfectos!$A$4:$F$77,6,0),"")</f>
        <v>Agua, Aire, Fuego</v>
      </c>
      <c r="N49" s="46" t="str">
        <f>IF(G49="requerimiento","Desventaja",IFERROR(IF(VLOOKUP($G49,ListaEfectos!$A$4:$F$77,1,0)&lt;&gt;"","Efecto"),IFERROR(IF(VLOOKUP($G49,ListaDesventajas!$A$2:$A$24,1,0)&lt;&gt;"","Desventaja"),G49)))</f>
        <v>Efecto</v>
      </c>
      <c r="O49" s="17">
        <f ca="1">IF($N49="Efecto",IFERROR(VLOOKUP(H49,INDIRECT(VLOOKUP($G49,ListaEfectos!$A$4:$F$77,2,0)),2,0),0),IF($N49="Desventaja",IFERROR(VLOOKUP(H49,INDIRECT(VLOOKUP($G49,ListaDesventajas!$A$1:$B$24,2,0)),2,0),0),IF($N49="Mantenida",10*INDEX(INDIRECT($F49),1,2),IF($N49="Sostenimiento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20</v>
      </c>
      <c r="P49" s="15">
        <f ca="1">IF($N49="Efecto",IFERROR(VLOOKUP(I49,INDIRECT(VLOOKUP($G49,ListaEfectos!$A$4:$F$77,2,0)),2,0),0),IF($N49="Desventaja",IFERROR(VLOOKUP(I49,INDIRECT(VLOOKUP($G49,ListaDesventajas!$A$1:$B$24,2,0)),2,0),0),IF($N49="Mantenida",10*INDEX(INDIRECT($F49),1,2),IF($N49="Sostenimiento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0</v>
      </c>
      <c r="Q49" s="15">
        <f ca="1">IF($N49="Efecto",IFERROR(VLOOKUP(J49,INDIRECT(VLOOKUP($G49,ListaEfectos!$A$4:$F$77,2,0)),2,0),0),IF($N49="Desventaja",IFERROR(VLOOKUP(J49,INDIRECT(VLOOKUP($G49,ListaDesventajas!$A$1:$B$24,2,0)),2,0),0),IF($N49="Mantenida",10*INDEX(INDIRECT($F49),1,2),IF($N49="Sostenimiento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0</v>
      </c>
      <c r="R49" s="15">
        <f ca="1">IF($N49="Efecto",IFERROR(VLOOKUP(K49,INDIRECT(VLOOKUP($G49,ListaEfectos!$A$4:$F$77,2,0)),2,0),0),IF($N49="Desventaja",IFERROR(VLOOKUP(K49,INDIRECT(VLOOKUP($G49,ListaDesventajas!$A$1:$B$24,2,0)),2,0),0),IF($N49="Mantenida",10*INDEX(INDIRECT($F49),1,2),IF($N49="Sostenimiento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0</v>
      </c>
      <c r="S49" s="15">
        <f ca="1">IF($N49="Efecto",IFERROR(VLOOKUP(L49,INDIRECT(VLOOKUP($G49,ListaEfectos!$A$4:$F$77,2,0)),2,0),0),IF($N49="Desventaja",IFERROR(VLOOKUP(L49,INDIRECT(VLOOKUP($G49,ListaDesventajas!$A$1:$B$24,2,0)),2,0),0),IF($N49="Mantenida",10*INDEX(INDIRECT($F49),1,2),IF($N49="Sostenimiento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0</v>
      </c>
      <c r="T49" s="52">
        <f t="shared" ca="1" si="4"/>
        <v>20</v>
      </c>
      <c r="V49" s="15" t="str">
        <f t="shared" si="0"/>
        <v>Ataque a Distancia (100 metros)</v>
      </c>
      <c r="W49" s="15" t="str">
        <f t="shared" si="1"/>
        <v/>
      </c>
      <c r="X49" s="15" t="str">
        <f t="shared" si="5"/>
        <v/>
      </c>
      <c r="Y49" s="34" t="str">
        <f t="shared" ca="1" si="13"/>
        <v/>
      </c>
      <c r="Z49" s="34" t="str">
        <f t="shared" ca="1" si="7"/>
        <v/>
      </c>
      <c r="AA49" s="34" t="str">
        <f t="shared" ca="1" si="8"/>
        <v/>
      </c>
      <c r="AB49" s="61" t="str">
        <f t="shared" ca="1" si="9"/>
        <v/>
      </c>
      <c r="AC49" s="62" t="str">
        <f t="shared" ca="1" si="10"/>
        <v/>
      </c>
      <c r="AD49" s="56" t="str">
        <f t="shared" si="11"/>
        <v/>
      </c>
      <c r="AE49" s="15" t="str">
        <f t="shared" ca="1" si="12"/>
        <v/>
      </c>
      <c r="AF49" s="15" t="str">
        <f ca="1">IF($AB49="","",IF(OR([1]Tablas!A$1&gt;MATCH("?*",$AB50:$AB66,0),INDEX($T:$T,ROW($M48)+[1]Tablas!A$1)&lt;5),"",IF(INDEX($T:$T,ROW($M48)+[1]Tablas!A$1)&lt;6,"000",SUBSTITUTE(SUBSTITUTE(SUBSTITUTE(SUBSTITUTE(SUBSTITUTE(SUBSTITUTE(SUBSTITUTE(INDIRECT(ADDRESS(ROW($M48)+[1]Tablas!A$1,COLUMN($M49))),", ",""),"Aire","1"),"Agua","2"),"Fuego","3"),"Tierra","4"),"Luz","5"),"Oscuridad","6"))))</f>
        <v/>
      </c>
      <c r="AG49" s="15" t="str">
        <f ca="1">IF($AB49="","",IF(OR([1]Tablas!B$1&gt;MATCH("?*",$AB50:$AB66,0),INDEX($T:$T,ROW($M48)+[1]Tablas!B$1)&lt;5),"",IF(INDEX($T:$T,ROW($M48)+[1]Tablas!B$1)&lt;6,"000",SUBSTITUTE(SUBSTITUTE(SUBSTITUTE(SUBSTITUTE(SUBSTITUTE(SUBSTITUTE(SUBSTITUTE(INDIRECT(ADDRESS(ROW($M48)+[1]Tablas!B$1,COLUMN($M49))),", ",""),"Aire","1"),"Agua","2"),"Fuego","3"),"Tierra","4"),"Luz","5"),"Oscuridad","6"))))</f>
        <v/>
      </c>
      <c r="AH49" s="15" t="str">
        <f ca="1">IF($AB49="","",IF(OR([1]Tablas!C$1&gt;MATCH("?*",$AB50:$AB66,0),INDEX($T:$T,ROW($M48)+[1]Tablas!C$1)&lt;5),"",IF(INDEX($T:$T,ROW($M48)+[1]Tablas!C$1)&lt;6,"000",SUBSTITUTE(SUBSTITUTE(SUBSTITUTE(SUBSTITUTE(SUBSTITUTE(SUBSTITUTE(SUBSTITUTE(INDIRECT(ADDRESS(ROW($M48)+[1]Tablas!C$1,COLUMN($M49))),", ",""),"Aire","1"),"Agua","2"),"Fuego","3"),"Tierra","4"),"Luz","5"),"Oscuridad","6"))))</f>
        <v/>
      </c>
      <c r="AI49" s="15" t="str">
        <f ca="1">IF($AB49="","",IF(OR([1]Tablas!D$1&gt;MATCH("?*",$AB50:$AB66,0),INDEX($T:$T,ROW($M48)+[1]Tablas!D$1)&lt;5),"",IF(INDEX($T:$T,ROW($M48)+[1]Tablas!D$1)&lt;6,"000",SUBSTITUTE(SUBSTITUTE(SUBSTITUTE(SUBSTITUTE(SUBSTITUTE(SUBSTITUTE(SUBSTITUTE(INDIRECT(ADDRESS(ROW($M48)+[1]Tablas!D$1,COLUMN($M49))),", ",""),"Aire","1"),"Agua","2"),"Fuego","3"),"Tierra","4"),"Luz","5"),"Oscuridad","6"))))</f>
        <v/>
      </c>
      <c r="AJ49" s="15" t="str">
        <f ca="1">IF($AB49="","",IF(OR([1]Tablas!E$1&gt;MATCH("?*",$AB50:$AB66,0),INDEX($T:$T,ROW($M48)+[1]Tablas!E$1)&lt;5),"",IF(INDEX($T:$T,ROW($M48)+[1]Tablas!E$1)&lt;6,"000",SUBSTITUTE(SUBSTITUTE(SUBSTITUTE(SUBSTITUTE(SUBSTITUTE(SUBSTITUTE(SUBSTITUTE(INDIRECT(ADDRESS(ROW($M48)+[1]Tablas!E$1,COLUMN($M49))),", ",""),"Aire","1"),"Agua","2"),"Fuego","3"),"Tierra","4"),"Luz","5"),"Oscuridad","6"))))</f>
        <v/>
      </c>
      <c r="AK49" s="15" t="str">
        <f ca="1">IF($AB49="","",IF(OR([1]Tablas!F$1&gt;MATCH("?*",$AB50:$AB66,0),INDEX($T:$T,ROW($M48)+[1]Tablas!F$1)&lt;5),"",IF(INDEX($T:$T,ROW($M48)+[1]Tablas!F$1)&lt;6,"000",SUBSTITUTE(SUBSTITUTE(SUBSTITUTE(SUBSTITUTE(SUBSTITUTE(SUBSTITUTE(SUBSTITUTE(INDIRECT(ADDRESS(ROW($M48)+[1]Tablas!F$1,COLUMN($M49))),", ",""),"Aire","1"),"Agua","2"),"Fuego","3"),"Tierra","4"),"Luz","5"),"Oscuridad","6"))))</f>
        <v/>
      </c>
    </row>
    <row r="50" spans="1:37" x14ac:dyDescent="0.25">
      <c r="A50" s="71"/>
      <c r="B50" s="18" t="s">
        <v>397</v>
      </c>
      <c r="C50" s="15">
        <f t="shared" si="2"/>
        <v>70</v>
      </c>
      <c r="D50" s="15">
        <f t="shared" si="3"/>
        <v>2</v>
      </c>
      <c r="E50" s="15" t="s">
        <v>39</v>
      </c>
      <c r="F50" s="15" t="str">
        <f t="array" ref="F50">IF(C50&lt;&gt;"",ADDRESS(ROW(C50),COLUMN(C50))&amp;":"&amp;ADDRESS(ROW(C50)-1+MATCH(TRUE,C51:$C$463&lt;&gt;"",0),COLUMN(U50)),F49)</f>
        <v>$C$50:$U$52</v>
      </c>
      <c r="G50" s="18" t="s">
        <v>335</v>
      </c>
      <c r="H50" s="16" t="s">
        <v>352</v>
      </c>
      <c r="M50" s="18" t="str">
        <f>IFERROR(VLOOKUP(G50,ListaEfectos!$A$4:$F$77,6,0),"")</f>
        <v>Agua, Luz, Tierra</v>
      </c>
      <c r="N50" s="46" t="str">
        <f>IF(G50="requerimiento","Desventaja",IFERROR(IF(VLOOKUP($G50,ListaEfectos!$A$4:$F$77,1,0)&lt;&gt;"","Efecto"),IFERROR(IF(VLOOKUP($G50,ListaDesventajas!$A$2:$A$24,1,0)&lt;&gt;"","Desventaja"),G50)))</f>
        <v>Efecto</v>
      </c>
      <c r="O50" s="17">
        <f ca="1">IF($N50="Efecto",IFERROR(VLOOKUP(H50,INDIRECT(VLOOKUP($G50,ListaEfectos!$A$4:$F$77,2,0)),2,0),0),IF($N50="Desventaja",IFERROR(VLOOKUP(H50,INDIRECT(VLOOKUP($G50,ListaDesventajas!$A$1:$B$24,2,0)),2,0),0),IF($N50="Mantenida",10*INDEX(INDIRECT($F50),1,2),IF($N50="Sostenimiento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10</v>
      </c>
      <c r="P50" s="15">
        <f ca="1">IF($N50="Efecto",IFERROR(VLOOKUP(I50,INDIRECT(VLOOKUP($G50,ListaEfectos!$A$4:$F$77,2,0)),2,0),0),IF($N50="Desventaja",IFERROR(VLOOKUP(I50,INDIRECT(VLOOKUP($G50,ListaDesventajas!$A$1:$B$24,2,0)),2,0),0),IF($N50="Mantenida",10*INDEX(INDIRECT($F50),1,2),IF($N50="Sostenimiento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0</v>
      </c>
      <c r="Q50" s="15">
        <f ca="1">IF($N50="Efecto",IFERROR(VLOOKUP(J50,INDIRECT(VLOOKUP($G50,ListaEfectos!$A$4:$F$77,2,0)),2,0),0),IF($N50="Desventaja",IFERROR(VLOOKUP(J50,INDIRECT(VLOOKUP($G50,ListaDesventajas!$A$1:$B$24,2,0)),2,0),0),IF($N50="Mantenida",10*INDEX(INDIRECT($F50),1,2),IF($N50="Sostenimiento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0</v>
      </c>
      <c r="R50" s="15">
        <f ca="1">IF($N50="Efecto",IFERROR(VLOOKUP(K50,INDIRECT(VLOOKUP($G50,ListaEfectos!$A$4:$F$77,2,0)),2,0),0),IF($N50="Desventaja",IFERROR(VLOOKUP(K50,INDIRECT(VLOOKUP($G50,ListaDesventajas!$A$1:$B$24,2,0)),2,0),0),IF($N50="Mantenida",10*INDEX(INDIRECT($F50),1,2),IF($N50="Sostenimiento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0</v>
      </c>
      <c r="S50" s="15">
        <f ca="1">IF($N50="Efecto",IFERROR(VLOOKUP(L50,INDIRECT(VLOOKUP($G50,ListaEfectos!$A$4:$F$77,2,0)),2,0),0),IF($N50="Desventaja",IFERROR(VLOOKUP(L50,INDIRECT(VLOOKUP($G50,ListaDesventajas!$A$1:$B$24,2,0)),2,0),0),IF($N50="Mantenida",10*INDEX(INDIRECT($F50),1,2),IF($N50="Sostenimiento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0</v>
      </c>
      <c r="T50" s="52">
        <f t="shared" ca="1" si="4"/>
        <v>10</v>
      </c>
      <c r="V50" s="15" t="str">
        <f t="shared" si="0"/>
        <v>Habilidad de Parada (+40)</v>
      </c>
      <c r="W50" s="15" t="str">
        <f t="shared" si="1"/>
        <v/>
      </c>
      <c r="X50" s="15" t="str">
        <f t="shared" si="5"/>
        <v/>
      </c>
      <c r="Y50" s="34" t="str">
        <f t="shared" ca="1" si="13"/>
        <v>Habilidad de Parada (+40), Escudo de Energía (1.000 PV), Reflectar el Ataque</v>
      </c>
      <c r="Z50" s="34" t="str">
        <f t="shared" ca="1" si="7"/>
        <v/>
      </c>
      <c r="AA50" s="34" t="str">
        <f t="shared" ca="1" si="8"/>
        <v/>
      </c>
      <c r="AB50" s="61" t="str">
        <f t="shared" ca="1" si="9"/>
        <v>Habilidad de Parada (+40), Escudo de Energía (1.000 PV), Reflectar el Ataque</v>
      </c>
      <c r="AC50" s="62" t="str">
        <f t="shared" ca="1" si="10"/>
        <v/>
      </c>
      <c r="AD50" s="56" t="str">
        <f t="shared" si="11"/>
        <v>Cuarta Cadena: Oberon</v>
      </c>
      <c r="AE50" s="15" t="str">
        <f t="shared" ca="1" si="12"/>
        <v>Agua, Luz, Tierra, Agua, Agua, Luz, Oscuridad</v>
      </c>
      <c r="AF50" s="15" t="str">
        <f ca="1">IF($AB50="","",IF(OR([1]Tablas!A$1&gt;MATCH("?*",$AB51:$AB67,0),INDEX($T:$T,ROW($M49)+[1]Tablas!A$1)&lt;5),"",IF(INDEX($T:$T,ROW($M49)+[1]Tablas!A$1)&lt;6,"000",SUBSTITUTE(SUBSTITUTE(SUBSTITUTE(SUBSTITUTE(SUBSTITUTE(SUBSTITUTE(SUBSTITUTE(INDIRECT(ADDRESS(ROW($M49)+[1]Tablas!A$1,COLUMN($M50))),", ",""),"Aire","1"),"Agua","2"),"Fuego","3"),"Tierra","4"),"Luz","5"),"Oscuridad","6"))))</f>
        <v>254</v>
      </c>
      <c r="AG50" s="15" t="str">
        <f ca="1">IF($AB50="","",IF(OR([1]Tablas!B$1&gt;MATCH("?*",$AB51:$AB67,0),INDEX($T:$T,ROW($M49)+[1]Tablas!B$1)&lt;5),"",IF(INDEX($T:$T,ROW($M49)+[1]Tablas!B$1)&lt;6,"000",SUBSTITUTE(SUBSTITUTE(SUBSTITUTE(SUBSTITUTE(SUBSTITUTE(SUBSTITUTE(SUBSTITUTE(INDIRECT(ADDRESS(ROW($M49)+[1]Tablas!B$1,COLUMN($M50))),", ",""),"Aire","1"),"Agua","2"),"Fuego","3"),"Tierra","4"),"Luz","5"),"Oscuridad","6"))))</f>
        <v>2</v>
      </c>
      <c r="AH50" s="15" t="str">
        <f ca="1">IF($AB50="","",IF(OR([1]Tablas!C$1&gt;MATCH("?*",$AB51:$AB67,0),INDEX($T:$T,ROW($M49)+[1]Tablas!C$1)&lt;5),"",IF(INDEX($T:$T,ROW($M49)+[1]Tablas!C$1)&lt;6,"000",SUBSTITUTE(SUBSTITUTE(SUBSTITUTE(SUBSTITUTE(SUBSTITUTE(SUBSTITUTE(SUBSTITUTE(INDIRECT(ADDRESS(ROW($M49)+[1]Tablas!C$1,COLUMN($M50))),", ",""),"Aire","1"),"Agua","2"),"Fuego","3"),"Tierra","4"),"Luz","5"),"Oscuridad","6"))))</f>
        <v>256</v>
      </c>
      <c r="AI50" s="15" t="str">
        <f ca="1">IF($AB50="","",IF(OR([1]Tablas!D$1&gt;MATCH("?*",$AB51:$AB67,0),INDEX($T:$T,ROW($M49)+[1]Tablas!D$1)&lt;5),"",IF(INDEX($T:$T,ROW($M49)+[1]Tablas!D$1)&lt;6,"000",SUBSTITUTE(SUBSTITUTE(SUBSTITUTE(SUBSTITUTE(SUBSTITUTE(SUBSTITUTE(SUBSTITUTE(INDIRECT(ADDRESS(ROW($M49)+[1]Tablas!D$1,COLUMN($M50))),", ",""),"Aire","1"),"Agua","2"),"Fuego","3"),"Tierra","4"),"Luz","5"),"Oscuridad","6"))))</f>
        <v/>
      </c>
      <c r="AJ50" s="15" t="str">
        <f ca="1">IF($AB50="","",IF(OR([1]Tablas!E$1&gt;MATCH("?*",$AB51:$AB67,0),INDEX($T:$T,ROW($M49)+[1]Tablas!E$1)&lt;5),"",IF(INDEX($T:$T,ROW($M49)+[1]Tablas!E$1)&lt;6,"000",SUBSTITUTE(SUBSTITUTE(SUBSTITUTE(SUBSTITUTE(SUBSTITUTE(SUBSTITUTE(SUBSTITUTE(INDIRECT(ADDRESS(ROW($M49)+[1]Tablas!E$1,COLUMN($M50))),", ",""),"Aire","1"),"Agua","2"),"Fuego","3"),"Tierra","4"),"Luz","5"),"Oscuridad","6"))))</f>
        <v/>
      </c>
      <c r="AK50" s="15" t="str">
        <f ca="1">IF($AB50="","",IF(OR([1]Tablas!F$1&gt;MATCH("?*",$AB51:$AB67,0),INDEX($T:$T,ROW($M49)+[1]Tablas!F$1)&lt;5),"",IF(INDEX($T:$T,ROW($M49)+[1]Tablas!F$1)&lt;6,"000",SUBSTITUTE(SUBSTITUTE(SUBSTITUTE(SUBSTITUTE(SUBSTITUTE(SUBSTITUTE(SUBSTITUTE(INDIRECT(ADDRESS(ROW($M49)+[1]Tablas!F$1,COLUMN($M50))),", ",""),"Aire","1"),"Agua","2"),"Fuego","3"),"Tierra","4"),"Luz","5"),"Oscuridad","6"))))</f>
        <v/>
      </c>
    </row>
    <row r="51" spans="1:37" x14ac:dyDescent="0.25">
      <c r="A51" s="71"/>
      <c r="C51" s="15" t="str">
        <f t="shared" si="2"/>
        <v/>
      </c>
      <c r="D51" s="15" t="str">
        <f t="shared" si="3"/>
        <v/>
      </c>
      <c r="E51" s="15" t="s">
        <v>40</v>
      </c>
      <c r="F51" s="15" t="str">
        <f t="array" ref="F51">IF(C51&lt;&gt;"",ADDRESS(ROW(C51),COLUMN(C51))&amp;":"&amp;ADDRESS(ROW(C51)-1+MATCH(TRUE,C52:$C$463&lt;&gt;"",0),COLUMN(U51)),F50)</f>
        <v>$C$50:$U$52</v>
      </c>
      <c r="G51" s="18" t="s">
        <v>336</v>
      </c>
      <c r="H51" s="15" t="s">
        <v>366</v>
      </c>
      <c r="M51" s="18" t="str">
        <f>IFERROR(VLOOKUP(G51,ListaEfectos!$A$4:$F$77,6,0),"")</f>
        <v>Agua</v>
      </c>
      <c r="N51" s="46" t="str">
        <f>IF(G51="requerimiento","Desventaja",IFERROR(IF(VLOOKUP($G51,ListaEfectos!$A$4:$F$77,1,0)&lt;&gt;"","Efecto"),IFERROR(IF(VLOOKUP($G51,ListaDesventajas!$A$2:$A$24,1,0)&lt;&gt;"","Desventaja"),G51)))</f>
        <v>Efecto</v>
      </c>
      <c r="O51" s="17">
        <f ca="1">IF($N51="Efecto",IFERROR(VLOOKUP(H51,INDIRECT(VLOOKUP($G51,ListaEfectos!$A$4:$F$77,2,0)),2,0),0),IF($N51="Desventaja",IFERROR(VLOOKUP(H51,INDIRECT(VLOOKUP($G51,ListaDesventajas!$A$1:$B$24,2,0)),2,0),0),IF($N51="Mantenida",10*INDEX(INDIRECT($F51),1,2),IF($N51="Sostenimiento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30</v>
      </c>
      <c r="P51" s="15">
        <f ca="1">IF($N51="Efecto",IFERROR(VLOOKUP(I51,INDIRECT(VLOOKUP($G51,ListaEfectos!$A$4:$F$77,2,0)),2,0),0),IF($N51="Desventaja",IFERROR(VLOOKUP(I51,INDIRECT(VLOOKUP($G51,ListaDesventajas!$A$1:$B$24,2,0)),2,0),0),IF($N51="Mantenida",10*INDEX(INDIRECT($F51),1,2),IF($N51="Sostenimiento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0</v>
      </c>
      <c r="Q51" s="15">
        <f ca="1">IF($N51="Efecto",IFERROR(VLOOKUP(J51,INDIRECT(VLOOKUP($G51,ListaEfectos!$A$4:$F$77,2,0)),2,0),0),IF($N51="Desventaja",IFERROR(VLOOKUP(J51,INDIRECT(VLOOKUP($G51,ListaDesventajas!$A$1:$B$24,2,0)),2,0),0),IF($N51="Mantenida",10*INDEX(INDIRECT($F51),1,2),IF($N51="Sostenimiento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0</v>
      </c>
      <c r="R51" s="15">
        <f ca="1">IF($N51="Efecto",IFERROR(VLOOKUP(K51,INDIRECT(VLOOKUP($G51,ListaEfectos!$A$4:$F$77,2,0)),2,0),0),IF($N51="Desventaja",IFERROR(VLOOKUP(K51,INDIRECT(VLOOKUP($G51,ListaDesventajas!$A$1:$B$24,2,0)),2,0),0),IF($N51="Mantenida",10*INDEX(INDIRECT($F51),1,2),IF($N51="Sostenimiento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0</v>
      </c>
      <c r="S51" s="15">
        <f ca="1">IF($N51="Efecto",IFERROR(VLOOKUP(L51,INDIRECT(VLOOKUP($G51,ListaEfectos!$A$4:$F$77,2,0)),2,0),0),IF($N51="Desventaja",IFERROR(VLOOKUP(L51,INDIRECT(VLOOKUP($G51,ListaDesventajas!$A$1:$B$24,2,0)),2,0),0),IF($N51="Mantenida",10*INDEX(INDIRECT($F51),1,2),IF($N51="Sostenimiento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0</v>
      </c>
      <c r="T51" s="52">
        <f t="shared" ca="1" si="4"/>
        <v>30</v>
      </c>
      <c r="V51" s="15" t="str">
        <f t="shared" si="0"/>
        <v>Escudo de Energía (1.000 PV)</v>
      </c>
      <c r="W51" s="15" t="str">
        <f t="shared" si="1"/>
        <v/>
      </c>
      <c r="X51" s="15" t="str">
        <f t="shared" si="5"/>
        <v/>
      </c>
      <c r="Y51" s="34" t="str">
        <f t="shared" ca="1" si="13"/>
        <v/>
      </c>
      <c r="Z51" s="34" t="str">
        <f t="shared" ca="1" si="7"/>
        <v/>
      </c>
      <c r="AA51" s="34" t="str">
        <f t="shared" ca="1" si="8"/>
        <v/>
      </c>
      <c r="AB51" s="61" t="str">
        <f t="shared" ca="1" si="9"/>
        <v/>
      </c>
      <c r="AC51" s="62" t="str">
        <f t="shared" ca="1" si="10"/>
        <v/>
      </c>
      <c r="AD51" s="56" t="str">
        <f t="shared" si="11"/>
        <v/>
      </c>
      <c r="AE51" s="15" t="str">
        <f t="shared" ca="1" si="12"/>
        <v/>
      </c>
      <c r="AF51" s="15" t="str">
        <f ca="1">IF($AB51="","",IF(OR([1]Tablas!A$1&gt;MATCH("?*",$AB52:$AB68,0),INDEX($T:$T,ROW($M50)+[1]Tablas!A$1)&lt;5),"",IF(INDEX($T:$T,ROW($M50)+[1]Tablas!A$1)&lt;6,"000",SUBSTITUTE(SUBSTITUTE(SUBSTITUTE(SUBSTITUTE(SUBSTITUTE(SUBSTITUTE(SUBSTITUTE(INDIRECT(ADDRESS(ROW($M50)+[1]Tablas!A$1,COLUMN($M51))),", ",""),"Aire","1"),"Agua","2"),"Fuego","3"),"Tierra","4"),"Luz","5"),"Oscuridad","6"))))</f>
        <v/>
      </c>
      <c r="AG51" s="15" t="str">
        <f ca="1">IF($AB51="","",IF(OR([1]Tablas!B$1&gt;MATCH("?*",$AB52:$AB68,0),INDEX($T:$T,ROW($M50)+[1]Tablas!B$1)&lt;5),"",IF(INDEX($T:$T,ROW($M50)+[1]Tablas!B$1)&lt;6,"000",SUBSTITUTE(SUBSTITUTE(SUBSTITUTE(SUBSTITUTE(SUBSTITUTE(SUBSTITUTE(SUBSTITUTE(INDIRECT(ADDRESS(ROW($M50)+[1]Tablas!B$1,COLUMN($M51))),", ",""),"Aire","1"),"Agua","2"),"Fuego","3"),"Tierra","4"),"Luz","5"),"Oscuridad","6"))))</f>
        <v/>
      </c>
      <c r="AH51" s="15" t="str">
        <f ca="1">IF($AB51="","",IF(OR([1]Tablas!C$1&gt;MATCH("?*",$AB52:$AB68,0),INDEX($T:$T,ROW($M50)+[1]Tablas!C$1)&lt;5),"",IF(INDEX($T:$T,ROW($M50)+[1]Tablas!C$1)&lt;6,"000",SUBSTITUTE(SUBSTITUTE(SUBSTITUTE(SUBSTITUTE(SUBSTITUTE(SUBSTITUTE(SUBSTITUTE(INDIRECT(ADDRESS(ROW($M50)+[1]Tablas!C$1,COLUMN($M51))),", ",""),"Aire","1"),"Agua","2"),"Fuego","3"),"Tierra","4"),"Luz","5"),"Oscuridad","6"))))</f>
        <v/>
      </c>
      <c r="AI51" s="15" t="str">
        <f ca="1">IF($AB51="","",IF(OR([1]Tablas!D$1&gt;MATCH("?*",$AB52:$AB68,0),INDEX($T:$T,ROW($M50)+[1]Tablas!D$1)&lt;5),"",IF(INDEX($T:$T,ROW($M50)+[1]Tablas!D$1)&lt;6,"000",SUBSTITUTE(SUBSTITUTE(SUBSTITUTE(SUBSTITUTE(SUBSTITUTE(SUBSTITUTE(SUBSTITUTE(INDIRECT(ADDRESS(ROW($M50)+[1]Tablas!D$1,COLUMN($M51))),", ",""),"Aire","1"),"Agua","2"),"Fuego","3"),"Tierra","4"),"Luz","5"),"Oscuridad","6"))))</f>
        <v/>
      </c>
      <c r="AJ51" s="15" t="str">
        <f ca="1">IF($AB51="","",IF(OR([1]Tablas!E$1&gt;MATCH("?*",$AB52:$AB68,0),INDEX($T:$T,ROW($M50)+[1]Tablas!E$1)&lt;5),"",IF(INDEX($T:$T,ROW($M50)+[1]Tablas!E$1)&lt;6,"000",SUBSTITUTE(SUBSTITUTE(SUBSTITUTE(SUBSTITUTE(SUBSTITUTE(SUBSTITUTE(SUBSTITUTE(INDIRECT(ADDRESS(ROW($M50)+[1]Tablas!E$1,COLUMN($M51))),", ",""),"Aire","1"),"Agua","2"),"Fuego","3"),"Tierra","4"),"Luz","5"),"Oscuridad","6"))))</f>
        <v/>
      </c>
      <c r="AK51" s="15" t="str">
        <f ca="1">IF($AB51="","",IF(OR([1]Tablas!F$1&gt;MATCH("?*",$AB52:$AB68,0),INDEX($T:$T,ROW($M50)+[1]Tablas!F$1)&lt;5),"",IF(INDEX($T:$T,ROW($M50)+[1]Tablas!F$1)&lt;6,"000",SUBSTITUTE(SUBSTITUTE(SUBSTITUTE(SUBSTITUTE(SUBSTITUTE(SUBSTITUTE(SUBSTITUTE(INDIRECT(ADDRESS(ROW($M50)+[1]Tablas!F$1,COLUMN($M51))),", ",""),"Aire","1"),"Agua","2"),"Fuego","3"),"Tierra","4"),"Luz","5"),"Oscuridad","6"))))</f>
        <v/>
      </c>
    </row>
    <row r="52" spans="1:37" x14ac:dyDescent="0.25">
      <c r="A52" s="71"/>
      <c r="C52" s="15" t="str">
        <f t="shared" si="2"/>
        <v/>
      </c>
      <c r="D52" s="15" t="str">
        <f t="shared" si="3"/>
        <v/>
      </c>
      <c r="E52" s="15" t="s">
        <v>41</v>
      </c>
      <c r="F52" s="15" t="str">
        <f t="array" ref="F52">IF(C52&lt;&gt;"",ADDRESS(ROW(C52),COLUMN(C52))&amp;":"&amp;ADDRESS(ROW(C52)-1+MATCH(TRUE,C53:$C$463&lt;&gt;"",0),COLUMN(U52)),F51)</f>
        <v>$C$50:$U$52</v>
      </c>
      <c r="G52" s="18" t="s">
        <v>169</v>
      </c>
      <c r="H52" s="15" t="s">
        <v>919</v>
      </c>
      <c r="M52" s="18" t="str">
        <f>IFERROR(VLOOKUP(G52,ListaEfectos!$A$4:$F$77,6,0),"")</f>
        <v>Agua, Luz, Oscuridad</v>
      </c>
      <c r="N52" s="46" t="str">
        <f>IF(G52="requerimiento","Desventaja",IFERROR(IF(VLOOKUP($G52,ListaEfectos!$A$4:$F$77,1,0)&lt;&gt;"","Efecto"),IFERROR(IF(VLOOKUP($G52,ListaDesventajas!$A$2:$A$24,1,0)&lt;&gt;"","Desventaja"),G52)))</f>
        <v>Efecto</v>
      </c>
      <c r="O52" s="17">
        <f ca="1">IF($N52="Efecto",IFERROR(VLOOKUP(H52,INDIRECT(VLOOKUP($G52,ListaEfectos!$A$4:$F$77,2,0)),2,0),0),IF($N52="Desventaja",IFERROR(VLOOKUP(H52,INDIRECT(VLOOKUP($G52,ListaDesventajas!$A$1:$B$24,2,0)),2,0),0),IF($N52="Mantenida",10*INDEX(INDIRECT($F52),1,2),IF($N52="Sostenimiento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30</v>
      </c>
      <c r="P52" s="15">
        <f ca="1">IF($N52="Efecto",IFERROR(VLOOKUP(I52,INDIRECT(VLOOKUP($G52,ListaEfectos!$A$4:$F$77,2,0)),2,0),0),IF($N52="Desventaja",IFERROR(VLOOKUP(I52,INDIRECT(VLOOKUP($G52,ListaDesventajas!$A$1:$B$24,2,0)),2,0),0),IF($N52="Mantenida",10*INDEX(INDIRECT($F52),1,2),IF($N52="Sostenimiento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0</v>
      </c>
      <c r="Q52" s="15">
        <f ca="1">IF($N52="Efecto",IFERROR(VLOOKUP(J52,INDIRECT(VLOOKUP($G52,ListaEfectos!$A$4:$F$77,2,0)),2,0),0),IF($N52="Desventaja",IFERROR(VLOOKUP(J52,INDIRECT(VLOOKUP($G52,ListaDesventajas!$A$1:$B$24,2,0)),2,0),0),IF($N52="Mantenida",10*INDEX(INDIRECT($F52),1,2),IF($N52="Sostenimiento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0</v>
      </c>
      <c r="R52" s="15">
        <f ca="1">IF($N52="Efecto",IFERROR(VLOOKUP(K52,INDIRECT(VLOOKUP($G52,ListaEfectos!$A$4:$F$77,2,0)),2,0),0),IF($N52="Desventaja",IFERROR(VLOOKUP(K52,INDIRECT(VLOOKUP($G52,ListaDesventajas!$A$1:$B$24,2,0)),2,0),0),IF($N52="Mantenida",10*INDEX(INDIRECT($F52),1,2),IF($N52="Sostenimiento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0</v>
      </c>
      <c r="S52" s="15">
        <f ca="1">IF($N52="Efecto",IFERROR(VLOOKUP(L52,INDIRECT(VLOOKUP($G52,ListaEfectos!$A$4:$F$77,2,0)),2,0),0),IF($N52="Desventaja",IFERROR(VLOOKUP(L52,INDIRECT(VLOOKUP($G52,ListaDesventajas!$A$1:$B$24,2,0)),2,0),0),IF($N52="Mantenida",10*INDEX(INDIRECT($F52),1,2),IF($N52="Sostenimiento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0</v>
      </c>
      <c r="T52" s="52">
        <f t="shared" ca="1" si="4"/>
        <v>30</v>
      </c>
      <c r="V52" s="15" t="str">
        <f t="shared" si="0"/>
        <v>Reflectar el Ataque</v>
      </c>
      <c r="W52" s="15" t="str">
        <f t="shared" si="1"/>
        <v/>
      </c>
      <c r="X52" s="15" t="str">
        <f t="shared" si="5"/>
        <v/>
      </c>
      <c r="Y52" s="34" t="str">
        <f t="shared" ca="1" si="13"/>
        <v/>
      </c>
      <c r="Z52" s="34" t="str">
        <f t="shared" ca="1" si="7"/>
        <v/>
      </c>
      <c r="AA52" s="34" t="str">
        <f t="shared" ca="1" si="8"/>
        <v/>
      </c>
      <c r="AB52" s="61" t="str">
        <f t="shared" ca="1" si="9"/>
        <v/>
      </c>
      <c r="AC52" s="62" t="str">
        <f t="shared" ca="1" si="10"/>
        <v/>
      </c>
      <c r="AD52" s="56" t="str">
        <f t="shared" si="11"/>
        <v/>
      </c>
      <c r="AE52" s="15" t="str">
        <f t="shared" ca="1" si="12"/>
        <v/>
      </c>
      <c r="AF52" s="15" t="str">
        <f ca="1">IF($AB52="","",IF(OR([1]Tablas!A$1&gt;MATCH("?*",$AB53:$AB69,0),INDEX($T:$T,ROW($M51)+[1]Tablas!A$1)&lt;5),"",IF(INDEX($T:$T,ROW($M51)+[1]Tablas!A$1)&lt;6,"000",SUBSTITUTE(SUBSTITUTE(SUBSTITUTE(SUBSTITUTE(SUBSTITUTE(SUBSTITUTE(SUBSTITUTE(INDIRECT(ADDRESS(ROW($M51)+[1]Tablas!A$1,COLUMN($M52))),", ",""),"Aire","1"),"Agua","2"),"Fuego","3"),"Tierra","4"),"Luz","5"),"Oscuridad","6"))))</f>
        <v/>
      </c>
      <c r="AG52" s="15" t="str">
        <f ca="1">IF($AB52="","",IF(OR([1]Tablas!B$1&gt;MATCH("?*",$AB53:$AB69,0),INDEX($T:$T,ROW($M51)+[1]Tablas!B$1)&lt;5),"",IF(INDEX($T:$T,ROW($M51)+[1]Tablas!B$1)&lt;6,"000",SUBSTITUTE(SUBSTITUTE(SUBSTITUTE(SUBSTITUTE(SUBSTITUTE(SUBSTITUTE(SUBSTITUTE(INDIRECT(ADDRESS(ROW($M51)+[1]Tablas!B$1,COLUMN($M52))),", ",""),"Aire","1"),"Agua","2"),"Fuego","3"),"Tierra","4"),"Luz","5"),"Oscuridad","6"))))</f>
        <v/>
      </c>
      <c r="AH52" s="15" t="str">
        <f ca="1">IF($AB52="","",IF(OR([1]Tablas!C$1&gt;MATCH("?*",$AB53:$AB69,0),INDEX($T:$T,ROW($M51)+[1]Tablas!C$1)&lt;5),"",IF(INDEX($T:$T,ROW($M51)+[1]Tablas!C$1)&lt;6,"000",SUBSTITUTE(SUBSTITUTE(SUBSTITUTE(SUBSTITUTE(SUBSTITUTE(SUBSTITUTE(SUBSTITUTE(INDIRECT(ADDRESS(ROW($M51)+[1]Tablas!C$1,COLUMN($M52))),", ",""),"Aire","1"),"Agua","2"),"Fuego","3"),"Tierra","4"),"Luz","5"),"Oscuridad","6"))))</f>
        <v/>
      </c>
      <c r="AI52" s="15" t="str">
        <f ca="1">IF($AB52="","",IF(OR([1]Tablas!D$1&gt;MATCH("?*",$AB53:$AB69,0),INDEX($T:$T,ROW($M51)+[1]Tablas!D$1)&lt;5),"",IF(INDEX($T:$T,ROW($M51)+[1]Tablas!D$1)&lt;6,"000",SUBSTITUTE(SUBSTITUTE(SUBSTITUTE(SUBSTITUTE(SUBSTITUTE(SUBSTITUTE(SUBSTITUTE(INDIRECT(ADDRESS(ROW($M51)+[1]Tablas!D$1,COLUMN($M52))),", ",""),"Aire","1"),"Agua","2"),"Fuego","3"),"Tierra","4"),"Luz","5"),"Oscuridad","6"))))</f>
        <v/>
      </c>
      <c r="AJ52" s="15" t="str">
        <f ca="1">IF($AB52="","",IF(OR([1]Tablas!E$1&gt;MATCH("?*",$AB53:$AB69,0),INDEX($T:$T,ROW($M51)+[1]Tablas!E$1)&lt;5),"",IF(INDEX($T:$T,ROW($M51)+[1]Tablas!E$1)&lt;6,"000",SUBSTITUTE(SUBSTITUTE(SUBSTITUTE(SUBSTITUTE(SUBSTITUTE(SUBSTITUTE(SUBSTITUTE(INDIRECT(ADDRESS(ROW($M51)+[1]Tablas!E$1,COLUMN($M52))),", ",""),"Aire","1"),"Agua","2"),"Fuego","3"),"Tierra","4"),"Luz","5"),"Oscuridad","6"))))</f>
        <v/>
      </c>
      <c r="AK52" s="15" t="str">
        <f ca="1">IF($AB52="","",IF(OR([1]Tablas!F$1&gt;MATCH("?*",$AB53:$AB69,0),INDEX($T:$T,ROW($M51)+[1]Tablas!F$1)&lt;5),"",IF(INDEX($T:$T,ROW($M51)+[1]Tablas!F$1)&lt;6,"000",SUBSTITUTE(SUBSTITUTE(SUBSTITUTE(SUBSTITUTE(SUBSTITUTE(SUBSTITUTE(SUBSTITUTE(INDIRECT(ADDRESS(ROW($M51)+[1]Tablas!F$1,COLUMN($M52))),", ",""),"Aire","1"),"Agua","2"),"Fuego","3"),"Tierra","4"),"Luz","5"),"Oscuridad","6"))))</f>
        <v/>
      </c>
    </row>
    <row r="53" spans="1:37" x14ac:dyDescent="0.25">
      <c r="A53" s="71"/>
      <c r="B53" s="18" t="s">
        <v>398</v>
      </c>
      <c r="C53" s="15">
        <f t="shared" si="2"/>
        <v>90</v>
      </c>
      <c r="D53" s="15">
        <f t="shared" si="3"/>
        <v>3</v>
      </c>
      <c r="E53" s="15" t="s">
        <v>42</v>
      </c>
      <c r="F53" s="15" t="str">
        <f t="array" ref="F53">IF(C53&lt;&gt;"",ADDRESS(ROW(C53),COLUMN(C53))&amp;":"&amp;ADDRESS(ROW(C53)-1+MATCH(TRUE,C54:$C$463&lt;&gt;"",0),COLUMN(U53)),F52)</f>
        <v>$C$53:$U$55</v>
      </c>
      <c r="G53" s="18" t="s">
        <v>303</v>
      </c>
      <c r="H53" s="16" t="s">
        <v>367</v>
      </c>
      <c r="M53" s="18" t="str">
        <f>IFERROR(VLOOKUP(G53,ListaEfectos!$A$4:$F$77,6,0),"")</f>
        <v>Agua</v>
      </c>
      <c r="N53" s="46" t="str">
        <f>IF(G53="requerimiento","Desventaja",IFERROR(IF(VLOOKUP($G53,ListaEfectos!$A$4:$F$77,1,0)&lt;&gt;"","Efecto"),IFERROR(IF(VLOOKUP($G53,ListaDesventajas!$A$2:$A$24,1,0)&lt;&gt;"","Desventaja"),G53)))</f>
        <v>Efecto</v>
      </c>
      <c r="O53" s="17">
        <f ca="1">IF($N53="Efecto",IFERROR(VLOOKUP(H53,INDIRECT(VLOOKUP($G53,ListaEfectos!$A$4:$F$77,2,0)),2,0),0),IF($N53="Desventaja",IFERROR(VLOOKUP(H53,INDIRECT(VLOOKUP($G53,ListaDesventajas!$A$1:$B$24,2,0)),2,0),0),IF($N53="Mantenida",10*INDEX(INDIRECT($F53),1,2),IF($N53="Sostenimiento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50</v>
      </c>
      <c r="P53" s="15">
        <f ca="1">IF($N53="Efecto",IFERROR(VLOOKUP(I53,INDIRECT(VLOOKUP($G53,ListaEfectos!$A$4:$F$77,2,0)),2,0),0),IF($N53="Desventaja",IFERROR(VLOOKUP(I53,INDIRECT(VLOOKUP($G53,ListaDesventajas!$A$1:$B$24,2,0)),2,0),0),IF($N53="Mantenida",10*INDEX(INDIRECT($F53),1,2),IF($N53="Sostenimiento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0</v>
      </c>
      <c r="Q53" s="15">
        <f ca="1">IF($N53="Efecto",IFERROR(VLOOKUP(J53,INDIRECT(VLOOKUP($G53,ListaEfectos!$A$4:$F$77,2,0)),2,0),0),IF($N53="Desventaja",IFERROR(VLOOKUP(J53,INDIRECT(VLOOKUP($G53,ListaDesventajas!$A$1:$B$24,2,0)),2,0),0),IF($N53="Mantenida",10*INDEX(INDIRECT($F53),1,2),IF($N53="Sostenimiento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0</v>
      </c>
      <c r="R53" s="15">
        <f ca="1">IF($N53="Efecto",IFERROR(VLOOKUP(K53,INDIRECT(VLOOKUP($G53,ListaEfectos!$A$4:$F$77,2,0)),2,0),0),IF($N53="Desventaja",IFERROR(VLOOKUP(K53,INDIRECT(VLOOKUP($G53,ListaDesventajas!$A$1:$B$24,2,0)),2,0),0),IF($N53="Mantenida",10*INDEX(INDIRECT($F53),1,2),IF($N53="Sostenimiento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0</v>
      </c>
      <c r="S53" s="15">
        <f ca="1">IF($N53="Efecto",IFERROR(VLOOKUP(L53,INDIRECT(VLOOKUP($G53,ListaEfectos!$A$4:$F$77,2,0)),2,0),0),IF($N53="Desventaja",IFERROR(VLOOKUP(L53,INDIRECT(VLOOKUP($G53,ListaDesventajas!$A$1:$B$24,2,0)),2,0),0),IF($N53="Mantenida",10*INDEX(INDIRECT($F53),1,2),IF($N53="Sostenimiento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0</v>
      </c>
      <c r="T53" s="52">
        <f t="shared" ca="1" si="4"/>
        <v>50</v>
      </c>
      <c r="V53" s="15" t="str">
        <f t="shared" si="0"/>
        <v>Ataque Adicional (+4)</v>
      </c>
      <c r="W53" s="15" t="str">
        <f t="shared" si="1"/>
        <v/>
      </c>
      <c r="X53" s="15" t="str">
        <f t="shared" si="5"/>
        <v/>
      </c>
      <c r="Y53" s="34" t="str">
        <f t="shared" ca="1" si="13"/>
        <v>Ataque Adicional (+4), Destruir Armadura (-6 ta), Ataque a Distancia (100 metros)</v>
      </c>
      <c r="Z53" s="34" t="str">
        <f t="shared" ca="1" si="7"/>
        <v/>
      </c>
      <c r="AA53" s="34" t="str">
        <f t="shared" ca="1" si="8"/>
        <v/>
      </c>
      <c r="AB53" s="61" t="str">
        <f t="shared" ca="1" si="9"/>
        <v>Ataque Adicional (+4), Destruir Armadura (-6 ta), Ataque a Distancia (100 metros)</v>
      </c>
      <c r="AC53" s="62" t="str">
        <f t="shared" ca="1" si="10"/>
        <v/>
      </c>
      <c r="AD53" s="56" t="str">
        <f t="shared" si="11"/>
        <v>Quinta Cadena: Garuda</v>
      </c>
      <c r="AE53" s="15" t="str">
        <f t="shared" ca="1" si="12"/>
        <v>Agua, Fuego, Oscuridad, Agua, Aire, Fuego</v>
      </c>
      <c r="AF53" s="15" t="str">
        <f ca="1">IF($AB53="","",IF(OR([1]Tablas!A$1&gt;MATCH("?*",$AB54:$AB70,0),INDEX($T:$T,ROW($M52)+[1]Tablas!A$1)&lt;5),"",IF(INDEX($T:$T,ROW($M52)+[1]Tablas!A$1)&lt;6,"000",SUBSTITUTE(SUBSTITUTE(SUBSTITUTE(SUBSTITUTE(SUBSTITUTE(SUBSTITUTE(SUBSTITUTE(INDIRECT(ADDRESS(ROW($M52)+[1]Tablas!A$1,COLUMN($M53))),", ",""),"Aire","1"),"Agua","2"),"Fuego","3"),"Tierra","4"),"Luz","5"),"Oscuridad","6"))))</f>
        <v>2</v>
      </c>
      <c r="AG53" s="15" t="str">
        <f ca="1">IF($AB53="","",IF(OR([1]Tablas!B$1&gt;MATCH("?*",$AB54:$AB70,0),INDEX($T:$T,ROW($M52)+[1]Tablas!B$1)&lt;5),"",IF(INDEX($T:$T,ROW($M52)+[1]Tablas!B$1)&lt;6,"000",SUBSTITUTE(SUBSTITUTE(SUBSTITUTE(SUBSTITUTE(SUBSTITUTE(SUBSTITUTE(SUBSTITUTE(INDIRECT(ADDRESS(ROW($M52)+[1]Tablas!B$1,COLUMN($M53))),", ",""),"Aire","1"),"Agua","2"),"Fuego","3"),"Tierra","4"),"Luz","5"),"Oscuridad","6"))))</f>
        <v>36</v>
      </c>
      <c r="AH53" s="15" t="str">
        <f ca="1">IF($AB53="","",IF(OR([1]Tablas!C$1&gt;MATCH("?*",$AB54:$AB70,0),INDEX($T:$T,ROW($M52)+[1]Tablas!C$1)&lt;5),"",IF(INDEX($T:$T,ROW($M52)+[1]Tablas!C$1)&lt;6,"000",SUBSTITUTE(SUBSTITUTE(SUBSTITUTE(SUBSTITUTE(SUBSTITUTE(SUBSTITUTE(SUBSTITUTE(INDIRECT(ADDRESS(ROW($M52)+[1]Tablas!C$1,COLUMN($M53))),", ",""),"Aire","1"),"Agua","2"),"Fuego","3"),"Tierra","4"),"Luz","5"),"Oscuridad","6"))))</f>
        <v>213</v>
      </c>
      <c r="AI53" s="15" t="str">
        <f ca="1">IF($AB53="","",IF(OR([1]Tablas!D$1&gt;MATCH("?*",$AB54:$AB70,0),INDEX($T:$T,ROW($M52)+[1]Tablas!D$1)&lt;5),"",IF(INDEX($T:$T,ROW($M52)+[1]Tablas!D$1)&lt;6,"000",SUBSTITUTE(SUBSTITUTE(SUBSTITUTE(SUBSTITUTE(SUBSTITUTE(SUBSTITUTE(SUBSTITUTE(INDIRECT(ADDRESS(ROW($M52)+[1]Tablas!D$1,COLUMN($M53))),", ",""),"Aire","1"),"Agua","2"),"Fuego","3"),"Tierra","4"),"Luz","5"),"Oscuridad","6"))))</f>
        <v/>
      </c>
      <c r="AJ53" s="15" t="str">
        <f ca="1">IF($AB53="","",IF(OR([1]Tablas!E$1&gt;MATCH("?*",$AB54:$AB70,0),INDEX($T:$T,ROW($M52)+[1]Tablas!E$1)&lt;5),"",IF(INDEX($T:$T,ROW($M52)+[1]Tablas!E$1)&lt;6,"000",SUBSTITUTE(SUBSTITUTE(SUBSTITUTE(SUBSTITUTE(SUBSTITUTE(SUBSTITUTE(SUBSTITUTE(INDIRECT(ADDRESS(ROW($M52)+[1]Tablas!E$1,COLUMN($M53))),", ",""),"Aire","1"),"Agua","2"),"Fuego","3"),"Tierra","4"),"Luz","5"),"Oscuridad","6"))))</f>
        <v/>
      </c>
      <c r="AK53" s="15" t="str">
        <f ca="1">IF($AB53="","",IF(OR([1]Tablas!F$1&gt;MATCH("?*",$AB54:$AB70,0),INDEX($T:$T,ROW($M52)+[1]Tablas!F$1)&lt;5),"",IF(INDEX($T:$T,ROW($M52)+[1]Tablas!F$1)&lt;6,"000",SUBSTITUTE(SUBSTITUTE(SUBSTITUTE(SUBSTITUTE(SUBSTITUTE(SUBSTITUTE(SUBSTITUTE(INDIRECT(ADDRESS(ROW($M52)+[1]Tablas!F$1,COLUMN($M53))),", ",""),"Aire","1"),"Agua","2"),"Fuego","3"),"Tierra","4"),"Luz","5"),"Oscuridad","6"))))</f>
        <v/>
      </c>
    </row>
    <row r="54" spans="1:37" x14ac:dyDescent="0.25">
      <c r="A54" s="71"/>
      <c r="C54" s="15" t="str">
        <f t="shared" si="2"/>
        <v/>
      </c>
      <c r="D54" s="15" t="str">
        <f t="shared" si="3"/>
        <v/>
      </c>
      <c r="E54" s="15" t="s">
        <v>43</v>
      </c>
      <c r="F54" s="15" t="str">
        <f t="array" ref="F54">IF(C54&lt;&gt;"",ADDRESS(ROW(C54),COLUMN(C54))&amp;":"&amp;ADDRESS(ROW(C54)-1+MATCH(TRUE,C55:$C$463&lt;&gt;"",0),COLUMN(U54)),F53)</f>
        <v>$C$53:$U$55</v>
      </c>
      <c r="G54" s="18" t="s">
        <v>304</v>
      </c>
      <c r="H54" s="16" t="s">
        <v>1029</v>
      </c>
      <c r="M54" s="18" t="str">
        <f>IFERROR(VLOOKUP(G54,ListaEfectos!$A$4:$F$77,6,0),"")</f>
        <v>Fuego, Oscuridad</v>
      </c>
      <c r="N54" s="46" t="str">
        <f>IF(G54="requerimiento","Desventaja",IFERROR(IF(VLOOKUP($G54,ListaEfectos!$A$4:$F$77,1,0)&lt;&gt;"","Efecto"),IFERROR(IF(VLOOKUP($G54,ListaDesventajas!$A$2:$A$24,1,0)&lt;&gt;"","Desventaja"),G54)))</f>
        <v>Efecto</v>
      </c>
      <c r="O54" s="17">
        <f ca="1">IF($N54="Efecto",IFERROR(VLOOKUP(H54,INDIRECT(VLOOKUP($G54,ListaEfectos!$A$4:$F$77,2,0)),2,0),0),IF($N54="Desventaja",IFERROR(VLOOKUP(H54,INDIRECT(VLOOKUP($G54,ListaDesventajas!$A$1:$B$24,2,0)),2,0),0),IF($N54="Mantenida",10*INDEX(INDIRECT($F54),1,2),IF($N54="Sostenimiento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20</v>
      </c>
      <c r="P54" s="15">
        <f ca="1">IF($N54="Efecto",IFERROR(VLOOKUP(I54,INDIRECT(VLOOKUP($G54,ListaEfectos!$A$4:$F$77,2,0)),2,0),0),IF($N54="Desventaja",IFERROR(VLOOKUP(I54,INDIRECT(VLOOKUP($G54,ListaDesventajas!$A$1:$B$24,2,0)),2,0),0),IF($N54="Mantenida",10*INDEX(INDIRECT($F54),1,2),IF($N54="Sostenimiento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0</v>
      </c>
      <c r="Q54" s="15">
        <f ca="1">IF($N54="Efecto",IFERROR(VLOOKUP(J54,INDIRECT(VLOOKUP($G54,ListaEfectos!$A$4:$F$77,2,0)),2,0),0),IF($N54="Desventaja",IFERROR(VLOOKUP(J54,INDIRECT(VLOOKUP($G54,ListaDesventajas!$A$1:$B$24,2,0)),2,0),0),IF($N54="Mantenida",10*INDEX(INDIRECT($F54),1,2),IF($N54="Sostenimiento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0</v>
      </c>
      <c r="R54" s="15">
        <f ca="1">IF($N54="Efecto",IFERROR(VLOOKUP(K54,INDIRECT(VLOOKUP($G54,ListaEfectos!$A$4:$F$77,2,0)),2,0),0),IF($N54="Desventaja",IFERROR(VLOOKUP(K54,INDIRECT(VLOOKUP($G54,ListaDesventajas!$A$1:$B$24,2,0)),2,0),0),IF($N54="Mantenida",10*INDEX(INDIRECT($F54),1,2),IF($N54="Sostenimiento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0</v>
      </c>
      <c r="S54" s="15">
        <f ca="1">IF($N54="Efecto",IFERROR(VLOOKUP(L54,INDIRECT(VLOOKUP($G54,ListaEfectos!$A$4:$F$77,2,0)),2,0),0),IF($N54="Desventaja",IFERROR(VLOOKUP(L54,INDIRECT(VLOOKUP($G54,ListaDesventajas!$A$1:$B$24,2,0)),2,0),0),IF($N54="Mantenida",10*INDEX(INDIRECT($F54),1,2),IF($N54="Sostenimiento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0</v>
      </c>
      <c r="T54" s="52">
        <f t="shared" ca="1" si="4"/>
        <v>20</v>
      </c>
      <c r="V54" s="15" t="str">
        <f t="shared" si="0"/>
        <v>Destruir Armadura (-6 ta)</v>
      </c>
      <c r="W54" s="15" t="str">
        <f t="shared" si="1"/>
        <v/>
      </c>
      <c r="X54" s="15" t="str">
        <f t="shared" si="5"/>
        <v/>
      </c>
      <c r="Y54" s="34" t="str">
        <f t="shared" ca="1" si="13"/>
        <v/>
      </c>
      <c r="Z54" s="34" t="str">
        <f t="shared" ca="1" si="7"/>
        <v/>
      </c>
      <c r="AA54" s="34" t="str">
        <f t="shared" ca="1" si="8"/>
        <v/>
      </c>
      <c r="AB54" s="61" t="str">
        <f t="shared" ca="1" si="9"/>
        <v/>
      </c>
      <c r="AC54" s="62" t="str">
        <f t="shared" ca="1" si="10"/>
        <v/>
      </c>
      <c r="AD54" s="56" t="str">
        <f t="shared" si="11"/>
        <v/>
      </c>
      <c r="AE54" s="15" t="str">
        <f t="shared" ca="1" si="12"/>
        <v/>
      </c>
      <c r="AF54" s="15" t="str">
        <f ca="1">IF($AB54="","",IF(OR([1]Tablas!A$1&gt;MATCH("?*",$AB55:$AB71,0),INDEX($T:$T,ROW($M53)+[1]Tablas!A$1)&lt;5),"",IF(INDEX($T:$T,ROW($M53)+[1]Tablas!A$1)&lt;6,"000",SUBSTITUTE(SUBSTITUTE(SUBSTITUTE(SUBSTITUTE(SUBSTITUTE(SUBSTITUTE(SUBSTITUTE(INDIRECT(ADDRESS(ROW($M53)+[1]Tablas!A$1,COLUMN($M54))),", ",""),"Aire","1"),"Agua","2"),"Fuego","3"),"Tierra","4"),"Luz","5"),"Oscuridad","6"))))</f>
        <v/>
      </c>
      <c r="AG54" s="15" t="str">
        <f ca="1">IF($AB54="","",IF(OR([1]Tablas!B$1&gt;MATCH("?*",$AB55:$AB71,0),INDEX($T:$T,ROW($M53)+[1]Tablas!B$1)&lt;5),"",IF(INDEX($T:$T,ROW($M53)+[1]Tablas!B$1)&lt;6,"000",SUBSTITUTE(SUBSTITUTE(SUBSTITUTE(SUBSTITUTE(SUBSTITUTE(SUBSTITUTE(SUBSTITUTE(INDIRECT(ADDRESS(ROW($M53)+[1]Tablas!B$1,COLUMN($M54))),", ",""),"Aire","1"),"Agua","2"),"Fuego","3"),"Tierra","4"),"Luz","5"),"Oscuridad","6"))))</f>
        <v/>
      </c>
      <c r="AH54" s="15" t="str">
        <f ca="1">IF($AB54="","",IF(OR([1]Tablas!C$1&gt;MATCH("?*",$AB55:$AB71,0),INDEX($T:$T,ROW($M53)+[1]Tablas!C$1)&lt;5),"",IF(INDEX($T:$T,ROW($M53)+[1]Tablas!C$1)&lt;6,"000",SUBSTITUTE(SUBSTITUTE(SUBSTITUTE(SUBSTITUTE(SUBSTITUTE(SUBSTITUTE(SUBSTITUTE(INDIRECT(ADDRESS(ROW($M53)+[1]Tablas!C$1,COLUMN($M54))),", ",""),"Aire","1"),"Agua","2"),"Fuego","3"),"Tierra","4"),"Luz","5"),"Oscuridad","6"))))</f>
        <v/>
      </c>
      <c r="AI54" s="15" t="str">
        <f ca="1">IF($AB54="","",IF(OR([1]Tablas!D$1&gt;MATCH("?*",$AB55:$AB71,0),INDEX($T:$T,ROW($M53)+[1]Tablas!D$1)&lt;5),"",IF(INDEX($T:$T,ROW($M53)+[1]Tablas!D$1)&lt;6,"000",SUBSTITUTE(SUBSTITUTE(SUBSTITUTE(SUBSTITUTE(SUBSTITUTE(SUBSTITUTE(SUBSTITUTE(INDIRECT(ADDRESS(ROW($M53)+[1]Tablas!D$1,COLUMN($M54))),", ",""),"Aire","1"),"Agua","2"),"Fuego","3"),"Tierra","4"),"Luz","5"),"Oscuridad","6"))))</f>
        <v/>
      </c>
      <c r="AJ54" s="15" t="str">
        <f ca="1">IF($AB54="","",IF(OR([1]Tablas!E$1&gt;MATCH("?*",$AB55:$AB71,0),INDEX($T:$T,ROW($M53)+[1]Tablas!E$1)&lt;5),"",IF(INDEX($T:$T,ROW($M53)+[1]Tablas!E$1)&lt;6,"000",SUBSTITUTE(SUBSTITUTE(SUBSTITUTE(SUBSTITUTE(SUBSTITUTE(SUBSTITUTE(SUBSTITUTE(INDIRECT(ADDRESS(ROW($M53)+[1]Tablas!E$1,COLUMN($M54))),", ",""),"Aire","1"),"Agua","2"),"Fuego","3"),"Tierra","4"),"Luz","5"),"Oscuridad","6"))))</f>
        <v/>
      </c>
      <c r="AK54" s="15" t="str">
        <f ca="1">IF($AB54="","",IF(OR([1]Tablas!F$1&gt;MATCH("?*",$AB55:$AB71,0),INDEX($T:$T,ROW($M53)+[1]Tablas!F$1)&lt;5),"",IF(INDEX($T:$T,ROW($M53)+[1]Tablas!F$1)&lt;6,"000",SUBSTITUTE(SUBSTITUTE(SUBSTITUTE(SUBSTITUTE(SUBSTITUTE(SUBSTITUTE(SUBSTITUTE(INDIRECT(ADDRESS(ROW($M53)+[1]Tablas!F$1,COLUMN($M54))),", ",""),"Aire","1"),"Agua","2"),"Fuego","3"),"Tierra","4"),"Luz","5"),"Oscuridad","6"))))</f>
        <v/>
      </c>
    </row>
    <row r="55" spans="1:37" s="23" customFormat="1" ht="15.75" thickBot="1" x14ac:dyDescent="0.3">
      <c r="A55" s="72"/>
      <c r="B55" s="25"/>
      <c r="C55" s="23" t="str">
        <f t="shared" si="2"/>
        <v/>
      </c>
      <c r="D55" s="23" t="str">
        <f t="shared" si="3"/>
        <v/>
      </c>
      <c r="E55" s="23" t="s">
        <v>34</v>
      </c>
      <c r="F55" s="23" t="str">
        <f t="array" ref="F55">IF(C55&lt;&gt;"",ADDRESS(ROW(C55),COLUMN(C55))&amp;":"&amp;ADDRESS(ROW(C55)-1+MATCH(TRUE,C56:$C$463&lt;&gt;"",0),COLUMN(U55)),F54)</f>
        <v>$C$53:$U$55</v>
      </c>
      <c r="G55" s="25" t="s">
        <v>243</v>
      </c>
      <c r="H55" s="23" t="s">
        <v>364</v>
      </c>
      <c r="M55" s="25" t="str">
        <f>IFERROR(VLOOKUP(G55,ListaEfectos!$A$4:$F$77,6,0),"")</f>
        <v>Agua, Aire, Fuego</v>
      </c>
      <c r="N55" s="48" t="str">
        <f>IF(G55="requerimiento","Desventaja",IFERROR(IF(VLOOKUP($G55,ListaEfectos!$A$4:$F$77,1,0)&lt;&gt;"","Efecto"),IFERROR(IF(VLOOKUP($G55,ListaDesventajas!$A$2:$A$24,1,0)&lt;&gt;"","Desventaja"),G55)))</f>
        <v>Efecto</v>
      </c>
      <c r="O55" s="22">
        <f ca="1">IF($N55="Efecto",IFERROR(VLOOKUP(H55,INDIRECT(VLOOKUP($G55,ListaEfectos!$A$4:$F$77,2,0)),2,0),0),IF($N55="Desventaja",IFERROR(VLOOKUP(H55,INDIRECT(VLOOKUP($G55,ListaDesventajas!$A$1:$B$24,2,0)),2,0),0),IF($N55="Mantenida",10*INDEX(INDIRECT($F55),1,2),IF($N55="Sostenimiento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20</v>
      </c>
      <c r="P55" s="23">
        <f ca="1">IF($N55="Efecto",IFERROR(VLOOKUP(I55,INDIRECT(VLOOKUP($G55,ListaEfectos!$A$4:$F$77,2,0)),2,0),0),IF($N55="Desventaja",IFERROR(VLOOKUP(I55,INDIRECT(VLOOKUP($G55,ListaDesventajas!$A$1:$B$24,2,0)),2,0),0),IF($N55="Mantenida",10*INDEX(INDIRECT($F55),1,2),IF($N55="Sostenimiento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0</v>
      </c>
      <c r="Q55" s="23">
        <f ca="1">IF($N55="Efecto",IFERROR(VLOOKUP(J55,INDIRECT(VLOOKUP($G55,ListaEfectos!$A$4:$F$77,2,0)),2,0),0),IF($N55="Desventaja",IFERROR(VLOOKUP(J55,INDIRECT(VLOOKUP($G55,ListaDesventajas!$A$1:$B$24,2,0)),2,0),0),IF($N55="Mantenida",10*INDEX(INDIRECT($F55),1,2),IF($N55="Sostenimiento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0</v>
      </c>
      <c r="R55" s="23">
        <f ca="1">IF($N55="Efecto",IFERROR(VLOOKUP(K55,INDIRECT(VLOOKUP($G55,ListaEfectos!$A$4:$F$77,2,0)),2,0),0),IF($N55="Desventaja",IFERROR(VLOOKUP(K55,INDIRECT(VLOOKUP($G55,ListaDesventajas!$A$1:$B$24,2,0)),2,0),0),IF($N55="Mantenida",10*INDEX(INDIRECT($F55),1,2),IF($N55="Sostenimiento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0</v>
      </c>
      <c r="S55" s="23">
        <f ca="1">IF($N55="Efecto",IFERROR(VLOOKUP(L55,INDIRECT(VLOOKUP($G55,ListaEfectos!$A$4:$F$77,2,0)),2,0),0),IF($N55="Desventaja",IFERROR(VLOOKUP(L55,INDIRECT(VLOOKUP($G55,ListaDesventajas!$A$1:$B$24,2,0)),2,0),0),IF($N55="Mantenida",10*INDEX(INDIRECT($F55),1,2),IF($N55="Sostenimiento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0</v>
      </c>
      <c r="T55" s="54">
        <f t="shared" ca="1" si="4"/>
        <v>20</v>
      </c>
      <c r="U55" s="40"/>
      <c r="V55" s="23" t="str">
        <f t="shared" si="0"/>
        <v>Ataque a Distancia (100 metros)</v>
      </c>
      <c r="W55" s="23" t="str">
        <f t="shared" si="1"/>
        <v/>
      </c>
      <c r="X55" s="23" t="str">
        <f t="shared" si="5"/>
        <v/>
      </c>
      <c r="Y55" s="41" t="str">
        <f t="shared" ca="1" si="13"/>
        <v/>
      </c>
      <c r="Z55" s="41" t="str">
        <f t="shared" ca="1" si="7"/>
        <v/>
      </c>
      <c r="AA55" s="41" t="str">
        <f t="shared" ca="1" si="8"/>
        <v/>
      </c>
      <c r="AB55" s="65" t="str">
        <f t="shared" ca="1" si="9"/>
        <v/>
      </c>
      <c r="AC55" s="66" t="str">
        <f t="shared" ca="1" si="10"/>
        <v/>
      </c>
      <c r="AD55" s="58" t="str">
        <f t="shared" si="11"/>
        <v/>
      </c>
      <c r="AE55" s="23" t="str">
        <f t="shared" ca="1" si="12"/>
        <v/>
      </c>
      <c r="AF55" s="23" t="str">
        <f ca="1">IF($AB55="","",IF(OR([1]Tablas!A$1&gt;MATCH("?*",$AB56:$AB72,0),INDEX($T:$T,ROW($M54)+[1]Tablas!A$1)&lt;5),"",IF(INDEX($T:$T,ROW($M54)+[1]Tablas!A$1)&lt;6,"000",SUBSTITUTE(SUBSTITUTE(SUBSTITUTE(SUBSTITUTE(SUBSTITUTE(SUBSTITUTE(SUBSTITUTE(INDIRECT(ADDRESS(ROW($M54)+[1]Tablas!A$1,COLUMN($M55))),", ",""),"Aire","1"),"Agua","2"),"Fuego","3"),"Tierra","4"),"Luz","5"),"Oscuridad","6"))))</f>
        <v/>
      </c>
      <c r="AG55" s="23" t="str">
        <f ca="1">IF($AB55="","",IF(OR([1]Tablas!B$1&gt;MATCH("?*",$AB56:$AB72,0),INDEX($T:$T,ROW($M54)+[1]Tablas!B$1)&lt;5),"",IF(INDEX($T:$T,ROW($M54)+[1]Tablas!B$1)&lt;6,"000",SUBSTITUTE(SUBSTITUTE(SUBSTITUTE(SUBSTITUTE(SUBSTITUTE(SUBSTITUTE(SUBSTITUTE(INDIRECT(ADDRESS(ROW($M54)+[1]Tablas!B$1,COLUMN($M55))),", ",""),"Aire","1"),"Agua","2"),"Fuego","3"),"Tierra","4"),"Luz","5"),"Oscuridad","6"))))</f>
        <v/>
      </c>
      <c r="AH55" s="23" t="str">
        <f ca="1">IF($AB55="","",IF(OR([1]Tablas!C$1&gt;MATCH("?*",$AB56:$AB72,0),INDEX($T:$T,ROW($M54)+[1]Tablas!C$1)&lt;5),"",IF(INDEX($T:$T,ROW($M54)+[1]Tablas!C$1)&lt;6,"000",SUBSTITUTE(SUBSTITUTE(SUBSTITUTE(SUBSTITUTE(SUBSTITUTE(SUBSTITUTE(SUBSTITUTE(INDIRECT(ADDRESS(ROW($M54)+[1]Tablas!C$1,COLUMN($M55))),", ",""),"Aire","1"),"Agua","2"),"Fuego","3"),"Tierra","4"),"Luz","5"),"Oscuridad","6"))))</f>
        <v/>
      </c>
      <c r="AI55" s="23" t="str">
        <f ca="1">IF($AB55="","",IF(OR([1]Tablas!D$1&gt;MATCH("?*",$AB56:$AB72,0),INDEX($T:$T,ROW($M54)+[1]Tablas!D$1)&lt;5),"",IF(INDEX($T:$T,ROW($M54)+[1]Tablas!D$1)&lt;6,"000",SUBSTITUTE(SUBSTITUTE(SUBSTITUTE(SUBSTITUTE(SUBSTITUTE(SUBSTITUTE(SUBSTITUTE(INDIRECT(ADDRESS(ROW($M54)+[1]Tablas!D$1,COLUMN($M55))),", ",""),"Aire","1"),"Agua","2"),"Fuego","3"),"Tierra","4"),"Luz","5"),"Oscuridad","6"))))</f>
        <v/>
      </c>
      <c r="AJ55" s="23" t="str">
        <f ca="1">IF($AB55="","",IF(OR([1]Tablas!E$1&gt;MATCH("?*",$AB56:$AB72,0),INDEX($T:$T,ROW($M54)+[1]Tablas!E$1)&lt;5),"",IF(INDEX($T:$T,ROW($M54)+[1]Tablas!E$1)&lt;6,"000",SUBSTITUTE(SUBSTITUTE(SUBSTITUTE(SUBSTITUTE(SUBSTITUTE(SUBSTITUTE(SUBSTITUTE(INDIRECT(ADDRESS(ROW($M54)+[1]Tablas!E$1,COLUMN($M55))),", ",""),"Aire","1"),"Agua","2"),"Fuego","3"),"Tierra","4"),"Luz","5"),"Oscuridad","6"))))</f>
        <v/>
      </c>
      <c r="AK55" s="23" t="str">
        <f ca="1">IF($AB55="","",IF(OR([1]Tablas!F$1&gt;MATCH("?*",$AB56:$AB72,0),INDEX($T:$T,ROW($M54)+[1]Tablas!F$1)&lt;5),"",IF(INDEX($T:$T,ROW($M54)+[1]Tablas!F$1)&lt;6,"000",SUBSTITUTE(SUBSTITUTE(SUBSTITUTE(SUBSTITUTE(SUBSTITUTE(SUBSTITUTE(SUBSTITUTE(INDIRECT(ADDRESS(ROW($M54)+[1]Tablas!F$1,COLUMN($M55))),", ",""),"Aire","1"),"Agua","2"),"Fuego","3"),"Tierra","4"),"Luz","5"),"Oscuridad","6"))))</f>
        <v/>
      </c>
    </row>
    <row r="56" spans="1:37" x14ac:dyDescent="0.25">
      <c r="A56" s="73" t="s">
        <v>311</v>
      </c>
      <c r="B56" s="18" t="s">
        <v>399</v>
      </c>
      <c r="C56" s="15">
        <f t="shared" si="2"/>
        <v>30</v>
      </c>
      <c r="D56" s="15">
        <f t="shared" si="3"/>
        <v>1</v>
      </c>
      <c r="E56" s="15" t="s">
        <v>44</v>
      </c>
      <c r="F56" s="15" t="str">
        <f t="array" ref="F56">IF(C56&lt;&gt;"",ADDRESS(ROW(C56),COLUMN(C56))&amp;":"&amp;ADDRESS(ROW(C56)-1+MATCH(TRUE,C57:$C$463&lt;&gt;"",0),COLUMN(U56)),F55)</f>
        <v>$C$56:$U$58</v>
      </c>
      <c r="G56" s="18" t="s">
        <v>252</v>
      </c>
      <c r="H56" s="16" t="s">
        <v>352</v>
      </c>
      <c r="M56" s="18" t="str">
        <f>IFERROR(VLOOKUP(G56,ListaEfectos!$A$4:$F$77,6,0),"")</f>
        <v>Aire, Fuego, Oscuridad</v>
      </c>
      <c r="N56" s="46" t="str">
        <f>IF(G56="requerimiento","Desventaja",IFERROR(IF(VLOOKUP($G56,ListaEfectos!$A$4:$F$77,1,0)&lt;&gt;"","Efecto"),IFERROR(IF(VLOOKUP($G56,ListaDesventajas!$A$2:$A$24,1,0)&lt;&gt;"","Desventaja"),G56)))</f>
        <v>Efecto</v>
      </c>
      <c r="O56" s="17">
        <f ca="1">IF($N56="Efecto",IFERROR(VLOOKUP(H56,INDIRECT(VLOOKUP($G56,ListaEfectos!$A$4:$F$77,2,0)),2,0),0),IF($N56="Desventaja",IFERROR(VLOOKUP(H56,INDIRECT(VLOOKUP($G56,ListaDesventajas!$A$1:$B$24,2,0)),2,0),0),IF($N56="Mantenida",10*INDEX(INDIRECT($F56),1,2),IF($N56="Sostenimiento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10</v>
      </c>
      <c r="P56" s="15">
        <f ca="1">IF($N56="Efecto",IFERROR(VLOOKUP(I56,INDIRECT(VLOOKUP($G56,ListaEfectos!$A$4:$F$77,2,0)),2,0),0),IF($N56="Desventaja",IFERROR(VLOOKUP(I56,INDIRECT(VLOOKUP($G56,ListaDesventajas!$A$1:$B$24,2,0)),2,0),0),IF($N56="Mantenida",10*INDEX(INDIRECT($F56),1,2),IF($N56="Sostenimiento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0</v>
      </c>
      <c r="Q56" s="15">
        <f ca="1">IF($N56="Efecto",IFERROR(VLOOKUP(J56,INDIRECT(VLOOKUP($G56,ListaEfectos!$A$4:$F$77,2,0)),2,0),0),IF($N56="Desventaja",IFERROR(VLOOKUP(J56,INDIRECT(VLOOKUP($G56,ListaDesventajas!$A$1:$B$24,2,0)),2,0),0),IF($N56="Mantenida",10*INDEX(INDIRECT($F56),1,2),IF($N56="Sostenimiento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0</v>
      </c>
      <c r="R56" s="15">
        <f ca="1">IF($N56="Efecto",IFERROR(VLOOKUP(K56,INDIRECT(VLOOKUP($G56,ListaEfectos!$A$4:$F$77,2,0)),2,0),0),IF($N56="Desventaja",IFERROR(VLOOKUP(K56,INDIRECT(VLOOKUP($G56,ListaDesventajas!$A$1:$B$24,2,0)),2,0),0),IF($N56="Mantenida",10*INDEX(INDIRECT($F56),1,2),IF($N56="Sostenimiento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0</v>
      </c>
      <c r="S56" s="15">
        <f ca="1">IF($N56="Efecto",IFERROR(VLOOKUP(L56,INDIRECT(VLOOKUP($G56,ListaEfectos!$A$4:$F$77,2,0)),2,0),0),IF($N56="Desventaja",IFERROR(VLOOKUP(L56,INDIRECT(VLOOKUP($G56,ListaDesventajas!$A$1:$B$24,2,0)),2,0),0),IF($N56="Mantenida",10*INDEX(INDIRECT($F56),1,2),IF($N56="Sostenimiento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0</v>
      </c>
      <c r="T56" s="52">
        <f t="shared" ca="1" si="4"/>
        <v>10</v>
      </c>
      <c r="V56" s="15" t="str">
        <f t="shared" si="0"/>
        <v>Habilidad de Ataque (+40)</v>
      </c>
      <c r="W56" s="15" t="str">
        <f t="shared" si="1"/>
        <v/>
      </c>
      <c r="X56" s="15" t="str">
        <f t="shared" si="5"/>
        <v/>
      </c>
      <c r="Y56" s="34" t="str">
        <f t="shared" ca="1" si="13"/>
        <v>Habilidad de Ataque (+40), Estados Sobrenaturales (RF 100, Estado añadido: Pen. a la Acción Menor)</v>
      </c>
      <c r="Z56" s="34" t="str">
        <f t="shared" ca="1" si="7"/>
        <v>Daño reducido (Ningún Daño)</v>
      </c>
      <c r="AA56" s="34" t="str">
        <f t="shared" ca="1" si="8"/>
        <v/>
      </c>
      <c r="AB56" s="61" t="str">
        <f t="shared" ca="1" si="9"/>
        <v>Habilidad de Ataque (+40), Estados Sobrenaturales (RF 100, Estado añadido: Pen. a la Acción Menor)</v>
      </c>
      <c r="AC56" s="62" t="str">
        <f t="shared" ca="1" si="10"/>
        <v>Daño reducido (Ningún Daño)</v>
      </c>
      <c r="AD56" s="56" t="str">
        <f t="shared" si="11"/>
        <v>Itami</v>
      </c>
      <c r="AE56" s="15" t="str">
        <f t="shared" ca="1" si="12"/>
        <v>Aire, Fuego, Oscuridad, Luz, Oscuridad</v>
      </c>
      <c r="AF56" s="15" t="str">
        <f ca="1">IF($AB56="","",IF(OR([1]Tablas!A$1&gt;MATCH("?*",$AB57:$AB73,0),INDEX($T:$T,ROW($M55)+[1]Tablas!A$1)&lt;5),"",IF(INDEX($T:$T,ROW($M55)+[1]Tablas!A$1)&lt;6,"000",SUBSTITUTE(SUBSTITUTE(SUBSTITUTE(SUBSTITUTE(SUBSTITUTE(SUBSTITUTE(SUBSTITUTE(INDIRECT(ADDRESS(ROW($M55)+[1]Tablas!A$1,COLUMN($M56))),", ",""),"Aire","1"),"Agua","2"),"Fuego","3"),"Tierra","4"),"Luz","5"),"Oscuridad","6"))))</f>
        <v>136</v>
      </c>
      <c r="AG56" s="15" t="str">
        <f ca="1">IF($AB56="","",IF(OR([1]Tablas!B$1&gt;MATCH("?*",$AB57:$AB73,0),INDEX($T:$T,ROW($M55)+[1]Tablas!B$1)&lt;5),"",IF(INDEX($T:$T,ROW($M55)+[1]Tablas!B$1)&lt;6,"000",SUBSTITUTE(SUBSTITUTE(SUBSTITUTE(SUBSTITUTE(SUBSTITUTE(SUBSTITUTE(SUBSTITUTE(INDIRECT(ADDRESS(ROW($M55)+[1]Tablas!B$1,COLUMN($M56))),", ",""),"Aire","1"),"Agua","2"),"Fuego","3"),"Tierra","4"),"Luz","5"),"Oscuridad","6"))))</f>
        <v>56</v>
      </c>
      <c r="AH56" s="15" t="str">
        <f ca="1">IF($AB56="","",IF(OR([1]Tablas!C$1&gt;MATCH("?*",$AB57:$AB73,0),INDEX($T:$T,ROW($M55)+[1]Tablas!C$1)&lt;5),"",IF(INDEX($T:$T,ROW($M55)+[1]Tablas!C$1)&lt;6,"000",SUBSTITUTE(SUBSTITUTE(SUBSTITUTE(SUBSTITUTE(SUBSTITUTE(SUBSTITUTE(SUBSTITUTE(INDIRECT(ADDRESS(ROW($M55)+[1]Tablas!C$1,COLUMN($M56))),", ",""),"Aire","1"),"Agua","2"),"Fuego","3"),"Tierra","4"),"Luz","5"),"Oscuridad","6"))))</f>
        <v/>
      </c>
      <c r="AI56" s="15" t="str">
        <f ca="1">IF($AB56="","",IF(OR([1]Tablas!D$1&gt;MATCH("?*",$AB57:$AB73,0),INDEX($T:$T,ROW($M55)+[1]Tablas!D$1)&lt;5),"",IF(INDEX($T:$T,ROW($M55)+[1]Tablas!D$1)&lt;6,"000",SUBSTITUTE(SUBSTITUTE(SUBSTITUTE(SUBSTITUTE(SUBSTITUTE(SUBSTITUTE(SUBSTITUTE(INDIRECT(ADDRESS(ROW($M55)+[1]Tablas!D$1,COLUMN($M56))),", ",""),"Aire","1"),"Agua","2"),"Fuego","3"),"Tierra","4"),"Luz","5"),"Oscuridad","6"))))</f>
        <v/>
      </c>
      <c r="AJ56" s="15" t="str">
        <f ca="1">IF($AB56="","",IF(OR([1]Tablas!E$1&gt;MATCH("?*",$AB57:$AB73,0),INDEX($T:$T,ROW($M55)+[1]Tablas!E$1)&lt;5),"",IF(INDEX($T:$T,ROW($M55)+[1]Tablas!E$1)&lt;6,"000",SUBSTITUTE(SUBSTITUTE(SUBSTITUTE(SUBSTITUTE(SUBSTITUTE(SUBSTITUTE(SUBSTITUTE(INDIRECT(ADDRESS(ROW($M55)+[1]Tablas!E$1,COLUMN($M56))),", ",""),"Aire","1"),"Agua","2"),"Fuego","3"),"Tierra","4"),"Luz","5"),"Oscuridad","6"))))</f>
        <v/>
      </c>
      <c r="AK56" s="15" t="str">
        <f ca="1">IF($AB56="","",IF(OR([1]Tablas!F$1&gt;MATCH("?*",$AB57:$AB73,0),INDEX($T:$T,ROW($M55)+[1]Tablas!F$1)&lt;5),"",IF(INDEX($T:$T,ROW($M55)+[1]Tablas!F$1)&lt;6,"000",SUBSTITUTE(SUBSTITUTE(SUBSTITUTE(SUBSTITUTE(SUBSTITUTE(SUBSTITUTE(SUBSTITUTE(INDIRECT(ADDRESS(ROW($M55)+[1]Tablas!F$1,COLUMN($M56))),", ",""),"Aire","1"),"Agua","2"),"Fuego","3"),"Tierra","4"),"Luz","5"),"Oscuridad","6"))))</f>
        <v/>
      </c>
    </row>
    <row r="57" spans="1:37" x14ac:dyDescent="0.25">
      <c r="A57" s="73"/>
      <c r="C57" s="15" t="str">
        <f t="shared" si="2"/>
        <v/>
      </c>
      <c r="D57" s="15" t="str">
        <f t="shared" si="3"/>
        <v/>
      </c>
      <c r="E57" s="15" t="s">
        <v>45</v>
      </c>
      <c r="F57" s="15" t="str">
        <f t="array" ref="F57">IF(C57&lt;&gt;"",ADDRESS(ROW(C57),COLUMN(C57))&amp;":"&amp;ADDRESS(ROW(C57)-1+MATCH(TRUE,C58:$C$463&lt;&gt;"",0),COLUMN(U57)),F56)</f>
        <v>$C$56:$U$58</v>
      </c>
      <c r="G57" s="18" t="s">
        <v>337</v>
      </c>
      <c r="H57" s="15" t="s">
        <v>368</v>
      </c>
      <c r="I57" s="15" t="s">
        <v>369</v>
      </c>
      <c r="M57" s="18" t="str">
        <f>IFERROR(VLOOKUP(G57,ListaEfectos!$A$4:$F$77,6,0),"")</f>
        <v>Luz, Oscuridad</v>
      </c>
      <c r="N57" s="46" t="str">
        <f>IF(G57="requerimiento","Desventaja",IFERROR(IF(VLOOKUP($G57,ListaEfectos!$A$4:$F$77,1,0)&lt;&gt;"","Efecto"),IFERROR(IF(VLOOKUP($G57,ListaDesventajas!$A$2:$A$24,1,0)&lt;&gt;"","Desventaja"),G57)))</f>
        <v>Efecto</v>
      </c>
      <c r="O57" s="17">
        <f ca="1">IF($N57="Efecto",IFERROR(VLOOKUP(H57,INDIRECT(VLOOKUP($G57,ListaEfectos!$A$4:$F$77,2,0)),2,0),0),IF($N57="Desventaja",IFERROR(VLOOKUP(H57,INDIRECT(VLOOKUP($G57,ListaDesventajas!$A$1:$B$24,2,0)),2,0),0),IF($N57="Mantenida",10*INDEX(INDIRECT($F57),1,2),IF($N57="Sostenimiento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15</v>
      </c>
      <c r="P57" s="15">
        <f ca="1">IF($N57="Efecto",IFERROR(VLOOKUP(I57,INDIRECT(VLOOKUP($G57,ListaEfectos!$A$4:$F$77,2,0)),2,0),0),IF($N57="Desventaja",IFERROR(VLOOKUP(I57,INDIRECT(VLOOKUP($G57,ListaDesventajas!$A$1:$B$24,2,0)),2,0),0),IF($N57="Mantenida",10*INDEX(INDIRECT($F57),1,2),IF($N57="Sostenimiento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5</v>
      </c>
      <c r="Q57" s="15">
        <f ca="1">IF($N57="Efecto",IFERROR(VLOOKUP(J57,INDIRECT(VLOOKUP($G57,ListaEfectos!$A$4:$F$77,2,0)),2,0),0),IF($N57="Desventaja",IFERROR(VLOOKUP(J57,INDIRECT(VLOOKUP($G57,ListaDesventajas!$A$1:$B$24,2,0)),2,0),0),IF($N57="Mantenida",10*INDEX(INDIRECT($F57),1,2),IF($N57="Sostenimiento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0</v>
      </c>
      <c r="R57" s="15">
        <f ca="1">IF($N57="Efecto",IFERROR(VLOOKUP(K57,INDIRECT(VLOOKUP($G57,ListaEfectos!$A$4:$F$77,2,0)),2,0),0),IF($N57="Desventaja",IFERROR(VLOOKUP(K57,INDIRECT(VLOOKUP($G57,ListaDesventajas!$A$1:$B$24,2,0)),2,0),0),IF($N57="Mantenida",10*INDEX(INDIRECT($F57),1,2),IF($N57="Sostenimiento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0</v>
      </c>
      <c r="S57" s="15">
        <f ca="1">IF($N57="Efecto",IFERROR(VLOOKUP(L57,INDIRECT(VLOOKUP($G57,ListaEfectos!$A$4:$F$77,2,0)),2,0),0),IF($N57="Desventaja",IFERROR(VLOOKUP(L57,INDIRECT(VLOOKUP($G57,ListaDesventajas!$A$1:$B$24,2,0)),2,0),0),IF($N57="Mantenida",10*INDEX(INDIRECT($F57),1,2),IF($N57="Sostenimiento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0</v>
      </c>
      <c r="T57" s="52">
        <f t="shared" ca="1" si="4"/>
        <v>20</v>
      </c>
      <c r="V57" s="15" t="str">
        <f t="shared" si="0"/>
        <v>Estados Sobrenaturales (RF 100, Estado añadido: Pen. a la Acción Menor)</v>
      </c>
      <c r="W57" s="15" t="str">
        <f t="shared" si="1"/>
        <v/>
      </c>
      <c r="X57" s="15" t="str">
        <f t="shared" si="5"/>
        <v/>
      </c>
      <c r="Y57" s="34" t="str">
        <f t="shared" ca="1" si="13"/>
        <v/>
      </c>
      <c r="Z57" s="34" t="str">
        <f t="shared" ca="1" si="7"/>
        <v/>
      </c>
      <c r="AA57" s="34" t="str">
        <f t="shared" ca="1" si="8"/>
        <v/>
      </c>
      <c r="AB57" s="61" t="str">
        <f t="shared" ca="1" si="9"/>
        <v/>
      </c>
      <c r="AC57" s="62" t="str">
        <f t="shared" ca="1" si="10"/>
        <v/>
      </c>
      <c r="AD57" s="56" t="str">
        <f t="shared" si="11"/>
        <v/>
      </c>
      <c r="AE57" s="15" t="str">
        <f t="shared" ca="1" si="12"/>
        <v/>
      </c>
      <c r="AF57" s="15" t="str">
        <f ca="1">IF($AB57="","",IF(OR([1]Tablas!A$1&gt;MATCH("?*",$AB58:$AB74,0),INDEX($T:$T,ROW($M56)+[1]Tablas!A$1)&lt;5),"",IF(INDEX($T:$T,ROW($M56)+[1]Tablas!A$1)&lt;6,"000",SUBSTITUTE(SUBSTITUTE(SUBSTITUTE(SUBSTITUTE(SUBSTITUTE(SUBSTITUTE(SUBSTITUTE(INDIRECT(ADDRESS(ROW($M56)+[1]Tablas!A$1,COLUMN($M57))),", ",""),"Aire","1"),"Agua","2"),"Fuego","3"),"Tierra","4"),"Luz","5"),"Oscuridad","6"))))</f>
        <v/>
      </c>
      <c r="AG57" s="15" t="str">
        <f ca="1">IF($AB57="","",IF(OR([1]Tablas!B$1&gt;MATCH("?*",$AB58:$AB74,0),INDEX($T:$T,ROW($M56)+[1]Tablas!B$1)&lt;5),"",IF(INDEX($T:$T,ROW($M56)+[1]Tablas!B$1)&lt;6,"000",SUBSTITUTE(SUBSTITUTE(SUBSTITUTE(SUBSTITUTE(SUBSTITUTE(SUBSTITUTE(SUBSTITUTE(INDIRECT(ADDRESS(ROW($M56)+[1]Tablas!B$1,COLUMN($M57))),", ",""),"Aire","1"),"Agua","2"),"Fuego","3"),"Tierra","4"),"Luz","5"),"Oscuridad","6"))))</f>
        <v/>
      </c>
      <c r="AH57" s="15" t="str">
        <f ca="1">IF($AB57="","",IF(OR([1]Tablas!C$1&gt;MATCH("?*",$AB58:$AB74,0),INDEX($T:$T,ROW($M56)+[1]Tablas!C$1)&lt;5),"",IF(INDEX($T:$T,ROW($M56)+[1]Tablas!C$1)&lt;6,"000",SUBSTITUTE(SUBSTITUTE(SUBSTITUTE(SUBSTITUTE(SUBSTITUTE(SUBSTITUTE(SUBSTITUTE(INDIRECT(ADDRESS(ROW($M56)+[1]Tablas!C$1,COLUMN($M57))),", ",""),"Aire","1"),"Agua","2"),"Fuego","3"),"Tierra","4"),"Luz","5"),"Oscuridad","6"))))</f>
        <v/>
      </c>
      <c r="AI57" s="15" t="str">
        <f ca="1">IF($AB57="","",IF(OR([1]Tablas!D$1&gt;MATCH("?*",$AB58:$AB74,0),INDEX($T:$T,ROW($M56)+[1]Tablas!D$1)&lt;5),"",IF(INDEX($T:$T,ROW($M56)+[1]Tablas!D$1)&lt;6,"000",SUBSTITUTE(SUBSTITUTE(SUBSTITUTE(SUBSTITUTE(SUBSTITUTE(SUBSTITUTE(SUBSTITUTE(INDIRECT(ADDRESS(ROW($M56)+[1]Tablas!D$1,COLUMN($M57))),", ",""),"Aire","1"),"Agua","2"),"Fuego","3"),"Tierra","4"),"Luz","5"),"Oscuridad","6"))))</f>
        <v/>
      </c>
      <c r="AJ57" s="15" t="str">
        <f ca="1">IF($AB57="","",IF(OR([1]Tablas!E$1&gt;MATCH("?*",$AB58:$AB74,0),INDEX($T:$T,ROW($M56)+[1]Tablas!E$1)&lt;5),"",IF(INDEX($T:$T,ROW($M56)+[1]Tablas!E$1)&lt;6,"000",SUBSTITUTE(SUBSTITUTE(SUBSTITUTE(SUBSTITUTE(SUBSTITUTE(SUBSTITUTE(SUBSTITUTE(INDIRECT(ADDRESS(ROW($M56)+[1]Tablas!E$1,COLUMN($M57))),", ",""),"Aire","1"),"Agua","2"),"Fuego","3"),"Tierra","4"),"Luz","5"),"Oscuridad","6"))))</f>
        <v/>
      </c>
      <c r="AK57" s="15" t="str">
        <f ca="1">IF($AB57="","",IF(OR([1]Tablas!F$1&gt;MATCH("?*",$AB58:$AB74,0),INDEX($T:$T,ROW($M56)+[1]Tablas!F$1)&lt;5),"",IF(INDEX($T:$T,ROW($M56)+[1]Tablas!F$1)&lt;6,"000",SUBSTITUTE(SUBSTITUTE(SUBSTITUTE(SUBSTITUTE(SUBSTITUTE(SUBSTITUTE(SUBSTITUTE(INDIRECT(ADDRESS(ROW($M56)+[1]Tablas!F$1,COLUMN($M57))),", ",""),"Aire","1"),"Agua","2"),"Fuego","3"),"Tierra","4"),"Luz","5"),"Oscuridad","6"))))</f>
        <v/>
      </c>
    </row>
    <row r="58" spans="1:37" x14ac:dyDescent="0.25">
      <c r="A58" s="73"/>
      <c r="C58" s="15" t="str">
        <f>IFERROR(VALUE(MID(B58,FIND("(",B58)+1,FIND(")",B58)-FIND("(",B58)-4)),"")</f>
        <v/>
      </c>
      <c r="D58" s="15" t="str">
        <f>IFERROR(VALUE(RIGHT(B58,1)),"")</f>
        <v/>
      </c>
      <c r="F58" s="15" t="str">
        <f t="array" ref="F58">IF(C58&lt;&gt;"",ADDRESS(ROW(C58),COLUMN(C58))&amp;":"&amp;ADDRESS(ROW(C58)-1+MATCH(TRUE,C59:$C$463&lt;&gt;"",0),COLUMN(U58)),F57)</f>
        <v>$C$56:$U$58</v>
      </c>
      <c r="G58" s="18" t="s">
        <v>338</v>
      </c>
      <c r="H58" s="15" t="s">
        <v>1071</v>
      </c>
      <c r="M58" s="18" t="str">
        <f>IFERROR(VLOOKUP(G58,ListaEfectos!$A$4:$F$77,6,0),"")</f>
        <v/>
      </c>
      <c r="N58" s="46" t="str">
        <f>IF(G58="requerimiento","Desventaja",IFERROR(IF(VLOOKUP($G58,ListaEfectos!$A$4:$F$77,1,0)&lt;&gt;"","Efecto"),IFERROR(IF(VLOOKUP($G58,ListaDesventajas!$A$2:$A$24,1,0)&lt;&gt;"","Desventaja"),G58)))</f>
        <v>Desventaja</v>
      </c>
      <c r="O58" s="17">
        <f ca="1">IF($N58="Efecto",IFERROR(VLOOKUP(H58,INDIRECT(VLOOKUP($G58,ListaEfectos!$A$4:$F$77,2,0)),2,0),0),IF($N58="Desventaja",IFERROR(VLOOKUP(H58,INDIRECT(VLOOKUP($G58,ListaDesventajas!$A$1:$B$24,2,0)),2,0),0),IF($N58="Mantenida",10*INDEX(INDIRECT($F58),1,2),IF($N58="Sostenimiento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-20</v>
      </c>
      <c r="P58" s="15">
        <f ca="1">IF($N58="Efecto",IFERROR(VLOOKUP(I58,INDIRECT(VLOOKUP($G58,ListaEfectos!$A$4:$F$77,2,0)),2,0),0),IF($N58="Desventaja",IFERROR(VLOOKUP(I58,INDIRECT(VLOOKUP($G58,ListaDesventajas!$A$1:$B$24,2,0)),2,0),0),IF($N58="Mantenida",10*INDEX(INDIRECT($F58),1,2),IF($N58="Sostenimiento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0</v>
      </c>
      <c r="Q58" s="15">
        <f ca="1">IF($N58="Efecto",IFERROR(VLOOKUP(J58,INDIRECT(VLOOKUP($G58,ListaEfectos!$A$4:$F$77,2,0)),2,0),0),IF($N58="Desventaja",IFERROR(VLOOKUP(J58,INDIRECT(VLOOKUP($G58,ListaDesventajas!$A$1:$B$24,2,0)),2,0),0),IF($N58="Mantenida",10*INDEX(INDIRECT($F58),1,2),IF($N58="Sostenimiento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0</v>
      </c>
      <c r="R58" s="15">
        <f ca="1">IF($N58="Efecto",IFERROR(VLOOKUP(K58,INDIRECT(VLOOKUP($G58,ListaEfectos!$A$4:$F$77,2,0)),2,0),0),IF($N58="Desventaja",IFERROR(VLOOKUP(K58,INDIRECT(VLOOKUP($G58,ListaDesventajas!$A$1:$B$24,2,0)),2,0),0),IF($N58="Mantenida",10*INDEX(INDIRECT($F58),1,2),IF($N58="Sostenimiento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0</v>
      </c>
      <c r="S58" s="15">
        <f ca="1">IF($N58="Efecto",IFERROR(VLOOKUP(L58,INDIRECT(VLOOKUP($G58,ListaEfectos!$A$4:$F$77,2,0)),2,0),0),IF($N58="Desventaja",IFERROR(VLOOKUP(L58,INDIRECT(VLOOKUP($G58,ListaDesventajas!$A$1:$B$24,2,0)),2,0),0),IF($N58="Mantenida",10*INDEX(INDIRECT($F58),1,2),IF($N58="Sostenimiento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0</v>
      </c>
      <c r="T58" s="52">
        <f t="shared" ca="1" si="4"/>
        <v>-20</v>
      </c>
      <c r="V58" s="15" t="str">
        <f t="shared" si="0"/>
        <v/>
      </c>
      <c r="W58" s="15" t="str">
        <f t="shared" si="1"/>
        <v>Daño reducido (Ningún Daño)</v>
      </c>
      <c r="X58" s="15" t="str">
        <f t="shared" si="5"/>
        <v/>
      </c>
      <c r="Y58" s="34" t="str">
        <f t="shared" ca="1" si="13"/>
        <v/>
      </c>
      <c r="Z58" s="34" t="str">
        <f t="shared" ca="1" si="7"/>
        <v/>
      </c>
      <c r="AA58" s="34" t="str">
        <f t="shared" ca="1" si="8"/>
        <v/>
      </c>
      <c r="AB58" s="61" t="str">
        <f t="shared" ca="1" si="9"/>
        <v/>
      </c>
      <c r="AC58" s="62" t="str">
        <f t="shared" ca="1" si="10"/>
        <v/>
      </c>
      <c r="AD58" s="56" t="str">
        <f t="shared" si="11"/>
        <v/>
      </c>
      <c r="AE58" s="15" t="str">
        <f t="shared" ca="1" si="12"/>
        <v/>
      </c>
      <c r="AF58" s="15" t="str">
        <f ca="1">IF($AB58="","",IF(OR([1]Tablas!A$1&gt;MATCH("?*",$AB59:$AB75,0),INDEX($T:$T,ROW($M57)+[1]Tablas!A$1)&lt;5),"",IF(INDEX($T:$T,ROW($M57)+[1]Tablas!A$1)&lt;6,"000",SUBSTITUTE(SUBSTITUTE(SUBSTITUTE(SUBSTITUTE(SUBSTITUTE(SUBSTITUTE(SUBSTITUTE(INDIRECT(ADDRESS(ROW($M57)+[1]Tablas!A$1,COLUMN($M58))),", ",""),"Aire","1"),"Agua","2"),"Fuego","3"),"Tierra","4"),"Luz","5"),"Oscuridad","6"))))</f>
        <v/>
      </c>
      <c r="AG58" s="15" t="str">
        <f ca="1">IF($AB58="","",IF(OR([1]Tablas!B$1&gt;MATCH("?*",$AB59:$AB75,0),INDEX($T:$T,ROW($M57)+[1]Tablas!B$1)&lt;5),"",IF(INDEX($T:$T,ROW($M57)+[1]Tablas!B$1)&lt;6,"000",SUBSTITUTE(SUBSTITUTE(SUBSTITUTE(SUBSTITUTE(SUBSTITUTE(SUBSTITUTE(SUBSTITUTE(INDIRECT(ADDRESS(ROW($M57)+[1]Tablas!B$1,COLUMN($M58))),", ",""),"Aire","1"),"Agua","2"),"Fuego","3"),"Tierra","4"),"Luz","5"),"Oscuridad","6"))))</f>
        <v/>
      </c>
      <c r="AH58" s="15" t="str">
        <f ca="1">IF($AB58="","",IF(OR([1]Tablas!C$1&gt;MATCH("?*",$AB59:$AB75,0),INDEX($T:$T,ROW($M57)+[1]Tablas!C$1)&lt;5),"",IF(INDEX($T:$T,ROW($M57)+[1]Tablas!C$1)&lt;6,"000",SUBSTITUTE(SUBSTITUTE(SUBSTITUTE(SUBSTITUTE(SUBSTITUTE(SUBSTITUTE(SUBSTITUTE(INDIRECT(ADDRESS(ROW($M57)+[1]Tablas!C$1,COLUMN($M58))),", ",""),"Aire","1"),"Agua","2"),"Fuego","3"),"Tierra","4"),"Luz","5"),"Oscuridad","6"))))</f>
        <v/>
      </c>
      <c r="AI58" s="15" t="str">
        <f ca="1">IF($AB58="","",IF(OR([1]Tablas!D$1&gt;MATCH("?*",$AB59:$AB75,0),INDEX($T:$T,ROW($M57)+[1]Tablas!D$1)&lt;5),"",IF(INDEX($T:$T,ROW($M57)+[1]Tablas!D$1)&lt;6,"000",SUBSTITUTE(SUBSTITUTE(SUBSTITUTE(SUBSTITUTE(SUBSTITUTE(SUBSTITUTE(SUBSTITUTE(INDIRECT(ADDRESS(ROW($M57)+[1]Tablas!D$1,COLUMN($M58))),", ",""),"Aire","1"),"Agua","2"),"Fuego","3"),"Tierra","4"),"Luz","5"),"Oscuridad","6"))))</f>
        <v/>
      </c>
      <c r="AJ58" s="15" t="str">
        <f ca="1">IF($AB58="","",IF(OR([1]Tablas!E$1&gt;MATCH("?*",$AB59:$AB75,0),INDEX($T:$T,ROW($M57)+[1]Tablas!E$1)&lt;5),"",IF(INDEX($T:$T,ROW($M57)+[1]Tablas!E$1)&lt;6,"000",SUBSTITUTE(SUBSTITUTE(SUBSTITUTE(SUBSTITUTE(SUBSTITUTE(SUBSTITUTE(SUBSTITUTE(INDIRECT(ADDRESS(ROW($M57)+[1]Tablas!E$1,COLUMN($M58))),", ",""),"Aire","1"),"Agua","2"),"Fuego","3"),"Tierra","4"),"Luz","5"),"Oscuridad","6"))))</f>
        <v/>
      </c>
      <c r="AK58" s="15" t="str">
        <f ca="1">IF($AB58="","",IF(OR([1]Tablas!F$1&gt;MATCH("?*",$AB59:$AB75,0),INDEX($T:$T,ROW($M57)+[1]Tablas!F$1)&lt;5),"",IF(INDEX($T:$T,ROW($M57)+[1]Tablas!F$1)&lt;6,"000",SUBSTITUTE(SUBSTITUTE(SUBSTITUTE(SUBSTITUTE(SUBSTITUTE(SUBSTITUTE(SUBSTITUTE(INDIRECT(ADDRESS(ROW($M57)+[1]Tablas!F$1,COLUMN($M58))),", ",""),"Aire","1"),"Agua","2"),"Fuego","3"),"Tierra","4"),"Luz","5"),"Oscuridad","6"))))</f>
        <v/>
      </c>
    </row>
    <row r="59" spans="1:37" x14ac:dyDescent="0.25">
      <c r="A59" s="73"/>
      <c r="B59" s="18" t="s">
        <v>400</v>
      </c>
      <c r="C59" s="15">
        <f t="shared" si="2"/>
        <v>30</v>
      </c>
      <c r="D59" s="15">
        <f t="shared" si="3"/>
        <v>1</v>
      </c>
      <c r="E59" s="15" t="s">
        <v>44</v>
      </c>
      <c r="F59" s="15" t="str">
        <f t="array" ref="F59">IF(C59&lt;&gt;"",ADDRESS(ROW(C59),COLUMN(C59))&amp;":"&amp;ADDRESS(ROW(C59)-1+MATCH(TRUE,C60:$C$463&lt;&gt;"",0),COLUMN(U59)),F58)</f>
        <v>$C$59:$U$60</v>
      </c>
      <c r="G59" s="18" t="s">
        <v>252</v>
      </c>
      <c r="H59" s="16" t="s">
        <v>352</v>
      </c>
      <c r="M59" s="18" t="str">
        <f>IFERROR(VLOOKUP(G59,ListaEfectos!$A$4:$F$77,6,0),"")</f>
        <v>Aire, Fuego, Oscuridad</v>
      </c>
      <c r="N59" s="46" t="str">
        <f>IF(G59="requerimiento","Desventaja",IFERROR(IF(VLOOKUP($G59,ListaEfectos!$A$4:$F$77,1,0)&lt;&gt;"","Efecto"),IFERROR(IF(VLOOKUP($G59,ListaDesventajas!$A$2:$A$24,1,0)&lt;&gt;"","Desventaja"),G59)))</f>
        <v>Efecto</v>
      </c>
      <c r="O59" s="17">
        <f ca="1">IF($N59="Efecto",IFERROR(VLOOKUP(H59,INDIRECT(VLOOKUP($G59,ListaEfectos!$A$4:$F$77,2,0)),2,0),0),IF($N59="Desventaja",IFERROR(VLOOKUP(H59,INDIRECT(VLOOKUP($G59,ListaDesventajas!$A$1:$B$24,2,0)),2,0),0),IF($N59="Mantenida",10*INDEX(INDIRECT($F59),1,2),IF($N59="Sostenimiento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10</v>
      </c>
      <c r="P59" s="15">
        <f ca="1">IF($N59="Efecto",IFERROR(VLOOKUP(I59,INDIRECT(VLOOKUP($G59,ListaEfectos!$A$4:$F$77,2,0)),2,0),0),IF($N59="Desventaja",IFERROR(VLOOKUP(I59,INDIRECT(VLOOKUP($G59,ListaDesventajas!$A$1:$B$24,2,0)),2,0),0),IF($N59="Mantenida",10*INDEX(INDIRECT($F59),1,2),IF($N59="Sostenimiento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0</v>
      </c>
      <c r="Q59" s="15">
        <f ca="1">IF($N59="Efecto",IFERROR(VLOOKUP(J59,INDIRECT(VLOOKUP($G59,ListaEfectos!$A$4:$F$77,2,0)),2,0),0),IF($N59="Desventaja",IFERROR(VLOOKUP(J59,INDIRECT(VLOOKUP($G59,ListaDesventajas!$A$1:$B$24,2,0)),2,0),0),IF($N59="Mantenida",10*INDEX(INDIRECT($F59),1,2),IF($N59="Sostenimiento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0</v>
      </c>
      <c r="R59" s="15">
        <f ca="1">IF($N59="Efecto",IFERROR(VLOOKUP(K59,INDIRECT(VLOOKUP($G59,ListaEfectos!$A$4:$F$77,2,0)),2,0),0),IF($N59="Desventaja",IFERROR(VLOOKUP(K59,INDIRECT(VLOOKUP($G59,ListaDesventajas!$A$1:$B$24,2,0)),2,0),0),IF($N59="Mantenida",10*INDEX(INDIRECT($F59),1,2),IF($N59="Sostenimiento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0</v>
      </c>
      <c r="S59" s="15">
        <f ca="1">IF($N59="Efecto",IFERROR(VLOOKUP(L59,INDIRECT(VLOOKUP($G59,ListaEfectos!$A$4:$F$77,2,0)),2,0),0),IF($N59="Desventaja",IFERROR(VLOOKUP(L59,INDIRECT(VLOOKUP($G59,ListaDesventajas!$A$1:$B$24,2,0)),2,0),0),IF($N59="Mantenida",10*INDEX(INDIRECT($F59),1,2),IF($N59="Sostenimiento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0</v>
      </c>
      <c r="T59" s="52">
        <f t="shared" ca="1" si="4"/>
        <v>10</v>
      </c>
      <c r="V59" s="15" t="str">
        <f t="shared" si="0"/>
        <v>Habilidad de Ataque (+40)</v>
      </c>
      <c r="W59" s="15" t="str">
        <f t="shared" si="1"/>
        <v/>
      </c>
      <c r="X59" s="15" t="str">
        <f t="shared" si="5"/>
        <v/>
      </c>
      <c r="Y59" s="34" t="str">
        <f t="shared" ca="1" si="13"/>
        <v>Habilidad de Ataque (+40), Estados Sobrenaturales (RF 120, Estado añadido: Daño)</v>
      </c>
      <c r="Z59" s="34" t="str">
        <f t="shared" ca="1" si="7"/>
        <v/>
      </c>
      <c r="AA59" s="34" t="str">
        <f t="shared" ca="1" si="8"/>
        <v/>
      </c>
      <c r="AB59" s="61" t="str">
        <f t="shared" ca="1" si="9"/>
        <v>Habilidad de Ataque (+40), Estados Sobrenaturales (RF 120, Estado añadido: Daño)</v>
      </c>
      <c r="AC59" s="62" t="str">
        <f t="shared" ca="1" si="10"/>
        <v/>
      </c>
      <c r="AD59" s="56" t="str">
        <f t="shared" si="11"/>
        <v>Hakai</v>
      </c>
      <c r="AE59" s="15" t="str">
        <f t="shared" ca="1" si="12"/>
        <v>Aire, Fuego, Oscuridad, Luz, Oscuridad</v>
      </c>
      <c r="AF59" s="15" t="str">
        <f ca="1">IF($AB59="","",IF(OR([1]Tablas!A$1&gt;MATCH("?*",$AB60:$AB76,0),INDEX($T:$T,ROW($M58)+[1]Tablas!A$1)&lt;5),"",IF(INDEX($T:$T,ROW($M58)+[1]Tablas!A$1)&lt;6,"000",SUBSTITUTE(SUBSTITUTE(SUBSTITUTE(SUBSTITUTE(SUBSTITUTE(SUBSTITUTE(SUBSTITUTE(INDIRECT(ADDRESS(ROW($M58)+[1]Tablas!A$1,COLUMN($M59))),", ",""),"Aire","1"),"Agua","2"),"Fuego","3"),"Tierra","4"),"Luz","5"),"Oscuridad","6"))))</f>
        <v>136</v>
      </c>
      <c r="AG59" s="15" t="str">
        <f ca="1">IF($AB59="","",IF(OR([1]Tablas!B$1&gt;MATCH("?*",$AB60:$AB76,0),INDEX($T:$T,ROW($M58)+[1]Tablas!B$1)&lt;5),"",IF(INDEX($T:$T,ROW($M58)+[1]Tablas!B$1)&lt;6,"000",SUBSTITUTE(SUBSTITUTE(SUBSTITUTE(SUBSTITUTE(SUBSTITUTE(SUBSTITUTE(SUBSTITUTE(INDIRECT(ADDRESS(ROW($M58)+[1]Tablas!B$1,COLUMN($M59))),", ",""),"Aire","1"),"Agua","2"),"Fuego","3"),"Tierra","4"),"Luz","5"),"Oscuridad","6"))))</f>
        <v>56</v>
      </c>
      <c r="AH59" s="15" t="str">
        <f ca="1">IF($AB59="","",IF(OR([1]Tablas!C$1&gt;MATCH("?*",$AB60:$AB76,0),INDEX($T:$T,ROW($M58)+[1]Tablas!C$1)&lt;5),"",IF(INDEX($T:$T,ROW($M58)+[1]Tablas!C$1)&lt;6,"000",SUBSTITUTE(SUBSTITUTE(SUBSTITUTE(SUBSTITUTE(SUBSTITUTE(SUBSTITUTE(SUBSTITUTE(INDIRECT(ADDRESS(ROW($M58)+[1]Tablas!C$1,COLUMN($M59))),", ",""),"Aire","1"),"Agua","2"),"Fuego","3"),"Tierra","4"),"Luz","5"),"Oscuridad","6"))))</f>
        <v/>
      </c>
      <c r="AI59" s="15" t="str">
        <f ca="1">IF($AB59="","",IF(OR([1]Tablas!D$1&gt;MATCH("?*",$AB60:$AB76,0),INDEX($T:$T,ROW($M58)+[1]Tablas!D$1)&lt;5),"",IF(INDEX($T:$T,ROW($M58)+[1]Tablas!D$1)&lt;6,"000",SUBSTITUTE(SUBSTITUTE(SUBSTITUTE(SUBSTITUTE(SUBSTITUTE(SUBSTITUTE(SUBSTITUTE(INDIRECT(ADDRESS(ROW($M58)+[1]Tablas!D$1,COLUMN($M59))),", ",""),"Aire","1"),"Agua","2"),"Fuego","3"),"Tierra","4"),"Luz","5"),"Oscuridad","6"))))</f>
        <v/>
      </c>
      <c r="AJ59" s="15" t="str">
        <f ca="1">IF($AB59="","",IF(OR([1]Tablas!E$1&gt;MATCH("?*",$AB60:$AB76,0),INDEX($T:$T,ROW($M58)+[1]Tablas!E$1)&lt;5),"",IF(INDEX($T:$T,ROW($M58)+[1]Tablas!E$1)&lt;6,"000",SUBSTITUTE(SUBSTITUTE(SUBSTITUTE(SUBSTITUTE(SUBSTITUTE(SUBSTITUTE(SUBSTITUTE(INDIRECT(ADDRESS(ROW($M58)+[1]Tablas!E$1,COLUMN($M59))),", ",""),"Aire","1"),"Agua","2"),"Fuego","3"),"Tierra","4"),"Luz","5"),"Oscuridad","6"))))</f>
        <v/>
      </c>
      <c r="AK59" s="15" t="str">
        <f ca="1">IF($AB59="","",IF(OR([1]Tablas!F$1&gt;MATCH("?*",$AB60:$AB76,0),INDEX($T:$T,ROW($M58)+[1]Tablas!F$1)&lt;5),"",IF(INDEX($T:$T,ROW($M58)+[1]Tablas!F$1)&lt;6,"000",SUBSTITUTE(SUBSTITUTE(SUBSTITUTE(SUBSTITUTE(SUBSTITUTE(SUBSTITUTE(SUBSTITUTE(INDIRECT(ADDRESS(ROW($M58)+[1]Tablas!F$1,COLUMN($M59))),", ",""),"Aire","1"),"Agua","2"),"Fuego","3"),"Tierra","4"),"Luz","5"),"Oscuridad","6"))))</f>
        <v/>
      </c>
    </row>
    <row r="60" spans="1:37" x14ac:dyDescent="0.25">
      <c r="A60" s="73"/>
      <c r="C60" s="15" t="str">
        <f t="shared" si="2"/>
        <v/>
      </c>
      <c r="D60" s="15" t="str">
        <f t="shared" si="3"/>
        <v/>
      </c>
      <c r="E60" s="15" t="s">
        <v>46</v>
      </c>
      <c r="F60" s="15" t="str">
        <f t="array" ref="F60">IF(C60&lt;&gt;"",ADDRESS(ROW(C60),COLUMN(C60))&amp;":"&amp;ADDRESS(ROW(C60)-1+MATCH(TRUE,C61:$C$463&lt;&gt;"",0),COLUMN(U60)),F59)</f>
        <v>$C$59:$U$60</v>
      </c>
      <c r="G60" s="18" t="s">
        <v>337</v>
      </c>
      <c r="H60" s="15" t="s">
        <v>370</v>
      </c>
      <c r="I60" s="15" t="s">
        <v>371</v>
      </c>
      <c r="M60" s="18" t="str">
        <f>IFERROR(VLOOKUP(G60,ListaEfectos!$A$4:$F$77,6,0),"")</f>
        <v>Luz, Oscuridad</v>
      </c>
      <c r="N60" s="46" t="str">
        <f>IF(G60="requerimiento","Desventaja",IFERROR(IF(VLOOKUP($G60,ListaEfectos!$A$4:$F$77,1,0)&lt;&gt;"","Efecto"),IFERROR(IF(VLOOKUP($G60,ListaDesventajas!$A$2:$A$24,1,0)&lt;&gt;"","Desventaja"),G60)))</f>
        <v>Efecto</v>
      </c>
      <c r="O60" s="17">
        <f ca="1">IF($N60="Efecto",IFERROR(VLOOKUP(H60,INDIRECT(VLOOKUP($G60,ListaEfectos!$A$4:$F$77,2,0)),2,0),0),IF($N60="Desventaja",IFERROR(VLOOKUP(H60,INDIRECT(VLOOKUP($G60,ListaDesventajas!$A$1:$B$24,2,0)),2,0),0),IF($N60="Mantenida",10*INDEX(INDIRECT($F60),1,2),IF($N60="Sostenimiento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20</v>
      </c>
      <c r="P60" s="15">
        <f ca="1">IF($N60="Efecto",IFERROR(VLOOKUP(I60,INDIRECT(VLOOKUP($G60,ListaEfectos!$A$4:$F$77,2,0)),2,0),0),IF($N60="Desventaja",IFERROR(VLOOKUP(I60,INDIRECT(VLOOKUP($G60,ListaDesventajas!$A$1:$B$24,2,0)),2,0),0),IF($N60="Mantenida",10*INDEX(INDIRECT($F60),1,2),IF($N60="Sostenimiento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5</v>
      </c>
      <c r="Q60" s="15">
        <f ca="1">IF($N60="Efecto",IFERROR(VLOOKUP(J60,INDIRECT(VLOOKUP($G60,ListaEfectos!$A$4:$F$77,2,0)),2,0),0),IF($N60="Desventaja",IFERROR(VLOOKUP(J60,INDIRECT(VLOOKUP($G60,ListaDesventajas!$A$1:$B$24,2,0)),2,0),0),IF($N60="Mantenida",10*INDEX(INDIRECT($F60),1,2),IF($N60="Sostenimiento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0</v>
      </c>
      <c r="R60" s="15">
        <f ca="1">IF($N60="Efecto",IFERROR(VLOOKUP(K60,INDIRECT(VLOOKUP($G60,ListaEfectos!$A$4:$F$77,2,0)),2,0),0),IF($N60="Desventaja",IFERROR(VLOOKUP(K60,INDIRECT(VLOOKUP($G60,ListaDesventajas!$A$1:$B$24,2,0)),2,0),0),IF($N60="Mantenida",10*INDEX(INDIRECT($F60),1,2),IF($N60="Sostenimiento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0</v>
      </c>
      <c r="S60" s="15">
        <f ca="1">IF($N60="Efecto",IFERROR(VLOOKUP(L60,INDIRECT(VLOOKUP($G60,ListaEfectos!$A$4:$F$77,2,0)),2,0),0),IF($N60="Desventaja",IFERROR(VLOOKUP(L60,INDIRECT(VLOOKUP($G60,ListaDesventajas!$A$1:$B$24,2,0)),2,0),0),IF($N60="Mantenida",10*INDEX(INDIRECT($F60),1,2),IF($N60="Sostenimiento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0</v>
      </c>
      <c r="T60" s="52">
        <f t="shared" ca="1" si="4"/>
        <v>25</v>
      </c>
      <c r="V60" s="15" t="str">
        <f t="shared" si="0"/>
        <v>Estados Sobrenaturales (RF 120, Estado añadido: Daño)</v>
      </c>
      <c r="W60" s="15" t="str">
        <f t="shared" si="1"/>
        <v/>
      </c>
      <c r="X60" s="15" t="str">
        <f t="shared" si="5"/>
        <v/>
      </c>
      <c r="Y60" s="34" t="str">
        <f t="shared" ca="1" si="13"/>
        <v/>
      </c>
      <c r="Z60" s="34" t="str">
        <f t="shared" ca="1" si="7"/>
        <v/>
      </c>
      <c r="AA60" s="34" t="str">
        <f t="shared" ca="1" si="8"/>
        <v/>
      </c>
      <c r="AB60" s="61" t="str">
        <f t="shared" ca="1" si="9"/>
        <v/>
      </c>
      <c r="AC60" s="62" t="str">
        <f t="shared" ca="1" si="10"/>
        <v/>
      </c>
      <c r="AD60" s="56" t="str">
        <f t="shared" si="11"/>
        <v/>
      </c>
      <c r="AE60" s="15" t="str">
        <f t="shared" ca="1" si="12"/>
        <v/>
      </c>
      <c r="AF60" s="15" t="str">
        <f ca="1">IF($AB60="","",IF(OR([1]Tablas!A$1&gt;MATCH("?*",$AB61:$AB77,0),INDEX($T:$T,ROW($M59)+[1]Tablas!A$1)&lt;5),"",IF(INDEX($T:$T,ROW($M59)+[1]Tablas!A$1)&lt;6,"000",SUBSTITUTE(SUBSTITUTE(SUBSTITUTE(SUBSTITUTE(SUBSTITUTE(SUBSTITUTE(SUBSTITUTE(INDIRECT(ADDRESS(ROW($M59)+[1]Tablas!A$1,COLUMN($M60))),", ",""),"Aire","1"),"Agua","2"),"Fuego","3"),"Tierra","4"),"Luz","5"),"Oscuridad","6"))))</f>
        <v/>
      </c>
      <c r="AG60" s="15" t="str">
        <f ca="1">IF($AB60="","",IF(OR([1]Tablas!B$1&gt;MATCH("?*",$AB61:$AB77,0),INDEX($T:$T,ROW($M59)+[1]Tablas!B$1)&lt;5),"",IF(INDEX($T:$T,ROW($M59)+[1]Tablas!B$1)&lt;6,"000",SUBSTITUTE(SUBSTITUTE(SUBSTITUTE(SUBSTITUTE(SUBSTITUTE(SUBSTITUTE(SUBSTITUTE(INDIRECT(ADDRESS(ROW($M59)+[1]Tablas!B$1,COLUMN($M60))),", ",""),"Aire","1"),"Agua","2"),"Fuego","3"),"Tierra","4"),"Luz","5"),"Oscuridad","6"))))</f>
        <v/>
      </c>
      <c r="AH60" s="15" t="str">
        <f ca="1">IF($AB60="","",IF(OR([1]Tablas!C$1&gt;MATCH("?*",$AB61:$AB77,0),INDEX($T:$T,ROW($M59)+[1]Tablas!C$1)&lt;5),"",IF(INDEX($T:$T,ROW($M59)+[1]Tablas!C$1)&lt;6,"000",SUBSTITUTE(SUBSTITUTE(SUBSTITUTE(SUBSTITUTE(SUBSTITUTE(SUBSTITUTE(SUBSTITUTE(INDIRECT(ADDRESS(ROW($M59)+[1]Tablas!C$1,COLUMN($M60))),", ",""),"Aire","1"),"Agua","2"),"Fuego","3"),"Tierra","4"),"Luz","5"),"Oscuridad","6"))))</f>
        <v/>
      </c>
      <c r="AI60" s="15" t="str">
        <f ca="1">IF($AB60="","",IF(OR([1]Tablas!D$1&gt;MATCH("?*",$AB61:$AB77,0),INDEX($T:$T,ROW($M59)+[1]Tablas!D$1)&lt;5),"",IF(INDEX($T:$T,ROW($M59)+[1]Tablas!D$1)&lt;6,"000",SUBSTITUTE(SUBSTITUTE(SUBSTITUTE(SUBSTITUTE(SUBSTITUTE(SUBSTITUTE(SUBSTITUTE(INDIRECT(ADDRESS(ROW($M59)+[1]Tablas!D$1,COLUMN($M60))),", ",""),"Aire","1"),"Agua","2"),"Fuego","3"),"Tierra","4"),"Luz","5"),"Oscuridad","6"))))</f>
        <v/>
      </c>
      <c r="AJ60" s="15" t="str">
        <f ca="1">IF($AB60="","",IF(OR([1]Tablas!E$1&gt;MATCH("?*",$AB61:$AB77,0),INDEX($T:$T,ROW($M59)+[1]Tablas!E$1)&lt;5),"",IF(INDEX($T:$T,ROW($M59)+[1]Tablas!E$1)&lt;6,"000",SUBSTITUTE(SUBSTITUTE(SUBSTITUTE(SUBSTITUTE(SUBSTITUTE(SUBSTITUTE(SUBSTITUTE(INDIRECT(ADDRESS(ROW($M59)+[1]Tablas!E$1,COLUMN($M60))),", ",""),"Aire","1"),"Agua","2"),"Fuego","3"),"Tierra","4"),"Luz","5"),"Oscuridad","6"))))</f>
        <v/>
      </c>
      <c r="AK60" s="15" t="str">
        <f ca="1">IF($AB60="","",IF(OR([1]Tablas!F$1&gt;MATCH("?*",$AB61:$AB77,0),INDEX($T:$T,ROW($M59)+[1]Tablas!F$1)&lt;5),"",IF(INDEX($T:$T,ROW($M59)+[1]Tablas!F$1)&lt;6,"000",SUBSTITUTE(SUBSTITUTE(SUBSTITUTE(SUBSTITUTE(SUBSTITUTE(SUBSTITUTE(SUBSTITUTE(INDIRECT(ADDRESS(ROW($M59)+[1]Tablas!F$1,COLUMN($M60))),", ",""),"Aire","1"),"Agua","2"),"Fuego","3"),"Tierra","4"),"Luz","5"),"Oscuridad","6"))))</f>
        <v/>
      </c>
    </row>
    <row r="61" spans="1:37" x14ac:dyDescent="0.25">
      <c r="A61" s="73"/>
      <c r="B61" s="18" t="s">
        <v>401</v>
      </c>
      <c r="C61" s="15">
        <f t="shared" si="2"/>
        <v>40</v>
      </c>
      <c r="D61" s="15">
        <f t="shared" si="3"/>
        <v>2</v>
      </c>
      <c r="E61" s="15" t="s">
        <v>47</v>
      </c>
      <c r="F61" s="15" t="str">
        <f t="array" ref="F61">IF(C61&lt;&gt;"",ADDRESS(ROW(C61),COLUMN(C61))&amp;":"&amp;ADDRESS(ROW(C61)-1+MATCH(TRUE,C62:$C$463&lt;&gt;"",0),COLUMN(U61)),F60)</f>
        <v>$C$61:$U$63</v>
      </c>
      <c r="G61" s="18" t="s">
        <v>252</v>
      </c>
      <c r="H61" s="16" t="s">
        <v>343</v>
      </c>
      <c r="M61" s="18" t="str">
        <f>IFERROR(VLOOKUP(G61,ListaEfectos!$A$4:$F$77,6,0),"")</f>
        <v>Aire, Fuego, Oscuridad</v>
      </c>
      <c r="N61" s="46" t="str">
        <f>IF(G61="requerimiento","Desventaja",IFERROR(IF(VLOOKUP($G61,ListaEfectos!$A$4:$F$77,1,0)&lt;&gt;"","Efecto"),IFERROR(IF(VLOOKUP($G61,ListaDesventajas!$A$2:$A$24,1,0)&lt;&gt;"","Desventaja"),G61)))</f>
        <v>Efecto</v>
      </c>
      <c r="O61" s="17">
        <f ca="1">IF($N61="Efecto",IFERROR(VLOOKUP(H61,INDIRECT(VLOOKUP($G61,ListaEfectos!$A$4:$F$77,2,0)),2,0),0),IF($N61="Desventaja",IFERROR(VLOOKUP(H61,INDIRECT(VLOOKUP($G61,ListaDesventajas!$A$1:$B$24,2,0)),2,0),0),IF($N61="Mantenida",10*INDEX(INDIRECT($F61),1,2),IF($N61="Sostenimiento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15</v>
      </c>
      <c r="P61" s="15">
        <f ca="1">IF($N61="Efecto",IFERROR(VLOOKUP(I61,INDIRECT(VLOOKUP($G61,ListaEfectos!$A$4:$F$77,2,0)),2,0),0),IF($N61="Desventaja",IFERROR(VLOOKUP(I61,INDIRECT(VLOOKUP($G61,ListaDesventajas!$A$1:$B$24,2,0)),2,0),0),IF($N61="Mantenida",10*INDEX(INDIRECT($F61),1,2),IF($N61="Sostenimiento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0</v>
      </c>
      <c r="Q61" s="15">
        <f ca="1">IF($N61="Efecto",IFERROR(VLOOKUP(J61,INDIRECT(VLOOKUP($G61,ListaEfectos!$A$4:$F$77,2,0)),2,0),0),IF($N61="Desventaja",IFERROR(VLOOKUP(J61,INDIRECT(VLOOKUP($G61,ListaDesventajas!$A$1:$B$24,2,0)),2,0),0),IF($N61="Mantenida",10*INDEX(INDIRECT($F61),1,2),IF($N61="Sostenimiento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0</v>
      </c>
      <c r="R61" s="15">
        <f ca="1">IF($N61="Efecto",IFERROR(VLOOKUP(K61,INDIRECT(VLOOKUP($G61,ListaEfectos!$A$4:$F$77,2,0)),2,0),0),IF($N61="Desventaja",IFERROR(VLOOKUP(K61,INDIRECT(VLOOKUP($G61,ListaDesventajas!$A$1:$B$24,2,0)),2,0),0),IF($N61="Mantenida",10*INDEX(INDIRECT($F61),1,2),IF($N61="Sostenimiento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0</v>
      </c>
      <c r="S61" s="15">
        <f ca="1">IF($N61="Efecto",IFERROR(VLOOKUP(L61,INDIRECT(VLOOKUP($G61,ListaEfectos!$A$4:$F$77,2,0)),2,0),0),IF($N61="Desventaja",IFERROR(VLOOKUP(L61,INDIRECT(VLOOKUP($G61,ListaDesventajas!$A$1:$B$24,2,0)),2,0),0),IF($N61="Mantenida",10*INDEX(INDIRECT($F61),1,2),IF($N61="Sostenimiento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0</v>
      </c>
      <c r="T61" s="52">
        <f t="shared" ca="1" si="4"/>
        <v>15</v>
      </c>
      <c r="V61" s="15" t="str">
        <f t="shared" si="0"/>
        <v>Habilidad de Ataque (+50)</v>
      </c>
      <c r="W61" s="15" t="str">
        <f t="shared" si="1"/>
        <v/>
      </c>
      <c r="X61" s="15" t="str">
        <f t="shared" si="5"/>
        <v/>
      </c>
      <c r="Y61" s="34" t="str">
        <f t="shared" ca="1" si="13"/>
        <v>Habilidad de Ataque (+50), Estados Sobrenaturales (RF 140, Estado añadido: Paralización Total)</v>
      </c>
      <c r="Z61" s="34" t="str">
        <f t="shared" ca="1" si="7"/>
        <v>Daño reducido (Ningún Daño)</v>
      </c>
      <c r="AA61" s="34" t="str">
        <f t="shared" ca="1" si="8"/>
        <v/>
      </c>
      <c r="AB61" s="61" t="str">
        <f t="shared" ca="1" si="9"/>
        <v>Habilidad de Ataque (+50), Estados Sobrenaturales (RF 140, Estado añadido: Paralización Total)</v>
      </c>
      <c r="AC61" s="62" t="str">
        <f t="shared" ca="1" si="10"/>
        <v>Daño reducido (Ningún Daño)</v>
      </c>
      <c r="AD61" s="56" t="str">
        <f t="shared" si="11"/>
        <v>Tomeru</v>
      </c>
      <c r="AE61" s="15" t="str">
        <f t="shared" ca="1" si="12"/>
        <v>Aire, Fuego, Oscuridad, Luz, Oscuridad</v>
      </c>
      <c r="AF61" s="15" t="str">
        <f ca="1">IF($AB61="","",IF(OR([1]Tablas!A$1&gt;MATCH("?*",$AB62:$AB78,0),INDEX($T:$T,ROW($M60)+[1]Tablas!A$1)&lt;5),"",IF(INDEX($T:$T,ROW($M60)+[1]Tablas!A$1)&lt;6,"000",SUBSTITUTE(SUBSTITUTE(SUBSTITUTE(SUBSTITUTE(SUBSTITUTE(SUBSTITUTE(SUBSTITUTE(INDIRECT(ADDRESS(ROW($M60)+[1]Tablas!A$1,COLUMN($M61))),", ",""),"Aire","1"),"Agua","2"),"Fuego","3"),"Tierra","4"),"Luz","5"),"Oscuridad","6"))))</f>
        <v>136</v>
      </c>
      <c r="AG61" s="15" t="str">
        <f ca="1">IF($AB61="","",IF(OR([1]Tablas!B$1&gt;MATCH("?*",$AB62:$AB78,0),INDEX($T:$T,ROW($M60)+[1]Tablas!B$1)&lt;5),"",IF(INDEX($T:$T,ROW($M60)+[1]Tablas!B$1)&lt;6,"000",SUBSTITUTE(SUBSTITUTE(SUBSTITUTE(SUBSTITUTE(SUBSTITUTE(SUBSTITUTE(SUBSTITUTE(INDIRECT(ADDRESS(ROW($M60)+[1]Tablas!B$1,COLUMN($M61))),", ",""),"Aire","1"),"Agua","2"),"Fuego","3"),"Tierra","4"),"Luz","5"),"Oscuridad","6"))))</f>
        <v>56</v>
      </c>
      <c r="AH61" s="15" t="str">
        <f ca="1">IF($AB61="","",IF(OR([1]Tablas!C$1&gt;MATCH("?*",$AB62:$AB78,0),INDEX($T:$T,ROW($M60)+[1]Tablas!C$1)&lt;5),"",IF(INDEX($T:$T,ROW($M60)+[1]Tablas!C$1)&lt;6,"000",SUBSTITUTE(SUBSTITUTE(SUBSTITUTE(SUBSTITUTE(SUBSTITUTE(SUBSTITUTE(SUBSTITUTE(INDIRECT(ADDRESS(ROW($M60)+[1]Tablas!C$1,COLUMN($M61))),", ",""),"Aire","1"),"Agua","2"),"Fuego","3"),"Tierra","4"),"Luz","5"),"Oscuridad","6"))))</f>
        <v/>
      </c>
      <c r="AI61" s="15" t="str">
        <f ca="1">IF($AB61="","",IF(OR([1]Tablas!D$1&gt;MATCH("?*",$AB62:$AB78,0),INDEX($T:$T,ROW($M60)+[1]Tablas!D$1)&lt;5),"",IF(INDEX($T:$T,ROW($M60)+[1]Tablas!D$1)&lt;6,"000",SUBSTITUTE(SUBSTITUTE(SUBSTITUTE(SUBSTITUTE(SUBSTITUTE(SUBSTITUTE(SUBSTITUTE(INDIRECT(ADDRESS(ROW($M60)+[1]Tablas!D$1,COLUMN($M61))),", ",""),"Aire","1"),"Agua","2"),"Fuego","3"),"Tierra","4"),"Luz","5"),"Oscuridad","6"))))</f>
        <v/>
      </c>
      <c r="AJ61" s="15" t="str">
        <f ca="1">IF($AB61="","",IF(OR([1]Tablas!E$1&gt;MATCH("?*",$AB62:$AB78,0),INDEX($T:$T,ROW($M60)+[1]Tablas!E$1)&lt;5),"",IF(INDEX($T:$T,ROW($M60)+[1]Tablas!E$1)&lt;6,"000",SUBSTITUTE(SUBSTITUTE(SUBSTITUTE(SUBSTITUTE(SUBSTITUTE(SUBSTITUTE(SUBSTITUTE(INDIRECT(ADDRESS(ROW($M60)+[1]Tablas!E$1,COLUMN($M61))),", ",""),"Aire","1"),"Agua","2"),"Fuego","3"),"Tierra","4"),"Luz","5"),"Oscuridad","6"))))</f>
        <v/>
      </c>
      <c r="AK61" s="15" t="str">
        <f ca="1">IF($AB61="","",IF(OR([1]Tablas!F$1&gt;MATCH("?*",$AB62:$AB78,0),INDEX($T:$T,ROW($M60)+[1]Tablas!F$1)&lt;5),"",IF(INDEX($T:$T,ROW($M60)+[1]Tablas!F$1)&lt;6,"000",SUBSTITUTE(SUBSTITUTE(SUBSTITUTE(SUBSTITUTE(SUBSTITUTE(SUBSTITUTE(SUBSTITUTE(INDIRECT(ADDRESS(ROW($M60)+[1]Tablas!F$1,COLUMN($M61))),", ",""),"Aire","1"),"Agua","2"),"Fuego","3"),"Tierra","4"),"Luz","5"),"Oscuridad","6"))))</f>
        <v/>
      </c>
    </row>
    <row r="62" spans="1:37" x14ac:dyDescent="0.25">
      <c r="A62" s="73"/>
      <c r="C62" s="15" t="str">
        <f t="shared" si="2"/>
        <v/>
      </c>
      <c r="D62" s="15" t="str">
        <f t="shared" si="3"/>
        <v/>
      </c>
      <c r="E62" s="15" t="s">
        <v>48</v>
      </c>
      <c r="F62" s="15" t="str">
        <f t="array" ref="F62">IF(C62&lt;&gt;"",ADDRESS(ROW(C62),COLUMN(C62))&amp;":"&amp;ADDRESS(ROW(C62)-1+MATCH(TRUE,C63:$C$463&lt;&gt;"",0),COLUMN(U62)),F61)</f>
        <v>$C$61:$U$63</v>
      </c>
      <c r="G62" s="18" t="s">
        <v>337</v>
      </c>
      <c r="H62" s="15" t="s">
        <v>372</v>
      </c>
      <c r="I62" s="15" t="s">
        <v>373</v>
      </c>
      <c r="M62" s="18" t="str">
        <f>IFERROR(VLOOKUP(G62,ListaEfectos!$A$4:$F$77,6,0),"")</f>
        <v>Luz, Oscuridad</v>
      </c>
      <c r="N62" s="46" t="str">
        <f>IF(G62="requerimiento","Desventaja",IFERROR(IF(VLOOKUP($G62,ListaEfectos!$A$4:$F$77,1,0)&lt;&gt;"","Efecto"),IFERROR(IF(VLOOKUP($G62,ListaDesventajas!$A$2:$A$24,1,0)&lt;&gt;"","Desventaja"),G62)))</f>
        <v>Efecto</v>
      </c>
      <c r="O62" s="17">
        <f ca="1">IF($N62="Efecto",IFERROR(VLOOKUP(H62,INDIRECT(VLOOKUP($G62,ListaEfectos!$A$4:$F$77,2,0)),2,0),0),IF($N62="Desventaja",IFERROR(VLOOKUP(H62,INDIRECT(VLOOKUP($G62,ListaDesventajas!$A$1:$B$24,2,0)),2,0),0),IF($N62="Mantenida",10*INDEX(INDIRECT($F62),1,2),IF($N62="Sostenimiento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20</v>
      </c>
      <c r="P62" s="15">
        <f ca="1">IF($N62="Efecto",IFERROR(VLOOKUP(I62,INDIRECT(VLOOKUP($G62,ListaEfectos!$A$4:$F$77,2,0)),2,0),0),IF($N62="Desventaja",IFERROR(VLOOKUP(I62,INDIRECT(VLOOKUP($G62,ListaDesventajas!$A$1:$B$24,2,0)),2,0),0),IF($N62="Mantenida",10*INDEX(INDIRECT($F62),1,2),IF($N62="Sostenimiento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20</v>
      </c>
      <c r="Q62" s="15">
        <f ca="1">IF($N62="Efecto",IFERROR(VLOOKUP(J62,INDIRECT(VLOOKUP($G62,ListaEfectos!$A$4:$F$77,2,0)),2,0),0),IF($N62="Desventaja",IFERROR(VLOOKUP(J62,INDIRECT(VLOOKUP($G62,ListaDesventajas!$A$1:$B$24,2,0)),2,0),0),IF($N62="Mantenida",10*INDEX(INDIRECT($F62),1,2),IF($N62="Sostenimiento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0</v>
      </c>
      <c r="R62" s="15">
        <f ca="1">IF($N62="Efecto",IFERROR(VLOOKUP(K62,INDIRECT(VLOOKUP($G62,ListaEfectos!$A$4:$F$77,2,0)),2,0),0),IF($N62="Desventaja",IFERROR(VLOOKUP(K62,INDIRECT(VLOOKUP($G62,ListaDesventajas!$A$1:$B$24,2,0)),2,0),0),IF($N62="Mantenida",10*INDEX(INDIRECT($F62),1,2),IF($N62="Sostenimiento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0</v>
      </c>
      <c r="S62" s="15">
        <f ca="1">IF($N62="Efecto",IFERROR(VLOOKUP(L62,INDIRECT(VLOOKUP($G62,ListaEfectos!$A$4:$F$77,2,0)),2,0),0),IF($N62="Desventaja",IFERROR(VLOOKUP(L62,INDIRECT(VLOOKUP($G62,ListaDesventajas!$A$1:$B$24,2,0)),2,0),0),IF($N62="Mantenida",10*INDEX(INDIRECT($F62),1,2),IF($N62="Sostenimiento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0</v>
      </c>
      <c r="T62" s="52">
        <f t="shared" ca="1" si="4"/>
        <v>40</v>
      </c>
      <c r="V62" s="15" t="str">
        <f t="shared" si="0"/>
        <v>Estados Sobrenaturales (RF 140, Estado añadido: Paralización Total)</v>
      </c>
      <c r="W62" s="15" t="str">
        <f t="shared" si="1"/>
        <v/>
      </c>
      <c r="X62" s="15" t="str">
        <f t="shared" si="5"/>
        <v/>
      </c>
      <c r="Y62" s="34" t="str">
        <f t="shared" ca="1" si="13"/>
        <v/>
      </c>
      <c r="Z62" s="34" t="str">
        <f t="shared" ca="1" si="7"/>
        <v/>
      </c>
      <c r="AA62" s="34" t="str">
        <f t="shared" ca="1" si="8"/>
        <v/>
      </c>
      <c r="AB62" s="61" t="str">
        <f t="shared" ca="1" si="9"/>
        <v/>
      </c>
      <c r="AC62" s="62" t="str">
        <f t="shared" ca="1" si="10"/>
        <v/>
      </c>
      <c r="AD62" s="56" t="str">
        <f t="shared" si="11"/>
        <v/>
      </c>
      <c r="AE62" s="15" t="str">
        <f t="shared" ca="1" si="12"/>
        <v/>
      </c>
      <c r="AF62" s="15" t="str">
        <f ca="1">IF($AB62="","",IF(OR([1]Tablas!A$1&gt;MATCH("?*",$AB63:$AB79,0),INDEX($T:$T,ROW($M61)+[1]Tablas!A$1)&lt;5),"",IF(INDEX($T:$T,ROW($M61)+[1]Tablas!A$1)&lt;6,"000",SUBSTITUTE(SUBSTITUTE(SUBSTITUTE(SUBSTITUTE(SUBSTITUTE(SUBSTITUTE(SUBSTITUTE(INDIRECT(ADDRESS(ROW($M61)+[1]Tablas!A$1,COLUMN($M62))),", ",""),"Aire","1"),"Agua","2"),"Fuego","3"),"Tierra","4"),"Luz","5"),"Oscuridad","6"))))</f>
        <v/>
      </c>
      <c r="AG62" s="15" t="str">
        <f ca="1">IF($AB62="","",IF(OR([1]Tablas!B$1&gt;MATCH("?*",$AB63:$AB79,0),INDEX($T:$T,ROW($M61)+[1]Tablas!B$1)&lt;5),"",IF(INDEX($T:$T,ROW($M61)+[1]Tablas!B$1)&lt;6,"000",SUBSTITUTE(SUBSTITUTE(SUBSTITUTE(SUBSTITUTE(SUBSTITUTE(SUBSTITUTE(SUBSTITUTE(INDIRECT(ADDRESS(ROW($M61)+[1]Tablas!B$1,COLUMN($M62))),", ",""),"Aire","1"),"Agua","2"),"Fuego","3"),"Tierra","4"),"Luz","5"),"Oscuridad","6"))))</f>
        <v/>
      </c>
      <c r="AH62" s="15" t="str">
        <f ca="1">IF($AB62="","",IF(OR([1]Tablas!C$1&gt;MATCH("?*",$AB63:$AB79,0),INDEX($T:$T,ROW($M61)+[1]Tablas!C$1)&lt;5),"",IF(INDEX($T:$T,ROW($M61)+[1]Tablas!C$1)&lt;6,"000",SUBSTITUTE(SUBSTITUTE(SUBSTITUTE(SUBSTITUTE(SUBSTITUTE(SUBSTITUTE(SUBSTITUTE(INDIRECT(ADDRESS(ROW($M61)+[1]Tablas!C$1,COLUMN($M62))),", ",""),"Aire","1"),"Agua","2"),"Fuego","3"),"Tierra","4"),"Luz","5"),"Oscuridad","6"))))</f>
        <v/>
      </c>
      <c r="AI62" s="15" t="str">
        <f ca="1">IF($AB62="","",IF(OR([1]Tablas!D$1&gt;MATCH("?*",$AB63:$AB79,0),INDEX($T:$T,ROW($M61)+[1]Tablas!D$1)&lt;5),"",IF(INDEX($T:$T,ROW($M61)+[1]Tablas!D$1)&lt;6,"000",SUBSTITUTE(SUBSTITUTE(SUBSTITUTE(SUBSTITUTE(SUBSTITUTE(SUBSTITUTE(SUBSTITUTE(INDIRECT(ADDRESS(ROW($M61)+[1]Tablas!D$1,COLUMN($M62))),", ",""),"Aire","1"),"Agua","2"),"Fuego","3"),"Tierra","4"),"Luz","5"),"Oscuridad","6"))))</f>
        <v/>
      </c>
      <c r="AJ62" s="15" t="str">
        <f ca="1">IF($AB62="","",IF(OR([1]Tablas!E$1&gt;MATCH("?*",$AB63:$AB79,0),INDEX($T:$T,ROW($M61)+[1]Tablas!E$1)&lt;5),"",IF(INDEX($T:$T,ROW($M61)+[1]Tablas!E$1)&lt;6,"000",SUBSTITUTE(SUBSTITUTE(SUBSTITUTE(SUBSTITUTE(SUBSTITUTE(SUBSTITUTE(SUBSTITUTE(INDIRECT(ADDRESS(ROW($M61)+[1]Tablas!E$1,COLUMN($M62))),", ",""),"Aire","1"),"Agua","2"),"Fuego","3"),"Tierra","4"),"Luz","5"),"Oscuridad","6"))))</f>
        <v/>
      </c>
      <c r="AK62" s="15" t="str">
        <f ca="1">IF($AB62="","",IF(OR([1]Tablas!F$1&gt;MATCH("?*",$AB63:$AB79,0),INDEX($T:$T,ROW($M61)+[1]Tablas!F$1)&lt;5),"",IF(INDEX($T:$T,ROW($M61)+[1]Tablas!F$1)&lt;6,"000",SUBSTITUTE(SUBSTITUTE(SUBSTITUTE(SUBSTITUTE(SUBSTITUTE(SUBSTITUTE(SUBSTITUTE(INDIRECT(ADDRESS(ROW($M61)+[1]Tablas!F$1,COLUMN($M62))),", ",""),"Aire","1"),"Agua","2"),"Fuego","3"),"Tierra","4"),"Luz","5"),"Oscuridad","6"))))</f>
        <v/>
      </c>
    </row>
    <row r="63" spans="1:37" x14ac:dyDescent="0.25">
      <c r="A63" s="73"/>
      <c r="C63" s="15" t="str">
        <f t="shared" si="2"/>
        <v/>
      </c>
      <c r="D63" s="15" t="str">
        <f t="shared" si="3"/>
        <v/>
      </c>
      <c r="F63" s="15" t="str">
        <f t="array" ref="F63">IF(C63&lt;&gt;"",ADDRESS(ROW(C63),COLUMN(C63))&amp;":"&amp;ADDRESS(ROW(C63)-1+MATCH(TRUE,C64:$C$463&lt;&gt;"",0),COLUMN(U63)),F62)</f>
        <v>$C$61:$U$63</v>
      </c>
      <c r="G63" s="18" t="s">
        <v>338</v>
      </c>
      <c r="H63" s="15" t="s">
        <v>1071</v>
      </c>
      <c r="M63" s="18" t="str">
        <f>IFERROR(VLOOKUP(G63,ListaEfectos!$A$4:$F$77,6,0),"")</f>
        <v/>
      </c>
      <c r="N63" s="46" t="str">
        <f>IF(G63="requerimiento","Desventaja",IFERROR(IF(VLOOKUP($G63,ListaEfectos!$A$4:$F$77,1,0)&lt;&gt;"","Efecto"),IFERROR(IF(VLOOKUP($G63,ListaDesventajas!$A$2:$A$24,1,0)&lt;&gt;"","Desventaja"),G63)))</f>
        <v>Desventaja</v>
      </c>
      <c r="O63" s="17">
        <f ca="1">IF($N63="Efecto",IFERROR(VLOOKUP(H63,INDIRECT(VLOOKUP($G63,ListaEfectos!$A$4:$F$77,2,0)),2,0),0),IF($N63="Desventaja",IFERROR(VLOOKUP(H63,INDIRECT(VLOOKUP($G63,ListaDesventajas!$A$1:$B$24,2,0)),2,0),0),IF($N63="Mantenida",10*INDEX(INDIRECT($F63),1,2),IF($N63="Sostenimiento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-20</v>
      </c>
      <c r="P63" s="15">
        <f ca="1">IF($N63="Efecto",IFERROR(VLOOKUP(I63,INDIRECT(VLOOKUP($G63,ListaEfectos!$A$4:$F$77,2,0)),2,0),0),IF($N63="Desventaja",IFERROR(VLOOKUP(I63,INDIRECT(VLOOKUP($G63,ListaDesventajas!$A$1:$B$24,2,0)),2,0),0),IF($N63="Mantenida",10*INDEX(INDIRECT($F63),1,2),IF($N63="Sostenimiento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0</v>
      </c>
      <c r="Q63" s="15">
        <f ca="1">IF($N63="Efecto",IFERROR(VLOOKUP(J63,INDIRECT(VLOOKUP($G63,ListaEfectos!$A$4:$F$77,2,0)),2,0),0),IF($N63="Desventaja",IFERROR(VLOOKUP(J63,INDIRECT(VLOOKUP($G63,ListaDesventajas!$A$1:$B$24,2,0)),2,0),0),IF($N63="Mantenida",10*INDEX(INDIRECT($F63),1,2),IF($N63="Sostenimiento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0</v>
      </c>
      <c r="R63" s="15">
        <f ca="1">IF($N63="Efecto",IFERROR(VLOOKUP(K63,INDIRECT(VLOOKUP($G63,ListaEfectos!$A$4:$F$77,2,0)),2,0),0),IF($N63="Desventaja",IFERROR(VLOOKUP(K63,INDIRECT(VLOOKUP($G63,ListaDesventajas!$A$1:$B$24,2,0)),2,0),0),IF($N63="Mantenida",10*INDEX(INDIRECT($F63),1,2),IF($N63="Sostenimiento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0</v>
      </c>
      <c r="S63" s="15">
        <f ca="1">IF($N63="Efecto",IFERROR(VLOOKUP(L63,INDIRECT(VLOOKUP($G63,ListaEfectos!$A$4:$F$77,2,0)),2,0),0),IF($N63="Desventaja",IFERROR(VLOOKUP(L63,INDIRECT(VLOOKUP($G63,ListaDesventajas!$A$1:$B$24,2,0)),2,0),0),IF($N63="Mantenida",10*INDEX(INDIRECT($F63),1,2),IF($N63="Sostenimiento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0</v>
      </c>
      <c r="T63" s="52">
        <f t="shared" ca="1" si="4"/>
        <v>-20</v>
      </c>
      <c r="V63" s="15" t="str">
        <f t="shared" si="0"/>
        <v/>
      </c>
      <c r="W63" s="15" t="str">
        <f t="shared" si="1"/>
        <v>Daño reducido (Ningún Daño)</v>
      </c>
      <c r="X63" s="15" t="str">
        <f t="shared" si="5"/>
        <v/>
      </c>
      <c r="Y63" s="34" t="str">
        <f t="shared" ca="1" si="13"/>
        <v/>
      </c>
      <c r="Z63" s="34" t="str">
        <f t="shared" ca="1" si="7"/>
        <v/>
      </c>
      <c r="AA63" s="34" t="str">
        <f t="shared" ca="1" si="8"/>
        <v/>
      </c>
      <c r="AB63" s="61" t="str">
        <f t="shared" ca="1" si="9"/>
        <v/>
      </c>
      <c r="AC63" s="62" t="str">
        <f t="shared" ca="1" si="10"/>
        <v/>
      </c>
      <c r="AD63" s="56" t="str">
        <f t="shared" si="11"/>
        <v/>
      </c>
      <c r="AE63" s="15" t="str">
        <f t="shared" ca="1" si="12"/>
        <v/>
      </c>
      <c r="AF63" s="15" t="str">
        <f ca="1">IF($AB63="","",IF(OR([1]Tablas!A$1&gt;MATCH("?*",$AB64:$AB80,0),INDEX($T:$T,ROW($M62)+[1]Tablas!A$1)&lt;5),"",IF(INDEX($T:$T,ROW($M62)+[1]Tablas!A$1)&lt;6,"000",SUBSTITUTE(SUBSTITUTE(SUBSTITUTE(SUBSTITUTE(SUBSTITUTE(SUBSTITUTE(SUBSTITUTE(INDIRECT(ADDRESS(ROW($M62)+[1]Tablas!A$1,COLUMN($M63))),", ",""),"Aire","1"),"Agua","2"),"Fuego","3"),"Tierra","4"),"Luz","5"),"Oscuridad","6"))))</f>
        <v/>
      </c>
      <c r="AG63" s="15" t="str">
        <f ca="1">IF($AB63="","",IF(OR([1]Tablas!B$1&gt;MATCH("?*",$AB64:$AB80,0),INDEX($T:$T,ROW($M62)+[1]Tablas!B$1)&lt;5),"",IF(INDEX($T:$T,ROW($M62)+[1]Tablas!B$1)&lt;6,"000",SUBSTITUTE(SUBSTITUTE(SUBSTITUTE(SUBSTITUTE(SUBSTITUTE(SUBSTITUTE(SUBSTITUTE(INDIRECT(ADDRESS(ROW($M62)+[1]Tablas!B$1,COLUMN($M63))),", ",""),"Aire","1"),"Agua","2"),"Fuego","3"),"Tierra","4"),"Luz","5"),"Oscuridad","6"))))</f>
        <v/>
      </c>
      <c r="AH63" s="15" t="str">
        <f ca="1">IF($AB63="","",IF(OR([1]Tablas!C$1&gt;MATCH("?*",$AB64:$AB80,0),INDEX($T:$T,ROW($M62)+[1]Tablas!C$1)&lt;5),"",IF(INDEX($T:$T,ROW($M62)+[1]Tablas!C$1)&lt;6,"000",SUBSTITUTE(SUBSTITUTE(SUBSTITUTE(SUBSTITUTE(SUBSTITUTE(SUBSTITUTE(SUBSTITUTE(INDIRECT(ADDRESS(ROW($M62)+[1]Tablas!C$1,COLUMN($M63))),", ",""),"Aire","1"),"Agua","2"),"Fuego","3"),"Tierra","4"),"Luz","5"),"Oscuridad","6"))))</f>
        <v/>
      </c>
      <c r="AI63" s="15" t="str">
        <f ca="1">IF($AB63="","",IF(OR([1]Tablas!D$1&gt;MATCH("?*",$AB64:$AB80,0),INDEX($T:$T,ROW($M62)+[1]Tablas!D$1)&lt;5),"",IF(INDEX($T:$T,ROW($M62)+[1]Tablas!D$1)&lt;6,"000",SUBSTITUTE(SUBSTITUTE(SUBSTITUTE(SUBSTITUTE(SUBSTITUTE(SUBSTITUTE(SUBSTITUTE(INDIRECT(ADDRESS(ROW($M62)+[1]Tablas!D$1,COLUMN($M63))),", ",""),"Aire","1"),"Agua","2"),"Fuego","3"),"Tierra","4"),"Luz","5"),"Oscuridad","6"))))</f>
        <v/>
      </c>
      <c r="AJ63" s="15" t="str">
        <f ca="1">IF($AB63="","",IF(OR([1]Tablas!E$1&gt;MATCH("?*",$AB64:$AB80,0),INDEX($T:$T,ROW($M62)+[1]Tablas!E$1)&lt;5),"",IF(INDEX($T:$T,ROW($M62)+[1]Tablas!E$1)&lt;6,"000",SUBSTITUTE(SUBSTITUTE(SUBSTITUTE(SUBSTITUTE(SUBSTITUTE(SUBSTITUTE(SUBSTITUTE(INDIRECT(ADDRESS(ROW($M62)+[1]Tablas!E$1,COLUMN($M63))),", ",""),"Aire","1"),"Agua","2"),"Fuego","3"),"Tierra","4"),"Luz","5"),"Oscuridad","6"))))</f>
        <v/>
      </c>
      <c r="AK63" s="15" t="str">
        <f ca="1">IF($AB63="","",IF(OR([1]Tablas!F$1&gt;MATCH("?*",$AB64:$AB80,0),INDEX($T:$T,ROW($M62)+[1]Tablas!F$1)&lt;5),"",IF(INDEX($T:$T,ROW($M62)+[1]Tablas!F$1)&lt;6,"000",SUBSTITUTE(SUBSTITUTE(SUBSTITUTE(SUBSTITUTE(SUBSTITUTE(SUBSTITUTE(SUBSTITUTE(INDIRECT(ADDRESS(ROW($M62)+[1]Tablas!F$1,COLUMN($M63))),", ",""),"Aire","1"),"Agua","2"),"Fuego","3"),"Tierra","4"),"Luz","5"),"Oscuridad","6"))))</f>
        <v/>
      </c>
    </row>
    <row r="64" spans="1:37" x14ac:dyDescent="0.25">
      <c r="A64" s="73"/>
      <c r="B64" s="18" t="s">
        <v>402</v>
      </c>
      <c r="C64" s="15">
        <f t="shared" si="2"/>
        <v>40</v>
      </c>
      <c r="D64" s="15">
        <f t="shared" si="3"/>
        <v>2</v>
      </c>
      <c r="E64" s="15" t="s">
        <v>37</v>
      </c>
      <c r="F64" s="15" t="str">
        <f t="array" ref="F64">IF(C64&lt;&gt;"",ADDRESS(ROW(C64),COLUMN(C64))&amp;":"&amp;ADDRESS(ROW(C64)-1+MATCH(TRUE,C65:$C$463&lt;&gt;"",0),COLUMN(U64)),F63)</f>
        <v>$C$64:$U$66</v>
      </c>
      <c r="G64" s="18" t="s">
        <v>252</v>
      </c>
      <c r="H64" s="16" t="s">
        <v>343</v>
      </c>
      <c r="M64" s="18" t="str">
        <f>IFERROR(VLOOKUP(G64,ListaEfectos!$A$4:$F$77,6,0),"")</f>
        <v>Aire, Fuego, Oscuridad</v>
      </c>
      <c r="N64" s="46" t="str">
        <f>IF(G64="requerimiento","Desventaja",IFERROR(IF(VLOOKUP($G64,ListaEfectos!$A$4:$F$77,1,0)&lt;&gt;"","Efecto"),IFERROR(IF(VLOOKUP($G64,ListaDesventajas!$A$2:$A$24,1,0)&lt;&gt;"","Desventaja"),G64)))</f>
        <v>Efecto</v>
      </c>
      <c r="O64" s="17">
        <f ca="1">IF($N64="Efecto",IFERROR(VLOOKUP(H64,INDIRECT(VLOOKUP($G64,ListaEfectos!$A$4:$F$77,2,0)),2,0),0),IF($N64="Desventaja",IFERROR(VLOOKUP(H64,INDIRECT(VLOOKUP($G64,ListaDesventajas!$A$1:$B$24,2,0)),2,0),0),IF($N64="Mantenida",10*INDEX(INDIRECT($F64),1,2),IF($N64="Sostenimiento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15</v>
      </c>
      <c r="P64" s="15">
        <f ca="1">IF($N64="Efecto",IFERROR(VLOOKUP(I64,INDIRECT(VLOOKUP($G64,ListaEfectos!$A$4:$F$77,2,0)),2,0),0),IF($N64="Desventaja",IFERROR(VLOOKUP(I64,INDIRECT(VLOOKUP($G64,ListaDesventajas!$A$1:$B$24,2,0)),2,0),0),IF($N64="Mantenida",10*INDEX(INDIRECT($F64),1,2),IF($N64="Sostenimiento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0</v>
      </c>
      <c r="Q64" s="15">
        <f ca="1">IF($N64="Efecto",IFERROR(VLOOKUP(J64,INDIRECT(VLOOKUP($G64,ListaEfectos!$A$4:$F$77,2,0)),2,0),0),IF($N64="Desventaja",IFERROR(VLOOKUP(J64,INDIRECT(VLOOKUP($G64,ListaDesventajas!$A$1:$B$24,2,0)),2,0),0),IF($N64="Mantenida",10*INDEX(INDIRECT($F64),1,2),IF($N64="Sostenimiento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0</v>
      </c>
      <c r="R64" s="15">
        <f ca="1">IF($N64="Efecto",IFERROR(VLOOKUP(K64,INDIRECT(VLOOKUP($G64,ListaEfectos!$A$4:$F$77,2,0)),2,0),0),IF($N64="Desventaja",IFERROR(VLOOKUP(K64,INDIRECT(VLOOKUP($G64,ListaDesventajas!$A$1:$B$24,2,0)),2,0),0),IF($N64="Mantenida",10*INDEX(INDIRECT($F64),1,2),IF($N64="Sostenimiento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0</v>
      </c>
      <c r="S64" s="15">
        <f ca="1">IF($N64="Efecto",IFERROR(VLOOKUP(L64,INDIRECT(VLOOKUP($G64,ListaEfectos!$A$4:$F$77,2,0)),2,0),0),IF($N64="Desventaja",IFERROR(VLOOKUP(L64,INDIRECT(VLOOKUP($G64,ListaDesventajas!$A$1:$B$24,2,0)),2,0),0),IF($N64="Mantenida",10*INDEX(INDIRECT($F64),1,2),IF($N64="Sostenimiento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0</v>
      </c>
      <c r="T64" s="52">
        <f t="shared" ca="1" si="4"/>
        <v>15</v>
      </c>
      <c r="V64" s="15" t="str">
        <f t="shared" si="0"/>
        <v>Habilidad de Ataque (+50)</v>
      </c>
      <c r="W64" s="15" t="str">
        <f t="shared" si="1"/>
        <v/>
      </c>
      <c r="X64" s="15" t="str">
        <f t="shared" si="5"/>
        <v/>
      </c>
      <c r="Y64" s="34" t="str">
        <f t="shared" ca="1" si="13"/>
        <v>Habilidad de Ataque (+50), Estados Sobrenaturales (RF 180, Estado añadido: Reducción de RF)</v>
      </c>
      <c r="Z64" s="34" t="str">
        <f t="shared" ca="1" si="7"/>
        <v>Daño reducido (Ningún Daño)</v>
      </c>
      <c r="AA64" s="34" t="str">
        <f t="shared" ca="1" si="8"/>
        <v/>
      </c>
      <c r="AB64" s="61" t="str">
        <f t="shared" ca="1" si="9"/>
        <v>Habilidad de Ataque (+50), Estados Sobrenaturales (RF 180, Estado añadido: Reducción de RF)</v>
      </c>
      <c r="AC64" s="62" t="str">
        <f t="shared" ca="1" si="10"/>
        <v>Daño reducido (Ningún Daño)</v>
      </c>
      <c r="AD64" s="56" t="str">
        <f t="shared" si="11"/>
        <v>Yowai</v>
      </c>
      <c r="AE64" s="15" t="str">
        <f t="shared" ca="1" si="12"/>
        <v>Aire, Fuego, Oscuridad, Luz, Oscuridad</v>
      </c>
      <c r="AF64" s="15" t="str">
        <f ca="1">IF($AB64="","",IF(OR([1]Tablas!A$1&gt;MATCH("?*",$AB65:$AB81,0),INDEX($T:$T,ROW($M63)+[1]Tablas!A$1)&lt;5),"",IF(INDEX($T:$T,ROW($M63)+[1]Tablas!A$1)&lt;6,"000",SUBSTITUTE(SUBSTITUTE(SUBSTITUTE(SUBSTITUTE(SUBSTITUTE(SUBSTITUTE(SUBSTITUTE(INDIRECT(ADDRESS(ROW($M63)+[1]Tablas!A$1,COLUMN($M64))),", ",""),"Aire","1"),"Agua","2"),"Fuego","3"),"Tierra","4"),"Luz","5"),"Oscuridad","6"))))</f>
        <v>136</v>
      </c>
      <c r="AG64" s="15" t="str">
        <f ca="1">IF($AB64="","",IF(OR([1]Tablas!B$1&gt;MATCH("?*",$AB65:$AB81,0),INDEX($T:$T,ROW($M63)+[1]Tablas!B$1)&lt;5),"",IF(INDEX($T:$T,ROW($M63)+[1]Tablas!B$1)&lt;6,"000",SUBSTITUTE(SUBSTITUTE(SUBSTITUTE(SUBSTITUTE(SUBSTITUTE(SUBSTITUTE(SUBSTITUTE(INDIRECT(ADDRESS(ROW($M63)+[1]Tablas!B$1,COLUMN($M64))),", ",""),"Aire","1"),"Agua","2"),"Fuego","3"),"Tierra","4"),"Luz","5"),"Oscuridad","6"))))</f>
        <v>56</v>
      </c>
      <c r="AH64" s="15" t="str">
        <f ca="1">IF($AB64="","",IF(OR([1]Tablas!C$1&gt;MATCH("?*",$AB65:$AB81,0),INDEX($T:$T,ROW($M63)+[1]Tablas!C$1)&lt;5),"",IF(INDEX($T:$T,ROW($M63)+[1]Tablas!C$1)&lt;6,"000",SUBSTITUTE(SUBSTITUTE(SUBSTITUTE(SUBSTITUTE(SUBSTITUTE(SUBSTITUTE(SUBSTITUTE(INDIRECT(ADDRESS(ROW($M63)+[1]Tablas!C$1,COLUMN($M64))),", ",""),"Aire","1"),"Agua","2"),"Fuego","3"),"Tierra","4"),"Luz","5"),"Oscuridad","6"))))</f>
        <v/>
      </c>
      <c r="AI64" s="15" t="str">
        <f ca="1">IF($AB64="","",IF(OR([1]Tablas!D$1&gt;MATCH("?*",$AB65:$AB81,0),INDEX($T:$T,ROW($M63)+[1]Tablas!D$1)&lt;5),"",IF(INDEX($T:$T,ROW($M63)+[1]Tablas!D$1)&lt;6,"000",SUBSTITUTE(SUBSTITUTE(SUBSTITUTE(SUBSTITUTE(SUBSTITUTE(SUBSTITUTE(SUBSTITUTE(INDIRECT(ADDRESS(ROW($M63)+[1]Tablas!D$1,COLUMN($M64))),", ",""),"Aire","1"),"Agua","2"),"Fuego","3"),"Tierra","4"),"Luz","5"),"Oscuridad","6"))))</f>
        <v/>
      </c>
      <c r="AJ64" s="15" t="str">
        <f ca="1">IF($AB64="","",IF(OR([1]Tablas!E$1&gt;MATCH("?*",$AB65:$AB81,0),INDEX($T:$T,ROW($M63)+[1]Tablas!E$1)&lt;5),"",IF(INDEX($T:$T,ROW($M63)+[1]Tablas!E$1)&lt;6,"000",SUBSTITUTE(SUBSTITUTE(SUBSTITUTE(SUBSTITUTE(SUBSTITUTE(SUBSTITUTE(SUBSTITUTE(INDIRECT(ADDRESS(ROW($M63)+[1]Tablas!E$1,COLUMN($M64))),", ",""),"Aire","1"),"Agua","2"),"Fuego","3"),"Tierra","4"),"Luz","5"),"Oscuridad","6"))))</f>
        <v/>
      </c>
      <c r="AK64" s="15" t="str">
        <f ca="1">IF($AB64="","",IF(OR([1]Tablas!F$1&gt;MATCH("?*",$AB65:$AB81,0),INDEX($T:$T,ROW($M63)+[1]Tablas!F$1)&lt;5),"",IF(INDEX($T:$T,ROW($M63)+[1]Tablas!F$1)&lt;6,"000",SUBSTITUTE(SUBSTITUTE(SUBSTITUTE(SUBSTITUTE(SUBSTITUTE(SUBSTITUTE(SUBSTITUTE(INDIRECT(ADDRESS(ROW($M63)+[1]Tablas!F$1,COLUMN($M64))),", ",""),"Aire","1"),"Agua","2"),"Fuego","3"),"Tierra","4"),"Luz","5"),"Oscuridad","6"))))</f>
        <v/>
      </c>
    </row>
    <row r="65" spans="1:37" x14ac:dyDescent="0.25">
      <c r="A65" s="73"/>
      <c r="C65" s="15" t="str">
        <f t="shared" si="2"/>
        <v/>
      </c>
      <c r="D65" s="15" t="str">
        <f t="shared" si="3"/>
        <v/>
      </c>
      <c r="E65" s="15" t="s">
        <v>49</v>
      </c>
      <c r="F65" s="15" t="str">
        <f t="array" ref="F65">IF(C65&lt;&gt;"",ADDRESS(ROW(C65),COLUMN(C65))&amp;":"&amp;ADDRESS(ROW(C65)-1+MATCH(TRUE,C66:$C$463&lt;&gt;"",0),COLUMN(U65)),F64)</f>
        <v>$C$64:$U$66</v>
      </c>
      <c r="G65" s="18" t="s">
        <v>337</v>
      </c>
      <c r="H65" s="15" t="s">
        <v>374</v>
      </c>
      <c r="I65" s="15" t="s">
        <v>375</v>
      </c>
      <c r="M65" s="18" t="str">
        <f>IFERROR(VLOOKUP(G65,ListaEfectos!$A$4:$F$77,6,0),"")</f>
        <v>Luz, Oscuridad</v>
      </c>
      <c r="N65" s="46" t="str">
        <f>IF(G65="requerimiento","Desventaja",IFERROR(IF(VLOOKUP($G65,ListaEfectos!$A$4:$F$77,1,0)&lt;&gt;"","Efecto"),IFERROR(IF(VLOOKUP($G65,ListaDesventajas!$A$2:$A$24,1,0)&lt;&gt;"","Desventaja"),G65)))</f>
        <v>Efecto</v>
      </c>
      <c r="O65" s="17">
        <f ca="1">IF($N65="Efecto",IFERROR(VLOOKUP(H65,INDIRECT(VLOOKUP($G65,ListaEfectos!$A$4:$F$77,2,0)),2,0),0),IF($N65="Desventaja",IFERROR(VLOOKUP(H65,INDIRECT(VLOOKUP($G65,ListaDesventajas!$A$1:$B$24,2,0)),2,0),0),IF($N65="Mantenida",10*INDEX(INDIRECT($F65),1,2),IF($N65="Sostenimiento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50</v>
      </c>
      <c r="P65" s="15">
        <f ca="1">IF($N65="Efecto",IFERROR(VLOOKUP(I65,INDIRECT(VLOOKUP($G65,ListaEfectos!$A$4:$F$77,2,0)),2,0),0),IF($N65="Desventaja",IFERROR(VLOOKUP(I65,INDIRECT(VLOOKUP($G65,ListaDesventajas!$A$1:$B$24,2,0)),2,0),0),IF($N65="Mantenida",10*INDEX(INDIRECT($F65),1,2),IF($N65="Sostenimiento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10</v>
      </c>
      <c r="Q65" s="15">
        <f ca="1">IF($N65="Efecto",IFERROR(VLOOKUP(J65,INDIRECT(VLOOKUP($G65,ListaEfectos!$A$4:$F$77,2,0)),2,0),0),IF($N65="Desventaja",IFERROR(VLOOKUP(J65,INDIRECT(VLOOKUP($G65,ListaDesventajas!$A$1:$B$24,2,0)),2,0),0),IF($N65="Mantenida",10*INDEX(INDIRECT($F65),1,2),IF($N65="Sostenimiento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0</v>
      </c>
      <c r="R65" s="15">
        <f ca="1">IF($N65="Efecto",IFERROR(VLOOKUP(K65,INDIRECT(VLOOKUP($G65,ListaEfectos!$A$4:$F$77,2,0)),2,0),0),IF($N65="Desventaja",IFERROR(VLOOKUP(K65,INDIRECT(VLOOKUP($G65,ListaDesventajas!$A$1:$B$24,2,0)),2,0),0),IF($N65="Mantenida",10*INDEX(INDIRECT($F65),1,2),IF($N65="Sostenimiento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0</v>
      </c>
      <c r="S65" s="15">
        <f ca="1">IF($N65="Efecto",IFERROR(VLOOKUP(L65,INDIRECT(VLOOKUP($G65,ListaEfectos!$A$4:$F$77,2,0)),2,0),0),IF($N65="Desventaja",IFERROR(VLOOKUP(L65,INDIRECT(VLOOKUP($G65,ListaDesventajas!$A$1:$B$24,2,0)),2,0),0),IF($N65="Mantenida",10*INDEX(INDIRECT($F65),1,2),IF($N65="Sostenimiento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0</v>
      </c>
      <c r="T65" s="52">
        <f t="shared" ca="1" si="4"/>
        <v>60</v>
      </c>
      <c r="V65" s="15" t="str">
        <f t="shared" si="0"/>
        <v>Estados Sobrenaturales (RF 180, Estado añadido: Reducción de RF)</v>
      </c>
      <c r="W65" s="15" t="str">
        <f t="shared" si="1"/>
        <v/>
      </c>
      <c r="X65" s="15" t="str">
        <f t="shared" si="5"/>
        <v/>
      </c>
      <c r="Y65" s="34" t="str">
        <f t="shared" ca="1" si="13"/>
        <v/>
      </c>
      <c r="Z65" s="34" t="str">
        <f t="shared" ca="1" si="7"/>
        <v/>
      </c>
      <c r="AA65" s="34" t="str">
        <f t="shared" ca="1" si="8"/>
        <v/>
      </c>
      <c r="AB65" s="61" t="str">
        <f t="shared" ca="1" si="9"/>
        <v/>
      </c>
      <c r="AC65" s="62" t="str">
        <f t="shared" ca="1" si="10"/>
        <v/>
      </c>
      <c r="AD65" s="56" t="str">
        <f t="shared" si="11"/>
        <v/>
      </c>
      <c r="AE65" s="15" t="str">
        <f t="shared" ca="1" si="12"/>
        <v/>
      </c>
      <c r="AF65" s="15" t="str">
        <f ca="1">IF($AB65="","",IF(OR([1]Tablas!A$1&gt;MATCH("?*",$AB66:$AB82,0),INDEX($T:$T,ROW($M64)+[1]Tablas!A$1)&lt;5),"",IF(INDEX($T:$T,ROW($M64)+[1]Tablas!A$1)&lt;6,"000",SUBSTITUTE(SUBSTITUTE(SUBSTITUTE(SUBSTITUTE(SUBSTITUTE(SUBSTITUTE(SUBSTITUTE(INDIRECT(ADDRESS(ROW($M64)+[1]Tablas!A$1,COLUMN($M65))),", ",""),"Aire","1"),"Agua","2"),"Fuego","3"),"Tierra","4"),"Luz","5"),"Oscuridad","6"))))</f>
        <v/>
      </c>
      <c r="AG65" s="15" t="str">
        <f ca="1">IF($AB65="","",IF(OR([1]Tablas!B$1&gt;MATCH("?*",$AB66:$AB82,0),INDEX($T:$T,ROW($M64)+[1]Tablas!B$1)&lt;5),"",IF(INDEX($T:$T,ROW($M64)+[1]Tablas!B$1)&lt;6,"000",SUBSTITUTE(SUBSTITUTE(SUBSTITUTE(SUBSTITUTE(SUBSTITUTE(SUBSTITUTE(SUBSTITUTE(INDIRECT(ADDRESS(ROW($M64)+[1]Tablas!B$1,COLUMN($M65))),", ",""),"Aire","1"),"Agua","2"),"Fuego","3"),"Tierra","4"),"Luz","5"),"Oscuridad","6"))))</f>
        <v/>
      </c>
      <c r="AH65" s="15" t="str">
        <f ca="1">IF($AB65="","",IF(OR([1]Tablas!C$1&gt;MATCH("?*",$AB66:$AB82,0),INDEX($T:$T,ROW($M64)+[1]Tablas!C$1)&lt;5),"",IF(INDEX($T:$T,ROW($M64)+[1]Tablas!C$1)&lt;6,"000",SUBSTITUTE(SUBSTITUTE(SUBSTITUTE(SUBSTITUTE(SUBSTITUTE(SUBSTITUTE(SUBSTITUTE(INDIRECT(ADDRESS(ROW($M64)+[1]Tablas!C$1,COLUMN($M65))),", ",""),"Aire","1"),"Agua","2"),"Fuego","3"),"Tierra","4"),"Luz","5"),"Oscuridad","6"))))</f>
        <v/>
      </c>
      <c r="AI65" s="15" t="str">
        <f ca="1">IF($AB65="","",IF(OR([1]Tablas!D$1&gt;MATCH("?*",$AB66:$AB82,0),INDEX($T:$T,ROW($M64)+[1]Tablas!D$1)&lt;5),"",IF(INDEX($T:$T,ROW($M64)+[1]Tablas!D$1)&lt;6,"000",SUBSTITUTE(SUBSTITUTE(SUBSTITUTE(SUBSTITUTE(SUBSTITUTE(SUBSTITUTE(SUBSTITUTE(INDIRECT(ADDRESS(ROW($M64)+[1]Tablas!D$1,COLUMN($M65))),", ",""),"Aire","1"),"Agua","2"),"Fuego","3"),"Tierra","4"),"Luz","5"),"Oscuridad","6"))))</f>
        <v/>
      </c>
      <c r="AJ65" s="15" t="str">
        <f ca="1">IF($AB65="","",IF(OR([1]Tablas!E$1&gt;MATCH("?*",$AB66:$AB82,0),INDEX($T:$T,ROW($M64)+[1]Tablas!E$1)&lt;5),"",IF(INDEX($T:$T,ROW($M64)+[1]Tablas!E$1)&lt;6,"000",SUBSTITUTE(SUBSTITUTE(SUBSTITUTE(SUBSTITUTE(SUBSTITUTE(SUBSTITUTE(SUBSTITUTE(INDIRECT(ADDRESS(ROW($M64)+[1]Tablas!E$1,COLUMN($M65))),", ",""),"Aire","1"),"Agua","2"),"Fuego","3"),"Tierra","4"),"Luz","5"),"Oscuridad","6"))))</f>
        <v/>
      </c>
      <c r="AK65" s="15" t="str">
        <f ca="1">IF($AB65="","",IF(OR([1]Tablas!F$1&gt;MATCH("?*",$AB66:$AB82,0),INDEX($T:$T,ROW($M64)+[1]Tablas!F$1)&lt;5),"",IF(INDEX($T:$T,ROW($M64)+[1]Tablas!F$1)&lt;6,"000",SUBSTITUTE(SUBSTITUTE(SUBSTITUTE(SUBSTITUTE(SUBSTITUTE(SUBSTITUTE(SUBSTITUTE(INDIRECT(ADDRESS(ROW($M64)+[1]Tablas!F$1,COLUMN($M65))),", ",""),"Aire","1"),"Agua","2"),"Fuego","3"),"Tierra","4"),"Luz","5"),"Oscuridad","6"))))</f>
        <v/>
      </c>
    </row>
    <row r="66" spans="1:37" x14ac:dyDescent="0.25">
      <c r="A66" s="73"/>
      <c r="B66" s="18" t="s">
        <v>257</v>
      </c>
      <c r="C66" s="15" t="str">
        <f t="shared" si="2"/>
        <v/>
      </c>
      <c r="D66" s="15" t="str">
        <f t="shared" si="3"/>
        <v/>
      </c>
      <c r="F66" s="15" t="str">
        <f t="array" ref="F66">IF(C66&lt;&gt;"",ADDRESS(ROW(C66),COLUMN(C66))&amp;":"&amp;ADDRESS(ROW(C66)-1+MATCH(TRUE,C67:$C$463&lt;&gt;"",0),COLUMN(U66)),F65)</f>
        <v>$C$64:$U$66</v>
      </c>
      <c r="G66" s="18" t="s">
        <v>338</v>
      </c>
      <c r="H66" s="15" t="s">
        <v>1071</v>
      </c>
      <c r="M66" s="18" t="str">
        <f>IFERROR(VLOOKUP(G66,ListaEfectos!$A$4:$F$77,6,0),"")</f>
        <v/>
      </c>
      <c r="N66" s="46" t="str">
        <f>IF(G66="requerimiento","Desventaja",IFERROR(IF(VLOOKUP($G66,ListaEfectos!$A$4:$F$77,1,0)&lt;&gt;"","Efecto"),IFERROR(IF(VLOOKUP($G66,ListaDesventajas!$A$2:$A$24,1,0)&lt;&gt;"","Desventaja"),G66)))</f>
        <v>Desventaja</v>
      </c>
      <c r="O66" s="17">
        <f ca="1">IF($N66="Efecto",IFERROR(VLOOKUP(H66,INDIRECT(VLOOKUP($G66,ListaEfectos!$A$4:$F$77,2,0)),2,0),0),IF($N66="Desventaja",IFERROR(VLOOKUP(H66,INDIRECT(VLOOKUP($G66,ListaDesventajas!$A$1:$B$24,2,0)),2,0),0),IF($N66="Mantenida",10*INDEX(INDIRECT($F66),1,2),IF($N66="Sostenimiento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-20</v>
      </c>
      <c r="P66" s="15">
        <f ca="1">IF($N66="Efecto",IFERROR(VLOOKUP(I66,INDIRECT(VLOOKUP($G66,ListaEfectos!$A$4:$F$77,2,0)),2,0),0),IF($N66="Desventaja",IFERROR(VLOOKUP(I66,INDIRECT(VLOOKUP($G66,ListaDesventajas!$A$1:$B$24,2,0)),2,0),0),IF($N66="Mantenida",10*INDEX(INDIRECT($F66),1,2),IF($N66="Sostenimiento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0</v>
      </c>
      <c r="Q66" s="15">
        <f ca="1">IF($N66="Efecto",IFERROR(VLOOKUP(J66,INDIRECT(VLOOKUP($G66,ListaEfectos!$A$4:$F$77,2,0)),2,0),0),IF($N66="Desventaja",IFERROR(VLOOKUP(J66,INDIRECT(VLOOKUP($G66,ListaDesventajas!$A$1:$B$24,2,0)),2,0),0),IF($N66="Mantenida",10*INDEX(INDIRECT($F66),1,2),IF($N66="Sostenimiento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0</v>
      </c>
      <c r="R66" s="15">
        <f ca="1">IF($N66="Efecto",IFERROR(VLOOKUP(K66,INDIRECT(VLOOKUP($G66,ListaEfectos!$A$4:$F$77,2,0)),2,0),0),IF($N66="Desventaja",IFERROR(VLOOKUP(K66,INDIRECT(VLOOKUP($G66,ListaDesventajas!$A$1:$B$24,2,0)),2,0),0),IF($N66="Mantenida",10*INDEX(INDIRECT($F66),1,2),IF($N66="Sostenimiento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0</v>
      </c>
      <c r="S66" s="15">
        <f ca="1">IF($N66="Efecto",IFERROR(VLOOKUP(L66,INDIRECT(VLOOKUP($G66,ListaEfectos!$A$4:$F$77,2,0)),2,0),0),IF($N66="Desventaja",IFERROR(VLOOKUP(L66,INDIRECT(VLOOKUP($G66,ListaDesventajas!$A$1:$B$24,2,0)),2,0),0),IF($N66="Mantenida",10*INDEX(INDIRECT($F66),1,2),IF($N66="Sostenimiento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0</v>
      </c>
      <c r="T66" s="52">
        <f t="shared" ca="1" si="4"/>
        <v>-20</v>
      </c>
      <c r="V66" s="15" t="str">
        <f t="shared" ref="V66:V129" si="14">IF(N66="efecto",G66&amp;IF(H66=" ",""," ("&amp;H66&amp;IF(I66="","",", "&amp;I66)&amp;IF(J66="","",", "&amp;J66)&amp;IF(K66="","",", "&amp;K66)&amp;IF(L66="","",", "&amp;L66)&amp;")"),"")</f>
        <v/>
      </c>
      <c r="W66" s="15" t="str">
        <f t="shared" ref="W66:W103" si="15">IF(N66="desventaja",G66&amp;IF(H66=" ",""," ("&amp;H66&amp;IF(I66="","",", "&amp;I66)&amp;IF(J66="","",", "&amp;J66)&amp;IF(K66="","",", "&amp;K66)&amp;IF(L66="","",", "&amp;L66)&amp;")"),"")</f>
        <v>Daño reducido (Ningún Daño)</v>
      </c>
      <c r="X66" s="15" t="str">
        <f t="shared" si="5"/>
        <v/>
      </c>
      <c r="Y66" s="34" t="str">
        <f t="shared" ca="1" si="13"/>
        <v/>
      </c>
      <c r="Z66" s="34" t="str">
        <f t="shared" ca="1" si="7"/>
        <v/>
      </c>
      <c r="AA66" s="34" t="str">
        <f t="shared" ca="1" si="8"/>
        <v/>
      </c>
      <c r="AB66" s="61" t="str">
        <f t="shared" ca="1" si="9"/>
        <v/>
      </c>
      <c r="AC66" s="62" t="str">
        <f t="shared" ca="1" si="10"/>
        <v/>
      </c>
      <c r="AD66" s="56" t="e">
        <f t="shared" si="11"/>
        <v>#VALUE!</v>
      </c>
      <c r="AE66" s="15" t="str">
        <f t="shared" ca="1" si="12"/>
        <v/>
      </c>
      <c r="AF66" s="15" t="str">
        <f ca="1">IF($AB66="","",IF(OR([1]Tablas!A$1&gt;MATCH("?*",$AB67:$AB83,0),INDEX($T:$T,ROW($M65)+[1]Tablas!A$1)&lt;5),"",IF(INDEX($T:$T,ROW($M65)+[1]Tablas!A$1)&lt;6,"000",SUBSTITUTE(SUBSTITUTE(SUBSTITUTE(SUBSTITUTE(SUBSTITUTE(SUBSTITUTE(SUBSTITUTE(INDIRECT(ADDRESS(ROW($M65)+[1]Tablas!A$1,COLUMN($M66))),", ",""),"Aire","1"),"Agua","2"),"Fuego","3"),"Tierra","4"),"Luz","5"),"Oscuridad","6"))))</f>
        <v/>
      </c>
      <c r="AG66" s="15" t="str">
        <f ca="1">IF($AB66="","",IF(OR([1]Tablas!B$1&gt;MATCH("?*",$AB67:$AB83,0),INDEX($T:$T,ROW($M65)+[1]Tablas!B$1)&lt;5),"",IF(INDEX($T:$T,ROW($M65)+[1]Tablas!B$1)&lt;6,"000",SUBSTITUTE(SUBSTITUTE(SUBSTITUTE(SUBSTITUTE(SUBSTITUTE(SUBSTITUTE(SUBSTITUTE(INDIRECT(ADDRESS(ROW($M65)+[1]Tablas!B$1,COLUMN($M66))),", ",""),"Aire","1"),"Agua","2"),"Fuego","3"),"Tierra","4"),"Luz","5"),"Oscuridad","6"))))</f>
        <v/>
      </c>
      <c r="AH66" s="15" t="str">
        <f ca="1">IF($AB66="","",IF(OR([1]Tablas!C$1&gt;MATCH("?*",$AB67:$AB83,0),INDEX($T:$T,ROW($M65)+[1]Tablas!C$1)&lt;5),"",IF(INDEX($T:$T,ROW($M65)+[1]Tablas!C$1)&lt;6,"000",SUBSTITUTE(SUBSTITUTE(SUBSTITUTE(SUBSTITUTE(SUBSTITUTE(SUBSTITUTE(SUBSTITUTE(INDIRECT(ADDRESS(ROW($M65)+[1]Tablas!C$1,COLUMN($M66))),", ",""),"Aire","1"),"Agua","2"),"Fuego","3"),"Tierra","4"),"Luz","5"),"Oscuridad","6"))))</f>
        <v/>
      </c>
      <c r="AI66" s="15" t="str">
        <f ca="1">IF($AB66="","",IF(OR([1]Tablas!D$1&gt;MATCH("?*",$AB67:$AB83,0),INDEX($T:$T,ROW($M65)+[1]Tablas!D$1)&lt;5),"",IF(INDEX($T:$T,ROW($M65)+[1]Tablas!D$1)&lt;6,"000",SUBSTITUTE(SUBSTITUTE(SUBSTITUTE(SUBSTITUTE(SUBSTITUTE(SUBSTITUTE(SUBSTITUTE(INDIRECT(ADDRESS(ROW($M65)+[1]Tablas!D$1,COLUMN($M66))),", ",""),"Aire","1"),"Agua","2"),"Fuego","3"),"Tierra","4"),"Luz","5"),"Oscuridad","6"))))</f>
        <v/>
      </c>
      <c r="AJ66" s="15" t="str">
        <f ca="1">IF($AB66="","",IF(OR([1]Tablas!E$1&gt;MATCH("?*",$AB67:$AB83,0),INDEX($T:$T,ROW($M65)+[1]Tablas!E$1)&lt;5),"",IF(INDEX($T:$T,ROW($M65)+[1]Tablas!E$1)&lt;6,"000",SUBSTITUTE(SUBSTITUTE(SUBSTITUTE(SUBSTITUTE(SUBSTITUTE(SUBSTITUTE(SUBSTITUTE(INDIRECT(ADDRESS(ROW($M65)+[1]Tablas!E$1,COLUMN($M66))),", ",""),"Aire","1"),"Agua","2"),"Fuego","3"),"Tierra","4"),"Luz","5"),"Oscuridad","6"))))</f>
        <v/>
      </c>
      <c r="AK66" s="15" t="str">
        <f ca="1">IF($AB66="","",IF(OR([1]Tablas!F$1&gt;MATCH("?*",$AB67:$AB83,0),INDEX($T:$T,ROW($M65)+[1]Tablas!F$1)&lt;5),"",IF(INDEX($T:$T,ROW($M65)+[1]Tablas!F$1)&lt;6,"000",SUBSTITUTE(SUBSTITUTE(SUBSTITUTE(SUBSTITUTE(SUBSTITUTE(SUBSTITUTE(SUBSTITUTE(INDIRECT(ADDRESS(ROW($M65)+[1]Tablas!F$1,COLUMN($M66))),", ",""),"Aire","1"),"Agua","2"),"Fuego","3"),"Tierra","4"),"Luz","5"),"Oscuridad","6"))))</f>
        <v/>
      </c>
    </row>
    <row r="67" spans="1:37" x14ac:dyDescent="0.25">
      <c r="A67" s="73"/>
      <c r="B67" s="18" t="s">
        <v>403</v>
      </c>
      <c r="C67" s="15">
        <f t="shared" ref="C67:C136" si="16">IFERROR(VALUE(MID(B67,FIND("(",B67)+1,FIND(")",B67)-FIND("(",B67)-4)),"")</f>
        <v>70</v>
      </c>
      <c r="D67" s="15">
        <f t="shared" ref="D67:D136" si="17">IFERROR(VALUE(RIGHT(B67,1)),"")</f>
        <v>3</v>
      </c>
      <c r="E67" s="15" t="s">
        <v>50</v>
      </c>
      <c r="F67" s="15" t="str">
        <f t="array" ref="F67">IF(C67&lt;&gt;"",ADDRESS(ROW(C67),COLUMN(C67))&amp;":"&amp;ADDRESS(ROW(C67)-1+MATCH(TRUE,C68:$C$463&lt;&gt;"",0),COLUMN(U67)),F66)</f>
        <v>$C$67:$U$69</v>
      </c>
      <c r="G67" s="18" t="s">
        <v>252</v>
      </c>
      <c r="H67" s="16" t="s">
        <v>345</v>
      </c>
      <c r="M67" s="18" t="str">
        <f>IFERROR(VLOOKUP(G67,ListaEfectos!$A$4:$F$77,6,0),"")</f>
        <v>Aire, Fuego, Oscuridad</v>
      </c>
      <c r="N67" s="46" t="str">
        <f>IF(G67="requerimiento","Desventaja",IFERROR(IF(VLOOKUP($G67,ListaEfectos!$A$4:$F$77,1,0)&lt;&gt;"","Efecto"),IFERROR(IF(VLOOKUP($G67,ListaDesventajas!$A$2:$A$24,1,0)&lt;&gt;"","Desventaja"),G67)))</f>
        <v>Efecto</v>
      </c>
      <c r="O67" s="17">
        <f ca="1">IF($N67="Efecto",IFERROR(VLOOKUP(H67,INDIRECT(VLOOKUP($G67,ListaEfectos!$A$4:$F$77,2,0)),2,0),0),IF($N67="Desventaja",IFERROR(VLOOKUP(H67,INDIRECT(VLOOKUP($G67,ListaDesventajas!$A$1:$B$24,2,0)),2,0),0),IF($N67="Mantenida",10*INDEX(INDIRECT($F67),1,2),IF($N67="Sostenimiento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20</v>
      </c>
      <c r="P67" s="15">
        <f ca="1">IF($N67="Efecto",IFERROR(VLOOKUP(I67,INDIRECT(VLOOKUP($G67,ListaEfectos!$A$4:$F$77,2,0)),2,0),0),IF($N67="Desventaja",IFERROR(VLOOKUP(I67,INDIRECT(VLOOKUP($G67,ListaDesventajas!$A$1:$B$24,2,0)),2,0),0),IF($N67="Mantenida",10*INDEX(INDIRECT($F67),1,2),IF($N67="Sostenimiento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0</v>
      </c>
      <c r="Q67" s="15">
        <f ca="1">IF($N67="Efecto",IFERROR(VLOOKUP(J67,INDIRECT(VLOOKUP($G67,ListaEfectos!$A$4:$F$77,2,0)),2,0),0),IF($N67="Desventaja",IFERROR(VLOOKUP(J67,INDIRECT(VLOOKUP($G67,ListaDesventajas!$A$1:$B$24,2,0)),2,0),0),IF($N67="Mantenida",10*INDEX(INDIRECT($F67),1,2),IF($N67="Sostenimiento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0</v>
      </c>
      <c r="R67" s="15">
        <f ca="1">IF($N67="Efecto",IFERROR(VLOOKUP(K67,INDIRECT(VLOOKUP($G67,ListaEfectos!$A$4:$F$77,2,0)),2,0),0),IF($N67="Desventaja",IFERROR(VLOOKUP(K67,INDIRECT(VLOOKUP($G67,ListaDesventajas!$A$1:$B$24,2,0)),2,0),0),IF($N67="Mantenida",10*INDEX(INDIRECT($F67),1,2),IF($N67="Sostenimiento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0</v>
      </c>
      <c r="S67" s="15">
        <f ca="1">IF($N67="Efecto",IFERROR(VLOOKUP(L67,INDIRECT(VLOOKUP($G67,ListaEfectos!$A$4:$F$77,2,0)),2,0),0),IF($N67="Desventaja",IFERROR(VLOOKUP(L67,INDIRECT(VLOOKUP($G67,ListaDesventajas!$A$1:$B$24,2,0)),2,0),0),IF($N67="Mantenida",10*INDEX(INDIRECT($F67),1,2),IF($N67="Sostenimiento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0</v>
      </c>
      <c r="T67" s="52">
        <f t="shared" ref="T67:T130" ca="1" si="18">IF(OR(N67="Efecto",N67="Desventaja"),SUM(O67:S67),O67)</f>
        <v>20</v>
      </c>
      <c r="V67" s="15" t="str">
        <f t="shared" si="14"/>
        <v>Habilidad de Ataque (+75)</v>
      </c>
      <c r="W67" s="15" t="str">
        <f t="shared" si="15"/>
        <v/>
      </c>
      <c r="X67" s="15" t="str">
        <f t="shared" ref="X67:X130" si="19">IF(N67="Combinable",N67,"")</f>
        <v/>
      </c>
      <c r="Y67" s="34" t="str">
        <f t="shared" ca="1" si="13"/>
        <v>Habilidad de Ataque (+75), Estados Sobrenaturales (RF 140, Estado añadido: Muerte)</v>
      </c>
      <c r="Z67" s="34" t="str">
        <f t="shared" ref="Z67:Z130" ca="1" si="20">IFERROR(IF(Y67="","",_xlfn.TEXTJOIN(", ",TRUE,INDIRECT(ADDRESS(ROW(Y67),COLUMN(W67))&amp;":"&amp;ADDRESS(ROW(Y67)+MATCH("?*",Y68:Y85,0)-1,COLUMN(W67))))),"")</f>
        <v>Daño reducido (Ningún Daño)</v>
      </c>
      <c r="AA67" s="34" t="str">
        <f t="shared" ref="AA67:AA130" ca="1" si="21">IFERROR(IF(Y67="","",_xlfn.TEXTJOIN(", ",TRUE,INDIRECT(ADDRESS(ROW(Y67),COLUMN(X67))&amp;":"&amp;ADDRESS(ROW(Y67)+MATCH("?*",Y68:Y85,0)-1,COLUMN(X67))))),"")</f>
        <v/>
      </c>
      <c r="AB67" s="61" t="str">
        <f t="shared" ref="AB67:AB130" ca="1" si="22">Y67</f>
        <v>Habilidad de Ataque (+75), Estados Sobrenaturales (RF 140, Estado añadido: Muerte)</v>
      </c>
      <c r="AC67" s="62" t="str">
        <f t="shared" ref="AC67:AC130" ca="1" si="23">_xlfn.TEXTJOIN(",",TRUE,AA67,Z67)</f>
        <v>Daño reducido (Ningún Daño)</v>
      </c>
      <c r="AD67" s="56" t="str">
        <f t="shared" ref="AD67:AD130" si="24">IF(B67="","",LEFT(B67,FIND(" (",B67)-1))</f>
        <v>Korosu</v>
      </c>
      <c r="AE67" s="15" t="str">
        <f t="shared" ref="AE67:AE130" ca="1" si="25">IFERROR(IF(Y67="","",_xlfn.TEXTJOIN(", ",TRUE,IF(INDIRECT(ADDRESS(ROW(Y67),COLUMN(T67))&amp;":"&amp;ADDRESS(ROW(Y67)+MATCH("?*",Y68:Y95,0)-1,COLUMN(T67)))=5,"",INDIRECT(ADDRESS(ROW(Y67),COLUMN(M67))&amp;":"&amp;ADDRESS(ROW(Y67)+MATCH("?*",Y68:Y95,0)-1,COLUMN(M67)))))),"")</f>
        <v>Aire, Fuego, Oscuridad, Luz, Oscuridad</v>
      </c>
      <c r="AF67" s="15" t="str">
        <f ca="1">IF($AB67="","",IF(OR([1]Tablas!A$1&gt;MATCH("?*",$AB68:$AB84,0),INDEX($T:$T,ROW($M66)+[1]Tablas!A$1)&lt;5),"",IF(INDEX($T:$T,ROW($M66)+[1]Tablas!A$1)&lt;6,"000",SUBSTITUTE(SUBSTITUTE(SUBSTITUTE(SUBSTITUTE(SUBSTITUTE(SUBSTITUTE(SUBSTITUTE(INDIRECT(ADDRESS(ROW($M66)+[1]Tablas!A$1,COLUMN($M67))),", ",""),"Aire","1"),"Agua","2"),"Fuego","3"),"Tierra","4"),"Luz","5"),"Oscuridad","6"))))</f>
        <v>136</v>
      </c>
      <c r="AG67" s="15" t="str">
        <f ca="1">IF($AB67="","",IF(OR([1]Tablas!B$1&gt;MATCH("?*",$AB68:$AB84,0),INDEX($T:$T,ROW($M66)+[1]Tablas!B$1)&lt;5),"",IF(INDEX($T:$T,ROW($M66)+[1]Tablas!B$1)&lt;6,"000",SUBSTITUTE(SUBSTITUTE(SUBSTITUTE(SUBSTITUTE(SUBSTITUTE(SUBSTITUTE(SUBSTITUTE(INDIRECT(ADDRESS(ROW($M66)+[1]Tablas!B$1,COLUMN($M67))),", ",""),"Aire","1"),"Agua","2"),"Fuego","3"),"Tierra","4"),"Luz","5"),"Oscuridad","6"))))</f>
        <v>56</v>
      </c>
      <c r="AH67" s="15" t="str">
        <f ca="1">IF($AB67="","",IF(OR([1]Tablas!C$1&gt;MATCH("?*",$AB68:$AB84,0),INDEX($T:$T,ROW($M66)+[1]Tablas!C$1)&lt;5),"",IF(INDEX($T:$T,ROW($M66)+[1]Tablas!C$1)&lt;6,"000",SUBSTITUTE(SUBSTITUTE(SUBSTITUTE(SUBSTITUTE(SUBSTITUTE(SUBSTITUTE(SUBSTITUTE(INDIRECT(ADDRESS(ROW($M66)+[1]Tablas!C$1,COLUMN($M67))),", ",""),"Aire","1"),"Agua","2"),"Fuego","3"),"Tierra","4"),"Luz","5"),"Oscuridad","6"))))</f>
        <v/>
      </c>
      <c r="AI67" s="15" t="str">
        <f ca="1">IF($AB67="","",IF(OR([1]Tablas!D$1&gt;MATCH("?*",$AB68:$AB84,0),INDEX($T:$T,ROW($M66)+[1]Tablas!D$1)&lt;5),"",IF(INDEX($T:$T,ROW($M66)+[1]Tablas!D$1)&lt;6,"000",SUBSTITUTE(SUBSTITUTE(SUBSTITUTE(SUBSTITUTE(SUBSTITUTE(SUBSTITUTE(SUBSTITUTE(INDIRECT(ADDRESS(ROW($M66)+[1]Tablas!D$1,COLUMN($M67))),", ",""),"Aire","1"),"Agua","2"),"Fuego","3"),"Tierra","4"),"Luz","5"),"Oscuridad","6"))))</f>
        <v/>
      </c>
      <c r="AJ67" s="15" t="str">
        <f ca="1">IF($AB67="","",IF(OR([1]Tablas!E$1&gt;MATCH("?*",$AB68:$AB84,0),INDEX($T:$T,ROW($M66)+[1]Tablas!E$1)&lt;5),"",IF(INDEX($T:$T,ROW($M66)+[1]Tablas!E$1)&lt;6,"000",SUBSTITUTE(SUBSTITUTE(SUBSTITUTE(SUBSTITUTE(SUBSTITUTE(SUBSTITUTE(SUBSTITUTE(INDIRECT(ADDRESS(ROW($M66)+[1]Tablas!E$1,COLUMN($M67))),", ",""),"Aire","1"),"Agua","2"),"Fuego","3"),"Tierra","4"),"Luz","5"),"Oscuridad","6"))))</f>
        <v/>
      </c>
      <c r="AK67" s="15" t="str">
        <f ca="1">IF($AB67="","",IF(OR([1]Tablas!F$1&gt;MATCH("?*",$AB68:$AB84,0),INDEX($T:$T,ROW($M66)+[1]Tablas!F$1)&lt;5),"",IF(INDEX($T:$T,ROW($M66)+[1]Tablas!F$1)&lt;6,"000",SUBSTITUTE(SUBSTITUTE(SUBSTITUTE(SUBSTITUTE(SUBSTITUTE(SUBSTITUTE(SUBSTITUTE(INDIRECT(ADDRESS(ROW($M66)+[1]Tablas!F$1,COLUMN($M67))),", ",""),"Aire","1"),"Agua","2"),"Fuego","3"),"Tierra","4"),"Luz","5"),"Oscuridad","6"))))</f>
        <v/>
      </c>
    </row>
    <row r="68" spans="1:37" x14ac:dyDescent="0.25">
      <c r="A68" s="73"/>
      <c r="C68" s="15" t="str">
        <f t="shared" si="16"/>
        <v/>
      </c>
      <c r="D68" s="15" t="str">
        <f t="shared" si="17"/>
        <v/>
      </c>
      <c r="E68" s="15" t="s">
        <v>51</v>
      </c>
      <c r="F68" s="15" t="str">
        <f t="array" ref="F68">IF(C68&lt;&gt;"",ADDRESS(ROW(C68),COLUMN(C68))&amp;":"&amp;ADDRESS(ROW(C68)-1+MATCH(TRUE,C69:$C$463&lt;&gt;"",0),COLUMN(U68)),F67)</f>
        <v>$C$67:$U$69</v>
      </c>
      <c r="G68" s="18" t="s">
        <v>337</v>
      </c>
      <c r="H68" s="15" t="s">
        <v>372</v>
      </c>
      <c r="I68" s="15" t="s">
        <v>376</v>
      </c>
      <c r="M68" s="18" t="str">
        <f>IFERROR(VLOOKUP(G68,ListaEfectos!$A$4:$F$77,6,0),"")</f>
        <v>Luz, Oscuridad</v>
      </c>
      <c r="N68" s="46" t="str">
        <f>IF(G68="requerimiento","Desventaja",IFERROR(IF(VLOOKUP($G68,ListaEfectos!$A$4:$F$77,1,0)&lt;&gt;"","Efecto"),IFERROR(IF(VLOOKUP($G68,ListaDesventajas!$A$2:$A$24,1,0)&lt;&gt;"","Desventaja"),G68)))</f>
        <v>Efecto</v>
      </c>
      <c r="O68" s="17">
        <f ca="1">IF($N68="Efecto",IFERROR(VLOOKUP(H68,INDIRECT(VLOOKUP($G68,ListaEfectos!$A$4:$F$77,2,0)),2,0),0),IF($N68="Desventaja",IFERROR(VLOOKUP(H68,INDIRECT(VLOOKUP($G68,ListaDesventajas!$A$1:$B$24,2,0)),2,0),0),IF($N68="Mantenida",10*INDEX(INDIRECT($F68),1,2),IF($N68="Sostenimiento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20</v>
      </c>
      <c r="P68" s="15">
        <f ca="1">IF($N68="Efecto",IFERROR(VLOOKUP(I68,INDIRECT(VLOOKUP($G68,ListaEfectos!$A$4:$F$77,2,0)),2,0),0),IF($N68="Desventaja",IFERROR(VLOOKUP(I68,INDIRECT(VLOOKUP($G68,ListaDesventajas!$A$1:$B$24,2,0)),2,0),0),IF($N68="Mantenida",10*INDEX(INDIRECT($F68),1,2),IF($N68="Sostenimiento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50</v>
      </c>
      <c r="Q68" s="15">
        <f ca="1">IF($N68="Efecto",IFERROR(VLOOKUP(J68,INDIRECT(VLOOKUP($G68,ListaEfectos!$A$4:$F$77,2,0)),2,0),0),IF($N68="Desventaja",IFERROR(VLOOKUP(J68,INDIRECT(VLOOKUP($G68,ListaDesventajas!$A$1:$B$24,2,0)),2,0),0),IF($N68="Mantenida",10*INDEX(INDIRECT($F68),1,2),IF($N68="Sostenimiento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0</v>
      </c>
      <c r="R68" s="15">
        <f ca="1">IF($N68="Efecto",IFERROR(VLOOKUP(K68,INDIRECT(VLOOKUP($G68,ListaEfectos!$A$4:$F$77,2,0)),2,0),0),IF($N68="Desventaja",IFERROR(VLOOKUP(K68,INDIRECT(VLOOKUP($G68,ListaDesventajas!$A$1:$B$24,2,0)),2,0),0),IF($N68="Mantenida",10*INDEX(INDIRECT($F68),1,2),IF($N68="Sostenimiento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0</v>
      </c>
      <c r="S68" s="15">
        <f ca="1">IF($N68="Efecto",IFERROR(VLOOKUP(L68,INDIRECT(VLOOKUP($G68,ListaEfectos!$A$4:$F$77,2,0)),2,0),0),IF($N68="Desventaja",IFERROR(VLOOKUP(L68,INDIRECT(VLOOKUP($G68,ListaDesventajas!$A$1:$B$24,2,0)),2,0),0),IF($N68="Mantenida",10*INDEX(INDIRECT($F68),1,2),IF($N68="Sostenimiento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0</v>
      </c>
      <c r="T68" s="52">
        <f t="shared" ca="1" si="18"/>
        <v>70</v>
      </c>
      <c r="V68" s="15" t="str">
        <f t="shared" si="14"/>
        <v>Estados Sobrenaturales (RF 140, Estado añadido: Muerte)</v>
      </c>
      <c r="W68" s="15" t="str">
        <f t="shared" si="15"/>
        <v/>
      </c>
      <c r="X68" s="15" t="str">
        <f t="shared" si="19"/>
        <v/>
      </c>
      <c r="Y68" s="34" t="str">
        <f t="shared" ca="1" si="13"/>
        <v/>
      </c>
      <c r="Z68" s="34" t="str">
        <f t="shared" ca="1" si="20"/>
        <v/>
      </c>
      <c r="AA68" s="34" t="str">
        <f t="shared" ca="1" si="21"/>
        <v/>
      </c>
      <c r="AB68" s="61" t="str">
        <f t="shared" ca="1" si="22"/>
        <v/>
      </c>
      <c r="AC68" s="62" t="str">
        <f t="shared" ca="1" si="23"/>
        <v/>
      </c>
      <c r="AD68" s="56" t="str">
        <f t="shared" si="24"/>
        <v/>
      </c>
      <c r="AE68" s="15" t="str">
        <f t="shared" ca="1" si="25"/>
        <v/>
      </c>
      <c r="AF68" s="15" t="str">
        <f ca="1">IF($AB68="","",IF(OR([1]Tablas!A$1&gt;MATCH("?*",$AB69:$AB85,0),INDEX($T:$T,ROW($M67)+[1]Tablas!A$1)&lt;5),"",IF(INDEX($T:$T,ROW($M67)+[1]Tablas!A$1)&lt;6,"000",SUBSTITUTE(SUBSTITUTE(SUBSTITUTE(SUBSTITUTE(SUBSTITUTE(SUBSTITUTE(SUBSTITUTE(INDIRECT(ADDRESS(ROW($M67)+[1]Tablas!A$1,COLUMN($M68))),", ",""),"Aire","1"),"Agua","2"),"Fuego","3"),"Tierra","4"),"Luz","5"),"Oscuridad","6"))))</f>
        <v/>
      </c>
      <c r="AG68" s="15" t="str">
        <f ca="1">IF($AB68="","",IF(OR([1]Tablas!B$1&gt;MATCH("?*",$AB69:$AB85,0),INDEX($T:$T,ROW($M67)+[1]Tablas!B$1)&lt;5),"",IF(INDEX($T:$T,ROW($M67)+[1]Tablas!B$1)&lt;6,"000",SUBSTITUTE(SUBSTITUTE(SUBSTITUTE(SUBSTITUTE(SUBSTITUTE(SUBSTITUTE(SUBSTITUTE(INDIRECT(ADDRESS(ROW($M67)+[1]Tablas!B$1,COLUMN($M68))),", ",""),"Aire","1"),"Agua","2"),"Fuego","3"),"Tierra","4"),"Luz","5"),"Oscuridad","6"))))</f>
        <v/>
      </c>
      <c r="AH68" s="15" t="str">
        <f ca="1">IF($AB68="","",IF(OR([1]Tablas!C$1&gt;MATCH("?*",$AB69:$AB85,0),INDEX($T:$T,ROW($M67)+[1]Tablas!C$1)&lt;5),"",IF(INDEX($T:$T,ROW($M67)+[1]Tablas!C$1)&lt;6,"000",SUBSTITUTE(SUBSTITUTE(SUBSTITUTE(SUBSTITUTE(SUBSTITUTE(SUBSTITUTE(SUBSTITUTE(INDIRECT(ADDRESS(ROW($M67)+[1]Tablas!C$1,COLUMN($M68))),", ",""),"Aire","1"),"Agua","2"),"Fuego","3"),"Tierra","4"),"Luz","5"),"Oscuridad","6"))))</f>
        <v/>
      </c>
      <c r="AI68" s="15" t="str">
        <f ca="1">IF($AB68="","",IF(OR([1]Tablas!D$1&gt;MATCH("?*",$AB69:$AB85,0),INDEX($T:$T,ROW($M67)+[1]Tablas!D$1)&lt;5),"",IF(INDEX($T:$T,ROW($M67)+[1]Tablas!D$1)&lt;6,"000",SUBSTITUTE(SUBSTITUTE(SUBSTITUTE(SUBSTITUTE(SUBSTITUTE(SUBSTITUTE(SUBSTITUTE(INDIRECT(ADDRESS(ROW($M67)+[1]Tablas!D$1,COLUMN($M68))),", ",""),"Aire","1"),"Agua","2"),"Fuego","3"),"Tierra","4"),"Luz","5"),"Oscuridad","6"))))</f>
        <v/>
      </c>
      <c r="AJ68" s="15" t="str">
        <f ca="1">IF($AB68="","",IF(OR([1]Tablas!E$1&gt;MATCH("?*",$AB69:$AB85,0),INDEX($T:$T,ROW($M67)+[1]Tablas!E$1)&lt;5),"",IF(INDEX($T:$T,ROW($M67)+[1]Tablas!E$1)&lt;6,"000",SUBSTITUTE(SUBSTITUTE(SUBSTITUTE(SUBSTITUTE(SUBSTITUTE(SUBSTITUTE(SUBSTITUTE(INDIRECT(ADDRESS(ROW($M67)+[1]Tablas!E$1,COLUMN($M68))),", ",""),"Aire","1"),"Agua","2"),"Fuego","3"),"Tierra","4"),"Luz","5"),"Oscuridad","6"))))</f>
        <v/>
      </c>
      <c r="AK68" s="15" t="str">
        <f ca="1">IF($AB68="","",IF(OR([1]Tablas!F$1&gt;MATCH("?*",$AB69:$AB85,0),INDEX($T:$T,ROW($M67)+[1]Tablas!F$1)&lt;5),"",IF(INDEX($T:$T,ROW($M67)+[1]Tablas!F$1)&lt;6,"000",SUBSTITUTE(SUBSTITUTE(SUBSTITUTE(SUBSTITUTE(SUBSTITUTE(SUBSTITUTE(SUBSTITUTE(INDIRECT(ADDRESS(ROW($M67)+[1]Tablas!F$1,COLUMN($M68))),", ",""),"Aire","1"),"Agua","2"),"Fuego","3"),"Tierra","4"),"Luz","5"),"Oscuridad","6"))))</f>
        <v/>
      </c>
    </row>
    <row r="69" spans="1:37" ht="15.75" thickBot="1" x14ac:dyDescent="0.3">
      <c r="A69" s="73"/>
      <c r="B69" s="18" t="s">
        <v>257</v>
      </c>
      <c r="C69" s="15" t="str">
        <f t="shared" si="16"/>
        <v/>
      </c>
      <c r="D69" s="15" t="str">
        <f t="shared" si="17"/>
        <v/>
      </c>
      <c r="F69" s="15" t="str">
        <f t="array" ref="F69">IF(C69&lt;&gt;"",ADDRESS(ROW(C69),COLUMN(C69))&amp;":"&amp;ADDRESS(ROW(C69)-1+MATCH(TRUE,C70:$C$463&lt;&gt;"",0),COLUMN(U69)),F68)</f>
        <v>$C$67:$U$69</v>
      </c>
      <c r="G69" s="18" t="s">
        <v>338</v>
      </c>
      <c r="H69" s="15" t="s">
        <v>1071</v>
      </c>
      <c r="M69" s="18" t="str">
        <f>IFERROR(VLOOKUP(G69,ListaEfectos!$A$4:$F$77,6,0),"")</f>
        <v/>
      </c>
      <c r="N69" s="46" t="str">
        <f>IF(G69="requerimiento","Desventaja",IFERROR(IF(VLOOKUP($G69,ListaEfectos!$A$4:$F$77,1,0)&lt;&gt;"","Efecto"),IFERROR(IF(VLOOKUP($G69,ListaDesventajas!$A$2:$A$24,1,0)&lt;&gt;"","Desventaja"),G69)))</f>
        <v>Desventaja</v>
      </c>
      <c r="O69" s="17">
        <f ca="1">IF($N69="Efecto",IFERROR(VLOOKUP(H69,INDIRECT(VLOOKUP($G69,ListaEfectos!$A$4:$F$77,2,0)),2,0),0),IF($N69="Desventaja",IFERROR(VLOOKUP(H69,INDIRECT(VLOOKUP($G69,ListaDesventajas!$A$1:$B$24,2,0)),2,0),0),IF($N69="Mantenida",10*INDEX(INDIRECT($F69),1,2),IF($N69="Sostenimiento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-20</v>
      </c>
      <c r="P69" s="15">
        <f ca="1">IF($N69="Efecto",IFERROR(VLOOKUP(I69,INDIRECT(VLOOKUP($G69,ListaEfectos!$A$4:$F$77,2,0)),2,0),0),IF($N69="Desventaja",IFERROR(VLOOKUP(I69,INDIRECT(VLOOKUP($G69,ListaDesventajas!$A$1:$B$24,2,0)),2,0),0),IF($N69="Mantenida",10*INDEX(INDIRECT($F69),1,2),IF($N69="Sostenimiento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0</v>
      </c>
      <c r="Q69" s="15">
        <f ca="1">IF($N69="Efecto",IFERROR(VLOOKUP(J69,INDIRECT(VLOOKUP($G69,ListaEfectos!$A$4:$F$77,2,0)),2,0),0),IF($N69="Desventaja",IFERROR(VLOOKUP(J69,INDIRECT(VLOOKUP($G69,ListaDesventajas!$A$1:$B$24,2,0)),2,0),0),IF($N69="Mantenida",10*INDEX(INDIRECT($F69),1,2),IF($N69="Sostenimiento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0</v>
      </c>
      <c r="R69" s="15">
        <f ca="1">IF($N69="Efecto",IFERROR(VLOOKUP(K69,INDIRECT(VLOOKUP($G69,ListaEfectos!$A$4:$F$77,2,0)),2,0),0),IF($N69="Desventaja",IFERROR(VLOOKUP(K69,INDIRECT(VLOOKUP($G69,ListaDesventajas!$A$1:$B$24,2,0)),2,0),0),IF($N69="Mantenida",10*INDEX(INDIRECT($F69),1,2),IF($N69="Sostenimiento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0</v>
      </c>
      <c r="S69" s="15">
        <f ca="1">IF($N69="Efecto",IFERROR(VLOOKUP(L69,INDIRECT(VLOOKUP($G69,ListaEfectos!$A$4:$F$77,2,0)),2,0),0),IF($N69="Desventaja",IFERROR(VLOOKUP(L69,INDIRECT(VLOOKUP($G69,ListaDesventajas!$A$1:$B$24,2,0)),2,0),0),IF($N69="Mantenida",10*INDEX(INDIRECT($F69),1,2),IF($N69="Sostenimiento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0</v>
      </c>
      <c r="T69" s="52">
        <f t="shared" ca="1" si="18"/>
        <v>-20</v>
      </c>
      <c r="V69" s="15" t="str">
        <f t="shared" si="14"/>
        <v/>
      </c>
      <c r="W69" s="15" t="str">
        <f t="shared" si="15"/>
        <v>Daño reducido (Ningún Daño)</v>
      </c>
      <c r="X69" s="15" t="str">
        <f t="shared" si="19"/>
        <v/>
      </c>
      <c r="Y69" s="34" t="str">
        <f t="shared" ca="1" si="13"/>
        <v/>
      </c>
      <c r="Z69" s="34" t="str">
        <f t="shared" ca="1" si="20"/>
        <v/>
      </c>
      <c r="AA69" s="34" t="str">
        <f t="shared" ca="1" si="21"/>
        <v/>
      </c>
      <c r="AB69" s="61" t="str">
        <f t="shared" ca="1" si="22"/>
        <v/>
      </c>
      <c r="AC69" s="62" t="str">
        <f t="shared" ca="1" si="23"/>
        <v/>
      </c>
      <c r="AD69" s="56" t="e">
        <f t="shared" si="24"/>
        <v>#VALUE!</v>
      </c>
      <c r="AE69" s="15" t="str">
        <f t="shared" ca="1" si="25"/>
        <v/>
      </c>
      <c r="AF69" s="15" t="str">
        <f ca="1">IF($AB69="","",IF(OR([1]Tablas!A$1&gt;MATCH("?*",$AB70:$AB86,0),INDEX($T:$T,ROW($M68)+[1]Tablas!A$1)&lt;5),"",IF(INDEX($T:$T,ROW($M68)+[1]Tablas!A$1)&lt;6,"000",SUBSTITUTE(SUBSTITUTE(SUBSTITUTE(SUBSTITUTE(SUBSTITUTE(SUBSTITUTE(SUBSTITUTE(INDIRECT(ADDRESS(ROW($M68)+[1]Tablas!A$1,COLUMN($M69))),", ",""),"Aire","1"),"Agua","2"),"Fuego","3"),"Tierra","4"),"Luz","5"),"Oscuridad","6"))))</f>
        <v/>
      </c>
      <c r="AG69" s="15" t="str">
        <f ca="1">IF($AB69="","",IF(OR([1]Tablas!B$1&gt;MATCH("?*",$AB70:$AB86,0),INDEX($T:$T,ROW($M68)+[1]Tablas!B$1)&lt;5),"",IF(INDEX($T:$T,ROW($M68)+[1]Tablas!B$1)&lt;6,"000",SUBSTITUTE(SUBSTITUTE(SUBSTITUTE(SUBSTITUTE(SUBSTITUTE(SUBSTITUTE(SUBSTITUTE(INDIRECT(ADDRESS(ROW($M68)+[1]Tablas!B$1,COLUMN($M69))),", ",""),"Aire","1"),"Agua","2"),"Fuego","3"),"Tierra","4"),"Luz","5"),"Oscuridad","6"))))</f>
        <v/>
      </c>
      <c r="AH69" s="15" t="str">
        <f ca="1">IF($AB69="","",IF(OR([1]Tablas!C$1&gt;MATCH("?*",$AB70:$AB86,0),INDEX($T:$T,ROW($M68)+[1]Tablas!C$1)&lt;5),"",IF(INDEX($T:$T,ROW($M68)+[1]Tablas!C$1)&lt;6,"000",SUBSTITUTE(SUBSTITUTE(SUBSTITUTE(SUBSTITUTE(SUBSTITUTE(SUBSTITUTE(SUBSTITUTE(INDIRECT(ADDRESS(ROW($M68)+[1]Tablas!C$1,COLUMN($M69))),", ",""),"Aire","1"),"Agua","2"),"Fuego","3"),"Tierra","4"),"Luz","5"),"Oscuridad","6"))))</f>
        <v/>
      </c>
      <c r="AI69" s="15" t="str">
        <f ca="1">IF($AB69="","",IF(OR([1]Tablas!D$1&gt;MATCH("?*",$AB70:$AB86,0),INDEX($T:$T,ROW($M68)+[1]Tablas!D$1)&lt;5),"",IF(INDEX($T:$T,ROW($M68)+[1]Tablas!D$1)&lt;6,"000",SUBSTITUTE(SUBSTITUTE(SUBSTITUTE(SUBSTITUTE(SUBSTITUTE(SUBSTITUTE(SUBSTITUTE(INDIRECT(ADDRESS(ROW($M68)+[1]Tablas!D$1,COLUMN($M69))),", ",""),"Aire","1"),"Agua","2"),"Fuego","3"),"Tierra","4"),"Luz","5"),"Oscuridad","6"))))</f>
        <v/>
      </c>
      <c r="AJ69" s="15" t="str">
        <f ca="1">IF($AB69="","",IF(OR([1]Tablas!E$1&gt;MATCH("?*",$AB70:$AB86,0),INDEX($T:$T,ROW($M68)+[1]Tablas!E$1)&lt;5),"",IF(INDEX($T:$T,ROW($M68)+[1]Tablas!E$1)&lt;6,"000",SUBSTITUTE(SUBSTITUTE(SUBSTITUTE(SUBSTITUTE(SUBSTITUTE(SUBSTITUTE(SUBSTITUTE(INDIRECT(ADDRESS(ROW($M68)+[1]Tablas!E$1,COLUMN($M69))),", ",""),"Aire","1"),"Agua","2"),"Fuego","3"),"Tierra","4"),"Luz","5"),"Oscuridad","6"))))</f>
        <v/>
      </c>
      <c r="AK69" s="15" t="str">
        <f ca="1">IF($AB69="","",IF(OR([1]Tablas!F$1&gt;MATCH("?*",$AB70:$AB86,0),INDEX($T:$T,ROW($M68)+[1]Tablas!F$1)&lt;5),"",IF(INDEX($T:$T,ROW($M68)+[1]Tablas!F$1)&lt;6,"000",SUBSTITUTE(SUBSTITUTE(SUBSTITUTE(SUBSTITUTE(SUBSTITUTE(SUBSTITUTE(SUBSTITUTE(INDIRECT(ADDRESS(ROW($M68)+[1]Tablas!F$1,COLUMN($M69))),", ",""),"Aire","1"),"Agua","2"),"Fuego","3"),"Tierra","4"),"Luz","5"),"Oscuridad","6"))))</f>
        <v/>
      </c>
    </row>
    <row r="70" spans="1:37" s="20" customFormat="1" x14ac:dyDescent="0.25">
      <c r="A70" s="70" t="s">
        <v>312</v>
      </c>
      <c r="B70" s="21" t="s">
        <v>404</v>
      </c>
      <c r="C70" s="20">
        <f t="shared" si="16"/>
        <v>25</v>
      </c>
      <c r="D70" s="20">
        <f t="shared" si="17"/>
        <v>1</v>
      </c>
      <c r="E70" s="20" t="s">
        <v>52</v>
      </c>
      <c r="F70" s="20" t="str">
        <f t="array" ref="F70">IF(C70&lt;&gt;"",ADDRESS(ROW(C70),COLUMN(C70))&amp;":"&amp;ADDRESS(ROW(C70)-1+MATCH(TRUE,C71:$C$463&lt;&gt;"",0),COLUMN(U70)),F69)</f>
        <v>$C$70:$U$71</v>
      </c>
      <c r="G70" s="21" t="s">
        <v>335</v>
      </c>
      <c r="H70" s="26" t="s">
        <v>352</v>
      </c>
      <c r="M70" s="21" t="str">
        <f>IFERROR(VLOOKUP(G70,ListaEfectos!$A$4:$F$77,6,0),"")</f>
        <v>Agua, Luz, Tierra</v>
      </c>
      <c r="N70" s="47" t="str">
        <f>IF(G70="requerimiento","Desventaja",IFERROR(IF(VLOOKUP($G70,ListaEfectos!$A$4:$F$77,1,0)&lt;&gt;"","Efecto"),IFERROR(IF(VLOOKUP($G70,ListaDesventajas!$A$2:$A$24,1,0)&lt;&gt;"","Desventaja"),G70)))</f>
        <v>Efecto</v>
      </c>
      <c r="O70" s="19">
        <f ca="1">IF($N70="Efecto",IFERROR(VLOOKUP(H70,INDIRECT(VLOOKUP($G70,ListaEfectos!$A$4:$F$77,2,0)),2,0),0),IF($N70="Desventaja",IFERROR(VLOOKUP(H70,INDIRECT(VLOOKUP($G70,ListaDesventajas!$A$1:$B$24,2,0)),2,0),0),IF($N70="Mantenida",10*INDEX(INDIRECT($F70),1,2),IF($N70="Sostenimiento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10</v>
      </c>
      <c r="P70" s="20">
        <f ca="1">IF($N70="Efecto",IFERROR(VLOOKUP(I70,INDIRECT(VLOOKUP($G70,ListaEfectos!$A$4:$F$77,2,0)),2,0),0),IF($N70="Desventaja",IFERROR(VLOOKUP(I70,INDIRECT(VLOOKUP($G70,ListaDesventajas!$A$1:$B$24,2,0)),2,0),0),IF($N70="Mantenida",10*INDEX(INDIRECT($F70),1,2),IF($N70="Sostenimiento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0</v>
      </c>
      <c r="Q70" s="20">
        <f ca="1">IF($N70="Efecto",IFERROR(VLOOKUP(J70,INDIRECT(VLOOKUP($G70,ListaEfectos!$A$4:$F$77,2,0)),2,0),0),IF($N70="Desventaja",IFERROR(VLOOKUP(J70,INDIRECT(VLOOKUP($G70,ListaDesventajas!$A$1:$B$24,2,0)),2,0),0),IF($N70="Mantenida",10*INDEX(INDIRECT($F70),1,2),IF($N70="Sostenimiento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0</v>
      </c>
      <c r="R70" s="20">
        <f ca="1">IF($N70="Efecto",IFERROR(VLOOKUP(K70,INDIRECT(VLOOKUP($G70,ListaEfectos!$A$4:$F$77,2,0)),2,0),0),IF($N70="Desventaja",IFERROR(VLOOKUP(K70,INDIRECT(VLOOKUP($G70,ListaDesventajas!$A$1:$B$24,2,0)),2,0),0),IF($N70="Mantenida",10*INDEX(INDIRECT($F70),1,2),IF($N70="Sostenimiento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0</v>
      </c>
      <c r="S70" s="20">
        <f ca="1">IF($N70="Efecto",IFERROR(VLOOKUP(L70,INDIRECT(VLOOKUP($G70,ListaEfectos!$A$4:$F$77,2,0)),2,0),0),IF($N70="Desventaja",IFERROR(VLOOKUP(L70,INDIRECT(VLOOKUP($G70,ListaDesventajas!$A$1:$B$24,2,0)),2,0),0),IF($N70="Mantenida",10*INDEX(INDIRECT($F70),1,2),IF($N70="Sostenimiento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0</v>
      </c>
      <c r="T70" s="53">
        <f t="shared" ca="1" si="18"/>
        <v>10</v>
      </c>
      <c r="U70" s="38"/>
      <c r="V70" s="20" t="str">
        <f t="shared" si="14"/>
        <v>Habilidad de Parada (+40)</v>
      </c>
      <c r="W70" s="20" t="str">
        <f t="shared" si="15"/>
        <v/>
      </c>
      <c r="X70" s="20" t="str">
        <f t="shared" si="19"/>
        <v/>
      </c>
      <c r="Y70" s="39" t="str">
        <f t="shared" ca="1" si="13"/>
        <v>Habilidad de Parada (+40), Armadura (TA 4)</v>
      </c>
      <c r="Z70" s="39" t="str">
        <f t="shared" ca="1" si="20"/>
        <v/>
      </c>
      <c r="AA70" s="39" t="str">
        <f t="shared" ca="1" si="21"/>
        <v/>
      </c>
      <c r="AB70" s="63" t="str">
        <f t="shared" ca="1" si="22"/>
        <v>Habilidad de Parada (+40), Armadura (TA 4)</v>
      </c>
      <c r="AC70" s="64" t="str">
        <f t="shared" ca="1" si="23"/>
        <v/>
      </c>
      <c r="AD70" s="57" t="str">
        <f t="shared" si="24"/>
        <v>Escudo del alba</v>
      </c>
      <c r="AE70" s="20" t="str">
        <f t="shared" ca="1" si="25"/>
        <v>Agua, Luz, Tierra, Agua, Luz, Tierra</v>
      </c>
      <c r="AF70" s="20" t="str">
        <f ca="1">IF($AB70="","",IF(OR([1]Tablas!A$1&gt;MATCH("?*",$AB71:$AB87,0),INDEX($T:$T,ROW($M69)+[1]Tablas!A$1)&lt;5),"",IF(INDEX($T:$T,ROW($M69)+[1]Tablas!A$1)&lt;6,"000",SUBSTITUTE(SUBSTITUTE(SUBSTITUTE(SUBSTITUTE(SUBSTITUTE(SUBSTITUTE(SUBSTITUTE(INDIRECT(ADDRESS(ROW($M69)+[1]Tablas!A$1,COLUMN($M70))),", ",""),"Aire","1"),"Agua","2"),"Fuego","3"),"Tierra","4"),"Luz","5"),"Oscuridad","6"))))</f>
        <v>254</v>
      </c>
      <c r="AG70" s="20" t="str">
        <f ca="1">IF($AB70="","",IF(OR([1]Tablas!B$1&gt;MATCH("?*",$AB71:$AB87,0),INDEX($T:$T,ROW($M69)+[1]Tablas!B$1)&lt;5),"",IF(INDEX($T:$T,ROW($M69)+[1]Tablas!B$1)&lt;6,"000",SUBSTITUTE(SUBSTITUTE(SUBSTITUTE(SUBSTITUTE(SUBSTITUTE(SUBSTITUTE(SUBSTITUTE(INDIRECT(ADDRESS(ROW($M69)+[1]Tablas!B$1,COLUMN($M70))),", ",""),"Aire","1"),"Agua","2"),"Fuego","3"),"Tierra","4"),"Luz","5"),"Oscuridad","6"))))</f>
        <v>254</v>
      </c>
      <c r="AH70" s="20" t="str">
        <f ca="1">IF($AB70="","",IF(OR([1]Tablas!C$1&gt;MATCH("?*",$AB71:$AB87,0),INDEX($T:$T,ROW($M69)+[1]Tablas!C$1)&lt;5),"",IF(INDEX($T:$T,ROW($M69)+[1]Tablas!C$1)&lt;6,"000",SUBSTITUTE(SUBSTITUTE(SUBSTITUTE(SUBSTITUTE(SUBSTITUTE(SUBSTITUTE(SUBSTITUTE(INDIRECT(ADDRESS(ROW($M69)+[1]Tablas!C$1,COLUMN($M70))),", ",""),"Aire","1"),"Agua","2"),"Fuego","3"),"Tierra","4"),"Luz","5"),"Oscuridad","6"))))</f>
        <v/>
      </c>
      <c r="AI70" s="20" t="str">
        <f ca="1">IF($AB70="","",IF(OR([1]Tablas!D$1&gt;MATCH("?*",$AB71:$AB87,0),INDEX($T:$T,ROW($M69)+[1]Tablas!D$1)&lt;5),"",IF(INDEX($T:$T,ROW($M69)+[1]Tablas!D$1)&lt;6,"000",SUBSTITUTE(SUBSTITUTE(SUBSTITUTE(SUBSTITUTE(SUBSTITUTE(SUBSTITUTE(SUBSTITUTE(INDIRECT(ADDRESS(ROW($M69)+[1]Tablas!D$1,COLUMN($M70))),", ",""),"Aire","1"),"Agua","2"),"Fuego","3"),"Tierra","4"),"Luz","5"),"Oscuridad","6"))))</f>
        <v/>
      </c>
      <c r="AJ70" s="20" t="str">
        <f ca="1">IF($AB70="","",IF(OR([1]Tablas!E$1&gt;MATCH("?*",$AB71:$AB87,0),INDEX($T:$T,ROW($M69)+[1]Tablas!E$1)&lt;5),"",IF(INDEX($T:$T,ROW($M69)+[1]Tablas!E$1)&lt;6,"000",SUBSTITUTE(SUBSTITUTE(SUBSTITUTE(SUBSTITUTE(SUBSTITUTE(SUBSTITUTE(SUBSTITUTE(INDIRECT(ADDRESS(ROW($M69)+[1]Tablas!E$1,COLUMN($M70))),", ",""),"Aire","1"),"Agua","2"),"Fuego","3"),"Tierra","4"),"Luz","5"),"Oscuridad","6"))))</f>
        <v/>
      </c>
      <c r="AK70" s="20" t="str">
        <f ca="1">IF($AB70="","",IF(OR([1]Tablas!F$1&gt;MATCH("?*",$AB71:$AB87,0),INDEX($T:$T,ROW($M69)+[1]Tablas!F$1)&lt;5),"",IF(INDEX($T:$T,ROW($M69)+[1]Tablas!F$1)&lt;6,"000",SUBSTITUTE(SUBSTITUTE(SUBSTITUTE(SUBSTITUTE(SUBSTITUTE(SUBSTITUTE(SUBSTITUTE(INDIRECT(ADDRESS(ROW($M69)+[1]Tablas!F$1,COLUMN($M70))),", ",""),"Aire","1"),"Agua","2"),"Fuego","3"),"Tierra","4"),"Luz","5"),"Oscuridad","6"))))</f>
        <v/>
      </c>
    </row>
    <row r="71" spans="1:37" x14ac:dyDescent="0.25">
      <c r="A71" s="71"/>
      <c r="C71" s="15" t="str">
        <f t="shared" si="16"/>
        <v/>
      </c>
      <c r="D71" s="15" t="str">
        <f t="shared" si="17"/>
        <v/>
      </c>
      <c r="E71" s="15" t="s">
        <v>53</v>
      </c>
      <c r="F71" s="15" t="str">
        <f t="array" ref="F71">IF(C71&lt;&gt;"",ADDRESS(ROW(C71),COLUMN(C71))&amp;":"&amp;ADDRESS(ROW(C71)-1+MATCH(TRUE,C72:$C$463&lt;&gt;"",0),COLUMN(U71)),F70)</f>
        <v>$C$70:$U$71</v>
      </c>
      <c r="G71" s="18" t="s">
        <v>339</v>
      </c>
      <c r="H71" s="16" t="s">
        <v>564</v>
      </c>
      <c r="M71" s="18" t="str">
        <f>IFERROR(VLOOKUP(G71,ListaEfectos!$A$4:$F$77,6,0),"")</f>
        <v>Agua, Luz, Tierra</v>
      </c>
      <c r="N71" s="46" t="str">
        <f>IF(G71="requerimiento","Desventaja",IFERROR(IF(VLOOKUP($G71,ListaEfectos!$A$4:$F$77,1,0)&lt;&gt;"","Efecto"),IFERROR(IF(VLOOKUP($G71,ListaDesventajas!$A$2:$A$24,1,0)&lt;&gt;"","Desventaja"),G71)))</f>
        <v>Efecto</v>
      </c>
      <c r="O71" s="17">
        <f ca="1">IF($N71="Efecto",IFERROR(VLOOKUP(H71,INDIRECT(VLOOKUP($G71,ListaEfectos!$A$4:$F$77,2,0)),2,0),0),IF($N71="Desventaja",IFERROR(VLOOKUP(H71,INDIRECT(VLOOKUP($G71,ListaDesventajas!$A$1:$B$24,2,0)),2,0),0),IF($N71="Mantenida",10*INDEX(INDIRECT($F71),1,2),IF($N71="Sostenimiento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15</v>
      </c>
      <c r="P71" s="15">
        <f ca="1">IF($N71="Efecto",IFERROR(VLOOKUP(I71,INDIRECT(VLOOKUP($G71,ListaEfectos!$A$4:$F$77,2,0)),2,0),0),IF($N71="Desventaja",IFERROR(VLOOKUP(I71,INDIRECT(VLOOKUP($G71,ListaDesventajas!$A$1:$B$24,2,0)),2,0),0),IF($N71="Mantenida",10*INDEX(INDIRECT($F71),1,2),IF($N71="Sostenimiento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0</v>
      </c>
      <c r="Q71" s="15">
        <f ca="1">IF($N71="Efecto",IFERROR(VLOOKUP(J71,INDIRECT(VLOOKUP($G71,ListaEfectos!$A$4:$F$77,2,0)),2,0),0),IF($N71="Desventaja",IFERROR(VLOOKUP(J71,INDIRECT(VLOOKUP($G71,ListaDesventajas!$A$1:$B$24,2,0)),2,0),0),IF($N71="Mantenida",10*INDEX(INDIRECT($F71),1,2),IF($N71="Sostenimiento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0</v>
      </c>
      <c r="R71" s="15">
        <f ca="1">IF($N71="Efecto",IFERROR(VLOOKUP(K71,INDIRECT(VLOOKUP($G71,ListaEfectos!$A$4:$F$77,2,0)),2,0),0),IF($N71="Desventaja",IFERROR(VLOOKUP(K71,INDIRECT(VLOOKUP($G71,ListaDesventajas!$A$1:$B$24,2,0)),2,0),0),IF($N71="Mantenida",10*INDEX(INDIRECT($F71),1,2),IF($N71="Sostenimiento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0</v>
      </c>
      <c r="S71" s="15">
        <f ca="1">IF($N71="Efecto",IFERROR(VLOOKUP(L71,INDIRECT(VLOOKUP($G71,ListaEfectos!$A$4:$F$77,2,0)),2,0),0),IF($N71="Desventaja",IFERROR(VLOOKUP(L71,INDIRECT(VLOOKUP($G71,ListaDesventajas!$A$1:$B$24,2,0)),2,0),0),IF($N71="Mantenida",10*INDEX(INDIRECT($F71),1,2),IF($N71="Sostenimiento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0</v>
      </c>
      <c r="T71" s="52">
        <f t="shared" ca="1" si="18"/>
        <v>15</v>
      </c>
      <c r="V71" s="15" t="str">
        <f t="shared" si="14"/>
        <v>Armadura (TA 4)</v>
      </c>
      <c r="W71" s="15" t="str">
        <f t="shared" si="15"/>
        <v/>
      </c>
      <c r="X71" s="15" t="str">
        <f t="shared" si="19"/>
        <v/>
      </c>
      <c r="Y71" s="34" t="str">
        <f t="shared" ca="1" si="13"/>
        <v/>
      </c>
      <c r="Z71" s="34" t="str">
        <f t="shared" ca="1" si="20"/>
        <v/>
      </c>
      <c r="AA71" s="34" t="str">
        <f t="shared" ca="1" si="21"/>
        <v/>
      </c>
      <c r="AB71" s="61" t="str">
        <f t="shared" ca="1" si="22"/>
        <v/>
      </c>
      <c r="AC71" s="62" t="str">
        <f t="shared" ca="1" si="23"/>
        <v/>
      </c>
      <c r="AD71" s="56" t="str">
        <f t="shared" si="24"/>
        <v/>
      </c>
      <c r="AE71" s="15" t="str">
        <f t="shared" ca="1" si="25"/>
        <v/>
      </c>
      <c r="AF71" s="15" t="str">
        <f ca="1">IF($AB71="","",IF(OR([1]Tablas!A$1&gt;MATCH("?*",$AB72:$AB88,0),INDEX($T:$T,ROW($M70)+[1]Tablas!A$1)&lt;5),"",IF(INDEX($T:$T,ROW($M70)+[1]Tablas!A$1)&lt;6,"000",SUBSTITUTE(SUBSTITUTE(SUBSTITUTE(SUBSTITUTE(SUBSTITUTE(SUBSTITUTE(SUBSTITUTE(INDIRECT(ADDRESS(ROW($M70)+[1]Tablas!A$1,COLUMN($M71))),", ",""),"Aire","1"),"Agua","2"),"Fuego","3"),"Tierra","4"),"Luz","5"),"Oscuridad","6"))))</f>
        <v/>
      </c>
      <c r="AG71" s="15" t="str">
        <f ca="1">IF($AB71="","",IF(OR([1]Tablas!B$1&gt;MATCH("?*",$AB72:$AB88,0),INDEX($T:$T,ROW($M70)+[1]Tablas!B$1)&lt;5),"",IF(INDEX($T:$T,ROW($M70)+[1]Tablas!B$1)&lt;6,"000",SUBSTITUTE(SUBSTITUTE(SUBSTITUTE(SUBSTITUTE(SUBSTITUTE(SUBSTITUTE(SUBSTITUTE(INDIRECT(ADDRESS(ROW($M70)+[1]Tablas!B$1,COLUMN($M71))),", ",""),"Aire","1"),"Agua","2"),"Fuego","3"),"Tierra","4"),"Luz","5"),"Oscuridad","6"))))</f>
        <v/>
      </c>
      <c r="AH71" s="15" t="str">
        <f ca="1">IF($AB71="","",IF(OR([1]Tablas!C$1&gt;MATCH("?*",$AB72:$AB88,0),INDEX($T:$T,ROW($M70)+[1]Tablas!C$1)&lt;5),"",IF(INDEX($T:$T,ROW($M70)+[1]Tablas!C$1)&lt;6,"000",SUBSTITUTE(SUBSTITUTE(SUBSTITUTE(SUBSTITUTE(SUBSTITUTE(SUBSTITUTE(SUBSTITUTE(INDIRECT(ADDRESS(ROW($M70)+[1]Tablas!C$1,COLUMN($M71))),", ",""),"Aire","1"),"Agua","2"),"Fuego","3"),"Tierra","4"),"Luz","5"),"Oscuridad","6"))))</f>
        <v/>
      </c>
      <c r="AI71" s="15" t="str">
        <f ca="1">IF($AB71="","",IF(OR([1]Tablas!D$1&gt;MATCH("?*",$AB72:$AB88,0),INDEX($T:$T,ROW($M70)+[1]Tablas!D$1)&lt;5),"",IF(INDEX($T:$T,ROW($M70)+[1]Tablas!D$1)&lt;6,"000",SUBSTITUTE(SUBSTITUTE(SUBSTITUTE(SUBSTITUTE(SUBSTITUTE(SUBSTITUTE(SUBSTITUTE(INDIRECT(ADDRESS(ROW($M70)+[1]Tablas!D$1,COLUMN($M71))),", ",""),"Aire","1"),"Agua","2"),"Fuego","3"),"Tierra","4"),"Luz","5"),"Oscuridad","6"))))</f>
        <v/>
      </c>
      <c r="AJ71" s="15" t="str">
        <f ca="1">IF($AB71="","",IF(OR([1]Tablas!E$1&gt;MATCH("?*",$AB72:$AB88,0),INDEX($T:$T,ROW($M70)+[1]Tablas!E$1)&lt;5),"",IF(INDEX($T:$T,ROW($M70)+[1]Tablas!E$1)&lt;6,"000",SUBSTITUTE(SUBSTITUTE(SUBSTITUTE(SUBSTITUTE(SUBSTITUTE(SUBSTITUTE(SUBSTITUTE(INDIRECT(ADDRESS(ROW($M70)+[1]Tablas!E$1,COLUMN($M71))),", ",""),"Aire","1"),"Agua","2"),"Fuego","3"),"Tierra","4"),"Luz","5"),"Oscuridad","6"))))</f>
        <v/>
      </c>
      <c r="AK71" s="15" t="str">
        <f ca="1">IF($AB71="","",IF(OR([1]Tablas!F$1&gt;MATCH("?*",$AB72:$AB88,0),INDEX($T:$T,ROW($M70)+[1]Tablas!F$1)&lt;5),"",IF(INDEX($T:$T,ROW($M70)+[1]Tablas!F$1)&lt;6,"000",SUBSTITUTE(SUBSTITUTE(SUBSTITUTE(SUBSTITUTE(SUBSTITUTE(SUBSTITUTE(SUBSTITUTE(INDIRECT(ADDRESS(ROW($M70)+[1]Tablas!F$1,COLUMN($M71))),", ",""),"Aire","1"),"Agua","2"),"Fuego","3"),"Tierra","4"),"Luz","5"),"Oscuridad","6"))))</f>
        <v/>
      </c>
    </row>
    <row r="72" spans="1:37" x14ac:dyDescent="0.25">
      <c r="A72" s="71"/>
      <c r="B72" s="18" t="s">
        <v>405</v>
      </c>
      <c r="C72" s="15">
        <f t="shared" si="16"/>
        <v>20</v>
      </c>
      <c r="D72" s="15">
        <f t="shared" si="17"/>
        <v>1</v>
      </c>
      <c r="E72" s="15" t="s">
        <v>44</v>
      </c>
      <c r="F72" s="15" t="str">
        <f t="array" ref="F72">IF(C72&lt;&gt;"",ADDRESS(ROW(C72),COLUMN(C72))&amp;":"&amp;ADDRESS(ROW(C72)-1+MATCH(TRUE,C73:$C$463&lt;&gt;"",0),COLUMN(U72)),F71)</f>
        <v>$C$72:$U$73</v>
      </c>
      <c r="G72" s="18" t="s">
        <v>252</v>
      </c>
      <c r="H72" s="16" t="s">
        <v>352</v>
      </c>
      <c r="M72" s="18" t="str">
        <f>IFERROR(VLOOKUP(G72,ListaEfectos!$A$4:$F$77,6,0),"")</f>
        <v>Aire, Fuego, Oscuridad</v>
      </c>
      <c r="N72" s="46" t="str">
        <f>IF(G72="requerimiento","Desventaja",IFERROR(IF(VLOOKUP($G72,ListaEfectos!$A$4:$F$77,1,0)&lt;&gt;"","Efecto"),IFERROR(IF(VLOOKUP($G72,ListaDesventajas!$A$2:$A$24,1,0)&lt;&gt;"","Desventaja"),G72)))</f>
        <v>Efecto</v>
      </c>
      <c r="O72" s="17">
        <f ca="1">IF($N72="Efecto",IFERROR(VLOOKUP(H72,INDIRECT(VLOOKUP($G72,ListaEfectos!$A$4:$F$77,2,0)),2,0),0),IF($N72="Desventaja",IFERROR(VLOOKUP(H72,INDIRECT(VLOOKUP($G72,ListaDesventajas!$A$1:$B$24,2,0)),2,0),0),IF($N72="Mantenida",10*INDEX(INDIRECT($F72),1,2),IF($N72="Sostenimiento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10</v>
      </c>
      <c r="P72" s="15">
        <f ca="1">IF($N72="Efecto",IFERROR(VLOOKUP(I72,INDIRECT(VLOOKUP($G72,ListaEfectos!$A$4:$F$77,2,0)),2,0),0),IF($N72="Desventaja",IFERROR(VLOOKUP(I72,INDIRECT(VLOOKUP($G72,ListaDesventajas!$A$1:$B$24,2,0)),2,0),0),IF($N72="Mantenida",10*INDEX(INDIRECT($F72),1,2),IF($N72="Sostenimiento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0</v>
      </c>
      <c r="Q72" s="15">
        <f ca="1">IF($N72="Efecto",IFERROR(VLOOKUP(J72,INDIRECT(VLOOKUP($G72,ListaEfectos!$A$4:$F$77,2,0)),2,0),0),IF($N72="Desventaja",IFERROR(VLOOKUP(J72,INDIRECT(VLOOKUP($G72,ListaDesventajas!$A$1:$B$24,2,0)),2,0),0),IF($N72="Mantenida",10*INDEX(INDIRECT($F72),1,2),IF($N72="Sostenimiento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0</v>
      </c>
      <c r="R72" s="15">
        <f ca="1">IF($N72="Efecto",IFERROR(VLOOKUP(K72,INDIRECT(VLOOKUP($G72,ListaEfectos!$A$4:$F$77,2,0)),2,0),0),IF($N72="Desventaja",IFERROR(VLOOKUP(K72,INDIRECT(VLOOKUP($G72,ListaDesventajas!$A$1:$B$24,2,0)),2,0),0),IF($N72="Mantenida",10*INDEX(INDIRECT($F72),1,2),IF($N72="Sostenimiento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0</v>
      </c>
      <c r="S72" s="15">
        <f ca="1">IF($N72="Efecto",IFERROR(VLOOKUP(L72,INDIRECT(VLOOKUP($G72,ListaEfectos!$A$4:$F$77,2,0)),2,0),0),IF($N72="Desventaja",IFERROR(VLOOKUP(L72,INDIRECT(VLOOKUP($G72,ListaDesventajas!$A$1:$B$24,2,0)),2,0),0),IF($N72="Mantenida",10*INDEX(INDIRECT($F72),1,2),IF($N72="Sostenimiento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0</v>
      </c>
      <c r="T72" s="52">
        <f t="shared" ca="1" si="18"/>
        <v>10</v>
      </c>
      <c r="V72" s="15" t="str">
        <f t="shared" si="14"/>
        <v>Habilidad de Ataque (+40)</v>
      </c>
      <c r="W72" s="15" t="str">
        <f t="shared" si="15"/>
        <v/>
      </c>
      <c r="X72" s="15" t="str">
        <f t="shared" si="19"/>
        <v/>
      </c>
      <c r="Y72" s="34" t="str">
        <f t="shared" ca="1" si="13"/>
        <v>Habilidad de Ataque (+40), Destruir Armadura (-4 ta)</v>
      </c>
      <c r="Z72" s="34" t="str">
        <f t="shared" ca="1" si="20"/>
        <v/>
      </c>
      <c r="AA72" s="34" t="str">
        <f t="shared" ca="1" si="21"/>
        <v/>
      </c>
      <c r="AB72" s="61" t="str">
        <f t="shared" ca="1" si="22"/>
        <v>Habilidad de Ataque (+40), Destruir Armadura (-4 ta)</v>
      </c>
      <c r="AC72" s="62" t="str">
        <f t="shared" ca="1" si="23"/>
        <v/>
      </c>
      <c r="AD72" s="56" t="str">
        <f t="shared" si="24"/>
        <v>Tajo carmesí</v>
      </c>
      <c r="AE72" s="15" t="str">
        <f t="shared" ca="1" si="25"/>
        <v>Aire, Fuego, Oscuridad, Fuego, Oscuridad</v>
      </c>
      <c r="AF72" s="15" t="str">
        <f ca="1">IF($AB72="","",IF(OR([1]Tablas!A$1&gt;MATCH("?*",$AB73:$AB89,0),INDEX($T:$T,ROW($M71)+[1]Tablas!A$1)&lt;5),"",IF(INDEX($T:$T,ROW($M71)+[1]Tablas!A$1)&lt;6,"000",SUBSTITUTE(SUBSTITUTE(SUBSTITUTE(SUBSTITUTE(SUBSTITUTE(SUBSTITUTE(SUBSTITUTE(INDIRECT(ADDRESS(ROW($M71)+[1]Tablas!A$1,COLUMN($M72))),", ",""),"Aire","1"),"Agua","2"),"Fuego","3"),"Tierra","4"),"Luz","5"),"Oscuridad","6"))))</f>
        <v>136</v>
      </c>
      <c r="AG72" s="15" t="str">
        <f ca="1">IF($AB72="","",IF(OR([1]Tablas!B$1&gt;MATCH("?*",$AB73:$AB89,0),INDEX($T:$T,ROW($M71)+[1]Tablas!B$1)&lt;5),"",IF(INDEX($T:$T,ROW($M71)+[1]Tablas!B$1)&lt;6,"000",SUBSTITUTE(SUBSTITUTE(SUBSTITUTE(SUBSTITUTE(SUBSTITUTE(SUBSTITUTE(SUBSTITUTE(INDIRECT(ADDRESS(ROW($M71)+[1]Tablas!B$1,COLUMN($M72))),", ",""),"Aire","1"),"Agua","2"),"Fuego","3"),"Tierra","4"),"Luz","5"),"Oscuridad","6"))))</f>
        <v>36</v>
      </c>
      <c r="AH72" s="15" t="str">
        <f ca="1">IF($AB72="","",IF(OR([1]Tablas!C$1&gt;MATCH("?*",$AB73:$AB89,0),INDEX($T:$T,ROW($M71)+[1]Tablas!C$1)&lt;5),"",IF(INDEX($T:$T,ROW($M71)+[1]Tablas!C$1)&lt;6,"000",SUBSTITUTE(SUBSTITUTE(SUBSTITUTE(SUBSTITUTE(SUBSTITUTE(SUBSTITUTE(SUBSTITUTE(INDIRECT(ADDRESS(ROW($M71)+[1]Tablas!C$1,COLUMN($M72))),", ",""),"Aire","1"),"Agua","2"),"Fuego","3"),"Tierra","4"),"Luz","5"),"Oscuridad","6"))))</f>
        <v/>
      </c>
      <c r="AI72" s="15" t="str">
        <f ca="1">IF($AB72="","",IF(OR([1]Tablas!D$1&gt;MATCH("?*",$AB73:$AB89,0),INDEX($T:$T,ROW($M71)+[1]Tablas!D$1)&lt;5),"",IF(INDEX($T:$T,ROW($M71)+[1]Tablas!D$1)&lt;6,"000",SUBSTITUTE(SUBSTITUTE(SUBSTITUTE(SUBSTITUTE(SUBSTITUTE(SUBSTITUTE(SUBSTITUTE(INDIRECT(ADDRESS(ROW($M71)+[1]Tablas!D$1,COLUMN($M72))),", ",""),"Aire","1"),"Agua","2"),"Fuego","3"),"Tierra","4"),"Luz","5"),"Oscuridad","6"))))</f>
        <v/>
      </c>
      <c r="AJ72" s="15" t="str">
        <f ca="1">IF($AB72="","",IF(OR([1]Tablas!E$1&gt;MATCH("?*",$AB73:$AB89,0),INDEX($T:$T,ROW($M71)+[1]Tablas!E$1)&lt;5),"",IF(INDEX($T:$T,ROW($M71)+[1]Tablas!E$1)&lt;6,"000",SUBSTITUTE(SUBSTITUTE(SUBSTITUTE(SUBSTITUTE(SUBSTITUTE(SUBSTITUTE(SUBSTITUTE(INDIRECT(ADDRESS(ROW($M71)+[1]Tablas!E$1,COLUMN($M72))),", ",""),"Aire","1"),"Agua","2"),"Fuego","3"),"Tierra","4"),"Luz","5"),"Oscuridad","6"))))</f>
        <v/>
      </c>
      <c r="AK72" s="15" t="str">
        <f ca="1">IF($AB72="","",IF(OR([1]Tablas!F$1&gt;MATCH("?*",$AB73:$AB89,0),INDEX($T:$T,ROW($M71)+[1]Tablas!F$1)&lt;5),"",IF(INDEX($T:$T,ROW($M71)+[1]Tablas!F$1)&lt;6,"000",SUBSTITUTE(SUBSTITUTE(SUBSTITUTE(SUBSTITUTE(SUBSTITUTE(SUBSTITUTE(SUBSTITUTE(INDIRECT(ADDRESS(ROW($M71)+[1]Tablas!F$1,COLUMN($M72))),", ",""),"Aire","1"),"Agua","2"),"Fuego","3"),"Tierra","4"),"Luz","5"),"Oscuridad","6"))))</f>
        <v/>
      </c>
    </row>
    <row r="73" spans="1:37" x14ac:dyDescent="0.25">
      <c r="A73" s="71"/>
      <c r="C73" s="15" t="str">
        <f t="shared" si="16"/>
        <v/>
      </c>
      <c r="D73" s="15" t="str">
        <f t="shared" si="17"/>
        <v/>
      </c>
      <c r="E73" s="15" t="s">
        <v>54</v>
      </c>
      <c r="F73" s="15" t="str">
        <f t="array" ref="F73">IF(C73&lt;&gt;"",ADDRESS(ROW(C73),COLUMN(C73))&amp;":"&amp;ADDRESS(ROW(C73)-1+MATCH(TRUE,C74:$C$463&lt;&gt;"",0),COLUMN(U73)),F72)</f>
        <v>$C$72:$U$73</v>
      </c>
      <c r="G73" s="18" t="s">
        <v>304</v>
      </c>
      <c r="H73" s="16" t="s">
        <v>1030</v>
      </c>
      <c r="M73" s="18" t="str">
        <f>IFERROR(VLOOKUP(G73,ListaEfectos!$A$4:$F$77,6,0),"")</f>
        <v>Fuego, Oscuridad</v>
      </c>
      <c r="N73" s="46" t="str">
        <f>IF(G73="requerimiento","Desventaja",IFERROR(IF(VLOOKUP($G73,ListaEfectos!$A$4:$F$77,1,0)&lt;&gt;"","Efecto"),IFERROR(IF(VLOOKUP($G73,ListaDesventajas!$A$2:$A$24,1,0)&lt;&gt;"","Desventaja"),G73)))</f>
        <v>Efecto</v>
      </c>
      <c r="O73" s="17">
        <f ca="1">IF($N73="Efecto",IFERROR(VLOOKUP(H73,INDIRECT(VLOOKUP($G73,ListaEfectos!$A$4:$F$77,2,0)),2,0),0),IF($N73="Desventaja",IFERROR(VLOOKUP(H73,INDIRECT(VLOOKUP($G73,ListaDesventajas!$A$1:$B$24,2,0)),2,0),0),IF($N73="Mantenida",10*INDEX(INDIRECT($F73),1,2),IF($N73="Sostenimiento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10</v>
      </c>
      <c r="P73" s="15">
        <f ca="1">IF($N73="Efecto",IFERROR(VLOOKUP(I73,INDIRECT(VLOOKUP($G73,ListaEfectos!$A$4:$F$77,2,0)),2,0),0),IF($N73="Desventaja",IFERROR(VLOOKUP(I73,INDIRECT(VLOOKUP($G73,ListaDesventajas!$A$1:$B$24,2,0)),2,0),0),IF($N73="Mantenida",10*INDEX(INDIRECT($F73),1,2),IF($N73="Sostenimiento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0</v>
      </c>
      <c r="Q73" s="15">
        <f ca="1">IF($N73="Efecto",IFERROR(VLOOKUP(J73,INDIRECT(VLOOKUP($G73,ListaEfectos!$A$4:$F$77,2,0)),2,0),0),IF($N73="Desventaja",IFERROR(VLOOKUP(J73,INDIRECT(VLOOKUP($G73,ListaDesventajas!$A$1:$B$24,2,0)),2,0),0),IF($N73="Mantenida",10*INDEX(INDIRECT($F73),1,2),IF($N73="Sostenimiento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0</v>
      </c>
      <c r="R73" s="15">
        <f ca="1">IF($N73="Efecto",IFERROR(VLOOKUP(K73,INDIRECT(VLOOKUP($G73,ListaEfectos!$A$4:$F$77,2,0)),2,0),0),IF($N73="Desventaja",IFERROR(VLOOKUP(K73,INDIRECT(VLOOKUP($G73,ListaDesventajas!$A$1:$B$24,2,0)),2,0),0),IF($N73="Mantenida",10*INDEX(INDIRECT($F73),1,2),IF($N73="Sostenimiento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0</v>
      </c>
      <c r="S73" s="15">
        <f ca="1">IF($N73="Efecto",IFERROR(VLOOKUP(L73,INDIRECT(VLOOKUP($G73,ListaEfectos!$A$4:$F$77,2,0)),2,0),0),IF($N73="Desventaja",IFERROR(VLOOKUP(L73,INDIRECT(VLOOKUP($G73,ListaDesventajas!$A$1:$B$24,2,0)),2,0),0),IF($N73="Mantenida",10*INDEX(INDIRECT($F73),1,2),IF($N73="Sostenimiento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0</v>
      </c>
      <c r="T73" s="52">
        <f t="shared" ca="1" si="18"/>
        <v>10</v>
      </c>
      <c r="V73" s="15" t="str">
        <f t="shared" si="14"/>
        <v>Destruir Armadura (-4 ta)</v>
      </c>
      <c r="W73" s="15" t="str">
        <f t="shared" si="15"/>
        <v/>
      </c>
      <c r="X73" s="15" t="str">
        <f t="shared" si="19"/>
        <v/>
      </c>
      <c r="Y73" s="34" t="str">
        <f t="shared" ca="1" si="13"/>
        <v/>
      </c>
      <c r="Z73" s="34" t="str">
        <f t="shared" ca="1" si="20"/>
        <v/>
      </c>
      <c r="AA73" s="34" t="str">
        <f t="shared" ca="1" si="21"/>
        <v/>
      </c>
      <c r="AB73" s="61" t="str">
        <f t="shared" ca="1" si="22"/>
        <v/>
      </c>
      <c r="AC73" s="62" t="str">
        <f t="shared" ca="1" si="23"/>
        <v/>
      </c>
      <c r="AD73" s="56" t="str">
        <f t="shared" si="24"/>
        <v/>
      </c>
      <c r="AE73" s="15" t="str">
        <f t="shared" ca="1" si="25"/>
        <v/>
      </c>
      <c r="AF73" s="15" t="str">
        <f ca="1">IF($AB73="","",IF(OR([1]Tablas!A$1&gt;MATCH("?*",$AB74:$AB90,0),INDEX($T:$T,ROW($M72)+[1]Tablas!A$1)&lt;5),"",IF(INDEX($T:$T,ROW($M72)+[1]Tablas!A$1)&lt;6,"000",SUBSTITUTE(SUBSTITUTE(SUBSTITUTE(SUBSTITUTE(SUBSTITUTE(SUBSTITUTE(SUBSTITUTE(INDIRECT(ADDRESS(ROW($M72)+[1]Tablas!A$1,COLUMN($M73))),", ",""),"Aire","1"),"Agua","2"),"Fuego","3"),"Tierra","4"),"Luz","5"),"Oscuridad","6"))))</f>
        <v/>
      </c>
      <c r="AG73" s="15" t="str">
        <f ca="1">IF($AB73="","",IF(OR([1]Tablas!B$1&gt;MATCH("?*",$AB74:$AB90,0),INDEX($T:$T,ROW($M72)+[1]Tablas!B$1)&lt;5),"",IF(INDEX($T:$T,ROW($M72)+[1]Tablas!B$1)&lt;6,"000",SUBSTITUTE(SUBSTITUTE(SUBSTITUTE(SUBSTITUTE(SUBSTITUTE(SUBSTITUTE(SUBSTITUTE(INDIRECT(ADDRESS(ROW($M72)+[1]Tablas!B$1,COLUMN($M73))),", ",""),"Aire","1"),"Agua","2"),"Fuego","3"),"Tierra","4"),"Luz","5"),"Oscuridad","6"))))</f>
        <v/>
      </c>
      <c r="AH73" s="15" t="str">
        <f ca="1">IF($AB73="","",IF(OR([1]Tablas!C$1&gt;MATCH("?*",$AB74:$AB90,0),INDEX($T:$T,ROW($M72)+[1]Tablas!C$1)&lt;5),"",IF(INDEX($T:$T,ROW($M72)+[1]Tablas!C$1)&lt;6,"000",SUBSTITUTE(SUBSTITUTE(SUBSTITUTE(SUBSTITUTE(SUBSTITUTE(SUBSTITUTE(SUBSTITUTE(INDIRECT(ADDRESS(ROW($M72)+[1]Tablas!C$1,COLUMN($M73))),", ",""),"Aire","1"),"Agua","2"),"Fuego","3"),"Tierra","4"),"Luz","5"),"Oscuridad","6"))))</f>
        <v/>
      </c>
      <c r="AI73" s="15" t="str">
        <f ca="1">IF($AB73="","",IF(OR([1]Tablas!D$1&gt;MATCH("?*",$AB74:$AB90,0),INDEX($T:$T,ROW($M72)+[1]Tablas!D$1)&lt;5),"",IF(INDEX($T:$T,ROW($M72)+[1]Tablas!D$1)&lt;6,"000",SUBSTITUTE(SUBSTITUTE(SUBSTITUTE(SUBSTITUTE(SUBSTITUTE(SUBSTITUTE(SUBSTITUTE(INDIRECT(ADDRESS(ROW($M72)+[1]Tablas!D$1,COLUMN($M73))),", ",""),"Aire","1"),"Agua","2"),"Fuego","3"),"Tierra","4"),"Luz","5"),"Oscuridad","6"))))</f>
        <v/>
      </c>
      <c r="AJ73" s="15" t="str">
        <f ca="1">IF($AB73="","",IF(OR([1]Tablas!E$1&gt;MATCH("?*",$AB74:$AB90,0),INDEX($T:$T,ROW($M72)+[1]Tablas!E$1)&lt;5),"",IF(INDEX($T:$T,ROW($M72)+[1]Tablas!E$1)&lt;6,"000",SUBSTITUTE(SUBSTITUTE(SUBSTITUTE(SUBSTITUTE(SUBSTITUTE(SUBSTITUTE(SUBSTITUTE(INDIRECT(ADDRESS(ROW($M72)+[1]Tablas!E$1,COLUMN($M73))),", ",""),"Aire","1"),"Agua","2"),"Fuego","3"),"Tierra","4"),"Luz","5"),"Oscuridad","6"))))</f>
        <v/>
      </c>
      <c r="AK73" s="15" t="str">
        <f ca="1">IF($AB73="","",IF(OR([1]Tablas!F$1&gt;MATCH("?*",$AB74:$AB90,0),INDEX($T:$T,ROW($M72)+[1]Tablas!F$1)&lt;5),"",IF(INDEX($T:$T,ROW($M72)+[1]Tablas!F$1)&lt;6,"000",SUBSTITUTE(SUBSTITUTE(SUBSTITUTE(SUBSTITUTE(SUBSTITUTE(SUBSTITUTE(SUBSTITUTE(INDIRECT(ADDRESS(ROW($M72)+[1]Tablas!F$1,COLUMN($M73))),", ",""),"Aire","1"),"Agua","2"),"Fuego","3"),"Tierra","4"),"Luz","5"),"Oscuridad","6"))))</f>
        <v/>
      </c>
    </row>
    <row r="74" spans="1:37" x14ac:dyDescent="0.25">
      <c r="A74" s="71"/>
      <c r="B74" s="18" t="s">
        <v>406</v>
      </c>
      <c r="C74" s="15">
        <f t="shared" si="16"/>
        <v>50</v>
      </c>
      <c r="D74" s="15">
        <f t="shared" si="17"/>
        <v>2</v>
      </c>
      <c r="E74" s="15" t="s">
        <v>37</v>
      </c>
      <c r="F74" s="15" t="str">
        <f t="array" ref="F74">IF(C74&lt;&gt;"",ADDRESS(ROW(C74),COLUMN(C74))&amp;":"&amp;ADDRESS(ROW(C74)-1+MATCH(TRUE,C75:$C$463&lt;&gt;"",0),COLUMN(U74)),F73)</f>
        <v>$C$74:$U$76</v>
      </c>
      <c r="G74" s="18" t="s">
        <v>252</v>
      </c>
      <c r="H74" s="16" t="s">
        <v>343</v>
      </c>
      <c r="M74" s="18" t="str">
        <f>IFERROR(VLOOKUP(G74,ListaEfectos!$A$4:$F$77,6,0),"")</f>
        <v>Aire, Fuego, Oscuridad</v>
      </c>
      <c r="N74" s="46" t="str">
        <f>IF(G74="requerimiento","Desventaja",IFERROR(IF(VLOOKUP($G74,ListaEfectos!$A$4:$F$77,1,0)&lt;&gt;"","Efecto"),IFERROR(IF(VLOOKUP($G74,ListaDesventajas!$A$2:$A$24,1,0)&lt;&gt;"","Desventaja"),G74)))</f>
        <v>Efecto</v>
      </c>
      <c r="O74" s="17">
        <f ca="1">IF($N74="Efecto",IFERROR(VLOOKUP(H74,INDIRECT(VLOOKUP($G74,ListaEfectos!$A$4:$F$77,2,0)),2,0),0),IF($N74="Desventaja",IFERROR(VLOOKUP(H74,INDIRECT(VLOOKUP($G74,ListaDesventajas!$A$1:$B$24,2,0)),2,0),0),IF($N74="Mantenida",10*INDEX(INDIRECT($F74),1,2),IF($N74="Sostenimiento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15</v>
      </c>
      <c r="P74" s="15">
        <f ca="1">IF($N74="Efecto",IFERROR(VLOOKUP(I74,INDIRECT(VLOOKUP($G74,ListaEfectos!$A$4:$F$77,2,0)),2,0),0),IF($N74="Desventaja",IFERROR(VLOOKUP(I74,INDIRECT(VLOOKUP($G74,ListaDesventajas!$A$1:$B$24,2,0)),2,0),0),IF($N74="Mantenida",10*INDEX(INDIRECT($F74),1,2),IF($N74="Sostenimiento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0</v>
      </c>
      <c r="Q74" s="15">
        <f ca="1">IF($N74="Efecto",IFERROR(VLOOKUP(J74,INDIRECT(VLOOKUP($G74,ListaEfectos!$A$4:$F$77,2,0)),2,0),0),IF($N74="Desventaja",IFERROR(VLOOKUP(J74,INDIRECT(VLOOKUP($G74,ListaDesventajas!$A$1:$B$24,2,0)),2,0),0),IF($N74="Mantenida",10*INDEX(INDIRECT($F74),1,2),IF($N74="Sostenimiento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0</v>
      </c>
      <c r="R74" s="15">
        <f ca="1">IF($N74="Efecto",IFERROR(VLOOKUP(K74,INDIRECT(VLOOKUP($G74,ListaEfectos!$A$4:$F$77,2,0)),2,0),0),IF($N74="Desventaja",IFERROR(VLOOKUP(K74,INDIRECT(VLOOKUP($G74,ListaDesventajas!$A$1:$B$24,2,0)),2,0),0),IF($N74="Mantenida",10*INDEX(INDIRECT($F74),1,2),IF($N74="Sostenimiento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0</v>
      </c>
      <c r="S74" s="15">
        <f ca="1">IF($N74="Efecto",IFERROR(VLOOKUP(L74,INDIRECT(VLOOKUP($G74,ListaEfectos!$A$4:$F$77,2,0)),2,0),0),IF($N74="Desventaja",IFERROR(VLOOKUP(L74,INDIRECT(VLOOKUP($G74,ListaDesventajas!$A$1:$B$24,2,0)),2,0),0),IF($N74="Mantenida",10*INDEX(INDIRECT($F74),1,2),IF($N74="Sostenimiento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0</v>
      </c>
      <c r="T74" s="52">
        <f t="shared" ca="1" si="18"/>
        <v>15</v>
      </c>
      <c r="V74" s="15" t="str">
        <f t="shared" si="14"/>
        <v>Habilidad de Ataque (+50)</v>
      </c>
      <c r="W74" s="15" t="str">
        <f t="shared" si="15"/>
        <v/>
      </c>
      <c r="X74" s="15" t="str">
        <f t="shared" si="19"/>
        <v/>
      </c>
      <c r="Y74" s="34" t="str">
        <f t="shared" ref="Y74:Y137" ca="1" si="26">IF(B74="","",_xlfn.TEXTJOIN(", ",TRUE,INDIRECT(ADDRESS(ROW(V74),COLUMN(V74))&amp;":"&amp;ADDRESS(ROW(V74)+IFERROR(MATCH("*",B75:B79,0)-1,6),COLUMN(V74)))))</f>
        <v>Habilidad de Ataque (+50), Aumento de Daño (+50), Ataque con Área (25 metros de radio)</v>
      </c>
      <c r="Z74" s="34" t="str">
        <f t="shared" ca="1" si="20"/>
        <v/>
      </c>
      <c r="AA74" s="34" t="str">
        <f t="shared" ca="1" si="21"/>
        <v/>
      </c>
      <c r="AB74" s="61" t="str">
        <f t="shared" ca="1" si="22"/>
        <v>Habilidad de Ataque (+50), Aumento de Daño (+50), Ataque con Área (25 metros de radio)</v>
      </c>
      <c r="AC74" s="62" t="str">
        <f t="shared" ca="1" si="23"/>
        <v/>
      </c>
      <c r="AD74" s="56" t="str">
        <f t="shared" si="24"/>
        <v>Destello Final</v>
      </c>
      <c r="AE74" s="15" t="str">
        <f t="shared" ca="1" si="25"/>
        <v>Aire, Fuego, Oscuridad, Fuego, Fuego, Luz, Oscuridad</v>
      </c>
      <c r="AF74" s="15" t="str">
        <f ca="1">IF($AB74="","",IF(OR([1]Tablas!A$1&gt;MATCH("?*",$AB75:$AB91,0),INDEX($T:$T,ROW($M73)+[1]Tablas!A$1)&lt;5),"",IF(INDEX($T:$T,ROW($M73)+[1]Tablas!A$1)&lt;6,"000",SUBSTITUTE(SUBSTITUTE(SUBSTITUTE(SUBSTITUTE(SUBSTITUTE(SUBSTITUTE(SUBSTITUTE(INDIRECT(ADDRESS(ROW($M73)+[1]Tablas!A$1,COLUMN($M74))),", ",""),"Aire","1"),"Agua","2"),"Fuego","3"),"Tierra","4"),"Luz","5"),"Oscuridad","6"))))</f>
        <v>136</v>
      </c>
      <c r="AG74" s="15" t="str">
        <f ca="1">IF($AB74="","",IF(OR([1]Tablas!B$1&gt;MATCH("?*",$AB75:$AB91,0),INDEX($T:$T,ROW($M73)+[1]Tablas!B$1)&lt;5),"",IF(INDEX($T:$T,ROW($M73)+[1]Tablas!B$1)&lt;6,"000",SUBSTITUTE(SUBSTITUTE(SUBSTITUTE(SUBSTITUTE(SUBSTITUTE(SUBSTITUTE(SUBSTITUTE(INDIRECT(ADDRESS(ROW($M73)+[1]Tablas!B$1,COLUMN($M74))),", ",""),"Aire","1"),"Agua","2"),"Fuego","3"),"Tierra","4"),"Luz","5"),"Oscuridad","6"))))</f>
        <v>3</v>
      </c>
      <c r="AH74" s="15" t="str">
        <f ca="1">IF($AB74="","",IF(OR([1]Tablas!C$1&gt;MATCH("?*",$AB75:$AB91,0),INDEX($T:$T,ROW($M73)+[1]Tablas!C$1)&lt;5),"",IF(INDEX($T:$T,ROW($M73)+[1]Tablas!C$1)&lt;6,"000",SUBSTITUTE(SUBSTITUTE(SUBSTITUTE(SUBSTITUTE(SUBSTITUTE(SUBSTITUTE(SUBSTITUTE(INDIRECT(ADDRESS(ROW($M73)+[1]Tablas!C$1,COLUMN($M74))),", ",""),"Aire","1"),"Agua","2"),"Fuego","3"),"Tierra","4"),"Luz","5"),"Oscuridad","6"))))</f>
        <v>356</v>
      </c>
      <c r="AI74" s="15" t="str">
        <f ca="1">IF($AB74="","",IF(OR([1]Tablas!D$1&gt;MATCH("?*",$AB75:$AB91,0),INDEX($T:$T,ROW($M73)+[1]Tablas!D$1)&lt;5),"",IF(INDEX($T:$T,ROW($M73)+[1]Tablas!D$1)&lt;6,"000",SUBSTITUTE(SUBSTITUTE(SUBSTITUTE(SUBSTITUTE(SUBSTITUTE(SUBSTITUTE(SUBSTITUTE(INDIRECT(ADDRESS(ROW($M73)+[1]Tablas!D$1,COLUMN($M74))),", ",""),"Aire","1"),"Agua","2"),"Fuego","3"),"Tierra","4"),"Luz","5"),"Oscuridad","6"))))</f>
        <v/>
      </c>
      <c r="AJ74" s="15" t="str">
        <f ca="1">IF($AB74="","",IF(OR([1]Tablas!E$1&gt;MATCH("?*",$AB75:$AB91,0),INDEX($T:$T,ROW($M73)+[1]Tablas!E$1)&lt;5),"",IF(INDEX($T:$T,ROW($M73)+[1]Tablas!E$1)&lt;6,"000",SUBSTITUTE(SUBSTITUTE(SUBSTITUTE(SUBSTITUTE(SUBSTITUTE(SUBSTITUTE(SUBSTITUTE(INDIRECT(ADDRESS(ROW($M73)+[1]Tablas!E$1,COLUMN($M74))),", ",""),"Aire","1"),"Agua","2"),"Fuego","3"),"Tierra","4"),"Luz","5"),"Oscuridad","6"))))</f>
        <v/>
      </c>
      <c r="AK74" s="15" t="str">
        <f ca="1">IF($AB74="","",IF(OR([1]Tablas!F$1&gt;MATCH("?*",$AB75:$AB91,0),INDEX($T:$T,ROW($M73)+[1]Tablas!F$1)&lt;5),"",IF(INDEX($T:$T,ROW($M73)+[1]Tablas!F$1)&lt;6,"000",SUBSTITUTE(SUBSTITUTE(SUBSTITUTE(SUBSTITUTE(SUBSTITUTE(SUBSTITUTE(SUBSTITUTE(INDIRECT(ADDRESS(ROW($M73)+[1]Tablas!F$1,COLUMN($M74))),", ",""),"Aire","1"),"Agua","2"),"Fuego","3"),"Tierra","4"),"Luz","5"),"Oscuridad","6"))))</f>
        <v/>
      </c>
    </row>
    <row r="75" spans="1:37" x14ac:dyDescent="0.25">
      <c r="A75" s="71"/>
      <c r="C75" s="15" t="str">
        <f t="shared" si="16"/>
        <v/>
      </c>
      <c r="D75" s="15" t="str">
        <f t="shared" si="17"/>
        <v/>
      </c>
      <c r="E75" s="15" t="s">
        <v>55</v>
      </c>
      <c r="F75" s="15" t="str">
        <f t="array" ref="F75">IF(C75&lt;&gt;"",ADDRESS(ROW(C75),COLUMN(C75))&amp;":"&amp;ADDRESS(ROW(C75)-1+MATCH(TRUE,C76:$C$463&lt;&gt;"",0),COLUMN(U75)),F74)</f>
        <v>$C$74:$U$76</v>
      </c>
      <c r="G75" s="18" t="s">
        <v>247</v>
      </c>
      <c r="H75" s="16" t="s">
        <v>343</v>
      </c>
      <c r="M75" s="18" t="str">
        <f>IFERROR(VLOOKUP(G75,ListaEfectos!$A$4:$F$77,6,0),"")</f>
        <v>Fuego</v>
      </c>
      <c r="N75" s="46" t="str">
        <f>IF(G75="requerimiento","Desventaja",IFERROR(IF(VLOOKUP($G75,ListaEfectos!$A$4:$F$77,1,0)&lt;&gt;"","Efecto"),IFERROR(IF(VLOOKUP($G75,ListaDesventajas!$A$2:$A$24,1,0)&lt;&gt;"","Desventaja"),G75)))</f>
        <v>Efecto</v>
      </c>
      <c r="O75" s="17">
        <f ca="1">IF($N75="Efecto",IFERROR(VLOOKUP(H75,INDIRECT(VLOOKUP($G75,ListaEfectos!$A$4:$F$77,2,0)),2,0),0),IF($N75="Desventaja",IFERROR(VLOOKUP(H75,INDIRECT(VLOOKUP($G75,ListaDesventajas!$A$1:$B$24,2,0)),2,0),0),IF($N75="Mantenida",10*INDEX(INDIRECT($F75),1,2),IF($N75="Sostenimiento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15</v>
      </c>
      <c r="P75" s="15">
        <f ca="1">IF($N75="Efecto",IFERROR(VLOOKUP(I75,INDIRECT(VLOOKUP($G75,ListaEfectos!$A$4:$F$77,2,0)),2,0),0),IF($N75="Desventaja",IFERROR(VLOOKUP(I75,INDIRECT(VLOOKUP($G75,ListaDesventajas!$A$1:$B$24,2,0)),2,0),0),IF($N75="Mantenida",10*INDEX(INDIRECT($F75),1,2),IF($N75="Sostenimiento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0</v>
      </c>
      <c r="Q75" s="15">
        <f ca="1">IF($N75="Efecto",IFERROR(VLOOKUP(J75,INDIRECT(VLOOKUP($G75,ListaEfectos!$A$4:$F$77,2,0)),2,0),0),IF($N75="Desventaja",IFERROR(VLOOKUP(J75,INDIRECT(VLOOKUP($G75,ListaDesventajas!$A$1:$B$24,2,0)),2,0),0),IF($N75="Mantenida",10*INDEX(INDIRECT($F75),1,2),IF($N75="Sostenimiento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0</v>
      </c>
      <c r="R75" s="15">
        <f ca="1">IF($N75="Efecto",IFERROR(VLOOKUP(K75,INDIRECT(VLOOKUP($G75,ListaEfectos!$A$4:$F$77,2,0)),2,0),0),IF($N75="Desventaja",IFERROR(VLOOKUP(K75,INDIRECT(VLOOKUP($G75,ListaDesventajas!$A$1:$B$24,2,0)),2,0),0),IF($N75="Mantenida",10*INDEX(INDIRECT($F75),1,2),IF($N75="Sostenimiento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0</v>
      </c>
      <c r="S75" s="15">
        <f ca="1">IF($N75="Efecto",IFERROR(VLOOKUP(L75,INDIRECT(VLOOKUP($G75,ListaEfectos!$A$4:$F$77,2,0)),2,0),0),IF($N75="Desventaja",IFERROR(VLOOKUP(L75,INDIRECT(VLOOKUP($G75,ListaDesventajas!$A$1:$B$24,2,0)),2,0),0),IF($N75="Mantenida",10*INDEX(INDIRECT($F75),1,2),IF($N75="Sostenimiento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0</v>
      </c>
      <c r="T75" s="52">
        <f t="shared" ca="1" si="18"/>
        <v>15</v>
      </c>
      <c r="V75" s="15" t="str">
        <f t="shared" si="14"/>
        <v>Aumento de Daño (+50)</v>
      </c>
      <c r="W75" s="15" t="str">
        <f t="shared" si="15"/>
        <v/>
      </c>
      <c r="X75" s="15" t="str">
        <f t="shared" si="19"/>
        <v/>
      </c>
      <c r="Y75" s="34" t="str">
        <f t="shared" ca="1" si="26"/>
        <v/>
      </c>
      <c r="Z75" s="34" t="str">
        <f t="shared" ca="1" si="20"/>
        <v/>
      </c>
      <c r="AA75" s="34" t="str">
        <f t="shared" ca="1" si="21"/>
        <v/>
      </c>
      <c r="AB75" s="61" t="str">
        <f t="shared" ca="1" si="22"/>
        <v/>
      </c>
      <c r="AC75" s="62" t="str">
        <f t="shared" ca="1" si="23"/>
        <v/>
      </c>
      <c r="AD75" s="56" t="str">
        <f t="shared" si="24"/>
        <v/>
      </c>
      <c r="AE75" s="15" t="str">
        <f t="shared" ca="1" si="25"/>
        <v/>
      </c>
      <c r="AF75" s="15" t="str">
        <f ca="1">IF($AB75="","",IF(OR([1]Tablas!A$1&gt;MATCH("?*",$AB76:$AB92,0),INDEX($T:$T,ROW($M74)+[1]Tablas!A$1)&lt;5),"",IF(INDEX($T:$T,ROW($M74)+[1]Tablas!A$1)&lt;6,"000",SUBSTITUTE(SUBSTITUTE(SUBSTITUTE(SUBSTITUTE(SUBSTITUTE(SUBSTITUTE(SUBSTITUTE(INDIRECT(ADDRESS(ROW($M74)+[1]Tablas!A$1,COLUMN($M75))),", ",""),"Aire","1"),"Agua","2"),"Fuego","3"),"Tierra","4"),"Luz","5"),"Oscuridad","6"))))</f>
        <v/>
      </c>
      <c r="AG75" s="15" t="str">
        <f ca="1">IF($AB75="","",IF(OR([1]Tablas!B$1&gt;MATCH("?*",$AB76:$AB92,0),INDEX($T:$T,ROW($M74)+[1]Tablas!B$1)&lt;5),"",IF(INDEX($T:$T,ROW($M74)+[1]Tablas!B$1)&lt;6,"000",SUBSTITUTE(SUBSTITUTE(SUBSTITUTE(SUBSTITUTE(SUBSTITUTE(SUBSTITUTE(SUBSTITUTE(INDIRECT(ADDRESS(ROW($M74)+[1]Tablas!B$1,COLUMN($M75))),", ",""),"Aire","1"),"Agua","2"),"Fuego","3"),"Tierra","4"),"Luz","5"),"Oscuridad","6"))))</f>
        <v/>
      </c>
      <c r="AH75" s="15" t="str">
        <f ca="1">IF($AB75="","",IF(OR([1]Tablas!C$1&gt;MATCH("?*",$AB76:$AB92,0),INDEX($T:$T,ROW($M74)+[1]Tablas!C$1)&lt;5),"",IF(INDEX($T:$T,ROW($M74)+[1]Tablas!C$1)&lt;6,"000",SUBSTITUTE(SUBSTITUTE(SUBSTITUTE(SUBSTITUTE(SUBSTITUTE(SUBSTITUTE(SUBSTITUTE(INDIRECT(ADDRESS(ROW($M74)+[1]Tablas!C$1,COLUMN($M75))),", ",""),"Aire","1"),"Agua","2"),"Fuego","3"),"Tierra","4"),"Luz","5"),"Oscuridad","6"))))</f>
        <v/>
      </c>
      <c r="AI75" s="15" t="str">
        <f ca="1">IF($AB75="","",IF(OR([1]Tablas!D$1&gt;MATCH("?*",$AB76:$AB92,0),INDEX($T:$T,ROW($M74)+[1]Tablas!D$1)&lt;5),"",IF(INDEX($T:$T,ROW($M74)+[1]Tablas!D$1)&lt;6,"000",SUBSTITUTE(SUBSTITUTE(SUBSTITUTE(SUBSTITUTE(SUBSTITUTE(SUBSTITUTE(SUBSTITUTE(INDIRECT(ADDRESS(ROW($M74)+[1]Tablas!D$1,COLUMN($M75))),", ",""),"Aire","1"),"Agua","2"),"Fuego","3"),"Tierra","4"),"Luz","5"),"Oscuridad","6"))))</f>
        <v/>
      </c>
      <c r="AJ75" s="15" t="str">
        <f ca="1">IF($AB75="","",IF(OR([1]Tablas!E$1&gt;MATCH("?*",$AB76:$AB92,0),INDEX($T:$T,ROW($M74)+[1]Tablas!E$1)&lt;5),"",IF(INDEX($T:$T,ROW($M74)+[1]Tablas!E$1)&lt;6,"000",SUBSTITUTE(SUBSTITUTE(SUBSTITUTE(SUBSTITUTE(SUBSTITUTE(SUBSTITUTE(SUBSTITUTE(INDIRECT(ADDRESS(ROW($M74)+[1]Tablas!E$1,COLUMN($M75))),", ",""),"Aire","1"),"Agua","2"),"Fuego","3"),"Tierra","4"),"Luz","5"),"Oscuridad","6"))))</f>
        <v/>
      </c>
      <c r="AK75" s="15" t="str">
        <f ca="1">IF($AB75="","",IF(OR([1]Tablas!F$1&gt;MATCH("?*",$AB76:$AB92,0),INDEX($T:$T,ROW($M74)+[1]Tablas!F$1)&lt;5),"",IF(INDEX($T:$T,ROW($M74)+[1]Tablas!F$1)&lt;6,"000",SUBSTITUTE(SUBSTITUTE(SUBSTITUTE(SUBSTITUTE(SUBSTITUTE(SUBSTITUTE(SUBSTITUTE(INDIRECT(ADDRESS(ROW($M74)+[1]Tablas!F$1,COLUMN($M75))),", ",""),"Aire","1"),"Agua","2"),"Fuego","3"),"Tierra","4"),"Luz","5"),"Oscuridad","6"))))</f>
        <v/>
      </c>
    </row>
    <row r="76" spans="1:37" x14ac:dyDescent="0.25">
      <c r="A76" s="71"/>
      <c r="C76" s="15" t="str">
        <f t="shared" si="16"/>
        <v/>
      </c>
      <c r="D76" s="15" t="str">
        <f t="shared" si="17"/>
        <v/>
      </c>
      <c r="E76" s="15" t="s">
        <v>56</v>
      </c>
      <c r="F76" s="15" t="str">
        <f t="array" ref="F76">IF(C76&lt;&gt;"",ADDRESS(ROW(C76),COLUMN(C76))&amp;":"&amp;ADDRESS(ROW(C76)-1+MATCH(TRUE,C77:$C$463&lt;&gt;"",0),COLUMN(U76)),F75)</f>
        <v>$C$74:$U$76</v>
      </c>
      <c r="G76" s="18" t="s">
        <v>246</v>
      </c>
      <c r="H76" s="15" t="s">
        <v>360</v>
      </c>
      <c r="M76" s="18" t="str">
        <f>IFERROR(VLOOKUP(G76,ListaEfectos!$A$4:$F$77,6,0),"")</f>
        <v>Fuego, Luz, Oscuridad</v>
      </c>
      <c r="N76" s="46" t="str">
        <f>IF(G76="requerimiento","Desventaja",IFERROR(IF(VLOOKUP($G76,ListaEfectos!$A$4:$F$77,1,0)&lt;&gt;"","Efecto"),IFERROR(IF(VLOOKUP($G76,ListaDesventajas!$A$2:$A$24,1,0)&lt;&gt;"","Desventaja"),G76)))</f>
        <v>Efecto</v>
      </c>
      <c r="O76" s="17">
        <f ca="1">IF($N76="Efecto",IFERROR(VLOOKUP(H76,INDIRECT(VLOOKUP($G76,ListaEfectos!$A$4:$F$77,2,0)),2,0),0),IF($N76="Desventaja",IFERROR(VLOOKUP(H76,INDIRECT(VLOOKUP($G76,ListaDesventajas!$A$1:$B$24,2,0)),2,0),0),IF($N76="Mantenida",10*INDEX(INDIRECT($F76),1,2),IF($N76="Sostenimiento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20</v>
      </c>
      <c r="P76" s="15">
        <f ca="1">IF($N76="Efecto",IFERROR(VLOOKUP(I76,INDIRECT(VLOOKUP($G76,ListaEfectos!$A$4:$F$77,2,0)),2,0),0),IF($N76="Desventaja",IFERROR(VLOOKUP(I76,INDIRECT(VLOOKUP($G76,ListaDesventajas!$A$1:$B$24,2,0)),2,0),0),IF($N76="Mantenida",10*INDEX(INDIRECT($F76),1,2),IF($N76="Sostenimiento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0</v>
      </c>
      <c r="Q76" s="15">
        <f ca="1">IF($N76="Efecto",IFERROR(VLOOKUP(J76,INDIRECT(VLOOKUP($G76,ListaEfectos!$A$4:$F$77,2,0)),2,0),0),IF($N76="Desventaja",IFERROR(VLOOKUP(J76,INDIRECT(VLOOKUP($G76,ListaDesventajas!$A$1:$B$24,2,0)),2,0),0),IF($N76="Mantenida",10*INDEX(INDIRECT($F76),1,2),IF($N76="Sostenimiento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0</v>
      </c>
      <c r="R76" s="15">
        <f ca="1">IF($N76="Efecto",IFERROR(VLOOKUP(K76,INDIRECT(VLOOKUP($G76,ListaEfectos!$A$4:$F$77,2,0)),2,0),0),IF($N76="Desventaja",IFERROR(VLOOKUP(K76,INDIRECT(VLOOKUP($G76,ListaDesventajas!$A$1:$B$24,2,0)),2,0),0),IF($N76="Mantenida",10*INDEX(INDIRECT($F76),1,2),IF($N76="Sostenimiento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0</v>
      </c>
      <c r="S76" s="15">
        <f ca="1">IF($N76="Efecto",IFERROR(VLOOKUP(L76,INDIRECT(VLOOKUP($G76,ListaEfectos!$A$4:$F$77,2,0)),2,0),0),IF($N76="Desventaja",IFERROR(VLOOKUP(L76,INDIRECT(VLOOKUP($G76,ListaDesventajas!$A$1:$B$24,2,0)),2,0),0),IF($N76="Mantenida",10*INDEX(INDIRECT($F76),1,2),IF($N76="Sostenimiento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0</v>
      </c>
      <c r="T76" s="52">
        <f t="shared" ca="1" si="18"/>
        <v>20</v>
      </c>
      <c r="V76" s="15" t="str">
        <f t="shared" si="14"/>
        <v>Ataque con Área (25 metros de radio)</v>
      </c>
      <c r="W76" s="15" t="str">
        <f t="shared" si="15"/>
        <v/>
      </c>
      <c r="X76" s="15" t="str">
        <f t="shared" si="19"/>
        <v/>
      </c>
      <c r="Y76" s="34" t="str">
        <f t="shared" ca="1" si="26"/>
        <v/>
      </c>
      <c r="Z76" s="34" t="str">
        <f t="shared" ca="1" si="20"/>
        <v/>
      </c>
      <c r="AA76" s="34" t="str">
        <f t="shared" ca="1" si="21"/>
        <v/>
      </c>
      <c r="AB76" s="61" t="str">
        <f t="shared" ca="1" si="22"/>
        <v/>
      </c>
      <c r="AC76" s="62" t="str">
        <f t="shared" ca="1" si="23"/>
        <v/>
      </c>
      <c r="AD76" s="56" t="str">
        <f t="shared" si="24"/>
        <v/>
      </c>
      <c r="AE76" s="15" t="str">
        <f t="shared" ca="1" si="25"/>
        <v/>
      </c>
      <c r="AF76" s="15" t="str">
        <f ca="1">IF($AB76="","",IF(OR([1]Tablas!A$1&gt;MATCH("?*",$AB77:$AB93,0),INDEX($T:$T,ROW($M75)+[1]Tablas!A$1)&lt;5),"",IF(INDEX($T:$T,ROW($M75)+[1]Tablas!A$1)&lt;6,"000",SUBSTITUTE(SUBSTITUTE(SUBSTITUTE(SUBSTITUTE(SUBSTITUTE(SUBSTITUTE(SUBSTITUTE(INDIRECT(ADDRESS(ROW($M75)+[1]Tablas!A$1,COLUMN($M76))),", ",""),"Aire","1"),"Agua","2"),"Fuego","3"),"Tierra","4"),"Luz","5"),"Oscuridad","6"))))</f>
        <v/>
      </c>
      <c r="AG76" s="15" t="str">
        <f ca="1">IF($AB76="","",IF(OR([1]Tablas!B$1&gt;MATCH("?*",$AB77:$AB93,0),INDEX($T:$T,ROW($M75)+[1]Tablas!B$1)&lt;5),"",IF(INDEX($T:$T,ROW($M75)+[1]Tablas!B$1)&lt;6,"000",SUBSTITUTE(SUBSTITUTE(SUBSTITUTE(SUBSTITUTE(SUBSTITUTE(SUBSTITUTE(SUBSTITUTE(INDIRECT(ADDRESS(ROW($M75)+[1]Tablas!B$1,COLUMN($M76))),", ",""),"Aire","1"),"Agua","2"),"Fuego","3"),"Tierra","4"),"Luz","5"),"Oscuridad","6"))))</f>
        <v/>
      </c>
      <c r="AH76" s="15" t="str">
        <f ca="1">IF($AB76="","",IF(OR([1]Tablas!C$1&gt;MATCH("?*",$AB77:$AB93,0),INDEX($T:$T,ROW($M75)+[1]Tablas!C$1)&lt;5),"",IF(INDEX($T:$T,ROW($M75)+[1]Tablas!C$1)&lt;6,"000",SUBSTITUTE(SUBSTITUTE(SUBSTITUTE(SUBSTITUTE(SUBSTITUTE(SUBSTITUTE(SUBSTITUTE(INDIRECT(ADDRESS(ROW($M75)+[1]Tablas!C$1,COLUMN($M76))),", ",""),"Aire","1"),"Agua","2"),"Fuego","3"),"Tierra","4"),"Luz","5"),"Oscuridad","6"))))</f>
        <v/>
      </c>
      <c r="AI76" s="15" t="str">
        <f ca="1">IF($AB76="","",IF(OR([1]Tablas!D$1&gt;MATCH("?*",$AB77:$AB93,0),INDEX($T:$T,ROW($M75)+[1]Tablas!D$1)&lt;5),"",IF(INDEX($T:$T,ROW($M75)+[1]Tablas!D$1)&lt;6,"000",SUBSTITUTE(SUBSTITUTE(SUBSTITUTE(SUBSTITUTE(SUBSTITUTE(SUBSTITUTE(SUBSTITUTE(INDIRECT(ADDRESS(ROW($M75)+[1]Tablas!D$1,COLUMN($M76))),", ",""),"Aire","1"),"Agua","2"),"Fuego","3"),"Tierra","4"),"Luz","5"),"Oscuridad","6"))))</f>
        <v/>
      </c>
      <c r="AJ76" s="15" t="str">
        <f ca="1">IF($AB76="","",IF(OR([1]Tablas!E$1&gt;MATCH("?*",$AB77:$AB93,0),INDEX($T:$T,ROW($M75)+[1]Tablas!E$1)&lt;5),"",IF(INDEX($T:$T,ROW($M75)+[1]Tablas!E$1)&lt;6,"000",SUBSTITUTE(SUBSTITUTE(SUBSTITUTE(SUBSTITUTE(SUBSTITUTE(SUBSTITUTE(SUBSTITUTE(INDIRECT(ADDRESS(ROW($M75)+[1]Tablas!E$1,COLUMN($M76))),", ",""),"Aire","1"),"Agua","2"),"Fuego","3"),"Tierra","4"),"Luz","5"),"Oscuridad","6"))))</f>
        <v/>
      </c>
      <c r="AK76" s="15" t="str">
        <f ca="1">IF($AB76="","",IF(OR([1]Tablas!F$1&gt;MATCH("?*",$AB77:$AB93,0),INDEX($T:$T,ROW($M75)+[1]Tablas!F$1)&lt;5),"",IF(INDEX($T:$T,ROW($M75)+[1]Tablas!F$1)&lt;6,"000",SUBSTITUTE(SUBSTITUTE(SUBSTITUTE(SUBSTITUTE(SUBSTITUTE(SUBSTITUTE(SUBSTITUTE(INDIRECT(ADDRESS(ROW($M75)+[1]Tablas!F$1,COLUMN($M76))),", ",""),"Aire","1"),"Agua","2"),"Fuego","3"),"Tierra","4"),"Luz","5"),"Oscuridad","6"))))</f>
        <v/>
      </c>
    </row>
    <row r="77" spans="1:37" x14ac:dyDescent="0.25">
      <c r="A77" s="71"/>
      <c r="B77" s="18" t="s">
        <v>407</v>
      </c>
      <c r="C77" s="15">
        <f t="shared" si="16"/>
        <v>50</v>
      </c>
      <c r="D77" s="15">
        <f t="shared" si="17"/>
        <v>2</v>
      </c>
      <c r="E77" s="15" t="s">
        <v>57</v>
      </c>
      <c r="F77" s="15" t="str">
        <f t="array" ref="F77">IF(C77&lt;&gt;"",ADDRESS(ROW(C77),COLUMN(C77))&amp;":"&amp;ADDRESS(ROW(C77)-1+MATCH(TRUE,C78:$C$463&lt;&gt;"",0),COLUMN(U77)),F76)</f>
        <v>$C$77:$U$77</v>
      </c>
      <c r="G77" s="18" t="s">
        <v>253</v>
      </c>
      <c r="H77" s="15" t="s">
        <v>377</v>
      </c>
      <c r="M77" s="18" t="str">
        <f>IFERROR(VLOOKUP(G77,ListaEfectos!$A$4:$F$77,6,0),"")</f>
        <v>Fuego</v>
      </c>
      <c r="N77" s="46" t="str">
        <f>IF(G77="requerimiento","Desventaja",IFERROR(IF(VLOOKUP($G77,ListaEfectos!$A$4:$F$77,1,0)&lt;&gt;"","Efecto"),IFERROR(IF(VLOOKUP($G77,ListaDesventajas!$A$2:$A$24,1,0)&lt;&gt;"","Desventaja"),G77)))</f>
        <v>Efecto</v>
      </c>
      <c r="O77" s="17">
        <f ca="1">IF($N77="Efecto",IFERROR(VLOOKUP(H77,INDIRECT(VLOOKUP($G77,ListaEfectos!$A$4:$F$77,2,0)),2,0),0),IF($N77="Desventaja",IFERROR(VLOOKUP(H77,INDIRECT(VLOOKUP($G77,ListaDesventajas!$A$1:$B$24,2,0)),2,0),0),IF($N77="Mantenida",10*INDEX(INDIRECT($F77),1,2),IF($N77="Sostenimiento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40</v>
      </c>
      <c r="P77" s="15">
        <f ca="1">IF($N77="Efecto",IFERROR(VLOOKUP(I77,INDIRECT(VLOOKUP($G77,ListaEfectos!$A$4:$F$77,2,0)),2,0),0),IF($N77="Desventaja",IFERROR(VLOOKUP(I77,INDIRECT(VLOOKUP($G77,ListaDesventajas!$A$1:$B$24,2,0)),2,0),0),IF($N77="Mantenida",10*INDEX(INDIRECT($F77),1,2),IF($N77="Sostenimiento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0</v>
      </c>
      <c r="Q77" s="15">
        <f ca="1">IF($N77="Efecto",IFERROR(VLOOKUP(J77,INDIRECT(VLOOKUP($G77,ListaEfectos!$A$4:$F$77,2,0)),2,0),0),IF($N77="Desventaja",IFERROR(VLOOKUP(J77,INDIRECT(VLOOKUP($G77,ListaDesventajas!$A$1:$B$24,2,0)),2,0),0),IF($N77="Mantenida",10*INDEX(INDIRECT($F77),1,2),IF($N77="Sostenimiento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0</v>
      </c>
      <c r="R77" s="15">
        <f ca="1">IF($N77="Efecto",IFERROR(VLOOKUP(K77,INDIRECT(VLOOKUP($G77,ListaEfectos!$A$4:$F$77,2,0)),2,0),0),IF($N77="Desventaja",IFERROR(VLOOKUP(K77,INDIRECT(VLOOKUP($G77,ListaDesventajas!$A$1:$B$24,2,0)),2,0),0),IF($N77="Mantenida",10*INDEX(INDIRECT($F77),1,2),IF($N77="Sostenimiento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0</v>
      </c>
      <c r="S77" s="15">
        <f ca="1">IF($N77="Efecto",IFERROR(VLOOKUP(L77,INDIRECT(VLOOKUP($G77,ListaEfectos!$A$4:$F$77,2,0)),2,0),0),IF($N77="Desventaja",IFERROR(VLOOKUP(L77,INDIRECT(VLOOKUP($G77,ListaDesventajas!$A$1:$B$24,2,0)),2,0),0),IF($N77="Mantenida",10*INDEX(INDIRECT($F77),1,2),IF($N77="Sostenimiento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0</v>
      </c>
      <c r="T77" s="52">
        <f t="shared" ca="1" si="18"/>
        <v>40</v>
      </c>
      <c r="V77" s="15" t="str">
        <f t="shared" si="14"/>
        <v>Multiplicador al Daño (x3)</v>
      </c>
      <c r="W77" s="15" t="str">
        <f t="shared" si="15"/>
        <v/>
      </c>
      <c r="X77" s="15" t="str">
        <f t="shared" si="19"/>
        <v/>
      </c>
      <c r="Y77" s="34" t="str">
        <f t="shared" ca="1" si="26"/>
        <v>Multiplicador al Daño (x3)</v>
      </c>
      <c r="Z77" s="34" t="str">
        <f t="shared" ca="1" si="20"/>
        <v/>
      </c>
      <c r="AA77" s="34" t="str">
        <f t="shared" ca="1" si="21"/>
        <v/>
      </c>
      <c r="AB77" s="61" t="str">
        <f t="shared" ca="1" si="22"/>
        <v>Multiplicador al Daño (x3)</v>
      </c>
      <c r="AC77" s="62" t="str">
        <f t="shared" ca="1" si="23"/>
        <v/>
      </c>
      <c r="AD77" s="56" t="str">
        <f t="shared" si="24"/>
        <v>Implosión</v>
      </c>
      <c r="AE77" s="15" t="str">
        <f t="shared" ca="1" si="25"/>
        <v>Fuego</v>
      </c>
      <c r="AF77" s="15" t="str">
        <f ca="1">IF($AB77="","",IF(OR([1]Tablas!A$1&gt;MATCH("?*",$AB78:$AB94,0),INDEX($T:$T,ROW($M76)+[1]Tablas!A$1)&lt;5),"",IF(INDEX($T:$T,ROW($M76)+[1]Tablas!A$1)&lt;6,"000",SUBSTITUTE(SUBSTITUTE(SUBSTITUTE(SUBSTITUTE(SUBSTITUTE(SUBSTITUTE(SUBSTITUTE(INDIRECT(ADDRESS(ROW($M76)+[1]Tablas!A$1,COLUMN($M77))),", ",""),"Aire","1"),"Agua","2"),"Fuego","3"),"Tierra","4"),"Luz","5"),"Oscuridad","6"))))</f>
        <v>3</v>
      </c>
      <c r="AG77" s="15" t="str">
        <f ca="1">IF($AB77="","",IF(OR([1]Tablas!B$1&gt;MATCH("?*",$AB78:$AB94,0),INDEX($T:$T,ROW($M76)+[1]Tablas!B$1)&lt;5),"",IF(INDEX($T:$T,ROW($M76)+[1]Tablas!B$1)&lt;6,"000",SUBSTITUTE(SUBSTITUTE(SUBSTITUTE(SUBSTITUTE(SUBSTITUTE(SUBSTITUTE(SUBSTITUTE(INDIRECT(ADDRESS(ROW($M76)+[1]Tablas!B$1,COLUMN($M77))),", ",""),"Aire","1"),"Agua","2"),"Fuego","3"),"Tierra","4"),"Luz","5"),"Oscuridad","6"))))</f>
        <v/>
      </c>
      <c r="AH77" s="15" t="str">
        <f ca="1">IF($AB77="","",IF(OR([1]Tablas!C$1&gt;MATCH("?*",$AB78:$AB94,0),INDEX($T:$T,ROW($M76)+[1]Tablas!C$1)&lt;5),"",IF(INDEX($T:$T,ROW($M76)+[1]Tablas!C$1)&lt;6,"000",SUBSTITUTE(SUBSTITUTE(SUBSTITUTE(SUBSTITUTE(SUBSTITUTE(SUBSTITUTE(SUBSTITUTE(INDIRECT(ADDRESS(ROW($M76)+[1]Tablas!C$1,COLUMN($M77))),", ",""),"Aire","1"),"Agua","2"),"Fuego","3"),"Tierra","4"),"Luz","5"),"Oscuridad","6"))))</f>
        <v/>
      </c>
      <c r="AI77" s="15" t="str">
        <f ca="1">IF($AB77="","",IF(OR([1]Tablas!D$1&gt;MATCH("?*",$AB78:$AB94,0),INDEX($T:$T,ROW($M76)+[1]Tablas!D$1)&lt;5),"",IF(INDEX($T:$T,ROW($M76)+[1]Tablas!D$1)&lt;6,"000",SUBSTITUTE(SUBSTITUTE(SUBSTITUTE(SUBSTITUTE(SUBSTITUTE(SUBSTITUTE(SUBSTITUTE(INDIRECT(ADDRESS(ROW($M76)+[1]Tablas!D$1,COLUMN($M77))),", ",""),"Aire","1"),"Agua","2"),"Fuego","3"),"Tierra","4"),"Luz","5"),"Oscuridad","6"))))</f>
        <v/>
      </c>
      <c r="AJ77" s="15" t="str">
        <f ca="1">IF($AB77="","",IF(OR([1]Tablas!E$1&gt;MATCH("?*",$AB78:$AB94,0),INDEX($T:$T,ROW($M76)+[1]Tablas!E$1)&lt;5),"",IF(INDEX($T:$T,ROW($M76)+[1]Tablas!E$1)&lt;6,"000",SUBSTITUTE(SUBSTITUTE(SUBSTITUTE(SUBSTITUTE(SUBSTITUTE(SUBSTITUTE(SUBSTITUTE(INDIRECT(ADDRESS(ROW($M76)+[1]Tablas!E$1,COLUMN($M77))),", ",""),"Aire","1"),"Agua","2"),"Fuego","3"),"Tierra","4"),"Luz","5"),"Oscuridad","6"))))</f>
        <v/>
      </c>
      <c r="AK77" s="15" t="str">
        <f ca="1">IF($AB77="","",IF(OR([1]Tablas!F$1&gt;MATCH("?*",$AB78:$AB94,0),INDEX($T:$T,ROW($M76)+[1]Tablas!F$1)&lt;5),"",IF(INDEX($T:$T,ROW($M76)+[1]Tablas!F$1)&lt;6,"000",SUBSTITUTE(SUBSTITUTE(SUBSTITUTE(SUBSTITUTE(SUBSTITUTE(SUBSTITUTE(SUBSTITUTE(INDIRECT(ADDRESS(ROW($M76)+[1]Tablas!F$1,COLUMN($M77))),", ",""),"Aire","1"),"Agua","2"),"Fuego","3"),"Tierra","4"),"Luz","5"),"Oscuridad","6"))))</f>
        <v/>
      </c>
    </row>
    <row r="78" spans="1:37" x14ac:dyDescent="0.25">
      <c r="A78" s="71"/>
      <c r="B78" s="18" t="s">
        <v>408</v>
      </c>
      <c r="C78" s="15">
        <f t="shared" si="16"/>
        <v>60</v>
      </c>
      <c r="D78" s="15">
        <f t="shared" si="17"/>
        <v>3</v>
      </c>
      <c r="E78" s="15" t="s">
        <v>58</v>
      </c>
      <c r="F78" s="15" t="str">
        <f t="array" ref="F78">IF(C78&lt;&gt;"",ADDRESS(ROW(C78),COLUMN(C78))&amp;":"&amp;ADDRESS(ROW(C78)-1+MATCH(TRUE,C79:$C$463&lt;&gt;"",0),COLUMN(U78)),F77)</f>
        <v>$C$78:$U$80</v>
      </c>
      <c r="G78" s="18" t="s">
        <v>335</v>
      </c>
      <c r="H78" s="16" t="s">
        <v>378</v>
      </c>
      <c r="M78" s="18" t="str">
        <f>IFERROR(VLOOKUP(G78,ListaEfectos!$A$4:$F$77,6,0),"")</f>
        <v>Agua, Luz, Tierra</v>
      </c>
      <c r="N78" s="46" t="str">
        <f>IF(G78="requerimiento","Desventaja",IFERROR(IF(VLOOKUP($G78,ListaEfectos!$A$4:$F$77,1,0)&lt;&gt;"","Efecto"),IFERROR(IF(VLOOKUP($G78,ListaDesventajas!$A$2:$A$24,1,0)&lt;&gt;"","Desventaja"),G78)))</f>
        <v>Efecto</v>
      </c>
      <c r="O78" s="17">
        <f ca="1">IF($N78="Efecto",IFERROR(VLOOKUP(H78,INDIRECT(VLOOKUP($G78,ListaEfectos!$A$4:$F$77,2,0)),2,0),0),IF($N78="Desventaja",IFERROR(VLOOKUP(H78,INDIRECT(VLOOKUP($G78,ListaDesventajas!$A$1:$B$24,2,0)),2,0),0),IF($N78="Mantenida",10*INDEX(INDIRECT($F78),1,2),IF($N78="Sostenimiento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25</v>
      </c>
      <c r="P78" s="15">
        <f ca="1">IF($N78="Efecto",IFERROR(VLOOKUP(I78,INDIRECT(VLOOKUP($G78,ListaEfectos!$A$4:$F$77,2,0)),2,0),0),IF($N78="Desventaja",IFERROR(VLOOKUP(I78,INDIRECT(VLOOKUP($G78,ListaDesventajas!$A$1:$B$24,2,0)),2,0),0),IF($N78="Mantenida",10*INDEX(INDIRECT($F78),1,2),IF($N78="Sostenimiento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0</v>
      </c>
      <c r="Q78" s="15">
        <f ca="1">IF($N78="Efecto",IFERROR(VLOOKUP(J78,INDIRECT(VLOOKUP($G78,ListaEfectos!$A$4:$F$77,2,0)),2,0),0),IF($N78="Desventaja",IFERROR(VLOOKUP(J78,INDIRECT(VLOOKUP($G78,ListaDesventajas!$A$1:$B$24,2,0)),2,0),0),IF($N78="Mantenida",10*INDEX(INDIRECT($F78),1,2),IF($N78="Sostenimiento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0</v>
      </c>
      <c r="R78" s="15">
        <f ca="1">IF($N78="Efecto",IFERROR(VLOOKUP(K78,INDIRECT(VLOOKUP($G78,ListaEfectos!$A$4:$F$77,2,0)),2,0),0),IF($N78="Desventaja",IFERROR(VLOOKUP(K78,INDIRECT(VLOOKUP($G78,ListaDesventajas!$A$1:$B$24,2,0)),2,0),0),IF($N78="Mantenida",10*INDEX(INDIRECT($F78),1,2),IF($N78="Sostenimiento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0</v>
      </c>
      <c r="S78" s="15">
        <f ca="1">IF($N78="Efecto",IFERROR(VLOOKUP(L78,INDIRECT(VLOOKUP($G78,ListaEfectos!$A$4:$F$77,2,0)),2,0),0),IF($N78="Desventaja",IFERROR(VLOOKUP(L78,INDIRECT(VLOOKUP($G78,ListaDesventajas!$A$1:$B$24,2,0)),2,0),0),IF($N78="Mantenida",10*INDEX(INDIRECT($F78),1,2),IF($N78="Sostenimiento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0</v>
      </c>
      <c r="T78" s="52">
        <f t="shared" ca="1" si="18"/>
        <v>25</v>
      </c>
      <c r="V78" s="15" t="str">
        <f t="shared" si="14"/>
        <v>Habilidad de Parada (+90)</v>
      </c>
      <c r="W78" s="15" t="str">
        <f t="shared" si="15"/>
        <v/>
      </c>
      <c r="X78" s="15" t="str">
        <f t="shared" si="19"/>
        <v/>
      </c>
      <c r="Y78" s="34" t="str">
        <f t="shared" ca="1" si="26"/>
        <v>Habilidad de Parada (+90), Habilidad de Contraataque (+75), Aumento de Daño (+75)</v>
      </c>
      <c r="Z78" s="34" t="str">
        <f t="shared" ca="1" si="20"/>
        <v/>
      </c>
      <c r="AA78" s="34" t="str">
        <f t="shared" ca="1" si="21"/>
        <v/>
      </c>
      <c r="AB78" s="61" t="str">
        <f t="shared" ca="1" si="22"/>
        <v>Habilidad de Parada (+90), Habilidad de Contraataque (+75), Aumento de Daño (+75)</v>
      </c>
      <c r="AC78" s="62" t="str">
        <f t="shared" ca="1" si="23"/>
        <v/>
      </c>
      <c r="AD78" s="56" t="str">
        <f t="shared" si="24"/>
        <v>El latido del trueno</v>
      </c>
      <c r="AE78" s="15" t="str">
        <f t="shared" ca="1" si="25"/>
        <v>Agua, Luz, Tierra, Agua, Aire, Tierra, Fuego</v>
      </c>
      <c r="AF78" s="15" t="str">
        <f ca="1">IF($AB78="","",IF(OR([1]Tablas!A$1&gt;MATCH("?*",$AB79:$AB95,0),INDEX($T:$T,ROW($M77)+[1]Tablas!A$1)&lt;5),"",IF(INDEX($T:$T,ROW($M77)+[1]Tablas!A$1)&lt;6,"000",SUBSTITUTE(SUBSTITUTE(SUBSTITUTE(SUBSTITUTE(SUBSTITUTE(SUBSTITUTE(SUBSTITUTE(INDIRECT(ADDRESS(ROW($M77)+[1]Tablas!A$1,COLUMN($M78))),", ",""),"Aire","1"),"Agua","2"),"Fuego","3"),"Tierra","4"),"Luz","5"),"Oscuridad","6"))))</f>
        <v>254</v>
      </c>
      <c r="AG78" s="15" t="str">
        <f ca="1">IF($AB78="","",IF(OR([1]Tablas!B$1&gt;MATCH("?*",$AB79:$AB95,0),INDEX($T:$T,ROW($M77)+[1]Tablas!B$1)&lt;5),"",IF(INDEX($T:$T,ROW($M77)+[1]Tablas!B$1)&lt;6,"000",SUBSTITUTE(SUBSTITUTE(SUBSTITUTE(SUBSTITUTE(SUBSTITUTE(SUBSTITUTE(SUBSTITUTE(INDIRECT(ADDRESS(ROW($M77)+[1]Tablas!B$1,COLUMN($M78))),", ",""),"Aire","1"),"Agua","2"),"Fuego","3"),"Tierra","4"),"Luz","5"),"Oscuridad","6"))))</f>
        <v>214</v>
      </c>
      <c r="AH78" s="15" t="str">
        <f ca="1">IF($AB78="","",IF(OR([1]Tablas!C$1&gt;MATCH("?*",$AB79:$AB95,0),INDEX($T:$T,ROW($M77)+[1]Tablas!C$1)&lt;5),"",IF(INDEX($T:$T,ROW($M77)+[1]Tablas!C$1)&lt;6,"000",SUBSTITUTE(SUBSTITUTE(SUBSTITUTE(SUBSTITUTE(SUBSTITUTE(SUBSTITUTE(SUBSTITUTE(INDIRECT(ADDRESS(ROW($M77)+[1]Tablas!C$1,COLUMN($M78))),", ",""),"Aire","1"),"Agua","2"),"Fuego","3"),"Tierra","4"),"Luz","5"),"Oscuridad","6"))))</f>
        <v>3</v>
      </c>
      <c r="AI78" s="15" t="str">
        <f ca="1">IF($AB78="","",IF(OR([1]Tablas!D$1&gt;MATCH("?*",$AB79:$AB95,0),INDEX($T:$T,ROW($M77)+[1]Tablas!D$1)&lt;5),"",IF(INDEX($T:$T,ROW($M77)+[1]Tablas!D$1)&lt;6,"000",SUBSTITUTE(SUBSTITUTE(SUBSTITUTE(SUBSTITUTE(SUBSTITUTE(SUBSTITUTE(SUBSTITUTE(INDIRECT(ADDRESS(ROW($M77)+[1]Tablas!D$1,COLUMN($M78))),", ",""),"Aire","1"),"Agua","2"),"Fuego","3"),"Tierra","4"),"Luz","5"),"Oscuridad","6"))))</f>
        <v/>
      </c>
      <c r="AJ78" s="15" t="str">
        <f ca="1">IF($AB78="","",IF(OR([1]Tablas!E$1&gt;MATCH("?*",$AB79:$AB95,0),INDEX($T:$T,ROW($M77)+[1]Tablas!E$1)&lt;5),"",IF(INDEX($T:$T,ROW($M77)+[1]Tablas!E$1)&lt;6,"000",SUBSTITUTE(SUBSTITUTE(SUBSTITUTE(SUBSTITUTE(SUBSTITUTE(SUBSTITUTE(SUBSTITUTE(INDIRECT(ADDRESS(ROW($M77)+[1]Tablas!E$1,COLUMN($M78))),", ",""),"Aire","1"),"Agua","2"),"Fuego","3"),"Tierra","4"),"Luz","5"),"Oscuridad","6"))))</f>
        <v/>
      </c>
      <c r="AK78" s="15" t="str">
        <f ca="1">IF($AB78="","",IF(OR([1]Tablas!F$1&gt;MATCH("?*",$AB79:$AB95,0),INDEX($T:$T,ROW($M77)+[1]Tablas!F$1)&lt;5),"",IF(INDEX($T:$T,ROW($M77)+[1]Tablas!F$1)&lt;6,"000",SUBSTITUTE(SUBSTITUTE(SUBSTITUTE(SUBSTITUTE(SUBSTITUTE(SUBSTITUTE(SUBSTITUTE(INDIRECT(ADDRESS(ROW($M77)+[1]Tablas!F$1,COLUMN($M78))),", ",""),"Aire","1"),"Agua","2"),"Fuego","3"),"Tierra","4"),"Luz","5"),"Oscuridad","6"))))</f>
        <v/>
      </c>
    </row>
    <row r="79" spans="1:37" x14ac:dyDescent="0.25">
      <c r="A79" s="71"/>
      <c r="C79" s="15" t="str">
        <f t="shared" si="16"/>
        <v/>
      </c>
      <c r="D79" s="15" t="str">
        <f t="shared" si="17"/>
        <v/>
      </c>
      <c r="E79" s="15" t="s">
        <v>59</v>
      </c>
      <c r="F79" s="15" t="str">
        <f t="array" ref="F79">IF(C79&lt;&gt;"",ADDRESS(ROW(C79),COLUMN(C79))&amp;":"&amp;ADDRESS(ROW(C79)-1+MATCH(TRUE,C80:$C$463&lt;&gt;"",0),COLUMN(U79)),F78)</f>
        <v>$C$78:$U$80</v>
      </c>
      <c r="G79" s="18" t="s">
        <v>340</v>
      </c>
      <c r="H79" s="16" t="s">
        <v>345</v>
      </c>
      <c r="M79" s="18" t="str">
        <f>IFERROR(VLOOKUP(G79,ListaEfectos!$A$4:$F$77,6,0),"")</f>
        <v>Agua, Aire, Tierra</v>
      </c>
      <c r="N79" s="46" t="str">
        <f>IF(G79="requerimiento","Desventaja",IFERROR(IF(VLOOKUP($G79,ListaEfectos!$A$4:$F$77,1,0)&lt;&gt;"","Efecto"),IFERROR(IF(VLOOKUP($G79,ListaDesventajas!$A$2:$A$24,1,0)&lt;&gt;"","Desventaja"),G79)))</f>
        <v>Efecto</v>
      </c>
      <c r="O79" s="17">
        <f ca="1">IF($N79="Efecto",IFERROR(VLOOKUP(H79,INDIRECT(VLOOKUP($G79,ListaEfectos!$A$4:$F$77,2,0)),2,0),0),IF($N79="Desventaja",IFERROR(VLOOKUP(H79,INDIRECT(VLOOKUP($G79,ListaDesventajas!$A$1:$B$24,2,0)),2,0),0),IF($N79="Mantenida",10*INDEX(INDIRECT($F79),1,2),IF($N79="Sostenimiento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15</v>
      </c>
      <c r="P79" s="15">
        <f ca="1">IF($N79="Efecto",IFERROR(VLOOKUP(I79,INDIRECT(VLOOKUP($G79,ListaEfectos!$A$4:$F$77,2,0)),2,0),0),IF($N79="Desventaja",IFERROR(VLOOKUP(I79,INDIRECT(VLOOKUP($G79,ListaDesventajas!$A$1:$B$24,2,0)),2,0),0),IF($N79="Mantenida",10*INDEX(INDIRECT($F79),1,2),IF($N79="Sostenimiento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0</v>
      </c>
      <c r="Q79" s="15">
        <f ca="1">IF($N79="Efecto",IFERROR(VLOOKUP(J79,INDIRECT(VLOOKUP($G79,ListaEfectos!$A$4:$F$77,2,0)),2,0),0),IF($N79="Desventaja",IFERROR(VLOOKUP(J79,INDIRECT(VLOOKUP($G79,ListaDesventajas!$A$1:$B$24,2,0)),2,0),0),IF($N79="Mantenida",10*INDEX(INDIRECT($F79),1,2),IF($N79="Sostenimiento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0</v>
      </c>
      <c r="R79" s="15">
        <f ca="1">IF($N79="Efecto",IFERROR(VLOOKUP(K79,INDIRECT(VLOOKUP($G79,ListaEfectos!$A$4:$F$77,2,0)),2,0),0),IF($N79="Desventaja",IFERROR(VLOOKUP(K79,INDIRECT(VLOOKUP($G79,ListaDesventajas!$A$1:$B$24,2,0)),2,0),0),IF($N79="Mantenida",10*INDEX(INDIRECT($F79),1,2),IF($N79="Sostenimiento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0</v>
      </c>
      <c r="S79" s="15">
        <f ca="1">IF($N79="Efecto",IFERROR(VLOOKUP(L79,INDIRECT(VLOOKUP($G79,ListaEfectos!$A$4:$F$77,2,0)),2,0),0),IF($N79="Desventaja",IFERROR(VLOOKUP(L79,INDIRECT(VLOOKUP($G79,ListaDesventajas!$A$1:$B$24,2,0)),2,0),0),IF($N79="Mantenida",10*INDEX(INDIRECT($F79),1,2),IF($N79="Sostenimiento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0</v>
      </c>
      <c r="T79" s="52">
        <f t="shared" ca="1" si="18"/>
        <v>15</v>
      </c>
      <c r="V79" s="15" t="str">
        <f t="shared" si="14"/>
        <v>Habilidad de Contraataque (+75)</v>
      </c>
      <c r="W79" s="15" t="str">
        <f t="shared" si="15"/>
        <v/>
      </c>
      <c r="X79" s="15" t="str">
        <f t="shared" si="19"/>
        <v/>
      </c>
      <c r="Y79" s="34" t="str">
        <f t="shared" ca="1" si="26"/>
        <v/>
      </c>
      <c r="Z79" s="34" t="str">
        <f t="shared" ca="1" si="20"/>
        <v/>
      </c>
      <c r="AA79" s="34" t="str">
        <f t="shared" ca="1" si="21"/>
        <v/>
      </c>
      <c r="AB79" s="61" t="str">
        <f t="shared" ca="1" si="22"/>
        <v/>
      </c>
      <c r="AC79" s="62" t="str">
        <f t="shared" ca="1" si="23"/>
        <v/>
      </c>
      <c r="AD79" s="56" t="str">
        <f t="shared" si="24"/>
        <v/>
      </c>
      <c r="AE79" s="15" t="str">
        <f t="shared" ca="1" si="25"/>
        <v/>
      </c>
      <c r="AF79" s="15" t="str">
        <f ca="1">IF($AB79="","",IF(OR([1]Tablas!A$1&gt;MATCH("?*",$AB80:$AB96,0),INDEX($T:$T,ROW($M78)+[1]Tablas!A$1)&lt;5),"",IF(INDEX($T:$T,ROW($M78)+[1]Tablas!A$1)&lt;6,"000",SUBSTITUTE(SUBSTITUTE(SUBSTITUTE(SUBSTITUTE(SUBSTITUTE(SUBSTITUTE(SUBSTITUTE(INDIRECT(ADDRESS(ROW($M78)+[1]Tablas!A$1,COLUMN($M79))),", ",""),"Aire","1"),"Agua","2"),"Fuego","3"),"Tierra","4"),"Luz","5"),"Oscuridad","6"))))</f>
        <v/>
      </c>
      <c r="AG79" s="15" t="str">
        <f ca="1">IF($AB79="","",IF(OR([1]Tablas!B$1&gt;MATCH("?*",$AB80:$AB96,0),INDEX($T:$T,ROW($M78)+[1]Tablas!B$1)&lt;5),"",IF(INDEX($T:$T,ROW($M78)+[1]Tablas!B$1)&lt;6,"000",SUBSTITUTE(SUBSTITUTE(SUBSTITUTE(SUBSTITUTE(SUBSTITUTE(SUBSTITUTE(SUBSTITUTE(INDIRECT(ADDRESS(ROW($M78)+[1]Tablas!B$1,COLUMN($M79))),", ",""),"Aire","1"),"Agua","2"),"Fuego","3"),"Tierra","4"),"Luz","5"),"Oscuridad","6"))))</f>
        <v/>
      </c>
      <c r="AH79" s="15" t="str">
        <f ca="1">IF($AB79="","",IF(OR([1]Tablas!C$1&gt;MATCH("?*",$AB80:$AB96,0),INDEX($T:$T,ROW($M78)+[1]Tablas!C$1)&lt;5),"",IF(INDEX($T:$T,ROW($M78)+[1]Tablas!C$1)&lt;6,"000",SUBSTITUTE(SUBSTITUTE(SUBSTITUTE(SUBSTITUTE(SUBSTITUTE(SUBSTITUTE(SUBSTITUTE(INDIRECT(ADDRESS(ROW($M78)+[1]Tablas!C$1,COLUMN($M79))),", ",""),"Aire","1"),"Agua","2"),"Fuego","3"),"Tierra","4"),"Luz","5"),"Oscuridad","6"))))</f>
        <v/>
      </c>
      <c r="AI79" s="15" t="str">
        <f ca="1">IF($AB79="","",IF(OR([1]Tablas!D$1&gt;MATCH("?*",$AB80:$AB96,0),INDEX($T:$T,ROW($M78)+[1]Tablas!D$1)&lt;5),"",IF(INDEX($T:$T,ROW($M78)+[1]Tablas!D$1)&lt;6,"000",SUBSTITUTE(SUBSTITUTE(SUBSTITUTE(SUBSTITUTE(SUBSTITUTE(SUBSTITUTE(SUBSTITUTE(INDIRECT(ADDRESS(ROW($M78)+[1]Tablas!D$1,COLUMN($M79))),", ",""),"Aire","1"),"Agua","2"),"Fuego","3"),"Tierra","4"),"Luz","5"),"Oscuridad","6"))))</f>
        <v/>
      </c>
      <c r="AJ79" s="15" t="str">
        <f ca="1">IF($AB79="","",IF(OR([1]Tablas!E$1&gt;MATCH("?*",$AB80:$AB96,0),INDEX($T:$T,ROW($M78)+[1]Tablas!E$1)&lt;5),"",IF(INDEX($T:$T,ROW($M78)+[1]Tablas!E$1)&lt;6,"000",SUBSTITUTE(SUBSTITUTE(SUBSTITUTE(SUBSTITUTE(SUBSTITUTE(SUBSTITUTE(SUBSTITUTE(INDIRECT(ADDRESS(ROW($M78)+[1]Tablas!E$1,COLUMN($M79))),", ",""),"Aire","1"),"Agua","2"),"Fuego","3"),"Tierra","4"),"Luz","5"),"Oscuridad","6"))))</f>
        <v/>
      </c>
      <c r="AK79" s="15" t="str">
        <f ca="1">IF($AB79="","",IF(OR([1]Tablas!F$1&gt;MATCH("?*",$AB80:$AB96,0),INDEX($T:$T,ROW($M78)+[1]Tablas!F$1)&lt;5),"",IF(INDEX($T:$T,ROW($M78)+[1]Tablas!F$1)&lt;6,"000",SUBSTITUTE(SUBSTITUTE(SUBSTITUTE(SUBSTITUTE(SUBSTITUTE(SUBSTITUTE(SUBSTITUTE(INDIRECT(ADDRESS(ROW($M78)+[1]Tablas!F$1,COLUMN($M79))),", ",""),"Aire","1"),"Agua","2"),"Fuego","3"),"Tierra","4"),"Luz","5"),"Oscuridad","6"))))</f>
        <v/>
      </c>
    </row>
    <row r="80" spans="1:37" s="23" customFormat="1" ht="15.75" thickBot="1" x14ac:dyDescent="0.3">
      <c r="A80" s="72"/>
      <c r="B80" s="25"/>
      <c r="C80" s="23" t="str">
        <f t="shared" si="16"/>
        <v/>
      </c>
      <c r="D80" s="23" t="str">
        <f t="shared" si="17"/>
        <v/>
      </c>
      <c r="E80" s="23" t="s">
        <v>60</v>
      </c>
      <c r="F80" s="23" t="str">
        <f t="array" ref="F80">IF(C80&lt;&gt;"",ADDRESS(ROW(C80),COLUMN(C80))&amp;":"&amp;ADDRESS(ROW(C80)-1+MATCH(TRUE,C81:$C$463&lt;&gt;"",0),COLUMN(U80)),F79)</f>
        <v>$C$78:$U$80</v>
      </c>
      <c r="G80" s="25" t="s">
        <v>247</v>
      </c>
      <c r="H80" s="24" t="s">
        <v>345</v>
      </c>
      <c r="M80" s="25" t="str">
        <f>IFERROR(VLOOKUP(G80,ListaEfectos!$A$4:$F$77,6,0),"")</f>
        <v>Fuego</v>
      </c>
      <c r="N80" s="48" t="str">
        <f>IF(G80="requerimiento","Desventaja",IFERROR(IF(VLOOKUP($G80,ListaEfectos!$A$4:$F$77,1,0)&lt;&gt;"","Efecto"),IFERROR(IF(VLOOKUP($G80,ListaDesventajas!$A$2:$A$24,1,0)&lt;&gt;"","Desventaja"),G80)))</f>
        <v>Efecto</v>
      </c>
      <c r="O80" s="22">
        <f ca="1">IF($N80="Efecto",IFERROR(VLOOKUP(H80,INDIRECT(VLOOKUP($G80,ListaEfectos!$A$4:$F$77,2,0)),2,0),0),IF($N80="Desventaja",IFERROR(VLOOKUP(H80,INDIRECT(VLOOKUP($G80,ListaDesventajas!$A$1:$B$24,2,0)),2,0),0),IF($N80="Mantenida",10*INDEX(INDIRECT($F80),1,2),IF($N80="Sostenimiento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20</v>
      </c>
      <c r="P80" s="23">
        <f ca="1">IF($N80="Efecto",IFERROR(VLOOKUP(I80,INDIRECT(VLOOKUP($G80,ListaEfectos!$A$4:$F$77,2,0)),2,0),0),IF($N80="Desventaja",IFERROR(VLOOKUP(I80,INDIRECT(VLOOKUP($G80,ListaDesventajas!$A$1:$B$24,2,0)),2,0),0),IF($N80="Mantenida",10*INDEX(INDIRECT($F80),1,2),IF($N80="Sostenimiento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0</v>
      </c>
      <c r="Q80" s="23">
        <f ca="1">IF($N80="Efecto",IFERROR(VLOOKUP(J80,INDIRECT(VLOOKUP($G80,ListaEfectos!$A$4:$F$77,2,0)),2,0),0),IF($N80="Desventaja",IFERROR(VLOOKUP(J80,INDIRECT(VLOOKUP($G80,ListaDesventajas!$A$1:$B$24,2,0)),2,0),0),IF($N80="Mantenida",10*INDEX(INDIRECT($F80),1,2),IF($N80="Sostenimiento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0</v>
      </c>
      <c r="R80" s="23">
        <f ca="1">IF($N80="Efecto",IFERROR(VLOOKUP(K80,INDIRECT(VLOOKUP($G80,ListaEfectos!$A$4:$F$77,2,0)),2,0),0),IF($N80="Desventaja",IFERROR(VLOOKUP(K80,INDIRECT(VLOOKUP($G80,ListaDesventajas!$A$1:$B$24,2,0)),2,0),0),IF($N80="Mantenida",10*INDEX(INDIRECT($F80),1,2),IF($N80="Sostenimiento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0</v>
      </c>
      <c r="S80" s="23">
        <f ca="1">IF($N80="Efecto",IFERROR(VLOOKUP(L80,INDIRECT(VLOOKUP($G80,ListaEfectos!$A$4:$F$77,2,0)),2,0),0),IF($N80="Desventaja",IFERROR(VLOOKUP(L80,INDIRECT(VLOOKUP($G80,ListaDesventajas!$A$1:$B$24,2,0)),2,0),0),IF($N80="Mantenida",10*INDEX(INDIRECT($F80),1,2),IF($N80="Sostenimiento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0</v>
      </c>
      <c r="T80" s="54">
        <f t="shared" ca="1" si="18"/>
        <v>20</v>
      </c>
      <c r="U80" s="40"/>
      <c r="V80" s="23" t="str">
        <f t="shared" si="14"/>
        <v>Aumento de Daño (+75)</v>
      </c>
      <c r="W80" s="23" t="str">
        <f t="shared" si="15"/>
        <v/>
      </c>
      <c r="X80" s="23" t="str">
        <f t="shared" si="19"/>
        <v/>
      </c>
      <c r="Y80" s="41" t="str">
        <f t="shared" ca="1" si="26"/>
        <v/>
      </c>
      <c r="Z80" s="41" t="str">
        <f t="shared" ca="1" si="20"/>
        <v/>
      </c>
      <c r="AA80" s="41" t="str">
        <f t="shared" ca="1" si="21"/>
        <v/>
      </c>
      <c r="AB80" s="65" t="str">
        <f t="shared" ca="1" si="22"/>
        <v/>
      </c>
      <c r="AC80" s="66" t="str">
        <f t="shared" ca="1" si="23"/>
        <v/>
      </c>
      <c r="AD80" s="58" t="str">
        <f t="shared" si="24"/>
        <v/>
      </c>
      <c r="AE80" s="23" t="str">
        <f t="shared" ca="1" si="25"/>
        <v/>
      </c>
      <c r="AF80" s="23" t="str">
        <f ca="1">IF($AB80="","",IF(OR([1]Tablas!A$1&gt;MATCH("?*",$AB81:$AB97,0),INDEX($T:$T,ROW($M79)+[1]Tablas!A$1)&lt;5),"",IF(INDEX($T:$T,ROW($M79)+[1]Tablas!A$1)&lt;6,"000",SUBSTITUTE(SUBSTITUTE(SUBSTITUTE(SUBSTITUTE(SUBSTITUTE(SUBSTITUTE(SUBSTITUTE(INDIRECT(ADDRESS(ROW($M79)+[1]Tablas!A$1,COLUMN($M80))),", ",""),"Aire","1"),"Agua","2"),"Fuego","3"),"Tierra","4"),"Luz","5"),"Oscuridad","6"))))</f>
        <v/>
      </c>
      <c r="AG80" s="23" t="str">
        <f ca="1">IF($AB80="","",IF(OR([1]Tablas!B$1&gt;MATCH("?*",$AB81:$AB97,0),INDEX($T:$T,ROW($M79)+[1]Tablas!B$1)&lt;5),"",IF(INDEX($T:$T,ROW($M79)+[1]Tablas!B$1)&lt;6,"000",SUBSTITUTE(SUBSTITUTE(SUBSTITUTE(SUBSTITUTE(SUBSTITUTE(SUBSTITUTE(SUBSTITUTE(INDIRECT(ADDRESS(ROW($M79)+[1]Tablas!B$1,COLUMN($M80))),", ",""),"Aire","1"),"Agua","2"),"Fuego","3"),"Tierra","4"),"Luz","5"),"Oscuridad","6"))))</f>
        <v/>
      </c>
      <c r="AH80" s="23" t="str">
        <f ca="1">IF($AB80="","",IF(OR([1]Tablas!C$1&gt;MATCH("?*",$AB81:$AB97,0),INDEX($T:$T,ROW($M79)+[1]Tablas!C$1)&lt;5),"",IF(INDEX($T:$T,ROW($M79)+[1]Tablas!C$1)&lt;6,"000",SUBSTITUTE(SUBSTITUTE(SUBSTITUTE(SUBSTITUTE(SUBSTITUTE(SUBSTITUTE(SUBSTITUTE(INDIRECT(ADDRESS(ROW($M79)+[1]Tablas!C$1,COLUMN($M80))),", ",""),"Aire","1"),"Agua","2"),"Fuego","3"),"Tierra","4"),"Luz","5"),"Oscuridad","6"))))</f>
        <v/>
      </c>
      <c r="AI80" s="23" t="str">
        <f ca="1">IF($AB80="","",IF(OR([1]Tablas!D$1&gt;MATCH("?*",$AB81:$AB97,0),INDEX($T:$T,ROW($M79)+[1]Tablas!D$1)&lt;5),"",IF(INDEX($T:$T,ROW($M79)+[1]Tablas!D$1)&lt;6,"000",SUBSTITUTE(SUBSTITUTE(SUBSTITUTE(SUBSTITUTE(SUBSTITUTE(SUBSTITUTE(SUBSTITUTE(INDIRECT(ADDRESS(ROW($M79)+[1]Tablas!D$1,COLUMN($M80))),", ",""),"Aire","1"),"Agua","2"),"Fuego","3"),"Tierra","4"),"Luz","5"),"Oscuridad","6"))))</f>
        <v/>
      </c>
      <c r="AJ80" s="23" t="str">
        <f ca="1">IF($AB80="","",IF(OR([1]Tablas!E$1&gt;MATCH("?*",$AB81:$AB97,0),INDEX($T:$T,ROW($M79)+[1]Tablas!E$1)&lt;5),"",IF(INDEX($T:$T,ROW($M79)+[1]Tablas!E$1)&lt;6,"000",SUBSTITUTE(SUBSTITUTE(SUBSTITUTE(SUBSTITUTE(SUBSTITUTE(SUBSTITUTE(SUBSTITUTE(INDIRECT(ADDRESS(ROW($M79)+[1]Tablas!E$1,COLUMN($M80))),", ",""),"Aire","1"),"Agua","2"),"Fuego","3"),"Tierra","4"),"Luz","5"),"Oscuridad","6"))))</f>
        <v/>
      </c>
      <c r="AK80" s="23" t="str">
        <f ca="1">IF($AB80="","",IF(OR([1]Tablas!F$1&gt;MATCH("?*",$AB81:$AB97,0),INDEX($T:$T,ROW($M79)+[1]Tablas!F$1)&lt;5),"",IF(INDEX($T:$T,ROW($M79)+[1]Tablas!F$1)&lt;6,"000",SUBSTITUTE(SUBSTITUTE(SUBSTITUTE(SUBSTITUTE(SUBSTITUTE(SUBSTITUTE(SUBSTITUTE(INDIRECT(ADDRESS(ROW($M79)+[1]Tablas!F$1,COLUMN($M80))),", ",""),"Aire","1"),"Agua","2"),"Fuego","3"),"Tierra","4"),"Luz","5"),"Oscuridad","6"))))</f>
        <v/>
      </c>
    </row>
    <row r="81" spans="1:37" x14ac:dyDescent="0.25">
      <c r="A81" s="73" t="s">
        <v>313</v>
      </c>
      <c r="B81" s="18" t="s">
        <v>409</v>
      </c>
      <c r="C81" s="15">
        <f t="shared" si="16"/>
        <v>45</v>
      </c>
      <c r="D81" s="15">
        <f t="shared" si="17"/>
        <v>1</v>
      </c>
      <c r="E81" s="15" t="s">
        <v>61</v>
      </c>
      <c r="F81" s="15" t="str">
        <f t="array" ref="F81">IF(C81&lt;&gt;"",ADDRESS(ROW(C81),COLUMN(C81))&amp;":"&amp;ADDRESS(ROW(C81)-1+MATCH(TRUE,C82:$C$463&lt;&gt;"",0),COLUMN(U81)),F80)</f>
        <v>$C$81:$U$83</v>
      </c>
      <c r="G81" s="18" t="s">
        <v>341</v>
      </c>
      <c r="H81" s="15" t="s">
        <v>1115</v>
      </c>
      <c r="M81" s="18" t="str">
        <f>IFERROR(VLOOKUP(G81,ListaEfectos!$A$4:$F$77,6,0),"")</f>
        <v>Agua, Aire, Oscuridad</v>
      </c>
      <c r="N81" s="46" t="str">
        <f>IF(G81="requerimiento","Desventaja",IFERROR(IF(VLOOKUP($G81,ListaEfectos!$A$4:$F$77,1,0)&lt;&gt;"","Efecto"),IFERROR(IF(VLOOKUP($G81,ListaDesventajas!$A$2:$A$24,1,0)&lt;&gt;"","Desventaja"),G81)))</f>
        <v>Efecto</v>
      </c>
      <c r="O81" s="17">
        <f ca="1">IF($N81="Efecto",IFERROR(VLOOKUP(H81,INDIRECT(VLOOKUP($G81,ListaEfectos!$A$4:$F$77,2,0)),2,0),0),IF($N81="Desventaja",IFERROR(VLOOKUP(H81,INDIRECT(VLOOKUP($G81,ListaDesventajas!$A$1:$B$24,2,0)),2,0),0),IF($N81="Mantenida",10*INDEX(INDIRECT($F81),1,2),IF($N81="Sostenimiento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0</v>
      </c>
      <c r="P81" s="15">
        <f ca="1">IF($N81="Efecto",IFERROR(VLOOKUP(I81,INDIRECT(VLOOKUP($G81,ListaEfectos!$A$4:$F$77,2,0)),2,0),0),IF($N81="Desventaja",IFERROR(VLOOKUP(I81,INDIRECT(VLOOKUP($G81,ListaDesventajas!$A$1:$B$24,2,0)),2,0),0),IF($N81="Mantenida",10*INDEX(INDIRECT($F81),1,2),IF($N81="Sostenimiento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0</v>
      </c>
      <c r="Q81" s="15">
        <f ca="1">IF($N81="Efecto",IFERROR(VLOOKUP(J81,INDIRECT(VLOOKUP($G81,ListaEfectos!$A$4:$F$77,2,0)),2,0),0),IF($N81="Desventaja",IFERROR(VLOOKUP(J81,INDIRECT(VLOOKUP($G81,ListaDesventajas!$A$1:$B$24,2,0)),2,0),0),IF($N81="Mantenida",10*INDEX(INDIRECT($F81),1,2),IF($N81="Sostenimiento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0</v>
      </c>
      <c r="R81" s="15">
        <f ca="1">IF($N81="Efecto",IFERROR(VLOOKUP(K81,INDIRECT(VLOOKUP($G81,ListaEfectos!$A$4:$F$77,2,0)),2,0),0),IF($N81="Desventaja",IFERROR(VLOOKUP(K81,INDIRECT(VLOOKUP($G81,ListaDesventajas!$A$1:$B$24,2,0)),2,0),0),IF($N81="Mantenida",10*INDEX(INDIRECT($F81),1,2),IF($N81="Sostenimiento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0</v>
      </c>
      <c r="S81" s="15">
        <f ca="1">IF($N81="Efecto",IFERROR(VLOOKUP(L81,INDIRECT(VLOOKUP($G81,ListaEfectos!$A$4:$F$77,2,0)),2,0),0),IF($N81="Desventaja",IFERROR(VLOOKUP(L81,INDIRECT(VLOOKUP($G81,ListaDesventajas!$A$1:$B$24,2,0)),2,0),0),IF($N81="Mantenida",10*INDEX(INDIRECT($F81),1,2),IF($N81="Sostenimiento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0</v>
      </c>
      <c r="T81" s="52">
        <f t="shared" ca="1" si="18"/>
        <v>0</v>
      </c>
      <c r="V81" s="15" t="str">
        <f t="shared" si="14"/>
        <v>Ataque Indirecto (Nv 1)</v>
      </c>
      <c r="W81" s="15" t="str">
        <f t="shared" si="15"/>
        <v/>
      </c>
      <c r="X81" s="15" t="str">
        <f t="shared" si="19"/>
        <v/>
      </c>
      <c r="Y81" s="34" t="str">
        <f t="shared" ca="1" si="26"/>
        <v>Ataque Indirecto (Nv 1), Camuflar Ataque (Muy Difícil (140)), Aumento de Daño (+25, Sacrificio Vital)</v>
      </c>
      <c r="Z81" s="34" t="str">
        <f t="shared" ca="1" si="20"/>
        <v/>
      </c>
      <c r="AA81" s="34" t="str">
        <f t="shared" ca="1" si="21"/>
        <v/>
      </c>
      <c r="AB81" s="61" t="str">
        <f t="shared" ca="1" si="22"/>
        <v>Ataque Indirecto (Nv 1), Camuflar Ataque (Muy Difícil (140)), Aumento de Daño (+25, Sacrificio Vital)</v>
      </c>
      <c r="AC81" s="62" t="str">
        <f t="shared" ca="1" si="23"/>
        <v/>
      </c>
      <c r="AD81" s="56" t="str">
        <f t="shared" si="24"/>
        <v>Libera Me</v>
      </c>
      <c r="AE81" s="15" t="str">
        <f t="shared" ca="1" si="25"/>
        <v>Agua, Aire, Oscuridad, Agua, Aire, Oscuridad, Fuego</v>
      </c>
      <c r="AF81" s="15" t="str">
        <f ca="1">IF($AB81="","",IF(OR([1]Tablas!A$1&gt;MATCH("?*",$AB82:$AB98,0),INDEX($T:$T,ROW($M80)+[1]Tablas!A$1)&lt;5),"",IF(INDEX($T:$T,ROW($M80)+[1]Tablas!A$1)&lt;6,"000",SUBSTITUTE(SUBSTITUTE(SUBSTITUTE(SUBSTITUTE(SUBSTITUTE(SUBSTITUTE(SUBSTITUTE(INDIRECT(ADDRESS(ROW($M80)+[1]Tablas!A$1,COLUMN($M81))),", ",""),"Aire","1"),"Agua","2"),"Fuego","3"),"Tierra","4"),"Luz","5"),"Oscuridad","6"))))</f>
        <v/>
      </c>
      <c r="AG81" s="15" t="str">
        <f ca="1">IF($AB81="","",IF(OR([1]Tablas!B$1&gt;MATCH("?*",$AB82:$AB98,0),INDEX($T:$T,ROW($M80)+[1]Tablas!B$1)&lt;5),"",IF(INDEX($T:$T,ROW($M80)+[1]Tablas!B$1)&lt;6,"000",SUBSTITUTE(SUBSTITUTE(SUBSTITUTE(SUBSTITUTE(SUBSTITUTE(SUBSTITUTE(SUBSTITUTE(INDIRECT(ADDRESS(ROW($M80)+[1]Tablas!B$1,COLUMN($M81))),", ",""),"Aire","1"),"Agua","2"),"Fuego","3"),"Tierra","4"),"Luz","5"),"Oscuridad","6"))))</f>
        <v>000</v>
      </c>
      <c r="AH81" s="15" t="str">
        <f ca="1">IF($AB81="","",IF(OR([1]Tablas!C$1&gt;MATCH("?*",$AB82:$AB98,0),INDEX($T:$T,ROW($M80)+[1]Tablas!C$1)&lt;5),"",IF(INDEX($T:$T,ROW($M80)+[1]Tablas!C$1)&lt;6,"000",SUBSTITUTE(SUBSTITUTE(SUBSTITUTE(SUBSTITUTE(SUBSTITUTE(SUBSTITUTE(SUBSTITUTE(INDIRECT(ADDRESS(ROW($M80)+[1]Tablas!C$1,COLUMN($M81))),", ",""),"Aire","1"),"Agua","2"),"Fuego","3"),"Tierra","4"),"Luz","5"),"Oscuridad","6"))))</f>
        <v>3</v>
      </c>
      <c r="AI81" s="15" t="str">
        <f ca="1">IF($AB81="","",IF(OR([1]Tablas!D$1&gt;MATCH("?*",$AB82:$AB98,0),INDEX($T:$T,ROW($M80)+[1]Tablas!D$1)&lt;5),"",IF(INDEX($T:$T,ROW($M80)+[1]Tablas!D$1)&lt;6,"000",SUBSTITUTE(SUBSTITUTE(SUBSTITUTE(SUBSTITUTE(SUBSTITUTE(SUBSTITUTE(SUBSTITUTE(INDIRECT(ADDRESS(ROW($M80)+[1]Tablas!D$1,COLUMN($M81))),", ",""),"Aire","1"),"Agua","2"),"Fuego","3"),"Tierra","4"),"Luz","5"),"Oscuridad","6"))))</f>
        <v/>
      </c>
      <c r="AJ81" s="15" t="str">
        <f ca="1">IF($AB81="","",IF(OR([1]Tablas!E$1&gt;MATCH("?*",$AB82:$AB98,0),INDEX($T:$T,ROW($M80)+[1]Tablas!E$1)&lt;5),"",IF(INDEX($T:$T,ROW($M80)+[1]Tablas!E$1)&lt;6,"000",SUBSTITUTE(SUBSTITUTE(SUBSTITUTE(SUBSTITUTE(SUBSTITUTE(SUBSTITUTE(SUBSTITUTE(INDIRECT(ADDRESS(ROW($M80)+[1]Tablas!E$1,COLUMN($M81))),", ",""),"Aire","1"),"Agua","2"),"Fuego","3"),"Tierra","4"),"Luz","5"),"Oscuridad","6"))))</f>
        <v/>
      </c>
      <c r="AK81" s="15" t="str">
        <f ca="1">IF($AB81="","",IF(OR([1]Tablas!F$1&gt;MATCH("?*",$AB82:$AB98,0),INDEX($T:$T,ROW($M80)+[1]Tablas!F$1)&lt;5),"",IF(INDEX($T:$T,ROW($M80)+[1]Tablas!F$1)&lt;6,"000",SUBSTITUTE(SUBSTITUTE(SUBSTITUTE(SUBSTITUTE(SUBSTITUTE(SUBSTITUTE(SUBSTITUTE(INDIRECT(ADDRESS(ROW($M80)+[1]Tablas!F$1,COLUMN($M81))),", ",""),"Aire","1"),"Agua","2"),"Fuego","3"),"Tierra","4"),"Luz","5"),"Oscuridad","6"))))</f>
        <v/>
      </c>
    </row>
    <row r="82" spans="1:37" x14ac:dyDescent="0.25">
      <c r="A82" s="73"/>
      <c r="C82" s="15" t="str">
        <f t="shared" si="16"/>
        <v/>
      </c>
      <c r="D82" s="15" t="str">
        <f t="shared" si="17"/>
        <v/>
      </c>
      <c r="E82" s="15" t="s">
        <v>62</v>
      </c>
      <c r="F82" s="15" t="str">
        <f t="array" ref="F82">IF(C82&lt;&gt;"",ADDRESS(ROW(C82),COLUMN(C82))&amp;":"&amp;ADDRESS(ROW(C82)-1+MATCH(TRUE,C83:$C$463&lt;&gt;"",0),COLUMN(U82)),F81)</f>
        <v>$C$81:$U$83</v>
      </c>
      <c r="G82" s="18" t="s">
        <v>342</v>
      </c>
      <c r="H82" s="15" t="s">
        <v>526</v>
      </c>
      <c r="M82" s="18" t="str">
        <f>IFERROR(VLOOKUP(G82,ListaEfectos!$A$4:$F$77,6,0),"")</f>
        <v>Agua, Aire, Oscuridad</v>
      </c>
      <c r="N82" s="46" t="str">
        <f>IF(G82="requerimiento","Desventaja",IFERROR(IF(VLOOKUP($G82,ListaEfectos!$A$4:$F$77,1,0)&lt;&gt;"","Efecto"),IFERROR(IF(VLOOKUP($G82,ListaDesventajas!$A$2:$A$24,1,0)&lt;&gt;"","Desventaja"),G82)))</f>
        <v>Efecto</v>
      </c>
      <c r="O82" s="17">
        <f ca="1">IF($N82="Efecto",IFERROR(VLOOKUP(H82,INDIRECT(VLOOKUP($G82,ListaEfectos!$A$4:$F$77,2,0)),2,0),0),IF($N82="Desventaja",IFERROR(VLOOKUP(H82,INDIRECT(VLOOKUP($G82,ListaDesventajas!$A$1:$B$24,2,0)),2,0),0),IF($N82="Mantenida",10*INDEX(INDIRECT($F82),1,2),IF($N82="Sostenimiento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5</v>
      </c>
      <c r="P82" s="15">
        <f ca="1">IF($N82="Efecto",IFERROR(VLOOKUP(I82,INDIRECT(VLOOKUP($G82,ListaEfectos!$A$4:$F$77,2,0)),2,0),0),IF($N82="Desventaja",IFERROR(VLOOKUP(I82,INDIRECT(VLOOKUP($G82,ListaDesventajas!$A$1:$B$24,2,0)),2,0),0),IF($N82="Mantenida",10*INDEX(INDIRECT($F82),1,2),IF($N82="Sostenimiento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0</v>
      </c>
      <c r="Q82" s="15">
        <f ca="1">IF($N82="Efecto",IFERROR(VLOOKUP(J82,INDIRECT(VLOOKUP($G82,ListaEfectos!$A$4:$F$77,2,0)),2,0),0),IF($N82="Desventaja",IFERROR(VLOOKUP(J82,INDIRECT(VLOOKUP($G82,ListaDesventajas!$A$1:$B$24,2,0)),2,0),0),IF($N82="Mantenida",10*INDEX(INDIRECT($F82),1,2),IF($N82="Sostenimiento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0</v>
      </c>
      <c r="R82" s="15">
        <f ca="1">IF($N82="Efecto",IFERROR(VLOOKUP(K82,INDIRECT(VLOOKUP($G82,ListaEfectos!$A$4:$F$77,2,0)),2,0),0),IF($N82="Desventaja",IFERROR(VLOOKUP(K82,INDIRECT(VLOOKUP($G82,ListaDesventajas!$A$1:$B$24,2,0)),2,0),0),IF($N82="Mantenida",10*INDEX(INDIRECT($F82),1,2),IF($N82="Sostenimiento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0</v>
      </c>
      <c r="S82" s="15">
        <f ca="1">IF($N82="Efecto",IFERROR(VLOOKUP(L82,INDIRECT(VLOOKUP($G82,ListaEfectos!$A$4:$F$77,2,0)),2,0),0),IF($N82="Desventaja",IFERROR(VLOOKUP(L82,INDIRECT(VLOOKUP($G82,ListaDesventajas!$A$1:$B$24,2,0)),2,0),0),IF($N82="Mantenida",10*INDEX(INDIRECT($F82),1,2),IF($N82="Sostenimiento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0</v>
      </c>
      <c r="T82" s="52">
        <f t="shared" ca="1" si="18"/>
        <v>5</v>
      </c>
      <c r="V82" s="15" t="str">
        <f t="shared" si="14"/>
        <v>Camuflar Ataque (Muy Difícil (140))</v>
      </c>
      <c r="W82" s="15" t="str">
        <f t="shared" si="15"/>
        <v/>
      </c>
      <c r="X82" s="15" t="str">
        <f t="shared" si="19"/>
        <v/>
      </c>
      <c r="Y82" s="34" t="str">
        <f t="shared" ca="1" si="26"/>
        <v/>
      </c>
      <c r="Z82" s="34" t="str">
        <f t="shared" ca="1" si="20"/>
        <v/>
      </c>
      <c r="AA82" s="34" t="str">
        <f t="shared" ca="1" si="21"/>
        <v/>
      </c>
      <c r="AB82" s="61" t="str">
        <f t="shared" ca="1" si="22"/>
        <v/>
      </c>
      <c r="AC82" s="62" t="str">
        <f t="shared" ca="1" si="23"/>
        <v/>
      </c>
      <c r="AD82" s="56" t="str">
        <f t="shared" si="24"/>
        <v/>
      </c>
      <c r="AE82" s="15" t="str">
        <f t="shared" ca="1" si="25"/>
        <v/>
      </c>
      <c r="AF82" s="15" t="str">
        <f ca="1">IF($AB82="","",IF(OR([1]Tablas!A$1&gt;MATCH("?*",$AB83:$AB99,0),INDEX($T:$T,ROW($M81)+[1]Tablas!A$1)&lt;5),"",IF(INDEX($T:$T,ROW($M81)+[1]Tablas!A$1)&lt;6,"000",SUBSTITUTE(SUBSTITUTE(SUBSTITUTE(SUBSTITUTE(SUBSTITUTE(SUBSTITUTE(SUBSTITUTE(INDIRECT(ADDRESS(ROW($M81)+[1]Tablas!A$1,COLUMN($M82))),", ",""),"Aire","1"),"Agua","2"),"Fuego","3"),"Tierra","4"),"Luz","5"),"Oscuridad","6"))))</f>
        <v/>
      </c>
      <c r="AG82" s="15" t="str">
        <f ca="1">IF($AB82="","",IF(OR([1]Tablas!B$1&gt;MATCH("?*",$AB83:$AB99,0),INDEX($T:$T,ROW($M81)+[1]Tablas!B$1)&lt;5),"",IF(INDEX($T:$T,ROW($M81)+[1]Tablas!B$1)&lt;6,"000",SUBSTITUTE(SUBSTITUTE(SUBSTITUTE(SUBSTITUTE(SUBSTITUTE(SUBSTITUTE(SUBSTITUTE(INDIRECT(ADDRESS(ROW($M81)+[1]Tablas!B$1,COLUMN($M82))),", ",""),"Aire","1"),"Agua","2"),"Fuego","3"),"Tierra","4"),"Luz","5"),"Oscuridad","6"))))</f>
        <v/>
      </c>
      <c r="AH82" s="15" t="str">
        <f ca="1">IF($AB82="","",IF(OR([1]Tablas!C$1&gt;MATCH("?*",$AB83:$AB99,0),INDEX($T:$T,ROW($M81)+[1]Tablas!C$1)&lt;5),"",IF(INDEX($T:$T,ROW($M81)+[1]Tablas!C$1)&lt;6,"000",SUBSTITUTE(SUBSTITUTE(SUBSTITUTE(SUBSTITUTE(SUBSTITUTE(SUBSTITUTE(SUBSTITUTE(INDIRECT(ADDRESS(ROW($M81)+[1]Tablas!C$1,COLUMN($M82))),", ",""),"Aire","1"),"Agua","2"),"Fuego","3"),"Tierra","4"),"Luz","5"),"Oscuridad","6"))))</f>
        <v/>
      </c>
      <c r="AI82" s="15" t="str">
        <f ca="1">IF($AB82="","",IF(OR([1]Tablas!D$1&gt;MATCH("?*",$AB83:$AB99,0),INDEX($T:$T,ROW($M81)+[1]Tablas!D$1)&lt;5),"",IF(INDEX($T:$T,ROW($M81)+[1]Tablas!D$1)&lt;6,"000",SUBSTITUTE(SUBSTITUTE(SUBSTITUTE(SUBSTITUTE(SUBSTITUTE(SUBSTITUTE(SUBSTITUTE(INDIRECT(ADDRESS(ROW($M81)+[1]Tablas!D$1,COLUMN($M82))),", ",""),"Aire","1"),"Agua","2"),"Fuego","3"),"Tierra","4"),"Luz","5"),"Oscuridad","6"))))</f>
        <v/>
      </c>
      <c r="AJ82" s="15" t="str">
        <f ca="1">IF($AB82="","",IF(OR([1]Tablas!E$1&gt;MATCH("?*",$AB83:$AB99,0),INDEX($T:$T,ROW($M81)+[1]Tablas!E$1)&lt;5),"",IF(INDEX($T:$T,ROW($M81)+[1]Tablas!E$1)&lt;6,"000",SUBSTITUTE(SUBSTITUTE(SUBSTITUTE(SUBSTITUTE(SUBSTITUTE(SUBSTITUTE(SUBSTITUTE(INDIRECT(ADDRESS(ROW($M81)+[1]Tablas!E$1,COLUMN($M82))),", ",""),"Aire","1"),"Agua","2"),"Fuego","3"),"Tierra","4"),"Luz","5"),"Oscuridad","6"))))</f>
        <v/>
      </c>
      <c r="AK82" s="15" t="str">
        <f ca="1">IF($AB82="","",IF(OR([1]Tablas!F$1&gt;MATCH("?*",$AB83:$AB99,0),INDEX($T:$T,ROW($M81)+[1]Tablas!F$1)&lt;5),"",IF(INDEX($T:$T,ROW($M81)+[1]Tablas!F$1)&lt;6,"000",SUBSTITUTE(SUBSTITUTE(SUBSTITUTE(SUBSTITUTE(SUBSTITUTE(SUBSTITUTE(SUBSTITUTE(INDIRECT(ADDRESS(ROW($M81)+[1]Tablas!F$1,COLUMN($M82))),", ",""),"Aire","1"),"Agua","2"),"Fuego","3"),"Tierra","4"),"Luz","5"),"Oscuridad","6"))))</f>
        <v/>
      </c>
    </row>
    <row r="83" spans="1:37" x14ac:dyDescent="0.25">
      <c r="A83" s="73"/>
      <c r="C83" s="15" t="str">
        <f t="shared" si="16"/>
        <v/>
      </c>
      <c r="D83" s="15" t="str">
        <f t="shared" si="17"/>
        <v/>
      </c>
      <c r="E83" s="15" t="s">
        <v>63</v>
      </c>
      <c r="F83" s="15" t="str">
        <f t="array" ref="F83">IF(C83&lt;&gt;"",ADDRESS(ROW(C83),COLUMN(C83))&amp;":"&amp;ADDRESS(ROW(C83)-1+MATCH(TRUE,C84:$C$463&lt;&gt;"",0),COLUMN(U83)),F82)</f>
        <v>$C$81:$U$83</v>
      </c>
      <c r="G83" s="18" t="s">
        <v>247</v>
      </c>
      <c r="H83" s="16" t="s">
        <v>351</v>
      </c>
      <c r="I83" s="15" t="s">
        <v>527</v>
      </c>
      <c r="M83" s="18" t="str">
        <f>IFERROR(VLOOKUP(G83,ListaEfectos!$A$4:$F$77,6,0),"")</f>
        <v>Fuego</v>
      </c>
      <c r="N83" s="46" t="str">
        <f>IF(G83="requerimiento","Desventaja",IFERROR(IF(VLOOKUP($G83,ListaEfectos!$A$4:$F$77,1,0)&lt;&gt;"","Efecto"),IFERROR(IF(VLOOKUP($G83,ListaDesventajas!$A$2:$A$24,1,0)&lt;&gt;"","Desventaja"),G83)))</f>
        <v>Efecto</v>
      </c>
      <c r="O83" s="17">
        <f ca="1">IF($N83="Efecto",IFERROR(VLOOKUP(H83,INDIRECT(VLOOKUP($G83,ListaEfectos!$A$4:$F$77,2,0)),2,0),0),IF($N83="Desventaja",IFERROR(VLOOKUP(H83,INDIRECT(VLOOKUP($G83,ListaDesventajas!$A$1:$B$24,2,0)),2,0),0),IF($N83="Mantenida",10*INDEX(INDIRECT($F83),1,2),IF($N83="Sostenimiento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5</v>
      </c>
      <c r="P83" s="15">
        <f ca="1">IF($N83="Efecto",IFERROR(VLOOKUP(I83,INDIRECT(VLOOKUP($G83,ListaEfectos!$A$4:$F$77,2,0)),2,0),0),IF($N83="Desventaja",IFERROR(VLOOKUP(I83,INDIRECT(VLOOKUP($G83,ListaDesventajas!$A$1:$B$24,2,0)),2,0),0),IF($N83="Mantenida",10*INDEX(INDIRECT($F83),1,2),IF($N83="Sostenimiento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15</v>
      </c>
      <c r="Q83" s="15">
        <f ca="1">IF($N83="Efecto",IFERROR(VLOOKUP(J83,INDIRECT(VLOOKUP($G83,ListaEfectos!$A$4:$F$77,2,0)),2,0),0),IF($N83="Desventaja",IFERROR(VLOOKUP(J83,INDIRECT(VLOOKUP($G83,ListaDesventajas!$A$1:$B$24,2,0)),2,0),0),IF($N83="Mantenida",10*INDEX(INDIRECT($F83),1,2),IF($N83="Sostenimiento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0</v>
      </c>
      <c r="R83" s="15">
        <f ca="1">IF($N83="Efecto",IFERROR(VLOOKUP(K83,INDIRECT(VLOOKUP($G83,ListaEfectos!$A$4:$F$77,2,0)),2,0),0),IF($N83="Desventaja",IFERROR(VLOOKUP(K83,INDIRECT(VLOOKUP($G83,ListaDesventajas!$A$1:$B$24,2,0)),2,0),0),IF($N83="Mantenida",10*INDEX(INDIRECT($F83),1,2),IF($N83="Sostenimiento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0</v>
      </c>
      <c r="S83" s="15">
        <f ca="1">IF($N83="Efecto",IFERROR(VLOOKUP(L83,INDIRECT(VLOOKUP($G83,ListaEfectos!$A$4:$F$77,2,0)),2,0),0),IF($N83="Desventaja",IFERROR(VLOOKUP(L83,INDIRECT(VLOOKUP($G83,ListaDesventajas!$A$1:$B$24,2,0)),2,0),0),IF($N83="Mantenida",10*INDEX(INDIRECT($F83),1,2),IF($N83="Sostenimiento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0</v>
      </c>
      <c r="T83" s="52">
        <f t="shared" ca="1" si="18"/>
        <v>20</v>
      </c>
      <c r="V83" s="15" t="str">
        <f t="shared" si="14"/>
        <v>Aumento de Daño (+25, Sacrificio Vital)</v>
      </c>
      <c r="W83" s="15" t="str">
        <f t="shared" si="15"/>
        <v/>
      </c>
      <c r="X83" s="15" t="str">
        <f t="shared" si="19"/>
        <v/>
      </c>
      <c r="Y83" s="34" t="str">
        <f t="shared" ca="1" si="26"/>
        <v/>
      </c>
      <c r="Z83" s="34" t="str">
        <f t="shared" ca="1" si="20"/>
        <v/>
      </c>
      <c r="AA83" s="34" t="str">
        <f t="shared" ca="1" si="21"/>
        <v/>
      </c>
      <c r="AB83" s="61" t="str">
        <f t="shared" ca="1" si="22"/>
        <v/>
      </c>
      <c r="AC83" s="62" t="str">
        <f t="shared" ca="1" si="23"/>
        <v/>
      </c>
      <c r="AD83" s="56" t="str">
        <f t="shared" si="24"/>
        <v/>
      </c>
      <c r="AE83" s="15" t="str">
        <f t="shared" ca="1" si="25"/>
        <v/>
      </c>
      <c r="AF83" s="15" t="str">
        <f ca="1">IF($AB83="","",IF(OR([1]Tablas!A$1&gt;MATCH("?*",$AB84:$AB100,0),INDEX($T:$T,ROW($M82)+[1]Tablas!A$1)&lt;5),"",IF(INDEX($T:$T,ROW($M82)+[1]Tablas!A$1)&lt;6,"000",SUBSTITUTE(SUBSTITUTE(SUBSTITUTE(SUBSTITUTE(SUBSTITUTE(SUBSTITUTE(SUBSTITUTE(INDIRECT(ADDRESS(ROW($M82)+[1]Tablas!A$1,COLUMN($M83))),", ",""),"Aire","1"),"Agua","2"),"Fuego","3"),"Tierra","4"),"Luz","5"),"Oscuridad","6"))))</f>
        <v/>
      </c>
      <c r="AG83" s="15" t="str">
        <f ca="1">IF($AB83="","",IF(OR([1]Tablas!B$1&gt;MATCH("?*",$AB84:$AB100,0),INDEX($T:$T,ROW($M82)+[1]Tablas!B$1)&lt;5),"",IF(INDEX($T:$T,ROW($M82)+[1]Tablas!B$1)&lt;6,"000",SUBSTITUTE(SUBSTITUTE(SUBSTITUTE(SUBSTITUTE(SUBSTITUTE(SUBSTITUTE(SUBSTITUTE(INDIRECT(ADDRESS(ROW($M82)+[1]Tablas!B$1,COLUMN($M83))),", ",""),"Aire","1"),"Agua","2"),"Fuego","3"),"Tierra","4"),"Luz","5"),"Oscuridad","6"))))</f>
        <v/>
      </c>
      <c r="AH83" s="15" t="str">
        <f ca="1">IF($AB83="","",IF(OR([1]Tablas!C$1&gt;MATCH("?*",$AB84:$AB100,0),INDEX($T:$T,ROW($M82)+[1]Tablas!C$1)&lt;5),"",IF(INDEX($T:$T,ROW($M82)+[1]Tablas!C$1)&lt;6,"000",SUBSTITUTE(SUBSTITUTE(SUBSTITUTE(SUBSTITUTE(SUBSTITUTE(SUBSTITUTE(SUBSTITUTE(INDIRECT(ADDRESS(ROW($M82)+[1]Tablas!C$1,COLUMN($M83))),", ",""),"Aire","1"),"Agua","2"),"Fuego","3"),"Tierra","4"),"Luz","5"),"Oscuridad","6"))))</f>
        <v/>
      </c>
      <c r="AI83" s="15" t="str">
        <f ca="1">IF($AB83="","",IF(OR([1]Tablas!D$1&gt;MATCH("?*",$AB84:$AB100,0),INDEX($T:$T,ROW($M82)+[1]Tablas!D$1)&lt;5),"",IF(INDEX($T:$T,ROW($M82)+[1]Tablas!D$1)&lt;6,"000",SUBSTITUTE(SUBSTITUTE(SUBSTITUTE(SUBSTITUTE(SUBSTITUTE(SUBSTITUTE(SUBSTITUTE(INDIRECT(ADDRESS(ROW($M82)+[1]Tablas!D$1,COLUMN($M83))),", ",""),"Aire","1"),"Agua","2"),"Fuego","3"),"Tierra","4"),"Luz","5"),"Oscuridad","6"))))</f>
        <v/>
      </c>
      <c r="AJ83" s="15" t="str">
        <f ca="1">IF($AB83="","",IF(OR([1]Tablas!E$1&gt;MATCH("?*",$AB84:$AB100,0),INDEX($T:$T,ROW($M82)+[1]Tablas!E$1)&lt;5),"",IF(INDEX($T:$T,ROW($M82)+[1]Tablas!E$1)&lt;6,"000",SUBSTITUTE(SUBSTITUTE(SUBSTITUTE(SUBSTITUTE(SUBSTITUTE(SUBSTITUTE(SUBSTITUTE(INDIRECT(ADDRESS(ROW($M82)+[1]Tablas!E$1,COLUMN($M83))),", ",""),"Aire","1"),"Agua","2"),"Fuego","3"),"Tierra","4"),"Luz","5"),"Oscuridad","6"))))</f>
        <v/>
      </c>
      <c r="AK83" s="15" t="str">
        <f ca="1">IF($AB83="","",IF(OR([1]Tablas!F$1&gt;MATCH("?*",$AB84:$AB100,0),INDEX($T:$T,ROW($M82)+[1]Tablas!F$1)&lt;5),"",IF(INDEX($T:$T,ROW($M82)+[1]Tablas!F$1)&lt;6,"000",SUBSTITUTE(SUBSTITUTE(SUBSTITUTE(SUBSTITUTE(SUBSTITUTE(SUBSTITUTE(SUBSTITUTE(INDIRECT(ADDRESS(ROW($M82)+[1]Tablas!F$1,COLUMN($M83))),", ",""),"Aire","1"),"Agua","2"),"Fuego","3"),"Tierra","4"),"Luz","5"),"Oscuridad","6"))))</f>
        <v/>
      </c>
    </row>
    <row r="84" spans="1:37" x14ac:dyDescent="0.25">
      <c r="A84" s="73"/>
      <c r="B84" s="18" t="s">
        <v>410</v>
      </c>
      <c r="C84" s="15">
        <f t="shared" si="16"/>
        <v>30</v>
      </c>
      <c r="D84" s="15">
        <f t="shared" si="17"/>
        <v>1</v>
      </c>
      <c r="E84" s="15" t="s">
        <v>64</v>
      </c>
      <c r="F84" s="15" t="str">
        <f t="array" ref="F84">IF(C84&lt;&gt;"",ADDRESS(ROW(C84),COLUMN(C84))&amp;":"&amp;ADDRESS(ROW(C84)-1+MATCH(TRUE,C85:$C$463&lt;&gt;"",0),COLUMN(U84)),F83)</f>
        <v>$C$84:$U$85</v>
      </c>
      <c r="G84" s="18" t="s">
        <v>336</v>
      </c>
      <c r="H84" s="15" t="s">
        <v>528</v>
      </c>
      <c r="M84" s="18" t="str">
        <f>IFERROR(VLOOKUP(G84,ListaEfectos!$A$4:$F$77,6,0),"")</f>
        <v>Agua</v>
      </c>
      <c r="N84" s="46" t="str">
        <f>IF(G84="requerimiento","Desventaja",IFERROR(IF(VLOOKUP($G84,ListaEfectos!$A$4:$F$77,1,0)&lt;&gt;"","Efecto"),IFERROR(IF(VLOOKUP($G84,ListaDesventajas!$A$2:$A$24,1,0)&lt;&gt;"","Desventaja"),G84)))</f>
        <v>Efecto</v>
      </c>
      <c r="O84" s="17">
        <f ca="1">IF($N84="Efecto",IFERROR(VLOOKUP(H84,INDIRECT(VLOOKUP($G84,ListaEfectos!$A$4:$F$77,2,0)),2,0),0),IF($N84="Desventaja",IFERROR(VLOOKUP(H84,INDIRECT(VLOOKUP($G84,ListaDesventajas!$A$1:$B$24,2,0)),2,0),0),IF($N84="Mantenida",10*INDEX(INDIRECT($F84),1,2),IF($N84="Sostenimiento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15</v>
      </c>
      <c r="P84" s="15">
        <f ca="1">IF($N84="Efecto",IFERROR(VLOOKUP(I84,INDIRECT(VLOOKUP($G84,ListaEfectos!$A$4:$F$77,2,0)),2,0),0),IF($N84="Desventaja",IFERROR(VLOOKUP(I84,INDIRECT(VLOOKUP($G84,ListaDesventajas!$A$1:$B$24,2,0)),2,0),0),IF($N84="Mantenida",10*INDEX(INDIRECT($F84),1,2),IF($N84="Sostenimiento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0</v>
      </c>
      <c r="Q84" s="15">
        <f ca="1">IF($N84="Efecto",IFERROR(VLOOKUP(J84,INDIRECT(VLOOKUP($G84,ListaEfectos!$A$4:$F$77,2,0)),2,0),0),IF($N84="Desventaja",IFERROR(VLOOKUP(J84,INDIRECT(VLOOKUP($G84,ListaDesventajas!$A$1:$B$24,2,0)),2,0),0),IF($N84="Mantenida",10*INDEX(INDIRECT($F84),1,2),IF($N84="Sostenimiento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0</v>
      </c>
      <c r="R84" s="15">
        <f ca="1">IF($N84="Efecto",IFERROR(VLOOKUP(K84,INDIRECT(VLOOKUP($G84,ListaEfectos!$A$4:$F$77,2,0)),2,0),0),IF($N84="Desventaja",IFERROR(VLOOKUP(K84,INDIRECT(VLOOKUP($G84,ListaDesventajas!$A$1:$B$24,2,0)),2,0),0),IF($N84="Mantenida",10*INDEX(INDIRECT($F84),1,2),IF($N84="Sostenimiento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0</v>
      </c>
      <c r="S84" s="15">
        <f ca="1">IF($N84="Efecto",IFERROR(VLOOKUP(L84,INDIRECT(VLOOKUP($G84,ListaEfectos!$A$4:$F$77,2,0)),2,0),0),IF($N84="Desventaja",IFERROR(VLOOKUP(L84,INDIRECT(VLOOKUP($G84,ListaDesventajas!$A$1:$B$24,2,0)),2,0),0),IF($N84="Mantenida",10*INDEX(INDIRECT($F84),1,2),IF($N84="Sostenimiento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0</v>
      </c>
      <c r="T84" s="52">
        <f t="shared" ca="1" si="18"/>
        <v>15</v>
      </c>
      <c r="V84" s="15" t="str">
        <f t="shared" si="14"/>
        <v>Escudo de Energía (400 PV)</v>
      </c>
      <c r="W84" s="15" t="str">
        <f t="shared" si="15"/>
        <v/>
      </c>
      <c r="X84" s="15" t="str">
        <f t="shared" si="19"/>
        <v/>
      </c>
      <c r="Y84" s="34" t="str">
        <f t="shared" ca="1" si="26"/>
        <v>Escudo de Energía (400 PV), Defensa Predeterminada (Absurdo (180))</v>
      </c>
      <c r="Z84" s="34" t="str">
        <f t="shared" ca="1" si="20"/>
        <v/>
      </c>
      <c r="AA84" s="34" t="str">
        <f t="shared" ca="1" si="21"/>
        <v/>
      </c>
      <c r="AB84" s="61" t="str">
        <f t="shared" ca="1" si="22"/>
        <v>Escudo de Energía (400 PV), Defensa Predeterminada (Absurdo (180))</v>
      </c>
      <c r="AC84" s="62" t="str">
        <f t="shared" ca="1" si="23"/>
        <v/>
      </c>
      <c r="AD84" s="56" t="str">
        <f t="shared" si="24"/>
        <v>Sanctus</v>
      </c>
      <c r="AE84" s="15" t="str">
        <f t="shared" ca="1" si="25"/>
        <v>Agua, Agua, Luz, Tierra</v>
      </c>
      <c r="AF84" s="15" t="str">
        <f ca="1">IF($AB84="","",IF(OR([1]Tablas!A$1&gt;MATCH("?*",$AB85:$AB101,0),INDEX($T:$T,ROW($M83)+[1]Tablas!A$1)&lt;5),"",IF(INDEX($T:$T,ROW($M83)+[1]Tablas!A$1)&lt;6,"000",SUBSTITUTE(SUBSTITUTE(SUBSTITUTE(SUBSTITUTE(SUBSTITUTE(SUBSTITUTE(SUBSTITUTE(INDIRECT(ADDRESS(ROW($M83)+[1]Tablas!A$1,COLUMN($M84))),", ",""),"Aire","1"),"Agua","2"),"Fuego","3"),"Tierra","4"),"Luz","5"),"Oscuridad","6"))))</f>
        <v>2</v>
      </c>
      <c r="AG84" s="15" t="str">
        <f ca="1">IF($AB84="","",IF(OR([1]Tablas!B$1&gt;MATCH("?*",$AB85:$AB101,0),INDEX($T:$T,ROW($M83)+[1]Tablas!B$1)&lt;5),"",IF(INDEX($T:$T,ROW($M83)+[1]Tablas!B$1)&lt;6,"000",SUBSTITUTE(SUBSTITUTE(SUBSTITUTE(SUBSTITUTE(SUBSTITUTE(SUBSTITUTE(SUBSTITUTE(INDIRECT(ADDRESS(ROW($M83)+[1]Tablas!B$1,COLUMN($M84))),", ",""),"Aire","1"),"Agua","2"),"Fuego","3"),"Tierra","4"),"Luz","5"),"Oscuridad","6"))))</f>
        <v>254</v>
      </c>
      <c r="AH84" s="15" t="str">
        <f ca="1">IF($AB84="","",IF(OR([1]Tablas!C$1&gt;MATCH("?*",$AB85:$AB101,0),INDEX($T:$T,ROW($M83)+[1]Tablas!C$1)&lt;5),"",IF(INDEX($T:$T,ROW($M83)+[1]Tablas!C$1)&lt;6,"000",SUBSTITUTE(SUBSTITUTE(SUBSTITUTE(SUBSTITUTE(SUBSTITUTE(SUBSTITUTE(SUBSTITUTE(INDIRECT(ADDRESS(ROW($M83)+[1]Tablas!C$1,COLUMN($M84))),", ",""),"Aire","1"),"Agua","2"),"Fuego","3"),"Tierra","4"),"Luz","5"),"Oscuridad","6"))))</f>
        <v/>
      </c>
      <c r="AI84" s="15" t="str">
        <f ca="1">IF($AB84="","",IF(OR([1]Tablas!D$1&gt;MATCH("?*",$AB85:$AB101,0),INDEX($T:$T,ROW($M83)+[1]Tablas!D$1)&lt;5),"",IF(INDEX($T:$T,ROW($M83)+[1]Tablas!D$1)&lt;6,"000",SUBSTITUTE(SUBSTITUTE(SUBSTITUTE(SUBSTITUTE(SUBSTITUTE(SUBSTITUTE(SUBSTITUTE(INDIRECT(ADDRESS(ROW($M83)+[1]Tablas!D$1,COLUMN($M84))),", ",""),"Aire","1"),"Agua","2"),"Fuego","3"),"Tierra","4"),"Luz","5"),"Oscuridad","6"))))</f>
        <v/>
      </c>
      <c r="AJ84" s="15" t="str">
        <f ca="1">IF($AB84="","",IF(OR([1]Tablas!E$1&gt;MATCH("?*",$AB85:$AB101,0),INDEX($T:$T,ROW($M83)+[1]Tablas!E$1)&lt;5),"",IF(INDEX($T:$T,ROW($M83)+[1]Tablas!E$1)&lt;6,"000",SUBSTITUTE(SUBSTITUTE(SUBSTITUTE(SUBSTITUTE(SUBSTITUTE(SUBSTITUTE(SUBSTITUTE(INDIRECT(ADDRESS(ROW($M83)+[1]Tablas!E$1,COLUMN($M84))),", ",""),"Aire","1"),"Agua","2"),"Fuego","3"),"Tierra","4"),"Luz","5"),"Oscuridad","6"))))</f>
        <v/>
      </c>
      <c r="AK84" s="15" t="str">
        <f ca="1">IF($AB84="","",IF(OR([1]Tablas!F$1&gt;MATCH("?*",$AB85:$AB101,0),INDEX($T:$T,ROW($M83)+[1]Tablas!F$1)&lt;5),"",IF(INDEX($T:$T,ROW($M83)+[1]Tablas!F$1)&lt;6,"000",SUBSTITUTE(SUBSTITUTE(SUBSTITUTE(SUBSTITUTE(SUBSTITUTE(SUBSTITUTE(SUBSTITUTE(INDIRECT(ADDRESS(ROW($M83)+[1]Tablas!F$1,COLUMN($M84))),", ",""),"Aire","1"),"Agua","2"),"Fuego","3"),"Tierra","4"),"Luz","5"),"Oscuridad","6"))))</f>
        <v/>
      </c>
    </row>
    <row r="85" spans="1:37" x14ac:dyDescent="0.25">
      <c r="A85" s="73"/>
      <c r="C85" s="15" t="str">
        <f t="shared" si="16"/>
        <v/>
      </c>
      <c r="D85" s="15" t="str">
        <f t="shared" si="17"/>
        <v/>
      </c>
      <c r="E85" s="15" t="s">
        <v>65</v>
      </c>
      <c r="F85" s="15" t="str">
        <f t="array" ref="F85">IF(C85&lt;&gt;"",ADDRESS(ROW(C85),COLUMN(C85))&amp;":"&amp;ADDRESS(ROW(C85)-1+MATCH(TRUE,C86:$C$463&lt;&gt;"",0),COLUMN(U85)),F84)</f>
        <v>$C$84:$U$85</v>
      </c>
      <c r="G85" s="18" t="s">
        <v>529</v>
      </c>
      <c r="H85" s="15" t="s">
        <v>530</v>
      </c>
      <c r="M85" s="18" t="str">
        <f>IFERROR(VLOOKUP(G85,ListaEfectos!$A$4:$F$77,6,0),"")</f>
        <v>Agua, Luz, Tierra</v>
      </c>
      <c r="N85" s="46" t="str">
        <f>IF(G85="requerimiento","Desventaja",IFERROR(IF(VLOOKUP($G85,ListaEfectos!$A$4:$F$77,1,0)&lt;&gt;"","Efecto"),IFERROR(IF(VLOOKUP($G85,ListaDesventajas!$A$2:$A$24,1,0)&lt;&gt;"","Desventaja"),G85)))</f>
        <v>Efecto</v>
      </c>
      <c r="O85" s="17">
        <f ca="1">IF($N85="Efecto",IFERROR(VLOOKUP(H85,INDIRECT(VLOOKUP($G85,ListaEfectos!$A$4:$F$77,2,0)),2,0),0),IF($N85="Desventaja",IFERROR(VLOOKUP(H85,INDIRECT(VLOOKUP($G85,ListaDesventajas!$A$1:$B$24,2,0)),2,0),0),IF($N85="Mantenida",10*INDEX(INDIRECT($F85),1,2),IF($N85="Sostenimiento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10</v>
      </c>
      <c r="P85" s="15">
        <f ca="1">IF($N85="Efecto",IFERROR(VLOOKUP(I85,INDIRECT(VLOOKUP($G85,ListaEfectos!$A$4:$F$77,2,0)),2,0),0),IF($N85="Desventaja",IFERROR(VLOOKUP(I85,INDIRECT(VLOOKUP($G85,ListaDesventajas!$A$1:$B$24,2,0)),2,0),0),IF($N85="Mantenida",10*INDEX(INDIRECT($F85),1,2),IF($N85="Sostenimiento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0</v>
      </c>
      <c r="Q85" s="15">
        <f ca="1">IF($N85="Efecto",IFERROR(VLOOKUP(J85,INDIRECT(VLOOKUP($G85,ListaEfectos!$A$4:$F$77,2,0)),2,0),0),IF($N85="Desventaja",IFERROR(VLOOKUP(J85,INDIRECT(VLOOKUP($G85,ListaDesventajas!$A$1:$B$24,2,0)),2,0),0),IF($N85="Mantenida",10*INDEX(INDIRECT($F85),1,2),IF($N85="Sostenimiento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0</v>
      </c>
      <c r="R85" s="15">
        <f ca="1">IF($N85="Efecto",IFERROR(VLOOKUP(K85,INDIRECT(VLOOKUP($G85,ListaEfectos!$A$4:$F$77,2,0)),2,0),0),IF($N85="Desventaja",IFERROR(VLOOKUP(K85,INDIRECT(VLOOKUP($G85,ListaDesventajas!$A$1:$B$24,2,0)),2,0),0),IF($N85="Mantenida",10*INDEX(INDIRECT($F85),1,2),IF($N85="Sostenimiento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0</v>
      </c>
      <c r="S85" s="15">
        <f ca="1">IF($N85="Efecto",IFERROR(VLOOKUP(L85,INDIRECT(VLOOKUP($G85,ListaEfectos!$A$4:$F$77,2,0)),2,0),0),IF($N85="Desventaja",IFERROR(VLOOKUP(L85,INDIRECT(VLOOKUP($G85,ListaDesventajas!$A$1:$B$24,2,0)),2,0),0),IF($N85="Mantenida",10*INDEX(INDIRECT($F85),1,2),IF($N85="Sostenimiento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0</v>
      </c>
      <c r="T85" s="52">
        <f t="shared" ca="1" si="18"/>
        <v>10</v>
      </c>
      <c r="V85" s="15" t="str">
        <f t="shared" si="14"/>
        <v>Defensa Predeterminada (Absurdo (180))</v>
      </c>
      <c r="W85" s="15" t="str">
        <f t="shared" si="15"/>
        <v/>
      </c>
      <c r="X85" s="15" t="str">
        <f t="shared" si="19"/>
        <v/>
      </c>
      <c r="Y85" s="34" t="str">
        <f t="shared" ca="1" si="26"/>
        <v/>
      </c>
      <c r="Z85" s="34" t="str">
        <f t="shared" ca="1" si="20"/>
        <v/>
      </c>
      <c r="AA85" s="34" t="str">
        <f t="shared" ca="1" si="21"/>
        <v/>
      </c>
      <c r="AB85" s="61" t="str">
        <f t="shared" ca="1" si="22"/>
        <v/>
      </c>
      <c r="AC85" s="62" t="str">
        <f t="shared" ca="1" si="23"/>
        <v/>
      </c>
      <c r="AD85" s="56" t="str">
        <f t="shared" si="24"/>
        <v/>
      </c>
      <c r="AE85" s="15" t="str">
        <f t="shared" ca="1" si="25"/>
        <v/>
      </c>
      <c r="AF85" s="15" t="str">
        <f ca="1">IF($AB85="","",IF(OR([1]Tablas!A$1&gt;MATCH("?*",$AB86:$AB102,0),INDEX($T:$T,ROW($M84)+[1]Tablas!A$1)&lt;5),"",IF(INDEX($T:$T,ROW($M84)+[1]Tablas!A$1)&lt;6,"000",SUBSTITUTE(SUBSTITUTE(SUBSTITUTE(SUBSTITUTE(SUBSTITUTE(SUBSTITUTE(SUBSTITUTE(INDIRECT(ADDRESS(ROW($M84)+[1]Tablas!A$1,COLUMN($M85))),", ",""),"Aire","1"),"Agua","2"),"Fuego","3"),"Tierra","4"),"Luz","5"),"Oscuridad","6"))))</f>
        <v/>
      </c>
      <c r="AG85" s="15" t="str">
        <f ca="1">IF($AB85="","",IF(OR([1]Tablas!B$1&gt;MATCH("?*",$AB86:$AB102,0),INDEX($T:$T,ROW($M84)+[1]Tablas!B$1)&lt;5),"",IF(INDEX($T:$T,ROW($M84)+[1]Tablas!B$1)&lt;6,"000",SUBSTITUTE(SUBSTITUTE(SUBSTITUTE(SUBSTITUTE(SUBSTITUTE(SUBSTITUTE(SUBSTITUTE(INDIRECT(ADDRESS(ROW($M84)+[1]Tablas!B$1,COLUMN($M85))),", ",""),"Aire","1"),"Agua","2"),"Fuego","3"),"Tierra","4"),"Luz","5"),"Oscuridad","6"))))</f>
        <v/>
      </c>
      <c r="AH85" s="15" t="str">
        <f ca="1">IF($AB85="","",IF(OR([1]Tablas!C$1&gt;MATCH("?*",$AB86:$AB102,0),INDEX($T:$T,ROW($M84)+[1]Tablas!C$1)&lt;5),"",IF(INDEX($T:$T,ROW($M84)+[1]Tablas!C$1)&lt;6,"000",SUBSTITUTE(SUBSTITUTE(SUBSTITUTE(SUBSTITUTE(SUBSTITUTE(SUBSTITUTE(SUBSTITUTE(INDIRECT(ADDRESS(ROW($M84)+[1]Tablas!C$1,COLUMN($M85))),", ",""),"Aire","1"),"Agua","2"),"Fuego","3"),"Tierra","4"),"Luz","5"),"Oscuridad","6"))))</f>
        <v/>
      </c>
      <c r="AI85" s="15" t="str">
        <f ca="1">IF($AB85="","",IF(OR([1]Tablas!D$1&gt;MATCH("?*",$AB86:$AB102,0),INDEX($T:$T,ROW($M84)+[1]Tablas!D$1)&lt;5),"",IF(INDEX($T:$T,ROW($M84)+[1]Tablas!D$1)&lt;6,"000",SUBSTITUTE(SUBSTITUTE(SUBSTITUTE(SUBSTITUTE(SUBSTITUTE(SUBSTITUTE(SUBSTITUTE(INDIRECT(ADDRESS(ROW($M84)+[1]Tablas!D$1,COLUMN($M85))),", ",""),"Aire","1"),"Agua","2"),"Fuego","3"),"Tierra","4"),"Luz","5"),"Oscuridad","6"))))</f>
        <v/>
      </c>
      <c r="AJ85" s="15" t="str">
        <f ca="1">IF($AB85="","",IF(OR([1]Tablas!E$1&gt;MATCH("?*",$AB86:$AB102,0),INDEX($T:$T,ROW($M84)+[1]Tablas!E$1)&lt;5),"",IF(INDEX($T:$T,ROW($M84)+[1]Tablas!E$1)&lt;6,"000",SUBSTITUTE(SUBSTITUTE(SUBSTITUTE(SUBSTITUTE(SUBSTITUTE(SUBSTITUTE(SUBSTITUTE(INDIRECT(ADDRESS(ROW($M84)+[1]Tablas!E$1,COLUMN($M85))),", ",""),"Aire","1"),"Agua","2"),"Fuego","3"),"Tierra","4"),"Luz","5"),"Oscuridad","6"))))</f>
        <v/>
      </c>
      <c r="AK85" s="15" t="str">
        <f ca="1">IF($AB85="","",IF(OR([1]Tablas!F$1&gt;MATCH("?*",$AB86:$AB102,0),INDEX($T:$T,ROW($M84)+[1]Tablas!F$1)&lt;5),"",IF(INDEX($T:$T,ROW($M84)+[1]Tablas!F$1)&lt;6,"000",SUBSTITUTE(SUBSTITUTE(SUBSTITUTE(SUBSTITUTE(SUBSTITUTE(SUBSTITUTE(SUBSTITUTE(INDIRECT(ADDRESS(ROW($M84)+[1]Tablas!F$1,COLUMN($M85))),", ",""),"Aire","1"),"Agua","2"),"Fuego","3"),"Tierra","4"),"Luz","5"),"Oscuridad","6"))))</f>
        <v/>
      </c>
    </row>
    <row r="86" spans="1:37" x14ac:dyDescent="0.25">
      <c r="A86" s="73"/>
      <c r="B86" s="18" t="s">
        <v>411</v>
      </c>
      <c r="C86" s="15">
        <f t="shared" si="16"/>
        <v>75</v>
      </c>
      <c r="D86" s="15">
        <f t="shared" si="17"/>
        <v>2</v>
      </c>
      <c r="E86" s="15" t="s">
        <v>66</v>
      </c>
      <c r="F86" s="15" t="str">
        <f t="array" ref="F86">IF(C86&lt;&gt;"",ADDRESS(ROW(C86),COLUMN(C86))&amp;":"&amp;ADDRESS(ROW(C86)-1+MATCH(TRUE,C87:$C$463&lt;&gt;"",0),COLUMN(U86)),F85)</f>
        <v>$C$86:$U$87</v>
      </c>
      <c r="G86" s="18" t="s">
        <v>305</v>
      </c>
      <c r="H86" s="16" t="s">
        <v>544</v>
      </c>
      <c r="M86" s="18" t="str">
        <f>IFERROR(VLOOKUP(G86,ListaEfectos!$A$4:$F$77,6,0),"")</f>
        <v>Aire</v>
      </c>
      <c r="N86" s="46" t="str">
        <f>IF(G86="requerimiento","Desventaja",IFERROR(IF(VLOOKUP($G86,ListaEfectos!$A$4:$F$77,1,0)&lt;&gt;"","Efecto"),IFERROR(IF(VLOOKUP($G86,ListaDesventajas!$A$2:$A$24,1,0)&lt;&gt;"","Desventaja"),G86)))</f>
        <v>Efecto</v>
      </c>
      <c r="O86" s="17">
        <f ca="1">IF($N86="Efecto",IFERROR(VLOOKUP(H86,INDIRECT(VLOOKUP($G86,ListaEfectos!$A$4:$F$77,2,0)),2,0),0),IF($N86="Desventaja",IFERROR(VLOOKUP(H86,INDIRECT(VLOOKUP($G86,ListaDesventajas!$A$1:$B$24,2,0)),2,0),0),IF($N86="Mantenida",10*INDEX(INDIRECT($F86),1,2),IF($N86="Sostenimiento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10</v>
      </c>
      <c r="P86" s="15">
        <f ca="1">IF($N86="Efecto",IFERROR(VLOOKUP(I86,INDIRECT(VLOOKUP($G86,ListaEfectos!$A$4:$F$77,2,0)),2,0),0),IF($N86="Desventaja",IFERROR(VLOOKUP(I86,INDIRECT(VLOOKUP($G86,ListaDesventajas!$A$1:$B$24,2,0)),2,0),0),IF($N86="Mantenida",10*INDEX(INDIRECT($F86),1,2),IF($N86="Sostenimiento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0</v>
      </c>
      <c r="Q86" s="15">
        <f ca="1">IF($N86="Efecto",IFERROR(VLOOKUP(J86,INDIRECT(VLOOKUP($G86,ListaEfectos!$A$4:$F$77,2,0)),2,0),0),IF($N86="Desventaja",IFERROR(VLOOKUP(J86,INDIRECT(VLOOKUP($G86,ListaDesventajas!$A$1:$B$24,2,0)),2,0),0),IF($N86="Mantenida",10*INDEX(INDIRECT($F86),1,2),IF($N86="Sostenimiento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0</v>
      </c>
      <c r="R86" s="15">
        <f ca="1">IF($N86="Efecto",IFERROR(VLOOKUP(K86,INDIRECT(VLOOKUP($G86,ListaEfectos!$A$4:$F$77,2,0)),2,0),0),IF($N86="Desventaja",IFERROR(VLOOKUP(K86,INDIRECT(VLOOKUP($G86,ListaDesventajas!$A$1:$B$24,2,0)),2,0),0),IF($N86="Mantenida",10*INDEX(INDIRECT($F86),1,2),IF($N86="Sostenimiento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0</v>
      </c>
      <c r="S86" s="15">
        <f ca="1">IF($N86="Efecto",IFERROR(VLOOKUP(L86,INDIRECT(VLOOKUP($G86,ListaEfectos!$A$4:$F$77,2,0)),2,0),0),IF($N86="Desventaja",IFERROR(VLOOKUP(L86,INDIRECT(VLOOKUP($G86,ListaDesventajas!$A$1:$B$24,2,0)),2,0),0),IF($N86="Mantenida",10*INDEX(INDIRECT($F86),1,2),IF($N86="Sostenimiento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0</v>
      </c>
      <c r="T86" s="52">
        <f t="shared" ca="1" si="18"/>
        <v>10</v>
      </c>
      <c r="V86" s="15" t="str">
        <f t="shared" si="14"/>
        <v>Maniobras de Combate y Apuntar (-75)</v>
      </c>
      <c r="W86" s="15" t="str">
        <f t="shared" si="15"/>
        <v/>
      </c>
      <c r="X86" s="15" t="str">
        <f t="shared" si="19"/>
        <v/>
      </c>
      <c r="Y86" s="34" t="str">
        <f t="shared" ca="1" si="26"/>
        <v>Maniobras de Combate y Apuntar (-75), Potenciar Crítico (+125, Crítico Automático)</v>
      </c>
      <c r="Z86" s="34" t="str">
        <f t="shared" ca="1" si="20"/>
        <v/>
      </c>
      <c r="AA86" s="34" t="str">
        <f t="shared" ca="1" si="21"/>
        <v/>
      </c>
      <c r="AB86" s="61" t="str">
        <f t="shared" ca="1" si="22"/>
        <v>Maniobras de Combate y Apuntar (-75), Potenciar Crítico (+125, Crítico Automático)</v>
      </c>
      <c r="AC86" s="62" t="str">
        <f t="shared" ca="1" si="23"/>
        <v/>
      </c>
      <c r="AD86" s="56" t="str">
        <f t="shared" si="24"/>
        <v>Kyrie eleison</v>
      </c>
      <c r="AE86" s="15" t="str">
        <f t="shared" ca="1" si="25"/>
        <v>Aire, Fuego, Tierra</v>
      </c>
      <c r="AF86" s="15" t="str">
        <f ca="1">IF($AB86="","",IF(OR([1]Tablas!A$1&gt;MATCH("?*",$AB87:$AB103,0),INDEX($T:$T,ROW($M85)+[1]Tablas!A$1)&lt;5),"",IF(INDEX($T:$T,ROW($M85)+[1]Tablas!A$1)&lt;6,"000",SUBSTITUTE(SUBSTITUTE(SUBSTITUTE(SUBSTITUTE(SUBSTITUTE(SUBSTITUTE(SUBSTITUTE(INDIRECT(ADDRESS(ROW($M85)+[1]Tablas!A$1,COLUMN($M86))),", ",""),"Aire","1"),"Agua","2"),"Fuego","3"),"Tierra","4"),"Luz","5"),"Oscuridad","6"))))</f>
        <v>1</v>
      </c>
      <c r="AG86" s="15" t="str">
        <f ca="1">IF($AB86="","",IF(OR([1]Tablas!B$1&gt;MATCH("?*",$AB87:$AB103,0),INDEX($T:$T,ROW($M85)+[1]Tablas!B$1)&lt;5),"",IF(INDEX($T:$T,ROW($M85)+[1]Tablas!B$1)&lt;6,"000",SUBSTITUTE(SUBSTITUTE(SUBSTITUTE(SUBSTITUTE(SUBSTITUTE(SUBSTITUTE(SUBSTITUTE(INDIRECT(ADDRESS(ROW($M85)+[1]Tablas!B$1,COLUMN($M86))),", ",""),"Aire","1"),"Agua","2"),"Fuego","3"),"Tierra","4"),"Luz","5"),"Oscuridad","6"))))</f>
        <v>34</v>
      </c>
      <c r="AH86" s="15" t="str">
        <f ca="1">IF($AB86="","",IF(OR([1]Tablas!C$1&gt;MATCH("?*",$AB87:$AB103,0),INDEX($T:$T,ROW($M85)+[1]Tablas!C$1)&lt;5),"",IF(INDEX($T:$T,ROW($M85)+[1]Tablas!C$1)&lt;6,"000",SUBSTITUTE(SUBSTITUTE(SUBSTITUTE(SUBSTITUTE(SUBSTITUTE(SUBSTITUTE(SUBSTITUTE(INDIRECT(ADDRESS(ROW($M85)+[1]Tablas!C$1,COLUMN($M86))),", ",""),"Aire","1"),"Agua","2"),"Fuego","3"),"Tierra","4"),"Luz","5"),"Oscuridad","6"))))</f>
        <v/>
      </c>
      <c r="AI86" s="15" t="str">
        <f ca="1">IF($AB86="","",IF(OR([1]Tablas!D$1&gt;MATCH("?*",$AB87:$AB103,0),INDEX($T:$T,ROW($M85)+[1]Tablas!D$1)&lt;5),"",IF(INDEX($T:$T,ROW($M85)+[1]Tablas!D$1)&lt;6,"000",SUBSTITUTE(SUBSTITUTE(SUBSTITUTE(SUBSTITUTE(SUBSTITUTE(SUBSTITUTE(SUBSTITUTE(INDIRECT(ADDRESS(ROW($M85)+[1]Tablas!D$1,COLUMN($M86))),", ",""),"Aire","1"),"Agua","2"),"Fuego","3"),"Tierra","4"),"Luz","5"),"Oscuridad","6"))))</f>
        <v/>
      </c>
      <c r="AJ86" s="15" t="str">
        <f ca="1">IF($AB86="","",IF(OR([1]Tablas!E$1&gt;MATCH("?*",$AB87:$AB103,0),INDEX($T:$T,ROW($M85)+[1]Tablas!E$1)&lt;5),"",IF(INDEX($T:$T,ROW($M85)+[1]Tablas!E$1)&lt;6,"000",SUBSTITUTE(SUBSTITUTE(SUBSTITUTE(SUBSTITUTE(SUBSTITUTE(SUBSTITUTE(SUBSTITUTE(INDIRECT(ADDRESS(ROW($M85)+[1]Tablas!E$1,COLUMN($M86))),", ",""),"Aire","1"),"Agua","2"),"Fuego","3"),"Tierra","4"),"Luz","5"),"Oscuridad","6"))))</f>
        <v/>
      </c>
      <c r="AK86" s="15" t="str">
        <f ca="1">IF($AB86="","",IF(OR([1]Tablas!F$1&gt;MATCH("?*",$AB87:$AB103,0),INDEX($T:$T,ROW($M85)+[1]Tablas!F$1)&lt;5),"",IF(INDEX($T:$T,ROW($M85)+[1]Tablas!F$1)&lt;6,"000",SUBSTITUTE(SUBSTITUTE(SUBSTITUTE(SUBSTITUTE(SUBSTITUTE(SUBSTITUTE(SUBSTITUTE(INDIRECT(ADDRESS(ROW($M85)+[1]Tablas!F$1,COLUMN($M86))),", ",""),"Aire","1"),"Agua","2"),"Fuego","3"),"Tierra","4"),"Luz","5"),"Oscuridad","6"))))</f>
        <v/>
      </c>
    </row>
    <row r="87" spans="1:37" x14ac:dyDescent="0.25">
      <c r="A87" s="73"/>
      <c r="C87" s="15" t="str">
        <f t="shared" si="16"/>
        <v/>
      </c>
      <c r="D87" s="15" t="str">
        <f t="shared" si="17"/>
        <v/>
      </c>
      <c r="E87" s="15" t="s">
        <v>67</v>
      </c>
      <c r="F87" s="15" t="str">
        <f t="array" ref="F87">IF(C87&lt;&gt;"",ADDRESS(ROW(C87),COLUMN(C87))&amp;":"&amp;ADDRESS(ROW(C87)-1+MATCH(TRUE,C88:$C$463&lt;&gt;"",0),COLUMN(U87)),F86)</f>
        <v>$C$86:$U$87</v>
      </c>
      <c r="G87" s="18" t="s">
        <v>254</v>
      </c>
      <c r="H87" s="16" t="s">
        <v>346</v>
      </c>
      <c r="I87" s="15" t="s">
        <v>545</v>
      </c>
      <c r="M87" s="18" t="str">
        <f>IFERROR(VLOOKUP(G87,ListaEfectos!$A$4:$F$77,6,0),"")</f>
        <v>Fuego, Tierra</v>
      </c>
      <c r="N87" s="46" t="str">
        <f>IF(G87="requerimiento","Desventaja",IFERROR(IF(VLOOKUP($G87,ListaEfectos!$A$4:$F$77,1,0)&lt;&gt;"","Efecto"),IFERROR(IF(VLOOKUP($G87,ListaDesventajas!$A$2:$A$24,1,0)&lt;&gt;"","Desventaja"),G87)))</f>
        <v>Efecto</v>
      </c>
      <c r="O87" s="17">
        <f ca="1">IF($N87="Efecto",IFERROR(VLOOKUP(H87,INDIRECT(VLOOKUP($G87,ListaEfectos!$A$4:$F$77,2,0)),2,0),0),IF($N87="Desventaja",IFERROR(VLOOKUP(H87,INDIRECT(VLOOKUP($G87,ListaDesventajas!$A$1:$B$24,2,0)),2,0),0),IF($N87="Mantenida",10*INDEX(INDIRECT($F87),1,2),IF($N87="Sostenimiento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35</v>
      </c>
      <c r="P87" s="15">
        <f ca="1">IF($N87="Efecto",IFERROR(VLOOKUP(I87,INDIRECT(VLOOKUP($G87,ListaEfectos!$A$4:$F$77,2,0)),2,0),0),IF($N87="Desventaja",IFERROR(VLOOKUP(I87,INDIRECT(VLOOKUP($G87,ListaDesventajas!$A$1:$B$24,2,0)),2,0),0),IF($N87="Mantenida",10*INDEX(INDIRECT($F87),1,2),IF($N87="Sostenimiento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30</v>
      </c>
      <c r="Q87" s="15">
        <f ca="1">IF($N87="Efecto",IFERROR(VLOOKUP(J87,INDIRECT(VLOOKUP($G87,ListaEfectos!$A$4:$F$77,2,0)),2,0),0),IF($N87="Desventaja",IFERROR(VLOOKUP(J87,INDIRECT(VLOOKUP($G87,ListaDesventajas!$A$1:$B$24,2,0)),2,0),0),IF($N87="Mantenida",10*INDEX(INDIRECT($F87),1,2),IF($N87="Sostenimiento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0</v>
      </c>
      <c r="R87" s="15">
        <f ca="1">IF($N87="Efecto",IFERROR(VLOOKUP(K87,INDIRECT(VLOOKUP($G87,ListaEfectos!$A$4:$F$77,2,0)),2,0),0),IF($N87="Desventaja",IFERROR(VLOOKUP(K87,INDIRECT(VLOOKUP($G87,ListaDesventajas!$A$1:$B$24,2,0)),2,0),0),IF($N87="Mantenida",10*INDEX(INDIRECT($F87),1,2),IF($N87="Sostenimiento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0</v>
      </c>
      <c r="S87" s="15">
        <f ca="1">IF($N87="Efecto",IFERROR(VLOOKUP(L87,INDIRECT(VLOOKUP($G87,ListaEfectos!$A$4:$F$77,2,0)),2,0),0),IF($N87="Desventaja",IFERROR(VLOOKUP(L87,INDIRECT(VLOOKUP($G87,ListaDesventajas!$A$1:$B$24,2,0)),2,0),0),IF($N87="Mantenida",10*INDEX(INDIRECT($F87),1,2),IF($N87="Sostenimiento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0</v>
      </c>
      <c r="T87" s="52">
        <f t="shared" ca="1" si="18"/>
        <v>65</v>
      </c>
      <c r="V87" s="15" t="str">
        <f t="shared" si="14"/>
        <v>Potenciar Crítico (+125, Crítico Automático)</v>
      </c>
      <c r="W87" s="15" t="str">
        <f t="shared" si="15"/>
        <v/>
      </c>
      <c r="X87" s="15" t="str">
        <f t="shared" si="19"/>
        <v/>
      </c>
      <c r="Y87" s="34" t="str">
        <f t="shared" ca="1" si="26"/>
        <v/>
      </c>
      <c r="Z87" s="34" t="str">
        <f t="shared" ca="1" si="20"/>
        <v/>
      </c>
      <c r="AA87" s="34" t="str">
        <f t="shared" ca="1" si="21"/>
        <v/>
      </c>
      <c r="AB87" s="61" t="str">
        <f t="shared" ca="1" si="22"/>
        <v/>
      </c>
      <c r="AC87" s="62" t="str">
        <f t="shared" ca="1" si="23"/>
        <v/>
      </c>
      <c r="AD87" s="56" t="str">
        <f t="shared" si="24"/>
        <v/>
      </c>
      <c r="AE87" s="15" t="str">
        <f t="shared" ca="1" si="25"/>
        <v/>
      </c>
      <c r="AF87" s="15" t="str">
        <f ca="1">IF($AB87="","",IF(OR([1]Tablas!A$1&gt;MATCH("?*",$AB88:$AB104,0),INDEX($T:$T,ROW($M86)+[1]Tablas!A$1)&lt;5),"",IF(INDEX($T:$T,ROW($M86)+[1]Tablas!A$1)&lt;6,"000",SUBSTITUTE(SUBSTITUTE(SUBSTITUTE(SUBSTITUTE(SUBSTITUTE(SUBSTITUTE(SUBSTITUTE(INDIRECT(ADDRESS(ROW($M86)+[1]Tablas!A$1,COLUMN($M87))),", ",""),"Aire","1"),"Agua","2"),"Fuego","3"),"Tierra","4"),"Luz","5"),"Oscuridad","6"))))</f>
        <v/>
      </c>
      <c r="AG87" s="15" t="str">
        <f ca="1">IF($AB87="","",IF(OR([1]Tablas!B$1&gt;MATCH("?*",$AB88:$AB104,0),INDEX($T:$T,ROW($M86)+[1]Tablas!B$1)&lt;5),"",IF(INDEX($T:$T,ROW($M86)+[1]Tablas!B$1)&lt;6,"000",SUBSTITUTE(SUBSTITUTE(SUBSTITUTE(SUBSTITUTE(SUBSTITUTE(SUBSTITUTE(SUBSTITUTE(INDIRECT(ADDRESS(ROW($M86)+[1]Tablas!B$1,COLUMN($M87))),", ",""),"Aire","1"),"Agua","2"),"Fuego","3"),"Tierra","4"),"Luz","5"),"Oscuridad","6"))))</f>
        <v/>
      </c>
      <c r="AH87" s="15" t="str">
        <f ca="1">IF($AB87="","",IF(OR([1]Tablas!C$1&gt;MATCH("?*",$AB88:$AB104,0),INDEX($T:$T,ROW($M86)+[1]Tablas!C$1)&lt;5),"",IF(INDEX($T:$T,ROW($M86)+[1]Tablas!C$1)&lt;6,"000",SUBSTITUTE(SUBSTITUTE(SUBSTITUTE(SUBSTITUTE(SUBSTITUTE(SUBSTITUTE(SUBSTITUTE(INDIRECT(ADDRESS(ROW($M86)+[1]Tablas!C$1,COLUMN($M87))),", ",""),"Aire","1"),"Agua","2"),"Fuego","3"),"Tierra","4"),"Luz","5"),"Oscuridad","6"))))</f>
        <v/>
      </c>
      <c r="AI87" s="15" t="str">
        <f ca="1">IF($AB87="","",IF(OR([1]Tablas!D$1&gt;MATCH("?*",$AB88:$AB104,0),INDEX($T:$T,ROW($M86)+[1]Tablas!D$1)&lt;5),"",IF(INDEX($T:$T,ROW($M86)+[1]Tablas!D$1)&lt;6,"000",SUBSTITUTE(SUBSTITUTE(SUBSTITUTE(SUBSTITUTE(SUBSTITUTE(SUBSTITUTE(SUBSTITUTE(INDIRECT(ADDRESS(ROW($M86)+[1]Tablas!D$1,COLUMN($M87))),", ",""),"Aire","1"),"Agua","2"),"Fuego","3"),"Tierra","4"),"Luz","5"),"Oscuridad","6"))))</f>
        <v/>
      </c>
      <c r="AJ87" s="15" t="str">
        <f ca="1">IF($AB87="","",IF(OR([1]Tablas!E$1&gt;MATCH("?*",$AB88:$AB104,0),INDEX($T:$T,ROW($M86)+[1]Tablas!E$1)&lt;5),"",IF(INDEX($T:$T,ROW($M86)+[1]Tablas!E$1)&lt;6,"000",SUBSTITUTE(SUBSTITUTE(SUBSTITUTE(SUBSTITUTE(SUBSTITUTE(SUBSTITUTE(SUBSTITUTE(INDIRECT(ADDRESS(ROW($M86)+[1]Tablas!E$1,COLUMN($M87))),", ",""),"Aire","1"),"Agua","2"),"Fuego","3"),"Tierra","4"),"Luz","5"),"Oscuridad","6"))))</f>
        <v/>
      </c>
      <c r="AK87" s="15" t="str">
        <f ca="1">IF($AB87="","",IF(OR([1]Tablas!F$1&gt;MATCH("?*",$AB88:$AB104,0),INDEX($T:$T,ROW($M86)+[1]Tablas!F$1)&lt;5),"",IF(INDEX($T:$T,ROW($M86)+[1]Tablas!F$1)&lt;6,"000",SUBSTITUTE(SUBSTITUTE(SUBSTITUTE(SUBSTITUTE(SUBSTITUTE(SUBSTITUTE(SUBSTITUTE(INDIRECT(ADDRESS(ROW($M86)+[1]Tablas!F$1,COLUMN($M87))),", ",""),"Aire","1"),"Agua","2"),"Fuego","3"),"Tierra","4"),"Luz","5"),"Oscuridad","6"))))</f>
        <v/>
      </c>
    </row>
    <row r="88" spans="1:37" x14ac:dyDescent="0.25">
      <c r="A88" s="73"/>
      <c r="B88" s="18" t="s">
        <v>412</v>
      </c>
      <c r="C88" s="15">
        <f t="shared" si="16"/>
        <v>55</v>
      </c>
      <c r="D88" s="15">
        <f t="shared" si="17"/>
        <v>2</v>
      </c>
      <c r="E88" s="15" t="s">
        <v>68</v>
      </c>
      <c r="F88" s="15" t="str">
        <f t="array" ref="F88">IF(C88&lt;&gt;"",ADDRESS(ROW(C88),COLUMN(C88))&amp;":"&amp;ADDRESS(ROW(C88)-1+MATCH(TRUE,C89:$C$463&lt;&gt;"",0),COLUMN(U88)),F87)</f>
        <v>$C$88:$U$91</v>
      </c>
      <c r="G88" s="18" t="s">
        <v>248</v>
      </c>
      <c r="H88" s="15" t="s">
        <v>546</v>
      </c>
      <c r="M88" s="18" t="str">
        <f>IFERROR(VLOOKUP(G88,ListaEfectos!$A$4:$F$77,6,0),"")</f>
        <v>Variable</v>
      </c>
      <c r="N88" s="46" t="str">
        <f>IF(G88="requerimiento","Desventaja",IFERROR(IF(VLOOKUP($G88,ListaEfectos!$A$4:$F$77,1,0)&lt;&gt;"","Efecto"),IFERROR(IF(VLOOKUP($G88,ListaDesventajas!$A$2:$A$24,1,0)&lt;&gt;"","Desventaja"),G88)))</f>
        <v>Efecto</v>
      </c>
      <c r="O88" s="17">
        <f ca="1">IF($N88="Efecto",IFERROR(VLOOKUP(H88,INDIRECT(VLOOKUP($G88,ListaEfectos!$A$4:$F$77,2,0)),2,0),0),IF($N88="Desventaja",IFERROR(VLOOKUP(H88,INDIRECT(VLOOKUP($G88,ListaDesventajas!$A$1:$B$24,2,0)),2,0),0),IF($N88="Mantenida",10*INDEX(INDIRECT($F88),1,2),IF($N88="Sostenimiento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5</v>
      </c>
      <c r="P88" s="15">
        <f ca="1">IF($N88="Efecto",IFERROR(VLOOKUP(I88,INDIRECT(VLOOKUP($G88,ListaEfectos!$A$4:$F$77,2,0)),2,0),0),IF($N88="Desventaja",IFERROR(VLOOKUP(I88,INDIRECT(VLOOKUP($G88,ListaDesventajas!$A$1:$B$24,2,0)),2,0),0),IF($N88="Mantenida",10*INDEX(INDIRECT($F88),1,2),IF($N88="Sostenimiento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0</v>
      </c>
      <c r="Q88" s="15">
        <f ca="1">IF($N88="Efecto",IFERROR(VLOOKUP(J88,INDIRECT(VLOOKUP($G88,ListaEfectos!$A$4:$F$77,2,0)),2,0),0),IF($N88="Desventaja",IFERROR(VLOOKUP(J88,INDIRECT(VLOOKUP($G88,ListaDesventajas!$A$1:$B$24,2,0)),2,0),0),IF($N88="Mantenida",10*INDEX(INDIRECT($F88),1,2),IF($N88="Sostenimiento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0</v>
      </c>
      <c r="R88" s="15">
        <f ca="1">IF($N88="Efecto",IFERROR(VLOOKUP(K88,INDIRECT(VLOOKUP($G88,ListaEfectos!$A$4:$F$77,2,0)),2,0),0),IF($N88="Desventaja",IFERROR(VLOOKUP(K88,INDIRECT(VLOOKUP($G88,ListaDesventajas!$A$1:$B$24,2,0)),2,0),0),IF($N88="Mantenida",10*INDEX(INDIRECT($F88),1,2),IF($N88="Sostenimiento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0</v>
      </c>
      <c r="S88" s="15">
        <f ca="1">IF($N88="Efecto",IFERROR(VLOOKUP(L88,INDIRECT(VLOOKUP($G88,ListaEfectos!$A$4:$F$77,2,0)),2,0),0),IF($N88="Desventaja",IFERROR(VLOOKUP(L88,INDIRECT(VLOOKUP($G88,ListaDesventajas!$A$1:$B$24,2,0)),2,0),0),IF($N88="Mantenida",10*INDEX(INDIRECT($F88),1,2),IF($N88="Sostenimiento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0</v>
      </c>
      <c r="T88" s="52">
        <f t="shared" ca="1" si="18"/>
        <v>5</v>
      </c>
      <c r="V88" s="15" t="str">
        <f t="shared" si="14"/>
        <v>Ataque Elemental (Luz)</v>
      </c>
      <c r="W88" s="15" t="str">
        <f t="shared" si="15"/>
        <v/>
      </c>
      <c r="X88" s="15" t="str">
        <f t="shared" si="19"/>
        <v/>
      </c>
      <c r="Y88" s="34" t="str">
        <f t="shared" ca="1" si="26"/>
        <v>Ataque Elemental (Luz), Ataque Sobrenatural, Ataque con Área (50 metros de radio), Habilidad de Ataque (+50)</v>
      </c>
      <c r="Z88" s="34" t="str">
        <f t="shared" ca="1" si="20"/>
        <v/>
      </c>
      <c r="AA88" s="34" t="str">
        <f t="shared" ca="1" si="21"/>
        <v/>
      </c>
      <c r="AB88" s="61" t="str">
        <f t="shared" ca="1" si="22"/>
        <v>Ataque Elemental (Luz), Ataque Sobrenatural, Ataque con Área (50 metros de radio), Habilidad de Ataque (+50)</v>
      </c>
      <c r="AC88" s="62" t="str">
        <f t="shared" ca="1" si="23"/>
        <v/>
      </c>
      <c r="AD88" s="56" t="str">
        <f t="shared" si="24"/>
        <v>Dies Irae</v>
      </c>
      <c r="AE88" s="15" t="str">
        <f t="shared" ca="1" si="25"/>
        <v/>
      </c>
      <c r="AF88" s="15" t="str">
        <f ca="1">IF($AB88="","",IF(OR([1]Tablas!A$1&gt;MATCH("?*",$AB89:$AB105,0),INDEX($T:$T,ROW($M87)+[1]Tablas!A$1)&lt;5),"",IF(INDEX($T:$T,ROW($M87)+[1]Tablas!A$1)&lt;6,"000",SUBSTITUTE(SUBSTITUTE(SUBSTITUTE(SUBSTITUTE(SUBSTITUTE(SUBSTITUTE(SUBSTITUTE(INDIRECT(ADDRESS(ROW($M87)+[1]Tablas!A$1,COLUMN($M88))),", ",""),"Aire","1"),"Agua","2"),"Fuego","3"),"Tierra","4"),"Luz","5"),"Oscuridad","6"))))</f>
        <v>000</v>
      </c>
      <c r="AG88" s="15" t="str">
        <f ca="1">IF($AB88="","",IF(OR([1]Tablas!B$1&gt;MATCH("?*",$AB89:$AB105,0),INDEX($T:$T,ROW($M87)+[1]Tablas!B$1)&lt;5),"",IF(INDEX($T:$T,ROW($M87)+[1]Tablas!B$1)&lt;6,"000",SUBSTITUTE(SUBSTITUTE(SUBSTITUTE(SUBSTITUTE(SUBSTITUTE(SUBSTITUTE(SUBSTITUTE(INDIRECT(ADDRESS(ROW($M87)+[1]Tablas!B$1,COLUMN($M88))),", ",""),"Aire","1"),"Agua","2"),"Fuego","3"),"Tierra","4"),"Luz","5"),"Oscuridad","6"))))</f>
        <v>56</v>
      </c>
      <c r="AH88" s="15" t="str">
        <f ca="1">IF($AB88="","",IF(OR([1]Tablas!C$1&gt;MATCH("?*",$AB89:$AB105,0),INDEX($T:$T,ROW($M87)+[1]Tablas!C$1)&lt;5),"",IF(INDEX($T:$T,ROW($M87)+[1]Tablas!C$1)&lt;6,"000",SUBSTITUTE(SUBSTITUTE(SUBSTITUTE(SUBSTITUTE(SUBSTITUTE(SUBSTITUTE(SUBSTITUTE(INDIRECT(ADDRESS(ROW($M87)+[1]Tablas!C$1,COLUMN($M88))),", ",""),"Aire","1"),"Agua","2"),"Fuego","3"),"Tierra","4"),"Luz","5"),"Oscuridad","6"))))</f>
        <v>356</v>
      </c>
      <c r="AI88" s="15" t="str">
        <f ca="1">IF($AB88="","",IF(OR([1]Tablas!D$1&gt;MATCH("?*",$AB89:$AB105,0),INDEX($T:$T,ROW($M87)+[1]Tablas!D$1)&lt;5),"",IF(INDEX($T:$T,ROW($M87)+[1]Tablas!D$1)&lt;6,"000",SUBSTITUTE(SUBSTITUTE(SUBSTITUTE(SUBSTITUTE(SUBSTITUTE(SUBSTITUTE(SUBSTITUTE(INDIRECT(ADDRESS(ROW($M87)+[1]Tablas!D$1,COLUMN($M88))),", ",""),"Aire","1"),"Agua","2"),"Fuego","3"),"Tierra","4"),"Luz","5"),"Oscuridad","6"))))</f>
        <v>136</v>
      </c>
      <c r="AJ88" s="15" t="str">
        <f ca="1">IF($AB88="","",IF(OR([1]Tablas!E$1&gt;MATCH("?*",$AB89:$AB105,0),INDEX($T:$T,ROW($M87)+[1]Tablas!E$1)&lt;5),"",IF(INDEX($T:$T,ROW($M87)+[1]Tablas!E$1)&lt;6,"000",SUBSTITUTE(SUBSTITUTE(SUBSTITUTE(SUBSTITUTE(SUBSTITUTE(SUBSTITUTE(SUBSTITUTE(INDIRECT(ADDRESS(ROW($M87)+[1]Tablas!E$1,COLUMN($M88))),", ",""),"Aire","1"),"Agua","2"),"Fuego","3"),"Tierra","4"),"Luz","5"),"Oscuridad","6"))))</f>
        <v/>
      </c>
      <c r="AK88" s="15" t="str">
        <f ca="1">IF($AB88="","",IF(OR([1]Tablas!F$1&gt;MATCH("?*",$AB89:$AB105,0),INDEX($T:$T,ROW($M87)+[1]Tablas!F$1)&lt;5),"",IF(INDEX($T:$T,ROW($M87)+[1]Tablas!F$1)&lt;6,"000",SUBSTITUTE(SUBSTITUTE(SUBSTITUTE(SUBSTITUTE(SUBSTITUTE(SUBSTITUTE(SUBSTITUTE(INDIRECT(ADDRESS(ROW($M87)+[1]Tablas!F$1,COLUMN($M88))),", ",""),"Aire","1"),"Agua","2"),"Fuego","3"),"Tierra","4"),"Luz","5"),"Oscuridad","6"))))</f>
        <v/>
      </c>
    </row>
    <row r="89" spans="1:37" x14ac:dyDescent="0.25">
      <c r="A89" s="73"/>
      <c r="C89" s="15" t="str">
        <f t="shared" si="16"/>
        <v/>
      </c>
      <c r="D89" s="15" t="str">
        <f t="shared" si="17"/>
        <v/>
      </c>
      <c r="E89" s="15" t="s">
        <v>69</v>
      </c>
      <c r="F89" s="15" t="str">
        <f t="array" ref="F89">IF(C89&lt;&gt;"",ADDRESS(ROW(C89),COLUMN(C89))&amp;":"&amp;ADDRESS(ROW(C89)-1+MATCH(TRUE,C90:$C$463&lt;&gt;"",0),COLUMN(U89)),F88)</f>
        <v>$C$88:$U$91</v>
      </c>
      <c r="G89" s="18" t="s">
        <v>531</v>
      </c>
      <c r="H89" s="28" t="s">
        <v>919</v>
      </c>
      <c r="M89" s="18" t="str">
        <f>IFERROR(VLOOKUP(G89,ListaEfectos!$A$4:$F$77,6,0),"")</f>
        <v>Luz, Oscuridad</v>
      </c>
      <c r="N89" s="46" t="str">
        <f>IF(G89="requerimiento","Desventaja",IFERROR(IF(VLOOKUP($G89,ListaEfectos!$A$4:$F$77,1,0)&lt;&gt;"","Efecto"),IFERROR(IF(VLOOKUP($G89,ListaDesventajas!$A$2:$A$24,1,0)&lt;&gt;"","Desventaja"),G89)))</f>
        <v>Efecto</v>
      </c>
      <c r="O89" s="17">
        <f ca="1">IF($N89="Efecto",IFERROR(VLOOKUP(H89,INDIRECT(VLOOKUP($G89,ListaEfectos!$A$4:$F$77,2,0)),2,0),0),IF($N89="Desventaja",IFERROR(VLOOKUP(H89,INDIRECT(VLOOKUP($G89,ListaDesventajas!$A$1:$B$24,2,0)),2,0),0),IF($N89="Mantenida",10*INDEX(INDIRECT($F89),1,2),IF($N89="Sostenimiento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10</v>
      </c>
      <c r="P89" s="15">
        <f ca="1">IF($N89="Efecto",IFERROR(VLOOKUP(I89,INDIRECT(VLOOKUP($G89,ListaEfectos!$A$4:$F$77,2,0)),2,0),0),IF($N89="Desventaja",IFERROR(VLOOKUP(I89,INDIRECT(VLOOKUP($G89,ListaDesventajas!$A$1:$B$24,2,0)),2,0),0),IF($N89="Mantenida",10*INDEX(INDIRECT($F89),1,2),IF($N89="Sostenimiento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0</v>
      </c>
      <c r="Q89" s="15">
        <f ca="1">IF($N89="Efecto",IFERROR(VLOOKUP(J89,INDIRECT(VLOOKUP($G89,ListaEfectos!$A$4:$F$77,2,0)),2,0),0),IF($N89="Desventaja",IFERROR(VLOOKUP(J89,INDIRECT(VLOOKUP($G89,ListaDesventajas!$A$1:$B$24,2,0)),2,0),0),IF($N89="Mantenida",10*INDEX(INDIRECT($F89),1,2),IF($N89="Sostenimiento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0</v>
      </c>
      <c r="R89" s="15">
        <f ca="1">IF($N89="Efecto",IFERROR(VLOOKUP(K89,INDIRECT(VLOOKUP($G89,ListaEfectos!$A$4:$F$77,2,0)),2,0),0),IF($N89="Desventaja",IFERROR(VLOOKUP(K89,INDIRECT(VLOOKUP($G89,ListaDesventajas!$A$1:$B$24,2,0)),2,0),0),IF($N89="Mantenida",10*INDEX(INDIRECT($F89),1,2),IF($N89="Sostenimiento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0</v>
      </c>
      <c r="S89" s="15">
        <f ca="1">IF($N89="Efecto",IFERROR(VLOOKUP(L89,INDIRECT(VLOOKUP($G89,ListaEfectos!$A$4:$F$77,2,0)),2,0),0),IF($N89="Desventaja",IFERROR(VLOOKUP(L89,INDIRECT(VLOOKUP($G89,ListaDesventajas!$A$1:$B$24,2,0)),2,0),0),IF($N89="Mantenida",10*INDEX(INDIRECT($F89),1,2),IF($N89="Sostenimiento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0</v>
      </c>
      <c r="T89" s="52">
        <f t="shared" ca="1" si="18"/>
        <v>10</v>
      </c>
      <c r="V89" s="15" t="str">
        <f t="shared" si="14"/>
        <v>Ataque Sobrenatural</v>
      </c>
      <c r="W89" s="15" t="str">
        <f t="shared" si="15"/>
        <v/>
      </c>
      <c r="X89" s="15" t="str">
        <f t="shared" si="19"/>
        <v/>
      </c>
      <c r="Y89" s="34" t="str">
        <f t="shared" ca="1" si="26"/>
        <v/>
      </c>
      <c r="Z89" s="34" t="str">
        <f t="shared" ca="1" si="20"/>
        <v/>
      </c>
      <c r="AA89" s="34" t="str">
        <f t="shared" ca="1" si="21"/>
        <v/>
      </c>
      <c r="AB89" s="61" t="str">
        <f t="shared" ca="1" si="22"/>
        <v/>
      </c>
      <c r="AC89" s="62" t="str">
        <f t="shared" ca="1" si="23"/>
        <v/>
      </c>
      <c r="AD89" s="56" t="str">
        <f t="shared" si="24"/>
        <v/>
      </c>
      <c r="AE89" s="15" t="str">
        <f t="shared" ca="1" si="25"/>
        <v/>
      </c>
      <c r="AF89" s="15" t="str">
        <f ca="1">IF($AB89="","",IF(OR([1]Tablas!A$1&gt;MATCH("?*",$AB90:$AB106,0),INDEX($T:$T,ROW($M88)+[1]Tablas!A$1)&lt;5),"",IF(INDEX($T:$T,ROW($M88)+[1]Tablas!A$1)&lt;6,"000",SUBSTITUTE(SUBSTITUTE(SUBSTITUTE(SUBSTITUTE(SUBSTITUTE(SUBSTITUTE(SUBSTITUTE(INDIRECT(ADDRESS(ROW($M88)+[1]Tablas!A$1,COLUMN($M89))),", ",""),"Aire","1"),"Agua","2"),"Fuego","3"),"Tierra","4"),"Luz","5"),"Oscuridad","6"))))</f>
        <v/>
      </c>
      <c r="AG89" s="15" t="str">
        <f ca="1">IF($AB89="","",IF(OR([1]Tablas!B$1&gt;MATCH("?*",$AB90:$AB106,0),INDEX($T:$T,ROW($M88)+[1]Tablas!B$1)&lt;5),"",IF(INDEX($T:$T,ROW($M88)+[1]Tablas!B$1)&lt;6,"000",SUBSTITUTE(SUBSTITUTE(SUBSTITUTE(SUBSTITUTE(SUBSTITUTE(SUBSTITUTE(SUBSTITUTE(INDIRECT(ADDRESS(ROW($M88)+[1]Tablas!B$1,COLUMN($M89))),", ",""),"Aire","1"),"Agua","2"),"Fuego","3"),"Tierra","4"),"Luz","5"),"Oscuridad","6"))))</f>
        <v/>
      </c>
      <c r="AH89" s="15" t="str">
        <f ca="1">IF($AB89="","",IF(OR([1]Tablas!C$1&gt;MATCH("?*",$AB90:$AB106,0),INDEX($T:$T,ROW($M88)+[1]Tablas!C$1)&lt;5),"",IF(INDEX($T:$T,ROW($M88)+[1]Tablas!C$1)&lt;6,"000",SUBSTITUTE(SUBSTITUTE(SUBSTITUTE(SUBSTITUTE(SUBSTITUTE(SUBSTITUTE(SUBSTITUTE(INDIRECT(ADDRESS(ROW($M88)+[1]Tablas!C$1,COLUMN($M89))),", ",""),"Aire","1"),"Agua","2"),"Fuego","3"),"Tierra","4"),"Luz","5"),"Oscuridad","6"))))</f>
        <v/>
      </c>
      <c r="AI89" s="15" t="str">
        <f ca="1">IF($AB89="","",IF(OR([1]Tablas!D$1&gt;MATCH("?*",$AB90:$AB106,0),INDEX($T:$T,ROW($M88)+[1]Tablas!D$1)&lt;5),"",IF(INDEX($T:$T,ROW($M88)+[1]Tablas!D$1)&lt;6,"000",SUBSTITUTE(SUBSTITUTE(SUBSTITUTE(SUBSTITUTE(SUBSTITUTE(SUBSTITUTE(SUBSTITUTE(INDIRECT(ADDRESS(ROW($M88)+[1]Tablas!D$1,COLUMN($M89))),", ",""),"Aire","1"),"Agua","2"),"Fuego","3"),"Tierra","4"),"Luz","5"),"Oscuridad","6"))))</f>
        <v/>
      </c>
      <c r="AJ89" s="15" t="str">
        <f ca="1">IF($AB89="","",IF(OR([1]Tablas!E$1&gt;MATCH("?*",$AB90:$AB106,0),INDEX($T:$T,ROW($M88)+[1]Tablas!E$1)&lt;5),"",IF(INDEX($T:$T,ROW($M88)+[1]Tablas!E$1)&lt;6,"000",SUBSTITUTE(SUBSTITUTE(SUBSTITUTE(SUBSTITUTE(SUBSTITUTE(SUBSTITUTE(SUBSTITUTE(INDIRECT(ADDRESS(ROW($M88)+[1]Tablas!E$1,COLUMN($M89))),", ",""),"Aire","1"),"Agua","2"),"Fuego","3"),"Tierra","4"),"Luz","5"),"Oscuridad","6"))))</f>
        <v/>
      </c>
      <c r="AK89" s="15" t="str">
        <f ca="1">IF($AB89="","",IF(OR([1]Tablas!F$1&gt;MATCH("?*",$AB90:$AB106,0),INDEX($T:$T,ROW($M88)+[1]Tablas!F$1)&lt;5),"",IF(INDEX($T:$T,ROW($M88)+[1]Tablas!F$1)&lt;6,"000",SUBSTITUTE(SUBSTITUTE(SUBSTITUTE(SUBSTITUTE(SUBSTITUTE(SUBSTITUTE(SUBSTITUTE(INDIRECT(ADDRESS(ROW($M88)+[1]Tablas!F$1,COLUMN($M89))),", ",""),"Aire","1"),"Agua","2"),"Fuego","3"),"Tierra","4"),"Luz","5"),"Oscuridad","6"))))</f>
        <v/>
      </c>
    </row>
    <row r="90" spans="1:37" x14ac:dyDescent="0.25">
      <c r="A90" s="73"/>
      <c r="C90" s="15" t="str">
        <f t="shared" si="16"/>
        <v/>
      </c>
      <c r="D90" s="15" t="str">
        <f t="shared" si="17"/>
        <v/>
      </c>
      <c r="E90" s="15" t="s">
        <v>70</v>
      </c>
      <c r="F90" s="15" t="str">
        <f t="array" ref="F90">IF(C90&lt;&gt;"",ADDRESS(ROW(C90),COLUMN(C90))&amp;":"&amp;ADDRESS(ROW(C90)-1+MATCH(TRUE,C91:$C$463&lt;&gt;"",0),COLUMN(U90)),F89)</f>
        <v>$C$88:$U$91</v>
      </c>
      <c r="G90" s="18" t="s">
        <v>246</v>
      </c>
      <c r="H90" s="15" t="s">
        <v>355</v>
      </c>
      <c r="M90" s="18" t="str">
        <f>IFERROR(VLOOKUP(G90,ListaEfectos!$A$4:$F$77,6,0),"")</f>
        <v>Fuego, Luz, Oscuridad</v>
      </c>
      <c r="N90" s="46" t="str">
        <f>IF(G90="requerimiento","Desventaja",IFERROR(IF(VLOOKUP($G90,ListaEfectos!$A$4:$F$77,1,0)&lt;&gt;"","Efecto"),IFERROR(IF(VLOOKUP($G90,ListaDesventajas!$A$2:$A$24,1,0)&lt;&gt;"","Desventaja"),G90)))</f>
        <v>Efecto</v>
      </c>
      <c r="O90" s="17">
        <f ca="1">IF($N90="Efecto",IFERROR(VLOOKUP(H90,INDIRECT(VLOOKUP($G90,ListaEfectos!$A$4:$F$77,2,0)),2,0),0),IF($N90="Desventaja",IFERROR(VLOOKUP(H90,INDIRECT(VLOOKUP($G90,ListaDesventajas!$A$1:$B$24,2,0)),2,0),0),IF($N90="Mantenida",10*INDEX(INDIRECT($F90),1,2),IF($N90="Sostenimiento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25</v>
      </c>
      <c r="P90" s="15">
        <f ca="1">IF($N90="Efecto",IFERROR(VLOOKUP(I90,INDIRECT(VLOOKUP($G90,ListaEfectos!$A$4:$F$77,2,0)),2,0),0),IF($N90="Desventaja",IFERROR(VLOOKUP(I90,INDIRECT(VLOOKUP($G90,ListaDesventajas!$A$1:$B$24,2,0)),2,0),0),IF($N90="Mantenida",10*INDEX(INDIRECT($F90),1,2),IF($N90="Sostenimiento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0</v>
      </c>
      <c r="Q90" s="15">
        <f ca="1">IF($N90="Efecto",IFERROR(VLOOKUP(J90,INDIRECT(VLOOKUP($G90,ListaEfectos!$A$4:$F$77,2,0)),2,0),0),IF($N90="Desventaja",IFERROR(VLOOKUP(J90,INDIRECT(VLOOKUP($G90,ListaDesventajas!$A$1:$B$24,2,0)),2,0),0),IF($N90="Mantenida",10*INDEX(INDIRECT($F90),1,2),IF($N90="Sostenimiento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0</v>
      </c>
      <c r="R90" s="15">
        <f ca="1">IF($N90="Efecto",IFERROR(VLOOKUP(K90,INDIRECT(VLOOKUP($G90,ListaEfectos!$A$4:$F$77,2,0)),2,0),0),IF($N90="Desventaja",IFERROR(VLOOKUP(K90,INDIRECT(VLOOKUP($G90,ListaDesventajas!$A$1:$B$24,2,0)),2,0),0),IF($N90="Mantenida",10*INDEX(INDIRECT($F90),1,2),IF($N90="Sostenimiento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0</v>
      </c>
      <c r="S90" s="15">
        <f ca="1">IF($N90="Efecto",IFERROR(VLOOKUP(L90,INDIRECT(VLOOKUP($G90,ListaEfectos!$A$4:$F$77,2,0)),2,0),0),IF($N90="Desventaja",IFERROR(VLOOKUP(L90,INDIRECT(VLOOKUP($G90,ListaDesventajas!$A$1:$B$24,2,0)),2,0),0),IF($N90="Mantenida",10*INDEX(INDIRECT($F90),1,2),IF($N90="Sostenimiento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0</v>
      </c>
      <c r="T90" s="52">
        <f t="shared" ca="1" si="18"/>
        <v>25</v>
      </c>
      <c r="V90" s="15" t="str">
        <f t="shared" si="14"/>
        <v>Ataque con Área (50 metros de radio)</v>
      </c>
      <c r="W90" s="15" t="str">
        <f t="shared" si="15"/>
        <v/>
      </c>
      <c r="X90" s="15" t="str">
        <f t="shared" si="19"/>
        <v/>
      </c>
      <c r="Y90" s="34" t="str">
        <f t="shared" ca="1" si="26"/>
        <v/>
      </c>
      <c r="Z90" s="34" t="str">
        <f t="shared" ca="1" si="20"/>
        <v/>
      </c>
      <c r="AA90" s="34" t="str">
        <f t="shared" ca="1" si="21"/>
        <v/>
      </c>
      <c r="AB90" s="61" t="str">
        <f t="shared" ca="1" si="22"/>
        <v/>
      </c>
      <c r="AC90" s="62" t="str">
        <f t="shared" ca="1" si="23"/>
        <v/>
      </c>
      <c r="AD90" s="56" t="str">
        <f t="shared" si="24"/>
        <v/>
      </c>
      <c r="AE90" s="15" t="str">
        <f t="shared" ca="1" si="25"/>
        <v/>
      </c>
      <c r="AF90" s="15" t="str">
        <f ca="1">IF($AB90="","",IF(OR([1]Tablas!A$1&gt;MATCH("?*",$AB91:$AB107,0),INDEX($T:$T,ROW($M89)+[1]Tablas!A$1)&lt;5),"",IF(INDEX($T:$T,ROW($M89)+[1]Tablas!A$1)&lt;6,"000",SUBSTITUTE(SUBSTITUTE(SUBSTITUTE(SUBSTITUTE(SUBSTITUTE(SUBSTITUTE(SUBSTITUTE(INDIRECT(ADDRESS(ROW($M89)+[1]Tablas!A$1,COLUMN($M90))),", ",""),"Aire","1"),"Agua","2"),"Fuego","3"),"Tierra","4"),"Luz","5"),"Oscuridad","6"))))</f>
        <v/>
      </c>
      <c r="AG90" s="15" t="str">
        <f ca="1">IF($AB90="","",IF(OR([1]Tablas!B$1&gt;MATCH("?*",$AB91:$AB107,0),INDEX($T:$T,ROW($M89)+[1]Tablas!B$1)&lt;5),"",IF(INDEX($T:$T,ROW($M89)+[1]Tablas!B$1)&lt;6,"000",SUBSTITUTE(SUBSTITUTE(SUBSTITUTE(SUBSTITUTE(SUBSTITUTE(SUBSTITUTE(SUBSTITUTE(INDIRECT(ADDRESS(ROW($M89)+[1]Tablas!B$1,COLUMN($M90))),", ",""),"Aire","1"),"Agua","2"),"Fuego","3"),"Tierra","4"),"Luz","5"),"Oscuridad","6"))))</f>
        <v/>
      </c>
      <c r="AH90" s="15" t="str">
        <f ca="1">IF($AB90="","",IF(OR([1]Tablas!C$1&gt;MATCH("?*",$AB91:$AB107,0),INDEX($T:$T,ROW($M89)+[1]Tablas!C$1)&lt;5),"",IF(INDEX($T:$T,ROW($M89)+[1]Tablas!C$1)&lt;6,"000",SUBSTITUTE(SUBSTITUTE(SUBSTITUTE(SUBSTITUTE(SUBSTITUTE(SUBSTITUTE(SUBSTITUTE(INDIRECT(ADDRESS(ROW($M89)+[1]Tablas!C$1,COLUMN($M90))),", ",""),"Aire","1"),"Agua","2"),"Fuego","3"),"Tierra","4"),"Luz","5"),"Oscuridad","6"))))</f>
        <v/>
      </c>
      <c r="AI90" s="15" t="str">
        <f ca="1">IF($AB90="","",IF(OR([1]Tablas!D$1&gt;MATCH("?*",$AB91:$AB107,0),INDEX($T:$T,ROW($M89)+[1]Tablas!D$1)&lt;5),"",IF(INDEX($T:$T,ROW($M89)+[1]Tablas!D$1)&lt;6,"000",SUBSTITUTE(SUBSTITUTE(SUBSTITUTE(SUBSTITUTE(SUBSTITUTE(SUBSTITUTE(SUBSTITUTE(INDIRECT(ADDRESS(ROW($M89)+[1]Tablas!D$1,COLUMN($M90))),", ",""),"Aire","1"),"Agua","2"),"Fuego","3"),"Tierra","4"),"Luz","5"),"Oscuridad","6"))))</f>
        <v/>
      </c>
      <c r="AJ90" s="15" t="str">
        <f ca="1">IF($AB90="","",IF(OR([1]Tablas!E$1&gt;MATCH("?*",$AB91:$AB107,0),INDEX($T:$T,ROW($M89)+[1]Tablas!E$1)&lt;5),"",IF(INDEX($T:$T,ROW($M89)+[1]Tablas!E$1)&lt;6,"000",SUBSTITUTE(SUBSTITUTE(SUBSTITUTE(SUBSTITUTE(SUBSTITUTE(SUBSTITUTE(SUBSTITUTE(INDIRECT(ADDRESS(ROW($M89)+[1]Tablas!E$1,COLUMN($M90))),", ",""),"Aire","1"),"Agua","2"),"Fuego","3"),"Tierra","4"),"Luz","5"),"Oscuridad","6"))))</f>
        <v/>
      </c>
      <c r="AK90" s="15" t="str">
        <f ca="1">IF($AB90="","",IF(OR([1]Tablas!F$1&gt;MATCH("?*",$AB91:$AB107,0),INDEX($T:$T,ROW($M89)+[1]Tablas!F$1)&lt;5),"",IF(INDEX($T:$T,ROW($M89)+[1]Tablas!F$1)&lt;6,"000",SUBSTITUTE(SUBSTITUTE(SUBSTITUTE(SUBSTITUTE(SUBSTITUTE(SUBSTITUTE(SUBSTITUTE(INDIRECT(ADDRESS(ROW($M89)+[1]Tablas!F$1,COLUMN($M90))),", ",""),"Aire","1"),"Agua","2"),"Fuego","3"),"Tierra","4"),"Luz","5"),"Oscuridad","6"))))</f>
        <v/>
      </c>
    </row>
    <row r="91" spans="1:37" x14ac:dyDescent="0.25">
      <c r="A91" s="73"/>
      <c r="C91" s="15" t="str">
        <f t="shared" si="16"/>
        <v/>
      </c>
      <c r="D91" s="15" t="str">
        <f t="shared" si="17"/>
        <v/>
      </c>
      <c r="E91" s="15" t="s">
        <v>71</v>
      </c>
      <c r="F91" s="15" t="str">
        <f t="array" ref="F91">IF(C91&lt;&gt;"",ADDRESS(ROW(C91),COLUMN(C91))&amp;":"&amp;ADDRESS(ROW(C91)-1+MATCH(TRUE,C92:$C$463&lt;&gt;"",0),COLUMN(U91)),F90)</f>
        <v>$C$88:$U$91</v>
      </c>
      <c r="G91" s="18" t="s">
        <v>252</v>
      </c>
      <c r="H91" s="16" t="s">
        <v>343</v>
      </c>
      <c r="M91" s="18" t="str">
        <f>IFERROR(VLOOKUP(G91,ListaEfectos!$A$4:$F$77,6,0),"")</f>
        <v>Aire, Fuego, Oscuridad</v>
      </c>
      <c r="N91" s="46" t="str">
        <f>IF(G91="requerimiento","Desventaja",IFERROR(IF(VLOOKUP($G91,ListaEfectos!$A$4:$F$77,1,0)&lt;&gt;"","Efecto"),IFERROR(IF(VLOOKUP($G91,ListaDesventajas!$A$2:$A$24,1,0)&lt;&gt;"","Desventaja"),G91)))</f>
        <v>Efecto</v>
      </c>
      <c r="O91" s="17">
        <f ca="1">IF($N91="Efecto",IFERROR(VLOOKUP(H91,INDIRECT(VLOOKUP($G91,ListaEfectos!$A$4:$F$77,2,0)),2,0),0),IF($N91="Desventaja",IFERROR(VLOOKUP(H91,INDIRECT(VLOOKUP($G91,ListaDesventajas!$A$1:$B$24,2,0)),2,0),0),IF($N91="Mantenida",10*INDEX(INDIRECT($F91),1,2),IF($N91="Sostenimiento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15</v>
      </c>
      <c r="P91" s="15">
        <f ca="1">IF($N91="Efecto",IFERROR(VLOOKUP(I91,INDIRECT(VLOOKUP($G91,ListaEfectos!$A$4:$F$77,2,0)),2,0),0),IF($N91="Desventaja",IFERROR(VLOOKUP(I91,INDIRECT(VLOOKUP($G91,ListaDesventajas!$A$1:$B$24,2,0)),2,0),0),IF($N91="Mantenida",10*INDEX(INDIRECT($F91),1,2),IF($N91="Sostenimiento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0</v>
      </c>
      <c r="Q91" s="15">
        <f ca="1">IF($N91="Efecto",IFERROR(VLOOKUP(J91,INDIRECT(VLOOKUP($G91,ListaEfectos!$A$4:$F$77,2,0)),2,0),0),IF($N91="Desventaja",IFERROR(VLOOKUP(J91,INDIRECT(VLOOKUP($G91,ListaDesventajas!$A$1:$B$24,2,0)),2,0),0),IF($N91="Mantenida",10*INDEX(INDIRECT($F91),1,2),IF($N91="Sostenimiento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0</v>
      </c>
      <c r="R91" s="15">
        <f ca="1">IF($N91="Efecto",IFERROR(VLOOKUP(K91,INDIRECT(VLOOKUP($G91,ListaEfectos!$A$4:$F$77,2,0)),2,0),0),IF($N91="Desventaja",IFERROR(VLOOKUP(K91,INDIRECT(VLOOKUP($G91,ListaDesventajas!$A$1:$B$24,2,0)),2,0),0),IF($N91="Mantenida",10*INDEX(INDIRECT($F91),1,2),IF($N91="Sostenimiento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0</v>
      </c>
      <c r="S91" s="15">
        <f ca="1">IF($N91="Efecto",IFERROR(VLOOKUP(L91,INDIRECT(VLOOKUP($G91,ListaEfectos!$A$4:$F$77,2,0)),2,0),0),IF($N91="Desventaja",IFERROR(VLOOKUP(L91,INDIRECT(VLOOKUP($G91,ListaDesventajas!$A$1:$B$24,2,0)),2,0),0),IF($N91="Mantenida",10*INDEX(INDIRECT($F91),1,2),IF($N91="Sostenimiento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0</v>
      </c>
      <c r="T91" s="52">
        <f t="shared" ca="1" si="18"/>
        <v>15</v>
      </c>
      <c r="V91" s="15" t="str">
        <f t="shared" si="14"/>
        <v>Habilidad de Ataque (+50)</v>
      </c>
      <c r="W91" s="15" t="str">
        <f t="shared" si="15"/>
        <v/>
      </c>
      <c r="X91" s="15" t="str">
        <f t="shared" si="19"/>
        <v/>
      </c>
      <c r="Y91" s="34" t="str">
        <f t="shared" ca="1" si="26"/>
        <v/>
      </c>
      <c r="Z91" s="34" t="str">
        <f t="shared" ca="1" si="20"/>
        <v/>
      </c>
      <c r="AA91" s="34" t="str">
        <f t="shared" ca="1" si="21"/>
        <v/>
      </c>
      <c r="AB91" s="61" t="str">
        <f t="shared" ca="1" si="22"/>
        <v/>
      </c>
      <c r="AC91" s="62" t="str">
        <f t="shared" ca="1" si="23"/>
        <v/>
      </c>
      <c r="AD91" s="56" t="str">
        <f t="shared" si="24"/>
        <v/>
      </c>
      <c r="AE91" s="15" t="str">
        <f t="shared" ca="1" si="25"/>
        <v/>
      </c>
      <c r="AF91" s="15" t="str">
        <f ca="1">IF($AB91="","",IF(OR([1]Tablas!A$1&gt;MATCH("?*",$AB92:$AB108,0),INDEX($T:$T,ROW($M90)+[1]Tablas!A$1)&lt;5),"",IF(INDEX($T:$T,ROW($M90)+[1]Tablas!A$1)&lt;6,"000",SUBSTITUTE(SUBSTITUTE(SUBSTITUTE(SUBSTITUTE(SUBSTITUTE(SUBSTITUTE(SUBSTITUTE(INDIRECT(ADDRESS(ROW($M90)+[1]Tablas!A$1,COLUMN($M91))),", ",""),"Aire","1"),"Agua","2"),"Fuego","3"),"Tierra","4"),"Luz","5"),"Oscuridad","6"))))</f>
        <v/>
      </c>
      <c r="AG91" s="15" t="str">
        <f ca="1">IF($AB91="","",IF(OR([1]Tablas!B$1&gt;MATCH("?*",$AB92:$AB108,0),INDEX($T:$T,ROW($M90)+[1]Tablas!B$1)&lt;5),"",IF(INDEX($T:$T,ROW($M90)+[1]Tablas!B$1)&lt;6,"000",SUBSTITUTE(SUBSTITUTE(SUBSTITUTE(SUBSTITUTE(SUBSTITUTE(SUBSTITUTE(SUBSTITUTE(INDIRECT(ADDRESS(ROW($M90)+[1]Tablas!B$1,COLUMN($M91))),", ",""),"Aire","1"),"Agua","2"),"Fuego","3"),"Tierra","4"),"Luz","5"),"Oscuridad","6"))))</f>
        <v/>
      </c>
      <c r="AH91" s="15" t="str">
        <f ca="1">IF($AB91="","",IF(OR([1]Tablas!C$1&gt;MATCH("?*",$AB92:$AB108,0),INDEX($T:$T,ROW($M90)+[1]Tablas!C$1)&lt;5),"",IF(INDEX($T:$T,ROW($M90)+[1]Tablas!C$1)&lt;6,"000",SUBSTITUTE(SUBSTITUTE(SUBSTITUTE(SUBSTITUTE(SUBSTITUTE(SUBSTITUTE(SUBSTITUTE(INDIRECT(ADDRESS(ROW($M90)+[1]Tablas!C$1,COLUMN($M91))),", ",""),"Aire","1"),"Agua","2"),"Fuego","3"),"Tierra","4"),"Luz","5"),"Oscuridad","6"))))</f>
        <v/>
      </c>
      <c r="AI91" s="15" t="str">
        <f ca="1">IF($AB91="","",IF(OR([1]Tablas!D$1&gt;MATCH("?*",$AB92:$AB108,0),INDEX($T:$T,ROW($M90)+[1]Tablas!D$1)&lt;5),"",IF(INDEX($T:$T,ROW($M90)+[1]Tablas!D$1)&lt;6,"000",SUBSTITUTE(SUBSTITUTE(SUBSTITUTE(SUBSTITUTE(SUBSTITUTE(SUBSTITUTE(SUBSTITUTE(INDIRECT(ADDRESS(ROW($M90)+[1]Tablas!D$1,COLUMN($M91))),", ",""),"Aire","1"),"Agua","2"),"Fuego","3"),"Tierra","4"),"Luz","5"),"Oscuridad","6"))))</f>
        <v/>
      </c>
      <c r="AJ91" s="15" t="str">
        <f ca="1">IF($AB91="","",IF(OR([1]Tablas!E$1&gt;MATCH("?*",$AB92:$AB108,0),INDEX($T:$T,ROW($M90)+[1]Tablas!E$1)&lt;5),"",IF(INDEX($T:$T,ROW($M90)+[1]Tablas!E$1)&lt;6,"000",SUBSTITUTE(SUBSTITUTE(SUBSTITUTE(SUBSTITUTE(SUBSTITUTE(SUBSTITUTE(SUBSTITUTE(INDIRECT(ADDRESS(ROW($M90)+[1]Tablas!E$1,COLUMN($M91))),", ",""),"Aire","1"),"Agua","2"),"Fuego","3"),"Tierra","4"),"Luz","5"),"Oscuridad","6"))))</f>
        <v/>
      </c>
      <c r="AK91" s="15" t="str">
        <f ca="1">IF($AB91="","",IF(OR([1]Tablas!F$1&gt;MATCH("?*",$AB92:$AB108,0),INDEX($T:$T,ROW($M90)+[1]Tablas!F$1)&lt;5),"",IF(INDEX($T:$T,ROW($M90)+[1]Tablas!F$1)&lt;6,"000",SUBSTITUTE(SUBSTITUTE(SUBSTITUTE(SUBSTITUTE(SUBSTITUTE(SUBSTITUTE(SUBSTITUTE(INDIRECT(ADDRESS(ROW($M90)+[1]Tablas!F$1,COLUMN($M91))),", ",""),"Aire","1"),"Agua","2"),"Fuego","3"),"Tierra","4"),"Luz","5"),"Oscuridad","6"))))</f>
        <v/>
      </c>
    </row>
    <row r="92" spans="1:37" x14ac:dyDescent="0.25">
      <c r="A92" s="73"/>
      <c r="B92" s="18" t="s">
        <v>413</v>
      </c>
      <c r="C92" s="15">
        <f t="shared" si="16"/>
        <v>110</v>
      </c>
      <c r="D92" s="15">
        <f t="shared" si="17"/>
        <v>3</v>
      </c>
      <c r="E92" s="15" t="s">
        <v>532</v>
      </c>
      <c r="F92" s="15" t="str">
        <f t="array" ref="F92">IF(C92&lt;&gt;"",ADDRESS(ROW(C92),COLUMN(C92))&amp;":"&amp;ADDRESS(ROW(C92)-1+MATCH(TRUE,C93:$C$463&lt;&gt;"",0),COLUMN(U92)),F91)</f>
        <v>$C$92:$U$94</v>
      </c>
      <c r="G92" s="18" t="s">
        <v>245</v>
      </c>
      <c r="H92" s="16" t="s">
        <v>547</v>
      </c>
      <c r="I92" s="15" t="s">
        <v>548</v>
      </c>
      <c r="M92" s="18" t="str">
        <f>IFERROR(VLOOKUP(G92,ListaEfectos!$A$4:$F$77,6,0),"")</f>
        <v>Agua, Aire, Oscuridad</v>
      </c>
      <c r="N92" s="46" t="str">
        <f>IF(G92="requerimiento","Desventaja",IFERROR(IF(VLOOKUP($G92,ListaEfectos!$A$4:$F$77,1,0)&lt;&gt;"","Efecto"),IFERROR(IF(VLOOKUP($G92,ListaDesventajas!$A$2:$A$24,1,0)&lt;&gt;"","Desventaja"),G92)))</f>
        <v>Efecto</v>
      </c>
      <c r="O92" s="17">
        <f ca="1">IF($N92="Efecto",IFERROR(VLOOKUP(H92,INDIRECT(VLOOKUP($G92,ListaEfectos!$A$4:$F$77,2,0)),2,0),0),IF($N92="Desventaja",IFERROR(VLOOKUP(H92,INDIRECT(VLOOKUP($G92,ListaDesventajas!$A$1:$B$24,2,0)),2,0),0),IF($N92="Mantenida",10*INDEX(INDIRECT($F92),1,2),IF($N92="Sostenimiento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30</v>
      </c>
      <c r="P92" s="15">
        <f ca="1">IF($N92="Efecto",IFERROR(VLOOKUP(I92,INDIRECT(VLOOKUP($G92,ListaEfectos!$A$4:$F$77,2,0)),2,0),0),IF($N92="Desventaja",IFERROR(VLOOKUP(I92,INDIRECT(VLOOKUP($G92,ListaDesventajas!$A$1:$B$24,2,0)),2,0),0),IF($N92="Mantenida",10*INDEX(INDIRECT($F92),1,2),IF($N92="Sostenimiento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0</v>
      </c>
      <c r="Q92" s="15">
        <f ca="1">IF($N92="Efecto",IFERROR(VLOOKUP(J92,INDIRECT(VLOOKUP($G92,ListaEfectos!$A$4:$F$77,2,0)),2,0),0),IF($N92="Desventaja",IFERROR(VLOOKUP(J92,INDIRECT(VLOOKUP($G92,ListaDesventajas!$A$1:$B$24,2,0)),2,0),0),IF($N92="Mantenida",10*INDEX(INDIRECT($F92),1,2),IF($N92="Sostenimiento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0</v>
      </c>
      <c r="R92" s="15">
        <f ca="1">IF($N92="Efecto",IFERROR(VLOOKUP(K92,INDIRECT(VLOOKUP($G92,ListaEfectos!$A$4:$F$77,2,0)),2,0),0),IF($N92="Desventaja",IFERROR(VLOOKUP(K92,INDIRECT(VLOOKUP($G92,ListaDesventajas!$A$1:$B$24,2,0)),2,0),0),IF($N92="Mantenida",10*INDEX(INDIRECT($F92),1,2),IF($N92="Sostenimiento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0</v>
      </c>
      <c r="S92" s="15">
        <f ca="1">IF($N92="Efecto",IFERROR(VLOOKUP(L92,INDIRECT(VLOOKUP($G92,ListaEfectos!$A$4:$F$77,2,0)),2,0),0),IF($N92="Desventaja",IFERROR(VLOOKUP(L92,INDIRECT(VLOOKUP($G92,ListaDesventajas!$A$1:$B$24,2,0)),2,0),0),IF($N92="Mantenida",10*INDEX(INDIRECT($F92),1,2),IF($N92="Sostenimiento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0</v>
      </c>
      <c r="T92" s="52">
        <f t="shared" ca="1" si="18"/>
        <v>30</v>
      </c>
      <c r="V92" s="15" t="str">
        <f t="shared" si="14"/>
        <v>Ataque Adicional Limitado (+5, Ataque Continuo)</v>
      </c>
      <c r="W92" s="15" t="str">
        <f t="shared" si="15"/>
        <v/>
      </c>
      <c r="X92" s="15" t="str">
        <f t="shared" si="19"/>
        <v/>
      </c>
      <c r="Y92" s="34" t="str">
        <f t="shared" ca="1" si="26"/>
        <v>Ataque Adicional Limitado (+5, Ataque Continuo), Multiplicador al Daño (x2), Ataque Elemental (Luz)</v>
      </c>
      <c r="Z92" s="34" t="str">
        <f t="shared" ca="1" si="20"/>
        <v/>
      </c>
      <c r="AA92" s="34" t="str">
        <f t="shared" ca="1" si="21"/>
        <v/>
      </c>
      <c r="AB92" s="61" t="str">
        <f t="shared" ca="1" si="22"/>
        <v>Ataque Adicional Limitado (+5, Ataque Continuo), Multiplicador al Daño (x2), Ataque Elemental (Luz)</v>
      </c>
      <c r="AC92" s="62" t="str">
        <f t="shared" ca="1" si="23"/>
        <v/>
      </c>
      <c r="AD92" s="56" t="str">
        <f t="shared" si="24"/>
        <v>Réquiem</v>
      </c>
      <c r="AE92" s="15" t="str">
        <f t="shared" ca="1" si="25"/>
        <v>Agua, Aire, Oscuridad, Fuego, Variable</v>
      </c>
      <c r="AF92" s="15" t="str">
        <f ca="1">IF($AB92="","",IF(OR([1]Tablas!A$1&gt;MATCH("?*",$AB93:$AB109,0),INDEX($T:$T,ROW($M91)+[1]Tablas!A$1)&lt;5),"",IF(INDEX($T:$T,ROW($M91)+[1]Tablas!A$1)&lt;6,"000",SUBSTITUTE(SUBSTITUTE(SUBSTITUTE(SUBSTITUTE(SUBSTITUTE(SUBSTITUTE(SUBSTITUTE(INDIRECT(ADDRESS(ROW($M91)+[1]Tablas!A$1,COLUMN($M92))),", ",""),"Aire","1"),"Agua","2"),"Fuego","3"),"Tierra","4"),"Luz","5"),"Oscuridad","6"))))</f>
        <v>216</v>
      </c>
      <c r="AG92" s="15" t="str">
        <f ca="1">IF($AB92="","",IF(OR([1]Tablas!B$1&gt;MATCH("?*",$AB93:$AB109,0),INDEX($T:$T,ROW($M91)+[1]Tablas!B$1)&lt;5),"",IF(INDEX($T:$T,ROW($M91)+[1]Tablas!B$1)&lt;6,"000",SUBSTITUTE(SUBSTITUTE(SUBSTITUTE(SUBSTITUTE(SUBSTITUTE(SUBSTITUTE(SUBSTITUTE(INDIRECT(ADDRESS(ROW($M91)+[1]Tablas!B$1,COLUMN($M92))),", ",""),"Aire","1"),"Agua","2"),"Fuego","3"),"Tierra","4"),"Luz","5"),"Oscuridad","6"))))</f>
        <v>3</v>
      </c>
      <c r="AH92" s="15" t="str">
        <f ca="1">IF($AB92="","",IF(OR([1]Tablas!C$1&gt;MATCH("?*",$AB93:$AB109,0),INDEX($T:$T,ROW($M91)+[1]Tablas!C$1)&lt;5),"",IF(INDEX($T:$T,ROW($M91)+[1]Tablas!C$1)&lt;6,"000",SUBSTITUTE(SUBSTITUTE(SUBSTITUTE(SUBSTITUTE(SUBSTITUTE(SUBSTITUTE(SUBSTITUTE(INDIRECT(ADDRESS(ROW($M91)+[1]Tablas!C$1,COLUMN($M92))),", ",""),"Aire","1"),"Agua","2"),"Fuego","3"),"Tierra","4"),"Luz","5"),"Oscuridad","6"))))</f>
        <v>000</v>
      </c>
      <c r="AI92" s="15" t="str">
        <f ca="1">IF($AB92="","",IF(OR([1]Tablas!D$1&gt;MATCH("?*",$AB93:$AB109,0),INDEX($T:$T,ROW($M91)+[1]Tablas!D$1)&lt;5),"",IF(INDEX($T:$T,ROW($M91)+[1]Tablas!D$1)&lt;6,"000",SUBSTITUTE(SUBSTITUTE(SUBSTITUTE(SUBSTITUTE(SUBSTITUTE(SUBSTITUTE(SUBSTITUTE(INDIRECT(ADDRESS(ROW($M91)+[1]Tablas!D$1,COLUMN($M92))),", ",""),"Aire","1"),"Agua","2"),"Fuego","3"),"Tierra","4"),"Luz","5"),"Oscuridad","6"))))</f>
        <v/>
      </c>
      <c r="AJ92" s="15" t="str">
        <f ca="1">IF($AB92="","",IF(OR([1]Tablas!E$1&gt;MATCH("?*",$AB93:$AB109,0),INDEX($T:$T,ROW($M91)+[1]Tablas!E$1)&lt;5),"",IF(INDEX($T:$T,ROW($M91)+[1]Tablas!E$1)&lt;6,"000",SUBSTITUTE(SUBSTITUTE(SUBSTITUTE(SUBSTITUTE(SUBSTITUTE(SUBSTITUTE(SUBSTITUTE(INDIRECT(ADDRESS(ROW($M91)+[1]Tablas!E$1,COLUMN($M92))),", ",""),"Aire","1"),"Agua","2"),"Fuego","3"),"Tierra","4"),"Luz","5"),"Oscuridad","6"))))</f>
        <v/>
      </c>
      <c r="AK92" s="15" t="str">
        <f ca="1">IF($AB92="","",IF(OR([1]Tablas!F$1&gt;MATCH("?*",$AB93:$AB109,0),INDEX($T:$T,ROW($M91)+[1]Tablas!F$1)&lt;5),"",IF(INDEX($T:$T,ROW($M91)+[1]Tablas!F$1)&lt;6,"000",SUBSTITUTE(SUBSTITUTE(SUBSTITUTE(SUBSTITUTE(SUBSTITUTE(SUBSTITUTE(SUBSTITUTE(INDIRECT(ADDRESS(ROW($M91)+[1]Tablas!F$1,COLUMN($M92))),", ",""),"Aire","1"),"Agua","2"),"Fuego","3"),"Tierra","4"),"Luz","5"),"Oscuridad","6"))))</f>
        <v/>
      </c>
    </row>
    <row r="93" spans="1:37" x14ac:dyDescent="0.25">
      <c r="A93" s="73"/>
      <c r="C93" s="15" t="str">
        <f t="shared" si="16"/>
        <v/>
      </c>
      <c r="D93" s="15" t="str">
        <f t="shared" si="17"/>
        <v/>
      </c>
      <c r="E93" s="15" t="s">
        <v>73</v>
      </c>
      <c r="F93" s="15" t="str">
        <f t="array" ref="F93">IF(C93&lt;&gt;"",ADDRESS(ROW(C93),COLUMN(C93))&amp;":"&amp;ADDRESS(ROW(C93)-1+MATCH(TRUE,C94:$C$463&lt;&gt;"",0),COLUMN(U93)),F92)</f>
        <v>$C$92:$U$94</v>
      </c>
      <c r="G93" s="18" t="s">
        <v>253</v>
      </c>
      <c r="H93" s="15" t="s">
        <v>354</v>
      </c>
      <c r="M93" s="18" t="str">
        <f>IFERROR(VLOOKUP(G93,ListaEfectos!$A$4:$F$77,6,0),"")</f>
        <v>Fuego</v>
      </c>
      <c r="N93" s="46" t="str">
        <f>IF(G93="requerimiento","Desventaja",IFERROR(IF(VLOOKUP($G93,ListaEfectos!$A$4:$F$77,1,0)&lt;&gt;"","Efecto"),IFERROR(IF(VLOOKUP($G93,ListaDesventajas!$A$2:$A$24,1,0)&lt;&gt;"","Desventaja"),G93)))</f>
        <v>Efecto</v>
      </c>
      <c r="O93" s="17">
        <f ca="1">IF($N93="Efecto",IFERROR(VLOOKUP(H93,INDIRECT(VLOOKUP($G93,ListaEfectos!$A$4:$F$77,2,0)),2,0),0),IF($N93="Desventaja",IFERROR(VLOOKUP(H93,INDIRECT(VLOOKUP($G93,ListaDesventajas!$A$1:$B$24,2,0)),2,0),0),IF($N93="Mantenida",10*INDEX(INDIRECT($F93),1,2),IF($N93="Sostenimiento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25</v>
      </c>
      <c r="P93" s="15">
        <f ca="1">IF($N93="Efecto",IFERROR(VLOOKUP(I93,INDIRECT(VLOOKUP($G93,ListaEfectos!$A$4:$F$77,2,0)),2,0),0),IF($N93="Desventaja",IFERROR(VLOOKUP(I93,INDIRECT(VLOOKUP($G93,ListaDesventajas!$A$1:$B$24,2,0)),2,0),0),IF($N93="Mantenida",10*INDEX(INDIRECT($F93),1,2),IF($N93="Sostenimiento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0</v>
      </c>
      <c r="Q93" s="15">
        <f ca="1">IF($N93="Efecto",IFERROR(VLOOKUP(J93,INDIRECT(VLOOKUP($G93,ListaEfectos!$A$4:$F$77,2,0)),2,0),0),IF($N93="Desventaja",IFERROR(VLOOKUP(J93,INDIRECT(VLOOKUP($G93,ListaDesventajas!$A$1:$B$24,2,0)),2,0),0),IF($N93="Mantenida",10*INDEX(INDIRECT($F93),1,2),IF($N93="Sostenimiento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0</v>
      </c>
      <c r="R93" s="15">
        <f ca="1">IF($N93="Efecto",IFERROR(VLOOKUP(K93,INDIRECT(VLOOKUP($G93,ListaEfectos!$A$4:$F$77,2,0)),2,0),0),IF($N93="Desventaja",IFERROR(VLOOKUP(K93,INDIRECT(VLOOKUP($G93,ListaDesventajas!$A$1:$B$24,2,0)),2,0),0),IF($N93="Mantenida",10*INDEX(INDIRECT($F93),1,2),IF($N93="Sostenimiento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0</v>
      </c>
      <c r="S93" s="15">
        <f ca="1">IF($N93="Efecto",IFERROR(VLOOKUP(L93,INDIRECT(VLOOKUP($G93,ListaEfectos!$A$4:$F$77,2,0)),2,0),0),IF($N93="Desventaja",IFERROR(VLOOKUP(L93,INDIRECT(VLOOKUP($G93,ListaDesventajas!$A$1:$B$24,2,0)),2,0),0),IF($N93="Mantenida",10*INDEX(INDIRECT($F93),1,2),IF($N93="Sostenimiento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0</v>
      </c>
      <c r="T93" s="52">
        <f t="shared" ca="1" si="18"/>
        <v>25</v>
      </c>
      <c r="V93" s="15" t="str">
        <f t="shared" si="14"/>
        <v>Multiplicador al Daño (x2)</v>
      </c>
      <c r="W93" s="15" t="str">
        <f t="shared" si="15"/>
        <v/>
      </c>
      <c r="X93" s="15" t="str">
        <f t="shared" si="19"/>
        <v/>
      </c>
      <c r="Y93" s="34" t="str">
        <f t="shared" ca="1" si="26"/>
        <v/>
      </c>
      <c r="Z93" s="34" t="str">
        <f t="shared" ca="1" si="20"/>
        <v/>
      </c>
      <c r="AA93" s="34" t="str">
        <f t="shared" ca="1" si="21"/>
        <v/>
      </c>
      <c r="AB93" s="61" t="str">
        <f t="shared" ca="1" si="22"/>
        <v/>
      </c>
      <c r="AC93" s="62" t="str">
        <f t="shared" ca="1" si="23"/>
        <v/>
      </c>
      <c r="AD93" s="56" t="str">
        <f t="shared" si="24"/>
        <v/>
      </c>
      <c r="AE93" s="15" t="str">
        <f t="shared" ca="1" si="25"/>
        <v/>
      </c>
      <c r="AF93" s="15" t="str">
        <f ca="1">IF($AB93="","",IF(OR([1]Tablas!A$1&gt;MATCH("?*",$AB94:$AB110,0),INDEX($T:$T,ROW($M92)+[1]Tablas!A$1)&lt;5),"",IF(INDEX($T:$T,ROW($M92)+[1]Tablas!A$1)&lt;6,"000",SUBSTITUTE(SUBSTITUTE(SUBSTITUTE(SUBSTITUTE(SUBSTITUTE(SUBSTITUTE(SUBSTITUTE(INDIRECT(ADDRESS(ROW($M92)+[1]Tablas!A$1,COLUMN($M93))),", ",""),"Aire","1"),"Agua","2"),"Fuego","3"),"Tierra","4"),"Luz","5"),"Oscuridad","6"))))</f>
        <v/>
      </c>
      <c r="AG93" s="15" t="str">
        <f ca="1">IF($AB93="","",IF(OR([1]Tablas!B$1&gt;MATCH("?*",$AB94:$AB110,0),INDEX($T:$T,ROW($M92)+[1]Tablas!B$1)&lt;5),"",IF(INDEX($T:$T,ROW($M92)+[1]Tablas!B$1)&lt;6,"000",SUBSTITUTE(SUBSTITUTE(SUBSTITUTE(SUBSTITUTE(SUBSTITUTE(SUBSTITUTE(SUBSTITUTE(INDIRECT(ADDRESS(ROW($M92)+[1]Tablas!B$1,COLUMN($M93))),", ",""),"Aire","1"),"Agua","2"),"Fuego","3"),"Tierra","4"),"Luz","5"),"Oscuridad","6"))))</f>
        <v/>
      </c>
      <c r="AH93" s="15" t="str">
        <f ca="1">IF($AB93="","",IF(OR([1]Tablas!C$1&gt;MATCH("?*",$AB94:$AB110,0),INDEX($T:$T,ROW($M92)+[1]Tablas!C$1)&lt;5),"",IF(INDEX($T:$T,ROW($M92)+[1]Tablas!C$1)&lt;6,"000",SUBSTITUTE(SUBSTITUTE(SUBSTITUTE(SUBSTITUTE(SUBSTITUTE(SUBSTITUTE(SUBSTITUTE(INDIRECT(ADDRESS(ROW($M92)+[1]Tablas!C$1,COLUMN($M93))),", ",""),"Aire","1"),"Agua","2"),"Fuego","3"),"Tierra","4"),"Luz","5"),"Oscuridad","6"))))</f>
        <v/>
      </c>
      <c r="AI93" s="15" t="str">
        <f ca="1">IF($AB93="","",IF(OR([1]Tablas!D$1&gt;MATCH("?*",$AB94:$AB110,0),INDEX($T:$T,ROW($M92)+[1]Tablas!D$1)&lt;5),"",IF(INDEX($T:$T,ROW($M92)+[1]Tablas!D$1)&lt;6,"000",SUBSTITUTE(SUBSTITUTE(SUBSTITUTE(SUBSTITUTE(SUBSTITUTE(SUBSTITUTE(SUBSTITUTE(INDIRECT(ADDRESS(ROW($M92)+[1]Tablas!D$1,COLUMN($M93))),", ",""),"Aire","1"),"Agua","2"),"Fuego","3"),"Tierra","4"),"Luz","5"),"Oscuridad","6"))))</f>
        <v/>
      </c>
      <c r="AJ93" s="15" t="str">
        <f ca="1">IF($AB93="","",IF(OR([1]Tablas!E$1&gt;MATCH("?*",$AB94:$AB110,0),INDEX($T:$T,ROW($M92)+[1]Tablas!E$1)&lt;5),"",IF(INDEX($T:$T,ROW($M92)+[1]Tablas!E$1)&lt;6,"000",SUBSTITUTE(SUBSTITUTE(SUBSTITUTE(SUBSTITUTE(SUBSTITUTE(SUBSTITUTE(SUBSTITUTE(INDIRECT(ADDRESS(ROW($M92)+[1]Tablas!E$1,COLUMN($M93))),", ",""),"Aire","1"),"Agua","2"),"Fuego","3"),"Tierra","4"),"Luz","5"),"Oscuridad","6"))))</f>
        <v/>
      </c>
      <c r="AK93" s="15" t="str">
        <f ca="1">IF($AB93="","",IF(OR([1]Tablas!F$1&gt;MATCH("?*",$AB94:$AB110,0),INDEX($T:$T,ROW($M92)+[1]Tablas!F$1)&lt;5),"",IF(INDEX($T:$T,ROW($M92)+[1]Tablas!F$1)&lt;6,"000",SUBSTITUTE(SUBSTITUTE(SUBSTITUTE(SUBSTITUTE(SUBSTITUTE(SUBSTITUTE(SUBSTITUTE(INDIRECT(ADDRESS(ROW($M92)+[1]Tablas!F$1,COLUMN($M93))),", ",""),"Aire","1"),"Agua","2"),"Fuego","3"),"Tierra","4"),"Luz","5"),"Oscuridad","6"))))</f>
        <v/>
      </c>
    </row>
    <row r="94" spans="1:37" ht="15.75" thickBot="1" x14ac:dyDescent="0.3">
      <c r="A94" s="73"/>
      <c r="C94" s="15" t="str">
        <f t="shared" si="16"/>
        <v/>
      </c>
      <c r="D94" s="15" t="str">
        <f t="shared" si="17"/>
        <v/>
      </c>
      <c r="E94" s="15" t="s">
        <v>68</v>
      </c>
      <c r="F94" s="15" t="str">
        <f t="array" ref="F94">IF(C94&lt;&gt;"",ADDRESS(ROW(C94),COLUMN(C94))&amp;":"&amp;ADDRESS(ROW(C94)-1+MATCH(TRUE,C95:$C$463&lt;&gt;"",0),COLUMN(U94)),F93)</f>
        <v>$C$92:$U$94</v>
      </c>
      <c r="G94" s="18" t="s">
        <v>248</v>
      </c>
      <c r="H94" s="15" t="s">
        <v>546</v>
      </c>
      <c r="M94" s="18" t="str">
        <f>IFERROR(VLOOKUP(G94,ListaEfectos!$A$4:$F$77,6,0),"")</f>
        <v>Variable</v>
      </c>
      <c r="N94" s="46" t="str">
        <f>IF(G94="requerimiento","Desventaja",IFERROR(IF(VLOOKUP($G94,ListaEfectos!$A$4:$F$77,1,0)&lt;&gt;"","Efecto"),IFERROR(IF(VLOOKUP($G94,ListaDesventajas!$A$2:$A$24,1,0)&lt;&gt;"","Desventaja"),G94)))</f>
        <v>Efecto</v>
      </c>
      <c r="O94" s="17">
        <f ca="1">IF($N94="Efecto",IFERROR(VLOOKUP(H94,INDIRECT(VLOOKUP($G94,ListaEfectos!$A$4:$F$77,2,0)),2,0),0),IF($N94="Desventaja",IFERROR(VLOOKUP(H94,INDIRECT(VLOOKUP($G94,ListaDesventajas!$A$1:$B$24,2,0)),2,0),0),IF($N94="Mantenida",10*INDEX(INDIRECT($F94),1,2),IF($N94="Sostenimiento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5</v>
      </c>
      <c r="P94" s="15">
        <f ca="1">IF($N94="Efecto",IFERROR(VLOOKUP(I94,INDIRECT(VLOOKUP($G94,ListaEfectos!$A$4:$F$77,2,0)),2,0),0),IF($N94="Desventaja",IFERROR(VLOOKUP(I94,INDIRECT(VLOOKUP($G94,ListaDesventajas!$A$1:$B$24,2,0)),2,0),0),IF($N94="Mantenida",10*INDEX(INDIRECT($F94),1,2),IF($N94="Sostenimiento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0</v>
      </c>
      <c r="Q94" s="15">
        <f ca="1">IF($N94="Efecto",IFERROR(VLOOKUP(J94,INDIRECT(VLOOKUP($G94,ListaEfectos!$A$4:$F$77,2,0)),2,0),0),IF($N94="Desventaja",IFERROR(VLOOKUP(J94,INDIRECT(VLOOKUP($G94,ListaDesventajas!$A$1:$B$24,2,0)),2,0),0),IF($N94="Mantenida",10*INDEX(INDIRECT($F94),1,2),IF($N94="Sostenimiento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0</v>
      </c>
      <c r="R94" s="15">
        <f ca="1">IF($N94="Efecto",IFERROR(VLOOKUP(K94,INDIRECT(VLOOKUP($G94,ListaEfectos!$A$4:$F$77,2,0)),2,0),0),IF($N94="Desventaja",IFERROR(VLOOKUP(K94,INDIRECT(VLOOKUP($G94,ListaDesventajas!$A$1:$B$24,2,0)),2,0),0),IF($N94="Mantenida",10*INDEX(INDIRECT($F94),1,2),IF($N94="Sostenimiento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0</v>
      </c>
      <c r="S94" s="15">
        <f ca="1">IF($N94="Efecto",IFERROR(VLOOKUP(L94,INDIRECT(VLOOKUP($G94,ListaEfectos!$A$4:$F$77,2,0)),2,0),0),IF($N94="Desventaja",IFERROR(VLOOKUP(L94,INDIRECT(VLOOKUP($G94,ListaDesventajas!$A$1:$B$24,2,0)),2,0),0),IF($N94="Mantenida",10*INDEX(INDIRECT($F94),1,2),IF($N94="Sostenimiento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0</v>
      </c>
      <c r="T94" s="52">
        <f t="shared" ca="1" si="18"/>
        <v>5</v>
      </c>
      <c r="V94" s="15" t="str">
        <f t="shared" si="14"/>
        <v>Ataque Elemental (Luz)</v>
      </c>
      <c r="W94" s="15" t="str">
        <f t="shared" si="15"/>
        <v/>
      </c>
      <c r="X94" s="15" t="str">
        <f t="shared" si="19"/>
        <v/>
      </c>
      <c r="Y94" s="34" t="str">
        <f t="shared" ca="1" si="26"/>
        <v/>
      </c>
      <c r="Z94" s="34" t="str">
        <f t="shared" ca="1" si="20"/>
        <v/>
      </c>
      <c r="AA94" s="34" t="str">
        <f t="shared" ca="1" si="21"/>
        <v/>
      </c>
      <c r="AB94" s="61" t="str">
        <f t="shared" ca="1" si="22"/>
        <v/>
      </c>
      <c r="AC94" s="62" t="str">
        <f t="shared" ca="1" si="23"/>
        <v/>
      </c>
      <c r="AD94" s="56" t="str">
        <f t="shared" si="24"/>
        <v/>
      </c>
      <c r="AE94" s="15" t="str">
        <f t="shared" ca="1" si="25"/>
        <v/>
      </c>
      <c r="AF94" s="15" t="str">
        <f ca="1">IF($AB94="","",IF(OR([1]Tablas!A$1&gt;MATCH("?*",$AB95:$AB111,0),INDEX($T:$T,ROW($M93)+[1]Tablas!A$1)&lt;5),"",IF(INDEX($T:$T,ROW($M93)+[1]Tablas!A$1)&lt;6,"000",SUBSTITUTE(SUBSTITUTE(SUBSTITUTE(SUBSTITUTE(SUBSTITUTE(SUBSTITUTE(SUBSTITUTE(INDIRECT(ADDRESS(ROW($M93)+[1]Tablas!A$1,COLUMN($M94))),", ",""),"Aire","1"),"Agua","2"),"Fuego","3"),"Tierra","4"),"Luz","5"),"Oscuridad","6"))))</f>
        <v/>
      </c>
      <c r="AG94" s="15" t="str">
        <f ca="1">IF($AB94="","",IF(OR([1]Tablas!B$1&gt;MATCH("?*",$AB95:$AB111,0),INDEX($T:$T,ROW($M93)+[1]Tablas!B$1)&lt;5),"",IF(INDEX($T:$T,ROW($M93)+[1]Tablas!B$1)&lt;6,"000",SUBSTITUTE(SUBSTITUTE(SUBSTITUTE(SUBSTITUTE(SUBSTITUTE(SUBSTITUTE(SUBSTITUTE(INDIRECT(ADDRESS(ROW($M93)+[1]Tablas!B$1,COLUMN($M94))),", ",""),"Aire","1"),"Agua","2"),"Fuego","3"),"Tierra","4"),"Luz","5"),"Oscuridad","6"))))</f>
        <v/>
      </c>
      <c r="AH94" s="15" t="str">
        <f ca="1">IF($AB94="","",IF(OR([1]Tablas!C$1&gt;MATCH("?*",$AB95:$AB111,0),INDEX($T:$T,ROW($M93)+[1]Tablas!C$1)&lt;5),"",IF(INDEX($T:$T,ROW($M93)+[1]Tablas!C$1)&lt;6,"000",SUBSTITUTE(SUBSTITUTE(SUBSTITUTE(SUBSTITUTE(SUBSTITUTE(SUBSTITUTE(SUBSTITUTE(INDIRECT(ADDRESS(ROW($M93)+[1]Tablas!C$1,COLUMN($M94))),", ",""),"Aire","1"),"Agua","2"),"Fuego","3"),"Tierra","4"),"Luz","5"),"Oscuridad","6"))))</f>
        <v/>
      </c>
      <c r="AI94" s="15" t="str">
        <f ca="1">IF($AB94="","",IF(OR([1]Tablas!D$1&gt;MATCH("?*",$AB95:$AB111,0),INDEX($T:$T,ROW($M93)+[1]Tablas!D$1)&lt;5),"",IF(INDEX($T:$T,ROW($M93)+[1]Tablas!D$1)&lt;6,"000",SUBSTITUTE(SUBSTITUTE(SUBSTITUTE(SUBSTITUTE(SUBSTITUTE(SUBSTITUTE(SUBSTITUTE(INDIRECT(ADDRESS(ROW($M93)+[1]Tablas!D$1,COLUMN($M94))),", ",""),"Aire","1"),"Agua","2"),"Fuego","3"),"Tierra","4"),"Luz","5"),"Oscuridad","6"))))</f>
        <v/>
      </c>
      <c r="AJ94" s="15" t="str">
        <f ca="1">IF($AB94="","",IF(OR([1]Tablas!E$1&gt;MATCH("?*",$AB95:$AB111,0),INDEX($T:$T,ROW($M93)+[1]Tablas!E$1)&lt;5),"",IF(INDEX($T:$T,ROW($M93)+[1]Tablas!E$1)&lt;6,"000",SUBSTITUTE(SUBSTITUTE(SUBSTITUTE(SUBSTITUTE(SUBSTITUTE(SUBSTITUTE(SUBSTITUTE(INDIRECT(ADDRESS(ROW($M93)+[1]Tablas!E$1,COLUMN($M94))),", ",""),"Aire","1"),"Agua","2"),"Fuego","3"),"Tierra","4"),"Luz","5"),"Oscuridad","6"))))</f>
        <v/>
      </c>
      <c r="AK94" s="15" t="str">
        <f ca="1">IF($AB94="","",IF(OR([1]Tablas!F$1&gt;MATCH("?*",$AB95:$AB111,0),INDEX($T:$T,ROW($M93)+[1]Tablas!F$1)&lt;5),"",IF(INDEX($T:$T,ROW($M93)+[1]Tablas!F$1)&lt;6,"000",SUBSTITUTE(SUBSTITUTE(SUBSTITUTE(SUBSTITUTE(SUBSTITUTE(SUBSTITUTE(SUBSTITUTE(INDIRECT(ADDRESS(ROW($M93)+[1]Tablas!F$1,COLUMN($M94))),", ",""),"Aire","1"),"Agua","2"),"Fuego","3"),"Tierra","4"),"Luz","5"),"Oscuridad","6"))))</f>
        <v/>
      </c>
    </row>
    <row r="95" spans="1:37" s="20" customFormat="1" x14ac:dyDescent="0.25">
      <c r="A95" s="70" t="s">
        <v>314</v>
      </c>
      <c r="B95" s="21" t="s">
        <v>414</v>
      </c>
      <c r="C95" s="20">
        <f t="shared" si="16"/>
        <v>30</v>
      </c>
      <c r="D95" s="20">
        <f t="shared" si="17"/>
        <v>1</v>
      </c>
      <c r="E95" s="20" t="s">
        <v>74</v>
      </c>
      <c r="F95" s="20" t="str">
        <f t="array" ref="F95">IF(C95&lt;&gt;"",ADDRESS(ROW(C95),COLUMN(C95))&amp;":"&amp;ADDRESS(ROW(C95)-1+MATCH(TRUE,C96:$C$463&lt;&gt;"",0),COLUMN(U95)),F94)</f>
        <v>$C$95:$U$96</v>
      </c>
      <c r="G95" s="21" t="s">
        <v>533</v>
      </c>
      <c r="H95" s="26" t="s">
        <v>345</v>
      </c>
      <c r="L95" s="20" t="s">
        <v>1137</v>
      </c>
      <c r="M95" s="21" t="str">
        <f>IFERROR(VLOOKUP(G95,ListaEfectos!$A$4:$F$77,6,0),"")</f>
        <v>Agua, Aire, Luz</v>
      </c>
      <c r="N95" s="47" t="str">
        <f>IF(G95="requerimiento","Desventaja",IFERROR(IF(VLOOKUP($G95,ListaEfectos!$A$4:$F$77,1,0)&lt;&gt;"","Efecto"),IFERROR(IF(VLOOKUP($G95,ListaDesventajas!$A$2:$A$24,1,0)&lt;&gt;"","Desventaja"),G95)))</f>
        <v>Efecto</v>
      </c>
      <c r="O95" s="19">
        <f ca="1">IF($N95="Efecto",IFERROR(VLOOKUP(H95,INDIRECT(VLOOKUP($G95,ListaEfectos!$A$4:$F$77,2,0)),2,0),0),IF($N95="Desventaja",IFERROR(VLOOKUP(H95,INDIRECT(VLOOKUP($G95,ListaDesventajas!$A$1:$B$24,2,0)),2,0),0),IF($N95="Mantenida",10*INDEX(INDIRECT($F95),1,2),IF($N95="Sostenimiento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20</v>
      </c>
      <c r="P95" s="20">
        <f ca="1">IF($N95="Efecto",IFERROR(VLOOKUP(I95,INDIRECT(VLOOKUP($G95,ListaEfectos!$A$4:$F$77,2,0)),2,0),0),IF($N95="Desventaja",IFERROR(VLOOKUP(I95,INDIRECT(VLOOKUP($G95,ListaDesventajas!$A$1:$B$24,2,0)),2,0),0),IF($N95="Mantenida",10*INDEX(INDIRECT($F95),1,2),IF($N95="Sostenimiento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0</v>
      </c>
      <c r="Q95" s="20">
        <f ca="1">IF($N95="Efecto",IFERROR(VLOOKUP(J95,INDIRECT(VLOOKUP($G95,ListaEfectos!$A$4:$F$77,2,0)),2,0),0),IF($N95="Desventaja",IFERROR(VLOOKUP(J95,INDIRECT(VLOOKUP($G95,ListaDesventajas!$A$1:$B$24,2,0)),2,0),0),IF($N95="Mantenida",10*INDEX(INDIRECT($F95),1,2),IF($N95="Sostenimiento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0</v>
      </c>
      <c r="R95" s="20">
        <f ca="1">IF($N95="Efecto",IFERROR(VLOOKUP(K95,INDIRECT(VLOOKUP($G95,ListaEfectos!$A$4:$F$77,2,0)),2,0),0),IF($N95="Desventaja",IFERROR(VLOOKUP(K95,INDIRECT(VLOOKUP($G95,ListaDesventajas!$A$1:$B$24,2,0)),2,0),0),IF($N95="Mantenida",10*INDEX(INDIRECT($F95),1,2),IF($N95="Sostenimiento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0</v>
      </c>
      <c r="S95" s="20">
        <f ca="1">IF($N95="Efecto",IFERROR(VLOOKUP(L95,INDIRECT(VLOOKUP($G95,ListaEfectos!$A$4:$F$77,2,0)),2,0),0),IF($N95="Desventaja",IFERROR(VLOOKUP(L95,INDIRECT(VLOOKUP($G95,ListaDesventajas!$A$1:$B$24,2,0)),2,0),0),IF($N95="Mantenida",10*INDEX(INDIRECT($F95),1,2),IF($N95="Sostenimiento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0</v>
      </c>
      <c r="T95" s="53">
        <f t="shared" ca="1" si="18"/>
        <v>20</v>
      </c>
      <c r="U95" s="38"/>
      <c r="V95" s="20" t="str">
        <f t="shared" si="14"/>
        <v>Habilidad de Esquiva (+75, Mantenido)</v>
      </c>
      <c r="W95" s="20" t="str">
        <f t="shared" si="15"/>
        <v/>
      </c>
      <c r="X95" s="20" t="str">
        <f t="shared" si="19"/>
        <v/>
      </c>
      <c r="Y95" s="39" t="str">
        <f t="shared" ca="1" si="26"/>
        <v>Habilidad de Esquiva (+75, Mantenido)</v>
      </c>
      <c r="Z95" s="39" t="str">
        <f t="shared" ca="1" si="20"/>
        <v/>
      </c>
      <c r="AA95" s="39" t="str">
        <f t="shared" ca="1" si="21"/>
        <v/>
      </c>
      <c r="AB95" s="63" t="str">
        <f t="shared" ca="1" si="22"/>
        <v>Habilidad de Esquiva (+75, Mantenido)</v>
      </c>
      <c r="AC95" s="64" t="str">
        <f t="shared" ca="1" si="23"/>
        <v/>
      </c>
      <c r="AD95" s="57" t="str">
        <f t="shared" si="24"/>
        <v>Yuki</v>
      </c>
      <c r="AE95" s="20" t="str">
        <f t="shared" ca="1" si="25"/>
        <v>Agua, Aire, Luz</v>
      </c>
      <c r="AF95" s="20" t="str">
        <f ca="1">IF($AB95="","",IF(OR([1]Tablas!A$1&gt;MATCH("?*",$AB96:$AB112,0),INDEX($T:$T,ROW($M94)+[1]Tablas!A$1)&lt;5),"",IF(INDEX($T:$T,ROW($M94)+[1]Tablas!A$1)&lt;6,"000",SUBSTITUTE(SUBSTITUTE(SUBSTITUTE(SUBSTITUTE(SUBSTITUTE(SUBSTITUTE(SUBSTITUTE(INDIRECT(ADDRESS(ROW($M94)+[1]Tablas!A$1,COLUMN($M95))),", ",""),"Aire","1"),"Agua","2"),"Fuego","3"),"Tierra","4"),"Luz","5"),"Oscuridad","6"))))</f>
        <v>215</v>
      </c>
      <c r="AG95" s="20" t="str">
        <f ca="1">IF($AB95="","",IF(OR([1]Tablas!B$1&gt;MATCH("?*",$AB96:$AB112,0),INDEX($T:$T,ROW($M94)+[1]Tablas!B$1)&lt;5),"",IF(INDEX($T:$T,ROW($M94)+[1]Tablas!B$1)&lt;6,"000",SUBSTITUTE(SUBSTITUTE(SUBSTITUTE(SUBSTITUTE(SUBSTITUTE(SUBSTITUTE(SUBSTITUTE(INDIRECT(ADDRESS(ROW($M94)+[1]Tablas!B$1,COLUMN($M95))),", ",""),"Aire","1"),"Agua","2"),"Fuego","3"),"Tierra","4"),"Luz","5"),"Oscuridad","6"))))</f>
        <v/>
      </c>
      <c r="AH95" s="20" t="str">
        <f ca="1">IF($AB95="","",IF(OR([1]Tablas!C$1&gt;MATCH("?*",$AB96:$AB112,0),INDEX($T:$T,ROW($M94)+[1]Tablas!C$1)&lt;5),"",IF(INDEX($T:$T,ROW($M94)+[1]Tablas!C$1)&lt;6,"000",SUBSTITUTE(SUBSTITUTE(SUBSTITUTE(SUBSTITUTE(SUBSTITUTE(SUBSTITUTE(SUBSTITUTE(INDIRECT(ADDRESS(ROW($M94)+[1]Tablas!C$1,COLUMN($M95))),", ",""),"Aire","1"),"Agua","2"),"Fuego","3"),"Tierra","4"),"Luz","5"),"Oscuridad","6"))))</f>
        <v/>
      </c>
      <c r="AI95" s="20" t="str">
        <f ca="1">IF($AB95="","",IF(OR([1]Tablas!D$1&gt;MATCH("?*",$AB96:$AB112,0),INDEX($T:$T,ROW($M94)+[1]Tablas!D$1)&lt;5),"",IF(INDEX($T:$T,ROW($M94)+[1]Tablas!D$1)&lt;6,"000",SUBSTITUTE(SUBSTITUTE(SUBSTITUTE(SUBSTITUTE(SUBSTITUTE(SUBSTITUTE(SUBSTITUTE(INDIRECT(ADDRESS(ROW($M94)+[1]Tablas!D$1,COLUMN($M95))),", ",""),"Aire","1"),"Agua","2"),"Fuego","3"),"Tierra","4"),"Luz","5"),"Oscuridad","6"))))</f>
        <v/>
      </c>
      <c r="AJ95" s="20" t="str">
        <f ca="1">IF($AB95="","",IF(OR([1]Tablas!E$1&gt;MATCH("?*",$AB96:$AB112,0),INDEX($T:$T,ROW($M94)+[1]Tablas!E$1)&lt;5),"",IF(INDEX($T:$T,ROW($M94)+[1]Tablas!E$1)&lt;6,"000",SUBSTITUTE(SUBSTITUTE(SUBSTITUTE(SUBSTITUTE(SUBSTITUTE(SUBSTITUTE(SUBSTITUTE(INDIRECT(ADDRESS(ROW($M94)+[1]Tablas!E$1,COLUMN($M95))),", ",""),"Aire","1"),"Agua","2"),"Fuego","3"),"Tierra","4"),"Luz","5"),"Oscuridad","6"))))</f>
        <v/>
      </c>
      <c r="AK95" s="20" t="str">
        <f ca="1">IF($AB95="","",IF(OR([1]Tablas!F$1&gt;MATCH("?*",$AB96:$AB112,0),INDEX($T:$T,ROW($M94)+[1]Tablas!F$1)&lt;5),"",IF(INDEX($T:$T,ROW($M94)+[1]Tablas!F$1)&lt;6,"000",SUBSTITUTE(SUBSTITUTE(SUBSTITUTE(SUBSTITUTE(SUBSTITUTE(SUBSTITUTE(SUBSTITUTE(INDIRECT(ADDRESS(ROW($M94)+[1]Tablas!F$1,COLUMN($M95))),", ",""),"Aire","1"),"Agua","2"),"Fuego","3"),"Tierra","4"),"Luz","5"),"Oscuridad","6"))))</f>
        <v/>
      </c>
    </row>
    <row r="96" spans="1:37" x14ac:dyDescent="0.25">
      <c r="A96" s="71"/>
      <c r="C96" s="15" t="str">
        <f t="shared" si="16"/>
        <v/>
      </c>
      <c r="D96" s="15" t="str">
        <f t="shared" si="17"/>
        <v/>
      </c>
      <c r="E96" s="15" t="s">
        <v>75</v>
      </c>
      <c r="F96" s="15" t="str">
        <f t="array" ref="F96">IF(C96&lt;&gt;"",ADDRESS(ROW(C96),COLUMN(C96))&amp;":"&amp;ADDRESS(ROW(C96)-1+MATCH(TRUE,C97:$C$463&lt;&gt;"",0),COLUMN(U96)),F95)</f>
        <v>$C$95:$U$96</v>
      </c>
      <c r="G96" s="18" t="s">
        <v>75</v>
      </c>
      <c r="M96" s="18" t="str">
        <f>IFERROR(VLOOKUP(G96,ListaEfectos!$A$4:$F$77,6,0),"")</f>
        <v/>
      </c>
      <c r="N96" s="46" t="str">
        <f>IF(G96="requerimiento","Desventaja",IFERROR(IF(VLOOKUP($G96,ListaEfectos!$A$4:$F$77,1,0)&lt;&gt;"","Efecto"),IFERROR(IF(VLOOKUP($G96,ListaDesventajas!$A$2:$A$24,1,0)&lt;&gt;"","Desventaja"),G96)))</f>
        <v>Mantenida</v>
      </c>
      <c r="O96" s="17">
        <f ca="1">IF($N96="Efecto",IFERROR(VLOOKUP(H96,INDIRECT(VLOOKUP($G96,ListaEfectos!$A$4:$F$77,2,0)),2,0),0),IF($N96="Desventaja",IFERROR(VLOOKUP(H96,INDIRECT(VLOOKUP($G96,ListaDesventajas!$A$1:$B$24,2,0)),2,0),0),IF($N96="Mantenida",10*INDEX(INDIRECT($F96),1,2),IF($N96="Sostenimiento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P96" s="15">
        <f ca="1">IF($N96="Efecto",IFERROR(VLOOKUP(I96,INDIRECT(VLOOKUP($G96,ListaEfectos!$A$4:$F$77,2,0)),2,0),0),IF($N96="Desventaja",IFERROR(VLOOKUP(I96,INDIRECT(VLOOKUP($G96,ListaDesventajas!$A$1:$B$24,2,0)),2,0),0),IF($N96="Mantenida",10*INDEX(INDIRECT($F96),1,2),IF($N96="Sostenimiento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Q96" s="15">
        <f ca="1">IF($N96="Efecto",IFERROR(VLOOKUP(J96,INDIRECT(VLOOKUP($G96,ListaEfectos!$A$4:$F$77,2,0)),2,0),0),IF($N96="Desventaja",IFERROR(VLOOKUP(J96,INDIRECT(VLOOKUP($G96,ListaDesventajas!$A$1:$B$24,2,0)),2,0),0),IF($N96="Mantenida",10*INDEX(INDIRECT($F96),1,2),IF($N96="Sostenimiento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R96" s="15">
        <f ca="1">IF($N96="Efecto",IFERROR(VLOOKUP(K96,INDIRECT(VLOOKUP($G96,ListaEfectos!$A$4:$F$77,2,0)),2,0),0),IF($N96="Desventaja",IFERROR(VLOOKUP(K96,INDIRECT(VLOOKUP($G96,ListaDesventajas!$A$1:$B$24,2,0)),2,0),0),IF($N96="Mantenida",10*INDEX(INDIRECT($F96),1,2),IF($N96="Sostenimiento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S96" s="15">
        <f ca="1">IF($N96="Efecto",IFERROR(VLOOKUP(L96,INDIRECT(VLOOKUP($G96,ListaEfectos!$A$4:$F$77,2,0)),2,0),0),IF($N96="Desventaja",IFERROR(VLOOKUP(L96,INDIRECT(VLOOKUP($G96,ListaDesventajas!$A$1:$B$24,2,0)),2,0),0),IF($N96="Mantenida",10*INDEX(INDIRECT($F96),1,2),IF($N96="Sostenimiento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T96" s="52">
        <f t="shared" ca="1" si="18"/>
        <v>10</v>
      </c>
      <c r="V96" s="15" t="str">
        <f t="shared" si="14"/>
        <v/>
      </c>
      <c r="W96" s="15" t="str">
        <f t="shared" si="15"/>
        <v/>
      </c>
      <c r="X96" s="15" t="str">
        <f t="shared" si="19"/>
        <v/>
      </c>
      <c r="Y96" s="34" t="str">
        <f t="shared" ca="1" si="26"/>
        <v/>
      </c>
      <c r="Z96" s="34" t="str">
        <f t="shared" ca="1" si="20"/>
        <v/>
      </c>
      <c r="AA96" s="34" t="str">
        <f t="shared" ca="1" si="21"/>
        <v/>
      </c>
      <c r="AB96" s="61" t="str">
        <f t="shared" ca="1" si="22"/>
        <v/>
      </c>
      <c r="AC96" s="62" t="str">
        <f t="shared" ca="1" si="23"/>
        <v/>
      </c>
      <c r="AD96" s="56" t="str">
        <f t="shared" si="24"/>
        <v/>
      </c>
      <c r="AE96" s="15" t="str">
        <f t="shared" ca="1" si="25"/>
        <v/>
      </c>
      <c r="AF96" s="15" t="str">
        <f ca="1">IF($AB96="","",IF(OR([1]Tablas!A$1&gt;MATCH("?*",$AB97:$AB113,0),INDEX($T:$T,ROW($M95)+[1]Tablas!A$1)&lt;5),"",IF(INDEX($T:$T,ROW($M95)+[1]Tablas!A$1)&lt;6,"000",SUBSTITUTE(SUBSTITUTE(SUBSTITUTE(SUBSTITUTE(SUBSTITUTE(SUBSTITUTE(SUBSTITUTE(INDIRECT(ADDRESS(ROW($M95)+[1]Tablas!A$1,COLUMN($M96))),", ",""),"Aire","1"),"Agua","2"),"Fuego","3"),"Tierra","4"),"Luz","5"),"Oscuridad","6"))))</f>
        <v/>
      </c>
      <c r="AG96" s="15" t="str">
        <f ca="1">IF($AB96="","",IF(OR([1]Tablas!B$1&gt;MATCH("?*",$AB97:$AB113,0),INDEX($T:$T,ROW($M95)+[1]Tablas!B$1)&lt;5),"",IF(INDEX($T:$T,ROW($M95)+[1]Tablas!B$1)&lt;6,"000",SUBSTITUTE(SUBSTITUTE(SUBSTITUTE(SUBSTITUTE(SUBSTITUTE(SUBSTITUTE(SUBSTITUTE(INDIRECT(ADDRESS(ROW($M95)+[1]Tablas!B$1,COLUMN($M96))),", ",""),"Aire","1"),"Agua","2"),"Fuego","3"),"Tierra","4"),"Luz","5"),"Oscuridad","6"))))</f>
        <v/>
      </c>
      <c r="AH96" s="15" t="str">
        <f ca="1">IF($AB96="","",IF(OR([1]Tablas!C$1&gt;MATCH("?*",$AB97:$AB113,0),INDEX($T:$T,ROW($M95)+[1]Tablas!C$1)&lt;5),"",IF(INDEX($T:$T,ROW($M95)+[1]Tablas!C$1)&lt;6,"000",SUBSTITUTE(SUBSTITUTE(SUBSTITUTE(SUBSTITUTE(SUBSTITUTE(SUBSTITUTE(SUBSTITUTE(INDIRECT(ADDRESS(ROW($M95)+[1]Tablas!C$1,COLUMN($M96))),", ",""),"Aire","1"),"Agua","2"),"Fuego","3"),"Tierra","4"),"Luz","5"),"Oscuridad","6"))))</f>
        <v/>
      </c>
      <c r="AI96" s="15" t="str">
        <f ca="1">IF($AB96="","",IF(OR([1]Tablas!D$1&gt;MATCH("?*",$AB97:$AB113,0),INDEX($T:$T,ROW($M95)+[1]Tablas!D$1)&lt;5),"",IF(INDEX($T:$T,ROW($M95)+[1]Tablas!D$1)&lt;6,"000",SUBSTITUTE(SUBSTITUTE(SUBSTITUTE(SUBSTITUTE(SUBSTITUTE(SUBSTITUTE(SUBSTITUTE(INDIRECT(ADDRESS(ROW($M95)+[1]Tablas!D$1,COLUMN($M96))),", ",""),"Aire","1"),"Agua","2"),"Fuego","3"),"Tierra","4"),"Luz","5"),"Oscuridad","6"))))</f>
        <v/>
      </c>
      <c r="AJ96" s="15" t="str">
        <f ca="1">IF($AB96="","",IF(OR([1]Tablas!E$1&gt;MATCH("?*",$AB97:$AB113,0),INDEX($T:$T,ROW($M95)+[1]Tablas!E$1)&lt;5),"",IF(INDEX($T:$T,ROW($M95)+[1]Tablas!E$1)&lt;6,"000",SUBSTITUTE(SUBSTITUTE(SUBSTITUTE(SUBSTITUTE(SUBSTITUTE(SUBSTITUTE(SUBSTITUTE(INDIRECT(ADDRESS(ROW($M95)+[1]Tablas!E$1,COLUMN($M96))),", ",""),"Aire","1"),"Agua","2"),"Fuego","3"),"Tierra","4"),"Luz","5"),"Oscuridad","6"))))</f>
        <v/>
      </c>
      <c r="AK96" s="15" t="str">
        <f ca="1">IF($AB96="","",IF(OR([1]Tablas!F$1&gt;MATCH("?*",$AB97:$AB113,0),INDEX($T:$T,ROW($M95)+[1]Tablas!F$1)&lt;5),"",IF(INDEX($T:$T,ROW($M95)+[1]Tablas!F$1)&lt;6,"000",SUBSTITUTE(SUBSTITUTE(SUBSTITUTE(SUBSTITUTE(SUBSTITUTE(SUBSTITUTE(SUBSTITUTE(INDIRECT(ADDRESS(ROW($M95)+[1]Tablas!F$1,COLUMN($M96))),", ",""),"Aire","1"),"Agua","2"),"Fuego","3"),"Tierra","4"),"Luz","5"),"Oscuridad","6"))))</f>
        <v/>
      </c>
    </row>
    <row r="97" spans="1:37" x14ac:dyDescent="0.25">
      <c r="A97" s="71"/>
      <c r="B97" s="18" t="s">
        <v>415</v>
      </c>
      <c r="C97" s="15">
        <f t="shared" si="16"/>
        <v>20</v>
      </c>
      <c r="D97" s="15">
        <f t="shared" si="17"/>
        <v>1</v>
      </c>
      <c r="E97" s="15" t="s">
        <v>76</v>
      </c>
      <c r="F97" s="15" t="str">
        <f t="array" ref="F97">IF(C97&lt;&gt;"",ADDRESS(ROW(C97),COLUMN(C97))&amp;":"&amp;ADDRESS(ROW(C97)-1+MATCH(TRUE,C98:$C$463&lt;&gt;"",0),COLUMN(U97)),F96)</f>
        <v>$C$97:$U$98</v>
      </c>
      <c r="G97" s="18" t="s">
        <v>340</v>
      </c>
      <c r="H97" s="16" t="s">
        <v>352</v>
      </c>
      <c r="L97" s="15" t="s">
        <v>1137</v>
      </c>
      <c r="M97" s="18" t="str">
        <f>IFERROR(VLOOKUP(G97,ListaEfectos!$A$4:$F$77,6,0),"")</f>
        <v>Agua, Aire, Tierra</v>
      </c>
      <c r="N97" s="46" t="str">
        <f>IF(G97="requerimiento","Desventaja",IFERROR(IF(VLOOKUP($G97,ListaEfectos!$A$4:$F$77,1,0)&lt;&gt;"","Efecto"),IFERROR(IF(VLOOKUP($G97,ListaDesventajas!$A$2:$A$24,1,0)&lt;&gt;"","Desventaja"),G97)))</f>
        <v>Efecto</v>
      </c>
      <c r="O97" s="17">
        <f ca="1">IF($N97="Efecto",IFERROR(VLOOKUP(H97,INDIRECT(VLOOKUP($G97,ListaEfectos!$A$4:$F$77,2,0)),2,0),0),IF($N97="Desventaja",IFERROR(VLOOKUP(H97,INDIRECT(VLOOKUP($G97,ListaDesventajas!$A$1:$B$24,2,0)),2,0),0),IF($N97="Mantenida",10*INDEX(INDIRECT($F97),1,2),IF($N97="Sostenimiento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10</v>
      </c>
      <c r="P97" s="15">
        <f ca="1">IF($N97="Efecto",IFERROR(VLOOKUP(I97,INDIRECT(VLOOKUP($G97,ListaEfectos!$A$4:$F$77,2,0)),2,0),0),IF($N97="Desventaja",IFERROR(VLOOKUP(I97,INDIRECT(VLOOKUP($G97,ListaDesventajas!$A$1:$B$24,2,0)),2,0),0),IF($N97="Mantenida",10*INDEX(INDIRECT($F97),1,2),IF($N97="Sostenimiento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0</v>
      </c>
      <c r="Q97" s="15">
        <f ca="1">IF($N97="Efecto",IFERROR(VLOOKUP(J97,INDIRECT(VLOOKUP($G97,ListaEfectos!$A$4:$F$77,2,0)),2,0),0),IF($N97="Desventaja",IFERROR(VLOOKUP(J97,INDIRECT(VLOOKUP($G97,ListaDesventajas!$A$1:$B$24,2,0)),2,0),0),IF($N97="Mantenida",10*INDEX(INDIRECT($F97),1,2),IF($N97="Sostenimiento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0</v>
      </c>
      <c r="R97" s="15">
        <f ca="1">IF($N97="Efecto",IFERROR(VLOOKUP(K97,INDIRECT(VLOOKUP($G97,ListaEfectos!$A$4:$F$77,2,0)),2,0),0),IF($N97="Desventaja",IFERROR(VLOOKUP(K97,INDIRECT(VLOOKUP($G97,ListaDesventajas!$A$1:$B$24,2,0)),2,0),0),IF($N97="Mantenida",10*INDEX(INDIRECT($F97),1,2),IF($N97="Sostenimiento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0</v>
      </c>
      <c r="S97" s="15">
        <f ca="1">IF($N97="Efecto",IFERROR(VLOOKUP(L97,INDIRECT(VLOOKUP($G97,ListaEfectos!$A$4:$F$77,2,0)),2,0),0),IF($N97="Desventaja",IFERROR(VLOOKUP(L97,INDIRECT(VLOOKUP($G97,ListaDesventajas!$A$1:$B$24,2,0)),2,0),0),IF($N97="Mantenida",10*INDEX(INDIRECT($F97),1,2),IF($N97="Sostenimiento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0</v>
      </c>
      <c r="T97" s="52">
        <f t="shared" ca="1" si="18"/>
        <v>10</v>
      </c>
      <c r="V97" s="15" t="str">
        <f t="shared" si="14"/>
        <v>Habilidad de Contraataque (+40, Mantenido)</v>
      </c>
      <c r="W97" s="15" t="str">
        <f t="shared" si="15"/>
        <v/>
      </c>
      <c r="X97" s="15" t="str">
        <f t="shared" si="19"/>
        <v/>
      </c>
      <c r="Y97" s="34" t="str">
        <f t="shared" ca="1" si="26"/>
        <v>Habilidad de Contraataque (+40, Mantenido)</v>
      </c>
      <c r="Z97" s="34" t="str">
        <f t="shared" ca="1" si="20"/>
        <v/>
      </c>
      <c r="AA97" s="34" t="str">
        <f t="shared" ca="1" si="21"/>
        <v/>
      </c>
      <c r="AB97" s="61" t="str">
        <f t="shared" ca="1" si="22"/>
        <v>Habilidad de Contraataque (+40, Mantenido)</v>
      </c>
      <c r="AC97" s="62" t="str">
        <f t="shared" ca="1" si="23"/>
        <v/>
      </c>
      <c r="AD97" s="56" t="str">
        <f t="shared" si="24"/>
        <v>Samui</v>
      </c>
      <c r="AE97" s="15" t="str">
        <f t="shared" ca="1" si="25"/>
        <v>Agua, Aire, Tierra</v>
      </c>
      <c r="AF97" s="15" t="str">
        <f ca="1">IF($AB97="","",IF(OR([1]Tablas!A$1&gt;MATCH("?*",$AB98:$AB114,0),INDEX($T:$T,ROW($M96)+[1]Tablas!A$1)&lt;5),"",IF(INDEX($T:$T,ROW($M96)+[1]Tablas!A$1)&lt;6,"000",SUBSTITUTE(SUBSTITUTE(SUBSTITUTE(SUBSTITUTE(SUBSTITUTE(SUBSTITUTE(SUBSTITUTE(INDIRECT(ADDRESS(ROW($M96)+[1]Tablas!A$1,COLUMN($M97))),", ",""),"Aire","1"),"Agua","2"),"Fuego","3"),"Tierra","4"),"Luz","5"),"Oscuridad","6"))))</f>
        <v>214</v>
      </c>
      <c r="AG97" s="15" t="str">
        <f ca="1">IF($AB97="","",IF(OR([1]Tablas!B$1&gt;MATCH("?*",$AB98:$AB114,0),INDEX($T:$T,ROW($M96)+[1]Tablas!B$1)&lt;5),"",IF(INDEX($T:$T,ROW($M96)+[1]Tablas!B$1)&lt;6,"000",SUBSTITUTE(SUBSTITUTE(SUBSTITUTE(SUBSTITUTE(SUBSTITUTE(SUBSTITUTE(SUBSTITUTE(INDIRECT(ADDRESS(ROW($M96)+[1]Tablas!B$1,COLUMN($M97))),", ",""),"Aire","1"),"Agua","2"),"Fuego","3"),"Tierra","4"),"Luz","5"),"Oscuridad","6"))))</f>
        <v/>
      </c>
      <c r="AH97" s="15" t="str">
        <f ca="1">IF($AB97="","",IF(OR([1]Tablas!C$1&gt;MATCH("?*",$AB98:$AB114,0),INDEX($T:$T,ROW($M96)+[1]Tablas!C$1)&lt;5),"",IF(INDEX($T:$T,ROW($M96)+[1]Tablas!C$1)&lt;6,"000",SUBSTITUTE(SUBSTITUTE(SUBSTITUTE(SUBSTITUTE(SUBSTITUTE(SUBSTITUTE(SUBSTITUTE(INDIRECT(ADDRESS(ROW($M96)+[1]Tablas!C$1,COLUMN($M97))),", ",""),"Aire","1"),"Agua","2"),"Fuego","3"),"Tierra","4"),"Luz","5"),"Oscuridad","6"))))</f>
        <v/>
      </c>
      <c r="AI97" s="15" t="str">
        <f ca="1">IF($AB97="","",IF(OR([1]Tablas!D$1&gt;MATCH("?*",$AB98:$AB114,0),INDEX($T:$T,ROW($M96)+[1]Tablas!D$1)&lt;5),"",IF(INDEX($T:$T,ROW($M96)+[1]Tablas!D$1)&lt;6,"000",SUBSTITUTE(SUBSTITUTE(SUBSTITUTE(SUBSTITUTE(SUBSTITUTE(SUBSTITUTE(SUBSTITUTE(INDIRECT(ADDRESS(ROW($M96)+[1]Tablas!D$1,COLUMN($M97))),", ",""),"Aire","1"),"Agua","2"),"Fuego","3"),"Tierra","4"),"Luz","5"),"Oscuridad","6"))))</f>
        <v/>
      </c>
      <c r="AJ97" s="15" t="str">
        <f ca="1">IF($AB97="","",IF(OR([1]Tablas!E$1&gt;MATCH("?*",$AB98:$AB114,0),INDEX($T:$T,ROW($M96)+[1]Tablas!E$1)&lt;5),"",IF(INDEX($T:$T,ROW($M96)+[1]Tablas!E$1)&lt;6,"000",SUBSTITUTE(SUBSTITUTE(SUBSTITUTE(SUBSTITUTE(SUBSTITUTE(SUBSTITUTE(SUBSTITUTE(INDIRECT(ADDRESS(ROW($M96)+[1]Tablas!E$1,COLUMN($M97))),", ",""),"Aire","1"),"Agua","2"),"Fuego","3"),"Tierra","4"),"Luz","5"),"Oscuridad","6"))))</f>
        <v/>
      </c>
      <c r="AK97" s="15" t="str">
        <f ca="1">IF($AB97="","",IF(OR([1]Tablas!F$1&gt;MATCH("?*",$AB98:$AB114,0),INDEX($T:$T,ROW($M96)+[1]Tablas!F$1)&lt;5),"",IF(INDEX($T:$T,ROW($M96)+[1]Tablas!F$1)&lt;6,"000",SUBSTITUTE(SUBSTITUTE(SUBSTITUTE(SUBSTITUTE(SUBSTITUTE(SUBSTITUTE(SUBSTITUTE(INDIRECT(ADDRESS(ROW($M96)+[1]Tablas!F$1,COLUMN($M97))),", ",""),"Aire","1"),"Agua","2"),"Fuego","3"),"Tierra","4"),"Luz","5"),"Oscuridad","6"))))</f>
        <v/>
      </c>
    </row>
    <row r="98" spans="1:37" x14ac:dyDescent="0.25">
      <c r="A98" s="71"/>
      <c r="C98" s="15" t="str">
        <f t="shared" si="16"/>
        <v/>
      </c>
      <c r="D98" s="15" t="str">
        <f t="shared" si="17"/>
        <v/>
      </c>
      <c r="E98" s="15" t="s">
        <v>75</v>
      </c>
      <c r="F98" s="15" t="str">
        <f t="array" ref="F98">IF(C98&lt;&gt;"",ADDRESS(ROW(C98),COLUMN(C98))&amp;":"&amp;ADDRESS(ROW(C98)-1+MATCH(TRUE,C99:$C$463&lt;&gt;"",0),COLUMN(U98)),F97)</f>
        <v>$C$97:$U$98</v>
      </c>
      <c r="G98" s="18" t="s">
        <v>75</v>
      </c>
      <c r="M98" s="18" t="str">
        <f>IFERROR(VLOOKUP(G98,ListaEfectos!$A$4:$F$77,6,0),"")</f>
        <v/>
      </c>
      <c r="N98" s="46" t="str">
        <f>IF(G98="requerimiento","Desventaja",IFERROR(IF(VLOOKUP($G98,ListaEfectos!$A$4:$F$77,1,0)&lt;&gt;"","Efecto"),IFERROR(IF(VLOOKUP($G98,ListaDesventajas!$A$2:$A$24,1,0)&lt;&gt;"","Desventaja"),G98)))</f>
        <v>Mantenida</v>
      </c>
      <c r="O98" s="17">
        <f ca="1">IF($N98="Efecto",IFERROR(VLOOKUP(H98,INDIRECT(VLOOKUP($G98,ListaEfectos!$A$4:$F$77,2,0)),2,0),0),IF($N98="Desventaja",IFERROR(VLOOKUP(H98,INDIRECT(VLOOKUP($G98,ListaDesventajas!$A$1:$B$24,2,0)),2,0),0),IF($N98="Mantenida",10*INDEX(INDIRECT($F98),1,2),IF($N98="Sostenimiento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P98" s="15">
        <f ca="1">IF($N98="Efecto",IFERROR(VLOOKUP(I98,INDIRECT(VLOOKUP($G98,ListaEfectos!$A$4:$F$77,2,0)),2,0),0),IF($N98="Desventaja",IFERROR(VLOOKUP(I98,INDIRECT(VLOOKUP($G98,ListaDesventajas!$A$1:$B$24,2,0)),2,0),0),IF($N98="Mantenida",10*INDEX(INDIRECT($F98),1,2),IF($N98="Sostenimiento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Q98" s="15">
        <f ca="1">IF($N98="Efecto",IFERROR(VLOOKUP(J98,INDIRECT(VLOOKUP($G98,ListaEfectos!$A$4:$F$77,2,0)),2,0),0),IF($N98="Desventaja",IFERROR(VLOOKUP(J98,INDIRECT(VLOOKUP($G98,ListaDesventajas!$A$1:$B$24,2,0)),2,0),0),IF($N98="Mantenida",10*INDEX(INDIRECT($F98),1,2),IF($N98="Sostenimiento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R98" s="15">
        <f ca="1">IF($N98="Efecto",IFERROR(VLOOKUP(K98,INDIRECT(VLOOKUP($G98,ListaEfectos!$A$4:$F$77,2,0)),2,0),0),IF($N98="Desventaja",IFERROR(VLOOKUP(K98,INDIRECT(VLOOKUP($G98,ListaDesventajas!$A$1:$B$24,2,0)),2,0),0),IF($N98="Mantenida",10*INDEX(INDIRECT($F98),1,2),IF($N98="Sostenimiento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S98" s="15">
        <f ca="1">IF($N98="Efecto",IFERROR(VLOOKUP(L98,INDIRECT(VLOOKUP($G98,ListaEfectos!$A$4:$F$77,2,0)),2,0),0),IF($N98="Desventaja",IFERROR(VLOOKUP(L98,INDIRECT(VLOOKUP($G98,ListaDesventajas!$A$1:$B$24,2,0)),2,0),0),IF($N98="Mantenida",10*INDEX(INDIRECT($F98),1,2),IF($N98="Sostenimiento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T98" s="52">
        <f t="shared" ca="1" si="18"/>
        <v>10</v>
      </c>
      <c r="V98" s="15" t="str">
        <f t="shared" si="14"/>
        <v/>
      </c>
      <c r="W98" s="15" t="str">
        <f t="shared" si="15"/>
        <v/>
      </c>
      <c r="X98" s="15" t="str">
        <f t="shared" si="19"/>
        <v/>
      </c>
      <c r="Y98" s="34" t="str">
        <f t="shared" ca="1" si="26"/>
        <v/>
      </c>
      <c r="Z98" s="34" t="str">
        <f t="shared" ca="1" si="20"/>
        <v/>
      </c>
      <c r="AA98" s="34" t="str">
        <f t="shared" ca="1" si="21"/>
        <v/>
      </c>
      <c r="AB98" s="61" t="str">
        <f t="shared" ca="1" si="22"/>
        <v/>
      </c>
      <c r="AC98" s="62" t="str">
        <f t="shared" ca="1" si="23"/>
        <v/>
      </c>
      <c r="AD98" s="56" t="str">
        <f t="shared" si="24"/>
        <v/>
      </c>
      <c r="AE98" s="15" t="str">
        <f t="shared" ca="1" si="25"/>
        <v/>
      </c>
      <c r="AF98" s="15" t="str">
        <f ca="1">IF($AB98="","",IF(OR([1]Tablas!A$1&gt;MATCH("?*",$AB99:$AB115,0),INDEX($T:$T,ROW($M97)+[1]Tablas!A$1)&lt;5),"",IF(INDEX($T:$T,ROW($M97)+[1]Tablas!A$1)&lt;6,"000",SUBSTITUTE(SUBSTITUTE(SUBSTITUTE(SUBSTITUTE(SUBSTITUTE(SUBSTITUTE(SUBSTITUTE(INDIRECT(ADDRESS(ROW($M97)+[1]Tablas!A$1,COLUMN($M98))),", ",""),"Aire","1"),"Agua","2"),"Fuego","3"),"Tierra","4"),"Luz","5"),"Oscuridad","6"))))</f>
        <v/>
      </c>
      <c r="AG98" s="15" t="str">
        <f ca="1">IF($AB98="","",IF(OR([1]Tablas!B$1&gt;MATCH("?*",$AB99:$AB115,0),INDEX($T:$T,ROW($M97)+[1]Tablas!B$1)&lt;5),"",IF(INDEX($T:$T,ROW($M97)+[1]Tablas!B$1)&lt;6,"000",SUBSTITUTE(SUBSTITUTE(SUBSTITUTE(SUBSTITUTE(SUBSTITUTE(SUBSTITUTE(SUBSTITUTE(INDIRECT(ADDRESS(ROW($M97)+[1]Tablas!B$1,COLUMN($M98))),", ",""),"Aire","1"),"Agua","2"),"Fuego","3"),"Tierra","4"),"Luz","5"),"Oscuridad","6"))))</f>
        <v/>
      </c>
      <c r="AH98" s="15" t="str">
        <f ca="1">IF($AB98="","",IF(OR([1]Tablas!C$1&gt;MATCH("?*",$AB99:$AB115,0),INDEX($T:$T,ROW($M97)+[1]Tablas!C$1)&lt;5),"",IF(INDEX($T:$T,ROW($M97)+[1]Tablas!C$1)&lt;6,"000",SUBSTITUTE(SUBSTITUTE(SUBSTITUTE(SUBSTITUTE(SUBSTITUTE(SUBSTITUTE(SUBSTITUTE(INDIRECT(ADDRESS(ROW($M97)+[1]Tablas!C$1,COLUMN($M98))),", ",""),"Aire","1"),"Agua","2"),"Fuego","3"),"Tierra","4"),"Luz","5"),"Oscuridad","6"))))</f>
        <v/>
      </c>
      <c r="AI98" s="15" t="str">
        <f ca="1">IF($AB98="","",IF(OR([1]Tablas!D$1&gt;MATCH("?*",$AB99:$AB115,0),INDEX($T:$T,ROW($M97)+[1]Tablas!D$1)&lt;5),"",IF(INDEX($T:$T,ROW($M97)+[1]Tablas!D$1)&lt;6,"000",SUBSTITUTE(SUBSTITUTE(SUBSTITUTE(SUBSTITUTE(SUBSTITUTE(SUBSTITUTE(SUBSTITUTE(INDIRECT(ADDRESS(ROW($M97)+[1]Tablas!D$1,COLUMN($M98))),", ",""),"Aire","1"),"Agua","2"),"Fuego","3"),"Tierra","4"),"Luz","5"),"Oscuridad","6"))))</f>
        <v/>
      </c>
      <c r="AJ98" s="15" t="str">
        <f ca="1">IF($AB98="","",IF(OR([1]Tablas!E$1&gt;MATCH("?*",$AB99:$AB115,0),INDEX($T:$T,ROW($M97)+[1]Tablas!E$1)&lt;5),"",IF(INDEX($T:$T,ROW($M97)+[1]Tablas!E$1)&lt;6,"000",SUBSTITUTE(SUBSTITUTE(SUBSTITUTE(SUBSTITUTE(SUBSTITUTE(SUBSTITUTE(SUBSTITUTE(INDIRECT(ADDRESS(ROW($M97)+[1]Tablas!E$1,COLUMN($M98))),", ",""),"Aire","1"),"Agua","2"),"Fuego","3"),"Tierra","4"),"Luz","5"),"Oscuridad","6"))))</f>
        <v/>
      </c>
      <c r="AK98" s="15" t="str">
        <f ca="1">IF($AB98="","",IF(OR([1]Tablas!F$1&gt;MATCH("?*",$AB99:$AB115,0),INDEX($T:$T,ROW($M97)+[1]Tablas!F$1)&lt;5),"",IF(INDEX($T:$T,ROW($M97)+[1]Tablas!F$1)&lt;6,"000",SUBSTITUTE(SUBSTITUTE(SUBSTITUTE(SUBSTITUTE(SUBSTITUTE(SUBSTITUTE(SUBSTITUTE(INDIRECT(ADDRESS(ROW($M97)+[1]Tablas!F$1,COLUMN($M98))),", ",""),"Aire","1"),"Agua","2"),"Fuego","3"),"Tierra","4"),"Luz","5"),"Oscuridad","6"))))</f>
        <v/>
      </c>
    </row>
    <row r="99" spans="1:37" x14ac:dyDescent="0.25">
      <c r="A99" s="71"/>
      <c r="B99" s="18" t="s">
        <v>416</v>
      </c>
      <c r="C99" s="15">
        <f t="shared" si="16"/>
        <v>65</v>
      </c>
      <c r="D99" s="15">
        <f t="shared" si="17"/>
        <v>2</v>
      </c>
      <c r="E99" s="15" t="s">
        <v>77</v>
      </c>
      <c r="F99" s="15" t="str">
        <f t="array" ref="F99">IF(C99&lt;&gt;"",ADDRESS(ROW(C99),COLUMN(C99))&amp;":"&amp;ADDRESS(ROW(C99)-1+MATCH(TRUE,C100:$C$463&lt;&gt;"",0),COLUMN(U99)),F98)</f>
        <v>$C$99:$U$100</v>
      </c>
      <c r="G99" s="18" t="s">
        <v>169</v>
      </c>
      <c r="H99" s="15" t="s">
        <v>549</v>
      </c>
      <c r="M99" s="18" t="str">
        <f>IFERROR(VLOOKUP(G99,ListaEfectos!$A$4:$F$77,6,0),"")</f>
        <v>Agua, Luz, Oscuridad</v>
      </c>
      <c r="N99" s="46" t="str">
        <f>IF(G99="requerimiento","Desventaja",IFERROR(IF(VLOOKUP($G99,ListaEfectos!$A$4:$F$77,1,0)&lt;&gt;"","Efecto"),IFERROR(IF(VLOOKUP($G99,ListaDesventajas!$A$2:$A$24,1,0)&lt;&gt;"","Desventaja"),G99)))</f>
        <v>Efecto</v>
      </c>
      <c r="O99" s="17">
        <f ca="1">IF($N99="Efecto",IFERROR(VLOOKUP(H99,INDIRECT(VLOOKUP($G99,ListaEfectos!$A$4:$F$77,2,0)),2,0),0),IF($N99="Desventaja",IFERROR(VLOOKUP(H99,INDIRECT(VLOOKUP($G99,ListaDesventajas!$A$1:$B$24,2,0)),2,0),0),IF($N99="Mantenida",10*INDEX(INDIRECT($F99),1,2),IF($N99="Sostenimiento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20</v>
      </c>
      <c r="P99" s="15">
        <f ca="1">IF($N99="Efecto",IFERROR(VLOOKUP(I99,INDIRECT(VLOOKUP($G99,ListaEfectos!$A$4:$F$77,2,0)),2,0),0),IF($N99="Desventaja",IFERROR(VLOOKUP(I99,INDIRECT(VLOOKUP($G99,ListaDesventajas!$A$1:$B$24,2,0)),2,0),0),IF($N99="Mantenida",10*INDEX(INDIRECT($F99),1,2),IF($N99="Sostenimiento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0</v>
      </c>
      <c r="Q99" s="15">
        <f ca="1">IF($N99="Efecto",IFERROR(VLOOKUP(J99,INDIRECT(VLOOKUP($G99,ListaEfectos!$A$4:$F$77,2,0)),2,0),0),IF($N99="Desventaja",IFERROR(VLOOKUP(J99,INDIRECT(VLOOKUP($G99,ListaDesventajas!$A$1:$B$24,2,0)),2,0),0),IF($N99="Mantenida",10*INDEX(INDIRECT($F99),1,2),IF($N99="Sostenimiento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0</v>
      </c>
      <c r="R99" s="15">
        <f ca="1">IF($N99="Efecto",IFERROR(VLOOKUP(K99,INDIRECT(VLOOKUP($G99,ListaEfectos!$A$4:$F$77,2,0)),2,0),0),IF($N99="Desventaja",IFERROR(VLOOKUP(K99,INDIRECT(VLOOKUP($G99,ListaDesventajas!$A$1:$B$24,2,0)),2,0),0),IF($N99="Mantenida",10*INDEX(INDIRECT($F99),1,2),IF($N99="Sostenimiento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0</v>
      </c>
      <c r="S99" s="15">
        <f ca="1">IF($N99="Efecto",IFERROR(VLOOKUP(L99,INDIRECT(VLOOKUP($G99,ListaEfectos!$A$4:$F$77,2,0)),2,0),0),IF($N99="Desventaja",IFERROR(VLOOKUP(L99,INDIRECT(VLOOKUP($G99,ListaDesventajas!$A$1:$B$24,2,0)),2,0),0),IF($N99="Mantenida",10*INDEX(INDIRECT($F99),1,2),IF($N99="Sostenimiento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0</v>
      </c>
      <c r="T99" s="52">
        <f t="shared" ca="1" si="18"/>
        <v>20</v>
      </c>
      <c r="V99" s="15" t="str">
        <f t="shared" si="14"/>
        <v>Reflectar el Ataque (Reflectar Habilidades Esotéricas)</v>
      </c>
      <c r="W99" s="15" t="str">
        <f t="shared" si="15"/>
        <v/>
      </c>
      <c r="X99" s="15" t="str">
        <f t="shared" si="19"/>
        <v/>
      </c>
      <c r="Y99" s="34" t="str">
        <f t="shared" ca="1" si="26"/>
        <v>Reflectar el Ataque (Reflectar Habilidades Esotéricas), Defensa Predeterminada (Casi Imposible (240))</v>
      </c>
      <c r="Z99" s="34" t="str">
        <f t="shared" ca="1" si="20"/>
        <v/>
      </c>
      <c r="AA99" s="34" t="str">
        <f t="shared" ca="1" si="21"/>
        <v/>
      </c>
      <c r="AB99" s="61" t="str">
        <f t="shared" ca="1" si="22"/>
        <v>Reflectar el Ataque (Reflectar Habilidades Esotéricas), Defensa Predeterminada (Casi Imposible (240))</v>
      </c>
      <c r="AC99" s="62" t="str">
        <f t="shared" ca="1" si="23"/>
        <v/>
      </c>
      <c r="AD99" s="56" t="str">
        <f t="shared" si="24"/>
        <v>Kagami</v>
      </c>
      <c r="AE99" s="15" t="str">
        <f t="shared" ca="1" si="25"/>
        <v>Agua, Luz, Oscuridad, Agua, Luz, Tierra</v>
      </c>
      <c r="AF99" s="15" t="str">
        <f ca="1">IF($AB99="","",IF(OR([1]Tablas!A$1&gt;MATCH("?*",$AB100:$AB116,0),INDEX($T:$T,ROW($M98)+[1]Tablas!A$1)&lt;5),"",IF(INDEX($T:$T,ROW($M98)+[1]Tablas!A$1)&lt;6,"000",SUBSTITUTE(SUBSTITUTE(SUBSTITUTE(SUBSTITUTE(SUBSTITUTE(SUBSTITUTE(SUBSTITUTE(INDIRECT(ADDRESS(ROW($M98)+[1]Tablas!A$1,COLUMN($M99))),", ",""),"Aire","1"),"Agua","2"),"Fuego","3"),"Tierra","4"),"Luz","5"),"Oscuridad","6"))))</f>
        <v>256</v>
      </c>
      <c r="AG99" s="15" t="str">
        <f ca="1">IF($AB99="","",IF(OR([1]Tablas!B$1&gt;MATCH("?*",$AB100:$AB116,0),INDEX($T:$T,ROW($M98)+[1]Tablas!B$1)&lt;5),"",IF(INDEX($T:$T,ROW($M98)+[1]Tablas!B$1)&lt;6,"000",SUBSTITUTE(SUBSTITUTE(SUBSTITUTE(SUBSTITUTE(SUBSTITUTE(SUBSTITUTE(SUBSTITUTE(INDIRECT(ADDRESS(ROW($M98)+[1]Tablas!B$1,COLUMN($M99))),", ",""),"Aire","1"),"Agua","2"),"Fuego","3"),"Tierra","4"),"Luz","5"),"Oscuridad","6"))))</f>
        <v>254</v>
      </c>
      <c r="AH99" s="15" t="str">
        <f ca="1">IF($AB99="","",IF(OR([1]Tablas!C$1&gt;MATCH("?*",$AB100:$AB116,0),INDEX($T:$T,ROW($M98)+[1]Tablas!C$1)&lt;5),"",IF(INDEX($T:$T,ROW($M98)+[1]Tablas!C$1)&lt;6,"000",SUBSTITUTE(SUBSTITUTE(SUBSTITUTE(SUBSTITUTE(SUBSTITUTE(SUBSTITUTE(SUBSTITUTE(INDIRECT(ADDRESS(ROW($M98)+[1]Tablas!C$1,COLUMN($M99))),", ",""),"Aire","1"),"Agua","2"),"Fuego","3"),"Tierra","4"),"Luz","5"),"Oscuridad","6"))))</f>
        <v/>
      </c>
      <c r="AI99" s="15" t="str">
        <f ca="1">IF($AB99="","",IF(OR([1]Tablas!D$1&gt;MATCH("?*",$AB100:$AB116,0),INDEX($T:$T,ROW($M98)+[1]Tablas!D$1)&lt;5),"",IF(INDEX($T:$T,ROW($M98)+[1]Tablas!D$1)&lt;6,"000",SUBSTITUTE(SUBSTITUTE(SUBSTITUTE(SUBSTITUTE(SUBSTITUTE(SUBSTITUTE(SUBSTITUTE(INDIRECT(ADDRESS(ROW($M98)+[1]Tablas!D$1,COLUMN($M99))),", ",""),"Aire","1"),"Agua","2"),"Fuego","3"),"Tierra","4"),"Luz","5"),"Oscuridad","6"))))</f>
        <v/>
      </c>
      <c r="AJ99" s="15" t="str">
        <f ca="1">IF($AB99="","",IF(OR([1]Tablas!E$1&gt;MATCH("?*",$AB100:$AB116,0),INDEX($T:$T,ROW($M98)+[1]Tablas!E$1)&lt;5),"",IF(INDEX($T:$T,ROW($M98)+[1]Tablas!E$1)&lt;6,"000",SUBSTITUTE(SUBSTITUTE(SUBSTITUTE(SUBSTITUTE(SUBSTITUTE(SUBSTITUTE(SUBSTITUTE(INDIRECT(ADDRESS(ROW($M98)+[1]Tablas!E$1,COLUMN($M99))),", ",""),"Aire","1"),"Agua","2"),"Fuego","3"),"Tierra","4"),"Luz","5"),"Oscuridad","6"))))</f>
        <v/>
      </c>
      <c r="AK99" s="15" t="str">
        <f ca="1">IF($AB99="","",IF(OR([1]Tablas!F$1&gt;MATCH("?*",$AB100:$AB116,0),INDEX($T:$T,ROW($M98)+[1]Tablas!F$1)&lt;5),"",IF(INDEX($T:$T,ROW($M98)+[1]Tablas!F$1)&lt;6,"000",SUBSTITUTE(SUBSTITUTE(SUBSTITUTE(SUBSTITUTE(SUBSTITUTE(SUBSTITUTE(SUBSTITUTE(INDIRECT(ADDRESS(ROW($M98)+[1]Tablas!F$1,COLUMN($M99))),", ",""),"Aire","1"),"Agua","2"),"Fuego","3"),"Tierra","4"),"Luz","5"),"Oscuridad","6"))))</f>
        <v/>
      </c>
    </row>
    <row r="100" spans="1:37" x14ac:dyDescent="0.25">
      <c r="A100" s="71"/>
      <c r="C100" s="15" t="str">
        <f t="shared" si="16"/>
        <v/>
      </c>
      <c r="D100" s="15" t="str">
        <f t="shared" si="17"/>
        <v/>
      </c>
      <c r="E100" s="15" t="s">
        <v>78</v>
      </c>
      <c r="F100" s="15" t="str">
        <f t="array" ref="F100">IF(C100&lt;&gt;"",ADDRESS(ROW(C100),COLUMN(C100))&amp;":"&amp;ADDRESS(ROW(C100)-1+MATCH(TRUE,C101:$C$463&lt;&gt;"",0),COLUMN(U100)),F99)</f>
        <v>$C$99:$U$100</v>
      </c>
      <c r="G100" s="18" t="s">
        <v>529</v>
      </c>
      <c r="H100" s="15" t="s">
        <v>550</v>
      </c>
      <c r="M100" s="18" t="str">
        <f>IFERROR(VLOOKUP(G100,ListaEfectos!$A$4:$F$77,6,0),"")</f>
        <v>Agua, Luz, Tierra</v>
      </c>
      <c r="N100" s="46" t="str">
        <f>IF(G100="requerimiento","Desventaja",IFERROR(IF(VLOOKUP($G100,ListaEfectos!$A$4:$F$77,1,0)&lt;&gt;"","Efecto"),IFERROR(IF(VLOOKUP($G100,ListaDesventajas!$A$2:$A$24,1,0)&lt;&gt;"","Desventaja"),G100)))</f>
        <v>Efecto</v>
      </c>
      <c r="O100" s="17">
        <f ca="1">IF($N100="Efecto",IFERROR(VLOOKUP(H100,INDIRECT(VLOOKUP($G100,ListaEfectos!$A$4:$F$77,2,0)),2,0),0),IF($N100="Desventaja",IFERROR(VLOOKUP(H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15</v>
      </c>
      <c r="P100" s="15">
        <f ca="1">IF($N100="Efecto",IFERROR(VLOOKUP(I100,INDIRECT(VLOOKUP($G100,ListaEfectos!$A$4:$F$77,2,0)),2,0),0),IF($N100="Desventaja",IFERROR(VLOOKUP(I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0</v>
      </c>
      <c r="Q100" s="15">
        <f ca="1">IF($N100="Efecto",IFERROR(VLOOKUP(J100,INDIRECT(VLOOKUP($G100,ListaEfectos!$A$4:$F$77,2,0)),2,0),0),IF($N100="Desventaja",IFERROR(VLOOKUP(J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0</v>
      </c>
      <c r="R100" s="15">
        <f ca="1">IF($N100="Efecto",IFERROR(VLOOKUP(K100,INDIRECT(VLOOKUP($G100,ListaEfectos!$A$4:$F$77,2,0)),2,0),0),IF($N100="Desventaja",IFERROR(VLOOKUP(K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0</v>
      </c>
      <c r="S100" s="15">
        <f ca="1">IF($N100="Efecto",IFERROR(VLOOKUP(L100,INDIRECT(VLOOKUP($G100,ListaEfectos!$A$4:$F$77,2,0)),2,0),0),IF($N100="Desventaja",IFERROR(VLOOKUP(L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0</v>
      </c>
      <c r="T100" s="52">
        <f t="shared" ca="1" si="18"/>
        <v>15</v>
      </c>
      <c r="V100" s="15" t="str">
        <f t="shared" si="14"/>
        <v>Defensa Predeterminada (Casi Imposible (240))</v>
      </c>
      <c r="W100" s="15" t="str">
        <f t="shared" si="15"/>
        <v/>
      </c>
      <c r="X100" s="15" t="str">
        <f t="shared" si="19"/>
        <v/>
      </c>
      <c r="Y100" s="34" t="str">
        <f t="shared" ca="1" si="26"/>
        <v/>
      </c>
      <c r="Z100" s="34" t="str">
        <f t="shared" ca="1" si="20"/>
        <v/>
      </c>
      <c r="AA100" s="34" t="str">
        <f t="shared" ca="1" si="21"/>
        <v/>
      </c>
      <c r="AB100" s="61" t="str">
        <f t="shared" ca="1" si="22"/>
        <v/>
      </c>
      <c r="AC100" s="62" t="str">
        <f t="shared" ca="1" si="23"/>
        <v/>
      </c>
      <c r="AD100" s="56" t="str">
        <f t="shared" si="24"/>
        <v/>
      </c>
      <c r="AE100" s="15" t="str">
        <f t="shared" ca="1" si="25"/>
        <v/>
      </c>
      <c r="AF100" s="15" t="str">
        <f ca="1">IF($AB100="","",IF(OR([1]Tablas!A$1&gt;MATCH("?*",$AB101:$AB117,0),INDEX($T:$T,ROW($M99)+[1]Tablas!A$1)&lt;5),"",IF(INDEX($T:$T,ROW($M99)+[1]Tablas!A$1)&lt;6,"000",SUBSTITUTE(SUBSTITUTE(SUBSTITUTE(SUBSTITUTE(SUBSTITUTE(SUBSTITUTE(SUBSTITUTE(INDIRECT(ADDRESS(ROW($M99)+[1]Tablas!A$1,COLUMN($M100))),", ",""),"Aire","1"),"Agua","2"),"Fuego","3"),"Tierra","4"),"Luz","5"),"Oscuridad","6"))))</f>
        <v/>
      </c>
      <c r="AG100" s="15" t="str">
        <f ca="1">IF($AB100="","",IF(OR([1]Tablas!B$1&gt;MATCH("?*",$AB101:$AB117,0),INDEX($T:$T,ROW($M99)+[1]Tablas!B$1)&lt;5),"",IF(INDEX($T:$T,ROW($M99)+[1]Tablas!B$1)&lt;6,"000",SUBSTITUTE(SUBSTITUTE(SUBSTITUTE(SUBSTITUTE(SUBSTITUTE(SUBSTITUTE(SUBSTITUTE(INDIRECT(ADDRESS(ROW($M99)+[1]Tablas!B$1,COLUMN($M100))),", ",""),"Aire","1"),"Agua","2"),"Fuego","3"),"Tierra","4"),"Luz","5"),"Oscuridad","6"))))</f>
        <v/>
      </c>
      <c r="AH100" s="15" t="str">
        <f ca="1">IF($AB100="","",IF(OR([1]Tablas!C$1&gt;MATCH("?*",$AB101:$AB117,0),INDEX($T:$T,ROW($M99)+[1]Tablas!C$1)&lt;5),"",IF(INDEX($T:$T,ROW($M99)+[1]Tablas!C$1)&lt;6,"000",SUBSTITUTE(SUBSTITUTE(SUBSTITUTE(SUBSTITUTE(SUBSTITUTE(SUBSTITUTE(SUBSTITUTE(INDIRECT(ADDRESS(ROW($M99)+[1]Tablas!C$1,COLUMN($M100))),", ",""),"Aire","1"),"Agua","2"),"Fuego","3"),"Tierra","4"),"Luz","5"),"Oscuridad","6"))))</f>
        <v/>
      </c>
      <c r="AI100" s="15" t="str">
        <f ca="1">IF($AB100="","",IF(OR([1]Tablas!D$1&gt;MATCH("?*",$AB101:$AB117,0),INDEX($T:$T,ROW($M99)+[1]Tablas!D$1)&lt;5),"",IF(INDEX($T:$T,ROW($M99)+[1]Tablas!D$1)&lt;6,"000",SUBSTITUTE(SUBSTITUTE(SUBSTITUTE(SUBSTITUTE(SUBSTITUTE(SUBSTITUTE(SUBSTITUTE(INDIRECT(ADDRESS(ROW($M99)+[1]Tablas!D$1,COLUMN($M100))),", ",""),"Aire","1"),"Agua","2"),"Fuego","3"),"Tierra","4"),"Luz","5"),"Oscuridad","6"))))</f>
        <v/>
      </c>
      <c r="AJ100" s="15" t="str">
        <f ca="1">IF($AB100="","",IF(OR([1]Tablas!E$1&gt;MATCH("?*",$AB101:$AB117,0),INDEX($T:$T,ROW($M99)+[1]Tablas!E$1)&lt;5),"",IF(INDEX($T:$T,ROW($M99)+[1]Tablas!E$1)&lt;6,"000",SUBSTITUTE(SUBSTITUTE(SUBSTITUTE(SUBSTITUTE(SUBSTITUTE(SUBSTITUTE(SUBSTITUTE(INDIRECT(ADDRESS(ROW($M99)+[1]Tablas!E$1,COLUMN($M100))),", ",""),"Aire","1"),"Agua","2"),"Fuego","3"),"Tierra","4"),"Luz","5"),"Oscuridad","6"))))</f>
        <v/>
      </c>
      <c r="AK100" s="15" t="str">
        <f ca="1">IF($AB100="","",IF(OR([1]Tablas!F$1&gt;MATCH("?*",$AB101:$AB117,0),INDEX($T:$T,ROW($M99)+[1]Tablas!F$1)&lt;5),"",IF(INDEX($T:$T,ROW($M99)+[1]Tablas!F$1)&lt;6,"000",SUBSTITUTE(SUBSTITUTE(SUBSTITUTE(SUBSTITUTE(SUBSTITUTE(SUBSTITUTE(SUBSTITUTE(INDIRECT(ADDRESS(ROW($M99)+[1]Tablas!F$1,COLUMN($M100))),", ",""),"Aire","1"),"Agua","2"),"Fuego","3"),"Tierra","4"),"Luz","5"),"Oscuridad","6"))))</f>
        <v/>
      </c>
    </row>
    <row r="101" spans="1:37" x14ac:dyDescent="0.25">
      <c r="A101" s="71"/>
      <c r="B101" s="18" t="s">
        <v>417</v>
      </c>
      <c r="C101" s="15">
        <f t="shared" si="16"/>
        <v>70</v>
      </c>
      <c r="D101" s="15">
        <f t="shared" si="17"/>
        <v>2</v>
      </c>
      <c r="E101" s="15" t="s">
        <v>72</v>
      </c>
      <c r="F101" s="15" t="str">
        <f t="array" ref="F101">IF(C101&lt;&gt;"",ADDRESS(ROW(C101),COLUMN(C101))&amp;":"&amp;ADDRESS(ROW(C101)-1+MATCH(TRUE,C102:$C$463&lt;&gt;"",0),COLUMN(U101)),F100)</f>
        <v>$C$101:$U$102</v>
      </c>
      <c r="G101" s="18" t="s">
        <v>245</v>
      </c>
      <c r="H101" s="16" t="s">
        <v>547</v>
      </c>
      <c r="L101" s="15" t="s">
        <v>100</v>
      </c>
      <c r="M101" s="18" t="str">
        <f>IFERROR(VLOOKUP(G101,ListaEfectos!$A$4:$F$77,6,0),"")</f>
        <v>Agua, Aire, Oscuridad</v>
      </c>
      <c r="N101" s="46" t="str">
        <f>IF(G101="requerimiento","Desventaja",IFERROR(IF(VLOOKUP($G101,ListaEfectos!$A$4:$F$77,1,0)&lt;&gt;"","Efecto"),IFERROR(IF(VLOOKUP($G101,ListaDesventajas!$A$2:$A$24,1,0)&lt;&gt;"","Desventaja"),G101)))</f>
        <v>Efecto</v>
      </c>
      <c r="O101" s="17">
        <f ca="1">IF($N101="Efecto",IFERROR(VLOOKUP(H101,INDIRECT(VLOOKUP($G101,ListaEfectos!$A$4:$F$77,2,0)),2,0),0),IF($N101="Desventaja",IFERROR(VLOOKUP(H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30</v>
      </c>
      <c r="P101" s="15">
        <f ca="1">IF($N101="Efecto",IFERROR(VLOOKUP(I101,INDIRECT(VLOOKUP($G101,ListaEfectos!$A$4:$F$77,2,0)),2,0),0),IF($N101="Desventaja",IFERROR(VLOOKUP(I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0</v>
      </c>
      <c r="Q101" s="15">
        <f ca="1">IF($N101="Efecto",IFERROR(VLOOKUP(J101,INDIRECT(VLOOKUP($G101,ListaEfectos!$A$4:$F$77,2,0)),2,0),0),IF($N101="Desventaja",IFERROR(VLOOKUP(J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0</v>
      </c>
      <c r="R101" s="15">
        <f ca="1">IF($N101="Efecto",IFERROR(VLOOKUP(K101,INDIRECT(VLOOKUP($G101,ListaEfectos!$A$4:$F$77,2,0)),2,0),0),IF($N101="Desventaja",IFERROR(VLOOKUP(K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0</v>
      </c>
      <c r="S101" s="15">
        <f ca="1">IF($N101="Efecto",IFERROR(VLOOKUP(L101,INDIRECT(VLOOKUP($G101,ListaEfectos!$A$4:$F$77,2,0)),2,0),0),IF($N101="Desventaja",IFERROR(VLOOKUP(L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0</v>
      </c>
      <c r="T101" s="52">
        <f t="shared" ca="1" si="18"/>
        <v>30</v>
      </c>
      <c r="V101" s="15" t="str">
        <f t="shared" si="14"/>
        <v>Ataque Adicional Limitado (+5, Sostenimiento Menor)</v>
      </c>
      <c r="W101" s="15" t="str">
        <f t="shared" si="15"/>
        <v/>
      </c>
      <c r="X101" s="15" t="str">
        <f t="shared" si="19"/>
        <v/>
      </c>
      <c r="Y101" s="34" t="str">
        <f t="shared" ca="1" si="26"/>
        <v>Ataque Adicional Limitado (+5, Sostenimiento Menor)</v>
      </c>
      <c r="Z101" s="34" t="str">
        <f t="shared" ca="1" si="20"/>
        <v/>
      </c>
      <c r="AA101" s="34" t="str">
        <f t="shared" ca="1" si="21"/>
        <v/>
      </c>
      <c r="AB101" s="61" t="str">
        <f t="shared" ca="1" si="22"/>
        <v>Ataque Adicional Limitado (+5, Sostenimiento Menor)</v>
      </c>
      <c r="AC101" s="62" t="str">
        <f t="shared" ca="1" si="23"/>
        <v/>
      </c>
      <c r="AD101" s="56" t="str">
        <f t="shared" si="24"/>
        <v>Kagami No Kakera</v>
      </c>
      <c r="AE101" s="15" t="str">
        <f t="shared" ca="1" si="25"/>
        <v>Agua, Aire, Oscuridad</v>
      </c>
      <c r="AF101" s="15" t="str">
        <f ca="1">IF($AB101="","",IF(OR([1]Tablas!A$1&gt;MATCH("?*",$AB102:$AB118,0),INDEX($T:$T,ROW($M100)+[1]Tablas!A$1)&lt;5),"",IF(INDEX($T:$T,ROW($M100)+[1]Tablas!A$1)&lt;6,"000",SUBSTITUTE(SUBSTITUTE(SUBSTITUTE(SUBSTITUTE(SUBSTITUTE(SUBSTITUTE(SUBSTITUTE(INDIRECT(ADDRESS(ROW($M100)+[1]Tablas!A$1,COLUMN($M101))),", ",""),"Aire","1"),"Agua","2"),"Fuego","3"),"Tierra","4"),"Luz","5"),"Oscuridad","6"))))</f>
        <v>216</v>
      </c>
      <c r="AG101" s="15" t="str">
        <f ca="1">IF($AB101="","",IF(OR([1]Tablas!B$1&gt;MATCH("?*",$AB102:$AB118,0),INDEX($T:$T,ROW($M100)+[1]Tablas!B$1)&lt;5),"",IF(INDEX($T:$T,ROW($M100)+[1]Tablas!B$1)&lt;6,"000",SUBSTITUTE(SUBSTITUTE(SUBSTITUTE(SUBSTITUTE(SUBSTITUTE(SUBSTITUTE(SUBSTITUTE(INDIRECT(ADDRESS(ROW($M100)+[1]Tablas!B$1,COLUMN($M101))),", ",""),"Aire","1"),"Agua","2"),"Fuego","3"),"Tierra","4"),"Luz","5"),"Oscuridad","6"))))</f>
        <v/>
      </c>
      <c r="AH101" s="15" t="str">
        <f ca="1">IF($AB101="","",IF(OR([1]Tablas!C$1&gt;MATCH("?*",$AB102:$AB118,0),INDEX($T:$T,ROW($M100)+[1]Tablas!C$1)&lt;5),"",IF(INDEX($T:$T,ROW($M100)+[1]Tablas!C$1)&lt;6,"000",SUBSTITUTE(SUBSTITUTE(SUBSTITUTE(SUBSTITUTE(SUBSTITUTE(SUBSTITUTE(SUBSTITUTE(INDIRECT(ADDRESS(ROW($M100)+[1]Tablas!C$1,COLUMN($M101))),", ",""),"Aire","1"),"Agua","2"),"Fuego","3"),"Tierra","4"),"Luz","5"),"Oscuridad","6"))))</f>
        <v/>
      </c>
      <c r="AI101" s="15" t="str">
        <f ca="1">IF($AB101="","",IF(OR([1]Tablas!D$1&gt;MATCH("?*",$AB102:$AB118,0),INDEX($T:$T,ROW($M100)+[1]Tablas!D$1)&lt;5),"",IF(INDEX($T:$T,ROW($M100)+[1]Tablas!D$1)&lt;6,"000",SUBSTITUTE(SUBSTITUTE(SUBSTITUTE(SUBSTITUTE(SUBSTITUTE(SUBSTITUTE(SUBSTITUTE(INDIRECT(ADDRESS(ROW($M100)+[1]Tablas!D$1,COLUMN($M101))),", ",""),"Aire","1"),"Agua","2"),"Fuego","3"),"Tierra","4"),"Luz","5"),"Oscuridad","6"))))</f>
        <v/>
      </c>
      <c r="AJ101" s="15" t="str">
        <f ca="1">IF($AB101="","",IF(OR([1]Tablas!E$1&gt;MATCH("?*",$AB102:$AB118,0),INDEX($T:$T,ROW($M100)+[1]Tablas!E$1)&lt;5),"",IF(INDEX($T:$T,ROW($M100)+[1]Tablas!E$1)&lt;6,"000",SUBSTITUTE(SUBSTITUTE(SUBSTITUTE(SUBSTITUTE(SUBSTITUTE(SUBSTITUTE(SUBSTITUTE(INDIRECT(ADDRESS(ROW($M100)+[1]Tablas!E$1,COLUMN($M101))),", ",""),"Aire","1"),"Agua","2"),"Fuego","3"),"Tierra","4"),"Luz","5"),"Oscuridad","6"))))</f>
        <v/>
      </c>
      <c r="AK101" s="15" t="str">
        <f ca="1">IF($AB101="","",IF(OR([1]Tablas!F$1&gt;MATCH("?*",$AB102:$AB118,0),INDEX($T:$T,ROW($M100)+[1]Tablas!F$1)&lt;5),"",IF(INDEX($T:$T,ROW($M100)+[1]Tablas!F$1)&lt;6,"000",SUBSTITUTE(SUBSTITUTE(SUBSTITUTE(SUBSTITUTE(SUBSTITUTE(SUBSTITUTE(SUBSTITUTE(INDIRECT(ADDRESS(ROW($M100)+[1]Tablas!F$1,COLUMN($M101))),", ",""),"Aire","1"),"Agua","2"),"Fuego","3"),"Tierra","4"),"Luz","5"),"Oscuridad","6"))))</f>
        <v/>
      </c>
    </row>
    <row r="102" spans="1:37" x14ac:dyDescent="0.25">
      <c r="A102" s="71"/>
      <c r="C102" s="15" t="str">
        <f t="shared" si="16"/>
        <v/>
      </c>
      <c r="D102" s="15" t="str">
        <f t="shared" si="17"/>
        <v/>
      </c>
      <c r="E102" s="15" t="s">
        <v>79</v>
      </c>
      <c r="F102" s="15" t="str">
        <f t="array" ref="F102">IF(C102&lt;&gt;"",ADDRESS(ROW(C102),COLUMN(C102))&amp;":"&amp;ADDRESS(ROW(C102)-1+MATCH(TRUE,C103:$C$463&lt;&gt;"",0),COLUMN(U102)),F101)</f>
        <v>$C$101:$U$102</v>
      </c>
      <c r="G102" s="18" t="s">
        <v>100</v>
      </c>
      <c r="M102" s="18" t="str">
        <f>IFERROR(VLOOKUP(G102,ListaEfectos!$A$4:$F$77,6,0),"")</f>
        <v/>
      </c>
      <c r="N102" s="46" t="str">
        <f>IF(G102="requerimiento","Desventaja",IFERROR(IF(VLOOKUP($G102,ListaEfectos!$A$4:$F$77,1,0)&lt;&gt;"","Efecto"),IFERROR(IF(VLOOKUP($G102,ListaDesventajas!$A$2:$A$24,1,0)&lt;&gt;"","Desventaja"),G102)))</f>
        <v>Sostenimiento Menor</v>
      </c>
      <c r="O102" s="17">
        <f ca="1">IF($N102="Efecto",IFERROR(VLOOKUP(H102,INDIRECT(VLOOKUP($G102,ListaEfectos!$A$4:$F$77,2,0)),2,0),0),IF($N102="Desventaja",IFERROR(VLOOKUP(H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P102" s="15">
        <f ca="1">IF($N102="Efecto",IFERROR(VLOOKUP(I102,INDIRECT(VLOOKUP($G102,ListaEfectos!$A$4:$F$77,2,0)),2,0),0),IF($N102="Desventaja",IFERROR(VLOOKUP(I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Q102" s="15">
        <f ca="1">IF($N102="Efecto",IFERROR(VLOOKUP(J102,INDIRECT(VLOOKUP($G102,ListaEfectos!$A$4:$F$77,2,0)),2,0),0),IF($N102="Desventaja",IFERROR(VLOOKUP(J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R102" s="15">
        <f ca="1">IF($N102="Efecto",IFERROR(VLOOKUP(K102,INDIRECT(VLOOKUP($G102,ListaEfectos!$A$4:$F$77,2,0)),2,0),0),IF($N102="Desventaja",IFERROR(VLOOKUP(K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S102" s="15">
        <f ca="1">IF($N102="Efecto",IFERROR(VLOOKUP(L102,INDIRECT(VLOOKUP($G102,ListaEfectos!$A$4:$F$77,2,0)),2,0),0),IF($N102="Desventaja",IFERROR(VLOOKUP(L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T102" s="52">
        <f t="shared" ca="1" si="18"/>
        <v>40</v>
      </c>
      <c r="V102" s="15" t="str">
        <f t="shared" si="14"/>
        <v/>
      </c>
      <c r="W102" s="15" t="str">
        <f t="shared" si="15"/>
        <v/>
      </c>
      <c r="X102" s="15" t="str">
        <f t="shared" si="19"/>
        <v/>
      </c>
      <c r="Y102" s="34" t="str">
        <f t="shared" ca="1" si="26"/>
        <v/>
      </c>
      <c r="Z102" s="34" t="str">
        <f t="shared" ca="1" si="20"/>
        <v/>
      </c>
      <c r="AA102" s="34" t="str">
        <f t="shared" ca="1" si="21"/>
        <v/>
      </c>
      <c r="AB102" s="61" t="str">
        <f t="shared" ca="1" si="22"/>
        <v/>
      </c>
      <c r="AC102" s="62" t="str">
        <f t="shared" ca="1" si="23"/>
        <v/>
      </c>
      <c r="AD102" s="56" t="str">
        <f t="shared" si="24"/>
        <v/>
      </c>
      <c r="AE102" s="15" t="str">
        <f t="shared" ca="1" si="25"/>
        <v/>
      </c>
      <c r="AF102" s="15" t="str">
        <f ca="1">IF($AB102="","",IF(OR([1]Tablas!A$1&gt;MATCH("?*",$AB103:$AB119,0),INDEX($T:$T,ROW($M101)+[1]Tablas!A$1)&lt;5),"",IF(INDEX($T:$T,ROW($M101)+[1]Tablas!A$1)&lt;6,"000",SUBSTITUTE(SUBSTITUTE(SUBSTITUTE(SUBSTITUTE(SUBSTITUTE(SUBSTITUTE(SUBSTITUTE(INDIRECT(ADDRESS(ROW($M101)+[1]Tablas!A$1,COLUMN($M102))),", ",""),"Aire","1"),"Agua","2"),"Fuego","3"),"Tierra","4"),"Luz","5"),"Oscuridad","6"))))</f>
        <v/>
      </c>
      <c r="AG102" s="15" t="str">
        <f ca="1">IF($AB102="","",IF(OR([1]Tablas!B$1&gt;MATCH("?*",$AB103:$AB119,0),INDEX($T:$T,ROW($M101)+[1]Tablas!B$1)&lt;5),"",IF(INDEX($T:$T,ROW($M101)+[1]Tablas!B$1)&lt;6,"000",SUBSTITUTE(SUBSTITUTE(SUBSTITUTE(SUBSTITUTE(SUBSTITUTE(SUBSTITUTE(SUBSTITUTE(INDIRECT(ADDRESS(ROW($M101)+[1]Tablas!B$1,COLUMN($M102))),", ",""),"Aire","1"),"Agua","2"),"Fuego","3"),"Tierra","4"),"Luz","5"),"Oscuridad","6"))))</f>
        <v/>
      </c>
      <c r="AH102" s="15" t="str">
        <f ca="1">IF($AB102="","",IF(OR([1]Tablas!C$1&gt;MATCH("?*",$AB103:$AB119,0),INDEX($T:$T,ROW($M101)+[1]Tablas!C$1)&lt;5),"",IF(INDEX($T:$T,ROW($M101)+[1]Tablas!C$1)&lt;6,"000",SUBSTITUTE(SUBSTITUTE(SUBSTITUTE(SUBSTITUTE(SUBSTITUTE(SUBSTITUTE(SUBSTITUTE(INDIRECT(ADDRESS(ROW($M101)+[1]Tablas!C$1,COLUMN($M102))),", ",""),"Aire","1"),"Agua","2"),"Fuego","3"),"Tierra","4"),"Luz","5"),"Oscuridad","6"))))</f>
        <v/>
      </c>
      <c r="AI102" s="15" t="str">
        <f ca="1">IF($AB102="","",IF(OR([1]Tablas!D$1&gt;MATCH("?*",$AB103:$AB119,0),INDEX($T:$T,ROW($M101)+[1]Tablas!D$1)&lt;5),"",IF(INDEX($T:$T,ROW($M101)+[1]Tablas!D$1)&lt;6,"000",SUBSTITUTE(SUBSTITUTE(SUBSTITUTE(SUBSTITUTE(SUBSTITUTE(SUBSTITUTE(SUBSTITUTE(INDIRECT(ADDRESS(ROW($M101)+[1]Tablas!D$1,COLUMN($M102))),", ",""),"Aire","1"),"Agua","2"),"Fuego","3"),"Tierra","4"),"Luz","5"),"Oscuridad","6"))))</f>
        <v/>
      </c>
      <c r="AJ102" s="15" t="str">
        <f ca="1">IF($AB102="","",IF(OR([1]Tablas!E$1&gt;MATCH("?*",$AB103:$AB119,0),INDEX($T:$T,ROW($M101)+[1]Tablas!E$1)&lt;5),"",IF(INDEX($T:$T,ROW($M101)+[1]Tablas!E$1)&lt;6,"000",SUBSTITUTE(SUBSTITUTE(SUBSTITUTE(SUBSTITUTE(SUBSTITUTE(SUBSTITUTE(SUBSTITUTE(INDIRECT(ADDRESS(ROW($M101)+[1]Tablas!E$1,COLUMN($M102))),", ",""),"Aire","1"),"Agua","2"),"Fuego","3"),"Tierra","4"),"Luz","5"),"Oscuridad","6"))))</f>
        <v/>
      </c>
      <c r="AK102" s="15" t="str">
        <f ca="1">IF($AB102="","",IF(OR([1]Tablas!F$1&gt;MATCH("?*",$AB103:$AB119,0),INDEX($T:$T,ROW($M101)+[1]Tablas!F$1)&lt;5),"",IF(INDEX($T:$T,ROW($M101)+[1]Tablas!F$1)&lt;6,"000",SUBSTITUTE(SUBSTITUTE(SUBSTITUTE(SUBSTITUTE(SUBSTITUTE(SUBSTITUTE(SUBSTITUTE(INDIRECT(ADDRESS(ROW($M101)+[1]Tablas!F$1,COLUMN($M102))),", ",""),"Aire","1"),"Agua","2"),"Fuego","3"),"Tierra","4"),"Luz","5"),"Oscuridad","6"))))</f>
        <v/>
      </c>
    </row>
    <row r="103" spans="1:37" x14ac:dyDescent="0.25">
      <c r="A103" s="71"/>
      <c r="B103" s="18" t="s">
        <v>418</v>
      </c>
      <c r="C103" s="15">
        <f t="shared" si="16"/>
        <v>115</v>
      </c>
      <c r="D103" s="15">
        <f t="shared" si="17"/>
        <v>3</v>
      </c>
      <c r="E103" s="15" t="s">
        <v>534</v>
      </c>
      <c r="F103" s="15" t="str">
        <f t="array" ref="F103">IF(C103&lt;&gt;"",ADDRESS(ROW(C103),COLUMN(C103))&amp;":"&amp;ADDRESS(ROW(C103)-1+MATCH(TRUE,C104:$C$463&lt;&gt;"",0),COLUMN(U103)),F102)</f>
        <v>$C$103:$U$104</v>
      </c>
      <c r="G103" s="18" t="s">
        <v>337</v>
      </c>
      <c r="H103" s="15" t="s">
        <v>374</v>
      </c>
      <c r="I103" s="15" t="s">
        <v>373</v>
      </c>
      <c r="J103" s="15" t="s">
        <v>552</v>
      </c>
      <c r="K103" s="15" t="s">
        <v>551</v>
      </c>
      <c r="M103" s="18" t="str">
        <f>IFERROR(VLOOKUP(G103,ListaEfectos!$A$4:$F$77,6,0),"")</f>
        <v>Luz, Oscuridad</v>
      </c>
      <c r="N103" s="46" t="str">
        <f>IF(G103="requerimiento","Desventaja",IFERROR(IF(VLOOKUP($G103,ListaEfectos!$A$4:$F$77,1,0)&lt;&gt;"","Efecto"),IFERROR(IF(VLOOKUP($G103,ListaDesventajas!$A$2:$A$24,1,0)&lt;&gt;"","Desventaja"),G103)))</f>
        <v>Efecto</v>
      </c>
      <c r="O103" s="17">
        <f ca="1">IF($N103="Efecto",IFERROR(VLOOKUP(H103,INDIRECT(VLOOKUP($G103,ListaEfectos!$A$4:$F$77,2,0)),2,0),0),IF($N103="Desventaja",IFERROR(VLOOKUP(H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50</v>
      </c>
      <c r="P103" s="15">
        <f ca="1">IF($N103="Efecto",IFERROR(VLOOKUP(I103,INDIRECT(VLOOKUP($G103,ListaEfectos!$A$4:$F$77,2,0)),2,0),0),IF($N103="Desventaja",IFERROR(VLOOKUP(I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20</v>
      </c>
      <c r="Q103" s="15">
        <f ca="1">IF($N103="Efecto",IFERROR(VLOOKUP(J103,INDIRECT(VLOOKUP($G103,ListaEfectos!$A$4:$F$77,2,0)),2,0),0),IF($N103="Desventaja",IFERROR(VLOOKUP(J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15</v>
      </c>
      <c r="R103" s="15">
        <f ca="1">IF($N103="Efecto",IFERROR(VLOOKUP(K103,INDIRECT(VLOOKUP($G103,ListaEfectos!$A$4:$F$77,2,0)),2,0),0),IF($N103="Desventaja",IFERROR(VLOOKUP(K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50</v>
      </c>
      <c r="S103" s="15">
        <f ca="1">IF($N103="Efecto",IFERROR(VLOOKUP(L103,INDIRECT(VLOOKUP($G103,ListaEfectos!$A$4:$F$77,2,0)),2,0),0),IF($N103="Desventaja",IFERROR(VLOOKUP(L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0</v>
      </c>
      <c r="T103" s="52">
        <f t="shared" ca="1" si="18"/>
        <v>135</v>
      </c>
      <c r="V103" s="15" t="str">
        <f t="shared" si="14"/>
        <v>Estados Sobrenaturales (RF 180, Estado añadido: Paralización Total, Distancia: 50 metros, Condición: Por el Aire)</v>
      </c>
      <c r="W103" s="15" t="str">
        <f t="shared" si="15"/>
        <v/>
      </c>
      <c r="X103" s="15" t="str">
        <f t="shared" si="19"/>
        <v/>
      </c>
      <c r="Y103" s="34" t="str">
        <f t="shared" ca="1" si="26"/>
        <v>Estados Sobrenaturales (RF 180, Estado añadido: Paralización Total, Distancia: 50 metros, Condición: Por el Aire)</v>
      </c>
      <c r="Z103" s="34" t="str">
        <f t="shared" ca="1" si="20"/>
        <v>Predeterminación</v>
      </c>
      <c r="AA103" s="34" t="str">
        <f t="shared" ca="1" si="21"/>
        <v/>
      </c>
      <c r="AB103" s="61" t="str">
        <f t="shared" ca="1" si="22"/>
        <v>Estados Sobrenaturales (RF 180, Estado añadido: Paralización Total, Distancia: 50 metros, Condición: Por el Aire)</v>
      </c>
      <c r="AC103" s="62" t="str">
        <f t="shared" ca="1" si="23"/>
        <v>Predeterminación</v>
      </c>
      <c r="AD103" s="56" t="str">
        <f t="shared" si="24"/>
        <v>Shitsunen No Sekai</v>
      </c>
      <c r="AE103" s="15" t="str">
        <f t="shared" ca="1" si="25"/>
        <v>Luz, Oscuridad</v>
      </c>
      <c r="AF103" s="15" t="str">
        <f ca="1">IF($AB103="","",IF(OR([1]Tablas!A$1&gt;MATCH("?*",$AB104:$AB120,0),INDEX($T:$T,ROW($M102)+[1]Tablas!A$1)&lt;5),"",IF(INDEX($T:$T,ROW($M102)+[1]Tablas!A$1)&lt;6,"000",SUBSTITUTE(SUBSTITUTE(SUBSTITUTE(SUBSTITUTE(SUBSTITUTE(SUBSTITUTE(SUBSTITUTE(INDIRECT(ADDRESS(ROW($M102)+[1]Tablas!A$1,COLUMN($M103))),", ",""),"Aire","1"),"Agua","2"),"Fuego","3"),"Tierra","4"),"Luz","5"),"Oscuridad","6"))))</f>
        <v>56</v>
      </c>
      <c r="AG103" s="15" t="str">
        <f ca="1">IF($AB103="","",IF(OR([1]Tablas!B$1&gt;MATCH("?*",$AB104:$AB120,0),INDEX($T:$T,ROW($M102)+[1]Tablas!B$1)&lt;5),"",IF(INDEX($T:$T,ROW($M102)+[1]Tablas!B$1)&lt;6,"000",SUBSTITUTE(SUBSTITUTE(SUBSTITUTE(SUBSTITUTE(SUBSTITUTE(SUBSTITUTE(SUBSTITUTE(INDIRECT(ADDRESS(ROW($M102)+[1]Tablas!B$1,COLUMN($M103))),", ",""),"Aire","1"),"Agua","2"),"Fuego","3"),"Tierra","4"),"Luz","5"),"Oscuridad","6"))))</f>
        <v/>
      </c>
      <c r="AH103" s="15" t="str">
        <f ca="1">IF($AB103="","",IF(OR([1]Tablas!C$1&gt;MATCH("?*",$AB104:$AB120,0),INDEX($T:$T,ROW($M102)+[1]Tablas!C$1)&lt;5),"",IF(INDEX($T:$T,ROW($M102)+[1]Tablas!C$1)&lt;6,"000",SUBSTITUTE(SUBSTITUTE(SUBSTITUTE(SUBSTITUTE(SUBSTITUTE(SUBSTITUTE(SUBSTITUTE(INDIRECT(ADDRESS(ROW($M102)+[1]Tablas!C$1,COLUMN($M103))),", ",""),"Aire","1"),"Agua","2"),"Fuego","3"),"Tierra","4"),"Luz","5"),"Oscuridad","6"))))</f>
        <v/>
      </c>
      <c r="AI103" s="15" t="str">
        <f ca="1">IF($AB103="","",IF(OR([1]Tablas!D$1&gt;MATCH("?*",$AB104:$AB120,0),INDEX($T:$T,ROW($M102)+[1]Tablas!D$1)&lt;5),"",IF(INDEX($T:$T,ROW($M102)+[1]Tablas!D$1)&lt;6,"000",SUBSTITUTE(SUBSTITUTE(SUBSTITUTE(SUBSTITUTE(SUBSTITUTE(SUBSTITUTE(SUBSTITUTE(INDIRECT(ADDRESS(ROW($M102)+[1]Tablas!D$1,COLUMN($M103))),", ",""),"Aire","1"),"Agua","2"),"Fuego","3"),"Tierra","4"),"Luz","5"),"Oscuridad","6"))))</f>
        <v/>
      </c>
      <c r="AJ103" s="15" t="str">
        <f ca="1">IF($AB103="","",IF(OR([1]Tablas!E$1&gt;MATCH("?*",$AB104:$AB120,0),INDEX($T:$T,ROW($M102)+[1]Tablas!E$1)&lt;5),"",IF(INDEX($T:$T,ROW($M102)+[1]Tablas!E$1)&lt;6,"000",SUBSTITUTE(SUBSTITUTE(SUBSTITUTE(SUBSTITUTE(SUBSTITUTE(SUBSTITUTE(SUBSTITUTE(INDIRECT(ADDRESS(ROW($M102)+[1]Tablas!E$1,COLUMN($M103))),", ",""),"Aire","1"),"Agua","2"),"Fuego","3"),"Tierra","4"),"Luz","5"),"Oscuridad","6"))))</f>
        <v/>
      </c>
      <c r="AK103" s="15" t="str">
        <f ca="1">IF($AB103="","",IF(OR([1]Tablas!F$1&gt;MATCH("?*",$AB104:$AB120,0),INDEX($T:$T,ROW($M102)+[1]Tablas!F$1)&lt;5),"",IF(INDEX($T:$T,ROW($M102)+[1]Tablas!F$1)&lt;6,"000",SUBSTITUTE(SUBSTITUTE(SUBSTITUTE(SUBSTITUTE(SUBSTITUTE(SUBSTITUTE(SUBSTITUTE(INDIRECT(ADDRESS(ROW($M102)+[1]Tablas!F$1,COLUMN($M103))),", ",""),"Aire","1"),"Agua","2"),"Fuego","3"),"Tierra","4"),"Luz","5"),"Oscuridad","6"))))</f>
        <v/>
      </c>
    </row>
    <row r="104" spans="1:37" s="23" customFormat="1" ht="15.75" thickBot="1" x14ac:dyDescent="0.3">
      <c r="A104" s="72"/>
      <c r="B104" s="25" t="s">
        <v>256</v>
      </c>
      <c r="C104" s="23" t="str">
        <f t="shared" si="16"/>
        <v/>
      </c>
      <c r="D104" s="23" t="str">
        <f t="shared" si="17"/>
        <v/>
      </c>
      <c r="F104" s="23" t="str">
        <f t="array" ref="F104">IF(C104&lt;&gt;"",ADDRESS(ROW(C104),COLUMN(C104))&amp;":"&amp;ADDRESS(ROW(C104)-1+MATCH(TRUE,C105:$C$463&lt;&gt;"",0),COLUMN(U104)),F103)</f>
        <v>$C$103:$U$104</v>
      </c>
      <c r="G104" s="25" t="s">
        <v>284</v>
      </c>
      <c r="H104" s="23" t="s">
        <v>919</v>
      </c>
      <c r="M104" s="25" t="str">
        <f>IFERROR(VLOOKUP(G104,ListaEfectos!$A$4:$F$77,6,0),"")</f>
        <v/>
      </c>
      <c r="N104" s="48" t="str">
        <f>IF(G104="requerimiento","Desventaja",IFERROR(IF(VLOOKUP($G104,ListaEfectos!$A$4:$F$77,1,0)&lt;&gt;"","Efecto"),IFERROR(IF(VLOOKUP($G104,ListaDesventajas!$A$2:$A$24,1,0)&lt;&gt;"","Desventaja"),G104)))</f>
        <v>Desventaja</v>
      </c>
      <c r="O104" s="22">
        <f ca="1">IF($N104="Efecto",IFERROR(VLOOKUP(H104,INDIRECT(VLOOKUP($G104,ListaEfectos!$A$4:$F$77,2,0)),2,0),0),IF($N104="Desventaja",IFERROR(VLOOKUP(H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-20</v>
      </c>
      <c r="P104" s="23">
        <f ca="1">IF($N104="Efecto",IFERROR(VLOOKUP(I104,INDIRECT(VLOOKUP($G104,ListaEfectos!$A$4:$F$77,2,0)),2,0),0),IF($N104="Desventaja",IFERROR(VLOOKUP(I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0</v>
      </c>
      <c r="Q104" s="23">
        <f ca="1">IF($N104="Efecto",IFERROR(VLOOKUP(J104,INDIRECT(VLOOKUP($G104,ListaEfectos!$A$4:$F$77,2,0)),2,0),0),IF($N104="Desventaja",IFERROR(VLOOKUP(J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0</v>
      </c>
      <c r="R104" s="23">
        <f ca="1">IF($N104="Efecto",IFERROR(VLOOKUP(K104,INDIRECT(VLOOKUP($G104,ListaEfectos!$A$4:$F$77,2,0)),2,0),0),IF($N104="Desventaja",IFERROR(VLOOKUP(K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0</v>
      </c>
      <c r="S104" s="23">
        <f ca="1">IF($N104="Efecto",IFERROR(VLOOKUP(L104,INDIRECT(VLOOKUP($G104,ListaEfectos!$A$4:$F$77,2,0)),2,0),0),IF($N104="Desventaja",IFERROR(VLOOKUP(L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0</v>
      </c>
      <c r="T104" s="54">
        <f t="shared" ca="1" si="18"/>
        <v>-20</v>
      </c>
      <c r="U104" s="40"/>
      <c r="V104" s="23" t="str">
        <f t="shared" si="14"/>
        <v/>
      </c>
      <c r="W104" s="23" t="str">
        <f>IF(N104="desventaja",G104&amp;IF(H104=" ",""," ("&amp;H104&amp;IF(I104="","",", "&amp;I104)&amp;IF(J104="","",", "&amp;J104)&amp;IF(K104="","",", "&amp;K104)&amp;IF(L104="","",", "&amp;L104)&amp;")"),"")</f>
        <v>Predeterminación</v>
      </c>
      <c r="X104" s="23" t="str">
        <f t="shared" si="19"/>
        <v/>
      </c>
      <c r="Y104" s="41" t="str">
        <f t="shared" ca="1" si="26"/>
        <v/>
      </c>
      <c r="Z104" s="41" t="str">
        <f t="shared" ca="1" si="20"/>
        <v/>
      </c>
      <c r="AA104" s="41" t="str">
        <f t="shared" ca="1" si="21"/>
        <v/>
      </c>
      <c r="AB104" s="65" t="str">
        <f t="shared" ca="1" si="22"/>
        <v/>
      </c>
      <c r="AC104" s="66" t="str">
        <f t="shared" ca="1" si="23"/>
        <v/>
      </c>
      <c r="AD104" s="58" t="e">
        <f t="shared" si="24"/>
        <v>#VALUE!</v>
      </c>
      <c r="AE104" s="23" t="str">
        <f t="shared" ca="1" si="25"/>
        <v/>
      </c>
      <c r="AF104" s="23" t="str">
        <f ca="1">IF($AB104="","",IF(OR([1]Tablas!A$1&gt;MATCH("?*",$AB105:$AB121,0),INDEX($T:$T,ROW($M103)+[1]Tablas!A$1)&lt;5),"",IF(INDEX($T:$T,ROW($M103)+[1]Tablas!A$1)&lt;6,"000",SUBSTITUTE(SUBSTITUTE(SUBSTITUTE(SUBSTITUTE(SUBSTITUTE(SUBSTITUTE(SUBSTITUTE(INDIRECT(ADDRESS(ROW($M103)+[1]Tablas!A$1,COLUMN($M104))),", ",""),"Aire","1"),"Agua","2"),"Fuego","3"),"Tierra","4"),"Luz","5"),"Oscuridad","6"))))</f>
        <v/>
      </c>
      <c r="AG104" s="23" t="str">
        <f ca="1">IF($AB104="","",IF(OR([1]Tablas!B$1&gt;MATCH("?*",$AB105:$AB121,0),INDEX($T:$T,ROW($M103)+[1]Tablas!B$1)&lt;5),"",IF(INDEX($T:$T,ROW($M103)+[1]Tablas!B$1)&lt;6,"000",SUBSTITUTE(SUBSTITUTE(SUBSTITUTE(SUBSTITUTE(SUBSTITUTE(SUBSTITUTE(SUBSTITUTE(INDIRECT(ADDRESS(ROW($M103)+[1]Tablas!B$1,COLUMN($M104))),", ",""),"Aire","1"),"Agua","2"),"Fuego","3"),"Tierra","4"),"Luz","5"),"Oscuridad","6"))))</f>
        <v/>
      </c>
      <c r="AH104" s="23" t="str">
        <f ca="1">IF($AB104="","",IF(OR([1]Tablas!C$1&gt;MATCH("?*",$AB105:$AB121,0),INDEX($T:$T,ROW($M103)+[1]Tablas!C$1)&lt;5),"",IF(INDEX($T:$T,ROW($M103)+[1]Tablas!C$1)&lt;6,"000",SUBSTITUTE(SUBSTITUTE(SUBSTITUTE(SUBSTITUTE(SUBSTITUTE(SUBSTITUTE(SUBSTITUTE(INDIRECT(ADDRESS(ROW($M103)+[1]Tablas!C$1,COLUMN($M104))),", ",""),"Aire","1"),"Agua","2"),"Fuego","3"),"Tierra","4"),"Luz","5"),"Oscuridad","6"))))</f>
        <v/>
      </c>
      <c r="AI104" s="23" t="str">
        <f ca="1">IF($AB104="","",IF(OR([1]Tablas!D$1&gt;MATCH("?*",$AB105:$AB121,0),INDEX($T:$T,ROW($M103)+[1]Tablas!D$1)&lt;5),"",IF(INDEX($T:$T,ROW($M103)+[1]Tablas!D$1)&lt;6,"000",SUBSTITUTE(SUBSTITUTE(SUBSTITUTE(SUBSTITUTE(SUBSTITUTE(SUBSTITUTE(SUBSTITUTE(INDIRECT(ADDRESS(ROW($M103)+[1]Tablas!D$1,COLUMN($M104))),", ",""),"Aire","1"),"Agua","2"),"Fuego","3"),"Tierra","4"),"Luz","5"),"Oscuridad","6"))))</f>
        <v/>
      </c>
      <c r="AJ104" s="23" t="str">
        <f ca="1">IF($AB104="","",IF(OR([1]Tablas!E$1&gt;MATCH("?*",$AB105:$AB121,0),INDEX($T:$T,ROW($M103)+[1]Tablas!E$1)&lt;5),"",IF(INDEX($T:$T,ROW($M103)+[1]Tablas!E$1)&lt;6,"000",SUBSTITUTE(SUBSTITUTE(SUBSTITUTE(SUBSTITUTE(SUBSTITUTE(SUBSTITUTE(SUBSTITUTE(INDIRECT(ADDRESS(ROW($M103)+[1]Tablas!E$1,COLUMN($M104))),", ",""),"Aire","1"),"Agua","2"),"Fuego","3"),"Tierra","4"),"Luz","5"),"Oscuridad","6"))))</f>
        <v/>
      </c>
      <c r="AK104" s="23" t="str">
        <f ca="1">IF($AB104="","",IF(OR([1]Tablas!F$1&gt;MATCH("?*",$AB105:$AB121,0),INDEX($T:$T,ROW($M103)+[1]Tablas!F$1)&lt;5),"",IF(INDEX($T:$T,ROW($M103)+[1]Tablas!F$1)&lt;6,"000",SUBSTITUTE(SUBSTITUTE(SUBSTITUTE(SUBSTITUTE(SUBSTITUTE(SUBSTITUTE(SUBSTITUTE(INDIRECT(ADDRESS(ROW($M103)+[1]Tablas!F$1,COLUMN($M104))),", ",""),"Aire","1"),"Agua","2"),"Fuego","3"),"Tierra","4"),"Luz","5"),"Oscuridad","6"))))</f>
        <v/>
      </c>
    </row>
    <row r="105" spans="1:37" x14ac:dyDescent="0.25">
      <c r="A105" s="73" t="s">
        <v>315</v>
      </c>
      <c r="B105" s="18" t="s">
        <v>419</v>
      </c>
      <c r="C105" s="15">
        <f t="shared" si="16"/>
        <v>25</v>
      </c>
      <c r="D105" s="15">
        <f t="shared" si="17"/>
        <v>1</v>
      </c>
      <c r="E105" s="15" t="s">
        <v>81</v>
      </c>
      <c r="F105" s="15" t="str">
        <f t="array" ref="F105">IF(C105&lt;&gt;"",ADDRESS(ROW(C105),COLUMN(C105))&amp;":"&amp;ADDRESS(ROW(C105)-1+MATCH(TRUE,C106:$C$463&lt;&gt;"",0),COLUMN(U105)),F104)</f>
        <v>$C$105:$U$108</v>
      </c>
      <c r="G105" s="18" t="s">
        <v>81</v>
      </c>
      <c r="H105" s="15" t="s">
        <v>919</v>
      </c>
      <c r="L105" s="15" t="s">
        <v>1137</v>
      </c>
      <c r="M105" s="18" t="str">
        <f>IFERROR(VLOOKUP(G105,ListaEfectos!$A$4:$F$77,6,0),"")</f>
        <v>Agua, Luz, Oscuridad</v>
      </c>
      <c r="N105" s="46" t="str">
        <f>IF(G105="requerimiento","Desventaja",IFERROR(IF(VLOOKUP($G105,ListaEfectos!$A$4:$F$77,1,0)&lt;&gt;"","Efecto"),IFERROR(IF(VLOOKUP($G105,ListaDesventajas!$A$2:$A$24,1,0)&lt;&gt;"","Desventaja"),G105)))</f>
        <v>Efecto</v>
      </c>
      <c r="O105" s="17">
        <f ca="1">IF($N105="Efecto",IFERROR(VLOOKUP(H105,INDIRECT(VLOOKUP($G105,ListaEfectos!$A$4:$F$77,2,0)),2,0),0),IF($N105="Desventaja",IFERROR(VLOOKUP(H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10</v>
      </c>
      <c r="P105" s="15">
        <f ca="1">IF($N105="Efecto",IFERROR(VLOOKUP(I105,INDIRECT(VLOOKUP($G105,ListaEfectos!$A$4:$F$77,2,0)),2,0),0),IF($N105="Desventaja",IFERROR(VLOOKUP(I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0</v>
      </c>
      <c r="Q105" s="15">
        <f ca="1">IF($N105="Efecto",IFERROR(VLOOKUP(J105,INDIRECT(VLOOKUP($G105,ListaEfectos!$A$4:$F$77,2,0)),2,0),0),IF($N105="Desventaja",IFERROR(VLOOKUP(J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0</v>
      </c>
      <c r="R105" s="15">
        <f ca="1">IF($N105="Efecto",IFERROR(VLOOKUP(K105,INDIRECT(VLOOKUP($G105,ListaEfectos!$A$4:$F$77,2,0)),2,0),0),IF($N105="Desventaja",IFERROR(VLOOKUP(K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0</v>
      </c>
      <c r="S105" s="15">
        <f ca="1">IF($N105="Efecto",IFERROR(VLOOKUP(L105,INDIRECT(VLOOKUP($G105,ListaEfectos!$A$4:$F$77,2,0)),2,0),0),IF($N105="Desventaja",IFERROR(VLOOKUP(L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0</v>
      </c>
      <c r="T105" s="52">
        <f t="shared" ca="1" si="18"/>
        <v>10</v>
      </c>
      <c r="V105" s="15" t="str">
        <f t="shared" si="14"/>
        <v>Intangibilidad</v>
      </c>
      <c r="W105" s="15" t="str">
        <f t="shared" ref="W105:W157" si="27">IF(N105="desventaja",G105&amp;IF(H105=" ",""," ("&amp;H105&amp;IF(I105="","",", "&amp;I105)&amp;IF(J105="","",", "&amp;J105)&amp;IF(K105="","",", "&amp;K105)&amp;IF(L105="","",", "&amp;L105)&amp;")"),"")</f>
        <v/>
      </c>
      <c r="X105" s="15" t="str">
        <f t="shared" si="19"/>
        <v/>
      </c>
      <c r="Y105" s="34" t="str">
        <f t="shared" ca="1" si="26"/>
        <v>Intangibilidad</v>
      </c>
      <c r="Z105" s="34" t="str">
        <f t="shared" ca="1" si="20"/>
        <v>Atadura Elemental (Oscuridad)</v>
      </c>
      <c r="AA105" s="34" t="str">
        <f t="shared" ca="1" si="21"/>
        <v>Combinable</v>
      </c>
      <c r="AB105" s="61" t="str">
        <f t="shared" ca="1" si="22"/>
        <v>Intangibilidad</v>
      </c>
      <c r="AC105" s="62" t="str">
        <f t="shared" ca="1" si="23"/>
        <v>Combinable,Atadura Elemental (Oscuridad)</v>
      </c>
      <c r="AD105" s="56" t="str">
        <f t="shared" si="24"/>
        <v>Ether</v>
      </c>
      <c r="AE105" s="15" t="str">
        <f t="shared" ca="1" si="25"/>
        <v>Agua, Luz, Oscuridad</v>
      </c>
      <c r="AF105" s="15" t="str">
        <f ca="1">IF($AB105="","",IF(OR([1]Tablas!A$1&gt;MATCH("?*",$AB106:$AB122,0),INDEX($T:$T,ROW($M104)+[1]Tablas!A$1)&lt;5),"",IF(INDEX($T:$T,ROW($M104)+[1]Tablas!A$1)&lt;6,"000",SUBSTITUTE(SUBSTITUTE(SUBSTITUTE(SUBSTITUTE(SUBSTITUTE(SUBSTITUTE(SUBSTITUTE(INDIRECT(ADDRESS(ROW($M104)+[1]Tablas!A$1,COLUMN($M105))),", ",""),"Aire","1"),"Agua","2"),"Fuego","3"),"Tierra","4"),"Luz","5"),"Oscuridad","6"))))</f>
        <v>256</v>
      </c>
      <c r="AG105" s="15" t="str">
        <f ca="1">IF($AB105="","",IF(OR([1]Tablas!B$1&gt;MATCH("?*",$AB106:$AB122,0),INDEX($T:$T,ROW($M104)+[1]Tablas!B$1)&lt;5),"",IF(INDEX($T:$T,ROW($M104)+[1]Tablas!B$1)&lt;6,"000",SUBSTITUTE(SUBSTITUTE(SUBSTITUTE(SUBSTITUTE(SUBSTITUTE(SUBSTITUTE(SUBSTITUTE(INDIRECT(ADDRESS(ROW($M104)+[1]Tablas!B$1,COLUMN($M105))),", ",""),"Aire","1"),"Agua","2"),"Fuego","3"),"Tierra","4"),"Luz","5"),"Oscuridad","6"))))</f>
        <v/>
      </c>
      <c r="AH105" s="15" t="str">
        <f ca="1">IF($AB105="","",IF(OR([1]Tablas!C$1&gt;MATCH("?*",$AB106:$AB122,0),INDEX($T:$T,ROW($M104)+[1]Tablas!C$1)&lt;5),"",IF(INDEX($T:$T,ROW($M104)+[1]Tablas!C$1)&lt;6,"000",SUBSTITUTE(SUBSTITUTE(SUBSTITUTE(SUBSTITUTE(SUBSTITUTE(SUBSTITUTE(SUBSTITUTE(INDIRECT(ADDRESS(ROW($M104)+[1]Tablas!C$1,COLUMN($M105))),", ",""),"Aire","1"),"Agua","2"),"Fuego","3"),"Tierra","4"),"Luz","5"),"Oscuridad","6"))))</f>
        <v/>
      </c>
      <c r="AI105" s="15" t="str">
        <f ca="1">IF($AB105="","",IF(OR([1]Tablas!D$1&gt;MATCH("?*",$AB106:$AB122,0),INDEX($T:$T,ROW($M104)+[1]Tablas!D$1)&lt;5),"",IF(INDEX($T:$T,ROW($M104)+[1]Tablas!D$1)&lt;6,"000",SUBSTITUTE(SUBSTITUTE(SUBSTITUTE(SUBSTITUTE(SUBSTITUTE(SUBSTITUTE(SUBSTITUTE(INDIRECT(ADDRESS(ROW($M104)+[1]Tablas!D$1,COLUMN($M105))),", ",""),"Aire","1"),"Agua","2"),"Fuego","3"),"Tierra","4"),"Luz","5"),"Oscuridad","6"))))</f>
        <v/>
      </c>
      <c r="AJ105" s="15" t="str">
        <f ca="1">IF($AB105="","",IF(OR([1]Tablas!E$1&gt;MATCH("?*",$AB106:$AB122,0),INDEX($T:$T,ROW($M104)+[1]Tablas!E$1)&lt;5),"",IF(INDEX($T:$T,ROW($M104)+[1]Tablas!E$1)&lt;6,"000",SUBSTITUTE(SUBSTITUTE(SUBSTITUTE(SUBSTITUTE(SUBSTITUTE(SUBSTITUTE(SUBSTITUTE(INDIRECT(ADDRESS(ROW($M104)+[1]Tablas!E$1,COLUMN($M105))),", ",""),"Aire","1"),"Agua","2"),"Fuego","3"),"Tierra","4"),"Luz","5"),"Oscuridad","6"))))</f>
        <v/>
      </c>
      <c r="AK105" s="15" t="str">
        <f ca="1">IF($AB105="","",IF(OR([1]Tablas!F$1&gt;MATCH("?*",$AB106:$AB122,0),INDEX($T:$T,ROW($M104)+[1]Tablas!F$1)&lt;5),"",IF(INDEX($T:$T,ROW($M104)+[1]Tablas!F$1)&lt;6,"000",SUBSTITUTE(SUBSTITUTE(SUBSTITUTE(SUBSTITUTE(SUBSTITUTE(SUBSTITUTE(SUBSTITUTE(INDIRECT(ADDRESS(ROW($M104)+[1]Tablas!F$1,COLUMN($M105))),", ",""),"Aire","1"),"Agua","2"),"Fuego","3"),"Tierra","4"),"Luz","5"),"Oscuridad","6"))))</f>
        <v/>
      </c>
    </row>
    <row r="106" spans="1:37" x14ac:dyDescent="0.25">
      <c r="A106" s="73"/>
      <c r="C106" s="15" t="str">
        <f t="shared" si="16"/>
        <v/>
      </c>
      <c r="D106" s="15" t="str">
        <f t="shared" si="17"/>
        <v/>
      </c>
      <c r="E106" s="15" t="s">
        <v>75</v>
      </c>
      <c r="F106" s="15" t="str">
        <f t="array" ref="F106">IF(C106&lt;&gt;"",ADDRESS(ROW(C106),COLUMN(C106))&amp;":"&amp;ADDRESS(ROW(C106)-1+MATCH(TRUE,C107:$C$463&lt;&gt;"",0),COLUMN(U106)),F105)</f>
        <v>$C$105:$U$108</v>
      </c>
      <c r="G106" s="18" t="s">
        <v>75</v>
      </c>
      <c r="M106" s="18" t="str">
        <f>IFERROR(VLOOKUP(G106,ListaEfectos!$A$4:$F$77,6,0),"")</f>
        <v/>
      </c>
      <c r="N106" s="46" t="str">
        <f>IF(G106="requerimiento","Desventaja",IFERROR(IF(VLOOKUP($G106,ListaEfectos!$A$4:$F$77,1,0)&lt;&gt;"","Efecto"),IFERROR(IF(VLOOKUP($G106,ListaDesventajas!$A$2:$A$24,1,0)&lt;&gt;"","Desventaja"),G106)))</f>
        <v>Mantenida</v>
      </c>
      <c r="O106" s="17">
        <f ca="1">IF($N106="Efecto",IFERROR(VLOOKUP(H106,INDIRECT(VLOOKUP($G106,ListaEfectos!$A$4:$F$77,2,0)),2,0),0),IF($N106="Desventaja",IFERROR(VLOOKUP(H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P106" s="15">
        <f ca="1">IF($N106="Efecto",IFERROR(VLOOKUP(I106,INDIRECT(VLOOKUP($G106,ListaEfectos!$A$4:$F$77,2,0)),2,0),0),IF($N106="Desventaja",IFERROR(VLOOKUP(I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Q106" s="15">
        <f ca="1">IF($N106="Efecto",IFERROR(VLOOKUP(J106,INDIRECT(VLOOKUP($G106,ListaEfectos!$A$4:$F$77,2,0)),2,0),0),IF($N106="Desventaja",IFERROR(VLOOKUP(J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R106" s="15">
        <f ca="1">IF($N106="Efecto",IFERROR(VLOOKUP(K106,INDIRECT(VLOOKUP($G106,ListaEfectos!$A$4:$F$77,2,0)),2,0),0),IF($N106="Desventaja",IFERROR(VLOOKUP(K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S106" s="15">
        <f ca="1">IF($N106="Efecto",IFERROR(VLOOKUP(L106,INDIRECT(VLOOKUP($G106,ListaEfectos!$A$4:$F$77,2,0)),2,0),0),IF($N106="Desventaja",IFERROR(VLOOKUP(L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T106" s="52">
        <f t="shared" ca="1" si="18"/>
        <v>10</v>
      </c>
      <c r="V106" s="15" t="str">
        <f t="shared" si="14"/>
        <v/>
      </c>
      <c r="W106" s="15" t="str">
        <f t="shared" si="27"/>
        <v/>
      </c>
      <c r="X106" s="15" t="str">
        <f t="shared" si="19"/>
        <v/>
      </c>
      <c r="Y106" s="34" t="str">
        <f t="shared" ca="1" si="26"/>
        <v/>
      </c>
      <c r="Z106" s="34" t="str">
        <f t="shared" ca="1" si="20"/>
        <v/>
      </c>
      <c r="AA106" s="34" t="str">
        <f t="shared" ca="1" si="21"/>
        <v/>
      </c>
      <c r="AB106" s="61" t="str">
        <f t="shared" ca="1" si="22"/>
        <v/>
      </c>
      <c r="AC106" s="62" t="str">
        <f t="shared" ca="1" si="23"/>
        <v/>
      </c>
      <c r="AD106" s="56" t="str">
        <f t="shared" si="24"/>
        <v/>
      </c>
      <c r="AE106" s="15" t="str">
        <f t="shared" ca="1" si="25"/>
        <v/>
      </c>
      <c r="AF106" s="15" t="str">
        <f ca="1">IF($AB106="","",IF(OR([1]Tablas!A$1&gt;MATCH("?*",$AB107:$AB123,0),INDEX($T:$T,ROW($M105)+[1]Tablas!A$1)&lt;5),"",IF(INDEX($T:$T,ROW($M105)+[1]Tablas!A$1)&lt;6,"000",SUBSTITUTE(SUBSTITUTE(SUBSTITUTE(SUBSTITUTE(SUBSTITUTE(SUBSTITUTE(SUBSTITUTE(INDIRECT(ADDRESS(ROW($M105)+[1]Tablas!A$1,COLUMN($M106))),", ",""),"Aire","1"),"Agua","2"),"Fuego","3"),"Tierra","4"),"Luz","5"),"Oscuridad","6"))))</f>
        <v/>
      </c>
      <c r="AG106" s="15" t="str">
        <f ca="1">IF($AB106="","",IF(OR([1]Tablas!B$1&gt;MATCH("?*",$AB107:$AB123,0),INDEX($T:$T,ROW($M105)+[1]Tablas!B$1)&lt;5),"",IF(INDEX($T:$T,ROW($M105)+[1]Tablas!B$1)&lt;6,"000",SUBSTITUTE(SUBSTITUTE(SUBSTITUTE(SUBSTITUTE(SUBSTITUTE(SUBSTITUTE(SUBSTITUTE(INDIRECT(ADDRESS(ROW($M105)+[1]Tablas!B$1,COLUMN($M106))),", ",""),"Aire","1"),"Agua","2"),"Fuego","3"),"Tierra","4"),"Luz","5"),"Oscuridad","6"))))</f>
        <v/>
      </c>
      <c r="AH106" s="15" t="str">
        <f ca="1">IF($AB106="","",IF(OR([1]Tablas!C$1&gt;MATCH("?*",$AB107:$AB123,0),INDEX($T:$T,ROW($M105)+[1]Tablas!C$1)&lt;5),"",IF(INDEX($T:$T,ROW($M105)+[1]Tablas!C$1)&lt;6,"000",SUBSTITUTE(SUBSTITUTE(SUBSTITUTE(SUBSTITUTE(SUBSTITUTE(SUBSTITUTE(SUBSTITUTE(INDIRECT(ADDRESS(ROW($M105)+[1]Tablas!C$1,COLUMN($M106))),", ",""),"Aire","1"),"Agua","2"),"Fuego","3"),"Tierra","4"),"Luz","5"),"Oscuridad","6"))))</f>
        <v/>
      </c>
      <c r="AI106" s="15" t="str">
        <f ca="1">IF($AB106="","",IF(OR([1]Tablas!D$1&gt;MATCH("?*",$AB107:$AB123,0),INDEX($T:$T,ROW($M105)+[1]Tablas!D$1)&lt;5),"",IF(INDEX($T:$T,ROW($M105)+[1]Tablas!D$1)&lt;6,"000",SUBSTITUTE(SUBSTITUTE(SUBSTITUTE(SUBSTITUTE(SUBSTITUTE(SUBSTITUTE(SUBSTITUTE(INDIRECT(ADDRESS(ROW($M105)+[1]Tablas!D$1,COLUMN($M106))),", ",""),"Aire","1"),"Agua","2"),"Fuego","3"),"Tierra","4"),"Luz","5"),"Oscuridad","6"))))</f>
        <v/>
      </c>
      <c r="AJ106" s="15" t="str">
        <f ca="1">IF($AB106="","",IF(OR([1]Tablas!E$1&gt;MATCH("?*",$AB107:$AB123,0),INDEX($T:$T,ROW($M105)+[1]Tablas!E$1)&lt;5),"",IF(INDEX($T:$T,ROW($M105)+[1]Tablas!E$1)&lt;6,"000",SUBSTITUTE(SUBSTITUTE(SUBSTITUTE(SUBSTITUTE(SUBSTITUTE(SUBSTITUTE(SUBSTITUTE(INDIRECT(ADDRESS(ROW($M105)+[1]Tablas!E$1,COLUMN($M106))),", ",""),"Aire","1"),"Agua","2"),"Fuego","3"),"Tierra","4"),"Luz","5"),"Oscuridad","6"))))</f>
        <v/>
      </c>
      <c r="AK106" s="15" t="str">
        <f ca="1">IF($AB106="","",IF(OR([1]Tablas!F$1&gt;MATCH("?*",$AB107:$AB123,0),INDEX($T:$T,ROW($M105)+[1]Tablas!F$1)&lt;5),"",IF(INDEX($T:$T,ROW($M105)+[1]Tablas!F$1)&lt;6,"000",SUBSTITUTE(SUBSTITUTE(SUBSTITUTE(SUBSTITUTE(SUBSTITUTE(SUBSTITUTE(SUBSTITUTE(INDIRECT(ADDRESS(ROW($M105)+[1]Tablas!F$1,COLUMN($M106))),", ",""),"Aire","1"),"Agua","2"),"Fuego","3"),"Tierra","4"),"Luz","5"),"Oscuridad","6"))))</f>
        <v/>
      </c>
    </row>
    <row r="107" spans="1:37" x14ac:dyDescent="0.25">
      <c r="A107" s="73"/>
      <c r="F107" s="15" t="str">
        <f t="array" ref="F107">IF(C107&lt;&gt;"",ADDRESS(ROW(C107),COLUMN(C107))&amp;":"&amp;ADDRESS(ROW(C107)-1+MATCH(TRUE,C108:$C$463&lt;&gt;"",0),COLUMN(U107)),F106)</f>
        <v>$C$105:$U$108</v>
      </c>
      <c r="G107" s="18" t="s">
        <v>82</v>
      </c>
      <c r="H107" s="15" t="s">
        <v>919</v>
      </c>
      <c r="M107" s="18" t="str">
        <f>IFERROR(VLOOKUP(G107,ListaEfectos!$A$4:$F$77,6,0),"")</f>
        <v/>
      </c>
      <c r="N107" s="46" t="str">
        <f>IF(G107="requerimiento","Desventaja",IFERROR(IF(VLOOKUP($G107,ListaEfectos!$A$4:$F$77,1,0)&lt;&gt;"","Efecto"),IFERROR(IF(VLOOKUP($G107,ListaDesventajas!$A$2:$A$24,1,0)&lt;&gt;"","Desventaja"),G107)))</f>
        <v>Combinable</v>
      </c>
      <c r="O107" s="17">
        <f ca="1">IF($N107="Efecto",IFERROR(VLOOKUP(H107,INDIRECT(VLOOKUP($G107,ListaEfectos!$A$4:$F$77,2,0)),2,0),0),IF($N107="Desventaja",IFERROR(VLOOKUP(H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P107" s="15">
        <f ca="1">IF($N107="Efecto",IFERROR(VLOOKUP(I107,INDIRECT(VLOOKUP($G107,ListaEfectos!$A$4:$F$77,2,0)),2,0),0),IF($N107="Desventaja",IFERROR(VLOOKUP(I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Q107" s="15">
        <f ca="1">IF($N107="Efecto",IFERROR(VLOOKUP(J107,INDIRECT(VLOOKUP($G107,ListaEfectos!$A$4:$F$77,2,0)),2,0),0),IF($N107="Desventaja",IFERROR(VLOOKUP(J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R107" s="15">
        <f ca="1">IF($N107="Efecto",IFERROR(VLOOKUP(K107,INDIRECT(VLOOKUP($G107,ListaEfectos!$A$4:$F$77,2,0)),2,0),0),IF($N107="Desventaja",IFERROR(VLOOKUP(K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S107" s="15">
        <f ca="1">IF($N107="Efecto",IFERROR(VLOOKUP(L107,INDIRECT(VLOOKUP($G107,ListaEfectos!$A$4:$F$77,2,0)),2,0),0),IF($N107="Desventaja",IFERROR(VLOOKUP(L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T107" s="52">
        <f t="shared" ca="1" si="18"/>
        <v>10</v>
      </c>
      <c r="V107" s="15" t="str">
        <f t="shared" si="14"/>
        <v/>
      </c>
      <c r="W107" s="15" t="str">
        <f t="shared" si="27"/>
        <v/>
      </c>
      <c r="X107" s="15" t="str">
        <f t="shared" si="19"/>
        <v>Combinable</v>
      </c>
      <c r="Y107" s="34" t="str">
        <f t="shared" ca="1" si="26"/>
        <v/>
      </c>
      <c r="Z107" s="34" t="str">
        <f t="shared" ca="1" si="20"/>
        <v/>
      </c>
      <c r="AA107" s="34" t="str">
        <f t="shared" ca="1" si="21"/>
        <v/>
      </c>
      <c r="AB107" s="61" t="str">
        <f t="shared" ca="1" si="22"/>
        <v/>
      </c>
      <c r="AC107" s="62" t="str">
        <f t="shared" ca="1" si="23"/>
        <v/>
      </c>
      <c r="AD107" s="56" t="str">
        <f t="shared" si="24"/>
        <v/>
      </c>
      <c r="AE107" s="15" t="str">
        <f t="shared" ca="1" si="25"/>
        <v/>
      </c>
      <c r="AF107" s="15" t="str">
        <f ca="1">IF($AB107="","",IF(OR([1]Tablas!A$1&gt;MATCH("?*",$AB108:$AB124,0),INDEX($T:$T,ROW($M106)+[1]Tablas!A$1)&lt;5),"",IF(INDEX($T:$T,ROW($M106)+[1]Tablas!A$1)&lt;6,"000",SUBSTITUTE(SUBSTITUTE(SUBSTITUTE(SUBSTITUTE(SUBSTITUTE(SUBSTITUTE(SUBSTITUTE(INDIRECT(ADDRESS(ROW($M106)+[1]Tablas!A$1,COLUMN($M107))),", ",""),"Aire","1"),"Agua","2"),"Fuego","3"),"Tierra","4"),"Luz","5"),"Oscuridad","6"))))</f>
        <v/>
      </c>
      <c r="AG107" s="15" t="str">
        <f ca="1">IF($AB107="","",IF(OR([1]Tablas!B$1&gt;MATCH("?*",$AB108:$AB124,0),INDEX($T:$T,ROW($M106)+[1]Tablas!B$1)&lt;5),"",IF(INDEX($T:$T,ROW($M106)+[1]Tablas!B$1)&lt;6,"000",SUBSTITUTE(SUBSTITUTE(SUBSTITUTE(SUBSTITUTE(SUBSTITUTE(SUBSTITUTE(SUBSTITUTE(INDIRECT(ADDRESS(ROW($M106)+[1]Tablas!B$1,COLUMN($M107))),", ",""),"Aire","1"),"Agua","2"),"Fuego","3"),"Tierra","4"),"Luz","5"),"Oscuridad","6"))))</f>
        <v/>
      </c>
      <c r="AH107" s="15" t="str">
        <f ca="1">IF($AB107="","",IF(OR([1]Tablas!C$1&gt;MATCH("?*",$AB108:$AB124,0),INDEX($T:$T,ROW($M106)+[1]Tablas!C$1)&lt;5),"",IF(INDEX($T:$T,ROW($M106)+[1]Tablas!C$1)&lt;6,"000",SUBSTITUTE(SUBSTITUTE(SUBSTITUTE(SUBSTITUTE(SUBSTITUTE(SUBSTITUTE(SUBSTITUTE(INDIRECT(ADDRESS(ROW($M106)+[1]Tablas!C$1,COLUMN($M107))),", ",""),"Aire","1"),"Agua","2"),"Fuego","3"),"Tierra","4"),"Luz","5"),"Oscuridad","6"))))</f>
        <v/>
      </c>
      <c r="AI107" s="15" t="str">
        <f ca="1">IF($AB107="","",IF(OR([1]Tablas!D$1&gt;MATCH("?*",$AB108:$AB124,0),INDEX($T:$T,ROW($M106)+[1]Tablas!D$1)&lt;5),"",IF(INDEX($T:$T,ROW($M106)+[1]Tablas!D$1)&lt;6,"000",SUBSTITUTE(SUBSTITUTE(SUBSTITUTE(SUBSTITUTE(SUBSTITUTE(SUBSTITUTE(SUBSTITUTE(INDIRECT(ADDRESS(ROW($M106)+[1]Tablas!D$1,COLUMN($M107))),", ",""),"Aire","1"),"Agua","2"),"Fuego","3"),"Tierra","4"),"Luz","5"),"Oscuridad","6"))))</f>
        <v/>
      </c>
      <c r="AJ107" s="15" t="str">
        <f ca="1">IF($AB107="","",IF(OR([1]Tablas!E$1&gt;MATCH("?*",$AB108:$AB124,0),INDEX($T:$T,ROW($M106)+[1]Tablas!E$1)&lt;5),"",IF(INDEX($T:$T,ROW($M106)+[1]Tablas!E$1)&lt;6,"000",SUBSTITUTE(SUBSTITUTE(SUBSTITUTE(SUBSTITUTE(SUBSTITUTE(SUBSTITUTE(SUBSTITUTE(INDIRECT(ADDRESS(ROW($M106)+[1]Tablas!E$1,COLUMN($M107))),", ",""),"Aire","1"),"Agua","2"),"Fuego","3"),"Tierra","4"),"Luz","5"),"Oscuridad","6"))))</f>
        <v/>
      </c>
      <c r="AK107" s="15" t="str">
        <f ca="1">IF($AB107="","",IF(OR([1]Tablas!F$1&gt;MATCH("?*",$AB108:$AB124,0),INDEX($T:$T,ROW($M106)+[1]Tablas!F$1)&lt;5),"",IF(INDEX($T:$T,ROW($M106)+[1]Tablas!F$1)&lt;6,"000",SUBSTITUTE(SUBSTITUTE(SUBSTITUTE(SUBSTITUTE(SUBSTITUTE(SUBSTITUTE(SUBSTITUTE(INDIRECT(ADDRESS(ROW($M106)+[1]Tablas!F$1,COLUMN($M107))),", ",""),"Aire","1"),"Agua","2"),"Fuego","3"),"Tierra","4"),"Luz","5"),"Oscuridad","6"))))</f>
        <v/>
      </c>
    </row>
    <row r="108" spans="1:37" x14ac:dyDescent="0.25">
      <c r="A108" s="73"/>
      <c r="C108" s="15" t="str">
        <f t="shared" si="16"/>
        <v/>
      </c>
      <c r="D108" s="15" t="str">
        <f t="shared" si="17"/>
        <v/>
      </c>
      <c r="E108" s="15" t="s">
        <v>82</v>
      </c>
      <c r="F108" s="15" t="str">
        <f t="array" ref="F108">IF(C108&lt;&gt;"",ADDRESS(ROW(C108),COLUMN(C108))&amp;":"&amp;ADDRESS(ROW(C108)-1+MATCH(TRUE,C109:$C$463&lt;&gt;"",0),COLUMN(U108)),F107)</f>
        <v>$C$105:$U$108</v>
      </c>
      <c r="G108" s="18" t="s">
        <v>979</v>
      </c>
      <c r="H108" s="15" t="s">
        <v>764</v>
      </c>
      <c r="M108" s="18" t="str">
        <f>IFERROR(VLOOKUP(G108,ListaEfectos!$A$4:$F$77,6,0),"")</f>
        <v/>
      </c>
      <c r="N108" s="46" t="str">
        <f>IF(G108="requerimiento","Desventaja",IFERROR(IF(VLOOKUP($G108,ListaEfectos!$A$4:$F$77,1,0)&lt;&gt;"","Efecto"),IFERROR(IF(VLOOKUP($G108,ListaDesventajas!$A$2:$A$24,1,0)&lt;&gt;"","Desventaja"),G108)))</f>
        <v>Desventaja</v>
      </c>
      <c r="O108" s="17">
        <f ca="1">IF($N108="Efecto",IFERROR(VLOOKUP(H108,INDIRECT(VLOOKUP($G108,ListaEfectos!$A$4:$F$77,2,0)),2,0),0),IF($N108="Desventaja",IFERROR(VLOOKUP(H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0</v>
      </c>
      <c r="P108" s="15">
        <f ca="1">IF($N108="Efecto",IFERROR(VLOOKUP(I108,INDIRECT(VLOOKUP($G108,ListaEfectos!$A$4:$F$77,2,0)),2,0),0),IF($N108="Desventaja",IFERROR(VLOOKUP(I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0</v>
      </c>
      <c r="Q108" s="15">
        <f ca="1">IF($N108="Efecto",IFERROR(VLOOKUP(J108,INDIRECT(VLOOKUP($G108,ListaEfectos!$A$4:$F$77,2,0)),2,0),0),IF($N108="Desventaja",IFERROR(VLOOKUP(J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0</v>
      </c>
      <c r="R108" s="15">
        <f ca="1">IF($N108="Efecto",IFERROR(VLOOKUP(K108,INDIRECT(VLOOKUP($G108,ListaEfectos!$A$4:$F$77,2,0)),2,0),0),IF($N108="Desventaja",IFERROR(VLOOKUP(K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0</v>
      </c>
      <c r="S108" s="15">
        <f ca="1">IF($N108="Efecto",IFERROR(VLOOKUP(L108,INDIRECT(VLOOKUP($G108,ListaEfectos!$A$4:$F$77,2,0)),2,0),0),IF($N108="Desventaja",IFERROR(VLOOKUP(L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0</v>
      </c>
      <c r="T108" s="52">
        <f t="shared" ca="1" si="18"/>
        <v>0</v>
      </c>
      <c r="V108" s="15" t="str">
        <f t="shared" si="14"/>
        <v/>
      </c>
      <c r="W108" s="15" t="str">
        <f t="shared" si="27"/>
        <v>Atadura Elemental (Oscuridad)</v>
      </c>
      <c r="X108" s="15" t="str">
        <f t="shared" si="19"/>
        <v/>
      </c>
      <c r="Y108" s="34" t="str">
        <f t="shared" ca="1" si="26"/>
        <v/>
      </c>
      <c r="Z108" s="34" t="str">
        <f t="shared" ca="1" si="20"/>
        <v/>
      </c>
      <c r="AA108" s="34" t="str">
        <f t="shared" ca="1" si="21"/>
        <v/>
      </c>
      <c r="AB108" s="61" t="str">
        <f t="shared" ca="1" si="22"/>
        <v/>
      </c>
      <c r="AC108" s="62" t="str">
        <f t="shared" ca="1" si="23"/>
        <v/>
      </c>
      <c r="AD108" s="56" t="str">
        <f t="shared" si="24"/>
        <v/>
      </c>
      <c r="AE108" s="15" t="str">
        <f t="shared" ca="1" si="25"/>
        <v/>
      </c>
      <c r="AF108" s="15" t="str">
        <f ca="1">IF($AB108="","",IF(OR([1]Tablas!A$1&gt;MATCH("?*",$AB109:$AB125,0),INDEX($T:$T,ROW($M107)+[1]Tablas!A$1)&lt;5),"",IF(INDEX($T:$T,ROW($M107)+[1]Tablas!A$1)&lt;6,"000",SUBSTITUTE(SUBSTITUTE(SUBSTITUTE(SUBSTITUTE(SUBSTITUTE(SUBSTITUTE(SUBSTITUTE(INDIRECT(ADDRESS(ROW($M107)+[1]Tablas!A$1,COLUMN($M108))),", ",""),"Aire","1"),"Agua","2"),"Fuego","3"),"Tierra","4"),"Luz","5"),"Oscuridad","6"))))</f>
        <v/>
      </c>
      <c r="AG108" s="15" t="str">
        <f ca="1">IF($AB108="","",IF(OR([1]Tablas!B$1&gt;MATCH("?*",$AB109:$AB125,0),INDEX($T:$T,ROW($M107)+[1]Tablas!B$1)&lt;5),"",IF(INDEX($T:$T,ROW($M107)+[1]Tablas!B$1)&lt;6,"000",SUBSTITUTE(SUBSTITUTE(SUBSTITUTE(SUBSTITUTE(SUBSTITUTE(SUBSTITUTE(SUBSTITUTE(INDIRECT(ADDRESS(ROW($M107)+[1]Tablas!B$1,COLUMN($M108))),", ",""),"Aire","1"),"Agua","2"),"Fuego","3"),"Tierra","4"),"Luz","5"),"Oscuridad","6"))))</f>
        <v/>
      </c>
      <c r="AH108" s="15" t="str">
        <f ca="1">IF($AB108="","",IF(OR([1]Tablas!C$1&gt;MATCH("?*",$AB109:$AB125,0),INDEX($T:$T,ROW($M107)+[1]Tablas!C$1)&lt;5),"",IF(INDEX($T:$T,ROW($M107)+[1]Tablas!C$1)&lt;6,"000",SUBSTITUTE(SUBSTITUTE(SUBSTITUTE(SUBSTITUTE(SUBSTITUTE(SUBSTITUTE(SUBSTITUTE(INDIRECT(ADDRESS(ROW($M107)+[1]Tablas!C$1,COLUMN($M108))),", ",""),"Aire","1"),"Agua","2"),"Fuego","3"),"Tierra","4"),"Luz","5"),"Oscuridad","6"))))</f>
        <v/>
      </c>
      <c r="AI108" s="15" t="str">
        <f ca="1">IF($AB108="","",IF(OR([1]Tablas!D$1&gt;MATCH("?*",$AB109:$AB125,0),INDEX($T:$T,ROW($M107)+[1]Tablas!D$1)&lt;5),"",IF(INDEX($T:$T,ROW($M107)+[1]Tablas!D$1)&lt;6,"000",SUBSTITUTE(SUBSTITUTE(SUBSTITUTE(SUBSTITUTE(SUBSTITUTE(SUBSTITUTE(SUBSTITUTE(INDIRECT(ADDRESS(ROW($M107)+[1]Tablas!D$1,COLUMN($M108))),", ",""),"Aire","1"),"Agua","2"),"Fuego","3"),"Tierra","4"),"Luz","5"),"Oscuridad","6"))))</f>
        <v/>
      </c>
      <c r="AJ108" s="15" t="str">
        <f ca="1">IF($AB108="","",IF(OR([1]Tablas!E$1&gt;MATCH("?*",$AB109:$AB125,0),INDEX($T:$T,ROW($M107)+[1]Tablas!E$1)&lt;5),"",IF(INDEX($T:$T,ROW($M107)+[1]Tablas!E$1)&lt;6,"000",SUBSTITUTE(SUBSTITUTE(SUBSTITUTE(SUBSTITUTE(SUBSTITUTE(SUBSTITUTE(SUBSTITUTE(INDIRECT(ADDRESS(ROW($M107)+[1]Tablas!E$1,COLUMN($M108))),", ",""),"Aire","1"),"Agua","2"),"Fuego","3"),"Tierra","4"),"Luz","5"),"Oscuridad","6"))))</f>
        <v/>
      </c>
      <c r="AK108" s="15" t="str">
        <f ca="1">IF($AB108="","",IF(OR([1]Tablas!F$1&gt;MATCH("?*",$AB109:$AB125,0),INDEX($T:$T,ROW($M107)+[1]Tablas!F$1)&lt;5),"",IF(INDEX($T:$T,ROW($M107)+[1]Tablas!F$1)&lt;6,"000",SUBSTITUTE(SUBSTITUTE(SUBSTITUTE(SUBSTITUTE(SUBSTITUTE(SUBSTITUTE(SUBSTITUTE(INDIRECT(ADDRESS(ROW($M107)+[1]Tablas!F$1,COLUMN($M108))),", ",""),"Aire","1"),"Agua","2"),"Fuego","3"),"Tierra","4"),"Luz","5"),"Oscuridad","6"))))</f>
        <v/>
      </c>
    </row>
    <row r="109" spans="1:37" x14ac:dyDescent="0.25">
      <c r="A109" s="73"/>
      <c r="B109" s="18" t="s">
        <v>420</v>
      </c>
      <c r="C109" s="15">
        <f t="shared" si="16"/>
        <v>25</v>
      </c>
      <c r="D109" s="15">
        <f t="shared" si="17"/>
        <v>1</v>
      </c>
      <c r="E109" s="15" t="s">
        <v>83</v>
      </c>
      <c r="F109" s="15" t="str">
        <f t="array" ref="F109">IF(C109&lt;&gt;"",ADDRESS(ROW(C109),COLUMN(C109))&amp;":"&amp;ADDRESS(ROW(C109)-1+MATCH(TRUE,C110:$C$463&lt;&gt;"",0),COLUMN(U109)),F108)</f>
        <v>$C$109:$U$112</v>
      </c>
      <c r="G109" s="18" t="s">
        <v>535</v>
      </c>
      <c r="H109" s="15" t="s">
        <v>353</v>
      </c>
      <c r="L109" s="15" t="s">
        <v>1137</v>
      </c>
      <c r="M109" s="18" t="str">
        <f>IFERROR(VLOOKUP(G109,ListaEfectos!$A$4:$F$77,6,0),"")</f>
        <v>Aire, Luz, Oscuridad</v>
      </c>
      <c r="N109" s="46" t="str">
        <f>IF(G109="requerimiento","Desventaja",IFERROR(IF(VLOOKUP($G109,ListaEfectos!$A$4:$F$77,1,0)&lt;&gt;"","Efecto"),IFERROR(IF(VLOOKUP($G109,ListaDesventajas!$A$2:$A$24,1,0)&lt;&gt;"","Desventaja"),G109)))</f>
        <v>Efecto</v>
      </c>
      <c r="O109" s="17">
        <f ca="1">IF($N109="Efecto",IFERROR(VLOOKUP(H109,INDIRECT(VLOOKUP($G109,ListaEfectos!$A$4:$F$77,2,0)),2,0),0),IF($N109="Desventaja",IFERROR(VLOOKUP(H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10</v>
      </c>
      <c r="P109" s="15">
        <f ca="1">IF($N109="Efecto",IFERROR(VLOOKUP(I109,INDIRECT(VLOOKUP($G109,ListaEfectos!$A$4:$F$77,2,0)),2,0),0),IF($N109="Desventaja",IFERROR(VLOOKUP(I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0</v>
      </c>
      <c r="Q109" s="15">
        <f ca="1">IF($N109="Efecto",IFERROR(VLOOKUP(J109,INDIRECT(VLOOKUP($G109,ListaEfectos!$A$4:$F$77,2,0)),2,0),0),IF($N109="Desventaja",IFERROR(VLOOKUP(J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0</v>
      </c>
      <c r="R109" s="15">
        <f ca="1">IF($N109="Efecto",IFERROR(VLOOKUP(K109,INDIRECT(VLOOKUP($G109,ListaEfectos!$A$4:$F$77,2,0)),2,0),0),IF($N109="Desventaja",IFERROR(VLOOKUP(K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0</v>
      </c>
      <c r="S109" s="15">
        <f ca="1">IF($N109="Efecto",IFERROR(VLOOKUP(L109,INDIRECT(VLOOKUP($G109,ListaEfectos!$A$4:$F$77,2,0)),2,0),0),IF($N109="Desventaja",IFERROR(VLOOKUP(L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0</v>
      </c>
      <c r="T109" s="52">
        <f t="shared" ca="1" si="18"/>
        <v>10</v>
      </c>
      <c r="V109" s="15" t="str">
        <f t="shared" si="14"/>
        <v>Transporte Automático (20 metros, Mantenido)</v>
      </c>
      <c r="W109" s="15" t="str">
        <f t="shared" si="27"/>
        <v/>
      </c>
      <c r="X109" s="15" t="str">
        <f t="shared" si="19"/>
        <v/>
      </c>
      <c r="Y109" s="34" t="str">
        <f t="shared" ca="1" si="26"/>
        <v>Transporte Automático (20 metros, Mantenido)</v>
      </c>
      <c r="Z109" s="34" t="str">
        <f t="shared" ca="1" si="20"/>
        <v>Atadura Elemental (Oscuridad)</v>
      </c>
      <c r="AA109" s="34" t="str">
        <f t="shared" ca="1" si="21"/>
        <v>Combinable</v>
      </c>
      <c r="AB109" s="61" t="str">
        <f t="shared" ca="1" si="22"/>
        <v>Transporte Automático (20 metros, Mantenido)</v>
      </c>
      <c r="AC109" s="62" t="str">
        <f t="shared" ca="1" si="23"/>
        <v>Combinable,Atadura Elemental (Oscuridad)</v>
      </c>
      <c r="AD109" s="56" t="str">
        <f t="shared" si="24"/>
        <v>El Paso De La Vigilia</v>
      </c>
      <c r="AE109" s="15" t="str">
        <f t="shared" ca="1" si="25"/>
        <v>Aire, Luz, Oscuridad</v>
      </c>
      <c r="AF109" s="15" t="str">
        <f ca="1">IF($AB109="","",IF(OR([1]Tablas!A$1&gt;MATCH("?*",$AB110:$AB126,0),INDEX($T:$T,ROW($M108)+[1]Tablas!A$1)&lt;5),"",IF(INDEX($T:$T,ROW($M108)+[1]Tablas!A$1)&lt;6,"000",SUBSTITUTE(SUBSTITUTE(SUBSTITUTE(SUBSTITUTE(SUBSTITUTE(SUBSTITUTE(SUBSTITUTE(INDIRECT(ADDRESS(ROW($M108)+[1]Tablas!A$1,COLUMN($M109))),", ",""),"Aire","1"),"Agua","2"),"Fuego","3"),"Tierra","4"),"Luz","5"),"Oscuridad","6"))))</f>
        <v>156</v>
      </c>
      <c r="AG109" s="15" t="str">
        <f ca="1">IF($AB109="","",IF(OR([1]Tablas!B$1&gt;MATCH("?*",$AB110:$AB126,0),INDEX($T:$T,ROW($M108)+[1]Tablas!B$1)&lt;5),"",IF(INDEX($T:$T,ROW($M108)+[1]Tablas!B$1)&lt;6,"000",SUBSTITUTE(SUBSTITUTE(SUBSTITUTE(SUBSTITUTE(SUBSTITUTE(SUBSTITUTE(SUBSTITUTE(INDIRECT(ADDRESS(ROW($M108)+[1]Tablas!B$1,COLUMN($M109))),", ",""),"Aire","1"),"Agua","2"),"Fuego","3"),"Tierra","4"),"Luz","5"),"Oscuridad","6"))))</f>
        <v/>
      </c>
      <c r="AH109" s="15" t="str">
        <f ca="1">IF($AB109="","",IF(OR([1]Tablas!C$1&gt;MATCH("?*",$AB110:$AB126,0),INDEX($T:$T,ROW($M108)+[1]Tablas!C$1)&lt;5),"",IF(INDEX($T:$T,ROW($M108)+[1]Tablas!C$1)&lt;6,"000",SUBSTITUTE(SUBSTITUTE(SUBSTITUTE(SUBSTITUTE(SUBSTITUTE(SUBSTITUTE(SUBSTITUTE(INDIRECT(ADDRESS(ROW($M108)+[1]Tablas!C$1,COLUMN($M109))),", ",""),"Aire","1"),"Agua","2"),"Fuego","3"),"Tierra","4"),"Luz","5"),"Oscuridad","6"))))</f>
        <v/>
      </c>
      <c r="AI109" s="15" t="str">
        <f ca="1">IF($AB109="","",IF(OR([1]Tablas!D$1&gt;MATCH("?*",$AB110:$AB126,0),INDEX($T:$T,ROW($M108)+[1]Tablas!D$1)&lt;5),"",IF(INDEX($T:$T,ROW($M108)+[1]Tablas!D$1)&lt;6,"000",SUBSTITUTE(SUBSTITUTE(SUBSTITUTE(SUBSTITUTE(SUBSTITUTE(SUBSTITUTE(SUBSTITUTE(INDIRECT(ADDRESS(ROW($M108)+[1]Tablas!D$1,COLUMN($M109))),", ",""),"Aire","1"),"Agua","2"),"Fuego","3"),"Tierra","4"),"Luz","5"),"Oscuridad","6"))))</f>
        <v/>
      </c>
      <c r="AJ109" s="15" t="str">
        <f ca="1">IF($AB109="","",IF(OR([1]Tablas!E$1&gt;MATCH("?*",$AB110:$AB126,0),INDEX($T:$T,ROW($M108)+[1]Tablas!E$1)&lt;5),"",IF(INDEX($T:$T,ROW($M108)+[1]Tablas!E$1)&lt;6,"000",SUBSTITUTE(SUBSTITUTE(SUBSTITUTE(SUBSTITUTE(SUBSTITUTE(SUBSTITUTE(SUBSTITUTE(INDIRECT(ADDRESS(ROW($M108)+[1]Tablas!E$1,COLUMN($M109))),", ",""),"Aire","1"),"Agua","2"),"Fuego","3"),"Tierra","4"),"Luz","5"),"Oscuridad","6"))))</f>
        <v/>
      </c>
      <c r="AK109" s="15" t="str">
        <f ca="1">IF($AB109="","",IF(OR([1]Tablas!F$1&gt;MATCH("?*",$AB110:$AB126,0),INDEX($T:$T,ROW($M108)+[1]Tablas!F$1)&lt;5),"",IF(INDEX($T:$T,ROW($M108)+[1]Tablas!F$1)&lt;6,"000",SUBSTITUTE(SUBSTITUTE(SUBSTITUTE(SUBSTITUTE(SUBSTITUTE(SUBSTITUTE(SUBSTITUTE(INDIRECT(ADDRESS(ROW($M108)+[1]Tablas!F$1,COLUMN($M109))),", ",""),"Aire","1"),"Agua","2"),"Fuego","3"),"Tierra","4"),"Luz","5"),"Oscuridad","6"))))</f>
        <v/>
      </c>
    </row>
    <row r="110" spans="1:37" x14ac:dyDescent="0.25">
      <c r="A110" s="73"/>
      <c r="C110" s="15" t="str">
        <f t="shared" si="16"/>
        <v/>
      </c>
      <c r="D110" s="15" t="str">
        <f t="shared" si="17"/>
        <v/>
      </c>
      <c r="E110" s="15" t="s">
        <v>75</v>
      </c>
      <c r="F110" s="15" t="str">
        <f t="array" ref="F110">IF(C110&lt;&gt;"",ADDRESS(ROW(C110),COLUMN(C110))&amp;":"&amp;ADDRESS(ROW(C110)-1+MATCH(TRUE,C111:$C$463&lt;&gt;"",0),COLUMN(U110)),F109)</f>
        <v>$C$109:$U$112</v>
      </c>
      <c r="G110" s="18" t="s">
        <v>75</v>
      </c>
      <c r="M110" s="18" t="str">
        <f>IFERROR(VLOOKUP(G110,ListaEfectos!$A$4:$F$77,6,0),"")</f>
        <v/>
      </c>
      <c r="N110" s="46" t="str">
        <f>IF(G110="requerimiento","Desventaja",IFERROR(IF(VLOOKUP($G110,ListaEfectos!$A$4:$F$77,1,0)&lt;&gt;"","Efecto"),IFERROR(IF(VLOOKUP($G110,ListaDesventajas!$A$2:$A$24,1,0)&lt;&gt;"","Desventaja"),G110)))</f>
        <v>Mantenida</v>
      </c>
      <c r="O110" s="17">
        <f ca="1">IF($N110="Efecto",IFERROR(VLOOKUP(H110,INDIRECT(VLOOKUP($G110,ListaEfectos!$A$4:$F$77,2,0)),2,0),0),IF($N110="Desventaja",IFERROR(VLOOKUP(H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P110" s="15">
        <f ca="1">IF($N110="Efecto",IFERROR(VLOOKUP(I110,INDIRECT(VLOOKUP($G110,ListaEfectos!$A$4:$F$77,2,0)),2,0),0),IF($N110="Desventaja",IFERROR(VLOOKUP(I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Q110" s="15">
        <f ca="1">IF($N110="Efecto",IFERROR(VLOOKUP(J110,INDIRECT(VLOOKUP($G110,ListaEfectos!$A$4:$F$77,2,0)),2,0),0),IF($N110="Desventaja",IFERROR(VLOOKUP(J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R110" s="15">
        <f ca="1">IF($N110="Efecto",IFERROR(VLOOKUP(K110,INDIRECT(VLOOKUP($G110,ListaEfectos!$A$4:$F$77,2,0)),2,0),0),IF($N110="Desventaja",IFERROR(VLOOKUP(K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S110" s="15">
        <f ca="1">IF($N110="Efecto",IFERROR(VLOOKUP(L110,INDIRECT(VLOOKUP($G110,ListaEfectos!$A$4:$F$77,2,0)),2,0),0),IF($N110="Desventaja",IFERROR(VLOOKUP(L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T110" s="52">
        <f t="shared" ca="1" si="18"/>
        <v>10</v>
      </c>
      <c r="V110" s="15" t="str">
        <f t="shared" si="14"/>
        <v/>
      </c>
      <c r="W110" s="15" t="str">
        <f t="shared" si="27"/>
        <v/>
      </c>
      <c r="X110" s="15" t="str">
        <f t="shared" si="19"/>
        <v/>
      </c>
      <c r="Y110" s="34" t="str">
        <f t="shared" ca="1" si="26"/>
        <v/>
      </c>
      <c r="Z110" s="34" t="str">
        <f t="shared" ca="1" si="20"/>
        <v/>
      </c>
      <c r="AA110" s="34" t="str">
        <f t="shared" ca="1" si="21"/>
        <v/>
      </c>
      <c r="AB110" s="61" t="str">
        <f t="shared" ca="1" si="22"/>
        <v/>
      </c>
      <c r="AC110" s="62" t="str">
        <f t="shared" ca="1" si="23"/>
        <v/>
      </c>
      <c r="AD110" s="56" t="str">
        <f t="shared" si="24"/>
        <v/>
      </c>
      <c r="AE110" s="15" t="str">
        <f t="shared" ca="1" si="25"/>
        <v/>
      </c>
      <c r="AF110" s="15" t="str">
        <f ca="1">IF($AB110="","",IF(OR([1]Tablas!A$1&gt;MATCH("?*",$AB111:$AB127,0),INDEX($T:$T,ROW($M109)+[1]Tablas!A$1)&lt;5),"",IF(INDEX($T:$T,ROW($M109)+[1]Tablas!A$1)&lt;6,"000",SUBSTITUTE(SUBSTITUTE(SUBSTITUTE(SUBSTITUTE(SUBSTITUTE(SUBSTITUTE(SUBSTITUTE(INDIRECT(ADDRESS(ROW($M109)+[1]Tablas!A$1,COLUMN($M110))),", ",""),"Aire","1"),"Agua","2"),"Fuego","3"),"Tierra","4"),"Luz","5"),"Oscuridad","6"))))</f>
        <v/>
      </c>
      <c r="AG110" s="15" t="str">
        <f ca="1">IF($AB110="","",IF(OR([1]Tablas!B$1&gt;MATCH("?*",$AB111:$AB127,0),INDEX($T:$T,ROW($M109)+[1]Tablas!B$1)&lt;5),"",IF(INDEX($T:$T,ROW($M109)+[1]Tablas!B$1)&lt;6,"000",SUBSTITUTE(SUBSTITUTE(SUBSTITUTE(SUBSTITUTE(SUBSTITUTE(SUBSTITUTE(SUBSTITUTE(INDIRECT(ADDRESS(ROW($M109)+[1]Tablas!B$1,COLUMN($M110))),", ",""),"Aire","1"),"Agua","2"),"Fuego","3"),"Tierra","4"),"Luz","5"),"Oscuridad","6"))))</f>
        <v/>
      </c>
      <c r="AH110" s="15" t="str">
        <f ca="1">IF($AB110="","",IF(OR([1]Tablas!C$1&gt;MATCH("?*",$AB111:$AB127,0),INDEX($T:$T,ROW($M109)+[1]Tablas!C$1)&lt;5),"",IF(INDEX($T:$T,ROW($M109)+[1]Tablas!C$1)&lt;6,"000",SUBSTITUTE(SUBSTITUTE(SUBSTITUTE(SUBSTITUTE(SUBSTITUTE(SUBSTITUTE(SUBSTITUTE(INDIRECT(ADDRESS(ROW($M109)+[1]Tablas!C$1,COLUMN($M110))),", ",""),"Aire","1"),"Agua","2"),"Fuego","3"),"Tierra","4"),"Luz","5"),"Oscuridad","6"))))</f>
        <v/>
      </c>
      <c r="AI110" s="15" t="str">
        <f ca="1">IF($AB110="","",IF(OR([1]Tablas!D$1&gt;MATCH("?*",$AB111:$AB127,0),INDEX($T:$T,ROW($M109)+[1]Tablas!D$1)&lt;5),"",IF(INDEX($T:$T,ROW($M109)+[1]Tablas!D$1)&lt;6,"000",SUBSTITUTE(SUBSTITUTE(SUBSTITUTE(SUBSTITUTE(SUBSTITUTE(SUBSTITUTE(SUBSTITUTE(INDIRECT(ADDRESS(ROW($M109)+[1]Tablas!D$1,COLUMN($M110))),", ",""),"Aire","1"),"Agua","2"),"Fuego","3"),"Tierra","4"),"Luz","5"),"Oscuridad","6"))))</f>
        <v/>
      </c>
      <c r="AJ110" s="15" t="str">
        <f ca="1">IF($AB110="","",IF(OR([1]Tablas!E$1&gt;MATCH("?*",$AB111:$AB127,0),INDEX($T:$T,ROW($M109)+[1]Tablas!E$1)&lt;5),"",IF(INDEX($T:$T,ROW($M109)+[1]Tablas!E$1)&lt;6,"000",SUBSTITUTE(SUBSTITUTE(SUBSTITUTE(SUBSTITUTE(SUBSTITUTE(SUBSTITUTE(SUBSTITUTE(INDIRECT(ADDRESS(ROW($M109)+[1]Tablas!E$1,COLUMN($M110))),", ",""),"Aire","1"),"Agua","2"),"Fuego","3"),"Tierra","4"),"Luz","5"),"Oscuridad","6"))))</f>
        <v/>
      </c>
      <c r="AK110" s="15" t="str">
        <f ca="1">IF($AB110="","",IF(OR([1]Tablas!F$1&gt;MATCH("?*",$AB111:$AB127,0),INDEX($T:$T,ROW($M109)+[1]Tablas!F$1)&lt;5),"",IF(INDEX($T:$T,ROW($M109)+[1]Tablas!F$1)&lt;6,"000",SUBSTITUTE(SUBSTITUTE(SUBSTITUTE(SUBSTITUTE(SUBSTITUTE(SUBSTITUTE(SUBSTITUTE(INDIRECT(ADDRESS(ROW($M109)+[1]Tablas!F$1,COLUMN($M110))),", ",""),"Aire","1"),"Agua","2"),"Fuego","3"),"Tierra","4"),"Luz","5"),"Oscuridad","6"))))</f>
        <v/>
      </c>
    </row>
    <row r="111" spans="1:37" x14ac:dyDescent="0.25">
      <c r="A111" s="73"/>
      <c r="F111" s="15" t="str">
        <f t="array" ref="F111">IF(C111&lt;&gt;"",ADDRESS(ROW(C111),COLUMN(C111))&amp;":"&amp;ADDRESS(ROW(C111)-1+MATCH(TRUE,C112:$C$463&lt;&gt;"",0),COLUMN(U111)),F110)</f>
        <v>$C$109:$U$112</v>
      </c>
      <c r="G111" s="18" t="s">
        <v>82</v>
      </c>
      <c r="M111" s="18" t="str">
        <f>IFERROR(VLOOKUP(G111,ListaEfectos!$A$4:$F$77,6,0),"")</f>
        <v/>
      </c>
      <c r="N111" s="46" t="str">
        <f>IF(G111="requerimiento","Desventaja",IFERROR(IF(VLOOKUP($G111,ListaEfectos!$A$4:$F$77,1,0)&lt;&gt;"","Efecto"),IFERROR(IF(VLOOKUP($G111,ListaDesventajas!$A$2:$A$24,1,0)&lt;&gt;"","Desventaja"),G111)))</f>
        <v>Combinable</v>
      </c>
      <c r="O111" s="17">
        <f ca="1">IF($N111="Efecto",IFERROR(VLOOKUP(H111,INDIRECT(VLOOKUP($G111,ListaEfectos!$A$4:$F$77,2,0)),2,0),0),IF($N111="Desventaja",IFERROR(VLOOKUP(H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P111" s="15">
        <f ca="1">IF($N111="Efecto",IFERROR(VLOOKUP(I111,INDIRECT(VLOOKUP($G111,ListaEfectos!$A$4:$F$77,2,0)),2,0),0),IF($N111="Desventaja",IFERROR(VLOOKUP(I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Q111" s="15">
        <f ca="1">IF($N111="Efecto",IFERROR(VLOOKUP(J111,INDIRECT(VLOOKUP($G111,ListaEfectos!$A$4:$F$77,2,0)),2,0),0),IF($N111="Desventaja",IFERROR(VLOOKUP(J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R111" s="15">
        <f ca="1">IF($N111="Efecto",IFERROR(VLOOKUP(K111,INDIRECT(VLOOKUP($G111,ListaEfectos!$A$4:$F$77,2,0)),2,0),0),IF($N111="Desventaja",IFERROR(VLOOKUP(K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S111" s="15">
        <f ca="1">IF($N111="Efecto",IFERROR(VLOOKUP(L111,INDIRECT(VLOOKUP($G111,ListaEfectos!$A$4:$F$77,2,0)),2,0),0),IF($N111="Desventaja",IFERROR(VLOOKUP(L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T111" s="52">
        <f t="shared" ca="1" si="18"/>
        <v>10</v>
      </c>
      <c r="V111" s="15" t="str">
        <f t="shared" si="14"/>
        <v/>
      </c>
      <c r="W111" s="15" t="str">
        <f t="shared" si="27"/>
        <v/>
      </c>
      <c r="X111" s="15" t="str">
        <f t="shared" si="19"/>
        <v>Combinable</v>
      </c>
      <c r="Y111" s="34" t="str">
        <f t="shared" ca="1" si="26"/>
        <v/>
      </c>
      <c r="Z111" s="34" t="str">
        <f t="shared" ca="1" si="20"/>
        <v/>
      </c>
      <c r="AA111" s="34" t="str">
        <f t="shared" ca="1" si="21"/>
        <v/>
      </c>
      <c r="AB111" s="61" t="str">
        <f t="shared" ca="1" si="22"/>
        <v/>
      </c>
      <c r="AC111" s="62" t="str">
        <f t="shared" ca="1" si="23"/>
        <v/>
      </c>
      <c r="AD111" s="56" t="str">
        <f t="shared" si="24"/>
        <v/>
      </c>
      <c r="AE111" s="15" t="str">
        <f t="shared" ca="1" si="25"/>
        <v/>
      </c>
      <c r="AF111" s="15" t="str">
        <f ca="1">IF($AB111="","",IF(OR([1]Tablas!A$1&gt;MATCH("?*",$AB112:$AB128,0),INDEX($T:$T,ROW($M110)+[1]Tablas!A$1)&lt;5),"",IF(INDEX($T:$T,ROW($M110)+[1]Tablas!A$1)&lt;6,"000",SUBSTITUTE(SUBSTITUTE(SUBSTITUTE(SUBSTITUTE(SUBSTITUTE(SUBSTITUTE(SUBSTITUTE(INDIRECT(ADDRESS(ROW($M110)+[1]Tablas!A$1,COLUMN($M111))),", ",""),"Aire","1"),"Agua","2"),"Fuego","3"),"Tierra","4"),"Luz","5"),"Oscuridad","6"))))</f>
        <v/>
      </c>
      <c r="AG111" s="15" t="str">
        <f ca="1">IF($AB111="","",IF(OR([1]Tablas!B$1&gt;MATCH("?*",$AB112:$AB128,0),INDEX($T:$T,ROW($M110)+[1]Tablas!B$1)&lt;5),"",IF(INDEX($T:$T,ROW($M110)+[1]Tablas!B$1)&lt;6,"000",SUBSTITUTE(SUBSTITUTE(SUBSTITUTE(SUBSTITUTE(SUBSTITUTE(SUBSTITUTE(SUBSTITUTE(INDIRECT(ADDRESS(ROW($M110)+[1]Tablas!B$1,COLUMN($M111))),", ",""),"Aire","1"),"Agua","2"),"Fuego","3"),"Tierra","4"),"Luz","5"),"Oscuridad","6"))))</f>
        <v/>
      </c>
      <c r="AH111" s="15" t="str">
        <f ca="1">IF($AB111="","",IF(OR([1]Tablas!C$1&gt;MATCH("?*",$AB112:$AB128,0),INDEX($T:$T,ROW($M110)+[1]Tablas!C$1)&lt;5),"",IF(INDEX($T:$T,ROW($M110)+[1]Tablas!C$1)&lt;6,"000",SUBSTITUTE(SUBSTITUTE(SUBSTITUTE(SUBSTITUTE(SUBSTITUTE(SUBSTITUTE(SUBSTITUTE(INDIRECT(ADDRESS(ROW($M110)+[1]Tablas!C$1,COLUMN($M111))),", ",""),"Aire","1"),"Agua","2"),"Fuego","3"),"Tierra","4"),"Luz","5"),"Oscuridad","6"))))</f>
        <v/>
      </c>
      <c r="AI111" s="15" t="str">
        <f ca="1">IF($AB111="","",IF(OR([1]Tablas!D$1&gt;MATCH("?*",$AB112:$AB128,0),INDEX($T:$T,ROW($M110)+[1]Tablas!D$1)&lt;5),"",IF(INDEX($T:$T,ROW($M110)+[1]Tablas!D$1)&lt;6,"000",SUBSTITUTE(SUBSTITUTE(SUBSTITUTE(SUBSTITUTE(SUBSTITUTE(SUBSTITUTE(SUBSTITUTE(INDIRECT(ADDRESS(ROW($M110)+[1]Tablas!D$1,COLUMN($M111))),", ",""),"Aire","1"),"Agua","2"),"Fuego","3"),"Tierra","4"),"Luz","5"),"Oscuridad","6"))))</f>
        <v/>
      </c>
      <c r="AJ111" s="15" t="str">
        <f ca="1">IF($AB111="","",IF(OR([1]Tablas!E$1&gt;MATCH("?*",$AB112:$AB128,0),INDEX($T:$T,ROW($M110)+[1]Tablas!E$1)&lt;5),"",IF(INDEX($T:$T,ROW($M110)+[1]Tablas!E$1)&lt;6,"000",SUBSTITUTE(SUBSTITUTE(SUBSTITUTE(SUBSTITUTE(SUBSTITUTE(SUBSTITUTE(SUBSTITUTE(INDIRECT(ADDRESS(ROW($M110)+[1]Tablas!E$1,COLUMN($M111))),", ",""),"Aire","1"),"Agua","2"),"Fuego","3"),"Tierra","4"),"Luz","5"),"Oscuridad","6"))))</f>
        <v/>
      </c>
      <c r="AK111" s="15" t="str">
        <f ca="1">IF($AB111="","",IF(OR([1]Tablas!F$1&gt;MATCH("?*",$AB112:$AB128,0),INDEX($T:$T,ROW($M110)+[1]Tablas!F$1)&lt;5),"",IF(INDEX($T:$T,ROW($M110)+[1]Tablas!F$1)&lt;6,"000",SUBSTITUTE(SUBSTITUTE(SUBSTITUTE(SUBSTITUTE(SUBSTITUTE(SUBSTITUTE(SUBSTITUTE(INDIRECT(ADDRESS(ROW($M110)+[1]Tablas!F$1,COLUMN($M111))),", ",""),"Aire","1"),"Agua","2"),"Fuego","3"),"Tierra","4"),"Luz","5"),"Oscuridad","6"))))</f>
        <v/>
      </c>
    </row>
    <row r="112" spans="1:37" x14ac:dyDescent="0.25">
      <c r="A112" s="73"/>
      <c r="C112" s="15" t="str">
        <f t="shared" si="16"/>
        <v/>
      </c>
      <c r="D112" s="15" t="str">
        <f t="shared" si="17"/>
        <v/>
      </c>
      <c r="E112" s="15" t="s">
        <v>82</v>
      </c>
      <c r="F112" s="15" t="str">
        <f t="array" ref="F112">IF(C112&lt;&gt;"",ADDRESS(ROW(C112),COLUMN(C112))&amp;":"&amp;ADDRESS(ROW(C112)-1+MATCH(TRUE,C113:$C$463&lt;&gt;"",0),COLUMN(U112)),F111)</f>
        <v>$C$109:$U$112</v>
      </c>
      <c r="G112" s="18" t="s">
        <v>979</v>
      </c>
      <c r="H112" s="15" t="s">
        <v>764</v>
      </c>
      <c r="M112" s="18" t="str">
        <f>IFERROR(VLOOKUP(G112,ListaEfectos!$A$4:$F$77,6,0),"")</f>
        <v/>
      </c>
      <c r="N112" s="46" t="str">
        <f>IF(G112="requerimiento","Desventaja",IFERROR(IF(VLOOKUP($G112,ListaEfectos!$A$4:$F$77,1,0)&lt;&gt;"","Efecto"),IFERROR(IF(VLOOKUP($G112,ListaDesventajas!$A$2:$A$24,1,0)&lt;&gt;"","Desventaja"),G112)))</f>
        <v>Desventaja</v>
      </c>
      <c r="O112" s="17">
        <f ca="1">IF($N112="Efecto",IFERROR(VLOOKUP(H112,INDIRECT(VLOOKUP($G112,ListaEfectos!$A$4:$F$77,2,0)),2,0),0),IF($N112="Desventaja",IFERROR(VLOOKUP(H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0</v>
      </c>
      <c r="P112" s="15">
        <f ca="1">IF($N112="Efecto",IFERROR(VLOOKUP(I112,INDIRECT(VLOOKUP($G112,ListaEfectos!$A$4:$F$77,2,0)),2,0),0),IF($N112="Desventaja",IFERROR(VLOOKUP(I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0</v>
      </c>
      <c r="Q112" s="15">
        <f ca="1">IF($N112="Efecto",IFERROR(VLOOKUP(J112,INDIRECT(VLOOKUP($G112,ListaEfectos!$A$4:$F$77,2,0)),2,0),0),IF($N112="Desventaja",IFERROR(VLOOKUP(J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0</v>
      </c>
      <c r="R112" s="15">
        <f ca="1">IF($N112="Efecto",IFERROR(VLOOKUP(K112,INDIRECT(VLOOKUP($G112,ListaEfectos!$A$4:$F$77,2,0)),2,0),0),IF($N112="Desventaja",IFERROR(VLOOKUP(K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0</v>
      </c>
      <c r="S112" s="15">
        <f ca="1">IF($N112="Efecto",IFERROR(VLOOKUP(L112,INDIRECT(VLOOKUP($G112,ListaEfectos!$A$4:$F$77,2,0)),2,0),0),IF($N112="Desventaja",IFERROR(VLOOKUP(L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0</v>
      </c>
      <c r="T112" s="52">
        <f t="shared" ca="1" si="18"/>
        <v>0</v>
      </c>
      <c r="V112" s="15" t="str">
        <f t="shared" si="14"/>
        <v/>
      </c>
      <c r="W112" s="15" t="str">
        <f t="shared" si="27"/>
        <v>Atadura Elemental (Oscuridad)</v>
      </c>
      <c r="X112" s="15" t="str">
        <f t="shared" si="19"/>
        <v/>
      </c>
      <c r="Y112" s="34" t="str">
        <f t="shared" ca="1" si="26"/>
        <v/>
      </c>
      <c r="Z112" s="34" t="str">
        <f t="shared" ca="1" si="20"/>
        <v/>
      </c>
      <c r="AA112" s="34" t="str">
        <f t="shared" ca="1" si="21"/>
        <v/>
      </c>
      <c r="AB112" s="61" t="str">
        <f t="shared" ca="1" si="22"/>
        <v/>
      </c>
      <c r="AC112" s="62" t="str">
        <f t="shared" ca="1" si="23"/>
        <v/>
      </c>
      <c r="AD112" s="56" t="str">
        <f t="shared" si="24"/>
        <v/>
      </c>
      <c r="AE112" s="15" t="str">
        <f t="shared" ca="1" si="25"/>
        <v/>
      </c>
      <c r="AF112" s="15" t="str">
        <f ca="1">IF($AB112="","",IF(OR([1]Tablas!A$1&gt;MATCH("?*",$AB113:$AB129,0),INDEX($T:$T,ROW($M111)+[1]Tablas!A$1)&lt;5),"",IF(INDEX($T:$T,ROW($M111)+[1]Tablas!A$1)&lt;6,"000",SUBSTITUTE(SUBSTITUTE(SUBSTITUTE(SUBSTITUTE(SUBSTITUTE(SUBSTITUTE(SUBSTITUTE(INDIRECT(ADDRESS(ROW($M111)+[1]Tablas!A$1,COLUMN($M112))),", ",""),"Aire","1"),"Agua","2"),"Fuego","3"),"Tierra","4"),"Luz","5"),"Oscuridad","6"))))</f>
        <v/>
      </c>
      <c r="AG112" s="15" t="str">
        <f ca="1">IF($AB112="","",IF(OR([1]Tablas!B$1&gt;MATCH("?*",$AB113:$AB129,0),INDEX($T:$T,ROW($M111)+[1]Tablas!B$1)&lt;5),"",IF(INDEX($T:$T,ROW($M111)+[1]Tablas!B$1)&lt;6,"000",SUBSTITUTE(SUBSTITUTE(SUBSTITUTE(SUBSTITUTE(SUBSTITUTE(SUBSTITUTE(SUBSTITUTE(INDIRECT(ADDRESS(ROW($M111)+[1]Tablas!B$1,COLUMN($M112))),", ",""),"Aire","1"),"Agua","2"),"Fuego","3"),"Tierra","4"),"Luz","5"),"Oscuridad","6"))))</f>
        <v/>
      </c>
      <c r="AH112" s="15" t="str">
        <f ca="1">IF($AB112="","",IF(OR([1]Tablas!C$1&gt;MATCH("?*",$AB113:$AB129,0),INDEX($T:$T,ROW($M111)+[1]Tablas!C$1)&lt;5),"",IF(INDEX($T:$T,ROW($M111)+[1]Tablas!C$1)&lt;6,"000",SUBSTITUTE(SUBSTITUTE(SUBSTITUTE(SUBSTITUTE(SUBSTITUTE(SUBSTITUTE(SUBSTITUTE(INDIRECT(ADDRESS(ROW($M111)+[1]Tablas!C$1,COLUMN($M112))),", ",""),"Aire","1"),"Agua","2"),"Fuego","3"),"Tierra","4"),"Luz","5"),"Oscuridad","6"))))</f>
        <v/>
      </c>
      <c r="AI112" s="15" t="str">
        <f ca="1">IF($AB112="","",IF(OR([1]Tablas!D$1&gt;MATCH("?*",$AB113:$AB129,0),INDEX($T:$T,ROW($M111)+[1]Tablas!D$1)&lt;5),"",IF(INDEX($T:$T,ROW($M111)+[1]Tablas!D$1)&lt;6,"000",SUBSTITUTE(SUBSTITUTE(SUBSTITUTE(SUBSTITUTE(SUBSTITUTE(SUBSTITUTE(SUBSTITUTE(INDIRECT(ADDRESS(ROW($M111)+[1]Tablas!D$1,COLUMN($M112))),", ",""),"Aire","1"),"Agua","2"),"Fuego","3"),"Tierra","4"),"Luz","5"),"Oscuridad","6"))))</f>
        <v/>
      </c>
      <c r="AJ112" s="15" t="str">
        <f ca="1">IF($AB112="","",IF(OR([1]Tablas!E$1&gt;MATCH("?*",$AB113:$AB129,0),INDEX($T:$T,ROW($M111)+[1]Tablas!E$1)&lt;5),"",IF(INDEX($T:$T,ROW($M111)+[1]Tablas!E$1)&lt;6,"000",SUBSTITUTE(SUBSTITUTE(SUBSTITUTE(SUBSTITUTE(SUBSTITUTE(SUBSTITUTE(SUBSTITUTE(INDIRECT(ADDRESS(ROW($M111)+[1]Tablas!E$1,COLUMN($M112))),", ",""),"Aire","1"),"Agua","2"),"Fuego","3"),"Tierra","4"),"Luz","5"),"Oscuridad","6"))))</f>
        <v/>
      </c>
      <c r="AK112" s="15" t="str">
        <f ca="1">IF($AB112="","",IF(OR([1]Tablas!F$1&gt;MATCH("?*",$AB113:$AB129,0),INDEX($T:$T,ROW($M111)+[1]Tablas!F$1)&lt;5),"",IF(INDEX($T:$T,ROW($M111)+[1]Tablas!F$1)&lt;6,"000",SUBSTITUTE(SUBSTITUTE(SUBSTITUTE(SUBSTITUTE(SUBSTITUTE(SUBSTITUTE(SUBSTITUTE(INDIRECT(ADDRESS(ROW($M111)+[1]Tablas!F$1,COLUMN($M112))),", ",""),"Aire","1"),"Agua","2"),"Fuego","3"),"Tierra","4"),"Luz","5"),"Oscuridad","6"))))</f>
        <v/>
      </c>
    </row>
    <row r="113" spans="1:37" x14ac:dyDescent="0.25">
      <c r="A113" s="73"/>
      <c r="B113" s="18" t="s">
        <v>421</v>
      </c>
      <c r="C113" s="15">
        <f t="shared" si="16"/>
        <v>30</v>
      </c>
      <c r="D113" s="15">
        <f t="shared" si="17"/>
        <v>1</v>
      </c>
      <c r="E113" s="15" t="s">
        <v>84</v>
      </c>
      <c r="F113" s="15" t="str">
        <f t="array" ref="F113">IF(C113&lt;&gt;"",ADDRESS(ROW(C113),COLUMN(C113))&amp;":"&amp;ADDRESS(ROW(C113)-1+MATCH(TRUE,C114:$C$463&lt;&gt;"",0),COLUMN(U113)),F112)</f>
        <v>$C$113:$U$116</v>
      </c>
      <c r="G113" s="18" t="s">
        <v>536</v>
      </c>
      <c r="H113" s="15" t="s">
        <v>553</v>
      </c>
      <c r="M113" s="18" t="str">
        <f>IFERROR(VLOOKUP(G113,ListaEfectos!$A$4:$F$77,6,0),"")</f>
        <v>Aire, Luz, Oscuridad</v>
      </c>
      <c r="N113" s="46" t="str">
        <f>IF(G113="requerimiento","Desventaja",IFERROR(IF(VLOOKUP($G113,ListaEfectos!$A$4:$F$77,1,0)&lt;&gt;"","Efecto"),IFERROR(IF(VLOOKUP($G113,ListaDesventajas!$A$2:$A$24,1,0)&lt;&gt;"","Desventaja"),G113)))</f>
        <v>Efecto</v>
      </c>
      <c r="O113" s="17">
        <f ca="1">IF($N113="Efecto",IFERROR(VLOOKUP(H113,INDIRECT(VLOOKUP($G113,ListaEfectos!$A$4:$F$77,2,0)),2,0),0),IF($N113="Desventaja",IFERROR(VLOOKUP(H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10</v>
      </c>
      <c r="P113" s="15">
        <f ca="1">IF($N113="Efecto",IFERROR(VLOOKUP(I113,INDIRECT(VLOOKUP($G113,ListaEfectos!$A$4:$F$77,2,0)),2,0),0),IF($N113="Desventaja",IFERROR(VLOOKUP(I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0</v>
      </c>
      <c r="Q113" s="15">
        <f ca="1">IF($N113="Efecto",IFERROR(VLOOKUP(J113,INDIRECT(VLOOKUP($G113,ListaEfectos!$A$4:$F$77,2,0)),2,0),0),IF($N113="Desventaja",IFERROR(VLOOKUP(J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0</v>
      </c>
      <c r="R113" s="15">
        <f ca="1">IF($N113="Efecto",IFERROR(VLOOKUP(K113,INDIRECT(VLOOKUP($G113,ListaEfectos!$A$4:$F$77,2,0)),2,0),0),IF($N113="Desventaja",IFERROR(VLOOKUP(K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0</v>
      </c>
      <c r="S113" s="15">
        <f ca="1">IF($N113="Efecto",IFERROR(VLOOKUP(L113,INDIRECT(VLOOKUP($G113,ListaEfectos!$A$4:$F$77,2,0)),2,0),0),IF($N113="Desventaja",IFERROR(VLOOKUP(L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0</v>
      </c>
      <c r="T113" s="52">
        <f t="shared" ca="1" si="18"/>
        <v>10</v>
      </c>
      <c r="V113" s="15" t="str">
        <f t="shared" si="14"/>
        <v>Marca (Menor)</v>
      </c>
      <c r="W113" s="15" t="str">
        <f t="shared" si="27"/>
        <v/>
      </c>
      <c r="X113" s="15" t="str">
        <f t="shared" si="19"/>
        <v/>
      </c>
      <c r="Y113" s="34" t="str">
        <f t="shared" ca="1" si="26"/>
        <v>Marca (Menor), Ataque Sobrenatural, Ataque con Área (10 metros de radio)</v>
      </c>
      <c r="Z113" s="34" t="str">
        <f t="shared" ca="1" si="20"/>
        <v>Atadura Elemental (Oscuridad)</v>
      </c>
      <c r="AA113" s="34" t="str">
        <f t="shared" ca="1" si="21"/>
        <v/>
      </c>
      <c r="AB113" s="61" t="str">
        <f t="shared" ca="1" si="22"/>
        <v>Marca (Menor), Ataque Sobrenatural, Ataque con Área (10 metros de radio)</v>
      </c>
      <c r="AC113" s="62" t="str">
        <f t="shared" ca="1" si="23"/>
        <v>Atadura Elemental (Oscuridad)</v>
      </c>
      <c r="AD113" s="56" t="str">
        <f t="shared" si="24"/>
        <v>Marca Espectral</v>
      </c>
      <c r="AE113" s="15" t="str">
        <f t="shared" ca="1" si="25"/>
        <v>Aire, Luz, Oscuridad, Luz, Oscuridad, Fuego, Luz, Oscuridad</v>
      </c>
      <c r="AF113" s="15" t="str">
        <f ca="1">IF($AB113="","",IF(OR([1]Tablas!A$1&gt;MATCH("?*",$AB114:$AB130,0),INDEX($T:$T,ROW($M112)+[1]Tablas!A$1)&lt;5),"",IF(INDEX($T:$T,ROW($M112)+[1]Tablas!A$1)&lt;6,"000",SUBSTITUTE(SUBSTITUTE(SUBSTITUTE(SUBSTITUTE(SUBSTITUTE(SUBSTITUTE(SUBSTITUTE(INDIRECT(ADDRESS(ROW($M112)+[1]Tablas!A$1,COLUMN($M113))),", ",""),"Aire","1"),"Agua","2"),"Fuego","3"),"Tierra","4"),"Luz","5"),"Oscuridad","6"))))</f>
        <v>156</v>
      </c>
      <c r="AG113" s="15" t="str">
        <f ca="1">IF($AB113="","",IF(OR([1]Tablas!B$1&gt;MATCH("?*",$AB114:$AB130,0),INDEX($T:$T,ROW($M112)+[1]Tablas!B$1)&lt;5),"",IF(INDEX($T:$T,ROW($M112)+[1]Tablas!B$1)&lt;6,"000",SUBSTITUTE(SUBSTITUTE(SUBSTITUTE(SUBSTITUTE(SUBSTITUTE(SUBSTITUTE(SUBSTITUTE(INDIRECT(ADDRESS(ROW($M112)+[1]Tablas!B$1,COLUMN($M113))),", ",""),"Aire","1"),"Agua","2"),"Fuego","3"),"Tierra","4"),"Luz","5"),"Oscuridad","6"))))</f>
        <v>56</v>
      </c>
      <c r="AH113" s="15" t="str">
        <f ca="1">IF($AB113="","",IF(OR([1]Tablas!C$1&gt;MATCH("?*",$AB114:$AB130,0),INDEX($T:$T,ROW($M112)+[1]Tablas!C$1)&lt;5),"",IF(INDEX($T:$T,ROW($M112)+[1]Tablas!C$1)&lt;6,"000",SUBSTITUTE(SUBSTITUTE(SUBSTITUTE(SUBSTITUTE(SUBSTITUTE(SUBSTITUTE(SUBSTITUTE(INDIRECT(ADDRESS(ROW($M112)+[1]Tablas!C$1,COLUMN($M113))),", ",""),"Aire","1"),"Agua","2"),"Fuego","3"),"Tierra","4"),"Luz","5"),"Oscuridad","6"))))</f>
        <v>356</v>
      </c>
      <c r="AI113" s="15" t="str">
        <f ca="1">IF($AB113="","",IF(OR([1]Tablas!D$1&gt;MATCH("?*",$AB114:$AB130,0),INDEX($T:$T,ROW($M112)+[1]Tablas!D$1)&lt;5),"",IF(INDEX($T:$T,ROW($M112)+[1]Tablas!D$1)&lt;6,"000",SUBSTITUTE(SUBSTITUTE(SUBSTITUTE(SUBSTITUTE(SUBSTITUTE(SUBSTITUTE(SUBSTITUTE(INDIRECT(ADDRESS(ROW($M112)+[1]Tablas!D$1,COLUMN($M113))),", ",""),"Aire","1"),"Agua","2"),"Fuego","3"),"Tierra","4"),"Luz","5"),"Oscuridad","6"))))</f>
        <v/>
      </c>
      <c r="AJ113" s="15" t="str">
        <f ca="1">IF($AB113="","",IF(OR([1]Tablas!E$1&gt;MATCH("?*",$AB114:$AB130,0),INDEX($T:$T,ROW($M112)+[1]Tablas!E$1)&lt;5),"",IF(INDEX($T:$T,ROW($M112)+[1]Tablas!E$1)&lt;6,"000",SUBSTITUTE(SUBSTITUTE(SUBSTITUTE(SUBSTITUTE(SUBSTITUTE(SUBSTITUTE(SUBSTITUTE(INDIRECT(ADDRESS(ROW($M112)+[1]Tablas!E$1,COLUMN($M113))),", ",""),"Aire","1"),"Agua","2"),"Fuego","3"),"Tierra","4"),"Luz","5"),"Oscuridad","6"))))</f>
        <v/>
      </c>
      <c r="AK113" s="15" t="str">
        <f ca="1">IF($AB113="","",IF(OR([1]Tablas!F$1&gt;MATCH("?*",$AB114:$AB130,0),INDEX($T:$T,ROW($M112)+[1]Tablas!F$1)&lt;5),"",IF(INDEX($T:$T,ROW($M112)+[1]Tablas!F$1)&lt;6,"000",SUBSTITUTE(SUBSTITUTE(SUBSTITUTE(SUBSTITUTE(SUBSTITUTE(SUBSTITUTE(SUBSTITUTE(INDIRECT(ADDRESS(ROW($M112)+[1]Tablas!F$1,COLUMN($M113))),", ",""),"Aire","1"),"Agua","2"),"Fuego","3"),"Tierra","4"),"Luz","5"),"Oscuridad","6"))))</f>
        <v/>
      </c>
    </row>
    <row r="114" spans="1:37" x14ac:dyDescent="0.25">
      <c r="A114" s="73"/>
      <c r="C114" s="15" t="str">
        <f t="shared" si="16"/>
        <v/>
      </c>
      <c r="D114" s="15" t="str">
        <f t="shared" si="17"/>
        <v/>
      </c>
      <c r="E114" s="15" t="s">
        <v>69</v>
      </c>
      <c r="F114" s="15" t="str">
        <f t="array" ref="F114">IF(C114&lt;&gt;"",ADDRESS(ROW(C114),COLUMN(C114))&amp;":"&amp;ADDRESS(ROW(C114)-1+MATCH(TRUE,C115:$C$463&lt;&gt;"",0),COLUMN(U114)),F113)</f>
        <v>$C$113:$U$116</v>
      </c>
      <c r="G114" s="18" t="s">
        <v>531</v>
      </c>
      <c r="H114" s="28" t="s">
        <v>919</v>
      </c>
      <c r="M114" s="18" t="str">
        <f>IFERROR(VLOOKUP(G114,ListaEfectos!$A$4:$F$77,6,0),"")</f>
        <v>Luz, Oscuridad</v>
      </c>
      <c r="N114" s="46" t="str">
        <f>IF(G114="requerimiento","Desventaja",IFERROR(IF(VLOOKUP($G114,ListaEfectos!$A$4:$F$77,1,0)&lt;&gt;"","Efecto"),IFERROR(IF(VLOOKUP($G114,ListaDesventajas!$A$2:$A$24,1,0)&lt;&gt;"","Desventaja"),G114)))</f>
        <v>Efecto</v>
      </c>
      <c r="O114" s="17">
        <f ca="1">IF($N114="Efecto",IFERROR(VLOOKUP(H114,INDIRECT(VLOOKUP($G114,ListaEfectos!$A$4:$F$77,2,0)),2,0),0),IF($N114="Desventaja",IFERROR(VLOOKUP(H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10</v>
      </c>
      <c r="P114" s="15">
        <f ca="1">IF($N114="Efecto",IFERROR(VLOOKUP(I114,INDIRECT(VLOOKUP($G114,ListaEfectos!$A$4:$F$77,2,0)),2,0),0),IF($N114="Desventaja",IFERROR(VLOOKUP(I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0</v>
      </c>
      <c r="Q114" s="15">
        <f ca="1">IF($N114="Efecto",IFERROR(VLOOKUP(J114,INDIRECT(VLOOKUP($G114,ListaEfectos!$A$4:$F$77,2,0)),2,0),0),IF($N114="Desventaja",IFERROR(VLOOKUP(J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0</v>
      </c>
      <c r="R114" s="15">
        <f ca="1">IF($N114="Efecto",IFERROR(VLOOKUP(K114,INDIRECT(VLOOKUP($G114,ListaEfectos!$A$4:$F$77,2,0)),2,0),0),IF($N114="Desventaja",IFERROR(VLOOKUP(K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0</v>
      </c>
      <c r="S114" s="15">
        <f ca="1">IF($N114="Efecto",IFERROR(VLOOKUP(L114,INDIRECT(VLOOKUP($G114,ListaEfectos!$A$4:$F$77,2,0)),2,0),0),IF($N114="Desventaja",IFERROR(VLOOKUP(L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0</v>
      </c>
      <c r="T114" s="52">
        <f t="shared" ca="1" si="18"/>
        <v>10</v>
      </c>
      <c r="V114" s="15" t="str">
        <f t="shared" si="14"/>
        <v>Ataque Sobrenatural</v>
      </c>
      <c r="W114" s="15" t="str">
        <f t="shared" si="27"/>
        <v/>
      </c>
      <c r="X114" s="15" t="str">
        <f t="shared" si="19"/>
        <v/>
      </c>
      <c r="Y114" s="34" t="str">
        <f t="shared" ca="1" si="26"/>
        <v/>
      </c>
      <c r="Z114" s="34" t="str">
        <f t="shared" ca="1" si="20"/>
        <v/>
      </c>
      <c r="AA114" s="34" t="str">
        <f t="shared" ca="1" si="21"/>
        <v/>
      </c>
      <c r="AB114" s="61" t="str">
        <f t="shared" ca="1" si="22"/>
        <v/>
      </c>
      <c r="AC114" s="62" t="str">
        <f t="shared" ca="1" si="23"/>
        <v/>
      </c>
      <c r="AD114" s="56" t="str">
        <f t="shared" si="24"/>
        <v/>
      </c>
      <c r="AE114" s="15" t="str">
        <f t="shared" ca="1" si="25"/>
        <v/>
      </c>
      <c r="AF114" s="15" t="str">
        <f ca="1">IF($AB114="","",IF(OR([1]Tablas!A$1&gt;MATCH("?*",$AB115:$AB131,0),INDEX($T:$T,ROW($M113)+[1]Tablas!A$1)&lt;5),"",IF(INDEX($T:$T,ROW($M113)+[1]Tablas!A$1)&lt;6,"000",SUBSTITUTE(SUBSTITUTE(SUBSTITUTE(SUBSTITUTE(SUBSTITUTE(SUBSTITUTE(SUBSTITUTE(INDIRECT(ADDRESS(ROW($M113)+[1]Tablas!A$1,COLUMN($M114))),", ",""),"Aire","1"),"Agua","2"),"Fuego","3"),"Tierra","4"),"Luz","5"),"Oscuridad","6"))))</f>
        <v/>
      </c>
      <c r="AG114" s="15" t="str">
        <f ca="1">IF($AB114="","",IF(OR([1]Tablas!B$1&gt;MATCH("?*",$AB115:$AB131,0),INDEX($T:$T,ROW($M113)+[1]Tablas!B$1)&lt;5),"",IF(INDEX($T:$T,ROW($M113)+[1]Tablas!B$1)&lt;6,"000",SUBSTITUTE(SUBSTITUTE(SUBSTITUTE(SUBSTITUTE(SUBSTITUTE(SUBSTITUTE(SUBSTITUTE(INDIRECT(ADDRESS(ROW($M113)+[1]Tablas!B$1,COLUMN($M114))),", ",""),"Aire","1"),"Agua","2"),"Fuego","3"),"Tierra","4"),"Luz","5"),"Oscuridad","6"))))</f>
        <v/>
      </c>
      <c r="AH114" s="15" t="str">
        <f ca="1">IF($AB114="","",IF(OR([1]Tablas!C$1&gt;MATCH("?*",$AB115:$AB131,0),INDEX($T:$T,ROW($M113)+[1]Tablas!C$1)&lt;5),"",IF(INDEX($T:$T,ROW($M113)+[1]Tablas!C$1)&lt;6,"000",SUBSTITUTE(SUBSTITUTE(SUBSTITUTE(SUBSTITUTE(SUBSTITUTE(SUBSTITUTE(SUBSTITUTE(INDIRECT(ADDRESS(ROW($M113)+[1]Tablas!C$1,COLUMN($M114))),", ",""),"Aire","1"),"Agua","2"),"Fuego","3"),"Tierra","4"),"Luz","5"),"Oscuridad","6"))))</f>
        <v/>
      </c>
      <c r="AI114" s="15" t="str">
        <f ca="1">IF($AB114="","",IF(OR([1]Tablas!D$1&gt;MATCH("?*",$AB115:$AB131,0),INDEX($T:$T,ROW($M113)+[1]Tablas!D$1)&lt;5),"",IF(INDEX($T:$T,ROW($M113)+[1]Tablas!D$1)&lt;6,"000",SUBSTITUTE(SUBSTITUTE(SUBSTITUTE(SUBSTITUTE(SUBSTITUTE(SUBSTITUTE(SUBSTITUTE(INDIRECT(ADDRESS(ROW($M113)+[1]Tablas!D$1,COLUMN($M114))),", ",""),"Aire","1"),"Agua","2"),"Fuego","3"),"Tierra","4"),"Luz","5"),"Oscuridad","6"))))</f>
        <v/>
      </c>
      <c r="AJ114" s="15" t="str">
        <f ca="1">IF($AB114="","",IF(OR([1]Tablas!E$1&gt;MATCH("?*",$AB115:$AB131,0),INDEX($T:$T,ROW($M113)+[1]Tablas!E$1)&lt;5),"",IF(INDEX($T:$T,ROW($M113)+[1]Tablas!E$1)&lt;6,"000",SUBSTITUTE(SUBSTITUTE(SUBSTITUTE(SUBSTITUTE(SUBSTITUTE(SUBSTITUTE(SUBSTITUTE(INDIRECT(ADDRESS(ROW($M113)+[1]Tablas!E$1,COLUMN($M114))),", ",""),"Aire","1"),"Agua","2"),"Fuego","3"),"Tierra","4"),"Luz","5"),"Oscuridad","6"))))</f>
        <v/>
      </c>
      <c r="AK114" s="15" t="str">
        <f ca="1">IF($AB114="","",IF(OR([1]Tablas!F$1&gt;MATCH("?*",$AB115:$AB131,0),INDEX($T:$T,ROW($M113)+[1]Tablas!F$1)&lt;5),"",IF(INDEX($T:$T,ROW($M113)+[1]Tablas!F$1)&lt;6,"000",SUBSTITUTE(SUBSTITUTE(SUBSTITUTE(SUBSTITUTE(SUBSTITUTE(SUBSTITUTE(SUBSTITUTE(INDIRECT(ADDRESS(ROW($M113)+[1]Tablas!F$1,COLUMN($M114))),", ",""),"Aire","1"),"Agua","2"),"Fuego","3"),"Tierra","4"),"Luz","5"),"Oscuridad","6"))))</f>
        <v/>
      </c>
    </row>
    <row r="115" spans="1:37" x14ac:dyDescent="0.25">
      <c r="A115" s="73"/>
      <c r="F115" s="15" t="str">
        <f t="array" ref="F115">IF(C115&lt;&gt;"",ADDRESS(ROW(C115),COLUMN(C115))&amp;":"&amp;ADDRESS(ROW(C115)-1+MATCH(TRUE,C116:$C$463&lt;&gt;"",0),COLUMN(U115)),F114)</f>
        <v>$C$113:$U$116</v>
      </c>
      <c r="G115" s="18" t="s">
        <v>246</v>
      </c>
      <c r="H115" s="15" t="s">
        <v>347</v>
      </c>
      <c r="M115" s="18" t="str">
        <f>IFERROR(VLOOKUP(G115,ListaEfectos!$A$4:$F$77,6,0),"")</f>
        <v>Fuego, Luz, Oscuridad</v>
      </c>
      <c r="N115" s="46" t="str">
        <f>IF(G115="requerimiento","Desventaja",IFERROR(IF(VLOOKUP($G115,ListaEfectos!$A$4:$F$77,1,0)&lt;&gt;"","Efecto"),IFERROR(IF(VLOOKUP($G115,ListaDesventajas!$A$2:$A$24,1,0)&lt;&gt;"","Desventaja"),G115)))</f>
        <v>Efecto</v>
      </c>
      <c r="O115" s="17">
        <f ca="1">IF($N115="Efecto",IFERROR(VLOOKUP(H115,INDIRECT(VLOOKUP($G115,ListaEfectos!$A$4:$F$77,2,0)),2,0),0),IF($N115="Desventaja",IFERROR(VLOOKUP(H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15</v>
      </c>
      <c r="P115" s="15">
        <f ca="1">IF($N115="Efecto",IFERROR(VLOOKUP(I115,INDIRECT(VLOOKUP($G115,ListaEfectos!$A$4:$F$77,2,0)),2,0),0),IF($N115="Desventaja",IFERROR(VLOOKUP(I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0</v>
      </c>
      <c r="Q115" s="15">
        <f ca="1">IF($N115="Efecto",IFERROR(VLOOKUP(J115,INDIRECT(VLOOKUP($G115,ListaEfectos!$A$4:$F$77,2,0)),2,0),0),IF($N115="Desventaja",IFERROR(VLOOKUP(J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0</v>
      </c>
      <c r="R115" s="15">
        <f ca="1">IF($N115="Efecto",IFERROR(VLOOKUP(K115,INDIRECT(VLOOKUP($G115,ListaEfectos!$A$4:$F$77,2,0)),2,0),0),IF($N115="Desventaja",IFERROR(VLOOKUP(K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0</v>
      </c>
      <c r="S115" s="15">
        <f ca="1">IF($N115="Efecto",IFERROR(VLOOKUP(L115,INDIRECT(VLOOKUP($G115,ListaEfectos!$A$4:$F$77,2,0)),2,0),0),IF($N115="Desventaja",IFERROR(VLOOKUP(L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0</v>
      </c>
      <c r="T115" s="52">
        <f t="shared" ca="1" si="18"/>
        <v>15</v>
      </c>
      <c r="V115" s="15" t="str">
        <f t="shared" si="14"/>
        <v>Ataque con Área (10 metros de radio)</v>
      </c>
      <c r="W115" s="15" t="str">
        <f t="shared" si="27"/>
        <v/>
      </c>
      <c r="X115" s="15" t="str">
        <f t="shared" si="19"/>
        <v/>
      </c>
      <c r="Y115" s="34" t="str">
        <f t="shared" ca="1" si="26"/>
        <v/>
      </c>
      <c r="Z115" s="34" t="str">
        <f t="shared" ca="1" si="20"/>
        <v/>
      </c>
      <c r="AA115" s="34" t="str">
        <f t="shared" ca="1" si="21"/>
        <v/>
      </c>
      <c r="AB115" s="61" t="str">
        <f t="shared" ca="1" si="22"/>
        <v/>
      </c>
      <c r="AC115" s="62" t="str">
        <f t="shared" ca="1" si="23"/>
        <v/>
      </c>
      <c r="AD115" s="56" t="str">
        <f t="shared" si="24"/>
        <v/>
      </c>
      <c r="AE115" s="15" t="str">
        <f t="shared" ca="1" si="25"/>
        <v/>
      </c>
      <c r="AF115" s="15" t="str">
        <f ca="1">IF($AB115="","",IF(OR([1]Tablas!A$1&gt;MATCH("?*",$AB116:$AB132,0),INDEX($T:$T,ROW($M114)+[1]Tablas!A$1)&lt;5),"",IF(INDEX($T:$T,ROW($M114)+[1]Tablas!A$1)&lt;6,"000",SUBSTITUTE(SUBSTITUTE(SUBSTITUTE(SUBSTITUTE(SUBSTITUTE(SUBSTITUTE(SUBSTITUTE(INDIRECT(ADDRESS(ROW($M114)+[1]Tablas!A$1,COLUMN($M115))),", ",""),"Aire","1"),"Agua","2"),"Fuego","3"),"Tierra","4"),"Luz","5"),"Oscuridad","6"))))</f>
        <v/>
      </c>
      <c r="AG115" s="15" t="str">
        <f ca="1">IF($AB115="","",IF(OR([1]Tablas!B$1&gt;MATCH("?*",$AB116:$AB132,0),INDEX($T:$T,ROW($M114)+[1]Tablas!B$1)&lt;5),"",IF(INDEX($T:$T,ROW($M114)+[1]Tablas!B$1)&lt;6,"000",SUBSTITUTE(SUBSTITUTE(SUBSTITUTE(SUBSTITUTE(SUBSTITUTE(SUBSTITUTE(SUBSTITUTE(INDIRECT(ADDRESS(ROW($M114)+[1]Tablas!B$1,COLUMN($M115))),", ",""),"Aire","1"),"Agua","2"),"Fuego","3"),"Tierra","4"),"Luz","5"),"Oscuridad","6"))))</f>
        <v/>
      </c>
      <c r="AH115" s="15" t="str">
        <f ca="1">IF($AB115="","",IF(OR([1]Tablas!C$1&gt;MATCH("?*",$AB116:$AB132,0),INDEX($T:$T,ROW($M114)+[1]Tablas!C$1)&lt;5),"",IF(INDEX($T:$T,ROW($M114)+[1]Tablas!C$1)&lt;6,"000",SUBSTITUTE(SUBSTITUTE(SUBSTITUTE(SUBSTITUTE(SUBSTITUTE(SUBSTITUTE(SUBSTITUTE(INDIRECT(ADDRESS(ROW($M114)+[1]Tablas!C$1,COLUMN($M115))),", ",""),"Aire","1"),"Agua","2"),"Fuego","3"),"Tierra","4"),"Luz","5"),"Oscuridad","6"))))</f>
        <v/>
      </c>
      <c r="AI115" s="15" t="str">
        <f ca="1">IF($AB115="","",IF(OR([1]Tablas!D$1&gt;MATCH("?*",$AB116:$AB132,0),INDEX($T:$T,ROW($M114)+[1]Tablas!D$1)&lt;5),"",IF(INDEX($T:$T,ROW($M114)+[1]Tablas!D$1)&lt;6,"000",SUBSTITUTE(SUBSTITUTE(SUBSTITUTE(SUBSTITUTE(SUBSTITUTE(SUBSTITUTE(SUBSTITUTE(INDIRECT(ADDRESS(ROW($M114)+[1]Tablas!D$1,COLUMN($M115))),", ",""),"Aire","1"),"Agua","2"),"Fuego","3"),"Tierra","4"),"Luz","5"),"Oscuridad","6"))))</f>
        <v/>
      </c>
      <c r="AJ115" s="15" t="str">
        <f ca="1">IF($AB115="","",IF(OR([1]Tablas!E$1&gt;MATCH("?*",$AB116:$AB132,0),INDEX($T:$T,ROW($M114)+[1]Tablas!E$1)&lt;5),"",IF(INDEX($T:$T,ROW($M114)+[1]Tablas!E$1)&lt;6,"000",SUBSTITUTE(SUBSTITUTE(SUBSTITUTE(SUBSTITUTE(SUBSTITUTE(SUBSTITUTE(SUBSTITUTE(INDIRECT(ADDRESS(ROW($M114)+[1]Tablas!E$1,COLUMN($M115))),", ",""),"Aire","1"),"Agua","2"),"Fuego","3"),"Tierra","4"),"Luz","5"),"Oscuridad","6"))))</f>
        <v/>
      </c>
      <c r="AK115" s="15" t="str">
        <f ca="1">IF($AB115="","",IF(OR([1]Tablas!F$1&gt;MATCH("?*",$AB116:$AB132,0),INDEX($T:$T,ROW($M114)+[1]Tablas!F$1)&lt;5),"",IF(INDEX($T:$T,ROW($M114)+[1]Tablas!F$1)&lt;6,"000",SUBSTITUTE(SUBSTITUTE(SUBSTITUTE(SUBSTITUTE(SUBSTITUTE(SUBSTITUTE(SUBSTITUTE(INDIRECT(ADDRESS(ROW($M114)+[1]Tablas!F$1,COLUMN($M115))),", ",""),"Aire","1"),"Agua","2"),"Fuego","3"),"Tierra","4"),"Luz","5"),"Oscuridad","6"))))</f>
        <v/>
      </c>
    </row>
    <row r="116" spans="1:37" x14ac:dyDescent="0.25">
      <c r="A116" s="73"/>
      <c r="C116" s="15" t="str">
        <f t="shared" si="16"/>
        <v/>
      </c>
      <c r="D116" s="15" t="str">
        <f t="shared" si="17"/>
        <v/>
      </c>
      <c r="E116" s="15" t="s">
        <v>85</v>
      </c>
      <c r="F116" s="15" t="str">
        <f t="array" ref="F116">IF(C116&lt;&gt;"",ADDRESS(ROW(C116),COLUMN(C116))&amp;":"&amp;ADDRESS(ROW(C116)-1+MATCH(TRUE,C117:$C$463&lt;&gt;"",0),COLUMN(U116)),F115)</f>
        <v>$C$113:$U$116</v>
      </c>
      <c r="G116" s="18" t="s">
        <v>979</v>
      </c>
      <c r="H116" s="15" t="s">
        <v>764</v>
      </c>
      <c r="M116" s="18" t="str">
        <f>IFERROR(VLOOKUP(G116,ListaEfectos!$A$4:$F$77,6,0),"")</f>
        <v/>
      </c>
      <c r="N116" s="46" t="str">
        <f>IF(G116="requerimiento","Desventaja",IFERROR(IF(VLOOKUP($G116,ListaEfectos!$A$4:$F$77,1,0)&lt;&gt;"","Efecto"),IFERROR(IF(VLOOKUP($G116,ListaDesventajas!$A$2:$A$24,1,0)&lt;&gt;"","Desventaja"),G116)))</f>
        <v>Desventaja</v>
      </c>
      <c r="O116" s="17">
        <f ca="1">IF($N116="Efecto",IFERROR(VLOOKUP(H116,INDIRECT(VLOOKUP($G116,ListaEfectos!$A$4:$F$77,2,0)),2,0),0),IF($N116="Desventaja",IFERROR(VLOOKUP(H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0</v>
      </c>
      <c r="P116" s="15">
        <f ca="1">IF($N116="Efecto",IFERROR(VLOOKUP(I116,INDIRECT(VLOOKUP($G116,ListaEfectos!$A$4:$F$77,2,0)),2,0),0),IF($N116="Desventaja",IFERROR(VLOOKUP(I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0</v>
      </c>
      <c r="Q116" s="15">
        <f ca="1">IF($N116="Efecto",IFERROR(VLOOKUP(J116,INDIRECT(VLOOKUP($G116,ListaEfectos!$A$4:$F$77,2,0)),2,0),0),IF($N116="Desventaja",IFERROR(VLOOKUP(J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0</v>
      </c>
      <c r="R116" s="15">
        <f ca="1">IF($N116="Efecto",IFERROR(VLOOKUP(K116,INDIRECT(VLOOKUP($G116,ListaEfectos!$A$4:$F$77,2,0)),2,0),0),IF($N116="Desventaja",IFERROR(VLOOKUP(K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0</v>
      </c>
      <c r="S116" s="15">
        <f ca="1">IF($N116="Efecto",IFERROR(VLOOKUP(L116,INDIRECT(VLOOKUP($G116,ListaEfectos!$A$4:$F$77,2,0)),2,0),0),IF($N116="Desventaja",IFERROR(VLOOKUP(L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0</v>
      </c>
      <c r="T116" s="52">
        <f t="shared" ca="1" si="18"/>
        <v>0</v>
      </c>
      <c r="V116" s="15" t="str">
        <f t="shared" si="14"/>
        <v/>
      </c>
      <c r="W116" s="15" t="str">
        <f t="shared" si="27"/>
        <v>Atadura Elemental (Oscuridad)</v>
      </c>
      <c r="X116" s="15" t="str">
        <f t="shared" si="19"/>
        <v/>
      </c>
      <c r="Y116" s="34" t="str">
        <f t="shared" ca="1" si="26"/>
        <v/>
      </c>
      <c r="Z116" s="34" t="str">
        <f t="shared" ca="1" si="20"/>
        <v/>
      </c>
      <c r="AA116" s="34" t="str">
        <f t="shared" ca="1" si="21"/>
        <v/>
      </c>
      <c r="AB116" s="61" t="str">
        <f t="shared" ca="1" si="22"/>
        <v/>
      </c>
      <c r="AC116" s="62" t="str">
        <f t="shared" ca="1" si="23"/>
        <v/>
      </c>
      <c r="AD116" s="56" t="str">
        <f t="shared" si="24"/>
        <v/>
      </c>
      <c r="AE116" s="15" t="str">
        <f t="shared" ca="1" si="25"/>
        <v/>
      </c>
      <c r="AF116" s="15" t="str">
        <f ca="1">IF($AB116="","",IF(OR([1]Tablas!A$1&gt;MATCH("?*",$AB117:$AB133,0),INDEX($T:$T,ROW($M115)+[1]Tablas!A$1)&lt;5),"",IF(INDEX($T:$T,ROW($M115)+[1]Tablas!A$1)&lt;6,"000",SUBSTITUTE(SUBSTITUTE(SUBSTITUTE(SUBSTITUTE(SUBSTITUTE(SUBSTITUTE(SUBSTITUTE(INDIRECT(ADDRESS(ROW($M115)+[1]Tablas!A$1,COLUMN($M116))),", ",""),"Aire","1"),"Agua","2"),"Fuego","3"),"Tierra","4"),"Luz","5"),"Oscuridad","6"))))</f>
        <v/>
      </c>
      <c r="AG116" s="15" t="str">
        <f ca="1">IF($AB116="","",IF(OR([1]Tablas!B$1&gt;MATCH("?*",$AB117:$AB133,0),INDEX($T:$T,ROW($M115)+[1]Tablas!B$1)&lt;5),"",IF(INDEX($T:$T,ROW($M115)+[1]Tablas!B$1)&lt;6,"000",SUBSTITUTE(SUBSTITUTE(SUBSTITUTE(SUBSTITUTE(SUBSTITUTE(SUBSTITUTE(SUBSTITUTE(INDIRECT(ADDRESS(ROW($M115)+[1]Tablas!B$1,COLUMN($M116))),", ",""),"Aire","1"),"Agua","2"),"Fuego","3"),"Tierra","4"),"Luz","5"),"Oscuridad","6"))))</f>
        <v/>
      </c>
      <c r="AH116" s="15" t="str">
        <f ca="1">IF($AB116="","",IF(OR([1]Tablas!C$1&gt;MATCH("?*",$AB117:$AB133,0),INDEX($T:$T,ROW($M115)+[1]Tablas!C$1)&lt;5),"",IF(INDEX($T:$T,ROW($M115)+[1]Tablas!C$1)&lt;6,"000",SUBSTITUTE(SUBSTITUTE(SUBSTITUTE(SUBSTITUTE(SUBSTITUTE(SUBSTITUTE(SUBSTITUTE(INDIRECT(ADDRESS(ROW($M115)+[1]Tablas!C$1,COLUMN($M116))),", ",""),"Aire","1"),"Agua","2"),"Fuego","3"),"Tierra","4"),"Luz","5"),"Oscuridad","6"))))</f>
        <v/>
      </c>
      <c r="AI116" s="15" t="str">
        <f ca="1">IF($AB116="","",IF(OR([1]Tablas!D$1&gt;MATCH("?*",$AB117:$AB133,0),INDEX($T:$T,ROW($M115)+[1]Tablas!D$1)&lt;5),"",IF(INDEX($T:$T,ROW($M115)+[1]Tablas!D$1)&lt;6,"000",SUBSTITUTE(SUBSTITUTE(SUBSTITUTE(SUBSTITUTE(SUBSTITUTE(SUBSTITUTE(SUBSTITUTE(INDIRECT(ADDRESS(ROW($M115)+[1]Tablas!D$1,COLUMN($M116))),", ",""),"Aire","1"),"Agua","2"),"Fuego","3"),"Tierra","4"),"Luz","5"),"Oscuridad","6"))))</f>
        <v/>
      </c>
      <c r="AJ116" s="15" t="str">
        <f ca="1">IF($AB116="","",IF(OR([1]Tablas!E$1&gt;MATCH("?*",$AB117:$AB133,0),INDEX($T:$T,ROW($M115)+[1]Tablas!E$1)&lt;5),"",IF(INDEX($T:$T,ROW($M115)+[1]Tablas!E$1)&lt;6,"000",SUBSTITUTE(SUBSTITUTE(SUBSTITUTE(SUBSTITUTE(SUBSTITUTE(SUBSTITUTE(SUBSTITUTE(INDIRECT(ADDRESS(ROW($M115)+[1]Tablas!E$1,COLUMN($M116))),", ",""),"Aire","1"),"Agua","2"),"Fuego","3"),"Tierra","4"),"Luz","5"),"Oscuridad","6"))))</f>
        <v/>
      </c>
      <c r="AK116" s="15" t="str">
        <f ca="1">IF($AB116="","",IF(OR([1]Tablas!F$1&gt;MATCH("?*",$AB117:$AB133,0),INDEX($T:$T,ROW($M115)+[1]Tablas!F$1)&lt;5),"",IF(INDEX($T:$T,ROW($M115)+[1]Tablas!F$1)&lt;6,"000",SUBSTITUTE(SUBSTITUTE(SUBSTITUTE(SUBSTITUTE(SUBSTITUTE(SUBSTITUTE(SUBSTITUTE(INDIRECT(ADDRESS(ROW($M115)+[1]Tablas!F$1,COLUMN($M116))),", ",""),"Aire","1"),"Agua","2"),"Fuego","3"),"Tierra","4"),"Luz","5"),"Oscuridad","6"))))</f>
        <v/>
      </c>
    </row>
    <row r="117" spans="1:37" x14ac:dyDescent="0.25">
      <c r="A117" s="73"/>
      <c r="B117" s="18" t="s">
        <v>422</v>
      </c>
      <c r="C117" s="15">
        <f t="shared" si="16"/>
        <v>60</v>
      </c>
      <c r="D117" s="15">
        <f t="shared" si="17"/>
        <v>2</v>
      </c>
      <c r="E117" s="15" t="s">
        <v>86</v>
      </c>
      <c r="F117" s="15" t="str">
        <f t="array" ref="F117">IF(C117&lt;&gt;"",ADDRESS(ROW(C117),COLUMN(C117))&amp;":"&amp;ADDRESS(ROW(C117)-1+MATCH(TRUE,C118:$C$463&lt;&gt;"",0),COLUMN(U117)),F116)</f>
        <v>$C$117:$U$119</v>
      </c>
      <c r="G117" s="18" t="s">
        <v>337</v>
      </c>
      <c r="H117" s="15" t="s">
        <v>554</v>
      </c>
      <c r="I117" s="15" t="s">
        <v>555</v>
      </c>
      <c r="M117" s="18" t="str">
        <f>IFERROR(VLOOKUP(G117,ListaEfectos!$A$4:$F$77,6,0),"")</f>
        <v>Luz, Oscuridad</v>
      </c>
      <c r="N117" s="46" t="str">
        <f>IF(G117="requerimiento","Desventaja",IFERROR(IF(VLOOKUP($G117,ListaEfectos!$A$4:$F$77,1,0)&lt;&gt;"","Efecto"),IFERROR(IF(VLOOKUP($G117,ListaDesventajas!$A$2:$A$24,1,0)&lt;&gt;"","Desventaja"),G117)))</f>
        <v>Efecto</v>
      </c>
      <c r="O117" s="17">
        <f ca="1">IF($N117="Efecto",IFERROR(VLOOKUP(H117,INDIRECT(VLOOKUP($G117,ListaEfectos!$A$4:$F$77,2,0)),2,0),0),IF($N117="Desventaja",IFERROR(VLOOKUP(H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35</v>
      </c>
      <c r="P117" s="15">
        <f ca="1">IF($N117="Efecto",IFERROR(VLOOKUP(I117,INDIRECT(VLOOKUP($G117,ListaEfectos!$A$4:$F$77,2,0)),2,0),0),IF($N117="Desventaja",IFERROR(VLOOKUP(I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20</v>
      </c>
      <c r="Q117" s="15">
        <f ca="1">IF($N117="Efecto",IFERROR(VLOOKUP(J117,INDIRECT(VLOOKUP($G117,ListaEfectos!$A$4:$F$77,2,0)),2,0),0),IF($N117="Desventaja",IFERROR(VLOOKUP(J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0</v>
      </c>
      <c r="R117" s="15">
        <f ca="1">IF($N117="Efecto",IFERROR(VLOOKUP(K117,INDIRECT(VLOOKUP($G117,ListaEfectos!$A$4:$F$77,2,0)),2,0),0),IF($N117="Desventaja",IFERROR(VLOOKUP(K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0</v>
      </c>
      <c r="S117" s="15">
        <f ca="1">IF($N117="Efecto",IFERROR(VLOOKUP(L117,INDIRECT(VLOOKUP($G117,ListaEfectos!$A$4:$F$77,2,0)),2,0),0),IF($N117="Desventaja",IFERROR(VLOOKUP(L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0</v>
      </c>
      <c r="T117" s="52">
        <f t="shared" ca="1" si="18"/>
        <v>55</v>
      </c>
      <c r="V117" s="15" t="str">
        <f t="shared" si="14"/>
        <v>Estados Sobrenaturales (RF 160, Estado añadido: Drenaje de Ki)</v>
      </c>
      <c r="W117" s="15" t="str">
        <f t="shared" si="27"/>
        <v/>
      </c>
      <c r="X117" s="15" t="str">
        <f t="shared" si="19"/>
        <v/>
      </c>
      <c r="Y117" s="34" t="str">
        <f t="shared" ca="1" si="26"/>
        <v>Estados Sobrenaturales (RF 160, Estado añadido: Drenaje de Ki), Ataque Indirecto (Nv 2)</v>
      </c>
      <c r="Z117" s="34" t="str">
        <f t="shared" ca="1" si="20"/>
        <v>Atadura Elemental (Oscuridad)</v>
      </c>
      <c r="AA117" s="34" t="str">
        <f t="shared" ca="1" si="21"/>
        <v/>
      </c>
      <c r="AB117" s="61" t="str">
        <f t="shared" ca="1" si="22"/>
        <v>Estados Sobrenaturales (RF 160, Estado añadido: Drenaje de Ki), Ataque Indirecto (Nv 2)</v>
      </c>
      <c r="AC117" s="62" t="str">
        <f t="shared" ca="1" si="23"/>
        <v>Atadura Elemental (Oscuridad)</v>
      </c>
      <c r="AD117" s="56" t="str">
        <f t="shared" si="24"/>
        <v>La Sombra De La Muerte</v>
      </c>
      <c r="AE117" s="15" t="str">
        <f t="shared" ca="1" si="25"/>
        <v>Luz, Oscuridad, Agua, Aire, Oscuridad</v>
      </c>
      <c r="AF117" s="15" t="str">
        <f ca="1">IF($AB117="","",IF(OR([1]Tablas!A$1&gt;MATCH("?*",$AB118:$AB134,0),INDEX($T:$T,ROW($M116)+[1]Tablas!A$1)&lt;5),"",IF(INDEX($T:$T,ROW($M116)+[1]Tablas!A$1)&lt;6,"000",SUBSTITUTE(SUBSTITUTE(SUBSTITUTE(SUBSTITUTE(SUBSTITUTE(SUBSTITUTE(SUBSTITUTE(INDIRECT(ADDRESS(ROW($M116)+[1]Tablas!A$1,COLUMN($M117))),", ",""),"Aire","1"),"Agua","2"),"Fuego","3"),"Tierra","4"),"Luz","5"),"Oscuridad","6"))))</f>
        <v>56</v>
      </c>
      <c r="AG117" s="15" t="str">
        <f ca="1">IF($AB117="","",IF(OR([1]Tablas!B$1&gt;MATCH("?*",$AB118:$AB134,0),INDEX($T:$T,ROW($M116)+[1]Tablas!B$1)&lt;5),"",IF(INDEX($T:$T,ROW($M116)+[1]Tablas!B$1)&lt;6,"000",SUBSTITUTE(SUBSTITUTE(SUBSTITUTE(SUBSTITUTE(SUBSTITUTE(SUBSTITUTE(SUBSTITUTE(INDIRECT(ADDRESS(ROW($M116)+[1]Tablas!B$1,COLUMN($M117))),", ",""),"Aire","1"),"Agua","2"),"Fuego","3"),"Tierra","4"),"Luz","5"),"Oscuridad","6"))))</f>
        <v/>
      </c>
      <c r="AH117" s="15" t="str">
        <f ca="1">IF($AB117="","",IF(OR([1]Tablas!C$1&gt;MATCH("?*",$AB118:$AB134,0),INDEX($T:$T,ROW($M116)+[1]Tablas!C$1)&lt;5),"",IF(INDEX($T:$T,ROW($M116)+[1]Tablas!C$1)&lt;6,"000",SUBSTITUTE(SUBSTITUTE(SUBSTITUTE(SUBSTITUTE(SUBSTITUTE(SUBSTITUTE(SUBSTITUTE(INDIRECT(ADDRESS(ROW($M116)+[1]Tablas!C$1,COLUMN($M117))),", ",""),"Aire","1"),"Agua","2"),"Fuego","3"),"Tierra","4"),"Luz","5"),"Oscuridad","6"))))</f>
        <v/>
      </c>
      <c r="AI117" s="15" t="str">
        <f ca="1">IF($AB117="","",IF(OR([1]Tablas!D$1&gt;MATCH("?*",$AB118:$AB134,0),INDEX($T:$T,ROW($M116)+[1]Tablas!D$1)&lt;5),"",IF(INDEX($T:$T,ROW($M116)+[1]Tablas!D$1)&lt;6,"000",SUBSTITUTE(SUBSTITUTE(SUBSTITUTE(SUBSTITUTE(SUBSTITUTE(SUBSTITUTE(SUBSTITUTE(INDIRECT(ADDRESS(ROW($M116)+[1]Tablas!D$1,COLUMN($M117))),", ",""),"Aire","1"),"Agua","2"),"Fuego","3"),"Tierra","4"),"Luz","5"),"Oscuridad","6"))))</f>
        <v/>
      </c>
      <c r="AJ117" s="15" t="str">
        <f ca="1">IF($AB117="","",IF(OR([1]Tablas!E$1&gt;MATCH("?*",$AB118:$AB134,0),INDEX($T:$T,ROW($M116)+[1]Tablas!E$1)&lt;5),"",IF(INDEX($T:$T,ROW($M116)+[1]Tablas!E$1)&lt;6,"000",SUBSTITUTE(SUBSTITUTE(SUBSTITUTE(SUBSTITUTE(SUBSTITUTE(SUBSTITUTE(SUBSTITUTE(INDIRECT(ADDRESS(ROW($M116)+[1]Tablas!E$1,COLUMN($M117))),", ",""),"Aire","1"),"Agua","2"),"Fuego","3"),"Tierra","4"),"Luz","5"),"Oscuridad","6"))))</f>
        <v/>
      </c>
      <c r="AK117" s="15" t="str">
        <f ca="1">IF($AB117="","",IF(OR([1]Tablas!F$1&gt;MATCH("?*",$AB118:$AB134,0),INDEX($T:$T,ROW($M116)+[1]Tablas!F$1)&lt;5),"",IF(INDEX($T:$T,ROW($M116)+[1]Tablas!F$1)&lt;6,"000",SUBSTITUTE(SUBSTITUTE(SUBSTITUTE(SUBSTITUTE(SUBSTITUTE(SUBSTITUTE(SUBSTITUTE(INDIRECT(ADDRESS(ROW($M116)+[1]Tablas!F$1,COLUMN($M117))),", ",""),"Aire","1"),"Agua","2"),"Fuego","3"),"Tierra","4"),"Luz","5"),"Oscuridad","6"))))</f>
        <v/>
      </c>
    </row>
    <row r="118" spans="1:37" x14ac:dyDescent="0.25">
      <c r="A118" s="73"/>
      <c r="F118" s="15" t="str">
        <f t="array" ref="F118">IF(C118&lt;&gt;"",ADDRESS(ROW(C118),COLUMN(C118))&amp;":"&amp;ADDRESS(ROW(C118)-1+MATCH(TRUE,C119:$C$463&lt;&gt;"",0),COLUMN(U118)),F117)</f>
        <v>$C$117:$U$119</v>
      </c>
      <c r="G118" s="18" t="s">
        <v>979</v>
      </c>
      <c r="H118" s="15" t="s">
        <v>764</v>
      </c>
      <c r="M118" s="18" t="str">
        <f>IFERROR(VLOOKUP(G118,ListaEfectos!$A$4:$F$77,6,0),"")</f>
        <v/>
      </c>
      <c r="N118" s="46" t="str">
        <f>IF(G118="requerimiento","Desventaja",IFERROR(IF(VLOOKUP($G118,ListaEfectos!$A$4:$F$77,1,0)&lt;&gt;"","Efecto"),IFERROR(IF(VLOOKUP($G118,ListaDesventajas!$A$2:$A$24,1,0)&lt;&gt;"","Desventaja"),G118)))</f>
        <v>Desventaja</v>
      </c>
      <c r="O118" s="17">
        <f ca="1">IF($N118="Efecto",IFERROR(VLOOKUP(H118,INDIRECT(VLOOKUP($G118,ListaEfectos!$A$4:$F$77,2,0)),2,0),0),IF($N118="Desventaja",IFERROR(VLOOKUP(H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0</v>
      </c>
      <c r="P118" s="15">
        <f ca="1">IF($N118="Efecto",IFERROR(VLOOKUP(I118,INDIRECT(VLOOKUP($G118,ListaEfectos!$A$4:$F$77,2,0)),2,0),0),IF($N118="Desventaja",IFERROR(VLOOKUP(I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0</v>
      </c>
      <c r="Q118" s="15">
        <f ca="1">IF($N118="Efecto",IFERROR(VLOOKUP(J118,INDIRECT(VLOOKUP($G118,ListaEfectos!$A$4:$F$77,2,0)),2,0),0),IF($N118="Desventaja",IFERROR(VLOOKUP(J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0</v>
      </c>
      <c r="R118" s="15">
        <f ca="1">IF($N118="Efecto",IFERROR(VLOOKUP(K118,INDIRECT(VLOOKUP($G118,ListaEfectos!$A$4:$F$77,2,0)),2,0),0),IF($N118="Desventaja",IFERROR(VLOOKUP(K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0</v>
      </c>
      <c r="S118" s="15">
        <f ca="1">IF($N118="Efecto",IFERROR(VLOOKUP(L118,INDIRECT(VLOOKUP($G118,ListaEfectos!$A$4:$F$77,2,0)),2,0),0),IF($N118="Desventaja",IFERROR(VLOOKUP(L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0</v>
      </c>
      <c r="T118" s="52">
        <f t="shared" ca="1" si="18"/>
        <v>0</v>
      </c>
      <c r="V118" s="15" t="str">
        <f t="shared" si="14"/>
        <v/>
      </c>
      <c r="W118" s="15" t="str">
        <f t="shared" si="27"/>
        <v>Atadura Elemental (Oscuridad)</v>
      </c>
      <c r="X118" s="15" t="str">
        <f t="shared" si="19"/>
        <v/>
      </c>
      <c r="Y118" s="34" t="str">
        <f t="shared" ca="1" si="26"/>
        <v/>
      </c>
      <c r="Z118" s="34" t="str">
        <f t="shared" ca="1" si="20"/>
        <v/>
      </c>
      <c r="AA118" s="34" t="str">
        <f t="shared" ca="1" si="21"/>
        <v/>
      </c>
      <c r="AB118" s="61" t="str">
        <f t="shared" ca="1" si="22"/>
        <v/>
      </c>
      <c r="AC118" s="62" t="str">
        <f t="shared" ca="1" si="23"/>
        <v/>
      </c>
      <c r="AD118" s="56" t="str">
        <f t="shared" si="24"/>
        <v/>
      </c>
      <c r="AE118" s="15" t="str">
        <f t="shared" ca="1" si="25"/>
        <v/>
      </c>
      <c r="AF118" s="15" t="str">
        <f ca="1">IF($AB118="","",IF(OR([1]Tablas!A$1&gt;MATCH("?*",$AB119:$AB135,0),INDEX($T:$T,ROW($M117)+[1]Tablas!A$1)&lt;5),"",IF(INDEX($T:$T,ROW($M117)+[1]Tablas!A$1)&lt;6,"000",SUBSTITUTE(SUBSTITUTE(SUBSTITUTE(SUBSTITUTE(SUBSTITUTE(SUBSTITUTE(SUBSTITUTE(INDIRECT(ADDRESS(ROW($M117)+[1]Tablas!A$1,COLUMN($M118))),", ",""),"Aire","1"),"Agua","2"),"Fuego","3"),"Tierra","4"),"Luz","5"),"Oscuridad","6"))))</f>
        <v/>
      </c>
      <c r="AG118" s="15" t="str">
        <f ca="1">IF($AB118="","",IF(OR([1]Tablas!B$1&gt;MATCH("?*",$AB119:$AB135,0),INDEX($T:$T,ROW($M117)+[1]Tablas!B$1)&lt;5),"",IF(INDEX($T:$T,ROW($M117)+[1]Tablas!B$1)&lt;6,"000",SUBSTITUTE(SUBSTITUTE(SUBSTITUTE(SUBSTITUTE(SUBSTITUTE(SUBSTITUTE(SUBSTITUTE(INDIRECT(ADDRESS(ROW($M117)+[1]Tablas!B$1,COLUMN($M118))),", ",""),"Aire","1"),"Agua","2"),"Fuego","3"),"Tierra","4"),"Luz","5"),"Oscuridad","6"))))</f>
        <v/>
      </c>
      <c r="AH118" s="15" t="str">
        <f ca="1">IF($AB118="","",IF(OR([1]Tablas!C$1&gt;MATCH("?*",$AB119:$AB135,0),INDEX($T:$T,ROW($M117)+[1]Tablas!C$1)&lt;5),"",IF(INDEX($T:$T,ROW($M117)+[1]Tablas!C$1)&lt;6,"000",SUBSTITUTE(SUBSTITUTE(SUBSTITUTE(SUBSTITUTE(SUBSTITUTE(SUBSTITUTE(SUBSTITUTE(INDIRECT(ADDRESS(ROW($M117)+[1]Tablas!C$1,COLUMN($M118))),", ",""),"Aire","1"),"Agua","2"),"Fuego","3"),"Tierra","4"),"Luz","5"),"Oscuridad","6"))))</f>
        <v/>
      </c>
      <c r="AI118" s="15" t="str">
        <f ca="1">IF($AB118="","",IF(OR([1]Tablas!D$1&gt;MATCH("?*",$AB119:$AB135,0),INDEX($T:$T,ROW($M117)+[1]Tablas!D$1)&lt;5),"",IF(INDEX($T:$T,ROW($M117)+[1]Tablas!D$1)&lt;6,"000",SUBSTITUTE(SUBSTITUTE(SUBSTITUTE(SUBSTITUTE(SUBSTITUTE(SUBSTITUTE(SUBSTITUTE(INDIRECT(ADDRESS(ROW($M117)+[1]Tablas!D$1,COLUMN($M118))),", ",""),"Aire","1"),"Agua","2"),"Fuego","3"),"Tierra","4"),"Luz","5"),"Oscuridad","6"))))</f>
        <v/>
      </c>
      <c r="AJ118" s="15" t="str">
        <f ca="1">IF($AB118="","",IF(OR([1]Tablas!E$1&gt;MATCH("?*",$AB119:$AB135,0),INDEX($T:$T,ROW($M117)+[1]Tablas!E$1)&lt;5),"",IF(INDEX($T:$T,ROW($M117)+[1]Tablas!E$1)&lt;6,"000",SUBSTITUTE(SUBSTITUTE(SUBSTITUTE(SUBSTITUTE(SUBSTITUTE(SUBSTITUTE(SUBSTITUTE(INDIRECT(ADDRESS(ROW($M117)+[1]Tablas!E$1,COLUMN($M118))),", ",""),"Aire","1"),"Agua","2"),"Fuego","3"),"Tierra","4"),"Luz","5"),"Oscuridad","6"))))</f>
        <v/>
      </c>
      <c r="AK118" s="15" t="str">
        <f ca="1">IF($AB118="","",IF(OR([1]Tablas!F$1&gt;MATCH("?*",$AB119:$AB135,0),INDEX($T:$T,ROW($M117)+[1]Tablas!F$1)&lt;5),"",IF(INDEX($T:$T,ROW($M117)+[1]Tablas!F$1)&lt;6,"000",SUBSTITUTE(SUBSTITUTE(SUBSTITUTE(SUBSTITUTE(SUBSTITUTE(SUBSTITUTE(SUBSTITUTE(INDIRECT(ADDRESS(ROW($M117)+[1]Tablas!F$1,COLUMN($M118))),", ",""),"Aire","1"),"Agua","2"),"Fuego","3"),"Tierra","4"),"Luz","5"),"Oscuridad","6"))))</f>
        <v/>
      </c>
    </row>
    <row r="119" spans="1:37" x14ac:dyDescent="0.25">
      <c r="A119" s="73"/>
      <c r="C119" s="15" t="str">
        <f t="shared" si="16"/>
        <v/>
      </c>
      <c r="D119" s="15" t="str">
        <f t="shared" si="17"/>
        <v/>
      </c>
      <c r="E119" s="15" t="s">
        <v>61</v>
      </c>
      <c r="F119" s="15" t="str">
        <f t="array" ref="F119">IF(C119&lt;&gt;"",ADDRESS(ROW(C119),COLUMN(C119))&amp;":"&amp;ADDRESS(ROW(C119)-1+MATCH(TRUE,C120:$C$463&lt;&gt;"",0),COLUMN(U119)),F118)</f>
        <v>$C$117:$U$119</v>
      </c>
      <c r="G119" s="18" t="s">
        <v>341</v>
      </c>
      <c r="H119" s="15" t="s">
        <v>1116</v>
      </c>
      <c r="M119" s="18" t="str">
        <f>IFERROR(VLOOKUP(G119,ListaEfectos!$A$4:$F$77,6,0),"")</f>
        <v>Agua, Aire, Oscuridad</v>
      </c>
      <c r="N119" s="46" t="str">
        <f>IF(G119="requerimiento","Desventaja",IFERROR(IF(VLOOKUP($G119,ListaEfectos!$A$4:$F$77,1,0)&lt;&gt;"","Efecto"),IFERROR(IF(VLOOKUP($G119,ListaDesventajas!$A$2:$A$24,1,0)&lt;&gt;"","Desventaja"),G119)))</f>
        <v>Efecto</v>
      </c>
      <c r="O119" s="17">
        <f ca="1">IF($N119="Efecto",IFERROR(VLOOKUP(H119,INDIRECT(VLOOKUP($G119,ListaEfectos!$A$4:$F$77,2,0)),2,0),0),IF($N119="Desventaja",IFERROR(VLOOKUP(H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0</v>
      </c>
      <c r="P119" s="15">
        <f ca="1">IF($N119="Efecto",IFERROR(VLOOKUP(I119,INDIRECT(VLOOKUP($G119,ListaEfectos!$A$4:$F$77,2,0)),2,0),0),IF($N119="Desventaja",IFERROR(VLOOKUP(I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0</v>
      </c>
      <c r="Q119" s="15">
        <f ca="1">IF($N119="Efecto",IFERROR(VLOOKUP(J119,INDIRECT(VLOOKUP($G119,ListaEfectos!$A$4:$F$77,2,0)),2,0),0),IF($N119="Desventaja",IFERROR(VLOOKUP(J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0</v>
      </c>
      <c r="R119" s="15">
        <f ca="1">IF($N119="Efecto",IFERROR(VLOOKUP(K119,INDIRECT(VLOOKUP($G119,ListaEfectos!$A$4:$F$77,2,0)),2,0),0),IF($N119="Desventaja",IFERROR(VLOOKUP(K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0</v>
      </c>
      <c r="S119" s="15">
        <f ca="1">IF($N119="Efecto",IFERROR(VLOOKUP(L119,INDIRECT(VLOOKUP($G119,ListaEfectos!$A$4:$F$77,2,0)),2,0),0),IF($N119="Desventaja",IFERROR(VLOOKUP(L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0</v>
      </c>
      <c r="T119" s="52">
        <f t="shared" ca="1" si="18"/>
        <v>0</v>
      </c>
      <c r="V119" s="15" t="str">
        <f t="shared" si="14"/>
        <v>Ataque Indirecto (Nv 2)</v>
      </c>
      <c r="W119" s="15" t="str">
        <f t="shared" si="27"/>
        <v/>
      </c>
      <c r="X119" s="15" t="str">
        <f t="shared" si="19"/>
        <v/>
      </c>
      <c r="Y119" s="34" t="str">
        <f t="shared" ca="1" si="26"/>
        <v/>
      </c>
      <c r="Z119" s="34" t="str">
        <f t="shared" ca="1" si="20"/>
        <v/>
      </c>
      <c r="AA119" s="34" t="str">
        <f t="shared" ca="1" si="21"/>
        <v/>
      </c>
      <c r="AB119" s="61" t="str">
        <f t="shared" ca="1" si="22"/>
        <v/>
      </c>
      <c r="AC119" s="62" t="str">
        <f t="shared" ca="1" si="23"/>
        <v/>
      </c>
      <c r="AD119" s="56" t="str">
        <f t="shared" si="24"/>
        <v/>
      </c>
      <c r="AE119" s="15" t="str">
        <f t="shared" ca="1" si="25"/>
        <v/>
      </c>
      <c r="AF119" s="15" t="str">
        <f ca="1">IF($AB119="","",IF(OR([1]Tablas!A$1&gt;MATCH("?*",$AB120:$AB136,0),INDEX($T:$T,ROW($M118)+[1]Tablas!A$1)&lt;5),"",IF(INDEX($T:$T,ROW($M118)+[1]Tablas!A$1)&lt;6,"000",SUBSTITUTE(SUBSTITUTE(SUBSTITUTE(SUBSTITUTE(SUBSTITUTE(SUBSTITUTE(SUBSTITUTE(INDIRECT(ADDRESS(ROW($M118)+[1]Tablas!A$1,COLUMN($M119))),", ",""),"Aire","1"),"Agua","2"),"Fuego","3"),"Tierra","4"),"Luz","5"),"Oscuridad","6"))))</f>
        <v/>
      </c>
      <c r="AG119" s="15" t="str">
        <f ca="1">IF($AB119="","",IF(OR([1]Tablas!B$1&gt;MATCH("?*",$AB120:$AB136,0),INDEX($T:$T,ROW($M118)+[1]Tablas!B$1)&lt;5),"",IF(INDEX($T:$T,ROW($M118)+[1]Tablas!B$1)&lt;6,"000",SUBSTITUTE(SUBSTITUTE(SUBSTITUTE(SUBSTITUTE(SUBSTITUTE(SUBSTITUTE(SUBSTITUTE(INDIRECT(ADDRESS(ROW($M118)+[1]Tablas!B$1,COLUMN($M119))),", ",""),"Aire","1"),"Agua","2"),"Fuego","3"),"Tierra","4"),"Luz","5"),"Oscuridad","6"))))</f>
        <v/>
      </c>
      <c r="AH119" s="15" t="str">
        <f ca="1">IF($AB119="","",IF(OR([1]Tablas!C$1&gt;MATCH("?*",$AB120:$AB136,0),INDEX($T:$T,ROW($M118)+[1]Tablas!C$1)&lt;5),"",IF(INDEX($T:$T,ROW($M118)+[1]Tablas!C$1)&lt;6,"000",SUBSTITUTE(SUBSTITUTE(SUBSTITUTE(SUBSTITUTE(SUBSTITUTE(SUBSTITUTE(SUBSTITUTE(INDIRECT(ADDRESS(ROW($M118)+[1]Tablas!C$1,COLUMN($M119))),", ",""),"Aire","1"),"Agua","2"),"Fuego","3"),"Tierra","4"),"Luz","5"),"Oscuridad","6"))))</f>
        <v/>
      </c>
      <c r="AI119" s="15" t="str">
        <f ca="1">IF($AB119="","",IF(OR([1]Tablas!D$1&gt;MATCH("?*",$AB120:$AB136,0),INDEX($T:$T,ROW($M118)+[1]Tablas!D$1)&lt;5),"",IF(INDEX($T:$T,ROW($M118)+[1]Tablas!D$1)&lt;6,"000",SUBSTITUTE(SUBSTITUTE(SUBSTITUTE(SUBSTITUTE(SUBSTITUTE(SUBSTITUTE(SUBSTITUTE(INDIRECT(ADDRESS(ROW($M118)+[1]Tablas!D$1,COLUMN($M119))),", ",""),"Aire","1"),"Agua","2"),"Fuego","3"),"Tierra","4"),"Luz","5"),"Oscuridad","6"))))</f>
        <v/>
      </c>
      <c r="AJ119" s="15" t="str">
        <f ca="1">IF($AB119="","",IF(OR([1]Tablas!E$1&gt;MATCH("?*",$AB120:$AB136,0),INDEX($T:$T,ROW($M118)+[1]Tablas!E$1)&lt;5),"",IF(INDEX($T:$T,ROW($M118)+[1]Tablas!E$1)&lt;6,"000",SUBSTITUTE(SUBSTITUTE(SUBSTITUTE(SUBSTITUTE(SUBSTITUTE(SUBSTITUTE(SUBSTITUTE(INDIRECT(ADDRESS(ROW($M118)+[1]Tablas!E$1,COLUMN($M119))),", ",""),"Aire","1"),"Agua","2"),"Fuego","3"),"Tierra","4"),"Luz","5"),"Oscuridad","6"))))</f>
        <v/>
      </c>
      <c r="AK119" s="15" t="str">
        <f ca="1">IF($AB119="","",IF(OR([1]Tablas!F$1&gt;MATCH("?*",$AB120:$AB136,0),INDEX($T:$T,ROW($M118)+[1]Tablas!F$1)&lt;5),"",IF(INDEX($T:$T,ROW($M118)+[1]Tablas!F$1)&lt;6,"000",SUBSTITUTE(SUBSTITUTE(SUBSTITUTE(SUBSTITUTE(SUBSTITUTE(SUBSTITUTE(SUBSTITUTE(INDIRECT(ADDRESS(ROW($M118)+[1]Tablas!F$1,COLUMN($M119))),", ",""),"Aire","1"),"Agua","2"),"Fuego","3"),"Tierra","4"),"Luz","5"),"Oscuridad","6"))))</f>
        <v/>
      </c>
    </row>
    <row r="120" spans="1:37" x14ac:dyDescent="0.25">
      <c r="A120" s="73"/>
      <c r="B120" s="18" t="s">
        <v>423</v>
      </c>
      <c r="C120" s="15">
        <f t="shared" si="16"/>
        <v>45</v>
      </c>
      <c r="D120" s="15">
        <f t="shared" si="17"/>
        <v>2</v>
      </c>
      <c r="E120" s="15" t="s">
        <v>539</v>
      </c>
      <c r="F120" s="15" t="str">
        <f t="array" ref="F120">IF(C120&lt;&gt;"",ADDRESS(ROW(C120),COLUMN(C120))&amp;":"&amp;ADDRESS(ROW(C120)-1+MATCH(TRUE,C121:$C$463&lt;&gt;"",0),COLUMN(U120)),F119)</f>
        <v>$C$120:$U$123</v>
      </c>
      <c r="G120" s="18" t="s">
        <v>538</v>
      </c>
      <c r="H120" s="15" t="s">
        <v>557</v>
      </c>
      <c r="I120" s="15" t="s">
        <v>559</v>
      </c>
      <c r="J120" s="15" t="s">
        <v>558</v>
      </c>
      <c r="L120" s="15" t="s">
        <v>1137</v>
      </c>
      <c r="M120" s="18" t="str">
        <f>IFERROR(VLOOKUP(G120,ListaEfectos!$A$4:$F$77,6,0),"")</f>
        <v>Agua</v>
      </c>
      <c r="N120" s="46" t="str">
        <f>IF(G120="requerimiento","Desventaja",IFERROR(IF(VLOOKUP($G120,ListaEfectos!$A$4:$F$77,1,0)&lt;&gt;"","Efecto"),IFERROR(IF(VLOOKUP($G120,ListaDesventajas!$A$2:$A$24,1,0)&lt;&gt;"","Desventaja"),G120)))</f>
        <v>Efecto</v>
      </c>
      <c r="O120" s="17">
        <f ca="1">IF($N120="Efecto",IFERROR(VLOOKUP(H120,INDIRECT(VLOOKUP($G120,ListaEfectos!$A$4:$F$77,2,0)),2,0),0),IF($N120="Desventaja",IFERROR(VLOOKUP(H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15</v>
      </c>
      <c r="P120" s="15">
        <f ca="1">IF($N120="Efecto",IFERROR(VLOOKUP(I120,INDIRECT(VLOOKUP($G120,ListaEfectos!$A$4:$F$77,2,0)),2,0),0),IF($N120="Desventaja",IFERROR(VLOOKUP(I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0</v>
      </c>
      <c r="Q120" s="15">
        <f ca="1">IF($N120="Efecto",IFERROR(VLOOKUP(J120,INDIRECT(VLOOKUP($G120,ListaEfectos!$A$4:$F$77,2,0)),2,0),0),IF($N120="Desventaja",IFERROR(VLOOKUP(J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20</v>
      </c>
      <c r="R120" s="15">
        <f ca="1">IF($N120="Efecto",IFERROR(VLOOKUP(K120,INDIRECT(VLOOKUP($G120,ListaEfectos!$A$4:$F$77,2,0)),2,0),0),IF($N120="Desventaja",IFERROR(VLOOKUP(K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0</v>
      </c>
      <c r="S120" s="15">
        <f ca="1">IF($N120="Efecto",IFERROR(VLOOKUP(L120,INDIRECT(VLOOKUP($G120,ListaEfectos!$A$4:$F$77,2,0)),2,0),0),IF($N120="Desventaja",IFERROR(VLOOKUP(L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0</v>
      </c>
      <c r="T120" s="52">
        <f t="shared" ca="1" si="18"/>
        <v>35</v>
      </c>
      <c r="V120" s="15" t="str">
        <f t="shared" si="14"/>
        <v>Espejismo (10 Imágenes, RP 180, Indetección Inhumano (320), Mantenido)</v>
      </c>
      <c r="W120" s="15" t="str">
        <f t="shared" si="27"/>
        <v/>
      </c>
      <c r="X120" s="15" t="str">
        <f t="shared" si="19"/>
        <v/>
      </c>
      <c r="Y120" s="34" t="str">
        <f t="shared" ca="1" si="26"/>
        <v>Espejismo (10 Imágenes, RP 180, Indetección Inhumano (320), Mantenido)</v>
      </c>
      <c r="Z120" s="34" t="str">
        <f t="shared" ca="1" si="20"/>
        <v>Atadura Elemental (Oscuridad), Sacrificio de Características (CON)</v>
      </c>
      <c r="AA120" s="34" t="str">
        <f t="shared" ca="1" si="21"/>
        <v/>
      </c>
      <c r="AB120" s="61" t="str">
        <f t="shared" ca="1" si="22"/>
        <v>Espejismo (10 Imágenes, RP 180, Indetección Inhumano (320), Mantenido)</v>
      </c>
      <c r="AC120" s="62" t="str">
        <f t="shared" ca="1" si="23"/>
        <v>Atadura Elemental (Oscuridad), Sacrificio de Características (CON)</v>
      </c>
      <c r="AD120" s="56" t="str">
        <f t="shared" si="24"/>
        <v>Horda Espectral</v>
      </c>
      <c r="AE120" s="15" t="str">
        <f t="shared" ca="1" si="25"/>
        <v>Agua</v>
      </c>
      <c r="AF120" s="15" t="str">
        <f ca="1">IF($AB120="","",IF(OR([1]Tablas!A$1&gt;MATCH("?*",$AB121:$AB137,0),INDEX($T:$T,ROW($M119)+[1]Tablas!A$1)&lt;5),"",IF(INDEX($T:$T,ROW($M119)+[1]Tablas!A$1)&lt;6,"000",SUBSTITUTE(SUBSTITUTE(SUBSTITUTE(SUBSTITUTE(SUBSTITUTE(SUBSTITUTE(SUBSTITUTE(INDIRECT(ADDRESS(ROW($M119)+[1]Tablas!A$1,COLUMN($M120))),", ",""),"Aire","1"),"Agua","2"),"Fuego","3"),"Tierra","4"),"Luz","5"),"Oscuridad","6"))))</f>
        <v>2</v>
      </c>
      <c r="AG120" s="15" t="str">
        <f ca="1">IF($AB120="","",IF(OR([1]Tablas!B$1&gt;MATCH("?*",$AB121:$AB137,0),INDEX($T:$T,ROW($M119)+[1]Tablas!B$1)&lt;5),"",IF(INDEX($T:$T,ROW($M119)+[1]Tablas!B$1)&lt;6,"000",SUBSTITUTE(SUBSTITUTE(SUBSTITUTE(SUBSTITUTE(SUBSTITUTE(SUBSTITUTE(SUBSTITUTE(INDIRECT(ADDRESS(ROW($M119)+[1]Tablas!B$1,COLUMN($M120))),", ",""),"Aire","1"),"Agua","2"),"Fuego","3"),"Tierra","4"),"Luz","5"),"Oscuridad","6"))))</f>
        <v/>
      </c>
      <c r="AH120" s="15" t="str">
        <f ca="1">IF($AB120="","",IF(OR([1]Tablas!C$1&gt;MATCH("?*",$AB121:$AB137,0),INDEX($T:$T,ROW($M119)+[1]Tablas!C$1)&lt;5),"",IF(INDEX($T:$T,ROW($M119)+[1]Tablas!C$1)&lt;6,"000",SUBSTITUTE(SUBSTITUTE(SUBSTITUTE(SUBSTITUTE(SUBSTITUTE(SUBSTITUTE(SUBSTITUTE(INDIRECT(ADDRESS(ROW($M119)+[1]Tablas!C$1,COLUMN($M120))),", ",""),"Aire","1"),"Agua","2"),"Fuego","3"),"Tierra","4"),"Luz","5"),"Oscuridad","6"))))</f>
        <v/>
      </c>
      <c r="AI120" s="15" t="str">
        <f ca="1">IF($AB120="","",IF(OR([1]Tablas!D$1&gt;MATCH("?*",$AB121:$AB137,0),INDEX($T:$T,ROW($M119)+[1]Tablas!D$1)&lt;5),"",IF(INDEX($T:$T,ROW($M119)+[1]Tablas!D$1)&lt;6,"000",SUBSTITUTE(SUBSTITUTE(SUBSTITUTE(SUBSTITUTE(SUBSTITUTE(SUBSTITUTE(SUBSTITUTE(INDIRECT(ADDRESS(ROW($M119)+[1]Tablas!D$1,COLUMN($M120))),", ",""),"Aire","1"),"Agua","2"),"Fuego","3"),"Tierra","4"),"Luz","5"),"Oscuridad","6"))))</f>
        <v/>
      </c>
      <c r="AJ120" s="15" t="str">
        <f ca="1">IF($AB120="","",IF(OR([1]Tablas!E$1&gt;MATCH("?*",$AB121:$AB137,0),INDEX($T:$T,ROW($M119)+[1]Tablas!E$1)&lt;5),"",IF(INDEX($T:$T,ROW($M119)+[1]Tablas!E$1)&lt;6,"000",SUBSTITUTE(SUBSTITUTE(SUBSTITUTE(SUBSTITUTE(SUBSTITUTE(SUBSTITUTE(SUBSTITUTE(INDIRECT(ADDRESS(ROW($M119)+[1]Tablas!E$1,COLUMN($M120))),", ",""),"Aire","1"),"Agua","2"),"Fuego","3"),"Tierra","4"),"Luz","5"),"Oscuridad","6"))))</f>
        <v/>
      </c>
      <c r="AK120" s="15" t="str">
        <f ca="1">IF($AB120="","",IF(OR([1]Tablas!F$1&gt;MATCH("?*",$AB121:$AB137,0),INDEX($T:$T,ROW($M119)+[1]Tablas!F$1)&lt;5),"",IF(INDEX($T:$T,ROW($M119)+[1]Tablas!F$1)&lt;6,"000",SUBSTITUTE(SUBSTITUTE(SUBSTITUTE(SUBSTITUTE(SUBSTITUTE(SUBSTITUTE(SUBSTITUTE(INDIRECT(ADDRESS(ROW($M119)+[1]Tablas!F$1,COLUMN($M120))),", ",""),"Aire","1"),"Agua","2"),"Fuego","3"),"Tierra","4"),"Luz","5"),"Oscuridad","6"))))</f>
        <v/>
      </c>
    </row>
    <row r="121" spans="1:37" x14ac:dyDescent="0.25">
      <c r="A121" s="73"/>
      <c r="C121" s="15" t="str">
        <f t="shared" si="16"/>
        <v/>
      </c>
      <c r="D121" s="15" t="str">
        <f t="shared" si="17"/>
        <v/>
      </c>
      <c r="E121" s="15" t="s">
        <v>75</v>
      </c>
      <c r="F121" s="15" t="str">
        <f t="array" ref="F121">IF(C121&lt;&gt;"",ADDRESS(ROW(C121),COLUMN(C121))&amp;":"&amp;ADDRESS(ROW(C121)-1+MATCH(TRUE,C122:$C$463&lt;&gt;"",0),COLUMN(U121)),F120)</f>
        <v>$C$120:$U$123</v>
      </c>
      <c r="G121" s="18" t="s">
        <v>75</v>
      </c>
      <c r="M121" s="18" t="str">
        <f>IFERROR(VLOOKUP(G121,ListaEfectos!$A$4:$F$77,6,0),"")</f>
        <v/>
      </c>
      <c r="N121" s="46" t="str">
        <f>IF(G121="requerimiento","Desventaja",IFERROR(IF(VLOOKUP($G121,ListaEfectos!$A$4:$F$77,1,0)&lt;&gt;"","Efecto"),IFERROR(IF(VLOOKUP($G121,ListaDesventajas!$A$2:$A$24,1,0)&lt;&gt;"","Desventaja"),G121)))</f>
        <v>Mantenida</v>
      </c>
      <c r="O121" s="17">
        <f ca="1">IF($N121="Efecto",IFERROR(VLOOKUP(H121,INDIRECT(VLOOKUP($G121,ListaEfectos!$A$4:$F$77,2,0)),2,0),0),IF($N121="Desventaja",IFERROR(VLOOKUP(H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P121" s="15">
        <f ca="1">IF($N121="Efecto",IFERROR(VLOOKUP(I121,INDIRECT(VLOOKUP($G121,ListaEfectos!$A$4:$F$77,2,0)),2,0),0),IF($N121="Desventaja",IFERROR(VLOOKUP(I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Q121" s="15">
        <f ca="1">IF($N121="Efecto",IFERROR(VLOOKUP(J121,INDIRECT(VLOOKUP($G121,ListaEfectos!$A$4:$F$77,2,0)),2,0),0),IF($N121="Desventaja",IFERROR(VLOOKUP(J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R121" s="15">
        <f ca="1">IF($N121="Efecto",IFERROR(VLOOKUP(K121,INDIRECT(VLOOKUP($G121,ListaEfectos!$A$4:$F$77,2,0)),2,0),0),IF($N121="Desventaja",IFERROR(VLOOKUP(K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S121" s="15">
        <f ca="1">IF($N121="Efecto",IFERROR(VLOOKUP(L121,INDIRECT(VLOOKUP($G121,ListaEfectos!$A$4:$F$77,2,0)),2,0),0),IF($N121="Desventaja",IFERROR(VLOOKUP(L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T121" s="52">
        <f t="shared" ca="1" si="18"/>
        <v>20</v>
      </c>
      <c r="V121" s="15" t="str">
        <f t="shared" si="14"/>
        <v/>
      </c>
      <c r="W121" s="15" t="str">
        <f t="shared" si="27"/>
        <v/>
      </c>
      <c r="X121" s="15" t="str">
        <f t="shared" si="19"/>
        <v/>
      </c>
      <c r="Y121" s="34" t="str">
        <f t="shared" ca="1" si="26"/>
        <v/>
      </c>
      <c r="Z121" s="34" t="str">
        <f t="shared" ca="1" si="20"/>
        <v/>
      </c>
      <c r="AA121" s="34" t="str">
        <f t="shared" ca="1" si="21"/>
        <v/>
      </c>
      <c r="AB121" s="61" t="str">
        <f t="shared" ca="1" si="22"/>
        <v/>
      </c>
      <c r="AC121" s="62" t="str">
        <f t="shared" ca="1" si="23"/>
        <v/>
      </c>
      <c r="AD121" s="56" t="str">
        <f t="shared" si="24"/>
        <v/>
      </c>
      <c r="AE121" s="15" t="str">
        <f t="shared" ca="1" si="25"/>
        <v/>
      </c>
      <c r="AF121" s="15" t="str">
        <f ca="1">IF($AB121="","",IF(OR([1]Tablas!A$1&gt;MATCH("?*",$AB122:$AB138,0),INDEX($T:$T,ROW($M120)+[1]Tablas!A$1)&lt;5),"",IF(INDEX($T:$T,ROW($M120)+[1]Tablas!A$1)&lt;6,"000",SUBSTITUTE(SUBSTITUTE(SUBSTITUTE(SUBSTITUTE(SUBSTITUTE(SUBSTITUTE(SUBSTITUTE(INDIRECT(ADDRESS(ROW($M120)+[1]Tablas!A$1,COLUMN($M121))),", ",""),"Aire","1"),"Agua","2"),"Fuego","3"),"Tierra","4"),"Luz","5"),"Oscuridad","6"))))</f>
        <v/>
      </c>
      <c r="AG121" s="15" t="str">
        <f ca="1">IF($AB121="","",IF(OR([1]Tablas!B$1&gt;MATCH("?*",$AB122:$AB138,0),INDEX($T:$T,ROW($M120)+[1]Tablas!B$1)&lt;5),"",IF(INDEX($T:$T,ROW($M120)+[1]Tablas!B$1)&lt;6,"000",SUBSTITUTE(SUBSTITUTE(SUBSTITUTE(SUBSTITUTE(SUBSTITUTE(SUBSTITUTE(SUBSTITUTE(INDIRECT(ADDRESS(ROW($M120)+[1]Tablas!B$1,COLUMN($M121))),", ",""),"Aire","1"),"Agua","2"),"Fuego","3"),"Tierra","4"),"Luz","5"),"Oscuridad","6"))))</f>
        <v/>
      </c>
      <c r="AH121" s="15" t="str">
        <f ca="1">IF($AB121="","",IF(OR([1]Tablas!C$1&gt;MATCH("?*",$AB122:$AB138,0),INDEX($T:$T,ROW($M120)+[1]Tablas!C$1)&lt;5),"",IF(INDEX($T:$T,ROW($M120)+[1]Tablas!C$1)&lt;6,"000",SUBSTITUTE(SUBSTITUTE(SUBSTITUTE(SUBSTITUTE(SUBSTITUTE(SUBSTITUTE(SUBSTITUTE(INDIRECT(ADDRESS(ROW($M120)+[1]Tablas!C$1,COLUMN($M121))),", ",""),"Aire","1"),"Agua","2"),"Fuego","3"),"Tierra","4"),"Luz","5"),"Oscuridad","6"))))</f>
        <v/>
      </c>
      <c r="AI121" s="15" t="str">
        <f ca="1">IF($AB121="","",IF(OR([1]Tablas!D$1&gt;MATCH("?*",$AB122:$AB138,0),INDEX($T:$T,ROW($M120)+[1]Tablas!D$1)&lt;5),"",IF(INDEX($T:$T,ROW($M120)+[1]Tablas!D$1)&lt;6,"000",SUBSTITUTE(SUBSTITUTE(SUBSTITUTE(SUBSTITUTE(SUBSTITUTE(SUBSTITUTE(SUBSTITUTE(INDIRECT(ADDRESS(ROW($M120)+[1]Tablas!D$1,COLUMN($M121))),", ",""),"Aire","1"),"Agua","2"),"Fuego","3"),"Tierra","4"),"Luz","5"),"Oscuridad","6"))))</f>
        <v/>
      </c>
      <c r="AJ121" s="15" t="str">
        <f ca="1">IF($AB121="","",IF(OR([1]Tablas!E$1&gt;MATCH("?*",$AB122:$AB138,0),INDEX($T:$T,ROW($M120)+[1]Tablas!E$1)&lt;5),"",IF(INDEX($T:$T,ROW($M120)+[1]Tablas!E$1)&lt;6,"000",SUBSTITUTE(SUBSTITUTE(SUBSTITUTE(SUBSTITUTE(SUBSTITUTE(SUBSTITUTE(SUBSTITUTE(INDIRECT(ADDRESS(ROW($M120)+[1]Tablas!E$1,COLUMN($M121))),", ",""),"Aire","1"),"Agua","2"),"Fuego","3"),"Tierra","4"),"Luz","5"),"Oscuridad","6"))))</f>
        <v/>
      </c>
      <c r="AK121" s="15" t="str">
        <f ca="1">IF($AB121="","",IF(OR([1]Tablas!F$1&gt;MATCH("?*",$AB122:$AB138,0),INDEX($T:$T,ROW($M120)+[1]Tablas!F$1)&lt;5),"",IF(INDEX($T:$T,ROW($M120)+[1]Tablas!F$1)&lt;6,"000",SUBSTITUTE(SUBSTITUTE(SUBSTITUTE(SUBSTITUTE(SUBSTITUTE(SUBSTITUTE(SUBSTITUTE(INDIRECT(ADDRESS(ROW($M120)+[1]Tablas!F$1,COLUMN($M121))),", ",""),"Aire","1"),"Agua","2"),"Fuego","3"),"Tierra","4"),"Luz","5"),"Oscuridad","6"))))</f>
        <v/>
      </c>
    </row>
    <row r="122" spans="1:37" x14ac:dyDescent="0.25">
      <c r="A122" s="73"/>
      <c r="F122" s="15" t="str">
        <f t="array" ref="F122">IF(C122&lt;&gt;"",ADDRESS(ROW(C122),COLUMN(C122))&amp;":"&amp;ADDRESS(ROW(C122)-1+MATCH(TRUE,C123:$C$463&lt;&gt;"",0),COLUMN(U122)),F121)</f>
        <v>$C$120:$U$123</v>
      </c>
      <c r="G122" s="18" t="s">
        <v>979</v>
      </c>
      <c r="H122" s="15" t="s">
        <v>764</v>
      </c>
      <c r="M122" s="18" t="str">
        <f>IFERROR(VLOOKUP(G122,ListaEfectos!$A$4:$F$77,6,0),"")</f>
        <v/>
      </c>
      <c r="N122" s="46" t="str">
        <f>IF(G122="requerimiento","Desventaja",IFERROR(IF(VLOOKUP($G122,ListaEfectos!$A$4:$F$77,1,0)&lt;&gt;"","Efecto"),IFERROR(IF(VLOOKUP($G122,ListaDesventajas!$A$2:$A$24,1,0)&lt;&gt;"","Desventaja"),G122)))</f>
        <v>Desventaja</v>
      </c>
      <c r="O122" s="17">
        <f ca="1">IF($N122="Efecto",IFERROR(VLOOKUP(H122,INDIRECT(VLOOKUP($G122,ListaEfectos!$A$4:$F$77,2,0)),2,0),0),IF($N122="Desventaja",IFERROR(VLOOKUP(H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0</v>
      </c>
      <c r="P122" s="15">
        <f ca="1">IF($N122="Efecto",IFERROR(VLOOKUP(I122,INDIRECT(VLOOKUP($G122,ListaEfectos!$A$4:$F$77,2,0)),2,0),0),IF($N122="Desventaja",IFERROR(VLOOKUP(I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0</v>
      </c>
      <c r="Q122" s="15">
        <f ca="1">IF($N122="Efecto",IFERROR(VLOOKUP(J122,INDIRECT(VLOOKUP($G122,ListaEfectos!$A$4:$F$77,2,0)),2,0),0),IF($N122="Desventaja",IFERROR(VLOOKUP(J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0</v>
      </c>
      <c r="R122" s="15">
        <f ca="1">IF($N122="Efecto",IFERROR(VLOOKUP(K122,INDIRECT(VLOOKUP($G122,ListaEfectos!$A$4:$F$77,2,0)),2,0),0),IF($N122="Desventaja",IFERROR(VLOOKUP(K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0</v>
      </c>
      <c r="S122" s="15">
        <f ca="1">IF($N122="Efecto",IFERROR(VLOOKUP(L122,INDIRECT(VLOOKUP($G122,ListaEfectos!$A$4:$F$77,2,0)),2,0),0),IF($N122="Desventaja",IFERROR(VLOOKUP(L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0</v>
      </c>
      <c r="T122" s="52">
        <f t="shared" ca="1" si="18"/>
        <v>0</v>
      </c>
      <c r="V122" s="15" t="str">
        <f t="shared" si="14"/>
        <v/>
      </c>
      <c r="W122" s="15" t="str">
        <f t="shared" si="27"/>
        <v>Atadura Elemental (Oscuridad)</v>
      </c>
      <c r="X122" s="15" t="str">
        <f t="shared" si="19"/>
        <v/>
      </c>
      <c r="Y122" s="34" t="str">
        <f t="shared" ca="1" si="26"/>
        <v/>
      </c>
      <c r="Z122" s="34" t="str">
        <f t="shared" ca="1" si="20"/>
        <v/>
      </c>
      <c r="AA122" s="34" t="str">
        <f t="shared" ca="1" si="21"/>
        <v/>
      </c>
      <c r="AB122" s="61" t="str">
        <f t="shared" ca="1" si="22"/>
        <v/>
      </c>
      <c r="AC122" s="62" t="str">
        <f t="shared" ca="1" si="23"/>
        <v/>
      </c>
      <c r="AD122" s="56" t="str">
        <f t="shared" si="24"/>
        <v/>
      </c>
      <c r="AE122" s="15" t="str">
        <f t="shared" ca="1" si="25"/>
        <v/>
      </c>
      <c r="AF122" s="15" t="str">
        <f ca="1">IF($AB122="","",IF(OR([1]Tablas!A$1&gt;MATCH("?*",$AB123:$AB139,0),INDEX($T:$T,ROW($M121)+[1]Tablas!A$1)&lt;5),"",IF(INDEX($T:$T,ROW($M121)+[1]Tablas!A$1)&lt;6,"000",SUBSTITUTE(SUBSTITUTE(SUBSTITUTE(SUBSTITUTE(SUBSTITUTE(SUBSTITUTE(SUBSTITUTE(INDIRECT(ADDRESS(ROW($M121)+[1]Tablas!A$1,COLUMN($M122))),", ",""),"Aire","1"),"Agua","2"),"Fuego","3"),"Tierra","4"),"Luz","5"),"Oscuridad","6"))))</f>
        <v/>
      </c>
      <c r="AG122" s="15" t="str">
        <f ca="1">IF($AB122="","",IF(OR([1]Tablas!B$1&gt;MATCH("?*",$AB123:$AB139,0),INDEX($T:$T,ROW($M121)+[1]Tablas!B$1)&lt;5),"",IF(INDEX($T:$T,ROW($M121)+[1]Tablas!B$1)&lt;6,"000",SUBSTITUTE(SUBSTITUTE(SUBSTITUTE(SUBSTITUTE(SUBSTITUTE(SUBSTITUTE(SUBSTITUTE(INDIRECT(ADDRESS(ROW($M121)+[1]Tablas!B$1,COLUMN($M122))),", ",""),"Aire","1"),"Agua","2"),"Fuego","3"),"Tierra","4"),"Luz","5"),"Oscuridad","6"))))</f>
        <v/>
      </c>
      <c r="AH122" s="15" t="str">
        <f ca="1">IF($AB122="","",IF(OR([1]Tablas!C$1&gt;MATCH("?*",$AB123:$AB139,0),INDEX($T:$T,ROW($M121)+[1]Tablas!C$1)&lt;5),"",IF(INDEX($T:$T,ROW($M121)+[1]Tablas!C$1)&lt;6,"000",SUBSTITUTE(SUBSTITUTE(SUBSTITUTE(SUBSTITUTE(SUBSTITUTE(SUBSTITUTE(SUBSTITUTE(INDIRECT(ADDRESS(ROW($M121)+[1]Tablas!C$1,COLUMN($M122))),", ",""),"Aire","1"),"Agua","2"),"Fuego","3"),"Tierra","4"),"Luz","5"),"Oscuridad","6"))))</f>
        <v/>
      </c>
      <c r="AI122" s="15" t="str">
        <f ca="1">IF($AB122="","",IF(OR([1]Tablas!D$1&gt;MATCH("?*",$AB123:$AB139,0),INDEX($T:$T,ROW($M121)+[1]Tablas!D$1)&lt;5),"",IF(INDEX($T:$T,ROW($M121)+[1]Tablas!D$1)&lt;6,"000",SUBSTITUTE(SUBSTITUTE(SUBSTITUTE(SUBSTITUTE(SUBSTITUTE(SUBSTITUTE(SUBSTITUTE(INDIRECT(ADDRESS(ROW($M121)+[1]Tablas!D$1,COLUMN($M122))),", ",""),"Aire","1"),"Agua","2"),"Fuego","3"),"Tierra","4"),"Luz","5"),"Oscuridad","6"))))</f>
        <v/>
      </c>
      <c r="AJ122" s="15" t="str">
        <f ca="1">IF($AB122="","",IF(OR([1]Tablas!E$1&gt;MATCH("?*",$AB123:$AB139,0),INDEX($T:$T,ROW($M121)+[1]Tablas!E$1)&lt;5),"",IF(INDEX($T:$T,ROW($M121)+[1]Tablas!E$1)&lt;6,"000",SUBSTITUTE(SUBSTITUTE(SUBSTITUTE(SUBSTITUTE(SUBSTITUTE(SUBSTITUTE(SUBSTITUTE(INDIRECT(ADDRESS(ROW($M121)+[1]Tablas!E$1,COLUMN($M122))),", ",""),"Aire","1"),"Agua","2"),"Fuego","3"),"Tierra","4"),"Luz","5"),"Oscuridad","6"))))</f>
        <v/>
      </c>
      <c r="AK122" s="15" t="str">
        <f ca="1">IF($AB122="","",IF(OR([1]Tablas!F$1&gt;MATCH("?*",$AB123:$AB139,0),INDEX($T:$T,ROW($M121)+[1]Tablas!F$1)&lt;5),"",IF(INDEX($T:$T,ROW($M121)+[1]Tablas!F$1)&lt;6,"000",SUBSTITUTE(SUBSTITUTE(SUBSTITUTE(SUBSTITUTE(SUBSTITUTE(SUBSTITUTE(SUBSTITUTE(INDIRECT(ADDRESS(ROW($M121)+[1]Tablas!F$1,COLUMN($M122))),", ",""),"Aire","1"),"Agua","2"),"Fuego","3"),"Tierra","4"),"Luz","5"),"Oscuridad","6"))))</f>
        <v/>
      </c>
    </row>
    <row r="123" spans="1:37" x14ac:dyDescent="0.25">
      <c r="A123" s="73"/>
      <c r="B123" s="18" t="s">
        <v>258</v>
      </c>
      <c r="C123" s="15" t="str">
        <f t="shared" si="16"/>
        <v/>
      </c>
      <c r="D123" s="15" t="str">
        <f t="shared" si="17"/>
        <v/>
      </c>
      <c r="F123" s="15" t="str">
        <f t="array" ref="F123">IF(C123&lt;&gt;"",ADDRESS(ROW(C123),COLUMN(C123))&amp;":"&amp;ADDRESS(ROW(C123)-1+MATCH(TRUE,C124:$C$463&lt;&gt;"",0),COLUMN(U123)),F122)</f>
        <v>$C$120:$U$123</v>
      </c>
      <c r="G123" s="18" t="s">
        <v>540</v>
      </c>
      <c r="H123" s="15" t="s">
        <v>1103</v>
      </c>
      <c r="M123" s="18" t="str">
        <f>IFERROR(VLOOKUP(G123,ListaEfectos!$A$4:$F$77,6,0),"")</f>
        <v/>
      </c>
      <c r="N123" s="46" t="str">
        <f>IF(G123="requerimiento","Desventaja",IFERROR(IF(VLOOKUP($G123,ListaEfectos!$A$4:$F$77,1,0)&lt;&gt;"","Efecto"),IFERROR(IF(VLOOKUP($G123,ListaDesventajas!$A$2:$A$24,1,0)&lt;&gt;"","Desventaja"),G123)))</f>
        <v>Desventaja</v>
      </c>
      <c r="O123" s="17">
        <f ca="1">IF($N123="Efecto",IFERROR(VLOOKUP(H123,INDIRECT(VLOOKUP($G123,ListaEfectos!$A$4:$F$77,2,0)),2,0),0),IF($N123="Desventaja",IFERROR(VLOOKUP(H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-30</v>
      </c>
      <c r="P123" s="15">
        <f ca="1">IF($N123="Efecto",IFERROR(VLOOKUP(I123,INDIRECT(VLOOKUP($G123,ListaEfectos!$A$4:$F$77,2,0)),2,0),0),IF($N123="Desventaja",IFERROR(VLOOKUP(I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0</v>
      </c>
      <c r="Q123" s="15">
        <f ca="1">IF($N123="Efecto",IFERROR(VLOOKUP(J123,INDIRECT(VLOOKUP($G123,ListaEfectos!$A$4:$F$77,2,0)),2,0),0),IF($N123="Desventaja",IFERROR(VLOOKUP(J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0</v>
      </c>
      <c r="R123" s="15">
        <f ca="1">IF($N123="Efecto",IFERROR(VLOOKUP(K123,INDIRECT(VLOOKUP($G123,ListaEfectos!$A$4:$F$77,2,0)),2,0),0),IF($N123="Desventaja",IFERROR(VLOOKUP(K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0</v>
      </c>
      <c r="S123" s="15">
        <f ca="1">IF($N123="Efecto",IFERROR(VLOOKUP(L123,INDIRECT(VLOOKUP($G123,ListaEfectos!$A$4:$F$77,2,0)),2,0),0),IF($N123="Desventaja",IFERROR(VLOOKUP(L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0</v>
      </c>
      <c r="T123" s="52">
        <f t="shared" ca="1" si="18"/>
        <v>-30</v>
      </c>
      <c r="V123" s="15" t="str">
        <f t="shared" si="14"/>
        <v/>
      </c>
      <c r="W123" s="15" t="str">
        <f t="shared" si="27"/>
        <v>Sacrificio de Características (CON)</v>
      </c>
      <c r="X123" s="15" t="str">
        <f t="shared" si="19"/>
        <v/>
      </c>
      <c r="Y123" s="34" t="str">
        <f t="shared" ca="1" si="26"/>
        <v/>
      </c>
      <c r="Z123" s="34" t="str">
        <f t="shared" ca="1" si="20"/>
        <v/>
      </c>
      <c r="AA123" s="34" t="str">
        <f t="shared" ca="1" si="21"/>
        <v/>
      </c>
      <c r="AB123" s="61" t="str">
        <f t="shared" ca="1" si="22"/>
        <v/>
      </c>
      <c r="AC123" s="62" t="str">
        <f t="shared" ca="1" si="23"/>
        <v/>
      </c>
      <c r="AD123" s="56" t="e">
        <f t="shared" si="24"/>
        <v>#VALUE!</v>
      </c>
      <c r="AE123" s="15" t="str">
        <f t="shared" ca="1" si="25"/>
        <v/>
      </c>
      <c r="AF123" s="15" t="str">
        <f ca="1">IF($AB123="","",IF(OR([1]Tablas!A$1&gt;MATCH("?*",$AB124:$AB140,0),INDEX($T:$T,ROW($M122)+[1]Tablas!A$1)&lt;5),"",IF(INDEX($T:$T,ROW($M122)+[1]Tablas!A$1)&lt;6,"000",SUBSTITUTE(SUBSTITUTE(SUBSTITUTE(SUBSTITUTE(SUBSTITUTE(SUBSTITUTE(SUBSTITUTE(INDIRECT(ADDRESS(ROW($M122)+[1]Tablas!A$1,COLUMN($M123))),", ",""),"Aire","1"),"Agua","2"),"Fuego","3"),"Tierra","4"),"Luz","5"),"Oscuridad","6"))))</f>
        <v/>
      </c>
      <c r="AG123" s="15" t="str">
        <f ca="1">IF($AB123="","",IF(OR([1]Tablas!B$1&gt;MATCH("?*",$AB124:$AB140,0),INDEX($T:$T,ROW($M122)+[1]Tablas!B$1)&lt;5),"",IF(INDEX($T:$T,ROW($M122)+[1]Tablas!B$1)&lt;6,"000",SUBSTITUTE(SUBSTITUTE(SUBSTITUTE(SUBSTITUTE(SUBSTITUTE(SUBSTITUTE(SUBSTITUTE(INDIRECT(ADDRESS(ROW($M122)+[1]Tablas!B$1,COLUMN($M123))),", ",""),"Aire","1"),"Agua","2"),"Fuego","3"),"Tierra","4"),"Luz","5"),"Oscuridad","6"))))</f>
        <v/>
      </c>
      <c r="AH123" s="15" t="str">
        <f ca="1">IF($AB123="","",IF(OR([1]Tablas!C$1&gt;MATCH("?*",$AB124:$AB140,0),INDEX($T:$T,ROW($M122)+[1]Tablas!C$1)&lt;5),"",IF(INDEX($T:$T,ROW($M122)+[1]Tablas!C$1)&lt;6,"000",SUBSTITUTE(SUBSTITUTE(SUBSTITUTE(SUBSTITUTE(SUBSTITUTE(SUBSTITUTE(SUBSTITUTE(INDIRECT(ADDRESS(ROW($M122)+[1]Tablas!C$1,COLUMN($M123))),", ",""),"Aire","1"),"Agua","2"),"Fuego","3"),"Tierra","4"),"Luz","5"),"Oscuridad","6"))))</f>
        <v/>
      </c>
      <c r="AI123" s="15" t="str">
        <f ca="1">IF($AB123="","",IF(OR([1]Tablas!D$1&gt;MATCH("?*",$AB124:$AB140,0),INDEX($T:$T,ROW($M122)+[1]Tablas!D$1)&lt;5),"",IF(INDEX($T:$T,ROW($M122)+[1]Tablas!D$1)&lt;6,"000",SUBSTITUTE(SUBSTITUTE(SUBSTITUTE(SUBSTITUTE(SUBSTITUTE(SUBSTITUTE(SUBSTITUTE(INDIRECT(ADDRESS(ROW($M122)+[1]Tablas!D$1,COLUMN($M123))),", ",""),"Aire","1"),"Agua","2"),"Fuego","3"),"Tierra","4"),"Luz","5"),"Oscuridad","6"))))</f>
        <v/>
      </c>
      <c r="AJ123" s="15" t="str">
        <f ca="1">IF($AB123="","",IF(OR([1]Tablas!E$1&gt;MATCH("?*",$AB124:$AB140,0),INDEX($T:$T,ROW($M122)+[1]Tablas!E$1)&lt;5),"",IF(INDEX($T:$T,ROW($M122)+[1]Tablas!E$1)&lt;6,"000",SUBSTITUTE(SUBSTITUTE(SUBSTITUTE(SUBSTITUTE(SUBSTITUTE(SUBSTITUTE(SUBSTITUTE(INDIRECT(ADDRESS(ROW($M122)+[1]Tablas!E$1,COLUMN($M123))),", ",""),"Aire","1"),"Agua","2"),"Fuego","3"),"Tierra","4"),"Luz","5"),"Oscuridad","6"))))</f>
        <v/>
      </c>
      <c r="AK123" s="15" t="str">
        <f ca="1">IF($AB123="","",IF(OR([1]Tablas!F$1&gt;MATCH("?*",$AB124:$AB140,0),INDEX($T:$T,ROW($M122)+[1]Tablas!F$1)&lt;5),"",IF(INDEX($T:$T,ROW($M122)+[1]Tablas!F$1)&lt;6,"000",SUBSTITUTE(SUBSTITUTE(SUBSTITUTE(SUBSTITUTE(SUBSTITUTE(SUBSTITUTE(SUBSTITUTE(INDIRECT(ADDRESS(ROW($M122)+[1]Tablas!F$1,COLUMN($M123))),", ",""),"Aire","1"),"Agua","2"),"Fuego","3"),"Tierra","4"),"Luz","5"),"Oscuridad","6"))))</f>
        <v/>
      </c>
    </row>
    <row r="124" spans="1:37" x14ac:dyDescent="0.25">
      <c r="A124" s="73"/>
      <c r="B124" s="18" t="s">
        <v>424</v>
      </c>
      <c r="C124" s="15">
        <f t="shared" si="16"/>
        <v>80</v>
      </c>
      <c r="D124" s="15">
        <f t="shared" si="17"/>
        <v>2</v>
      </c>
      <c r="E124" s="15" t="s">
        <v>541</v>
      </c>
      <c r="F124" s="15" t="str">
        <f t="array" ref="F124">IF(C124&lt;&gt;"",ADDRESS(ROW(C124),COLUMN(C124))&amp;":"&amp;ADDRESS(ROW(C124)-1+MATCH(TRUE,C125:$C$463&lt;&gt;"",0),COLUMN(U124)),F123)</f>
        <v>$C$124:$U$126</v>
      </c>
      <c r="G124" s="18" t="s">
        <v>337</v>
      </c>
      <c r="H124" s="15" t="s">
        <v>554</v>
      </c>
      <c r="I124" s="15" t="s">
        <v>560</v>
      </c>
      <c r="J124" s="15" t="s">
        <v>561</v>
      </c>
      <c r="K124" s="15" t="s">
        <v>562</v>
      </c>
      <c r="L124" s="15" t="s">
        <v>563</v>
      </c>
      <c r="M124" s="18" t="str">
        <f>IFERROR(VLOOKUP(G124,ListaEfectos!$A$4:$F$77,6,0),"")</f>
        <v>Luz, Oscuridad</v>
      </c>
      <c r="N124" s="46" t="str">
        <f>IF(G124="requerimiento","Desventaja",IFERROR(IF(VLOOKUP($G124,ListaEfectos!$A$4:$F$77,1,0)&lt;&gt;"","Efecto"),IFERROR(IF(VLOOKUP($G124,ListaDesventajas!$A$2:$A$24,1,0)&lt;&gt;"","Desventaja"),G124)))</f>
        <v>Efecto</v>
      </c>
      <c r="O124" s="17">
        <f ca="1">IF($N124="Efecto",IFERROR(VLOOKUP(H124,INDIRECT(VLOOKUP($G124,ListaEfectos!$A$4:$F$77,2,0)),2,0),0),IF($N124="Desventaja",IFERROR(VLOOKUP(H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35</v>
      </c>
      <c r="P124" s="15">
        <f ca="1">IF($N124="Efecto",IFERROR(VLOOKUP(I124,INDIRECT(VLOOKUP($G124,ListaEfectos!$A$4:$F$77,2,0)),2,0),0),IF($N124="Desventaja",IFERROR(VLOOKUP(I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15</v>
      </c>
      <c r="Q124" s="15">
        <f ca="1">IF($N124="Efecto",IFERROR(VLOOKUP(J124,INDIRECT(VLOOKUP($G124,ListaEfectos!$A$4:$F$77,2,0)),2,0),0),IF($N124="Desventaja",IFERROR(VLOOKUP(J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15</v>
      </c>
      <c r="R124" s="15">
        <f ca="1">IF($N124="Efecto",IFERROR(VLOOKUP(K124,INDIRECT(VLOOKUP($G124,ListaEfectos!$A$4:$F$77,2,0)),2,0),0),IF($N124="Desventaja",IFERROR(VLOOKUP(K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30</v>
      </c>
      <c r="S124" s="15">
        <f ca="1">IF($N124="Efecto",IFERROR(VLOOKUP(L124,INDIRECT(VLOOKUP($G124,ListaEfectos!$A$4:$F$77,2,0)),2,0),0),IF($N124="Desventaja",IFERROR(VLOOKUP(L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10</v>
      </c>
      <c r="T124" s="52">
        <f t="shared" ca="1" si="18"/>
        <v>105</v>
      </c>
      <c r="V124" s="15" t="str">
        <f t="shared" si="14"/>
        <v>Estados Sobrenaturales (RF 160, Estado añadido: Terror, Estado añadido: Dolor extremo, Condición: Contacto Visual (Un Blanco), Distancia: 25 metros)</v>
      </c>
      <c r="W124" s="15" t="str">
        <f t="shared" si="27"/>
        <v/>
      </c>
      <c r="X124" s="15" t="str">
        <f t="shared" si="19"/>
        <v/>
      </c>
      <c r="Y124" s="34" t="str">
        <f t="shared" ca="1" si="26"/>
        <v>Estados Sobrenaturales (RF 160, Estado añadido: Terror, Estado añadido: Dolor extremo, Condición: Contacto Visual (Un Blanco), Distancia: 25 metros)</v>
      </c>
      <c r="Z124" s="34" t="str">
        <f t="shared" ca="1" si="20"/>
        <v>Atadura Elemental (Oscuridad), Condición (Nocturno)</v>
      </c>
      <c r="AA124" s="34" t="str">
        <f t="shared" ca="1" si="21"/>
        <v/>
      </c>
      <c r="AB124" s="61" t="str">
        <f t="shared" ca="1" si="22"/>
        <v>Estados Sobrenaturales (RF 160, Estado añadido: Terror, Estado añadido: Dolor extremo, Condición: Contacto Visual (Un Blanco), Distancia: 25 metros)</v>
      </c>
      <c r="AC124" s="62" t="str">
        <f t="shared" ca="1" si="23"/>
        <v>Atadura Elemental (Oscuridad), Condición (Nocturno)</v>
      </c>
      <c r="AD124" s="56" t="str">
        <f t="shared" si="24"/>
        <v>La Última Pesadilla</v>
      </c>
      <c r="AE124" s="15" t="str">
        <f t="shared" ca="1" si="25"/>
        <v>Luz, Oscuridad</v>
      </c>
      <c r="AF124" s="15" t="str">
        <f ca="1">IF($AB124="","",IF(OR([1]Tablas!A$1&gt;MATCH("?*",$AB125:$AB141,0),INDEX($T:$T,ROW($M123)+[1]Tablas!A$1)&lt;5),"",IF(INDEX($T:$T,ROW($M123)+[1]Tablas!A$1)&lt;6,"000",SUBSTITUTE(SUBSTITUTE(SUBSTITUTE(SUBSTITUTE(SUBSTITUTE(SUBSTITUTE(SUBSTITUTE(INDIRECT(ADDRESS(ROW($M123)+[1]Tablas!A$1,COLUMN($M124))),", ",""),"Aire","1"),"Agua","2"),"Fuego","3"),"Tierra","4"),"Luz","5"),"Oscuridad","6"))))</f>
        <v>56</v>
      </c>
      <c r="AG124" s="15" t="str">
        <f ca="1">IF($AB124="","",IF(OR([1]Tablas!B$1&gt;MATCH("?*",$AB125:$AB141,0),INDEX($T:$T,ROW($M123)+[1]Tablas!B$1)&lt;5),"",IF(INDEX($T:$T,ROW($M123)+[1]Tablas!B$1)&lt;6,"000",SUBSTITUTE(SUBSTITUTE(SUBSTITUTE(SUBSTITUTE(SUBSTITUTE(SUBSTITUTE(SUBSTITUTE(INDIRECT(ADDRESS(ROW($M123)+[1]Tablas!B$1,COLUMN($M124))),", ",""),"Aire","1"),"Agua","2"),"Fuego","3"),"Tierra","4"),"Luz","5"),"Oscuridad","6"))))</f>
        <v/>
      </c>
      <c r="AH124" s="15" t="str">
        <f ca="1">IF($AB124="","",IF(OR([1]Tablas!C$1&gt;MATCH("?*",$AB125:$AB141,0),INDEX($T:$T,ROW($M123)+[1]Tablas!C$1)&lt;5),"",IF(INDEX($T:$T,ROW($M123)+[1]Tablas!C$1)&lt;6,"000",SUBSTITUTE(SUBSTITUTE(SUBSTITUTE(SUBSTITUTE(SUBSTITUTE(SUBSTITUTE(SUBSTITUTE(INDIRECT(ADDRESS(ROW($M123)+[1]Tablas!C$1,COLUMN($M124))),", ",""),"Aire","1"),"Agua","2"),"Fuego","3"),"Tierra","4"),"Luz","5"),"Oscuridad","6"))))</f>
        <v/>
      </c>
      <c r="AI124" s="15" t="str">
        <f ca="1">IF($AB124="","",IF(OR([1]Tablas!D$1&gt;MATCH("?*",$AB125:$AB141,0),INDEX($T:$T,ROW($M123)+[1]Tablas!D$1)&lt;5),"",IF(INDEX($T:$T,ROW($M123)+[1]Tablas!D$1)&lt;6,"000",SUBSTITUTE(SUBSTITUTE(SUBSTITUTE(SUBSTITUTE(SUBSTITUTE(SUBSTITUTE(SUBSTITUTE(INDIRECT(ADDRESS(ROW($M123)+[1]Tablas!D$1,COLUMN($M124))),", ",""),"Aire","1"),"Agua","2"),"Fuego","3"),"Tierra","4"),"Luz","5"),"Oscuridad","6"))))</f>
        <v/>
      </c>
      <c r="AJ124" s="15" t="str">
        <f ca="1">IF($AB124="","",IF(OR([1]Tablas!E$1&gt;MATCH("?*",$AB125:$AB141,0),INDEX($T:$T,ROW($M123)+[1]Tablas!E$1)&lt;5),"",IF(INDEX($T:$T,ROW($M123)+[1]Tablas!E$1)&lt;6,"000",SUBSTITUTE(SUBSTITUTE(SUBSTITUTE(SUBSTITUTE(SUBSTITUTE(SUBSTITUTE(SUBSTITUTE(INDIRECT(ADDRESS(ROW($M123)+[1]Tablas!E$1,COLUMN($M124))),", ",""),"Aire","1"),"Agua","2"),"Fuego","3"),"Tierra","4"),"Luz","5"),"Oscuridad","6"))))</f>
        <v/>
      </c>
      <c r="AK124" s="15" t="str">
        <f ca="1">IF($AB124="","",IF(OR([1]Tablas!F$1&gt;MATCH("?*",$AB125:$AB141,0),INDEX($T:$T,ROW($M123)+[1]Tablas!F$1)&lt;5),"",IF(INDEX($T:$T,ROW($M123)+[1]Tablas!F$1)&lt;6,"000",SUBSTITUTE(SUBSTITUTE(SUBSTITUTE(SUBSTITUTE(SUBSTITUTE(SUBSTITUTE(SUBSTITUTE(INDIRECT(ADDRESS(ROW($M123)+[1]Tablas!F$1,COLUMN($M124))),", ",""),"Aire","1"),"Agua","2"),"Fuego","3"),"Tierra","4"),"Luz","5"),"Oscuridad","6"))))</f>
        <v/>
      </c>
    </row>
    <row r="125" spans="1:37" x14ac:dyDescent="0.25">
      <c r="A125" s="73"/>
      <c r="F125" s="15" t="str">
        <f t="array" ref="F125">IF(C125&lt;&gt;"",ADDRESS(ROW(C125),COLUMN(C125))&amp;":"&amp;ADDRESS(ROW(C125)-1+MATCH(TRUE,C126:$C$463&lt;&gt;"",0),COLUMN(U125)),F124)</f>
        <v>$C$124:$U$126</v>
      </c>
      <c r="G125" s="18" t="s">
        <v>979</v>
      </c>
      <c r="H125" s="15" t="s">
        <v>764</v>
      </c>
      <c r="M125" s="18" t="str">
        <f>IFERROR(VLOOKUP(G125,ListaEfectos!$A$4:$F$77,6,0),"")</f>
        <v/>
      </c>
      <c r="N125" s="46" t="str">
        <f>IF(G125="requerimiento","Desventaja",IFERROR(IF(VLOOKUP($G125,ListaEfectos!$A$4:$F$77,1,0)&lt;&gt;"","Efecto"),IFERROR(IF(VLOOKUP($G125,ListaDesventajas!$A$2:$A$24,1,0)&lt;&gt;"","Desventaja"),G125)))</f>
        <v>Desventaja</v>
      </c>
      <c r="O125" s="17">
        <f ca="1">IF($N125="Efecto",IFERROR(VLOOKUP(H125,INDIRECT(VLOOKUP($G125,ListaEfectos!$A$4:$F$77,2,0)),2,0),0),IF($N125="Desventaja",IFERROR(VLOOKUP(H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0</v>
      </c>
      <c r="P125" s="15">
        <f ca="1">IF($N125="Efecto",IFERROR(VLOOKUP(I125,INDIRECT(VLOOKUP($G125,ListaEfectos!$A$4:$F$77,2,0)),2,0),0),IF($N125="Desventaja",IFERROR(VLOOKUP(I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0</v>
      </c>
      <c r="Q125" s="15">
        <f ca="1">IF($N125="Efecto",IFERROR(VLOOKUP(J125,INDIRECT(VLOOKUP($G125,ListaEfectos!$A$4:$F$77,2,0)),2,0),0),IF($N125="Desventaja",IFERROR(VLOOKUP(J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0</v>
      </c>
      <c r="R125" s="15">
        <f ca="1">IF($N125="Efecto",IFERROR(VLOOKUP(K125,INDIRECT(VLOOKUP($G125,ListaEfectos!$A$4:$F$77,2,0)),2,0),0),IF($N125="Desventaja",IFERROR(VLOOKUP(K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0</v>
      </c>
      <c r="S125" s="15">
        <f ca="1">IF($N125="Efecto",IFERROR(VLOOKUP(L125,INDIRECT(VLOOKUP($G125,ListaEfectos!$A$4:$F$77,2,0)),2,0),0),IF($N125="Desventaja",IFERROR(VLOOKUP(L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0</v>
      </c>
      <c r="T125" s="52">
        <f t="shared" ca="1" si="18"/>
        <v>0</v>
      </c>
      <c r="V125" s="15" t="str">
        <f t="shared" si="14"/>
        <v/>
      </c>
      <c r="W125" s="15" t="str">
        <f t="shared" si="27"/>
        <v>Atadura Elemental (Oscuridad)</v>
      </c>
      <c r="X125" s="15" t="str">
        <f t="shared" si="19"/>
        <v/>
      </c>
      <c r="Y125" s="34" t="str">
        <f t="shared" ca="1" si="26"/>
        <v/>
      </c>
      <c r="Z125" s="34" t="str">
        <f t="shared" ca="1" si="20"/>
        <v/>
      </c>
      <c r="AA125" s="34" t="str">
        <f t="shared" ca="1" si="21"/>
        <v/>
      </c>
      <c r="AB125" s="61" t="str">
        <f t="shared" ca="1" si="22"/>
        <v/>
      </c>
      <c r="AC125" s="62" t="str">
        <f t="shared" ca="1" si="23"/>
        <v/>
      </c>
      <c r="AD125" s="56" t="str">
        <f t="shared" si="24"/>
        <v/>
      </c>
      <c r="AE125" s="15" t="str">
        <f t="shared" ca="1" si="25"/>
        <v/>
      </c>
      <c r="AF125" s="15" t="str">
        <f ca="1">IF($AB125="","",IF(OR([1]Tablas!A$1&gt;MATCH("?*",$AB126:$AB142,0),INDEX($T:$T,ROW($M124)+[1]Tablas!A$1)&lt;5),"",IF(INDEX($T:$T,ROW($M124)+[1]Tablas!A$1)&lt;6,"000",SUBSTITUTE(SUBSTITUTE(SUBSTITUTE(SUBSTITUTE(SUBSTITUTE(SUBSTITUTE(SUBSTITUTE(INDIRECT(ADDRESS(ROW($M124)+[1]Tablas!A$1,COLUMN($M125))),", ",""),"Aire","1"),"Agua","2"),"Fuego","3"),"Tierra","4"),"Luz","5"),"Oscuridad","6"))))</f>
        <v/>
      </c>
      <c r="AG125" s="15" t="str">
        <f ca="1">IF($AB125="","",IF(OR([1]Tablas!B$1&gt;MATCH("?*",$AB126:$AB142,0),INDEX($T:$T,ROW($M124)+[1]Tablas!B$1)&lt;5),"",IF(INDEX($T:$T,ROW($M124)+[1]Tablas!B$1)&lt;6,"000",SUBSTITUTE(SUBSTITUTE(SUBSTITUTE(SUBSTITUTE(SUBSTITUTE(SUBSTITUTE(SUBSTITUTE(INDIRECT(ADDRESS(ROW($M124)+[1]Tablas!B$1,COLUMN($M125))),", ",""),"Aire","1"),"Agua","2"),"Fuego","3"),"Tierra","4"),"Luz","5"),"Oscuridad","6"))))</f>
        <v/>
      </c>
      <c r="AH125" s="15" t="str">
        <f ca="1">IF($AB125="","",IF(OR([1]Tablas!C$1&gt;MATCH("?*",$AB126:$AB142,0),INDEX($T:$T,ROW($M124)+[1]Tablas!C$1)&lt;5),"",IF(INDEX($T:$T,ROW($M124)+[1]Tablas!C$1)&lt;6,"000",SUBSTITUTE(SUBSTITUTE(SUBSTITUTE(SUBSTITUTE(SUBSTITUTE(SUBSTITUTE(SUBSTITUTE(INDIRECT(ADDRESS(ROW($M124)+[1]Tablas!C$1,COLUMN($M125))),", ",""),"Aire","1"),"Agua","2"),"Fuego","3"),"Tierra","4"),"Luz","5"),"Oscuridad","6"))))</f>
        <v/>
      </c>
      <c r="AI125" s="15" t="str">
        <f ca="1">IF($AB125="","",IF(OR([1]Tablas!D$1&gt;MATCH("?*",$AB126:$AB142,0),INDEX($T:$T,ROW($M124)+[1]Tablas!D$1)&lt;5),"",IF(INDEX($T:$T,ROW($M124)+[1]Tablas!D$1)&lt;6,"000",SUBSTITUTE(SUBSTITUTE(SUBSTITUTE(SUBSTITUTE(SUBSTITUTE(SUBSTITUTE(SUBSTITUTE(INDIRECT(ADDRESS(ROW($M124)+[1]Tablas!D$1,COLUMN($M125))),", ",""),"Aire","1"),"Agua","2"),"Fuego","3"),"Tierra","4"),"Luz","5"),"Oscuridad","6"))))</f>
        <v/>
      </c>
      <c r="AJ125" s="15" t="str">
        <f ca="1">IF($AB125="","",IF(OR([1]Tablas!E$1&gt;MATCH("?*",$AB126:$AB142,0),INDEX($T:$T,ROW($M124)+[1]Tablas!E$1)&lt;5),"",IF(INDEX($T:$T,ROW($M124)+[1]Tablas!E$1)&lt;6,"000",SUBSTITUTE(SUBSTITUTE(SUBSTITUTE(SUBSTITUTE(SUBSTITUTE(SUBSTITUTE(SUBSTITUTE(INDIRECT(ADDRESS(ROW($M124)+[1]Tablas!E$1,COLUMN($M125))),", ",""),"Aire","1"),"Agua","2"),"Fuego","3"),"Tierra","4"),"Luz","5"),"Oscuridad","6"))))</f>
        <v/>
      </c>
      <c r="AK125" s="15" t="str">
        <f ca="1">IF($AB125="","",IF(OR([1]Tablas!F$1&gt;MATCH("?*",$AB126:$AB142,0),INDEX($T:$T,ROW($M124)+[1]Tablas!F$1)&lt;5),"",IF(INDEX($T:$T,ROW($M124)+[1]Tablas!F$1)&lt;6,"000",SUBSTITUTE(SUBSTITUTE(SUBSTITUTE(SUBSTITUTE(SUBSTITUTE(SUBSTITUTE(SUBSTITUTE(INDIRECT(ADDRESS(ROW($M124)+[1]Tablas!F$1,COLUMN($M125))),", ",""),"Aire","1"),"Agua","2"),"Fuego","3"),"Tierra","4"),"Luz","5"),"Oscuridad","6"))))</f>
        <v/>
      </c>
    </row>
    <row r="126" spans="1:37" ht="15.75" thickBot="1" x14ac:dyDescent="0.3">
      <c r="A126" s="73"/>
      <c r="B126" s="18" t="s">
        <v>259</v>
      </c>
      <c r="C126" s="15" t="str">
        <f t="shared" si="16"/>
        <v/>
      </c>
      <c r="D126" s="15" t="str">
        <f t="shared" si="17"/>
        <v/>
      </c>
      <c r="F126" s="15" t="str">
        <f t="array" ref="F126">IF(C126&lt;&gt;"",ADDRESS(ROW(C126),COLUMN(C126))&amp;":"&amp;ADDRESS(ROW(C126)-1+MATCH(TRUE,C127:$C$463&lt;&gt;"",0),COLUMN(U126)),F125)</f>
        <v>$C$124:$U$126</v>
      </c>
      <c r="G126" s="18" t="s">
        <v>542</v>
      </c>
      <c r="H126" s="15" t="s">
        <v>1033</v>
      </c>
      <c r="M126" s="18" t="str">
        <f>IFERROR(VLOOKUP(G126,ListaEfectos!$A$4:$F$77,6,0),"")</f>
        <v/>
      </c>
      <c r="N126" s="46" t="str">
        <f>IF(G126="requerimiento","Desventaja",IFERROR(IF(VLOOKUP($G126,ListaEfectos!$A$4:$F$77,1,0)&lt;&gt;"","Efecto"),IFERROR(IF(VLOOKUP($G126,ListaDesventajas!$A$2:$A$24,1,0)&lt;&gt;"","Desventaja"),G126)))</f>
        <v>Desventaja</v>
      </c>
      <c r="O126" s="17">
        <f ca="1">IF($N126="Efecto",IFERROR(VLOOKUP(H126,INDIRECT(VLOOKUP($G126,ListaEfectos!$A$4:$F$77,2,0)),2,0),0),IF($N126="Desventaja",IFERROR(VLOOKUP(H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-10</v>
      </c>
      <c r="P126" s="15">
        <f ca="1">IF($N126="Efecto",IFERROR(VLOOKUP(I126,INDIRECT(VLOOKUP($G126,ListaEfectos!$A$4:$F$77,2,0)),2,0),0),IF($N126="Desventaja",IFERROR(VLOOKUP(I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0</v>
      </c>
      <c r="Q126" s="15">
        <f ca="1">IF($N126="Efecto",IFERROR(VLOOKUP(J126,INDIRECT(VLOOKUP($G126,ListaEfectos!$A$4:$F$77,2,0)),2,0),0),IF($N126="Desventaja",IFERROR(VLOOKUP(J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0</v>
      </c>
      <c r="R126" s="15">
        <f ca="1">IF($N126="Efecto",IFERROR(VLOOKUP(K126,INDIRECT(VLOOKUP($G126,ListaEfectos!$A$4:$F$77,2,0)),2,0),0),IF($N126="Desventaja",IFERROR(VLOOKUP(K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0</v>
      </c>
      <c r="S126" s="15">
        <f ca="1">IF($N126="Efecto",IFERROR(VLOOKUP(L126,INDIRECT(VLOOKUP($G126,ListaEfectos!$A$4:$F$77,2,0)),2,0),0),IF($N126="Desventaja",IFERROR(VLOOKUP(L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0</v>
      </c>
      <c r="T126" s="52">
        <f t="shared" ca="1" si="18"/>
        <v>-10</v>
      </c>
      <c r="V126" s="15" t="str">
        <f t="shared" si="14"/>
        <v/>
      </c>
      <c r="W126" s="15" t="str">
        <f t="shared" si="27"/>
        <v>Condición (Nocturno)</v>
      </c>
      <c r="X126" s="15" t="str">
        <f t="shared" si="19"/>
        <v/>
      </c>
      <c r="Y126" s="34" t="str">
        <f t="shared" ca="1" si="26"/>
        <v/>
      </c>
      <c r="Z126" s="34" t="str">
        <f t="shared" ca="1" si="20"/>
        <v/>
      </c>
      <c r="AA126" s="34" t="str">
        <f t="shared" ca="1" si="21"/>
        <v/>
      </c>
      <c r="AB126" s="61" t="str">
        <f t="shared" ca="1" si="22"/>
        <v/>
      </c>
      <c r="AC126" s="62" t="str">
        <f t="shared" ca="1" si="23"/>
        <v/>
      </c>
      <c r="AD126" s="56" t="e">
        <f t="shared" si="24"/>
        <v>#VALUE!</v>
      </c>
      <c r="AE126" s="15" t="str">
        <f t="shared" ca="1" si="25"/>
        <v/>
      </c>
      <c r="AF126" s="15" t="str">
        <f ca="1">IF($AB126="","",IF(OR([1]Tablas!A$1&gt;MATCH("?*",$AB127:$AB143,0),INDEX($T:$T,ROW($M125)+[1]Tablas!A$1)&lt;5),"",IF(INDEX($T:$T,ROW($M125)+[1]Tablas!A$1)&lt;6,"000",SUBSTITUTE(SUBSTITUTE(SUBSTITUTE(SUBSTITUTE(SUBSTITUTE(SUBSTITUTE(SUBSTITUTE(INDIRECT(ADDRESS(ROW($M125)+[1]Tablas!A$1,COLUMN($M126))),", ",""),"Aire","1"),"Agua","2"),"Fuego","3"),"Tierra","4"),"Luz","5"),"Oscuridad","6"))))</f>
        <v/>
      </c>
      <c r="AG126" s="15" t="str">
        <f ca="1">IF($AB126="","",IF(OR([1]Tablas!B$1&gt;MATCH("?*",$AB127:$AB143,0),INDEX($T:$T,ROW($M125)+[1]Tablas!B$1)&lt;5),"",IF(INDEX($T:$T,ROW($M125)+[1]Tablas!B$1)&lt;6,"000",SUBSTITUTE(SUBSTITUTE(SUBSTITUTE(SUBSTITUTE(SUBSTITUTE(SUBSTITUTE(SUBSTITUTE(INDIRECT(ADDRESS(ROW($M125)+[1]Tablas!B$1,COLUMN($M126))),", ",""),"Aire","1"),"Agua","2"),"Fuego","3"),"Tierra","4"),"Luz","5"),"Oscuridad","6"))))</f>
        <v/>
      </c>
      <c r="AH126" s="15" t="str">
        <f ca="1">IF($AB126="","",IF(OR([1]Tablas!C$1&gt;MATCH("?*",$AB127:$AB143,0),INDEX($T:$T,ROW($M125)+[1]Tablas!C$1)&lt;5),"",IF(INDEX($T:$T,ROW($M125)+[1]Tablas!C$1)&lt;6,"000",SUBSTITUTE(SUBSTITUTE(SUBSTITUTE(SUBSTITUTE(SUBSTITUTE(SUBSTITUTE(SUBSTITUTE(INDIRECT(ADDRESS(ROW($M125)+[1]Tablas!C$1,COLUMN($M126))),", ",""),"Aire","1"),"Agua","2"),"Fuego","3"),"Tierra","4"),"Luz","5"),"Oscuridad","6"))))</f>
        <v/>
      </c>
      <c r="AI126" s="15" t="str">
        <f ca="1">IF($AB126="","",IF(OR([1]Tablas!D$1&gt;MATCH("?*",$AB127:$AB143,0),INDEX($T:$T,ROW($M125)+[1]Tablas!D$1)&lt;5),"",IF(INDEX($T:$T,ROW($M125)+[1]Tablas!D$1)&lt;6,"000",SUBSTITUTE(SUBSTITUTE(SUBSTITUTE(SUBSTITUTE(SUBSTITUTE(SUBSTITUTE(SUBSTITUTE(INDIRECT(ADDRESS(ROW($M125)+[1]Tablas!D$1,COLUMN($M126))),", ",""),"Aire","1"),"Agua","2"),"Fuego","3"),"Tierra","4"),"Luz","5"),"Oscuridad","6"))))</f>
        <v/>
      </c>
      <c r="AJ126" s="15" t="str">
        <f ca="1">IF($AB126="","",IF(OR([1]Tablas!E$1&gt;MATCH("?*",$AB127:$AB143,0),INDEX($T:$T,ROW($M125)+[1]Tablas!E$1)&lt;5),"",IF(INDEX($T:$T,ROW($M125)+[1]Tablas!E$1)&lt;6,"000",SUBSTITUTE(SUBSTITUTE(SUBSTITUTE(SUBSTITUTE(SUBSTITUTE(SUBSTITUTE(SUBSTITUTE(INDIRECT(ADDRESS(ROW($M125)+[1]Tablas!E$1,COLUMN($M126))),", ",""),"Aire","1"),"Agua","2"),"Fuego","3"),"Tierra","4"),"Luz","5"),"Oscuridad","6"))))</f>
        <v/>
      </c>
      <c r="AK126" s="15" t="str">
        <f ca="1">IF($AB126="","",IF(OR([1]Tablas!F$1&gt;MATCH("?*",$AB127:$AB143,0),INDEX($T:$T,ROW($M125)+[1]Tablas!F$1)&lt;5),"",IF(INDEX($T:$T,ROW($M125)+[1]Tablas!F$1)&lt;6,"000",SUBSTITUTE(SUBSTITUTE(SUBSTITUTE(SUBSTITUTE(SUBSTITUTE(SUBSTITUTE(SUBSTITUTE(INDIRECT(ADDRESS(ROW($M125)+[1]Tablas!F$1,COLUMN($M126))),", ",""),"Aire","1"),"Agua","2"),"Fuego","3"),"Tierra","4"),"Luz","5"),"Oscuridad","6"))))</f>
        <v/>
      </c>
    </row>
    <row r="127" spans="1:37" s="20" customFormat="1" x14ac:dyDescent="0.25">
      <c r="A127" s="70" t="s">
        <v>316</v>
      </c>
      <c r="B127" s="21" t="s">
        <v>425</v>
      </c>
      <c r="C127" s="20">
        <f t="shared" si="16"/>
        <v>20</v>
      </c>
      <c r="D127" s="20">
        <f t="shared" si="17"/>
        <v>1</v>
      </c>
      <c r="E127" s="20" t="s">
        <v>87</v>
      </c>
      <c r="F127" s="20" t="str">
        <f t="array" ref="F127">IF(C127&lt;&gt;"",ADDRESS(ROW(C127),COLUMN(C127))&amp;":"&amp;ADDRESS(ROW(C127)-1+MATCH(TRUE,C128:$C$463&lt;&gt;"",0),COLUMN(U127)),F126)</f>
        <v>$C$127:$U$128</v>
      </c>
      <c r="G127" s="21" t="s">
        <v>302</v>
      </c>
      <c r="H127" s="26" t="s">
        <v>344</v>
      </c>
      <c r="L127" s="20" t="s">
        <v>1137</v>
      </c>
      <c r="M127" s="21" t="str">
        <f>IFERROR(VLOOKUP(G127,ListaEfectos!$A$4:$F$77,6,0),"")</f>
        <v>Luz</v>
      </c>
      <c r="N127" s="47" t="str">
        <f>IF(G127="requerimiento","Desventaja",IFERROR(IF(VLOOKUP($G127,ListaEfectos!$A$4:$F$77,1,0)&lt;&gt;"","Efecto"),IFERROR(IF(VLOOKUP($G127,ListaDesventajas!$A$2:$A$24,1,0)&lt;&gt;"","Desventaja"),G127)))</f>
        <v>Efecto</v>
      </c>
      <c r="O127" s="19">
        <f ca="1">IF($N127="Efecto",IFERROR(VLOOKUP(H127,INDIRECT(VLOOKUP($G127,ListaEfectos!$A$4:$F$77,2,0)),2,0),0),IF($N127="Desventaja",IFERROR(VLOOKUP(H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10</v>
      </c>
      <c r="P127" s="20">
        <f ca="1">IF($N127="Efecto",IFERROR(VLOOKUP(I127,INDIRECT(VLOOKUP($G127,ListaEfectos!$A$4:$F$77,2,0)),2,0),0),IF($N127="Desventaja",IFERROR(VLOOKUP(I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0</v>
      </c>
      <c r="Q127" s="20">
        <f ca="1">IF($N127="Efecto",IFERROR(VLOOKUP(J127,INDIRECT(VLOOKUP($G127,ListaEfectos!$A$4:$F$77,2,0)),2,0),0),IF($N127="Desventaja",IFERROR(VLOOKUP(J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0</v>
      </c>
      <c r="R127" s="20">
        <f ca="1">IF($N127="Efecto",IFERROR(VLOOKUP(K127,INDIRECT(VLOOKUP($G127,ListaEfectos!$A$4:$F$77,2,0)),2,0),0),IF($N127="Desventaja",IFERROR(VLOOKUP(K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0</v>
      </c>
      <c r="S127" s="20">
        <f ca="1">IF($N127="Efecto",IFERROR(VLOOKUP(L127,INDIRECT(VLOOKUP($G127,ListaEfectos!$A$4:$F$77,2,0)),2,0),0),IF($N127="Desventaja",IFERROR(VLOOKUP(L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0</v>
      </c>
      <c r="T127" s="53">
        <f t="shared" ca="1" si="18"/>
        <v>10</v>
      </c>
      <c r="U127" s="38"/>
      <c r="V127" s="20" t="str">
        <f t="shared" si="14"/>
        <v>Defensas Adicionales (+3, Mantenido)</v>
      </c>
      <c r="W127" s="20" t="str">
        <f t="shared" si="27"/>
        <v/>
      </c>
      <c r="X127" s="20" t="str">
        <f t="shared" si="19"/>
        <v/>
      </c>
      <c r="Y127" s="39" t="str">
        <f t="shared" ca="1" si="26"/>
        <v>Defensas Adicionales (+3, Mantenido)</v>
      </c>
      <c r="Z127" s="39" t="str">
        <f t="shared" ca="1" si="20"/>
        <v/>
      </c>
      <c r="AA127" s="39" t="str">
        <f t="shared" ca="1" si="21"/>
        <v/>
      </c>
      <c r="AB127" s="63" t="str">
        <f t="shared" ca="1" si="22"/>
        <v>Defensas Adicionales (+3, Mantenido)</v>
      </c>
      <c r="AC127" s="64" t="str">
        <f t="shared" ca="1" si="23"/>
        <v/>
      </c>
      <c r="AD127" s="57" t="str">
        <f t="shared" si="24"/>
        <v>Le Tige, El Tallo</v>
      </c>
      <c r="AE127" s="20" t="str">
        <f t="shared" ca="1" si="25"/>
        <v>Luz</v>
      </c>
      <c r="AF127" s="20" t="str">
        <f ca="1">IF($AB127="","",IF(OR([1]Tablas!A$1&gt;MATCH("?*",$AB128:$AB144,0),INDEX($T:$T,ROW($M126)+[1]Tablas!A$1)&lt;5),"",IF(INDEX($T:$T,ROW($M126)+[1]Tablas!A$1)&lt;6,"000",SUBSTITUTE(SUBSTITUTE(SUBSTITUTE(SUBSTITUTE(SUBSTITUTE(SUBSTITUTE(SUBSTITUTE(INDIRECT(ADDRESS(ROW($M126)+[1]Tablas!A$1,COLUMN($M127))),", ",""),"Aire","1"),"Agua","2"),"Fuego","3"),"Tierra","4"),"Luz","5"),"Oscuridad","6"))))</f>
        <v>5</v>
      </c>
      <c r="AG127" s="20" t="str">
        <f ca="1">IF($AB127="","",IF(OR([1]Tablas!B$1&gt;MATCH("?*",$AB128:$AB144,0),INDEX($T:$T,ROW($M126)+[1]Tablas!B$1)&lt;5),"",IF(INDEX($T:$T,ROW($M126)+[1]Tablas!B$1)&lt;6,"000",SUBSTITUTE(SUBSTITUTE(SUBSTITUTE(SUBSTITUTE(SUBSTITUTE(SUBSTITUTE(SUBSTITUTE(INDIRECT(ADDRESS(ROW($M126)+[1]Tablas!B$1,COLUMN($M127))),", ",""),"Aire","1"),"Agua","2"),"Fuego","3"),"Tierra","4"),"Luz","5"),"Oscuridad","6"))))</f>
        <v/>
      </c>
      <c r="AH127" s="20" t="str">
        <f ca="1">IF($AB127="","",IF(OR([1]Tablas!C$1&gt;MATCH("?*",$AB128:$AB144,0),INDEX($T:$T,ROW($M126)+[1]Tablas!C$1)&lt;5),"",IF(INDEX($T:$T,ROW($M126)+[1]Tablas!C$1)&lt;6,"000",SUBSTITUTE(SUBSTITUTE(SUBSTITUTE(SUBSTITUTE(SUBSTITUTE(SUBSTITUTE(SUBSTITUTE(INDIRECT(ADDRESS(ROW($M126)+[1]Tablas!C$1,COLUMN($M127))),", ",""),"Aire","1"),"Agua","2"),"Fuego","3"),"Tierra","4"),"Luz","5"),"Oscuridad","6"))))</f>
        <v/>
      </c>
      <c r="AI127" s="20" t="str">
        <f ca="1">IF($AB127="","",IF(OR([1]Tablas!D$1&gt;MATCH("?*",$AB128:$AB144,0),INDEX($T:$T,ROW($M126)+[1]Tablas!D$1)&lt;5),"",IF(INDEX($T:$T,ROW($M126)+[1]Tablas!D$1)&lt;6,"000",SUBSTITUTE(SUBSTITUTE(SUBSTITUTE(SUBSTITUTE(SUBSTITUTE(SUBSTITUTE(SUBSTITUTE(INDIRECT(ADDRESS(ROW($M126)+[1]Tablas!D$1,COLUMN($M127))),", ",""),"Aire","1"),"Agua","2"),"Fuego","3"),"Tierra","4"),"Luz","5"),"Oscuridad","6"))))</f>
        <v/>
      </c>
      <c r="AJ127" s="20" t="str">
        <f ca="1">IF($AB127="","",IF(OR([1]Tablas!E$1&gt;MATCH("?*",$AB128:$AB144,0),INDEX($T:$T,ROW($M126)+[1]Tablas!E$1)&lt;5),"",IF(INDEX($T:$T,ROW($M126)+[1]Tablas!E$1)&lt;6,"000",SUBSTITUTE(SUBSTITUTE(SUBSTITUTE(SUBSTITUTE(SUBSTITUTE(SUBSTITUTE(SUBSTITUTE(INDIRECT(ADDRESS(ROW($M126)+[1]Tablas!E$1,COLUMN($M127))),", ",""),"Aire","1"),"Agua","2"),"Fuego","3"),"Tierra","4"),"Luz","5"),"Oscuridad","6"))))</f>
        <v/>
      </c>
      <c r="AK127" s="20" t="str">
        <f ca="1">IF($AB127="","",IF(OR([1]Tablas!F$1&gt;MATCH("?*",$AB128:$AB144,0),INDEX($T:$T,ROW($M126)+[1]Tablas!F$1)&lt;5),"",IF(INDEX($T:$T,ROW($M126)+[1]Tablas!F$1)&lt;6,"000",SUBSTITUTE(SUBSTITUTE(SUBSTITUTE(SUBSTITUTE(SUBSTITUTE(SUBSTITUTE(SUBSTITUTE(INDIRECT(ADDRESS(ROW($M126)+[1]Tablas!F$1,COLUMN($M127))),", ",""),"Aire","1"),"Agua","2"),"Fuego","3"),"Tierra","4"),"Luz","5"),"Oscuridad","6"))))</f>
        <v/>
      </c>
    </row>
    <row r="128" spans="1:37" x14ac:dyDescent="0.25">
      <c r="A128" s="71"/>
      <c r="C128" s="15" t="str">
        <f t="shared" si="16"/>
        <v/>
      </c>
      <c r="D128" s="15" t="str">
        <f t="shared" si="17"/>
        <v/>
      </c>
      <c r="E128" s="15" t="s">
        <v>75</v>
      </c>
      <c r="F128" s="15" t="str">
        <f t="array" ref="F128">IF(C128&lt;&gt;"",ADDRESS(ROW(C128),COLUMN(C128))&amp;":"&amp;ADDRESS(ROW(C128)-1+MATCH(TRUE,C129:$C$463&lt;&gt;"",0),COLUMN(U128)),F127)</f>
        <v>$C$127:$U$128</v>
      </c>
      <c r="G128" s="18" t="s">
        <v>75</v>
      </c>
      <c r="M128" s="18" t="str">
        <f>IFERROR(VLOOKUP(G128,ListaEfectos!$A$4:$F$77,6,0),"")</f>
        <v/>
      </c>
      <c r="N128" s="46" t="str">
        <f>IF(G128="requerimiento","Desventaja",IFERROR(IF(VLOOKUP($G128,ListaEfectos!$A$4:$F$77,1,0)&lt;&gt;"","Efecto"),IFERROR(IF(VLOOKUP($G128,ListaDesventajas!$A$2:$A$24,1,0)&lt;&gt;"","Desventaja"),G128)))</f>
        <v>Mantenida</v>
      </c>
      <c r="O128" s="17">
        <f ca="1">IF($N128="Efecto",IFERROR(VLOOKUP(H128,INDIRECT(VLOOKUP($G128,ListaEfectos!$A$4:$F$77,2,0)),2,0),0),IF($N128="Desventaja",IFERROR(VLOOKUP(H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P128" s="15">
        <f ca="1">IF($N128="Efecto",IFERROR(VLOOKUP(I128,INDIRECT(VLOOKUP($G128,ListaEfectos!$A$4:$F$77,2,0)),2,0),0),IF($N128="Desventaja",IFERROR(VLOOKUP(I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Q128" s="15">
        <f ca="1">IF($N128="Efecto",IFERROR(VLOOKUP(J128,INDIRECT(VLOOKUP($G128,ListaEfectos!$A$4:$F$77,2,0)),2,0),0),IF($N128="Desventaja",IFERROR(VLOOKUP(J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R128" s="15">
        <f ca="1">IF($N128="Efecto",IFERROR(VLOOKUP(K128,INDIRECT(VLOOKUP($G128,ListaEfectos!$A$4:$F$77,2,0)),2,0),0),IF($N128="Desventaja",IFERROR(VLOOKUP(K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S128" s="15">
        <f ca="1">IF($N128="Efecto",IFERROR(VLOOKUP(L128,INDIRECT(VLOOKUP($G128,ListaEfectos!$A$4:$F$77,2,0)),2,0),0),IF($N128="Desventaja",IFERROR(VLOOKUP(L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T128" s="52">
        <f t="shared" ca="1" si="18"/>
        <v>10</v>
      </c>
      <c r="V128" s="15" t="str">
        <f t="shared" si="14"/>
        <v/>
      </c>
      <c r="W128" s="15" t="str">
        <f t="shared" si="27"/>
        <v/>
      </c>
      <c r="X128" s="15" t="str">
        <f t="shared" si="19"/>
        <v/>
      </c>
      <c r="Y128" s="34" t="str">
        <f t="shared" ca="1" si="26"/>
        <v/>
      </c>
      <c r="Z128" s="34" t="str">
        <f t="shared" ca="1" si="20"/>
        <v/>
      </c>
      <c r="AA128" s="34" t="str">
        <f t="shared" ca="1" si="21"/>
        <v/>
      </c>
      <c r="AB128" s="61" t="str">
        <f t="shared" ca="1" si="22"/>
        <v/>
      </c>
      <c r="AC128" s="62" t="str">
        <f t="shared" ca="1" si="23"/>
        <v/>
      </c>
      <c r="AD128" s="56" t="str">
        <f t="shared" si="24"/>
        <v/>
      </c>
      <c r="AE128" s="15" t="str">
        <f t="shared" ca="1" si="25"/>
        <v/>
      </c>
      <c r="AF128" s="15" t="str">
        <f ca="1">IF($AB128="","",IF(OR([1]Tablas!A$1&gt;MATCH("?*",$AB129:$AB145,0),INDEX($T:$T,ROW($M127)+[1]Tablas!A$1)&lt;5),"",IF(INDEX($T:$T,ROW($M127)+[1]Tablas!A$1)&lt;6,"000",SUBSTITUTE(SUBSTITUTE(SUBSTITUTE(SUBSTITUTE(SUBSTITUTE(SUBSTITUTE(SUBSTITUTE(INDIRECT(ADDRESS(ROW($M127)+[1]Tablas!A$1,COLUMN($M128))),", ",""),"Aire","1"),"Agua","2"),"Fuego","3"),"Tierra","4"),"Luz","5"),"Oscuridad","6"))))</f>
        <v/>
      </c>
      <c r="AG128" s="15" t="str">
        <f ca="1">IF($AB128="","",IF(OR([1]Tablas!B$1&gt;MATCH("?*",$AB129:$AB145,0),INDEX($T:$T,ROW($M127)+[1]Tablas!B$1)&lt;5),"",IF(INDEX($T:$T,ROW($M127)+[1]Tablas!B$1)&lt;6,"000",SUBSTITUTE(SUBSTITUTE(SUBSTITUTE(SUBSTITUTE(SUBSTITUTE(SUBSTITUTE(SUBSTITUTE(INDIRECT(ADDRESS(ROW($M127)+[1]Tablas!B$1,COLUMN($M128))),", ",""),"Aire","1"),"Agua","2"),"Fuego","3"),"Tierra","4"),"Luz","5"),"Oscuridad","6"))))</f>
        <v/>
      </c>
      <c r="AH128" s="15" t="str">
        <f ca="1">IF($AB128="","",IF(OR([1]Tablas!C$1&gt;MATCH("?*",$AB129:$AB145,0),INDEX($T:$T,ROW($M127)+[1]Tablas!C$1)&lt;5),"",IF(INDEX($T:$T,ROW($M127)+[1]Tablas!C$1)&lt;6,"000",SUBSTITUTE(SUBSTITUTE(SUBSTITUTE(SUBSTITUTE(SUBSTITUTE(SUBSTITUTE(SUBSTITUTE(INDIRECT(ADDRESS(ROW($M127)+[1]Tablas!C$1,COLUMN($M128))),", ",""),"Aire","1"),"Agua","2"),"Fuego","3"),"Tierra","4"),"Luz","5"),"Oscuridad","6"))))</f>
        <v/>
      </c>
      <c r="AI128" s="15" t="str">
        <f ca="1">IF($AB128="","",IF(OR([1]Tablas!D$1&gt;MATCH("?*",$AB129:$AB145,0),INDEX($T:$T,ROW($M127)+[1]Tablas!D$1)&lt;5),"",IF(INDEX($T:$T,ROW($M127)+[1]Tablas!D$1)&lt;6,"000",SUBSTITUTE(SUBSTITUTE(SUBSTITUTE(SUBSTITUTE(SUBSTITUTE(SUBSTITUTE(SUBSTITUTE(INDIRECT(ADDRESS(ROW($M127)+[1]Tablas!D$1,COLUMN($M128))),", ",""),"Aire","1"),"Agua","2"),"Fuego","3"),"Tierra","4"),"Luz","5"),"Oscuridad","6"))))</f>
        <v/>
      </c>
      <c r="AJ128" s="15" t="str">
        <f ca="1">IF($AB128="","",IF(OR([1]Tablas!E$1&gt;MATCH("?*",$AB129:$AB145,0),INDEX($T:$T,ROW($M127)+[1]Tablas!E$1)&lt;5),"",IF(INDEX($T:$T,ROW($M127)+[1]Tablas!E$1)&lt;6,"000",SUBSTITUTE(SUBSTITUTE(SUBSTITUTE(SUBSTITUTE(SUBSTITUTE(SUBSTITUTE(SUBSTITUTE(INDIRECT(ADDRESS(ROW($M127)+[1]Tablas!E$1,COLUMN($M128))),", ",""),"Aire","1"),"Agua","2"),"Fuego","3"),"Tierra","4"),"Luz","5"),"Oscuridad","6"))))</f>
        <v/>
      </c>
      <c r="AK128" s="15" t="str">
        <f ca="1">IF($AB128="","",IF(OR([1]Tablas!F$1&gt;MATCH("?*",$AB129:$AB145,0),INDEX($T:$T,ROW($M127)+[1]Tablas!F$1)&lt;5),"",IF(INDEX($T:$T,ROW($M127)+[1]Tablas!F$1)&lt;6,"000",SUBSTITUTE(SUBSTITUTE(SUBSTITUTE(SUBSTITUTE(SUBSTITUTE(SUBSTITUTE(SUBSTITUTE(INDIRECT(ADDRESS(ROW($M127)+[1]Tablas!F$1,COLUMN($M128))),", ",""),"Aire","1"),"Agua","2"),"Fuego","3"),"Tierra","4"),"Luz","5"),"Oscuridad","6"))))</f>
        <v/>
      </c>
    </row>
    <row r="129" spans="1:37" x14ac:dyDescent="0.25">
      <c r="A129" s="71"/>
      <c r="B129" s="18" t="s">
        <v>426</v>
      </c>
      <c r="C129" s="15">
        <f t="shared" si="16"/>
        <v>30</v>
      </c>
      <c r="D129" s="15">
        <f t="shared" si="17"/>
        <v>1</v>
      </c>
      <c r="E129" s="15" t="s">
        <v>88</v>
      </c>
      <c r="F129" s="15" t="str">
        <f t="array" ref="F129">IF(C129&lt;&gt;"",ADDRESS(ROW(C129),COLUMN(C129))&amp;":"&amp;ADDRESS(ROW(C129)-1+MATCH(TRUE,C130:$C$463&lt;&gt;"",0),COLUMN(U129)),F128)</f>
        <v>$C$129:$U$130</v>
      </c>
      <c r="G129" s="18" t="s">
        <v>339</v>
      </c>
      <c r="H129" s="15" t="s">
        <v>565</v>
      </c>
      <c r="L129" s="15" t="s">
        <v>1137</v>
      </c>
      <c r="M129" s="18" t="str">
        <f>IFERROR(VLOOKUP(G129,ListaEfectos!$A$4:$F$77,6,0),"")</f>
        <v>Agua, Luz, Tierra</v>
      </c>
      <c r="N129" s="46" t="str">
        <f>IF(G129="requerimiento","Desventaja",IFERROR(IF(VLOOKUP($G129,ListaEfectos!$A$4:$F$77,1,0)&lt;&gt;"","Efecto"),IFERROR(IF(VLOOKUP($G129,ListaDesventajas!$A$2:$A$24,1,0)&lt;&gt;"","Desventaja"),G129)))</f>
        <v>Efecto</v>
      </c>
      <c r="O129" s="17">
        <f ca="1">IF($N129="Efecto",IFERROR(VLOOKUP(H129,INDIRECT(VLOOKUP($G129,ListaEfectos!$A$4:$F$77,2,0)),2,0),0),IF($N129="Desventaja",IFERROR(VLOOKUP(H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10</v>
      </c>
      <c r="P129" s="15">
        <f ca="1">IF($N129="Efecto",IFERROR(VLOOKUP(I129,INDIRECT(VLOOKUP($G129,ListaEfectos!$A$4:$F$77,2,0)),2,0),0),IF($N129="Desventaja",IFERROR(VLOOKUP(I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0</v>
      </c>
      <c r="Q129" s="15">
        <f ca="1">IF($N129="Efecto",IFERROR(VLOOKUP(J129,INDIRECT(VLOOKUP($G129,ListaEfectos!$A$4:$F$77,2,0)),2,0),0),IF($N129="Desventaja",IFERROR(VLOOKUP(J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0</v>
      </c>
      <c r="R129" s="15">
        <f ca="1">IF($N129="Efecto",IFERROR(VLOOKUP(K129,INDIRECT(VLOOKUP($G129,ListaEfectos!$A$4:$F$77,2,0)),2,0),0),IF($N129="Desventaja",IFERROR(VLOOKUP(K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0</v>
      </c>
      <c r="S129" s="15">
        <f ca="1">IF($N129="Efecto",IFERROR(VLOOKUP(L129,INDIRECT(VLOOKUP($G129,ListaEfectos!$A$4:$F$77,2,0)),2,0),0),IF($N129="Desventaja",IFERROR(VLOOKUP(L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0</v>
      </c>
      <c r="T129" s="52">
        <f t="shared" ca="1" si="18"/>
        <v>10</v>
      </c>
      <c r="V129" s="15" t="str">
        <f t="shared" si="14"/>
        <v>Armadura (TA 3, Mantenido)</v>
      </c>
      <c r="W129" s="15" t="str">
        <f t="shared" si="27"/>
        <v/>
      </c>
      <c r="X129" s="15" t="str">
        <f t="shared" si="19"/>
        <v/>
      </c>
      <c r="Y129" s="34" t="str">
        <f t="shared" ca="1" si="26"/>
        <v>Armadura (TA 3, Mantenido)</v>
      </c>
      <c r="Z129" s="34" t="str">
        <f t="shared" ca="1" si="20"/>
        <v/>
      </c>
      <c r="AA129" s="34" t="str">
        <f t="shared" ca="1" si="21"/>
        <v/>
      </c>
      <c r="AB129" s="61" t="str">
        <f t="shared" ca="1" si="22"/>
        <v>Armadura (TA 3, Mantenido)</v>
      </c>
      <c r="AC129" s="62" t="str">
        <f t="shared" ca="1" si="23"/>
        <v/>
      </c>
      <c r="AD129" s="56" t="str">
        <f t="shared" si="24"/>
        <v>Les Feuilles, Las Hojas</v>
      </c>
      <c r="AE129" s="15" t="str">
        <f t="shared" ca="1" si="25"/>
        <v>Agua, Luz, Tierra</v>
      </c>
      <c r="AF129" s="15" t="str">
        <f ca="1">IF($AB129="","",IF(OR([1]Tablas!A$1&gt;MATCH("?*",$AB130:$AB146,0),INDEX($T:$T,ROW($M128)+[1]Tablas!A$1)&lt;5),"",IF(INDEX($T:$T,ROW($M128)+[1]Tablas!A$1)&lt;6,"000",SUBSTITUTE(SUBSTITUTE(SUBSTITUTE(SUBSTITUTE(SUBSTITUTE(SUBSTITUTE(SUBSTITUTE(INDIRECT(ADDRESS(ROW($M128)+[1]Tablas!A$1,COLUMN($M129))),", ",""),"Aire","1"),"Agua","2"),"Fuego","3"),"Tierra","4"),"Luz","5"),"Oscuridad","6"))))</f>
        <v>254</v>
      </c>
      <c r="AG129" s="15" t="str">
        <f ca="1">IF($AB129="","",IF(OR([1]Tablas!B$1&gt;MATCH("?*",$AB130:$AB146,0),INDEX($T:$T,ROW($M128)+[1]Tablas!B$1)&lt;5),"",IF(INDEX($T:$T,ROW($M128)+[1]Tablas!B$1)&lt;6,"000",SUBSTITUTE(SUBSTITUTE(SUBSTITUTE(SUBSTITUTE(SUBSTITUTE(SUBSTITUTE(SUBSTITUTE(INDIRECT(ADDRESS(ROW($M128)+[1]Tablas!B$1,COLUMN($M129))),", ",""),"Aire","1"),"Agua","2"),"Fuego","3"),"Tierra","4"),"Luz","5"),"Oscuridad","6"))))</f>
        <v/>
      </c>
      <c r="AH129" s="15" t="str">
        <f ca="1">IF($AB129="","",IF(OR([1]Tablas!C$1&gt;MATCH("?*",$AB130:$AB146,0),INDEX($T:$T,ROW($M128)+[1]Tablas!C$1)&lt;5),"",IF(INDEX($T:$T,ROW($M128)+[1]Tablas!C$1)&lt;6,"000",SUBSTITUTE(SUBSTITUTE(SUBSTITUTE(SUBSTITUTE(SUBSTITUTE(SUBSTITUTE(SUBSTITUTE(INDIRECT(ADDRESS(ROW($M128)+[1]Tablas!C$1,COLUMN($M129))),", ",""),"Aire","1"),"Agua","2"),"Fuego","3"),"Tierra","4"),"Luz","5"),"Oscuridad","6"))))</f>
        <v/>
      </c>
      <c r="AI129" s="15" t="str">
        <f ca="1">IF($AB129="","",IF(OR([1]Tablas!D$1&gt;MATCH("?*",$AB130:$AB146,0),INDEX($T:$T,ROW($M128)+[1]Tablas!D$1)&lt;5),"",IF(INDEX($T:$T,ROW($M128)+[1]Tablas!D$1)&lt;6,"000",SUBSTITUTE(SUBSTITUTE(SUBSTITUTE(SUBSTITUTE(SUBSTITUTE(SUBSTITUTE(SUBSTITUTE(INDIRECT(ADDRESS(ROW($M128)+[1]Tablas!D$1,COLUMN($M129))),", ",""),"Aire","1"),"Agua","2"),"Fuego","3"),"Tierra","4"),"Luz","5"),"Oscuridad","6"))))</f>
        <v/>
      </c>
      <c r="AJ129" s="15" t="str">
        <f ca="1">IF($AB129="","",IF(OR([1]Tablas!E$1&gt;MATCH("?*",$AB130:$AB146,0),INDEX($T:$T,ROW($M128)+[1]Tablas!E$1)&lt;5),"",IF(INDEX($T:$T,ROW($M128)+[1]Tablas!E$1)&lt;6,"000",SUBSTITUTE(SUBSTITUTE(SUBSTITUTE(SUBSTITUTE(SUBSTITUTE(SUBSTITUTE(SUBSTITUTE(INDIRECT(ADDRESS(ROW($M128)+[1]Tablas!E$1,COLUMN($M129))),", ",""),"Aire","1"),"Agua","2"),"Fuego","3"),"Tierra","4"),"Luz","5"),"Oscuridad","6"))))</f>
        <v/>
      </c>
      <c r="AK129" s="15" t="str">
        <f ca="1">IF($AB129="","",IF(OR([1]Tablas!F$1&gt;MATCH("?*",$AB130:$AB146,0),INDEX($T:$T,ROW($M128)+[1]Tablas!F$1)&lt;5),"",IF(INDEX($T:$T,ROW($M128)+[1]Tablas!F$1)&lt;6,"000",SUBSTITUTE(SUBSTITUTE(SUBSTITUTE(SUBSTITUTE(SUBSTITUTE(SUBSTITUTE(SUBSTITUTE(INDIRECT(ADDRESS(ROW($M128)+[1]Tablas!F$1,COLUMN($M129))),", ",""),"Aire","1"),"Agua","2"),"Fuego","3"),"Tierra","4"),"Luz","5"),"Oscuridad","6"))))</f>
        <v/>
      </c>
    </row>
    <row r="130" spans="1:37" x14ac:dyDescent="0.25">
      <c r="A130" s="71"/>
      <c r="C130" s="15" t="str">
        <f t="shared" si="16"/>
        <v/>
      </c>
      <c r="D130" s="15" t="str">
        <f t="shared" si="17"/>
        <v/>
      </c>
      <c r="E130" s="15" t="s">
        <v>75</v>
      </c>
      <c r="F130" s="15" t="str">
        <f t="array" ref="F130">IF(C130&lt;&gt;"",ADDRESS(ROW(C130),COLUMN(C130))&amp;":"&amp;ADDRESS(ROW(C130)-1+MATCH(TRUE,C131:$C$463&lt;&gt;"",0),COLUMN(U130)),F129)</f>
        <v>$C$129:$U$130</v>
      </c>
      <c r="G130" s="18" t="s">
        <v>75</v>
      </c>
      <c r="M130" s="18" t="str">
        <f>IFERROR(VLOOKUP(G130,ListaEfectos!$A$4:$F$77,6,0),"")</f>
        <v/>
      </c>
      <c r="N130" s="46" t="str">
        <f>IF(G130="requerimiento","Desventaja",IFERROR(IF(VLOOKUP($G130,ListaEfectos!$A$4:$F$77,1,0)&lt;&gt;"","Efecto"),IFERROR(IF(VLOOKUP($G130,ListaDesventajas!$A$2:$A$24,1,0)&lt;&gt;"","Desventaja"),G130)))</f>
        <v>Mantenida</v>
      </c>
      <c r="O130" s="17">
        <f ca="1">IF($N130="Efecto",IFERROR(VLOOKUP(H130,INDIRECT(VLOOKUP($G130,ListaEfectos!$A$4:$F$77,2,0)),2,0),0),IF($N130="Desventaja",IFERROR(VLOOKUP(H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P130" s="15">
        <f ca="1">IF($N130="Efecto",IFERROR(VLOOKUP(I130,INDIRECT(VLOOKUP($G130,ListaEfectos!$A$4:$F$77,2,0)),2,0),0),IF($N130="Desventaja",IFERROR(VLOOKUP(I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Q130" s="15">
        <f ca="1">IF($N130="Efecto",IFERROR(VLOOKUP(J130,INDIRECT(VLOOKUP($G130,ListaEfectos!$A$4:$F$77,2,0)),2,0),0),IF($N130="Desventaja",IFERROR(VLOOKUP(J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R130" s="15">
        <f ca="1">IF($N130="Efecto",IFERROR(VLOOKUP(K130,INDIRECT(VLOOKUP($G130,ListaEfectos!$A$4:$F$77,2,0)),2,0),0),IF($N130="Desventaja",IFERROR(VLOOKUP(K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S130" s="15">
        <f ca="1">IF($N130="Efecto",IFERROR(VLOOKUP(L130,INDIRECT(VLOOKUP($G130,ListaEfectos!$A$4:$F$77,2,0)),2,0),0),IF($N130="Desventaja",IFERROR(VLOOKUP(L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T130" s="52">
        <f t="shared" ca="1" si="18"/>
        <v>10</v>
      </c>
      <c r="V130" s="15" t="str">
        <f t="shared" ref="V130:V157" si="28">IF(N130="efecto",G130&amp;IF(H130=" ",""," ("&amp;H130&amp;IF(I130="","",", "&amp;I130)&amp;IF(J130="","",", "&amp;J130)&amp;IF(K130="","",", "&amp;K130)&amp;IF(L130="","",", "&amp;L130)&amp;")"),"")</f>
        <v/>
      </c>
      <c r="W130" s="15" t="str">
        <f t="shared" si="27"/>
        <v/>
      </c>
      <c r="X130" s="15" t="str">
        <f t="shared" si="19"/>
        <v/>
      </c>
      <c r="Y130" s="34" t="str">
        <f t="shared" ca="1" si="26"/>
        <v/>
      </c>
      <c r="Z130" s="34" t="str">
        <f t="shared" ca="1" si="20"/>
        <v/>
      </c>
      <c r="AA130" s="34" t="str">
        <f t="shared" ca="1" si="21"/>
        <v/>
      </c>
      <c r="AB130" s="61" t="str">
        <f t="shared" ca="1" si="22"/>
        <v/>
      </c>
      <c r="AC130" s="62" t="str">
        <f t="shared" ca="1" si="23"/>
        <v/>
      </c>
      <c r="AD130" s="56" t="str">
        <f t="shared" si="24"/>
        <v/>
      </c>
      <c r="AE130" s="15" t="str">
        <f t="shared" ca="1" si="25"/>
        <v/>
      </c>
      <c r="AF130" s="15" t="str">
        <f ca="1">IF($AB130="","",IF(OR([1]Tablas!A$1&gt;MATCH("?*",$AB131:$AB147,0),INDEX($T:$T,ROW($M129)+[1]Tablas!A$1)&lt;5),"",IF(INDEX($T:$T,ROW($M129)+[1]Tablas!A$1)&lt;6,"000",SUBSTITUTE(SUBSTITUTE(SUBSTITUTE(SUBSTITUTE(SUBSTITUTE(SUBSTITUTE(SUBSTITUTE(INDIRECT(ADDRESS(ROW($M129)+[1]Tablas!A$1,COLUMN($M130))),", ",""),"Aire","1"),"Agua","2"),"Fuego","3"),"Tierra","4"),"Luz","5"),"Oscuridad","6"))))</f>
        <v/>
      </c>
      <c r="AG130" s="15" t="str">
        <f ca="1">IF($AB130="","",IF(OR([1]Tablas!B$1&gt;MATCH("?*",$AB131:$AB147,0),INDEX($T:$T,ROW($M129)+[1]Tablas!B$1)&lt;5),"",IF(INDEX($T:$T,ROW($M129)+[1]Tablas!B$1)&lt;6,"000",SUBSTITUTE(SUBSTITUTE(SUBSTITUTE(SUBSTITUTE(SUBSTITUTE(SUBSTITUTE(SUBSTITUTE(INDIRECT(ADDRESS(ROW($M129)+[1]Tablas!B$1,COLUMN($M130))),", ",""),"Aire","1"),"Agua","2"),"Fuego","3"),"Tierra","4"),"Luz","5"),"Oscuridad","6"))))</f>
        <v/>
      </c>
      <c r="AH130" s="15" t="str">
        <f ca="1">IF($AB130="","",IF(OR([1]Tablas!C$1&gt;MATCH("?*",$AB131:$AB147,0),INDEX($T:$T,ROW($M129)+[1]Tablas!C$1)&lt;5),"",IF(INDEX($T:$T,ROW($M129)+[1]Tablas!C$1)&lt;6,"000",SUBSTITUTE(SUBSTITUTE(SUBSTITUTE(SUBSTITUTE(SUBSTITUTE(SUBSTITUTE(SUBSTITUTE(INDIRECT(ADDRESS(ROW($M129)+[1]Tablas!C$1,COLUMN($M130))),", ",""),"Aire","1"),"Agua","2"),"Fuego","3"),"Tierra","4"),"Luz","5"),"Oscuridad","6"))))</f>
        <v/>
      </c>
      <c r="AI130" s="15" t="str">
        <f ca="1">IF($AB130="","",IF(OR([1]Tablas!D$1&gt;MATCH("?*",$AB131:$AB147,0),INDEX($T:$T,ROW($M129)+[1]Tablas!D$1)&lt;5),"",IF(INDEX($T:$T,ROW($M129)+[1]Tablas!D$1)&lt;6,"000",SUBSTITUTE(SUBSTITUTE(SUBSTITUTE(SUBSTITUTE(SUBSTITUTE(SUBSTITUTE(SUBSTITUTE(INDIRECT(ADDRESS(ROW($M129)+[1]Tablas!D$1,COLUMN($M130))),", ",""),"Aire","1"),"Agua","2"),"Fuego","3"),"Tierra","4"),"Luz","5"),"Oscuridad","6"))))</f>
        <v/>
      </c>
      <c r="AJ130" s="15" t="str">
        <f ca="1">IF($AB130="","",IF(OR([1]Tablas!E$1&gt;MATCH("?*",$AB131:$AB147,0),INDEX($T:$T,ROW($M129)+[1]Tablas!E$1)&lt;5),"",IF(INDEX($T:$T,ROW($M129)+[1]Tablas!E$1)&lt;6,"000",SUBSTITUTE(SUBSTITUTE(SUBSTITUTE(SUBSTITUTE(SUBSTITUTE(SUBSTITUTE(SUBSTITUTE(INDIRECT(ADDRESS(ROW($M129)+[1]Tablas!E$1,COLUMN($M130))),", ",""),"Aire","1"),"Agua","2"),"Fuego","3"),"Tierra","4"),"Luz","5"),"Oscuridad","6"))))</f>
        <v/>
      </c>
      <c r="AK130" s="15" t="str">
        <f ca="1">IF($AB130="","",IF(OR([1]Tablas!F$1&gt;MATCH("?*",$AB131:$AB147,0),INDEX($T:$T,ROW($M129)+[1]Tablas!F$1)&lt;5),"",IF(INDEX($T:$T,ROW($M129)+[1]Tablas!F$1)&lt;6,"000",SUBSTITUTE(SUBSTITUTE(SUBSTITUTE(SUBSTITUTE(SUBSTITUTE(SUBSTITUTE(SUBSTITUTE(INDIRECT(ADDRESS(ROW($M129)+[1]Tablas!F$1,COLUMN($M130))),", ",""),"Aire","1"),"Agua","2"),"Fuego","3"),"Tierra","4"),"Luz","5"),"Oscuridad","6"))))</f>
        <v/>
      </c>
    </row>
    <row r="131" spans="1:37" x14ac:dyDescent="0.25">
      <c r="A131" s="71"/>
      <c r="B131" s="18" t="s">
        <v>427</v>
      </c>
      <c r="C131" s="15">
        <f t="shared" si="16"/>
        <v>40</v>
      </c>
      <c r="D131" s="15">
        <f t="shared" si="17"/>
        <v>2</v>
      </c>
      <c r="E131" s="15" t="s">
        <v>89</v>
      </c>
      <c r="F131" s="15" t="str">
        <f t="array" ref="F131">IF(C131&lt;&gt;"",ADDRESS(ROW(C131),COLUMN(C131))&amp;":"&amp;ADDRESS(ROW(C131)-1+MATCH(TRUE,C132:$C$463&lt;&gt;"",0),COLUMN(U131)),F130)</f>
        <v>$C$131:$U$133</v>
      </c>
      <c r="G131" s="18" t="s">
        <v>336</v>
      </c>
      <c r="H131" s="15" t="s">
        <v>366</v>
      </c>
      <c r="L131" s="15" t="s">
        <v>1137</v>
      </c>
      <c r="M131" s="18" t="str">
        <f>IFERROR(VLOOKUP(G131,ListaEfectos!$A$4:$F$77,6,0),"")</f>
        <v>Agua</v>
      </c>
      <c r="N131" s="46" t="str">
        <f>IF(G131="requerimiento","Desventaja",IFERROR(IF(VLOOKUP($G131,ListaEfectos!$A$4:$F$77,1,0)&lt;&gt;"","Efecto"),IFERROR(IF(VLOOKUP($G131,ListaDesventajas!$A$2:$A$24,1,0)&lt;&gt;"","Desventaja"),G131)))</f>
        <v>Efecto</v>
      </c>
      <c r="O131" s="17">
        <f ca="1">IF($N131="Efecto",IFERROR(VLOOKUP(H131,INDIRECT(VLOOKUP($G131,ListaEfectos!$A$4:$F$77,2,0)),2,0),0),IF($N131="Desventaja",IFERROR(VLOOKUP(H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30</v>
      </c>
      <c r="P131" s="15">
        <f ca="1">IF($N131="Efecto",IFERROR(VLOOKUP(I131,INDIRECT(VLOOKUP($G131,ListaEfectos!$A$4:$F$77,2,0)),2,0),0),IF($N131="Desventaja",IFERROR(VLOOKUP(I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0</v>
      </c>
      <c r="Q131" s="15">
        <f ca="1">IF($N131="Efecto",IFERROR(VLOOKUP(J131,INDIRECT(VLOOKUP($G131,ListaEfectos!$A$4:$F$77,2,0)),2,0),0),IF($N131="Desventaja",IFERROR(VLOOKUP(J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0</v>
      </c>
      <c r="R131" s="15">
        <f ca="1">IF($N131="Efecto",IFERROR(VLOOKUP(K131,INDIRECT(VLOOKUP($G131,ListaEfectos!$A$4:$F$77,2,0)),2,0),0),IF($N131="Desventaja",IFERROR(VLOOKUP(K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0</v>
      </c>
      <c r="S131" s="15">
        <f ca="1">IF($N131="Efecto",IFERROR(VLOOKUP(L131,INDIRECT(VLOOKUP($G131,ListaEfectos!$A$4:$F$77,2,0)),2,0),0),IF($N131="Desventaja",IFERROR(VLOOKUP(L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0</v>
      </c>
      <c r="T131" s="52">
        <f t="shared" ref="T131:T157" ca="1" si="29">IF(OR(N131="Efecto",N131="Desventaja"),SUM(O131:S131),O131)</f>
        <v>30</v>
      </c>
      <c r="V131" s="15" t="str">
        <f t="shared" si="28"/>
        <v>Escudo de Energía (1.000 PV, Mantenido)</v>
      </c>
      <c r="W131" s="15" t="str">
        <f t="shared" si="27"/>
        <v/>
      </c>
      <c r="X131" s="15" t="str">
        <f t="shared" ref="X131:X157" si="30">IF(N131="Combinable",N131,"")</f>
        <v/>
      </c>
      <c r="Y131" s="34" t="str">
        <f t="shared" ca="1" si="26"/>
        <v>Escudo de Energía (1.000 PV, Mantenido)</v>
      </c>
      <c r="Z131" s="34" t="str">
        <f t="shared" ref="Z131:Z194" ca="1" si="31">IFERROR(IF(Y131="","",_xlfn.TEXTJOIN(", ",TRUE,INDIRECT(ADDRESS(ROW(Y131),COLUMN(W131))&amp;":"&amp;ADDRESS(ROW(Y131)+MATCH("?*",Y132:Y149,0)-1,COLUMN(W131))))),"")</f>
        <v>Circunstancia Límite (Recibir Daño)</v>
      </c>
      <c r="AA131" s="34" t="str">
        <f t="shared" ref="AA131:AA194" ca="1" si="32">IFERROR(IF(Y131="","",_xlfn.TEXTJOIN(", ",TRUE,INDIRECT(ADDRESS(ROW(Y131),COLUMN(X131))&amp;":"&amp;ADDRESS(ROW(Y131)+MATCH("?*",Y132:Y149,0)-1,COLUMN(X131))))),"")</f>
        <v/>
      </c>
      <c r="AB131" s="61" t="str">
        <f t="shared" ref="AB131:AB157" ca="1" si="33">Y131</f>
        <v>Escudo de Energía (1.000 PV, Mantenido)</v>
      </c>
      <c r="AC131" s="62" t="str">
        <f t="shared" ref="AC131:AC157" ca="1" si="34">_xlfn.TEXTJOIN(",",TRUE,AA131,Z131)</f>
        <v>Circunstancia Límite (Recibir Daño)</v>
      </c>
      <c r="AD131" s="56" t="str">
        <f t="shared" ref="AD131:AD157" si="35">IF(B131="","",LEFT(B131,FIND(" (",B131)-1))</f>
        <v>Le Pétale, El Pétalo</v>
      </c>
      <c r="AE131" s="15" t="str">
        <f t="shared" ref="AE131:AE194" ca="1" si="36">IFERROR(IF(Y131="","",_xlfn.TEXTJOIN(", ",TRUE,IF(INDIRECT(ADDRESS(ROW(Y131),COLUMN(T131))&amp;":"&amp;ADDRESS(ROW(Y131)+MATCH("?*",Y132:Y159,0)-1,COLUMN(T131)))=5,"",INDIRECT(ADDRESS(ROW(Y131),COLUMN(M131))&amp;":"&amp;ADDRESS(ROW(Y131)+MATCH("?*",Y132:Y159,0)-1,COLUMN(M131)))))),"")</f>
        <v>Agua</v>
      </c>
      <c r="AF131" s="15" t="str">
        <f ca="1">IF($AB131="","",IF(OR([1]Tablas!A$1&gt;MATCH("?*",$AB132:$AB148,0),INDEX($T:$T,ROW($M130)+[1]Tablas!A$1)&lt;5),"",IF(INDEX($T:$T,ROW($M130)+[1]Tablas!A$1)&lt;6,"000",SUBSTITUTE(SUBSTITUTE(SUBSTITUTE(SUBSTITUTE(SUBSTITUTE(SUBSTITUTE(SUBSTITUTE(INDIRECT(ADDRESS(ROW($M130)+[1]Tablas!A$1,COLUMN($M131))),", ",""),"Aire","1"),"Agua","2"),"Fuego","3"),"Tierra","4"),"Luz","5"),"Oscuridad","6"))))</f>
        <v>2</v>
      </c>
      <c r="AG131" s="15" t="str">
        <f ca="1">IF($AB131="","",IF(OR([1]Tablas!B$1&gt;MATCH("?*",$AB132:$AB148,0),INDEX($T:$T,ROW($M130)+[1]Tablas!B$1)&lt;5),"",IF(INDEX($T:$T,ROW($M130)+[1]Tablas!B$1)&lt;6,"000",SUBSTITUTE(SUBSTITUTE(SUBSTITUTE(SUBSTITUTE(SUBSTITUTE(SUBSTITUTE(SUBSTITUTE(INDIRECT(ADDRESS(ROW($M130)+[1]Tablas!B$1,COLUMN($M131))),", ",""),"Aire","1"),"Agua","2"),"Fuego","3"),"Tierra","4"),"Luz","5"),"Oscuridad","6"))))</f>
        <v/>
      </c>
      <c r="AH131" s="15" t="str">
        <f ca="1">IF($AB131="","",IF(OR([1]Tablas!C$1&gt;MATCH("?*",$AB132:$AB148,0),INDEX($T:$T,ROW($M130)+[1]Tablas!C$1)&lt;5),"",IF(INDEX($T:$T,ROW($M130)+[1]Tablas!C$1)&lt;6,"000",SUBSTITUTE(SUBSTITUTE(SUBSTITUTE(SUBSTITUTE(SUBSTITUTE(SUBSTITUTE(SUBSTITUTE(INDIRECT(ADDRESS(ROW($M130)+[1]Tablas!C$1,COLUMN($M131))),", ",""),"Aire","1"),"Agua","2"),"Fuego","3"),"Tierra","4"),"Luz","5"),"Oscuridad","6"))))</f>
        <v/>
      </c>
      <c r="AI131" s="15" t="str">
        <f ca="1">IF($AB131="","",IF(OR([1]Tablas!D$1&gt;MATCH("?*",$AB132:$AB148,0),INDEX($T:$T,ROW($M130)+[1]Tablas!D$1)&lt;5),"",IF(INDEX($T:$T,ROW($M130)+[1]Tablas!D$1)&lt;6,"000",SUBSTITUTE(SUBSTITUTE(SUBSTITUTE(SUBSTITUTE(SUBSTITUTE(SUBSTITUTE(SUBSTITUTE(INDIRECT(ADDRESS(ROW($M130)+[1]Tablas!D$1,COLUMN($M131))),", ",""),"Aire","1"),"Agua","2"),"Fuego","3"),"Tierra","4"),"Luz","5"),"Oscuridad","6"))))</f>
        <v/>
      </c>
      <c r="AJ131" s="15" t="str">
        <f ca="1">IF($AB131="","",IF(OR([1]Tablas!E$1&gt;MATCH("?*",$AB132:$AB148,0),INDEX($T:$T,ROW($M130)+[1]Tablas!E$1)&lt;5),"",IF(INDEX($T:$T,ROW($M130)+[1]Tablas!E$1)&lt;6,"000",SUBSTITUTE(SUBSTITUTE(SUBSTITUTE(SUBSTITUTE(SUBSTITUTE(SUBSTITUTE(SUBSTITUTE(INDIRECT(ADDRESS(ROW($M130)+[1]Tablas!E$1,COLUMN($M131))),", ",""),"Aire","1"),"Agua","2"),"Fuego","3"),"Tierra","4"),"Luz","5"),"Oscuridad","6"))))</f>
        <v/>
      </c>
      <c r="AK131" s="15" t="str">
        <f ca="1">IF($AB131="","",IF(OR([1]Tablas!F$1&gt;MATCH("?*",$AB132:$AB148,0),INDEX($T:$T,ROW($M130)+[1]Tablas!F$1)&lt;5),"",IF(INDEX($T:$T,ROW($M130)+[1]Tablas!F$1)&lt;6,"000",SUBSTITUTE(SUBSTITUTE(SUBSTITUTE(SUBSTITUTE(SUBSTITUTE(SUBSTITUTE(SUBSTITUTE(INDIRECT(ADDRESS(ROW($M130)+[1]Tablas!F$1,COLUMN($M131))),", ",""),"Aire","1"),"Agua","2"),"Fuego","3"),"Tierra","4"),"Luz","5"),"Oscuridad","6"))))</f>
        <v/>
      </c>
    </row>
    <row r="132" spans="1:37" x14ac:dyDescent="0.25">
      <c r="A132" s="71"/>
      <c r="C132" s="15" t="str">
        <f t="shared" si="16"/>
        <v/>
      </c>
      <c r="D132" s="15" t="str">
        <f t="shared" si="17"/>
        <v/>
      </c>
      <c r="E132" s="15" t="s">
        <v>75</v>
      </c>
      <c r="F132" s="15" t="str">
        <f t="array" ref="F132">IF(C132&lt;&gt;"",ADDRESS(ROW(C132),COLUMN(C132))&amp;":"&amp;ADDRESS(ROW(C132)-1+MATCH(TRUE,C133:$C$463&lt;&gt;"",0),COLUMN(U132)),F131)</f>
        <v>$C$131:$U$133</v>
      </c>
      <c r="G132" s="18" t="s">
        <v>75</v>
      </c>
      <c r="M132" s="18" t="str">
        <f>IFERROR(VLOOKUP(G132,ListaEfectos!$A$4:$F$77,6,0),"")</f>
        <v/>
      </c>
      <c r="N132" s="46" t="str">
        <f>IF(G132="requerimiento","Desventaja",IFERROR(IF(VLOOKUP($G132,ListaEfectos!$A$4:$F$77,1,0)&lt;&gt;"","Efecto"),IFERROR(IF(VLOOKUP($G132,ListaDesventajas!$A$2:$A$24,1,0)&lt;&gt;"","Desventaja"),G132)))</f>
        <v>Mantenida</v>
      </c>
      <c r="O132" s="17">
        <f ca="1">IF($N132="Efecto",IFERROR(VLOOKUP(H132,INDIRECT(VLOOKUP($G132,ListaEfectos!$A$4:$F$77,2,0)),2,0),0),IF($N132="Desventaja",IFERROR(VLOOKUP(H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P132" s="15">
        <f ca="1">IF($N132="Efecto",IFERROR(VLOOKUP(I132,INDIRECT(VLOOKUP($G132,ListaEfectos!$A$4:$F$77,2,0)),2,0),0),IF($N132="Desventaja",IFERROR(VLOOKUP(I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Q132" s="15">
        <f ca="1">IF($N132="Efecto",IFERROR(VLOOKUP(J132,INDIRECT(VLOOKUP($G132,ListaEfectos!$A$4:$F$77,2,0)),2,0),0),IF($N132="Desventaja",IFERROR(VLOOKUP(J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R132" s="15">
        <f ca="1">IF($N132="Efecto",IFERROR(VLOOKUP(K132,INDIRECT(VLOOKUP($G132,ListaEfectos!$A$4:$F$77,2,0)),2,0),0),IF($N132="Desventaja",IFERROR(VLOOKUP(K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S132" s="15">
        <f ca="1">IF($N132="Efecto",IFERROR(VLOOKUP(L132,INDIRECT(VLOOKUP($G132,ListaEfectos!$A$4:$F$77,2,0)),2,0),0),IF($N132="Desventaja",IFERROR(VLOOKUP(L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T132" s="52">
        <f t="shared" ca="1" si="29"/>
        <v>20</v>
      </c>
      <c r="V132" s="15" t="str">
        <f t="shared" si="28"/>
        <v/>
      </c>
      <c r="W132" s="15" t="str">
        <f t="shared" si="27"/>
        <v/>
      </c>
      <c r="X132" s="15" t="str">
        <f t="shared" si="30"/>
        <v/>
      </c>
      <c r="Y132" s="34" t="str">
        <f t="shared" ca="1" si="26"/>
        <v/>
      </c>
      <c r="Z132" s="34" t="str">
        <f t="shared" ca="1" si="31"/>
        <v/>
      </c>
      <c r="AA132" s="34" t="str">
        <f t="shared" ca="1" si="32"/>
        <v/>
      </c>
      <c r="AB132" s="61" t="str">
        <f t="shared" ca="1" si="33"/>
        <v/>
      </c>
      <c r="AC132" s="62" t="str">
        <f t="shared" ca="1" si="34"/>
        <v/>
      </c>
      <c r="AD132" s="56" t="str">
        <f t="shared" si="35"/>
        <v/>
      </c>
      <c r="AE132" s="15" t="str">
        <f t="shared" ca="1" si="36"/>
        <v/>
      </c>
      <c r="AF132" s="15" t="str">
        <f ca="1">IF($AB132="","",IF(OR([1]Tablas!A$1&gt;MATCH("?*",$AB133:$AB149,0),INDEX($T:$T,ROW($M131)+[1]Tablas!A$1)&lt;5),"",IF(INDEX($T:$T,ROW($M131)+[1]Tablas!A$1)&lt;6,"000",SUBSTITUTE(SUBSTITUTE(SUBSTITUTE(SUBSTITUTE(SUBSTITUTE(SUBSTITUTE(SUBSTITUTE(INDIRECT(ADDRESS(ROW($M131)+[1]Tablas!A$1,COLUMN($M132))),", ",""),"Aire","1"),"Agua","2"),"Fuego","3"),"Tierra","4"),"Luz","5"),"Oscuridad","6"))))</f>
        <v/>
      </c>
      <c r="AG132" s="15" t="str">
        <f ca="1">IF($AB132="","",IF(OR([1]Tablas!B$1&gt;MATCH("?*",$AB133:$AB149,0),INDEX($T:$T,ROW($M131)+[1]Tablas!B$1)&lt;5),"",IF(INDEX($T:$T,ROW($M131)+[1]Tablas!B$1)&lt;6,"000",SUBSTITUTE(SUBSTITUTE(SUBSTITUTE(SUBSTITUTE(SUBSTITUTE(SUBSTITUTE(SUBSTITUTE(INDIRECT(ADDRESS(ROW($M131)+[1]Tablas!B$1,COLUMN($M132))),", ",""),"Aire","1"),"Agua","2"),"Fuego","3"),"Tierra","4"),"Luz","5"),"Oscuridad","6"))))</f>
        <v/>
      </c>
      <c r="AH132" s="15" t="str">
        <f ca="1">IF($AB132="","",IF(OR([1]Tablas!C$1&gt;MATCH("?*",$AB133:$AB149,0),INDEX($T:$T,ROW($M131)+[1]Tablas!C$1)&lt;5),"",IF(INDEX($T:$T,ROW($M131)+[1]Tablas!C$1)&lt;6,"000",SUBSTITUTE(SUBSTITUTE(SUBSTITUTE(SUBSTITUTE(SUBSTITUTE(SUBSTITUTE(SUBSTITUTE(INDIRECT(ADDRESS(ROW($M131)+[1]Tablas!C$1,COLUMN($M132))),", ",""),"Aire","1"),"Agua","2"),"Fuego","3"),"Tierra","4"),"Luz","5"),"Oscuridad","6"))))</f>
        <v/>
      </c>
      <c r="AI132" s="15" t="str">
        <f ca="1">IF($AB132="","",IF(OR([1]Tablas!D$1&gt;MATCH("?*",$AB133:$AB149,0),INDEX($T:$T,ROW($M131)+[1]Tablas!D$1)&lt;5),"",IF(INDEX($T:$T,ROW($M131)+[1]Tablas!D$1)&lt;6,"000",SUBSTITUTE(SUBSTITUTE(SUBSTITUTE(SUBSTITUTE(SUBSTITUTE(SUBSTITUTE(SUBSTITUTE(INDIRECT(ADDRESS(ROW($M131)+[1]Tablas!D$1,COLUMN($M132))),", ",""),"Aire","1"),"Agua","2"),"Fuego","3"),"Tierra","4"),"Luz","5"),"Oscuridad","6"))))</f>
        <v/>
      </c>
      <c r="AJ132" s="15" t="str">
        <f ca="1">IF($AB132="","",IF(OR([1]Tablas!E$1&gt;MATCH("?*",$AB133:$AB149,0),INDEX($T:$T,ROW($M131)+[1]Tablas!E$1)&lt;5),"",IF(INDEX($T:$T,ROW($M131)+[1]Tablas!E$1)&lt;6,"000",SUBSTITUTE(SUBSTITUTE(SUBSTITUTE(SUBSTITUTE(SUBSTITUTE(SUBSTITUTE(SUBSTITUTE(INDIRECT(ADDRESS(ROW($M131)+[1]Tablas!E$1,COLUMN($M132))),", ",""),"Aire","1"),"Agua","2"),"Fuego","3"),"Tierra","4"),"Luz","5"),"Oscuridad","6"))))</f>
        <v/>
      </c>
      <c r="AK132" s="15" t="str">
        <f ca="1">IF($AB132="","",IF(OR([1]Tablas!F$1&gt;MATCH("?*",$AB133:$AB149,0),INDEX($T:$T,ROW($M131)+[1]Tablas!F$1)&lt;5),"",IF(INDEX($T:$T,ROW($M131)+[1]Tablas!F$1)&lt;6,"000",SUBSTITUTE(SUBSTITUTE(SUBSTITUTE(SUBSTITUTE(SUBSTITUTE(SUBSTITUTE(SUBSTITUTE(INDIRECT(ADDRESS(ROW($M131)+[1]Tablas!F$1,COLUMN($M132))),", ",""),"Aire","1"),"Agua","2"),"Fuego","3"),"Tierra","4"),"Luz","5"),"Oscuridad","6"))))</f>
        <v/>
      </c>
    </row>
    <row r="133" spans="1:37" x14ac:dyDescent="0.25">
      <c r="A133" s="71"/>
      <c r="B133" s="18" t="s">
        <v>260</v>
      </c>
      <c r="C133" s="15" t="str">
        <f t="shared" si="16"/>
        <v/>
      </c>
      <c r="D133" s="15" t="str">
        <f t="shared" si="17"/>
        <v/>
      </c>
      <c r="F133" s="15" t="str">
        <f t="array" ref="F133">IF(C133&lt;&gt;"",ADDRESS(ROW(C133),COLUMN(C133))&amp;":"&amp;ADDRESS(ROW(C133)-1+MATCH(TRUE,C134:$C$463&lt;&gt;"",0),COLUMN(U133)),F132)</f>
        <v>$C$131:$U$133</v>
      </c>
      <c r="G133" s="18" t="s">
        <v>543</v>
      </c>
      <c r="H133" s="15" t="s">
        <v>1059</v>
      </c>
      <c r="M133" s="18" t="str">
        <f>IFERROR(VLOOKUP(G133,ListaEfectos!$A$4:$F$77,6,0),"")</f>
        <v/>
      </c>
      <c r="N133" s="46" t="str">
        <f>IF(G133="requerimiento","Desventaja",IFERROR(IF(VLOOKUP($G133,ListaEfectos!$A$4:$F$77,1,0)&lt;&gt;"","Efecto"),IFERROR(IF(VLOOKUP($G133,ListaDesventajas!$A$2:$A$24,1,0)&lt;&gt;"","Desventaja"),G133)))</f>
        <v>Desventaja</v>
      </c>
      <c r="O133" s="17">
        <f ca="1">IF($N133="Efecto",IFERROR(VLOOKUP(H133,INDIRECT(VLOOKUP($G133,ListaEfectos!$A$4:$F$77,2,0)),2,0),0),IF($N133="Desventaja",IFERROR(VLOOKUP(H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-10</v>
      </c>
      <c r="P133" s="15">
        <f ca="1">IF($N133="Efecto",IFERROR(VLOOKUP(I133,INDIRECT(VLOOKUP($G133,ListaEfectos!$A$4:$F$77,2,0)),2,0),0),IF($N133="Desventaja",IFERROR(VLOOKUP(I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0</v>
      </c>
      <c r="Q133" s="15">
        <f ca="1">IF($N133="Efecto",IFERROR(VLOOKUP(J133,INDIRECT(VLOOKUP($G133,ListaEfectos!$A$4:$F$77,2,0)),2,0),0),IF($N133="Desventaja",IFERROR(VLOOKUP(J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0</v>
      </c>
      <c r="R133" s="15">
        <f ca="1">IF($N133="Efecto",IFERROR(VLOOKUP(K133,INDIRECT(VLOOKUP($G133,ListaEfectos!$A$4:$F$77,2,0)),2,0),0),IF($N133="Desventaja",IFERROR(VLOOKUP(K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0</v>
      </c>
      <c r="S133" s="15">
        <f ca="1">IF($N133="Efecto",IFERROR(VLOOKUP(L133,INDIRECT(VLOOKUP($G133,ListaEfectos!$A$4:$F$77,2,0)),2,0),0),IF($N133="Desventaja",IFERROR(VLOOKUP(L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0</v>
      </c>
      <c r="T133" s="52">
        <f t="shared" ca="1" si="29"/>
        <v>-10</v>
      </c>
      <c r="V133" s="15" t="str">
        <f t="shared" si="28"/>
        <v/>
      </c>
      <c r="W133" s="15" t="str">
        <f t="shared" si="27"/>
        <v>Circunstancia Límite (Recibir Daño)</v>
      </c>
      <c r="X133" s="15" t="str">
        <f t="shared" si="30"/>
        <v/>
      </c>
      <c r="Y133" s="34" t="str">
        <f t="shared" ca="1" si="26"/>
        <v/>
      </c>
      <c r="Z133" s="34" t="str">
        <f t="shared" ca="1" si="31"/>
        <v/>
      </c>
      <c r="AA133" s="34" t="str">
        <f t="shared" ca="1" si="32"/>
        <v/>
      </c>
      <c r="AB133" s="61" t="str">
        <f t="shared" ca="1" si="33"/>
        <v/>
      </c>
      <c r="AC133" s="62" t="str">
        <f t="shared" ca="1" si="34"/>
        <v/>
      </c>
      <c r="AD133" s="56" t="str">
        <f t="shared" si="35"/>
        <v>Circunstancia límite</v>
      </c>
      <c r="AE133" s="15" t="str">
        <f t="shared" ca="1" si="36"/>
        <v/>
      </c>
      <c r="AF133" s="15" t="str">
        <f ca="1">IF($AB133="","",IF(OR([1]Tablas!A$1&gt;MATCH("?*",$AB134:$AB150,0),INDEX($T:$T,ROW($M132)+[1]Tablas!A$1)&lt;5),"",IF(INDEX($T:$T,ROW($M132)+[1]Tablas!A$1)&lt;6,"000",SUBSTITUTE(SUBSTITUTE(SUBSTITUTE(SUBSTITUTE(SUBSTITUTE(SUBSTITUTE(SUBSTITUTE(INDIRECT(ADDRESS(ROW($M132)+[1]Tablas!A$1,COLUMN($M133))),", ",""),"Aire","1"),"Agua","2"),"Fuego","3"),"Tierra","4"),"Luz","5"),"Oscuridad","6"))))</f>
        <v/>
      </c>
      <c r="AG133" s="15" t="str">
        <f ca="1">IF($AB133="","",IF(OR([1]Tablas!B$1&gt;MATCH("?*",$AB134:$AB150,0),INDEX($T:$T,ROW($M132)+[1]Tablas!B$1)&lt;5),"",IF(INDEX($T:$T,ROW($M132)+[1]Tablas!B$1)&lt;6,"000",SUBSTITUTE(SUBSTITUTE(SUBSTITUTE(SUBSTITUTE(SUBSTITUTE(SUBSTITUTE(SUBSTITUTE(INDIRECT(ADDRESS(ROW($M132)+[1]Tablas!B$1,COLUMN($M133))),", ",""),"Aire","1"),"Agua","2"),"Fuego","3"),"Tierra","4"),"Luz","5"),"Oscuridad","6"))))</f>
        <v/>
      </c>
      <c r="AH133" s="15" t="str">
        <f ca="1">IF($AB133="","",IF(OR([1]Tablas!C$1&gt;MATCH("?*",$AB134:$AB150,0),INDEX($T:$T,ROW($M132)+[1]Tablas!C$1)&lt;5),"",IF(INDEX($T:$T,ROW($M132)+[1]Tablas!C$1)&lt;6,"000",SUBSTITUTE(SUBSTITUTE(SUBSTITUTE(SUBSTITUTE(SUBSTITUTE(SUBSTITUTE(SUBSTITUTE(INDIRECT(ADDRESS(ROW($M132)+[1]Tablas!C$1,COLUMN($M133))),", ",""),"Aire","1"),"Agua","2"),"Fuego","3"),"Tierra","4"),"Luz","5"),"Oscuridad","6"))))</f>
        <v/>
      </c>
      <c r="AI133" s="15" t="str">
        <f ca="1">IF($AB133="","",IF(OR([1]Tablas!D$1&gt;MATCH("?*",$AB134:$AB150,0),INDEX($T:$T,ROW($M132)+[1]Tablas!D$1)&lt;5),"",IF(INDEX($T:$T,ROW($M132)+[1]Tablas!D$1)&lt;6,"000",SUBSTITUTE(SUBSTITUTE(SUBSTITUTE(SUBSTITUTE(SUBSTITUTE(SUBSTITUTE(SUBSTITUTE(INDIRECT(ADDRESS(ROW($M132)+[1]Tablas!D$1,COLUMN($M133))),", ",""),"Aire","1"),"Agua","2"),"Fuego","3"),"Tierra","4"),"Luz","5"),"Oscuridad","6"))))</f>
        <v/>
      </c>
      <c r="AJ133" s="15" t="str">
        <f ca="1">IF($AB133="","",IF(OR([1]Tablas!E$1&gt;MATCH("?*",$AB134:$AB150,0),INDEX($T:$T,ROW($M132)+[1]Tablas!E$1)&lt;5),"",IF(INDEX($T:$T,ROW($M132)+[1]Tablas!E$1)&lt;6,"000",SUBSTITUTE(SUBSTITUTE(SUBSTITUTE(SUBSTITUTE(SUBSTITUTE(SUBSTITUTE(SUBSTITUTE(INDIRECT(ADDRESS(ROW($M132)+[1]Tablas!E$1,COLUMN($M133))),", ",""),"Aire","1"),"Agua","2"),"Fuego","3"),"Tierra","4"),"Luz","5"),"Oscuridad","6"))))</f>
        <v/>
      </c>
      <c r="AK133" s="15" t="str">
        <f ca="1">IF($AB133="","",IF(OR([1]Tablas!F$1&gt;MATCH("?*",$AB134:$AB150,0),INDEX($T:$T,ROW($M132)+[1]Tablas!F$1)&lt;5),"",IF(INDEX($T:$T,ROW($M132)+[1]Tablas!F$1)&lt;6,"000",SUBSTITUTE(SUBSTITUTE(SUBSTITUTE(SUBSTITUTE(SUBSTITUTE(SUBSTITUTE(SUBSTITUTE(INDIRECT(ADDRESS(ROW($M132)+[1]Tablas!F$1,COLUMN($M133))),", ",""),"Aire","1"),"Agua","2"),"Fuego","3"),"Tierra","4"),"Luz","5"),"Oscuridad","6"))))</f>
        <v/>
      </c>
    </row>
    <row r="134" spans="1:37" x14ac:dyDescent="0.25">
      <c r="A134" s="71"/>
      <c r="B134" s="18" t="s">
        <v>428</v>
      </c>
      <c r="C134" s="15">
        <f t="shared" si="16"/>
        <v>55</v>
      </c>
      <c r="D134" s="15">
        <f t="shared" si="17"/>
        <v>2</v>
      </c>
      <c r="E134" s="15" t="s">
        <v>90</v>
      </c>
      <c r="F134" s="15" t="str">
        <f t="array" ref="F134">IF(C134&lt;&gt;"",ADDRESS(ROW(C134),COLUMN(C134))&amp;":"&amp;ADDRESS(ROW(C134)-1+MATCH(TRUE,C135:$C$463&lt;&gt;"",0),COLUMN(U134)),F133)</f>
        <v>$C$134:$U$136</v>
      </c>
      <c r="G134" s="18" t="s">
        <v>245</v>
      </c>
      <c r="H134" s="16" t="s">
        <v>344</v>
      </c>
      <c r="M134" s="18" t="str">
        <f>IFERROR(VLOOKUP(G134,ListaEfectos!$A$4:$F$77,6,0),"")</f>
        <v>Agua, Aire, Oscuridad</v>
      </c>
      <c r="N134" s="46" t="str">
        <f>IF(G134="requerimiento","Desventaja",IFERROR(IF(VLOOKUP($G134,ListaEfectos!$A$4:$F$77,1,0)&lt;&gt;"","Efecto"),IFERROR(IF(VLOOKUP($G134,ListaDesventajas!$A$2:$A$24,1,0)&lt;&gt;"","Desventaja"),G134)))</f>
        <v>Efecto</v>
      </c>
      <c r="O134" s="17">
        <f ca="1">IF($N134="Efecto",IFERROR(VLOOKUP(H134,INDIRECT(VLOOKUP($G134,ListaEfectos!$A$4:$F$77,2,0)),2,0),0),IF($N134="Desventaja",IFERROR(VLOOKUP(H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15</v>
      </c>
      <c r="P134" s="15">
        <f ca="1">IF($N134="Efecto",IFERROR(VLOOKUP(I134,INDIRECT(VLOOKUP($G134,ListaEfectos!$A$4:$F$77,2,0)),2,0),0),IF($N134="Desventaja",IFERROR(VLOOKUP(I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0</v>
      </c>
      <c r="Q134" s="15">
        <f ca="1">IF($N134="Efecto",IFERROR(VLOOKUP(J134,INDIRECT(VLOOKUP($G134,ListaEfectos!$A$4:$F$77,2,0)),2,0),0),IF($N134="Desventaja",IFERROR(VLOOKUP(J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0</v>
      </c>
      <c r="R134" s="15">
        <f ca="1">IF($N134="Efecto",IFERROR(VLOOKUP(K134,INDIRECT(VLOOKUP($G134,ListaEfectos!$A$4:$F$77,2,0)),2,0),0),IF($N134="Desventaja",IFERROR(VLOOKUP(K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0</v>
      </c>
      <c r="S134" s="15">
        <f ca="1">IF($N134="Efecto",IFERROR(VLOOKUP(L134,INDIRECT(VLOOKUP($G134,ListaEfectos!$A$4:$F$77,2,0)),2,0),0),IF($N134="Desventaja",IFERROR(VLOOKUP(L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0</v>
      </c>
      <c r="T134" s="52">
        <f t="shared" ca="1" si="29"/>
        <v>15</v>
      </c>
      <c r="V134" s="15" t="str">
        <f t="shared" si="28"/>
        <v>Ataque Adicional Limitado (+3)</v>
      </c>
      <c r="W134" s="15" t="str">
        <f t="shared" si="27"/>
        <v/>
      </c>
      <c r="X134" s="15" t="str">
        <f t="shared" si="30"/>
        <v/>
      </c>
      <c r="Y134" s="34" t="str">
        <f t="shared" ca="1" si="26"/>
        <v>Ataque Adicional Limitado (+3)</v>
      </c>
      <c r="Z134" s="34" t="str">
        <f t="shared" ca="1" si="31"/>
        <v>Daño reducido (Mitad de Daño)</v>
      </c>
      <c r="AA134" s="34" t="str">
        <f t="shared" ca="1" si="32"/>
        <v/>
      </c>
      <c r="AB134" s="61" t="str">
        <f t="shared" ca="1" si="33"/>
        <v>Ataque Adicional Limitado (+3)</v>
      </c>
      <c r="AC134" s="62" t="str">
        <f t="shared" ca="1" si="34"/>
        <v>Daño reducido (Mitad de Daño)</v>
      </c>
      <c r="AD134" s="56" t="str">
        <f t="shared" si="35"/>
        <v>Les Epines, Las Espinas</v>
      </c>
      <c r="AE134" s="15" t="str">
        <f t="shared" ca="1" si="36"/>
        <v>Agua, Aire, Oscuridad</v>
      </c>
      <c r="AF134" s="15" t="str">
        <f ca="1">IF($AB134="","",IF(OR([1]Tablas!A$1&gt;MATCH("?*",$AB135:$AB151,0),INDEX($T:$T,ROW($M133)+[1]Tablas!A$1)&lt;5),"",IF(INDEX($T:$T,ROW($M133)+[1]Tablas!A$1)&lt;6,"000",SUBSTITUTE(SUBSTITUTE(SUBSTITUTE(SUBSTITUTE(SUBSTITUTE(SUBSTITUTE(SUBSTITUTE(INDIRECT(ADDRESS(ROW($M133)+[1]Tablas!A$1,COLUMN($M134))),", ",""),"Aire","1"),"Agua","2"),"Fuego","3"),"Tierra","4"),"Luz","5"),"Oscuridad","6"))))</f>
        <v>216</v>
      </c>
      <c r="AG134" s="15" t="str">
        <f ca="1">IF($AB134="","",IF(OR([1]Tablas!B$1&gt;MATCH("?*",$AB135:$AB151,0),INDEX($T:$T,ROW($M133)+[1]Tablas!B$1)&lt;5),"",IF(INDEX($T:$T,ROW($M133)+[1]Tablas!B$1)&lt;6,"000",SUBSTITUTE(SUBSTITUTE(SUBSTITUTE(SUBSTITUTE(SUBSTITUTE(SUBSTITUTE(SUBSTITUTE(INDIRECT(ADDRESS(ROW($M133)+[1]Tablas!B$1,COLUMN($M134))),", ",""),"Aire","1"),"Agua","2"),"Fuego","3"),"Tierra","4"),"Luz","5"),"Oscuridad","6"))))</f>
        <v/>
      </c>
      <c r="AH134" s="15" t="str">
        <f ca="1">IF($AB134="","",IF(OR([1]Tablas!C$1&gt;MATCH("?*",$AB135:$AB151,0),INDEX($T:$T,ROW($M133)+[1]Tablas!C$1)&lt;5),"",IF(INDEX($T:$T,ROW($M133)+[1]Tablas!C$1)&lt;6,"000",SUBSTITUTE(SUBSTITUTE(SUBSTITUTE(SUBSTITUTE(SUBSTITUTE(SUBSTITUTE(SUBSTITUTE(INDIRECT(ADDRESS(ROW($M133)+[1]Tablas!C$1,COLUMN($M134))),", ",""),"Aire","1"),"Agua","2"),"Fuego","3"),"Tierra","4"),"Luz","5"),"Oscuridad","6"))))</f>
        <v/>
      </c>
      <c r="AI134" s="15" t="str">
        <f ca="1">IF($AB134="","",IF(OR([1]Tablas!D$1&gt;MATCH("?*",$AB135:$AB151,0),INDEX($T:$T,ROW($M133)+[1]Tablas!D$1)&lt;5),"",IF(INDEX($T:$T,ROW($M133)+[1]Tablas!D$1)&lt;6,"000",SUBSTITUTE(SUBSTITUTE(SUBSTITUTE(SUBSTITUTE(SUBSTITUTE(SUBSTITUTE(SUBSTITUTE(INDIRECT(ADDRESS(ROW($M133)+[1]Tablas!D$1,COLUMN($M134))),", ",""),"Aire","1"),"Agua","2"),"Fuego","3"),"Tierra","4"),"Luz","5"),"Oscuridad","6"))))</f>
        <v/>
      </c>
      <c r="AJ134" s="15" t="str">
        <f ca="1">IF($AB134="","",IF(OR([1]Tablas!E$1&gt;MATCH("?*",$AB135:$AB151,0),INDEX($T:$T,ROW($M133)+[1]Tablas!E$1)&lt;5),"",IF(INDEX($T:$T,ROW($M133)+[1]Tablas!E$1)&lt;6,"000",SUBSTITUTE(SUBSTITUTE(SUBSTITUTE(SUBSTITUTE(SUBSTITUTE(SUBSTITUTE(SUBSTITUTE(INDIRECT(ADDRESS(ROW($M133)+[1]Tablas!E$1,COLUMN($M134))),", ",""),"Aire","1"),"Agua","2"),"Fuego","3"),"Tierra","4"),"Luz","5"),"Oscuridad","6"))))</f>
        <v/>
      </c>
      <c r="AK134" s="15" t="str">
        <f ca="1">IF($AB134="","",IF(OR([1]Tablas!F$1&gt;MATCH("?*",$AB135:$AB151,0),INDEX($T:$T,ROW($M133)+[1]Tablas!F$1)&lt;5),"",IF(INDEX($T:$T,ROW($M133)+[1]Tablas!F$1)&lt;6,"000",SUBSTITUTE(SUBSTITUTE(SUBSTITUTE(SUBSTITUTE(SUBSTITUTE(SUBSTITUTE(SUBSTITUTE(INDIRECT(ADDRESS(ROW($M133)+[1]Tablas!F$1,COLUMN($M134))),", ",""),"Aire","1"),"Agua","2"),"Fuego","3"),"Tierra","4"),"Luz","5"),"Oscuridad","6"))))</f>
        <v/>
      </c>
    </row>
    <row r="135" spans="1:37" x14ac:dyDescent="0.25">
      <c r="A135" s="71"/>
      <c r="C135" s="15" t="str">
        <f t="shared" si="16"/>
        <v/>
      </c>
      <c r="D135" s="15" t="str">
        <f t="shared" si="17"/>
        <v/>
      </c>
      <c r="E135" s="15" t="s">
        <v>75</v>
      </c>
      <c r="F135" s="15" t="str">
        <f t="array" ref="F135">IF(C135&lt;&gt;"",ADDRESS(ROW(C135),COLUMN(C135))&amp;":"&amp;ADDRESS(ROW(C135)-1+MATCH(TRUE,C136:$C$463&lt;&gt;"",0),COLUMN(U135)),F134)</f>
        <v>$C$134:$U$136</v>
      </c>
      <c r="G135" s="18" t="s">
        <v>75</v>
      </c>
      <c r="M135" s="18" t="str">
        <f>IFERROR(VLOOKUP(G135,ListaEfectos!$A$4:$F$77,6,0),"")</f>
        <v/>
      </c>
      <c r="N135" s="46" t="str">
        <f>IF(G135="requerimiento","Desventaja",IFERROR(IF(VLOOKUP($G135,ListaEfectos!$A$4:$F$77,1,0)&lt;&gt;"","Efecto"),IFERROR(IF(VLOOKUP($G135,ListaDesventajas!$A$2:$A$24,1,0)&lt;&gt;"","Desventaja"),G135)))</f>
        <v>Mantenida</v>
      </c>
      <c r="O135" s="17">
        <f ca="1">IF($N135="Efecto",IFERROR(VLOOKUP(H135,INDIRECT(VLOOKUP($G135,ListaEfectos!$A$4:$F$77,2,0)),2,0),0),IF($N135="Desventaja",IFERROR(VLOOKUP(H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P135" s="15">
        <f ca="1">IF($N135="Efecto",IFERROR(VLOOKUP(I135,INDIRECT(VLOOKUP($G135,ListaEfectos!$A$4:$F$77,2,0)),2,0),0),IF($N135="Desventaja",IFERROR(VLOOKUP(I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Q135" s="15">
        <f ca="1">IF($N135="Efecto",IFERROR(VLOOKUP(J135,INDIRECT(VLOOKUP($G135,ListaEfectos!$A$4:$F$77,2,0)),2,0),0),IF($N135="Desventaja",IFERROR(VLOOKUP(J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R135" s="15">
        <f ca="1">IF($N135="Efecto",IFERROR(VLOOKUP(K135,INDIRECT(VLOOKUP($G135,ListaEfectos!$A$4:$F$77,2,0)),2,0),0),IF($N135="Desventaja",IFERROR(VLOOKUP(K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S135" s="15">
        <f ca="1">IF($N135="Efecto",IFERROR(VLOOKUP(L135,INDIRECT(VLOOKUP($G135,ListaEfectos!$A$4:$F$77,2,0)),2,0),0),IF($N135="Desventaja",IFERROR(VLOOKUP(L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T135" s="52">
        <f t="shared" ca="1" si="29"/>
        <v>20</v>
      </c>
      <c r="V135" s="15" t="str">
        <f t="shared" si="28"/>
        <v/>
      </c>
      <c r="W135" s="15" t="str">
        <f t="shared" si="27"/>
        <v/>
      </c>
      <c r="X135" s="15" t="str">
        <f t="shared" si="30"/>
        <v/>
      </c>
      <c r="Y135" s="34" t="str">
        <f t="shared" ca="1" si="26"/>
        <v/>
      </c>
      <c r="Z135" s="34" t="str">
        <f t="shared" ca="1" si="31"/>
        <v/>
      </c>
      <c r="AA135" s="34" t="str">
        <f t="shared" ca="1" si="32"/>
        <v/>
      </c>
      <c r="AB135" s="61" t="str">
        <f t="shared" ca="1" si="33"/>
        <v/>
      </c>
      <c r="AC135" s="62" t="str">
        <f t="shared" ca="1" si="34"/>
        <v/>
      </c>
      <c r="AD135" s="56" t="str">
        <f t="shared" si="35"/>
        <v/>
      </c>
      <c r="AE135" s="15" t="str">
        <f t="shared" ca="1" si="36"/>
        <v/>
      </c>
      <c r="AF135" s="15" t="str">
        <f ca="1">IF($AB135="","",IF(OR([1]Tablas!A$1&gt;MATCH("?*",$AB136:$AB152,0),INDEX($T:$T,ROW($M134)+[1]Tablas!A$1)&lt;5),"",IF(INDEX($T:$T,ROW($M134)+[1]Tablas!A$1)&lt;6,"000",SUBSTITUTE(SUBSTITUTE(SUBSTITUTE(SUBSTITUTE(SUBSTITUTE(SUBSTITUTE(SUBSTITUTE(INDIRECT(ADDRESS(ROW($M134)+[1]Tablas!A$1,COLUMN($M135))),", ",""),"Aire","1"),"Agua","2"),"Fuego","3"),"Tierra","4"),"Luz","5"),"Oscuridad","6"))))</f>
        <v/>
      </c>
      <c r="AG135" s="15" t="str">
        <f ca="1">IF($AB135="","",IF(OR([1]Tablas!B$1&gt;MATCH("?*",$AB136:$AB152,0),INDEX($T:$T,ROW($M134)+[1]Tablas!B$1)&lt;5),"",IF(INDEX($T:$T,ROW($M134)+[1]Tablas!B$1)&lt;6,"000",SUBSTITUTE(SUBSTITUTE(SUBSTITUTE(SUBSTITUTE(SUBSTITUTE(SUBSTITUTE(SUBSTITUTE(INDIRECT(ADDRESS(ROW($M134)+[1]Tablas!B$1,COLUMN($M135))),", ",""),"Aire","1"),"Agua","2"),"Fuego","3"),"Tierra","4"),"Luz","5"),"Oscuridad","6"))))</f>
        <v/>
      </c>
      <c r="AH135" s="15" t="str">
        <f ca="1">IF($AB135="","",IF(OR([1]Tablas!C$1&gt;MATCH("?*",$AB136:$AB152,0),INDEX($T:$T,ROW($M134)+[1]Tablas!C$1)&lt;5),"",IF(INDEX($T:$T,ROW($M134)+[1]Tablas!C$1)&lt;6,"000",SUBSTITUTE(SUBSTITUTE(SUBSTITUTE(SUBSTITUTE(SUBSTITUTE(SUBSTITUTE(SUBSTITUTE(INDIRECT(ADDRESS(ROW($M134)+[1]Tablas!C$1,COLUMN($M135))),", ",""),"Aire","1"),"Agua","2"),"Fuego","3"),"Tierra","4"),"Luz","5"),"Oscuridad","6"))))</f>
        <v/>
      </c>
      <c r="AI135" s="15" t="str">
        <f ca="1">IF($AB135="","",IF(OR([1]Tablas!D$1&gt;MATCH("?*",$AB136:$AB152,0),INDEX($T:$T,ROW($M134)+[1]Tablas!D$1)&lt;5),"",IF(INDEX($T:$T,ROW($M134)+[1]Tablas!D$1)&lt;6,"000",SUBSTITUTE(SUBSTITUTE(SUBSTITUTE(SUBSTITUTE(SUBSTITUTE(SUBSTITUTE(SUBSTITUTE(INDIRECT(ADDRESS(ROW($M134)+[1]Tablas!D$1,COLUMN($M135))),", ",""),"Aire","1"),"Agua","2"),"Fuego","3"),"Tierra","4"),"Luz","5"),"Oscuridad","6"))))</f>
        <v/>
      </c>
      <c r="AJ135" s="15" t="str">
        <f ca="1">IF($AB135="","",IF(OR([1]Tablas!E$1&gt;MATCH("?*",$AB136:$AB152,0),INDEX($T:$T,ROW($M134)+[1]Tablas!E$1)&lt;5),"",IF(INDEX($T:$T,ROW($M134)+[1]Tablas!E$1)&lt;6,"000",SUBSTITUTE(SUBSTITUTE(SUBSTITUTE(SUBSTITUTE(SUBSTITUTE(SUBSTITUTE(SUBSTITUTE(INDIRECT(ADDRESS(ROW($M134)+[1]Tablas!E$1,COLUMN($M135))),", ",""),"Aire","1"),"Agua","2"),"Fuego","3"),"Tierra","4"),"Luz","5"),"Oscuridad","6"))))</f>
        <v/>
      </c>
      <c r="AK135" s="15" t="str">
        <f ca="1">IF($AB135="","",IF(OR([1]Tablas!F$1&gt;MATCH("?*",$AB136:$AB152,0),INDEX($T:$T,ROW($M134)+[1]Tablas!F$1)&lt;5),"",IF(INDEX($T:$T,ROW($M134)+[1]Tablas!F$1)&lt;6,"000",SUBSTITUTE(SUBSTITUTE(SUBSTITUTE(SUBSTITUTE(SUBSTITUTE(SUBSTITUTE(SUBSTITUTE(INDIRECT(ADDRESS(ROW($M134)+[1]Tablas!F$1,COLUMN($M135))),", ",""),"Aire","1"),"Agua","2"),"Fuego","3"),"Tierra","4"),"Luz","5"),"Oscuridad","6"))))</f>
        <v/>
      </c>
    </row>
    <row r="136" spans="1:37" x14ac:dyDescent="0.25">
      <c r="A136" s="71"/>
      <c r="B136" s="18" t="s">
        <v>261</v>
      </c>
      <c r="C136" s="15" t="str">
        <f t="shared" si="16"/>
        <v/>
      </c>
      <c r="D136" s="15" t="str">
        <f t="shared" si="17"/>
        <v/>
      </c>
      <c r="F136" s="15" t="str">
        <f t="array" ref="F136">IF(C136&lt;&gt;"",ADDRESS(ROW(C136),COLUMN(C136))&amp;":"&amp;ADDRESS(ROW(C136)-1+MATCH(TRUE,C137:$C$463&lt;&gt;"",0),COLUMN(U136)),F135)</f>
        <v>$C$134:$U$136</v>
      </c>
      <c r="G136" s="18" t="s">
        <v>338</v>
      </c>
      <c r="H136" s="15" t="s">
        <v>1041</v>
      </c>
      <c r="M136" s="18" t="str">
        <f>IFERROR(VLOOKUP(G136,ListaEfectos!$A$4:$F$77,6,0),"")</f>
        <v/>
      </c>
      <c r="N136" s="46" t="str">
        <f>IF(G136="requerimiento","Desventaja",IFERROR(IF(VLOOKUP($G136,ListaEfectos!$A$4:$F$77,1,0)&lt;&gt;"","Efecto"),IFERROR(IF(VLOOKUP($G136,ListaDesventajas!$A$2:$A$24,1,0)&lt;&gt;"","Desventaja"),G136)))</f>
        <v>Desventaja</v>
      </c>
      <c r="O136" s="17">
        <f ca="1">IF($N136="Efecto",IFERROR(VLOOKUP(H136,INDIRECT(VLOOKUP($G136,ListaEfectos!$A$4:$F$77,2,0)),2,0),0),IF($N136="Desventaja",IFERROR(VLOOKUP(H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-10</v>
      </c>
      <c r="P136" s="15">
        <f ca="1">IF($N136="Efecto",IFERROR(VLOOKUP(I136,INDIRECT(VLOOKUP($G136,ListaEfectos!$A$4:$F$77,2,0)),2,0),0),IF($N136="Desventaja",IFERROR(VLOOKUP(I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0</v>
      </c>
      <c r="Q136" s="15">
        <f ca="1">IF($N136="Efecto",IFERROR(VLOOKUP(J136,INDIRECT(VLOOKUP($G136,ListaEfectos!$A$4:$F$77,2,0)),2,0),0),IF($N136="Desventaja",IFERROR(VLOOKUP(J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0</v>
      </c>
      <c r="R136" s="15">
        <f ca="1">IF($N136="Efecto",IFERROR(VLOOKUP(K136,INDIRECT(VLOOKUP($G136,ListaEfectos!$A$4:$F$77,2,0)),2,0),0),IF($N136="Desventaja",IFERROR(VLOOKUP(K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0</v>
      </c>
      <c r="S136" s="15">
        <f ca="1">IF($N136="Efecto",IFERROR(VLOOKUP(L136,INDIRECT(VLOOKUP($G136,ListaEfectos!$A$4:$F$77,2,0)),2,0),0),IF($N136="Desventaja",IFERROR(VLOOKUP(L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0</v>
      </c>
      <c r="T136" s="52">
        <f t="shared" ca="1" si="29"/>
        <v>-10</v>
      </c>
      <c r="V136" s="15" t="str">
        <f t="shared" si="28"/>
        <v/>
      </c>
      <c r="W136" s="15" t="str">
        <f t="shared" si="27"/>
        <v>Daño reducido (Mitad de Daño)</v>
      </c>
      <c r="X136" s="15" t="str">
        <f t="shared" si="30"/>
        <v/>
      </c>
      <c r="Y136" s="34" t="str">
        <f t="shared" ca="1" si="26"/>
        <v/>
      </c>
      <c r="Z136" s="34" t="str">
        <f t="shared" ca="1" si="31"/>
        <v/>
      </c>
      <c r="AA136" s="34" t="str">
        <f t="shared" ca="1" si="32"/>
        <v/>
      </c>
      <c r="AB136" s="61" t="str">
        <f t="shared" ca="1" si="33"/>
        <v/>
      </c>
      <c r="AC136" s="62" t="str">
        <f t="shared" ca="1" si="34"/>
        <v/>
      </c>
      <c r="AD136" s="56" t="str">
        <f t="shared" si="35"/>
        <v>Daño reducido</v>
      </c>
      <c r="AE136" s="15" t="str">
        <f t="shared" ca="1" si="36"/>
        <v/>
      </c>
      <c r="AF136" s="15" t="str">
        <f ca="1">IF($AB136="","",IF(OR([1]Tablas!A$1&gt;MATCH("?*",$AB137:$AB153,0),INDEX($T:$T,ROW($M135)+[1]Tablas!A$1)&lt;5),"",IF(INDEX($T:$T,ROW($M135)+[1]Tablas!A$1)&lt;6,"000",SUBSTITUTE(SUBSTITUTE(SUBSTITUTE(SUBSTITUTE(SUBSTITUTE(SUBSTITUTE(SUBSTITUTE(INDIRECT(ADDRESS(ROW($M135)+[1]Tablas!A$1,COLUMN($M136))),", ",""),"Aire","1"),"Agua","2"),"Fuego","3"),"Tierra","4"),"Luz","5"),"Oscuridad","6"))))</f>
        <v/>
      </c>
      <c r="AG136" s="15" t="str">
        <f ca="1">IF($AB136="","",IF(OR([1]Tablas!B$1&gt;MATCH("?*",$AB137:$AB153,0),INDEX($T:$T,ROW($M135)+[1]Tablas!B$1)&lt;5),"",IF(INDEX($T:$T,ROW($M135)+[1]Tablas!B$1)&lt;6,"000",SUBSTITUTE(SUBSTITUTE(SUBSTITUTE(SUBSTITUTE(SUBSTITUTE(SUBSTITUTE(SUBSTITUTE(INDIRECT(ADDRESS(ROW($M135)+[1]Tablas!B$1,COLUMN($M136))),", ",""),"Aire","1"),"Agua","2"),"Fuego","3"),"Tierra","4"),"Luz","5"),"Oscuridad","6"))))</f>
        <v/>
      </c>
      <c r="AH136" s="15" t="str">
        <f ca="1">IF($AB136="","",IF(OR([1]Tablas!C$1&gt;MATCH("?*",$AB137:$AB153,0),INDEX($T:$T,ROW($M135)+[1]Tablas!C$1)&lt;5),"",IF(INDEX($T:$T,ROW($M135)+[1]Tablas!C$1)&lt;6,"000",SUBSTITUTE(SUBSTITUTE(SUBSTITUTE(SUBSTITUTE(SUBSTITUTE(SUBSTITUTE(SUBSTITUTE(INDIRECT(ADDRESS(ROW($M135)+[1]Tablas!C$1,COLUMN($M136))),", ",""),"Aire","1"),"Agua","2"),"Fuego","3"),"Tierra","4"),"Luz","5"),"Oscuridad","6"))))</f>
        <v/>
      </c>
      <c r="AI136" s="15" t="str">
        <f ca="1">IF($AB136="","",IF(OR([1]Tablas!D$1&gt;MATCH("?*",$AB137:$AB153,0),INDEX($T:$T,ROW($M135)+[1]Tablas!D$1)&lt;5),"",IF(INDEX($T:$T,ROW($M135)+[1]Tablas!D$1)&lt;6,"000",SUBSTITUTE(SUBSTITUTE(SUBSTITUTE(SUBSTITUTE(SUBSTITUTE(SUBSTITUTE(SUBSTITUTE(INDIRECT(ADDRESS(ROW($M135)+[1]Tablas!D$1,COLUMN($M136))),", ",""),"Aire","1"),"Agua","2"),"Fuego","3"),"Tierra","4"),"Luz","5"),"Oscuridad","6"))))</f>
        <v/>
      </c>
      <c r="AJ136" s="15" t="str">
        <f ca="1">IF($AB136="","",IF(OR([1]Tablas!E$1&gt;MATCH("?*",$AB137:$AB153,0),INDEX($T:$T,ROW($M135)+[1]Tablas!E$1)&lt;5),"",IF(INDEX($T:$T,ROW($M135)+[1]Tablas!E$1)&lt;6,"000",SUBSTITUTE(SUBSTITUTE(SUBSTITUTE(SUBSTITUTE(SUBSTITUTE(SUBSTITUTE(SUBSTITUTE(INDIRECT(ADDRESS(ROW($M135)+[1]Tablas!E$1,COLUMN($M136))),", ",""),"Aire","1"),"Agua","2"),"Fuego","3"),"Tierra","4"),"Luz","5"),"Oscuridad","6"))))</f>
        <v/>
      </c>
      <c r="AK136" s="15" t="str">
        <f ca="1">IF($AB136="","",IF(OR([1]Tablas!F$1&gt;MATCH("?*",$AB137:$AB153,0),INDEX($T:$T,ROW($M135)+[1]Tablas!F$1)&lt;5),"",IF(INDEX($T:$T,ROW($M135)+[1]Tablas!F$1)&lt;6,"000",SUBSTITUTE(SUBSTITUTE(SUBSTITUTE(SUBSTITUTE(SUBSTITUTE(SUBSTITUTE(SUBSTITUTE(INDIRECT(ADDRESS(ROW($M135)+[1]Tablas!F$1,COLUMN($M136))),", ",""),"Aire","1"),"Agua","2"),"Fuego","3"),"Tierra","4"),"Luz","5"),"Oscuridad","6"))))</f>
        <v/>
      </c>
    </row>
    <row r="137" spans="1:37" x14ac:dyDescent="0.25">
      <c r="A137" s="71"/>
      <c r="B137" s="18" t="s">
        <v>429</v>
      </c>
      <c r="C137" s="15">
        <f t="shared" ref="C137:C157" si="37">IFERROR(VALUE(MID(B137,FIND("(",B137)+1,FIND(")",B137)-FIND("(",B137)-4)),"")</f>
        <v>90</v>
      </c>
      <c r="D137" s="15">
        <f t="shared" ref="D137:D157" si="38">IFERROR(VALUE(RIGHT(B137,1)),"")</f>
        <v>3</v>
      </c>
      <c r="E137" s="15" t="s">
        <v>91</v>
      </c>
      <c r="F137" s="15" t="str">
        <f t="array" ref="F137">IF(C137&lt;&gt;"",ADDRESS(ROW(C137),COLUMN(C137))&amp;":"&amp;ADDRESS(ROW(C137)-1+MATCH(TRUE,C138:$C$463&lt;&gt;"",0),COLUMN(U137)),F136)</f>
        <v>$C$137:$U$140</v>
      </c>
      <c r="G137" s="18" t="s">
        <v>246</v>
      </c>
      <c r="H137" s="15" t="s">
        <v>363</v>
      </c>
      <c r="I137" s="15" t="s">
        <v>566</v>
      </c>
      <c r="M137" s="18" t="str">
        <f>IFERROR(VLOOKUP(G137,ListaEfectos!$A$4:$F$77,6,0),"")</f>
        <v>Fuego, Luz, Oscuridad</v>
      </c>
      <c r="N137" s="46" t="str">
        <f>IF(G137="requerimiento","Desventaja",IFERROR(IF(VLOOKUP($G137,ListaEfectos!$A$4:$F$77,1,0)&lt;&gt;"","Efecto"),IFERROR(IF(VLOOKUP($G137,ListaDesventajas!$A$2:$A$24,1,0)&lt;&gt;"","Desventaja"),G137)))</f>
        <v>Efecto</v>
      </c>
      <c r="O137" s="17">
        <f ca="1">IF($N137="Efecto",IFERROR(VLOOKUP(H137,INDIRECT(VLOOKUP($G137,ListaEfectos!$A$4:$F$77,2,0)),2,0),0),IF($N137="Desventaja",IFERROR(VLOOKUP(H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30</v>
      </c>
      <c r="P137" s="15">
        <f ca="1">IF($N137="Efecto",IFERROR(VLOOKUP(I137,INDIRECT(VLOOKUP($G137,ListaEfectos!$A$4:$F$77,2,0)),2,0),0),IF($N137="Desventaja",IFERROR(VLOOKUP(I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10</v>
      </c>
      <c r="Q137" s="15">
        <f ca="1">IF($N137="Efecto",IFERROR(VLOOKUP(J137,INDIRECT(VLOOKUP($G137,ListaEfectos!$A$4:$F$77,2,0)),2,0),0),IF($N137="Desventaja",IFERROR(VLOOKUP(J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0</v>
      </c>
      <c r="R137" s="15">
        <f ca="1">IF($N137="Efecto",IFERROR(VLOOKUP(K137,INDIRECT(VLOOKUP($G137,ListaEfectos!$A$4:$F$77,2,0)),2,0),0),IF($N137="Desventaja",IFERROR(VLOOKUP(K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0</v>
      </c>
      <c r="S137" s="15">
        <f ca="1">IF($N137="Efecto",IFERROR(VLOOKUP(L137,INDIRECT(VLOOKUP($G137,ListaEfectos!$A$4:$F$77,2,0)),2,0),0),IF($N137="Desventaja",IFERROR(VLOOKUP(L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0</v>
      </c>
      <c r="T137" s="52">
        <f t="shared" ca="1" si="29"/>
        <v>40</v>
      </c>
      <c r="V137" s="15" t="str">
        <f t="shared" si="28"/>
        <v>Ataque con Área (100 metros de radio, Elección de Blanco)</v>
      </c>
      <c r="W137" s="15" t="str">
        <f t="shared" si="27"/>
        <v/>
      </c>
      <c r="X137" s="15" t="str">
        <f t="shared" si="30"/>
        <v/>
      </c>
      <c r="Y137" s="34" t="str">
        <f t="shared" ca="1" si="26"/>
        <v>Ataque con Área (100 metros de radio, Elección de Blanco), Ataque Adicional (+2), Ataque Indirecto (Nv 3)</v>
      </c>
      <c r="Z137" s="34" t="str">
        <f t="shared" ca="1" si="31"/>
        <v>Técnica Mantenida (Le Pétale)</v>
      </c>
      <c r="AA137" s="34" t="str">
        <f t="shared" ca="1" si="32"/>
        <v/>
      </c>
      <c r="AB137" s="61" t="str">
        <f t="shared" ca="1" si="33"/>
        <v>Ataque con Área (100 metros de radio, Elección de Blanco), Ataque Adicional (+2), Ataque Indirecto (Nv 3)</v>
      </c>
      <c r="AC137" s="62" t="str">
        <f t="shared" ca="1" si="34"/>
        <v>Técnica Mantenida (Le Pétale)</v>
      </c>
      <c r="AD137" s="56" t="str">
        <f t="shared" si="35"/>
        <v>Mille Pétales De Rose, Mil Pétalos De Rosa</v>
      </c>
      <c r="AE137" s="15" t="str">
        <f t="shared" ca="1" si="36"/>
        <v>Fuego, Luz, Oscuridad, Agua, Agua, Aire, Oscuridad</v>
      </c>
      <c r="AF137" s="15" t="str">
        <f ca="1">IF($AB137="","",IF(OR([1]Tablas!A$1&gt;MATCH("?*",$AB138:$AB154,0),INDEX($T:$T,ROW($M136)+[1]Tablas!A$1)&lt;5),"",IF(INDEX($T:$T,ROW($M136)+[1]Tablas!A$1)&lt;6,"000",SUBSTITUTE(SUBSTITUTE(SUBSTITUTE(SUBSTITUTE(SUBSTITUTE(SUBSTITUTE(SUBSTITUTE(INDIRECT(ADDRESS(ROW($M136)+[1]Tablas!A$1,COLUMN($M137))),", ",""),"Aire","1"),"Agua","2"),"Fuego","3"),"Tierra","4"),"Luz","5"),"Oscuridad","6"))))</f>
        <v>356</v>
      </c>
      <c r="AG137" s="15" t="str">
        <f ca="1">IF($AB137="","",IF(OR([1]Tablas!B$1&gt;MATCH("?*",$AB138:$AB154,0),INDEX($T:$T,ROW($M136)+[1]Tablas!B$1)&lt;5),"",IF(INDEX($T:$T,ROW($M136)+[1]Tablas!B$1)&lt;6,"000",SUBSTITUTE(SUBSTITUTE(SUBSTITUTE(SUBSTITUTE(SUBSTITUTE(SUBSTITUTE(SUBSTITUTE(INDIRECT(ADDRESS(ROW($M136)+[1]Tablas!B$1,COLUMN($M137))),", ",""),"Aire","1"),"Agua","2"),"Fuego","3"),"Tierra","4"),"Luz","5"),"Oscuridad","6"))))</f>
        <v>2</v>
      </c>
      <c r="AH137" s="15" t="str">
        <f ca="1">IF($AB137="","",IF(OR([1]Tablas!C$1&gt;MATCH("?*",$AB138:$AB154,0),INDEX($T:$T,ROW($M136)+[1]Tablas!C$1)&lt;5),"",IF(INDEX($T:$T,ROW($M136)+[1]Tablas!C$1)&lt;6,"000",SUBSTITUTE(SUBSTITUTE(SUBSTITUTE(SUBSTITUTE(SUBSTITUTE(SUBSTITUTE(SUBSTITUTE(INDIRECT(ADDRESS(ROW($M136)+[1]Tablas!C$1,COLUMN($M137))),", ",""),"Aire","1"),"Agua","2"),"Fuego","3"),"Tierra","4"),"Luz","5"),"Oscuridad","6"))))</f>
        <v/>
      </c>
      <c r="AI137" s="15" t="str">
        <f ca="1">IF($AB137="","",IF(OR([1]Tablas!D$1&gt;MATCH("?*",$AB138:$AB154,0),INDEX($T:$T,ROW($M136)+[1]Tablas!D$1)&lt;5),"",IF(INDEX($T:$T,ROW($M136)+[1]Tablas!D$1)&lt;6,"000",SUBSTITUTE(SUBSTITUTE(SUBSTITUTE(SUBSTITUTE(SUBSTITUTE(SUBSTITUTE(SUBSTITUTE(INDIRECT(ADDRESS(ROW($M136)+[1]Tablas!D$1,COLUMN($M137))),", ",""),"Aire","1"),"Agua","2"),"Fuego","3"),"Tierra","4"),"Luz","5"),"Oscuridad","6"))))</f>
        <v/>
      </c>
      <c r="AJ137" s="15" t="str">
        <f ca="1">IF($AB137="","",IF(OR([1]Tablas!E$1&gt;MATCH("?*",$AB138:$AB154,0),INDEX($T:$T,ROW($M136)+[1]Tablas!E$1)&lt;5),"",IF(INDEX($T:$T,ROW($M136)+[1]Tablas!E$1)&lt;6,"000",SUBSTITUTE(SUBSTITUTE(SUBSTITUTE(SUBSTITUTE(SUBSTITUTE(SUBSTITUTE(SUBSTITUTE(INDIRECT(ADDRESS(ROW($M136)+[1]Tablas!E$1,COLUMN($M137))),", ",""),"Aire","1"),"Agua","2"),"Fuego","3"),"Tierra","4"),"Luz","5"),"Oscuridad","6"))))</f>
        <v/>
      </c>
      <c r="AK137" s="15" t="str">
        <f ca="1">IF($AB137="","",IF(OR([1]Tablas!F$1&gt;MATCH("?*",$AB138:$AB154,0),INDEX($T:$T,ROW($M136)+[1]Tablas!F$1)&lt;5),"",IF(INDEX($T:$T,ROW($M136)+[1]Tablas!F$1)&lt;6,"000",SUBSTITUTE(SUBSTITUTE(SUBSTITUTE(SUBSTITUTE(SUBSTITUTE(SUBSTITUTE(SUBSTITUTE(INDIRECT(ADDRESS(ROW($M136)+[1]Tablas!F$1,COLUMN($M137))),", ",""),"Aire","1"),"Agua","2"),"Fuego","3"),"Tierra","4"),"Luz","5"),"Oscuridad","6"))))</f>
        <v/>
      </c>
    </row>
    <row r="138" spans="1:37" x14ac:dyDescent="0.25">
      <c r="A138" s="71"/>
      <c r="C138" s="15" t="str">
        <f t="shared" si="37"/>
        <v/>
      </c>
      <c r="D138" s="15" t="str">
        <f t="shared" si="38"/>
        <v/>
      </c>
      <c r="E138" s="15" t="s">
        <v>92</v>
      </c>
      <c r="F138" s="15" t="str">
        <f t="array" ref="F138">IF(C138&lt;&gt;"",ADDRESS(ROW(C138),COLUMN(C138))&amp;":"&amp;ADDRESS(ROW(C138)-1+MATCH(TRUE,C139:$C$463&lt;&gt;"",0),COLUMN(U138)),F137)</f>
        <v>$C$137:$U$140</v>
      </c>
      <c r="G138" s="18" t="s">
        <v>303</v>
      </c>
      <c r="H138" s="16" t="s">
        <v>567</v>
      </c>
      <c r="M138" s="18" t="str">
        <f>IFERROR(VLOOKUP(G138,ListaEfectos!$A$4:$F$77,6,0),"")</f>
        <v>Agua</v>
      </c>
      <c r="N138" s="46" t="str">
        <f>IF(G138="requerimiento","Desventaja",IFERROR(IF(VLOOKUP($G138,ListaEfectos!$A$4:$F$77,1,0)&lt;&gt;"","Efecto"),IFERROR(IF(VLOOKUP($G138,ListaDesventajas!$A$2:$A$24,1,0)&lt;&gt;"","Desventaja"),G138)))</f>
        <v>Efecto</v>
      </c>
      <c r="O138" s="17">
        <f ca="1">IF($N138="Efecto",IFERROR(VLOOKUP(H138,INDIRECT(VLOOKUP($G138,ListaEfectos!$A$4:$F$77,2,0)),2,0),0),IF($N138="Desventaja",IFERROR(VLOOKUP(H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30</v>
      </c>
      <c r="P138" s="15">
        <f ca="1">IF($N138="Efecto",IFERROR(VLOOKUP(I138,INDIRECT(VLOOKUP($G138,ListaEfectos!$A$4:$F$77,2,0)),2,0),0),IF($N138="Desventaja",IFERROR(VLOOKUP(I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0</v>
      </c>
      <c r="Q138" s="15">
        <f ca="1">IF($N138="Efecto",IFERROR(VLOOKUP(J138,INDIRECT(VLOOKUP($G138,ListaEfectos!$A$4:$F$77,2,0)),2,0),0),IF($N138="Desventaja",IFERROR(VLOOKUP(J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0</v>
      </c>
      <c r="R138" s="15">
        <f ca="1">IF($N138="Efecto",IFERROR(VLOOKUP(K138,INDIRECT(VLOOKUP($G138,ListaEfectos!$A$4:$F$77,2,0)),2,0),0),IF($N138="Desventaja",IFERROR(VLOOKUP(K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0</v>
      </c>
      <c r="S138" s="15">
        <f ca="1">IF($N138="Efecto",IFERROR(VLOOKUP(L138,INDIRECT(VLOOKUP($G138,ListaEfectos!$A$4:$F$77,2,0)),2,0),0),IF($N138="Desventaja",IFERROR(VLOOKUP(L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0</v>
      </c>
      <c r="T138" s="52">
        <f t="shared" ca="1" si="29"/>
        <v>30</v>
      </c>
      <c r="V138" s="15" t="str">
        <f t="shared" si="28"/>
        <v>Ataque Adicional (+2)</v>
      </c>
      <c r="W138" s="15" t="str">
        <f t="shared" si="27"/>
        <v/>
      </c>
      <c r="X138" s="15" t="str">
        <f t="shared" si="30"/>
        <v/>
      </c>
      <c r="Y138" s="34" t="str">
        <f t="shared" ref="Y138:Y152" ca="1" si="39">IF(B138="","",_xlfn.TEXTJOIN(", ",TRUE,INDIRECT(ADDRESS(ROW(V138),COLUMN(V138))&amp;":"&amp;ADDRESS(ROW(V138)+IFERROR(MATCH("*",B139:B143,0)-1,6),COLUMN(V138)))))</f>
        <v/>
      </c>
      <c r="Z138" s="34" t="str">
        <f t="shared" ca="1" si="31"/>
        <v/>
      </c>
      <c r="AA138" s="34" t="str">
        <f t="shared" ca="1" si="32"/>
        <v/>
      </c>
      <c r="AB138" s="61" t="str">
        <f t="shared" ca="1" si="33"/>
        <v/>
      </c>
      <c r="AC138" s="62" t="str">
        <f t="shared" ca="1" si="34"/>
        <v/>
      </c>
      <c r="AD138" s="56" t="str">
        <f t="shared" si="35"/>
        <v/>
      </c>
      <c r="AE138" s="15" t="str">
        <f t="shared" ca="1" si="36"/>
        <v/>
      </c>
      <c r="AF138" s="15" t="str">
        <f ca="1">IF($AB138="","",IF(OR([1]Tablas!A$1&gt;MATCH("?*",$AB139:$AB155,0),INDEX($T:$T,ROW($M137)+[1]Tablas!A$1)&lt;5),"",IF(INDEX($T:$T,ROW($M137)+[1]Tablas!A$1)&lt;6,"000",SUBSTITUTE(SUBSTITUTE(SUBSTITUTE(SUBSTITUTE(SUBSTITUTE(SUBSTITUTE(SUBSTITUTE(INDIRECT(ADDRESS(ROW($M137)+[1]Tablas!A$1,COLUMN($M138))),", ",""),"Aire","1"),"Agua","2"),"Fuego","3"),"Tierra","4"),"Luz","5"),"Oscuridad","6"))))</f>
        <v/>
      </c>
      <c r="AG138" s="15" t="str">
        <f ca="1">IF($AB138="","",IF(OR([1]Tablas!B$1&gt;MATCH("?*",$AB139:$AB155,0),INDEX($T:$T,ROW($M137)+[1]Tablas!B$1)&lt;5),"",IF(INDEX($T:$T,ROW($M137)+[1]Tablas!B$1)&lt;6,"000",SUBSTITUTE(SUBSTITUTE(SUBSTITUTE(SUBSTITUTE(SUBSTITUTE(SUBSTITUTE(SUBSTITUTE(INDIRECT(ADDRESS(ROW($M137)+[1]Tablas!B$1,COLUMN($M138))),", ",""),"Aire","1"),"Agua","2"),"Fuego","3"),"Tierra","4"),"Luz","5"),"Oscuridad","6"))))</f>
        <v/>
      </c>
      <c r="AH138" s="15" t="str">
        <f ca="1">IF($AB138="","",IF(OR([1]Tablas!C$1&gt;MATCH("?*",$AB139:$AB155,0),INDEX($T:$T,ROW($M137)+[1]Tablas!C$1)&lt;5),"",IF(INDEX($T:$T,ROW($M137)+[1]Tablas!C$1)&lt;6,"000",SUBSTITUTE(SUBSTITUTE(SUBSTITUTE(SUBSTITUTE(SUBSTITUTE(SUBSTITUTE(SUBSTITUTE(INDIRECT(ADDRESS(ROW($M137)+[1]Tablas!C$1,COLUMN($M138))),", ",""),"Aire","1"),"Agua","2"),"Fuego","3"),"Tierra","4"),"Luz","5"),"Oscuridad","6"))))</f>
        <v/>
      </c>
      <c r="AI138" s="15" t="str">
        <f ca="1">IF($AB138="","",IF(OR([1]Tablas!D$1&gt;MATCH("?*",$AB139:$AB155,0),INDEX($T:$T,ROW($M137)+[1]Tablas!D$1)&lt;5),"",IF(INDEX($T:$T,ROW($M137)+[1]Tablas!D$1)&lt;6,"000",SUBSTITUTE(SUBSTITUTE(SUBSTITUTE(SUBSTITUTE(SUBSTITUTE(SUBSTITUTE(SUBSTITUTE(INDIRECT(ADDRESS(ROW($M137)+[1]Tablas!D$1,COLUMN($M138))),", ",""),"Aire","1"),"Agua","2"),"Fuego","3"),"Tierra","4"),"Luz","5"),"Oscuridad","6"))))</f>
        <v/>
      </c>
      <c r="AJ138" s="15" t="str">
        <f ca="1">IF($AB138="","",IF(OR([1]Tablas!E$1&gt;MATCH("?*",$AB139:$AB155,0),INDEX($T:$T,ROW($M137)+[1]Tablas!E$1)&lt;5),"",IF(INDEX($T:$T,ROW($M137)+[1]Tablas!E$1)&lt;6,"000",SUBSTITUTE(SUBSTITUTE(SUBSTITUTE(SUBSTITUTE(SUBSTITUTE(SUBSTITUTE(SUBSTITUTE(INDIRECT(ADDRESS(ROW($M137)+[1]Tablas!E$1,COLUMN($M138))),", ",""),"Aire","1"),"Agua","2"),"Fuego","3"),"Tierra","4"),"Luz","5"),"Oscuridad","6"))))</f>
        <v/>
      </c>
      <c r="AK138" s="15" t="str">
        <f ca="1">IF($AB138="","",IF(OR([1]Tablas!F$1&gt;MATCH("?*",$AB139:$AB155,0),INDEX($T:$T,ROW($M137)+[1]Tablas!F$1)&lt;5),"",IF(INDEX($T:$T,ROW($M137)+[1]Tablas!F$1)&lt;6,"000",SUBSTITUTE(SUBSTITUTE(SUBSTITUTE(SUBSTITUTE(SUBSTITUTE(SUBSTITUTE(SUBSTITUTE(INDIRECT(ADDRESS(ROW($M137)+[1]Tablas!F$1,COLUMN($M138))),", ",""),"Aire","1"),"Agua","2"),"Fuego","3"),"Tierra","4"),"Luz","5"),"Oscuridad","6"))))</f>
        <v/>
      </c>
    </row>
    <row r="139" spans="1:37" x14ac:dyDescent="0.25">
      <c r="A139" s="71"/>
      <c r="C139" s="15" t="str">
        <f t="shared" si="37"/>
        <v/>
      </c>
      <c r="D139" s="15" t="str">
        <f t="shared" si="38"/>
        <v/>
      </c>
      <c r="E139" s="15" t="s">
        <v>61</v>
      </c>
      <c r="F139" s="15" t="str">
        <f t="array" ref="F139">IF(C139&lt;&gt;"",ADDRESS(ROW(C139),COLUMN(C139))&amp;":"&amp;ADDRESS(ROW(C139)-1+MATCH(TRUE,C140:$C$463&lt;&gt;"",0),COLUMN(U139)),F138)</f>
        <v>$C$137:$U$140</v>
      </c>
      <c r="G139" s="18" t="s">
        <v>341</v>
      </c>
      <c r="H139" s="15" t="s">
        <v>1117</v>
      </c>
      <c r="M139" s="18" t="str">
        <f>IFERROR(VLOOKUP(G139,ListaEfectos!$A$4:$F$77,6,0),"")</f>
        <v>Agua, Aire, Oscuridad</v>
      </c>
      <c r="N139" s="46" t="str">
        <f>IF(G139="requerimiento","Desventaja",IFERROR(IF(VLOOKUP($G139,ListaEfectos!$A$4:$F$77,1,0)&lt;&gt;"","Efecto"),IFERROR(IF(VLOOKUP($G139,ListaDesventajas!$A$2:$A$24,1,0)&lt;&gt;"","Desventaja"),G139)))</f>
        <v>Efecto</v>
      </c>
      <c r="O139" s="17">
        <f ca="1">IF($N139="Efecto",IFERROR(VLOOKUP(H139,INDIRECT(VLOOKUP($G139,ListaEfectos!$A$4:$F$77,2,0)),2,0),0),IF($N139="Desventaja",IFERROR(VLOOKUP(H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0</v>
      </c>
      <c r="P139" s="15">
        <f ca="1">IF($N139="Efecto",IFERROR(VLOOKUP(I139,INDIRECT(VLOOKUP($G139,ListaEfectos!$A$4:$F$77,2,0)),2,0),0),IF($N139="Desventaja",IFERROR(VLOOKUP(I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0</v>
      </c>
      <c r="Q139" s="15">
        <f ca="1">IF($N139="Efecto",IFERROR(VLOOKUP(J139,INDIRECT(VLOOKUP($G139,ListaEfectos!$A$4:$F$77,2,0)),2,0),0),IF($N139="Desventaja",IFERROR(VLOOKUP(J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0</v>
      </c>
      <c r="R139" s="15">
        <f ca="1">IF($N139="Efecto",IFERROR(VLOOKUP(K139,INDIRECT(VLOOKUP($G139,ListaEfectos!$A$4:$F$77,2,0)),2,0),0),IF($N139="Desventaja",IFERROR(VLOOKUP(K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0</v>
      </c>
      <c r="S139" s="15">
        <f ca="1">IF($N139="Efecto",IFERROR(VLOOKUP(L139,INDIRECT(VLOOKUP($G139,ListaEfectos!$A$4:$F$77,2,0)),2,0),0),IF($N139="Desventaja",IFERROR(VLOOKUP(L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0</v>
      </c>
      <c r="T139" s="52">
        <f t="shared" ca="1" si="29"/>
        <v>0</v>
      </c>
      <c r="V139" s="15" t="str">
        <f t="shared" si="28"/>
        <v>Ataque Indirecto (Nv 3)</v>
      </c>
      <c r="W139" s="15" t="str">
        <f t="shared" si="27"/>
        <v/>
      </c>
      <c r="X139" s="15" t="str">
        <f t="shared" si="30"/>
        <v/>
      </c>
      <c r="Y139" s="34" t="str">
        <f t="shared" ca="1" si="39"/>
        <v/>
      </c>
      <c r="Z139" s="34" t="str">
        <f t="shared" ca="1" si="31"/>
        <v/>
      </c>
      <c r="AA139" s="34" t="str">
        <f t="shared" ca="1" si="32"/>
        <v/>
      </c>
      <c r="AB139" s="61" t="str">
        <f t="shared" ca="1" si="33"/>
        <v/>
      </c>
      <c r="AC139" s="62" t="str">
        <f t="shared" ca="1" si="34"/>
        <v/>
      </c>
      <c r="AD139" s="56" t="str">
        <f t="shared" si="35"/>
        <v/>
      </c>
      <c r="AE139" s="15" t="str">
        <f t="shared" ca="1" si="36"/>
        <v/>
      </c>
      <c r="AF139" s="15" t="str">
        <f ca="1">IF($AB139="","",IF(OR([1]Tablas!A$1&gt;MATCH("?*",$AB140:$AB156,0),INDEX($T:$T,ROW($M138)+[1]Tablas!A$1)&lt;5),"",IF(INDEX($T:$T,ROW($M138)+[1]Tablas!A$1)&lt;6,"000",SUBSTITUTE(SUBSTITUTE(SUBSTITUTE(SUBSTITUTE(SUBSTITUTE(SUBSTITUTE(SUBSTITUTE(INDIRECT(ADDRESS(ROW($M138)+[1]Tablas!A$1,COLUMN($M139))),", ",""),"Aire","1"),"Agua","2"),"Fuego","3"),"Tierra","4"),"Luz","5"),"Oscuridad","6"))))</f>
        <v/>
      </c>
      <c r="AG139" s="15" t="str">
        <f ca="1">IF($AB139="","",IF(OR([1]Tablas!B$1&gt;MATCH("?*",$AB140:$AB156,0),INDEX($T:$T,ROW($M138)+[1]Tablas!B$1)&lt;5),"",IF(INDEX($T:$T,ROW($M138)+[1]Tablas!B$1)&lt;6,"000",SUBSTITUTE(SUBSTITUTE(SUBSTITUTE(SUBSTITUTE(SUBSTITUTE(SUBSTITUTE(SUBSTITUTE(INDIRECT(ADDRESS(ROW($M138)+[1]Tablas!B$1,COLUMN($M139))),", ",""),"Aire","1"),"Agua","2"),"Fuego","3"),"Tierra","4"),"Luz","5"),"Oscuridad","6"))))</f>
        <v/>
      </c>
      <c r="AH139" s="15" t="str">
        <f ca="1">IF($AB139="","",IF(OR([1]Tablas!C$1&gt;MATCH("?*",$AB140:$AB156,0),INDEX($T:$T,ROW($M138)+[1]Tablas!C$1)&lt;5),"",IF(INDEX($T:$T,ROW($M138)+[1]Tablas!C$1)&lt;6,"000",SUBSTITUTE(SUBSTITUTE(SUBSTITUTE(SUBSTITUTE(SUBSTITUTE(SUBSTITUTE(SUBSTITUTE(INDIRECT(ADDRESS(ROW($M138)+[1]Tablas!C$1,COLUMN($M139))),", ",""),"Aire","1"),"Agua","2"),"Fuego","3"),"Tierra","4"),"Luz","5"),"Oscuridad","6"))))</f>
        <v/>
      </c>
      <c r="AI139" s="15" t="str">
        <f ca="1">IF($AB139="","",IF(OR([1]Tablas!D$1&gt;MATCH("?*",$AB140:$AB156,0),INDEX($T:$T,ROW($M138)+[1]Tablas!D$1)&lt;5),"",IF(INDEX($T:$T,ROW($M138)+[1]Tablas!D$1)&lt;6,"000",SUBSTITUTE(SUBSTITUTE(SUBSTITUTE(SUBSTITUTE(SUBSTITUTE(SUBSTITUTE(SUBSTITUTE(INDIRECT(ADDRESS(ROW($M138)+[1]Tablas!D$1,COLUMN($M139))),", ",""),"Aire","1"),"Agua","2"),"Fuego","3"),"Tierra","4"),"Luz","5"),"Oscuridad","6"))))</f>
        <v/>
      </c>
      <c r="AJ139" s="15" t="str">
        <f ca="1">IF($AB139="","",IF(OR([1]Tablas!E$1&gt;MATCH("?*",$AB140:$AB156,0),INDEX($T:$T,ROW($M138)+[1]Tablas!E$1)&lt;5),"",IF(INDEX($T:$T,ROW($M138)+[1]Tablas!E$1)&lt;6,"000",SUBSTITUTE(SUBSTITUTE(SUBSTITUTE(SUBSTITUTE(SUBSTITUTE(SUBSTITUTE(SUBSTITUTE(INDIRECT(ADDRESS(ROW($M138)+[1]Tablas!E$1,COLUMN($M139))),", ",""),"Aire","1"),"Agua","2"),"Fuego","3"),"Tierra","4"),"Luz","5"),"Oscuridad","6"))))</f>
        <v/>
      </c>
      <c r="AK139" s="15" t="str">
        <f ca="1">IF($AB139="","",IF(OR([1]Tablas!F$1&gt;MATCH("?*",$AB140:$AB156,0),INDEX($T:$T,ROW($M138)+[1]Tablas!F$1)&lt;5),"",IF(INDEX($T:$T,ROW($M138)+[1]Tablas!F$1)&lt;6,"000",SUBSTITUTE(SUBSTITUTE(SUBSTITUTE(SUBSTITUTE(SUBSTITUTE(SUBSTITUTE(SUBSTITUTE(INDIRECT(ADDRESS(ROW($M138)+[1]Tablas!F$1,COLUMN($M139))),", ",""),"Aire","1"),"Agua","2"),"Fuego","3"),"Tierra","4"),"Luz","5"),"Oscuridad","6"))))</f>
        <v/>
      </c>
    </row>
    <row r="140" spans="1:37" s="23" customFormat="1" ht="15.75" thickBot="1" x14ac:dyDescent="0.3">
      <c r="A140" s="72"/>
      <c r="B140" s="25" t="s">
        <v>262</v>
      </c>
      <c r="C140" s="23" t="str">
        <f t="shared" si="37"/>
        <v/>
      </c>
      <c r="D140" s="23" t="str">
        <f t="shared" si="38"/>
        <v/>
      </c>
      <c r="F140" s="23" t="str">
        <f t="array" ref="F140">IF(C140&lt;&gt;"",ADDRESS(ROW(C140),COLUMN(C140))&amp;":"&amp;ADDRESS(ROW(C140)-1+MATCH(TRUE,C141:$C$463&lt;&gt;"",0),COLUMN(U140)),F139)</f>
        <v>$C$137:$U$140</v>
      </c>
      <c r="G140" s="25" t="s">
        <v>301</v>
      </c>
      <c r="H140" s="23" t="s">
        <v>1157</v>
      </c>
      <c r="M140" s="25" t="str">
        <f>IFERROR(VLOOKUP(G140,ListaEfectos!$A$4:$F$77,6,0),"")</f>
        <v/>
      </c>
      <c r="N140" s="48" t="str">
        <f>IF(G140="requerimiento","Desventaja",IFERROR(IF(VLOOKUP($G140,ListaEfectos!$A$4:$F$77,1,0)&lt;&gt;"","Efecto"),IFERROR(IF(VLOOKUP($G140,ListaDesventajas!$A$2:$A$24,1,0)&lt;&gt;"","Desventaja"),G140)))</f>
        <v>Desventaja</v>
      </c>
      <c r="O140" s="22">
        <f ca="1">IF($N140="Efecto",IFERROR(VLOOKUP(H140,INDIRECT(VLOOKUP($G140,ListaEfectos!$A$4:$F$77,2,0)),2,0),0),IF($N140="Desventaja",IFERROR(VLOOKUP(H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0</v>
      </c>
      <c r="P140" s="23">
        <f ca="1">IF($N140="Efecto",IFERROR(VLOOKUP(I140,INDIRECT(VLOOKUP($G140,ListaEfectos!$A$4:$F$77,2,0)),2,0),0),IF($N140="Desventaja",IFERROR(VLOOKUP(I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0</v>
      </c>
      <c r="Q140" s="23">
        <f ca="1">IF($N140="Efecto",IFERROR(VLOOKUP(J140,INDIRECT(VLOOKUP($G140,ListaEfectos!$A$4:$F$77,2,0)),2,0),0),IF($N140="Desventaja",IFERROR(VLOOKUP(J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0</v>
      </c>
      <c r="R140" s="23">
        <f ca="1">IF($N140="Efecto",IFERROR(VLOOKUP(K140,INDIRECT(VLOOKUP($G140,ListaEfectos!$A$4:$F$77,2,0)),2,0),0),IF($N140="Desventaja",IFERROR(VLOOKUP(K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0</v>
      </c>
      <c r="S140" s="23">
        <f ca="1">IF($N140="Efecto",IFERROR(VLOOKUP(L140,INDIRECT(VLOOKUP($G140,ListaEfectos!$A$4:$F$77,2,0)),2,0),0),IF($N140="Desventaja",IFERROR(VLOOKUP(L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0</v>
      </c>
      <c r="T140" s="54">
        <f t="shared" ca="1" si="29"/>
        <v>0</v>
      </c>
      <c r="U140" s="40"/>
      <c r="V140" s="23" t="str">
        <f t="shared" si="28"/>
        <v/>
      </c>
      <c r="W140" s="23" t="str">
        <f t="shared" si="27"/>
        <v>Técnica Mantenida (Le Pétale)</v>
      </c>
      <c r="X140" s="23" t="str">
        <f t="shared" si="30"/>
        <v/>
      </c>
      <c r="Y140" s="41" t="str">
        <f t="shared" ca="1" si="39"/>
        <v/>
      </c>
      <c r="Z140" s="41" t="str">
        <f t="shared" ca="1" si="31"/>
        <v/>
      </c>
      <c r="AA140" s="41" t="str">
        <f t="shared" ca="1" si="32"/>
        <v/>
      </c>
      <c r="AB140" s="65" t="str">
        <f t="shared" ca="1" si="33"/>
        <v/>
      </c>
      <c r="AC140" s="66" t="str">
        <f t="shared" ca="1" si="34"/>
        <v/>
      </c>
      <c r="AD140" s="58" t="str">
        <f t="shared" si="35"/>
        <v>Técnica mantenida</v>
      </c>
      <c r="AE140" s="23" t="str">
        <f t="shared" ca="1" si="36"/>
        <v/>
      </c>
      <c r="AF140" s="23" t="str">
        <f ca="1">IF($AB140="","",IF(OR([1]Tablas!A$1&gt;MATCH("?*",$AB141:$AB157,0),INDEX($T:$T,ROW($M139)+[1]Tablas!A$1)&lt;5),"",IF(INDEX($T:$T,ROW($M139)+[1]Tablas!A$1)&lt;6,"000",SUBSTITUTE(SUBSTITUTE(SUBSTITUTE(SUBSTITUTE(SUBSTITUTE(SUBSTITUTE(SUBSTITUTE(INDIRECT(ADDRESS(ROW($M139)+[1]Tablas!A$1,COLUMN($M140))),", ",""),"Aire","1"),"Agua","2"),"Fuego","3"),"Tierra","4"),"Luz","5"),"Oscuridad","6"))))</f>
        <v/>
      </c>
      <c r="AG140" s="23" t="str">
        <f ca="1">IF($AB140="","",IF(OR([1]Tablas!B$1&gt;MATCH("?*",$AB141:$AB157,0),INDEX($T:$T,ROW($M139)+[1]Tablas!B$1)&lt;5),"",IF(INDEX($T:$T,ROW($M139)+[1]Tablas!B$1)&lt;6,"000",SUBSTITUTE(SUBSTITUTE(SUBSTITUTE(SUBSTITUTE(SUBSTITUTE(SUBSTITUTE(SUBSTITUTE(INDIRECT(ADDRESS(ROW($M139)+[1]Tablas!B$1,COLUMN($M140))),", ",""),"Aire","1"),"Agua","2"),"Fuego","3"),"Tierra","4"),"Luz","5"),"Oscuridad","6"))))</f>
        <v/>
      </c>
      <c r="AH140" s="23" t="str">
        <f ca="1">IF($AB140="","",IF(OR([1]Tablas!C$1&gt;MATCH("?*",$AB141:$AB157,0),INDEX($T:$T,ROW($M139)+[1]Tablas!C$1)&lt;5),"",IF(INDEX($T:$T,ROW($M139)+[1]Tablas!C$1)&lt;6,"000",SUBSTITUTE(SUBSTITUTE(SUBSTITUTE(SUBSTITUTE(SUBSTITUTE(SUBSTITUTE(SUBSTITUTE(INDIRECT(ADDRESS(ROW($M139)+[1]Tablas!C$1,COLUMN($M140))),", ",""),"Aire","1"),"Agua","2"),"Fuego","3"),"Tierra","4"),"Luz","5"),"Oscuridad","6"))))</f>
        <v/>
      </c>
      <c r="AI140" s="23" t="str">
        <f ca="1">IF($AB140="","",IF(OR([1]Tablas!D$1&gt;MATCH("?*",$AB141:$AB157,0),INDEX($T:$T,ROW($M139)+[1]Tablas!D$1)&lt;5),"",IF(INDEX($T:$T,ROW($M139)+[1]Tablas!D$1)&lt;6,"000",SUBSTITUTE(SUBSTITUTE(SUBSTITUTE(SUBSTITUTE(SUBSTITUTE(SUBSTITUTE(SUBSTITUTE(INDIRECT(ADDRESS(ROW($M139)+[1]Tablas!D$1,COLUMN($M140))),", ",""),"Aire","1"),"Agua","2"),"Fuego","3"),"Tierra","4"),"Luz","5"),"Oscuridad","6"))))</f>
        <v/>
      </c>
      <c r="AJ140" s="23" t="str">
        <f ca="1">IF($AB140="","",IF(OR([1]Tablas!E$1&gt;MATCH("?*",$AB141:$AB157,0),INDEX($T:$T,ROW($M139)+[1]Tablas!E$1)&lt;5),"",IF(INDEX($T:$T,ROW($M139)+[1]Tablas!E$1)&lt;6,"000",SUBSTITUTE(SUBSTITUTE(SUBSTITUTE(SUBSTITUTE(SUBSTITUTE(SUBSTITUTE(SUBSTITUTE(INDIRECT(ADDRESS(ROW($M139)+[1]Tablas!E$1,COLUMN($M140))),", ",""),"Aire","1"),"Agua","2"),"Fuego","3"),"Tierra","4"),"Luz","5"),"Oscuridad","6"))))</f>
        <v/>
      </c>
      <c r="AK140" s="23" t="str">
        <f ca="1">IF($AB140="","",IF(OR([1]Tablas!F$1&gt;MATCH("?*",$AB141:$AB157,0),INDEX($T:$T,ROW($M139)+[1]Tablas!F$1)&lt;5),"",IF(INDEX($T:$T,ROW($M139)+[1]Tablas!F$1)&lt;6,"000",SUBSTITUTE(SUBSTITUTE(SUBSTITUTE(SUBSTITUTE(SUBSTITUTE(SUBSTITUTE(SUBSTITUTE(INDIRECT(ADDRESS(ROW($M139)+[1]Tablas!F$1,COLUMN($M140))),", ",""),"Aire","1"),"Agua","2"),"Fuego","3"),"Tierra","4"),"Luz","5"),"Oscuridad","6"))))</f>
        <v/>
      </c>
    </row>
    <row r="141" spans="1:37" ht="15" customHeight="1" x14ac:dyDescent="0.25">
      <c r="A141" s="74" t="s">
        <v>317</v>
      </c>
      <c r="B141" s="18" t="s">
        <v>430</v>
      </c>
      <c r="C141" s="15">
        <f t="shared" si="37"/>
        <v>25</v>
      </c>
      <c r="D141" s="15">
        <f t="shared" si="38"/>
        <v>1</v>
      </c>
      <c r="E141" s="15" t="s">
        <v>93</v>
      </c>
      <c r="F141" s="15" t="str">
        <f t="array" ref="F141">IF(C141&lt;&gt;"",ADDRESS(ROW(C141),COLUMN(C141))&amp;":"&amp;ADDRESS(ROW(C141)-1+MATCH(TRUE,C142:$C$463&lt;&gt;"",0),COLUMN(U141)),F140)</f>
        <v>$C$141:$U$142</v>
      </c>
      <c r="G141" s="44" t="s">
        <v>244</v>
      </c>
      <c r="H141" s="16" t="s">
        <v>345</v>
      </c>
      <c r="L141" s="15" t="s">
        <v>1137</v>
      </c>
      <c r="M141" s="18" t="str">
        <f>IFERROR(VLOOKUP(G141,ListaEfectos!$A$4:$F$77,6,0),"")</f>
        <v>Aire</v>
      </c>
      <c r="N141" s="46" t="str">
        <f>IF(G141="requerimiento","Desventaja",IFERROR(IF(VLOOKUP($G141,ListaEfectos!$A$4:$F$77,1,0)&lt;&gt;"","Efecto"),IFERROR(IF(VLOOKUP($G141,ListaDesventajas!$A$2:$A$24,1,0)&lt;&gt;"","Desventaja"),G141)))</f>
        <v>Efecto</v>
      </c>
      <c r="O141" s="17">
        <f ca="1">IF($N141="Efecto",IFERROR(VLOOKUP(H141,INDIRECT(VLOOKUP($G141,ListaEfectos!$A$4:$F$77,2,0)),2,0),0),IF($N141="Desventaja",IFERROR(VLOOKUP(H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15</v>
      </c>
      <c r="P141" s="15">
        <f ca="1">IF($N141="Efecto",IFERROR(VLOOKUP(I141,INDIRECT(VLOOKUP($G141,ListaEfectos!$A$4:$F$77,2,0)),2,0),0),IF($N141="Desventaja",IFERROR(VLOOKUP(I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0</v>
      </c>
      <c r="Q141" s="15">
        <f ca="1">IF($N141="Efecto",IFERROR(VLOOKUP(J141,INDIRECT(VLOOKUP($G141,ListaEfectos!$A$4:$F$77,2,0)),2,0),0),IF($N141="Desventaja",IFERROR(VLOOKUP(J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0</v>
      </c>
      <c r="R141" s="15">
        <f ca="1">IF($N141="Efecto",IFERROR(VLOOKUP(K141,INDIRECT(VLOOKUP($G141,ListaEfectos!$A$4:$F$77,2,0)),2,0),0),IF($N141="Desventaja",IFERROR(VLOOKUP(K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0</v>
      </c>
      <c r="S141" s="15">
        <f ca="1">IF($N141="Efecto",IFERROR(VLOOKUP(L141,INDIRECT(VLOOKUP($G141,ListaEfectos!$A$4:$F$77,2,0)),2,0),0),IF($N141="Desventaja",IFERROR(VLOOKUP(L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0</v>
      </c>
      <c r="T141" s="52">
        <f t="shared" ca="1" si="29"/>
        <v>15</v>
      </c>
      <c r="V141" s="15" t="str">
        <f t="shared" si="28"/>
        <v>Incrementar Turno (+75, Mantenido)</v>
      </c>
      <c r="W141" s="15" t="str">
        <f t="shared" si="27"/>
        <v/>
      </c>
      <c r="X141" s="15" t="str">
        <f t="shared" si="30"/>
        <v/>
      </c>
      <c r="Y141" s="34" t="str">
        <f t="shared" ca="1" si="39"/>
        <v>Incrementar Turno (+75, Mantenido)</v>
      </c>
      <c r="Z141" s="34" t="str">
        <f t="shared" ca="1" si="31"/>
        <v/>
      </c>
      <c r="AA141" s="34" t="str">
        <f t="shared" ca="1" si="32"/>
        <v/>
      </c>
      <c r="AB141" s="61" t="str">
        <f t="shared" ca="1" si="33"/>
        <v>Incrementar Turno (+75, Mantenido)</v>
      </c>
      <c r="AC141" s="62" t="str">
        <f t="shared" ca="1" si="34"/>
        <v/>
      </c>
      <c r="AD141" s="56" t="str">
        <f t="shared" si="35"/>
        <v>Shuryudo, El Camino De Las Corrientes</v>
      </c>
      <c r="AE141" s="15" t="str">
        <f t="shared" ca="1" si="36"/>
        <v>Aire</v>
      </c>
      <c r="AF141" s="15" t="str">
        <f ca="1">IF($AB141="","",IF(OR([1]Tablas!A$1&gt;MATCH("?*",$AB142:$AB158,0),INDEX($T:$T,ROW($M140)+[1]Tablas!A$1)&lt;5),"",IF(INDEX($T:$T,ROW($M140)+[1]Tablas!A$1)&lt;6,"000",SUBSTITUTE(SUBSTITUTE(SUBSTITUTE(SUBSTITUTE(SUBSTITUTE(SUBSTITUTE(SUBSTITUTE(INDIRECT(ADDRESS(ROW($M140)+[1]Tablas!A$1,COLUMN($M141))),", ",""),"Aire","1"),"Agua","2"),"Fuego","3"),"Tierra","4"),"Luz","5"),"Oscuridad","6"))))</f>
        <v>1</v>
      </c>
      <c r="AG141" s="15" t="str">
        <f ca="1">IF($AB141="","",IF(OR([1]Tablas!B$1&gt;MATCH("?*",$AB142:$AB158,0),INDEX($T:$T,ROW($M140)+[1]Tablas!B$1)&lt;5),"",IF(INDEX($T:$T,ROW($M140)+[1]Tablas!B$1)&lt;6,"000",SUBSTITUTE(SUBSTITUTE(SUBSTITUTE(SUBSTITUTE(SUBSTITUTE(SUBSTITUTE(SUBSTITUTE(INDIRECT(ADDRESS(ROW($M140)+[1]Tablas!B$1,COLUMN($M141))),", ",""),"Aire","1"),"Agua","2"),"Fuego","3"),"Tierra","4"),"Luz","5"),"Oscuridad","6"))))</f>
        <v/>
      </c>
      <c r="AH141" s="15" t="str">
        <f ca="1">IF($AB141="","",IF(OR([1]Tablas!C$1&gt;MATCH("?*",$AB142:$AB158,0),INDEX($T:$T,ROW($M140)+[1]Tablas!C$1)&lt;5),"",IF(INDEX($T:$T,ROW($M140)+[1]Tablas!C$1)&lt;6,"000",SUBSTITUTE(SUBSTITUTE(SUBSTITUTE(SUBSTITUTE(SUBSTITUTE(SUBSTITUTE(SUBSTITUTE(INDIRECT(ADDRESS(ROW($M140)+[1]Tablas!C$1,COLUMN($M141))),", ",""),"Aire","1"),"Agua","2"),"Fuego","3"),"Tierra","4"),"Luz","5"),"Oscuridad","6"))))</f>
        <v/>
      </c>
      <c r="AI141" s="15" t="str">
        <f ca="1">IF($AB141="","",IF(OR([1]Tablas!D$1&gt;MATCH("?*",$AB142:$AB158,0),INDEX($T:$T,ROW($M140)+[1]Tablas!D$1)&lt;5),"",IF(INDEX($T:$T,ROW($M140)+[1]Tablas!D$1)&lt;6,"000",SUBSTITUTE(SUBSTITUTE(SUBSTITUTE(SUBSTITUTE(SUBSTITUTE(SUBSTITUTE(SUBSTITUTE(INDIRECT(ADDRESS(ROW($M140)+[1]Tablas!D$1,COLUMN($M141))),", ",""),"Aire","1"),"Agua","2"),"Fuego","3"),"Tierra","4"),"Luz","5"),"Oscuridad","6"))))</f>
        <v/>
      </c>
      <c r="AJ141" s="15" t="str">
        <f ca="1">IF($AB141="","",IF(OR([1]Tablas!E$1&gt;MATCH("?*",$AB142:$AB158,0),INDEX($T:$T,ROW($M140)+[1]Tablas!E$1)&lt;5),"",IF(INDEX($T:$T,ROW($M140)+[1]Tablas!E$1)&lt;6,"000",SUBSTITUTE(SUBSTITUTE(SUBSTITUTE(SUBSTITUTE(SUBSTITUTE(SUBSTITUTE(SUBSTITUTE(INDIRECT(ADDRESS(ROW($M140)+[1]Tablas!E$1,COLUMN($M141))),", ",""),"Aire","1"),"Agua","2"),"Fuego","3"),"Tierra","4"),"Luz","5"),"Oscuridad","6"))))</f>
        <v/>
      </c>
      <c r="AK141" s="15" t="str">
        <f ca="1">IF($AB141="","",IF(OR([1]Tablas!F$1&gt;MATCH("?*",$AB142:$AB158,0),INDEX($T:$T,ROW($M140)+[1]Tablas!F$1)&lt;5),"",IF(INDEX($T:$T,ROW($M140)+[1]Tablas!F$1)&lt;6,"000",SUBSTITUTE(SUBSTITUTE(SUBSTITUTE(SUBSTITUTE(SUBSTITUTE(SUBSTITUTE(SUBSTITUTE(INDIRECT(ADDRESS(ROW($M140)+[1]Tablas!F$1,COLUMN($M141))),", ",""),"Aire","1"),"Agua","2"),"Fuego","3"),"Tierra","4"),"Luz","5"),"Oscuridad","6"))))</f>
        <v/>
      </c>
    </row>
    <row r="142" spans="1:37" x14ac:dyDescent="0.25">
      <c r="A142" s="75"/>
      <c r="C142" s="15" t="str">
        <f t="shared" si="37"/>
        <v/>
      </c>
      <c r="D142" s="15" t="str">
        <f t="shared" si="38"/>
        <v/>
      </c>
      <c r="E142" s="15" t="s">
        <v>75</v>
      </c>
      <c r="F142" s="15" t="str">
        <f t="array" ref="F142">IF(C142&lt;&gt;"",ADDRESS(ROW(C142),COLUMN(C142))&amp;":"&amp;ADDRESS(ROW(C142)-1+MATCH(TRUE,C143:$C$463&lt;&gt;"",0),COLUMN(U142)),F141)</f>
        <v>$C$141:$U$142</v>
      </c>
      <c r="G142" s="18" t="s">
        <v>75</v>
      </c>
      <c r="M142" s="18" t="str">
        <f>IFERROR(VLOOKUP(G142,ListaEfectos!$A$4:$F$77,6,0),"")</f>
        <v/>
      </c>
      <c r="N142" s="46" t="str">
        <f>IF(G142="requerimiento","Desventaja",IFERROR(IF(VLOOKUP($G142,ListaEfectos!$A$4:$F$77,1,0)&lt;&gt;"","Efecto"),IFERROR(IF(VLOOKUP($G142,ListaDesventajas!$A$2:$A$24,1,0)&lt;&gt;"","Desventaja"),G142)))</f>
        <v>Mantenida</v>
      </c>
      <c r="O142" s="17">
        <f ca="1">IF($N142="Efecto",IFERROR(VLOOKUP(H142,INDIRECT(VLOOKUP($G142,ListaEfectos!$A$4:$F$77,2,0)),2,0),0),IF($N142="Desventaja",IFERROR(VLOOKUP(H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P142" s="15">
        <f ca="1">IF($N142="Efecto",IFERROR(VLOOKUP(I142,INDIRECT(VLOOKUP($G142,ListaEfectos!$A$4:$F$77,2,0)),2,0),0),IF($N142="Desventaja",IFERROR(VLOOKUP(I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Q142" s="15">
        <f ca="1">IF($N142="Efecto",IFERROR(VLOOKUP(J142,INDIRECT(VLOOKUP($G142,ListaEfectos!$A$4:$F$77,2,0)),2,0),0),IF($N142="Desventaja",IFERROR(VLOOKUP(J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R142" s="15">
        <f ca="1">IF($N142="Efecto",IFERROR(VLOOKUP(K142,INDIRECT(VLOOKUP($G142,ListaEfectos!$A$4:$F$77,2,0)),2,0),0),IF($N142="Desventaja",IFERROR(VLOOKUP(K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S142" s="15">
        <f ca="1">IF($N142="Efecto",IFERROR(VLOOKUP(L142,INDIRECT(VLOOKUP($G142,ListaEfectos!$A$4:$F$77,2,0)),2,0),0),IF($N142="Desventaja",IFERROR(VLOOKUP(L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T142" s="52">
        <f t="shared" ca="1" si="29"/>
        <v>10</v>
      </c>
      <c r="V142" s="15" t="str">
        <f t="shared" si="28"/>
        <v/>
      </c>
      <c r="W142" s="15" t="str">
        <f t="shared" si="27"/>
        <v/>
      </c>
      <c r="X142" s="15" t="str">
        <f t="shared" si="30"/>
        <v/>
      </c>
      <c r="Y142" s="34" t="str">
        <f t="shared" ca="1" si="39"/>
        <v/>
      </c>
      <c r="Z142" s="34" t="str">
        <f t="shared" ca="1" si="31"/>
        <v/>
      </c>
      <c r="AA142" s="34" t="str">
        <f t="shared" ca="1" si="32"/>
        <v/>
      </c>
      <c r="AB142" s="61" t="str">
        <f t="shared" ca="1" si="33"/>
        <v/>
      </c>
      <c r="AC142" s="62" t="str">
        <f t="shared" ca="1" si="34"/>
        <v/>
      </c>
      <c r="AD142" s="56" t="str">
        <f t="shared" si="35"/>
        <v/>
      </c>
      <c r="AE142" s="15" t="str">
        <f t="shared" ca="1" si="36"/>
        <v/>
      </c>
      <c r="AF142" s="15" t="str">
        <f ca="1">IF($AB142="","",IF(OR([1]Tablas!A$1&gt;MATCH("?*",$AB143:$AB159,0),INDEX($T:$T,ROW($M141)+[1]Tablas!A$1)&lt;5),"",IF(INDEX($T:$T,ROW($M141)+[1]Tablas!A$1)&lt;6,"000",SUBSTITUTE(SUBSTITUTE(SUBSTITUTE(SUBSTITUTE(SUBSTITUTE(SUBSTITUTE(SUBSTITUTE(INDIRECT(ADDRESS(ROW($M141)+[1]Tablas!A$1,COLUMN($M142))),", ",""),"Aire","1"),"Agua","2"),"Fuego","3"),"Tierra","4"),"Luz","5"),"Oscuridad","6"))))</f>
        <v/>
      </c>
      <c r="AG142" s="15" t="str">
        <f ca="1">IF($AB142="","",IF(OR([1]Tablas!B$1&gt;MATCH("?*",$AB143:$AB159,0),INDEX($T:$T,ROW($M141)+[1]Tablas!B$1)&lt;5),"",IF(INDEX($T:$T,ROW($M141)+[1]Tablas!B$1)&lt;6,"000",SUBSTITUTE(SUBSTITUTE(SUBSTITUTE(SUBSTITUTE(SUBSTITUTE(SUBSTITUTE(SUBSTITUTE(INDIRECT(ADDRESS(ROW($M141)+[1]Tablas!B$1,COLUMN($M142))),", ",""),"Aire","1"),"Agua","2"),"Fuego","3"),"Tierra","4"),"Luz","5"),"Oscuridad","6"))))</f>
        <v/>
      </c>
      <c r="AH142" s="15" t="str">
        <f ca="1">IF($AB142="","",IF(OR([1]Tablas!C$1&gt;MATCH("?*",$AB143:$AB159,0),INDEX($T:$T,ROW($M141)+[1]Tablas!C$1)&lt;5),"",IF(INDEX($T:$T,ROW($M141)+[1]Tablas!C$1)&lt;6,"000",SUBSTITUTE(SUBSTITUTE(SUBSTITUTE(SUBSTITUTE(SUBSTITUTE(SUBSTITUTE(SUBSTITUTE(INDIRECT(ADDRESS(ROW($M141)+[1]Tablas!C$1,COLUMN($M142))),", ",""),"Aire","1"),"Agua","2"),"Fuego","3"),"Tierra","4"),"Luz","5"),"Oscuridad","6"))))</f>
        <v/>
      </c>
      <c r="AI142" s="15" t="str">
        <f ca="1">IF($AB142="","",IF(OR([1]Tablas!D$1&gt;MATCH("?*",$AB143:$AB159,0),INDEX($T:$T,ROW($M141)+[1]Tablas!D$1)&lt;5),"",IF(INDEX($T:$T,ROW($M141)+[1]Tablas!D$1)&lt;6,"000",SUBSTITUTE(SUBSTITUTE(SUBSTITUTE(SUBSTITUTE(SUBSTITUTE(SUBSTITUTE(SUBSTITUTE(INDIRECT(ADDRESS(ROW($M141)+[1]Tablas!D$1,COLUMN($M142))),", ",""),"Aire","1"),"Agua","2"),"Fuego","3"),"Tierra","4"),"Luz","5"),"Oscuridad","6"))))</f>
        <v/>
      </c>
      <c r="AJ142" s="15" t="str">
        <f ca="1">IF($AB142="","",IF(OR([1]Tablas!E$1&gt;MATCH("?*",$AB143:$AB159,0),INDEX($T:$T,ROW($M141)+[1]Tablas!E$1)&lt;5),"",IF(INDEX($T:$T,ROW($M141)+[1]Tablas!E$1)&lt;6,"000",SUBSTITUTE(SUBSTITUTE(SUBSTITUTE(SUBSTITUTE(SUBSTITUTE(SUBSTITUTE(SUBSTITUTE(INDIRECT(ADDRESS(ROW($M141)+[1]Tablas!E$1,COLUMN($M142))),", ",""),"Aire","1"),"Agua","2"),"Fuego","3"),"Tierra","4"),"Luz","5"),"Oscuridad","6"))))</f>
        <v/>
      </c>
      <c r="AK142" s="15" t="str">
        <f ca="1">IF($AB142="","",IF(OR([1]Tablas!F$1&gt;MATCH("?*",$AB143:$AB159,0),INDEX($T:$T,ROW($M141)+[1]Tablas!F$1)&lt;5),"",IF(INDEX($T:$T,ROW($M141)+[1]Tablas!F$1)&lt;6,"000",SUBSTITUTE(SUBSTITUTE(SUBSTITUTE(SUBSTITUTE(SUBSTITUTE(SUBSTITUTE(SUBSTITUTE(INDIRECT(ADDRESS(ROW($M141)+[1]Tablas!F$1,COLUMN($M142))),", ",""),"Aire","1"),"Agua","2"),"Fuego","3"),"Tierra","4"),"Luz","5"),"Oscuridad","6"))))</f>
        <v/>
      </c>
    </row>
    <row r="143" spans="1:37" x14ac:dyDescent="0.25">
      <c r="A143" s="75"/>
      <c r="B143" s="18" t="s">
        <v>431</v>
      </c>
      <c r="C143" s="15">
        <f t="shared" si="37"/>
        <v>40</v>
      </c>
      <c r="D143" s="15">
        <f t="shared" si="38"/>
        <v>1</v>
      </c>
      <c r="E143" s="15" t="s">
        <v>94</v>
      </c>
      <c r="F143" s="15" t="str">
        <f t="array" ref="F143">IF(C143&lt;&gt;"",ADDRESS(ROW(C143),COLUMN(C143))&amp;":"&amp;ADDRESS(ROW(C143)-1+MATCH(TRUE,C144:$C$463&lt;&gt;"",0),COLUMN(U143)),F142)</f>
        <v>$C$143:$U$145</v>
      </c>
      <c r="G143" s="18" t="s">
        <v>243</v>
      </c>
      <c r="H143" s="28" t="s">
        <v>657</v>
      </c>
      <c r="L143" s="15" t="s">
        <v>1137</v>
      </c>
      <c r="M143" s="18" t="str">
        <f>IFERROR(VLOOKUP(G143,ListaEfectos!$A$4:$F$77,6,0),"")</f>
        <v>Agua, Aire, Fuego</v>
      </c>
      <c r="N143" s="46" t="str">
        <f>IF(G143="requerimiento","Desventaja",IFERROR(IF(VLOOKUP($G143,ListaEfectos!$A$4:$F$77,1,0)&lt;&gt;"","Efecto"),IFERROR(IF(VLOOKUP($G143,ListaDesventajas!$A$2:$A$24,1,0)&lt;&gt;"","Desventaja"),G143)))</f>
        <v>Efecto</v>
      </c>
      <c r="O143" s="17">
        <f ca="1">IF($N143="Efecto",IFERROR(VLOOKUP(H143,INDIRECT(VLOOKUP($G143,ListaEfectos!$A$4:$F$77,2,0)),2,0),0),IF($N143="Desventaja",IFERROR(VLOOKUP(H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5</v>
      </c>
      <c r="P143" s="15">
        <f ca="1">IF($N143="Efecto",IFERROR(VLOOKUP(I143,INDIRECT(VLOOKUP($G143,ListaEfectos!$A$4:$F$77,2,0)),2,0),0),IF($N143="Desventaja",IFERROR(VLOOKUP(I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0</v>
      </c>
      <c r="Q143" s="15">
        <f ca="1">IF($N143="Efecto",IFERROR(VLOOKUP(J143,INDIRECT(VLOOKUP($G143,ListaEfectos!$A$4:$F$77,2,0)),2,0),0),IF($N143="Desventaja",IFERROR(VLOOKUP(J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0</v>
      </c>
      <c r="R143" s="15">
        <f ca="1">IF($N143="Efecto",IFERROR(VLOOKUP(K143,INDIRECT(VLOOKUP($G143,ListaEfectos!$A$4:$F$77,2,0)),2,0),0),IF($N143="Desventaja",IFERROR(VLOOKUP(K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0</v>
      </c>
      <c r="S143" s="15">
        <f ca="1">IF($N143="Efecto",IFERROR(VLOOKUP(L143,INDIRECT(VLOOKUP($G143,ListaEfectos!$A$4:$F$77,2,0)),2,0),0),IF($N143="Desventaja",IFERROR(VLOOKUP(L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0</v>
      </c>
      <c r="T143" s="52">
        <f t="shared" ca="1" si="29"/>
        <v>5</v>
      </c>
      <c r="V143" s="15" t="str">
        <f t="shared" si="28"/>
        <v>Ataque a Distancia (5 metros, Mantenido)</v>
      </c>
      <c r="W143" s="15" t="str">
        <f t="shared" si="27"/>
        <v/>
      </c>
      <c r="X143" s="15" t="str">
        <f t="shared" si="30"/>
        <v/>
      </c>
      <c r="Y143" s="34" t="str">
        <f t="shared" ca="1" si="39"/>
        <v>Ataque a Distancia (5 metros, Mantenido), Multiplicador al Daño (x2, Mantenido)</v>
      </c>
      <c r="Z143" s="34" t="str">
        <f t="shared" ca="1" si="31"/>
        <v/>
      </c>
      <c r="AA143" s="34" t="str">
        <f t="shared" ca="1" si="32"/>
        <v/>
      </c>
      <c r="AB143" s="61" t="str">
        <f t="shared" ca="1" si="33"/>
        <v>Ataque a Distancia (5 metros, Mantenido), Multiplicador al Daño (x2, Mantenido)</v>
      </c>
      <c r="AC143" s="62" t="str">
        <f t="shared" ca="1" si="34"/>
        <v/>
      </c>
      <c r="AD143" s="56" t="str">
        <f t="shared" si="35"/>
        <v>Kazedo, El Camino Del Viento</v>
      </c>
      <c r="AE143" s="15" t="str">
        <f t="shared" ca="1" si="36"/>
        <v/>
      </c>
      <c r="AF143" s="15" t="str">
        <f ca="1">IF($AB143="","",IF(OR([1]Tablas!A$1&gt;MATCH("?*",$AB144:$AB160,0),INDEX($T:$T,ROW($M142)+[1]Tablas!A$1)&lt;5),"",IF(INDEX($T:$T,ROW($M142)+[1]Tablas!A$1)&lt;6,"000",SUBSTITUTE(SUBSTITUTE(SUBSTITUTE(SUBSTITUTE(SUBSTITUTE(SUBSTITUTE(SUBSTITUTE(INDIRECT(ADDRESS(ROW($M142)+[1]Tablas!A$1,COLUMN($M143))),", ",""),"Aire","1"),"Agua","2"),"Fuego","3"),"Tierra","4"),"Luz","5"),"Oscuridad","6"))))</f>
        <v>000</v>
      </c>
      <c r="AG143" s="15" t="str">
        <f ca="1">IF($AB143="","",IF(OR([1]Tablas!B$1&gt;MATCH("?*",$AB144:$AB160,0),INDEX($T:$T,ROW($M142)+[1]Tablas!B$1)&lt;5),"",IF(INDEX($T:$T,ROW($M142)+[1]Tablas!B$1)&lt;6,"000",SUBSTITUTE(SUBSTITUTE(SUBSTITUTE(SUBSTITUTE(SUBSTITUTE(SUBSTITUTE(SUBSTITUTE(INDIRECT(ADDRESS(ROW($M142)+[1]Tablas!B$1,COLUMN($M143))),", ",""),"Aire","1"),"Agua","2"),"Fuego","3"),"Tierra","4"),"Luz","5"),"Oscuridad","6"))))</f>
        <v>3</v>
      </c>
      <c r="AH143" s="15" t="str">
        <f ca="1">IF($AB143="","",IF(OR([1]Tablas!C$1&gt;MATCH("?*",$AB144:$AB160,0),INDEX($T:$T,ROW($M142)+[1]Tablas!C$1)&lt;5),"",IF(INDEX($T:$T,ROW($M142)+[1]Tablas!C$1)&lt;6,"000",SUBSTITUTE(SUBSTITUTE(SUBSTITUTE(SUBSTITUTE(SUBSTITUTE(SUBSTITUTE(SUBSTITUTE(INDIRECT(ADDRESS(ROW($M142)+[1]Tablas!C$1,COLUMN($M143))),", ",""),"Aire","1"),"Agua","2"),"Fuego","3"),"Tierra","4"),"Luz","5"),"Oscuridad","6"))))</f>
        <v/>
      </c>
      <c r="AI143" s="15" t="str">
        <f ca="1">IF($AB143="","",IF(OR([1]Tablas!D$1&gt;MATCH("?*",$AB144:$AB160,0),INDEX($T:$T,ROW($M142)+[1]Tablas!D$1)&lt;5),"",IF(INDEX($T:$T,ROW($M142)+[1]Tablas!D$1)&lt;6,"000",SUBSTITUTE(SUBSTITUTE(SUBSTITUTE(SUBSTITUTE(SUBSTITUTE(SUBSTITUTE(SUBSTITUTE(INDIRECT(ADDRESS(ROW($M142)+[1]Tablas!D$1,COLUMN($M143))),", ",""),"Aire","1"),"Agua","2"),"Fuego","3"),"Tierra","4"),"Luz","5"),"Oscuridad","6"))))</f>
        <v/>
      </c>
      <c r="AJ143" s="15" t="str">
        <f ca="1">IF($AB143="","",IF(OR([1]Tablas!E$1&gt;MATCH("?*",$AB144:$AB160,0),INDEX($T:$T,ROW($M142)+[1]Tablas!E$1)&lt;5),"",IF(INDEX($T:$T,ROW($M142)+[1]Tablas!E$1)&lt;6,"000",SUBSTITUTE(SUBSTITUTE(SUBSTITUTE(SUBSTITUTE(SUBSTITUTE(SUBSTITUTE(SUBSTITUTE(INDIRECT(ADDRESS(ROW($M142)+[1]Tablas!E$1,COLUMN($M143))),", ",""),"Aire","1"),"Agua","2"),"Fuego","3"),"Tierra","4"),"Luz","5"),"Oscuridad","6"))))</f>
        <v/>
      </c>
      <c r="AK143" s="15" t="str">
        <f ca="1">IF($AB143="","",IF(OR([1]Tablas!F$1&gt;MATCH("?*",$AB144:$AB160,0),INDEX($T:$T,ROW($M142)+[1]Tablas!F$1)&lt;5),"",IF(INDEX($T:$T,ROW($M142)+[1]Tablas!F$1)&lt;6,"000",SUBSTITUTE(SUBSTITUTE(SUBSTITUTE(SUBSTITUTE(SUBSTITUTE(SUBSTITUTE(SUBSTITUTE(INDIRECT(ADDRESS(ROW($M142)+[1]Tablas!F$1,COLUMN($M143))),", ",""),"Aire","1"),"Agua","2"),"Fuego","3"),"Tierra","4"),"Luz","5"),"Oscuridad","6"))))</f>
        <v/>
      </c>
    </row>
    <row r="144" spans="1:37" x14ac:dyDescent="0.25">
      <c r="A144" s="75"/>
      <c r="C144" s="15" t="str">
        <f t="shared" si="37"/>
        <v/>
      </c>
      <c r="D144" s="15" t="str">
        <f t="shared" si="38"/>
        <v/>
      </c>
      <c r="E144" s="15" t="s">
        <v>73</v>
      </c>
      <c r="F144" s="15" t="str">
        <f t="array" ref="F144">IF(C144&lt;&gt;"",ADDRESS(ROW(C144),COLUMN(C144))&amp;":"&amp;ADDRESS(ROW(C144)-1+MATCH(TRUE,C145:$C$463&lt;&gt;"",0),COLUMN(U144)),F143)</f>
        <v>$C$143:$U$145</v>
      </c>
      <c r="G144" s="18" t="s">
        <v>253</v>
      </c>
      <c r="H144" s="28" t="s">
        <v>354</v>
      </c>
      <c r="L144" s="15" t="s">
        <v>1137</v>
      </c>
      <c r="M144" s="18" t="str">
        <f>IFERROR(VLOOKUP(G144,ListaEfectos!$A$4:$F$77,6,0),"")</f>
        <v>Fuego</v>
      </c>
      <c r="N144" s="46" t="str">
        <f>IF(G144="requerimiento","Desventaja",IFERROR(IF(VLOOKUP($G144,ListaEfectos!$A$4:$F$77,1,0)&lt;&gt;"","Efecto"),IFERROR(IF(VLOOKUP($G144,ListaDesventajas!$A$2:$A$24,1,0)&lt;&gt;"","Desventaja"),G144)))</f>
        <v>Efecto</v>
      </c>
      <c r="O144" s="17">
        <f ca="1">IF($N144="Efecto",IFERROR(VLOOKUP(H144,INDIRECT(VLOOKUP($G144,ListaEfectos!$A$4:$F$77,2,0)),2,0),0),IF($N144="Desventaja",IFERROR(VLOOKUP(H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25</v>
      </c>
      <c r="P144" s="15">
        <f ca="1">IF($N144="Efecto",IFERROR(VLOOKUP(I144,INDIRECT(VLOOKUP($G144,ListaEfectos!$A$4:$F$77,2,0)),2,0),0),IF($N144="Desventaja",IFERROR(VLOOKUP(I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0</v>
      </c>
      <c r="Q144" s="15">
        <f ca="1">IF($N144="Efecto",IFERROR(VLOOKUP(J144,INDIRECT(VLOOKUP($G144,ListaEfectos!$A$4:$F$77,2,0)),2,0),0),IF($N144="Desventaja",IFERROR(VLOOKUP(J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0</v>
      </c>
      <c r="R144" s="15">
        <f ca="1">IF($N144="Efecto",IFERROR(VLOOKUP(K144,INDIRECT(VLOOKUP($G144,ListaEfectos!$A$4:$F$77,2,0)),2,0),0),IF($N144="Desventaja",IFERROR(VLOOKUP(K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0</v>
      </c>
      <c r="S144" s="15">
        <f ca="1">IF($N144="Efecto",IFERROR(VLOOKUP(L144,INDIRECT(VLOOKUP($G144,ListaEfectos!$A$4:$F$77,2,0)),2,0),0),IF($N144="Desventaja",IFERROR(VLOOKUP(L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0</v>
      </c>
      <c r="T144" s="52">
        <f t="shared" ca="1" si="29"/>
        <v>25</v>
      </c>
      <c r="V144" s="15" t="str">
        <f t="shared" si="28"/>
        <v>Multiplicador al Daño (x2, Mantenido)</v>
      </c>
      <c r="W144" s="15" t="str">
        <f t="shared" si="27"/>
        <v/>
      </c>
      <c r="X144" s="15" t="str">
        <f t="shared" si="30"/>
        <v/>
      </c>
      <c r="Y144" s="34" t="str">
        <f t="shared" ca="1" si="39"/>
        <v/>
      </c>
      <c r="Z144" s="34" t="str">
        <f t="shared" ca="1" si="31"/>
        <v/>
      </c>
      <c r="AA144" s="34" t="str">
        <f t="shared" ca="1" si="32"/>
        <v/>
      </c>
      <c r="AB144" s="61" t="str">
        <f t="shared" ca="1" si="33"/>
        <v/>
      </c>
      <c r="AC144" s="62" t="str">
        <f t="shared" ca="1" si="34"/>
        <v/>
      </c>
      <c r="AD144" s="56" t="str">
        <f t="shared" si="35"/>
        <v/>
      </c>
      <c r="AE144" s="15" t="str">
        <f t="shared" ca="1" si="36"/>
        <v/>
      </c>
      <c r="AF144" s="15" t="str">
        <f ca="1">IF($AB144="","",IF(OR([1]Tablas!A$1&gt;MATCH("?*",$AB145:$AB161,0),INDEX($T:$T,ROW($M143)+[1]Tablas!A$1)&lt;5),"",IF(INDEX($T:$T,ROW($M143)+[1]Tablas!A$1)&lt;6,"000",SUBSTITUTE(SUBSTITUTE(SUBSTITUTE(SUBSTITUTE(SUBSTITUTE(SUBSTITUTE(SUBSTITUTE(INDIRECT(ADDRESS(ROW($M143)+[1]Tablas!A$1,COLUMN($M144))),", ",""),"Aire","1"),"Agua","2"),"Fuego","3"),"Tierra","4"),"Luz","5"),"Oscuridad","6"))))</f>
        <v/>
      </c>
      <c r="AG144" s="15" t="str">
        <f ca="1">IF($AB144="","",IF(OR([1]Tablas!B$1&gt;MATCH("?*",$AB145:$AB161,0),INDEX($T:$T,ROW($M143)+[1]Tablas!B$1)&lt;5),"",IF(INDEX($T:$T,ROW($M143)+[1]Tablas!B$1)&lt;6,"000",SUBSTITUTE(SUBSTITUTE(SUBSTITUTE(SUBSTITUTE(SUBSTITUTE(SUBSTITUTE(SUBSTITUTE(INDIRECT(ADDRESS(ROW($M143)+[1]Tablas!B$1,COLUMN($M144))),", ",""),"Aire","1"),"Agua","2"),"Fuego","3"),"Tierra","4"),"Luz","5"),"Oscuridad","6"))))</f>
        <v/>
      </c>
      <c r="AH144" s="15" t="str">
        <f ca="1">IF($AB144="","",IF(OR([1]Tablas!C$1&gt;MATCH("?*",$AB145:$AB161,0),INDEX($T:$T,ROW($M143)+[1]Tablas!C$1)&lt;5),"",IF(INDEX($T:$T,ROW($M143)+[1]Tablas!C$1)&lt;6,"000",SUBSTITUTE(SUBSTITUTE(SUBSTITUTE(SUBSTITUTE(SUBSTITUTE(SUBSTITUTE(SUBSTITUTE(INDIRECT(ADDRESS(ROW($M143)+[1]Tablas!C$1,COLUMN($M144))),", ",""),"Aire","1"),"Agua","2"),"Fuego","3"),"Tierra","4"),"Luz","5"),"Oscuridad","6"))))</f>
        <v/>
      </c>
      <c r="AI144" s="15" t="str">
        <f ca="1">IF($AB144="","",IF(OR([1]Tablas!D$1&gt;MATCH("?*",$AB145:$AB161,0),INDEX($T:$T,ROW($M143)+[1]Tablas!D$1)&lt;5),"",IF(INDEX($T:$T,ROW($M143)+[1]Tablas!D$1)&lt;6,"000",SUBSTITUTE(SUBSTITUTE(SUBSTITUTE(SUBSTITUTE(SUBSTITUTE(SUBSTITUTE(SUBSTITUTE(INDIRECT(ADDRESS(ROW($M143)+[1]Tablas!D$1,COLUMN($M144))),", ",""),"Aire","1"),"Agua","2"),"Fuego","3"),"Tierra","4"),"Luz","5"),"Oscuridad","6"))))</f>
        <v/>
      </c>
      <c r="AJ144" s="15" t="str">
        <f ca="1">IF($AB144="","",IF(OR([1]Tablas!E$1&gt;MATCH("?*",$AB145:$AB161,0),INDEX($T:$T,ROW($M143)+[1]Tablas!E$1)&lt;5),"",IF(INDEX($T:$T,ROW($M143)+[1]Tablas!E$1)&lt;6,"000",SUBSTITUTE(SUBSTITUTE(SUBSTITUTE(SUBSTITUTE(SUBSTITUTE(SUBSTITUTE(SUBSTITUTE(INDIRECT(ADDRESS(ROW($M143)+[1]Tablas!E$1,COLUMN($M144))),", ",""),"Aire","1"),"Agua","2"),"Fuego","3"),"Tierra","4"),"Luz","5"),"Oscuridad","6"))))</f>
        <v/>
      </c>
      <c r="AK144" s="15" t="str">
        <f ca="1">IF($AB144="","",IF(OR([1]Tablas!F$1&gt;MATCH("?*",$AB145:$AB161,0),INDEX($T:$T,ROW($M143)+[1]Tablas!F$1)&lt;5),"",IF(INDEX($T:$T,ROW($M143)+[1]Tablas!F$1)&lt;6,"000",SUBSTITUTE(SUBSTITUTE(SUBSTITUTE(SUBSTITUTE(SUBSTITUTE(SUBSTITUTE(SUBSTITUTE(INDIRECT(ADDRESS(ROW($M143)+[1]Tablas!F$1,COLUMN($M144))),", ",""),"Aire","1"),"Agua","2"),"Fuego","3"),"Tierra","4"),"Luz","5"),"Oscuridad","6"))))</f>
        <v/>
      </c>
    </row>
    <row r="145" spans="1:37" x14ac:dyDescent="0.25">
      <c r="A145" s="75"/>
      <c r="C145" s="15" t="str">
        <f t="shared" si="37"/>
        <v/>
      </c>
      <c r="D145" s="15" t="str">
        <f t="shared" si="38"/>
        <v/>
      </c>
      <c r="E145" s="15" t="s">
        <v>75</v>
      </c>
      <c r="F145" s="15" t="str">
        <f t="array" ref="F145">IF(C145&lt;&gt;"",ADDRESS(ROW(C145),COLUMN(C145))&amp;":"&amp;ADDRESS(ROW(C145)-1+MATCH(TRUE,C146:$C$463&lt;&gt;"",0),COLUMN(U145)),F144)</f>
        <v>$C$143:$U$145</v>
      </c>
      <c r="G145" s="18" t="s">
        <v>75</v>
      </c>
      <c r="M145" s="18" t="str">
        <f>IFERROR(VLOOKUP(G145,ListaEfectos!$A$4:$F$77,6,0),"")</f>
        <v/>
      </c>
      <c r="N145" s="46" t="str">
        <f>IF(G145="requerimiento","Desventaja",IFERROR(IF(VLOOKUP($G145,ListaEfectos!$A$4:$F$77,1,0)&lt;&gt;"","Efecto"),IFERROR(IF(VLOOKUP($G145,ListaDesventajas!$A$2:$A$24,1,0)&lt;&gt;"","Desventaja"),G145)))</f>
        <v>Mantenida</v>
      </c>
      <c r="O145" s="17">
        <f ca="1">IF($N145="Efecto",IFERROR(VLOOKUP(H145,INDIRECT(VLOOKUP($G145,ListaEfectos!$A$4:$F$77,2,0)),2,0),0),IF($N145="Desventaja",IFERROR(VLOOKUP(H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P145" s="15">
        <f ca="1">IF($N145="Efecto",IFERROR(VLOOKUP(I145,INDIRECT(VLOOKUP($G145,ListaEfectos!$A$4:$F$77,2,0)),2,0),0),IF($N145="Desventaja",IFERROR(VLOOKUP(I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Q145" s="15">
        <f ca="1">IF($N145="Efecto",IFERROR(VLOOKUP(J145,INDIRECT(VLOOKUP($G145,ListaEfectos!$A$4:$F$77,2,0)),2,0),0),IF($N145="Desventaja",IFERROR(VLOOKUP(J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R145" s="15">
        <f ca="1">IF($N145="Efecto",IFERROR(VLOOKUP(K145,INDIRECT(VLOOKUP($G145,ListaEfectos!$A$4:$F$77,2,0)),2,0),0),IF($N145="Desventaja",IFERROR(VLOOKUP(K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S145" s="15">
        <f ca="1">IF($N145="Efecto",IFERROR(VLOOKUP(L145,INDIRECT(VLOOKUP($G145,ListaEfectos!$A$4:$F$77,2,0)),2,0),0),IF($N145="Desventaja",IFERROR(VLOOKUP(L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T145" s="52">
        <f t="shared" ca="1" si="29"/>
        <v>10</v>
      </c>
      <c r="V145" s="15" t="str">
        <f t="shared" si="28"/>
        <v/>
      </c>
      <c r="W145" s="15" t="str">
        <f t="shared" si="27"/>
        <v/>
      </c>
      <c r="X145" s="15" t="str">
        <f t="shared" si="30"/>
        <v/>
      </c>
      <c r="Y145" s="34" t="str">
        <f t="shared" ca="1" si="39"/>
        <v/>
      </c>
      <c r="Z145" s="34" t="str">
        <f t="shared" ca="1" si="31"/>
        <v/>
      </c>
      <c r="AA145" s="34" t="str">
        <f t="shared" ca="1" si="32"/>
        <v/>
      </c>
      <c r="AB145" s="61" t="str">
        <f t="shared" ca="1" si="33"/>
        <v/>
      </c>
      <c r="AC145" s="62" t="str">
        <f t="shared" ca="1" si="34"/>
        <v/>
      </c>
      <c r="AD145" s="56" t="str">
        <f t="shared" si="35"/>
        <v/>
      </c>
      <c r="AE145" s="15" t="str">
        <f t="shared" ca="1" si="36"/>
        <v/>
      </c>
      <c r="AF145" s="15" t="str">
        <f ca="1">IF($AB145="","",IF(OR([1]Tablas!A$1&gt;MATCH("?*",$AB146:$AB162,0),INDEX($T:$T,ROW($M144)+[1]Tablas!A$1)&lt;5),"",IF(INDEX($T:$T,ROW($M144)+[1]Tablas!A$1)&lt;6,"000",SUBSTITUTE(SUBSTITUTE(SUBSTITUTE(SUBSTITUTE(SUBSTITUTE(SUBSTITUTE(SUBSTITUTE(INDIRECT(ADDRESS(ROW($M144)+[1]Tablas!A$1,COLUMN($M145))),", ",""),"Aire","1"),"Agua","2"),"Fuego","3"),"Tierra","4"),"Luz","5"),"Oscuridad","6"))))</f>
        <v/>
      </c>
      <c r="AG145" s="15" t="str">
        <f ca="1">IF($AB145="","",IF(OR([1]Tablas!B$1&gt;MATCH("?*",$AB146:$AB162,0),INDEX($T:$T,ROW($M144)+[1]Tablas!B$1)&lt;5),"",IF(INDEX($T:$T,ROW($M144)+[1]Tablas!B$1)&lt;6,"000",SUBSTITUTE(SUBSTITUTE(SUBSTITUTE(SUBSTITUTE(SUBSTITUTE(SUBSTITUTE(SUBSTITUTE(INDIRECT(ADDRESS(ROW($M144)+[1]Tablas!B$1,COLUMN($M145))),", ",""),"Aire","1"),"Agua","2"),"Fuego","3"),"Tierra","4"),"Luz","5"),"Oscuridad","6"))))</f>
        <v/>
      </c>
      <c r="AH145" s="15" t="str">
        <f ca="1">IF($AB145="","",IF(OR([1]Tablas!C$1&gt;MATCH("?*",$AB146:$AB162,0),INDEX($T:$T,ROW($M144)+[1]Tablas!C$1)&lt;5),"",IF(INDEX($T:$T,ROW($M144)+[1]Tablas!C$1)&lt;6,"000",SUBSTITUTE(SUBSTITUTE(SUBSTITUTE(SUBSTITUTE(SUBSTITUTE(SUBSTITUTE(SUBSTITUTE(INDIRECT(ADDRESS(ROW($M144)+[1]Tablas!C$1,COLUMN($M145))),", ",""),"Aire","1"),"Agua","2"),"Fuego","3"),"Tierra","4"),"Luz","5"),"Oscuridad","6"))))</f>
        <v/>
      </c>
      <c r="AI145" s="15" t="str">
        <f ca="1">IF($AB145="","",IF(OR([1]Tablas!D$1&gt;MATCH("?*",$AB146:$AB162,0),INDEX($T:$T,ROW($M144)+[1]Tablas!D$1)&lt;5),"",IF(INDEX($T:$T,ROW($M144)+[1]Tablas!D$1)&lt;6,"000",SUBSTITUTE(SUBSTITUTE(SUBSTITUTE(SUBSTITUTE(SUBSTITUTE(SUBSTITUTE(SUBSTITUTE(INDIRECT(ADDRESS(ROW($M144)+[1]Tablas!D$1,COLUMN($M145))),", ",""),"Aire","1"),"Agua","2"),"Fuego","3"),"Tierra","4"),"Luz","5"),"Oscuridad","6"))))</f>
        <v/>
      </c>
      <c r="AJ145" s="15" t="str">
        <f ca="1">IF($AB145="","",IF(OR([1]Tablas!E$1&gt;MATCH("?*",$AB146:$AB162,0),INDEX($T:$T,ROW($M144)+[1]Tablas!E$1)&lt;5),"",IF(INDEX($T:$T,ROW($M144)+[1]Tablas!E$1)&lt;6,"000",SUBSTITUTE(SUBSTITUTE(SUBSTITUTE(SUBSTITUTE(SUBSTITUTE(SUBSTITUTE(SUBSTITUTE(INDIRECT(ADDRESS(ROW($M144)+[1]Tablas!E$1,COLUMN($M145))),", ",""),"Aire","1"),"Agua","2"),"Fuego","3"),"Tierra","4"),"Luz","5"),"Oscuridad","6"))))</f>
        <v/>
      </c>
      <c r="AK145" s="15" t="str">
        <f ca="1">IF($AB145="","",IF(OR([1]Tablas!F$1&gt;MATCH("?*",$AB146:$AB162,0),INDEX($T:$T,ROW($M144)+[1]Tablas!F$1)&lt;5),"",IF(INDEX($T:$T,ROW($M144)+[1]Tablas!F$1)&lt;6,"000",SUBSTITUTE(SUBSTITUTE(SUBSTITUTE(SUBSTITUTE(SUBSTITUTE(SUBSTITUTE(SUBSTITUTE(INDIRECT(ADDRESS(ROW($M144)+[1]Tablas!F$1,COLUMN($M145))),", ",""),"Aire","1"),"Agua","2"),"Fuego","3"),"Tierra","4"),"Luz","5"),"Oscuridad","6"))))</f>
        <v/>
      </c>
    </row>
    <row r="146" spans="1:37" x14ac:dyDescent="0.25">
      <c r="A146" s="75"/>
      <c r="B146" s="18" t="s">
        <v>432</v>
      </c>
      <c r="C146" s="15">
        <f t="shared" si="37"/>
        <v>75</v>
      </c>
      <c r="D146" s="15">
        <f t="shared" si="38"/>
        <v>2</v>
      </c>
      <c r="E146" s="15" t="s">
        <v>95</v>
      </c>
      <c r="F146" s="15" t="str">
        <f t="array" ref="F146">IF(C146&lt;&gt;"",ADDRESS(ROW(C146),COLUMN(C146))&amp;":"&amp;ADDRESS(ROW(C146)-1+MATCH(TRUE,C147:$C$463&lt;&gt;"",0),COLUMN(U146)),F145)</f>
        <v>$C$146:$U$149</v>
      </c>
      <c r="G146" s="18" t="s">
        <v>246</v>
      </c>
      <c r="H146" s="28" t="s">
        <v>355</v>
      </c>
      <c r="I146" s="28" t="s">
        <v>566</v>
      </c>
      <c r="M146" s="18" t="str">
        <f>IFERROR(VLOOKUP(G146,ListaEfectos!$A$4:$F$77,6,0),"")</f>
        <v>Fuego, Luz, Oscuridad</v>
      </c>
      <c r="N146" s="46" t="str">
        <f>IF(G146="requerimiento","Desventaja",IFERROR(IF(VLOOKUP($G146,ListaEfectos!$A$4:$F$77,1,0)&lt;&gt;"","Efecto"),IFERROR(IF(VLOOKUP($G146,ListaDesventajas!$A$2:$A$24,1,0)&lt;&gt;"","Desventaja"),G146)))</f>
        <v>Efecto</v>
      </c>
      <c r="O146" s="17">
        <f ca="1">IF($N146="Efecto",IFERROR(VLOOKUP(H146,INDIRECT(VLOOKUP($G146,ListaEfectos!$A$4:$F$77,2,0)),2,0),0),IF($N146="Desventaja",IFERROR(VLOOKUP(H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25</v>
      </c>
      <c r="P146" s="15">
        <f ca="1">IF($N146="Efecto",IFERROR(VLOOKUP(I146,INDIRECT(VLOOKUP($G146,ListaEfectos!$A$4:$F$77,2,0)),2,0),0),IF($N146="Desventaja",IFERROR(VLOOKUP(I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10</v>
      </c>
      <c r="Q146" s="15">
        <f ca="1">IF($N146="Efecto",IFERROR(VLOOKUP(J146,INDIRECT(VLOOKUP($G146,ListaEfectos!$A$4:$F$77,2,0)),2,0),0),IF($N146="Desventaja",IFERROR(VLOOKUP(J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0</v>
      </c>
      <c r="R146" s="15">
        <f ca="1">IF($N146="Efecto",IFERROR(VLOOKUP(K146,INDIRECT(VLOOKUP($G146,ListaEfectos!$A$4:$F$77,2,0)),2,0),0),IF($N146="Desventaja",IFERROR(VLOOKUP(K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0</v>
      </c>
      <c r="S146" s="15">
        <f ca="1">IF($N146="Efecto",IFERROR(VLOOKUP(L146,INDIRECT(VLOOKUP($G146,ListaEfectos!$A$4:$F$77,2,0)),2,0),0),IF($N146="Desventaja",IFERROR(VLOOKUP(L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0</v>
      </c>
      <c r="T146" s="52">
        <f t="shared" ca="1" si="29"/>
        <v>35</v>
      </c>
      <c r="V146" s="15" t="str">
        <f t="shared" si="28"/>
        <v>Ataque con Área (50 metros de radio, Elección de Blanco)</v>
      </c>
      <c r="W146" s="15" t="str">
        <f t="shared" si="27"/>
        <v/>
      </c>
      <c r="X146" s="15" t="str">
        <f t="shared" si="30"/>
        <v/>
      </c>
      <c r="Y146" s="34" t="str">
        <f t="shared" ca="1" si="39"/>
        <v>Ataque con Área (50 metros de radio, Elección de Blanco), Ataque Elemental (Aire), Multiplicador al Daño (x3)</v>
      </c>
      <c r="Z146" s="34" t="str">
        <f t="shared" ca="1" si="31"/>
        <v>Penalizador A Toda Acción (-75)</v>
      </c>
      <c r="AA146" s="34" t="str">
        <f t="shared" ca="1" si="32"/>
        <v/>
      </c>
      <c r="AB146" s="61" t="str">
        <f t="shared" ca="1" si="33"/>
        <v>Ataque con Área (50 metros de radio, Elección de Blanco), Ataque Elemental (Aire), Multiplicador al Daño (x3)</v>
      </c>
      <c r="AC146" s="62" t="str">
        <f t="shared" ca="1" si="34"/>
        <v>Penalizador A Toda Acción (-75)</v>
      </c>
      <c r="AD146" s="56" t="str">
        <f t="shared" si="35"/>
        <v>Denkido, El Camino De La Electricidad</v>
      </c>
      <c r="AE146" s="15" t="str">
        <f t="shared" ca="1" si="36"/>
        <v>Fuego, Luz, Oscuridad, Variable, Fuego</v>
      </c>
      <c r="AF146" s="15" t="str">
        <f ca="1">IF($AB146="","",IF(OR([1]Tablas!A$1&gt;MATCH("?*",$AB147:$AB163,0),INDEX($T:$T,ROW($M145)+[1]Tablas!A$1)&lt;5),"",IF(INDEX($T:$T,ROW($M145)+[1]Tablas!A$1)&lt;6,"000",SUBSTITUTE(SUBSTITUTE(SUBSTITUTE(SUBSTITUTE(SUBSTITUTE(SUBSTITUTE(SUBSTITUTE(INDIRECT(ADDRESS(ROW($M145)+[1]Tablas!A$1,COLUMN($M146))),", ",""),"Aire","1"),"Agua","2"),"Fuego","3"),"Tierra","4"),"Luz","5"),"Oscuridad","6"))))</f>
        <v>356</v>
      </c>
      <c r="AG146" s="15" t="str">
        <f ca="1">IF($AB146="","",IF(OR([1]Tablas!B$1&gt;MATCH("?*",$AB147:$AB163,0),INDEX($T:$T,ROW($M145)+[1]Tablas!B$1)&lt;5),"",IF(INDEX($T:$T,ROW($M145)+[1]Tablas!B$1)&lt;6,"000",SUBSTITUTE(SUBSTITUTE(SUBSTITUTE(SUBSTITUTE(SUBSTITUTE(SUBSTITUTE(SUBSTITUTE(INDIRECT(ADDRESS(ROW($M145)+[1]Tablas!B$1,COLUMN($M146))),", ",""),"Aire","1"),"Agua","2"),"Fuego","3"),"Tierra","4"),"Luz","5"),"Oscuridad","6"))))</f>
        <v>000</v>
      </c>
      <c r="AH146" s="15" t="str">
        <f ca="1">IF($AB146="","",IF(OR([1]Tablas!C$1&gt;MATCH("?*",$AB147:$AB163,0),INDEX($T:$T,ROW($M145)+[1]Tablas!C$1)&lt;5),"",IF(INDEX($T:$T,ROW($M145)+[1]Tablas!C$1)&lt;6,"000",SUBSTITUTE(SUBSTITUTE(SUBSTITUTE(SUBSTITUTE(SUBSTITUTE(SUBSTITUTE(SUBSTITUTE(INDIRECT(ADDRESS(ROW($M145)+[1]Tablas!C$1,COLUMN($M146))),", ",""),"Aire","1"),"Agua","2"),"Fuego","3"),"Tierra","4"),"Luz","5"),"Oscuridad","6"))))</f>
        <v>3</v>
      </c>
      <c r="AI146" s="15" t="str">
        <f ca="1">IF($AB146="","",IF(OR([1]Tablas!D$1&gt;MATCH("?*",$AB147:$AB163,0),INDEX($T:$T,ROW($M145)+[1]Tablas!D$1)&lt;5),"",IF(INDEX($T:$T,ROW($M145)+[1]Tablas!D$1)&lt;6,"000",SUBSTITUTE(SUBSTITUTE(SUBSTITUTE(SUBSTITUTE(SUBSTITUTE(SUBSTITUTE(SUBSTITUTE(INDIRECT(ADDRESS(ROW($M145)+[1]Tablas!D$1,COLUMN($M146))),", ",""),"Aire","1"),"Agua","2"),"Fuego","3"),"Tierra","4"),"Luz","5"),"Oscuridad","6"))))</f>
        <v/>
      </c>
      <c r="AJ146" s="15" t="str">
        <f ca="1">IF($AB146="","",IF(OR([1]Tablas!E$1&gt;MATCH("?*",$AB147:$AB163,0),INDEX($T:$T,ROW($M145)+[1]Tablas!E$1)&lt;5),"",IF(INDEX($T:$T,ROW($M145)+[1]Tablas!E$1)&lt;6,"000",SUBSTITUTE(SUBSTITUTE(SUBSTITUTE(SUBSTITUTE(SUBSTITUTE(SUBSTITUTE(SUBSTITUTE(INDIRECT(ADDRESS(ROW($M145)+[1]Tablas!E$1,COLUMN($M146))),", ",""),"Aire","1"),"Agua","2"),"Fuego","3"),"Tierra","4"),"Luz","5"),"Oscuridad","6"))))</f>
        <v/>
      </c>
      <c r="AK146" s="15" t="str">
        <f ca="1">IF($AB146="","",IF(OR([1]Tablas!F$1&gt;MATCH("?*",$AB147:$AB163,0),INDEX($T:$T,ROW($M145)+[1]Tablas!F$1)&lt;5),"",IF(INDEX($T:$T,ROW($M145)+[1]Tablas!F$1)&lt;6,"000",SUBSTITUTE(SUBSTITUTE(SUBSTITUTE(SUBSTITUTE(SUBSTITUTE(SUBSTITUTE(SUBSTITUTE(INDIRECT(ADDRESS(ROW($M145)+[1]Tablas!F$1,COLUMN($M146))),", ",""),"Aire","1"),"Agua","2"),"Fuego","3"),"Tierra","4"),"Luz","5"),"Oscuridad","6"))))</f>
        <v/>
      </c>
    </row>
    <row r="147" spans="1:37" x14ac:dyDescent="0.25">
      <c r="A147" s="75"/>
      <c r="C147" s="15" t="str">
        <f t="shared" si="37"/>
        <v/>
      </c>
      <c r="D147" s="15" t="str">
        <f t="shared" si="38"/>
        <v/>
      </c>
      <c r="E147" s="15" t="s">
        <v>96</v>
      </c>
      <c r="F147" s="15" t="str">
        <f t="array" ref="F147">IF(C147&lt;&gt;"",ADDRESS(ROW(C147),COLUMN(C147))&amp;":"&amp;ADDRESS(ROW(C147)-1+MATCH(TRUE,C148:$C$463&lt;&gt;"",0),COLUMN(U147)),F146)</f>
        <v>$C$146:$U$149</v>
      </c>
      <c r="G147" s="18" t="s">
        <v>248</v>
      </c>
      <c r="H147" s="28" t="s">
        <v>761</v>
      </c>
      <c r="M147" s="18" t="str">
        <f>IFERROR(VLOOKUP(G147,ListaEfectos!$A$4:$F$77,6,0),"")</f>
        <v>Variable</v>
      </c>
      <c r="N147" s="46" t="str">
        <f>IF(G147="requerimiento","Desventaja",IFERROR(IF(VLOOKUP($G147,ListaEfectos!$A$4:$F$77,1,0)&lt;&gt;"","Efecto"),IFERROR(IF(VLOOKUP($G147,ListaDesventajas!$A$2:$A$24,1,0)&lt;&gt;"","Desventaja"),G147)))</f>
        <v>Efecto</v>
      </c>
      <c r="O147" s="17">
        <f ca="1">IF($N147="Efecto",IFERROR(VLOOKUP(H147,INDIRECT(VLOOKUP($G147,ListaEfectos!$A$4:$F$77,2,0)),2,0),0),IF($N147="Desventaja",IFERROR(VLOOKUP(H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5</v>
      </c>
      <c r="P147" s="15">
        <f ca="1">IF($N147="Efecto",IFERROR(VLOOKUP(I147,INDIRECT(VLOOKUP($G147,ListaEfectos!$A$4:$F$77,2,0)),2,0),0),IF($N147="Desventaja",IFERROR(VLOOKUP(I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0</v>
      </c>
      <c r="Q147" s="15">
        <f ca="1">IF($N147="Efecto",IFERROR(VLOOKUP(J147,INDIRECT(VLOOKUP($G147,ListaEfectos!$A$4:$F$77,2,0)),2,0),0),IF($N147="Desventaja",IFERROR(VLOOKUP(J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0</v>
      </c>
      <c r="R147" s="15">
        <f ca="1">IF($N147="Efecto",IFERROR(VLOOKUP(K147,INDIRECT(VLOOKUP($G147,ListaEfectos!$A$4:$F$77,2,0)),2,0),0),IF($N147="Desventaja",IFERROR(VLOOKUP(K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0</v>
      </c>
      <c r="S147" s="15">
        <f ca="1">IF($N147="Efecto",IFERROR(VLOOKUP(L147,INDIRECT(VLOOKUP($G147,ListaEfectos!$A$4:$F$77,2,0)),2,0),0),IF($N147="Desventaja",IFERROR(VLOOKUP(L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0</v>
      </c>
      <c r="T147" s="52">
        <f t="shared" ca="1" si="29"/>
        <v>5</v>
      </c>
      <c r="V147" s="15" t="str">
        <f t="shared" si="28"/>
        <v>Ataque Elemental (Aire)</v>
      </c>
      <c r="W147" s="15" t="str">
        <f t="shared" si="27"/>
        <v/>
      </c>
      <c r="X147" s="15" t="str">
        <f t="shared" si="30"/>
        <v/>
      </c>
      <c r="Y147" s="34" t="str">
        <f t="shared" ca="1" si="39"/>
        <v/>
      </c>
      <c r="Z147" s="34" t="str">
        <f t="shared" ca="1" si="31"/>
        <v/>
      </c>
      <c r="AA147" s="34" t="str">
        <f t="shared" ca="1" si="32"/>
        <v/>
      </c>
      <c r="AB147" s="61" t="str">
        <f t="shared" ca="1" si="33"/>
        <v/>
      </c>
      <c r="AC147" s="62" t="str">
        <f t="shared" ca="1" si="34"/>
        <v/>
      </c>
      <c r="AD147" s="56" t="str">
        <f t="shared" si="35"/>
        <v/>
      </c>
      <c r="AE147" s="15" t="str">
        <f t="shared" ca="1" si="36"/>
        <v/>
      </c>
      <c r="AF147" s="15" t="str">
        <f ca="1">IF($AB147="","",IF(OR([1]Tablas!A$1&gt;MATCH("?*",$AB148:$AB164,0),INDEX($T:$T,ROW($M146)+[1]Tablas!A$1)&lt;5),"",IF(INDEX($T:$T,ROW($M146)+[1]Tablas!A$1)&lt;6,"000",SUBSTITUTE(SUBSTITUTE(SUBSTITUTE(SUBSTITUTE(SUBSTITUTE(SUBSTITUTE(SUBSTITUTE(INDIRECT(ADDRESS(ROW($M146)+[1]Tablas!A$1,COLUMN($M147))),", ",""),"Aire","1"),"Agua","2"),"Fuego","3"),"Tierra","4"),"Luz","5"),"Oscuridad","6"))))</f>
        <v/>
      </c>
      <c r="AG147" s="15" t="str">
        <f ca="1">IF($AB147="","",IF(OR([1]Tablas!B$1&gt;MATCH("?*",$AB148:$AB164,0),INDEX($T:$T,ROW($M146)+[1]Tablas!B$1)&lt;5),"",IF(INDEX($T:$T,ROW($M146)+[1]Tablas!B$1)&lt;6,"000",SUBSTITUTE(SUBSTITUTE(SUBSTITUTE(SUBSTITUTE(SUBSTITUTE(SUBSTITUTE(SUBSTITUTE(INDIRECT(ADDRESS(ROW($M146)+[1]Tablas!B$1,COLUMN($M147))),", ",""),"Aire","1"),"Agua","2"),"Fuego","3"),"Tierra","4"),"Luz","5"),"Oscuridad","6"))))</f>
        <v/>
      </c>
      <c r="AH147" s="15" t="str">
        <f ca="1">IF($AB147="","",IF(OR([1]Tablas!C$1&gt;MATCH("?*",$AB148:$AB164,0),INDEX($T:$T,ROW($M146)+[1]Tablas!C$1)&lt;5),"",IF(INDEX($T:$T,ROW($M146)+[1]Tablas!C$1)&lt;6,"000",SUBSTITUTE(SUBSTITUTE(SUBSTITUTE(SUBSTITUTE(SUBSTITUTE(SUBSTITUTE(SUBSTITUTE(INDIRECT(ADDRESS(ROW($M146)+[1]Tablas!C$1,COLUMN($M147))),", ",""),"Aire","1"),"Agua","2"),"Fuego","3"),"Tierra","4"),"Luz","5"),"Oscuridad","6"))))</f>
        <v/>
      </c>
      <c r="AI147" s="15" t="str">
        <f ca="1">IF($AB147="","",IF(OR([1]Tablas!D$1&gt;MATCH("?*",$AB148:$AB164,0),INDEX($T:$T,ROW($M146)+[1]Tablas!D$1)&lt;5),"",IF(INDEX($T:$T,ROW($M146)+[1]Tablas!D$1)&lt;6,"000",SUBSTITUTE(SUBSTITUTE(SUBSTITUTE(SUBSTITUTE(SUBSTITUTE(SUBSTITUTE(SUBSTITUTE(INDIRECT(ADDRESS(ROW($M146)+[1]Tablas!D$1,COLUMN($M147))),", ",""),"Aire","1"),"Agua","2"),"Fuego","3"),"Tierra","4"),"Luz","5"),"Oscuridad","6"))))</f>
        <v/>
      </c>
      <c r="AJ147" s="15" t="str">
        <f ca="1">IF($AB147="","",IF(OR([1]Tablas!E$1&gt;MATCH("?*",$AB148:$AB164,0),INDEX($T:$T,ROW($M146)+[1]Tablas!E$1)&lt;5),"",IF(INDEX($T:$T,ROW($M146)+[1]Tablas!E$1)&lt;6,"000",SUBSTITUTE(SUBSTITUTE(SUBSTITUTE(SUBSTITUTE(SUBSTITUTE(SUBSTITUTE(SUBSTITUTE(INDIRECT(ADDRESS(ROW($M146)+[1]Tablas!E$1,COLUMN($M147))),", ",""),"Aire","1"),"Agua","2"),"Fuego","3"),"Tierra","4"),"Luz","5"),"Oscuridad","6"))))</f>
        <v/>
      </c>
      <c r="AK147" s="15" t="str">
        <f ca="1">IF($AB147="","",IF(OR([1]Tablas!F$1&gt;MATCH("?*",$AB148:$AB164,0),INDEX($T:$T,ROW($M146)+[1]Tablas!F$1)&lt;5),"",IF(INDEX($T:$T,ROW($M146)+[1]Tablas!F$1)&lt;6,"000",SUBSTITUTE(SUBSTITUTE(SUBSTITUTE(SUBSTITUTE(SUBSTITUTE(SUBSTITUTE(SUBSTITUTE(INDIRECT(ADDRESS(ROW($M146)+[1]Tablas!F$1,COLUMN($M147))),", ",""),"Aire","1"),"Agua","2"),"Fuego","3"),"Tierra","4"),"Luz","5"),"Oscuridad","6"))))</f>
        <v/>
      </c>
    </row>
    <row r="148" spans="1:37" x14ac:dyDescent="0.25">
      <c r="A148" s="75"/>
      <c r="C148" s="15" t="str">
        <f t="shared" si="37"/>
        <v/>
      </c>
      <c r="D148" s="15" t="str">
        <f t="shared" si="38"/>
        <v/>
      </c>
      <c r="E148" s="15" t="s">
        <v>97</v>
      </c>
      <c r="F148" s="15" t="str">
        <f t="array" ref="F148">IF(C148&lt;&gt;"",ADDRESS(ROW(C148),COLUMN(C148))&amp;":"&amp;ADDRESS(ROW(C148)-1+MATCH(TRUE,C149:$C$463&lt;&gt;"",0),COLUMN(U148)),F147)</f>
        <v>$C$146:$U$149</v>
      </c>
      <c r="G148" s="18" t="s">
        <v>253</v>
      </c>
      <c r="H148" s="28" t="s">
        <v>377</v>
      </c>
      <c r="M148" s="18" t="str">
        <f>IFERROR(VLOOKUP(G148,ListaEfectos!$A$4:$F$77,6,0),"")</f>
        <v>Fuego</v>
      </c>
      <c r="N148" s="46" t="str">
        <f>IF(G148="requerimiento","Desventaja",IFERROR(IF(VLOOKUP($G148,ListaEfectos!$A$4:$F$77,1,0)&lt;&gt;"","Efecto"),IFERROR(IF(VLOOKUP($G148,ListaDesventajas!$A$2:$A$24,1,0)&lt;&gt;"","Desventaja"),G148)))</f>
        <v>Efecto</v>
      </c>
      <c r="O148" s="17">
        <f ca="1">IF($N148="Efecto",IFERROR(VLOOKUP(H148,INDIRECT(VLOOKUP($G148,ListaEfectos!$A$4:$F$77,2,0)),2,0),0),IF($N148="Desventaja",IFERROR(VLOOKUP(H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40</v>
      </c>
      <c r="P148" s="15">
        <f ca="1">IF($N148="Efecto",IFERROR(VLOOKUP(I148,INDIRECT(VLOOKUP($G148,ListaEfectos!$A$4:$F$77,2,0)),2,0),0),IF($N148="Desventaja",IFERROR(VLOOKUP(I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0</v>
      </c>
      <c r="Q148" s="15">
        <f ca="1">IF($N148="Efecto",IFERROR(VLOOKUP(J148,INDIRECT(VLOOKUP($G148,ListaEfectos!$A$4:$F$77,2,0)),2,0),0),IF($N148="Desventaja",IFERROR(VLOOKUP(J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0</v>
      </c>
      <c r="R148" s="15">
        <f ca="1">IF($N148="Efecto",IFERROR(VLOOKUP(K148,INDIRECT(VLOOKUP($G148,ListaEfectos!$A$4:$F$77,2,0)),2,0),0),IF($N148="Desventaja",IFERROR(VLOOKUP(K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0</v>
      </c>
      <c r="S148" s="15">
        <f ca="1">IF($N148="Efecto",IFERROR(VLOOKUP(L148,INDIRECT(VLOOKUP($G148,ListaEfectos!$A$4:$F$77,2,0)),2,0),0),IF($N148="Desventaja",IFERROR(VLOOKUP(L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0</v>
      </c>
      <c r="T148" s="52">
        <f t="shared" ca="1" si="29"/>
        <v>40</v>
      </c>
      <c r="V148" s="15" t="str">
        <f t="shared" si="28"/>
        <v>Multiplicador al Daño (x3)</v>
      </c>
      <c r="W148" s="15" t="str">
        <f t="shared" si="27"/>
        <v/>
      </c>
      <c r="X148" s="15" t="str">
        <f t="shared" si="30"/>
        <v/>
      </c>
      <c r="Y148" s="34" t="str">
        <f t="shared" ca="1" si="39"/>
        <v/>
      </c>
      <c r="Z148" s="34" t="str">
        <f t="shared" ca="1" si="31"/>
        <v/>
      </c>
      <c r="AA148" s="34" t="str">
        <f t="shared" ca="1" si="32"/>
        <v/>
      </c>
      <c r="AB148" s="61" t="str">
        <f t="shared" ca="1" si="33"/>
        <v/>
      </c>
      <c r="AC148" s="62" t="str">
        <f t="shared" ca="1" si="34"/>
        <v/>
      </c>
      <c r="AD148" s="56" t="str">
        <f t="shared" si="35"/>
        <v/>
      </c>
      <c r="AE148" s="15" t="str">
        <f t="shared" ca="1" si="36"/>
        <v/>
      </c>
      <c r="AF148" s="15" t="str">
        <f ca="1">IF($AB148="","",IF(OR([1]Tablas!A$1&gt;MATCH("?*",$AB149:$AB165,0),INDEX($T:$T,ROW($M147)+[1]Tablas!A$1)&lt;5),"",IF(INDEX($T:$T,ROW($M147)+[1]Tablas!A$1)&lt;6,"000",SUBSTITUTE(SUBSTITUTE(SUBSTITUTE(SUBSTITUTE(SUBSTITUTE(SUBSTITUTE(SUBSTITUTE(INDIRECT(ADDRESS(ROW($M147)+[1]Tablas!A$1,COLUMN($M148))),", ",""),"Aire","1"),"Agua","2"),"Fuego","3"),"Tierra","4"),"Luz","5"),"Oscuridad","6"))))</f>
        <v/>
      </c>
      <c r="AG148" s="15" t="str">
        <f ca="1">IF($AB148="","",IF(OR([1]Tablas!B$1&gt;MATCH("?*",$AB149:$AB165,0),INDEX($T:$T,ROW($M147)+[1]Tablas!B$1)&lt;5),"",IF(INDEX($T:$T,ROW($M147)+[1]Tablas!B$1)&lt;6,"000",SUBSTITUTE(SUBSTITUTE(SUBSTITUTE(SUBSTITUTE(SUBSTITUTE(SUBSTITUTE(SUBSTITUTE(INDIRECT(ADDRESS(ROW($M147)+[1]Tablas!B$1,COLUMN($M148))),", ",""),"Aire","1"),"Agua","2"),"Fuego","3"),"Tierra","4"),"Luz","5"),"Oscuridad","6"))))</f>
        <v/>
      </c>
      <c r="AH148" s="15" t="str">
        <f ca="1">IF($AB148="","",IF(OR([1]Tablas!C$1&gt;MATCH("?*",$AB149:$AB165,0),INDEX($T:$T,ROW($M147)+[1]Tablas!C$1)&lt;5),"",IF(INDEX($T:$T,ROW($M147)+[1]Tablas!C$1)&lt;6,"000",SUBSTITUTE(SUBSTITUTE(SUBSTITUTE(SUBSTITUTE(SUBSTITUTE(SUBSTITUTE(SUBSTITUTE(INDIRECT(ADDRESS(ROW($M147)+[1]Tablas!C$1,COLUMN($M148))),", ",""),"Aire","1"),"Agua","2"),"Fuego","3"),"Tierra","4"),"Luz","5"),"Oscuridad","6"))))</f>
        <v/>
      </c>
      <c r="AI148" s="15" t="str">
        <f ca="1">IF($AB148="","",IF(OR([1]Tablas!D$1&gt;MATCH("?*",$AB149:$AB165,0),INDEX($T:$T,ROW($M147)+[1]Tablas!D$1)&lt;5),"",IF(INDEX($T:$T,ROW($M147)+[1]Tablas!D$1)&lt;6,"000",SUBSTITUTE(SUBSTITUTE(SUBSTITUTE(SUBSTITUTE(SUBSTITUTE(SUBSTITUTE(SUBSTITUTE(INDIRECT(ADDRESS(ROW($M147)+[1]Tablas!D$1,COLUMN($M148))),", ",""),"Aire","1"),"Agua","2"),"Fuego","3"),"Tierra","4"),"Luz","5"),"Oscuridad","6"))))</f>
        <v/>
      </c>
      <c r="AJ148" s="15" t="str">
        <f ca="1">IF($AB148="","",IF(OR([1]Tablas!E$1&gt;MATCH("?*",$AB149:$AB165,0),INDEX($T:$T,ROW($M147)+[1]Tablas!E$1)&lt;5),"",IF(INDEX($T:$T,ROW($M147)+[1]Tablas!E$1)&lt;6,"000",SUBSTITUTE(SUBSTITUTE(SUBSTITUTE(SUBSTITUTE(SUBSTITUTE(SUBSTITUTE(SUBSTITUTE(INDIRECT(ADDRESS(ROW($M147)+[1]Tablas!E$1,COLUMN($M148))),", ",""),"Aire","1"),"Agua","2"),"Fuego","3"),"Tierra","4"),"Luz","5"),"Oscuridad","6"))))</f>
        <v/>
      </c>
      <c r="AK148" s="15" t="str">
        <f ca="1">IF($AB148="","",IF(OR([1]Tablas!F$1&gt;MATCH("?*",$AB149:$AB165,0),INDEX($T:$T,ROW($M147)+[1]Tablas!F$1)&lt;5),"",IF(INDEX($T:$T,ROW($M147)+[1]Tablas!F$1)&lt;6,"000",SUBSTITUTE(SUBSTITUTE(SUBSTITUTE(SUBSTITUTE(SUBSTITUTE(SUBSTITUTE(SUBSTITUTE(INDIRECT(ADDRESS(ROW($M147)+[1]Tablas!F$1,COLUMN($M148))),", ",""),"Aire","1"),"Agua","2"),"Fuego","3"),"Tierra","4"),"Luz","5"),"Oscuridad","6"))))</f>
        <v/>
      </c>
    </row>
    <row r="149" spans="1:37" x14ac:dyDescent="0.25">
      <c r="A149" s="75"/>
      <c r="B149" s="18" t="s">
        <v>263</v>
      </c>
      <c r="C149" s="15" t="str">
        <f t="shared" si="37"/>
        <v/>
      </c>
      <c r="D149" s="15">
        <f t="shared" si="38"/>
        <v>5</v>
      </c>
      <c r="F149" s="15" t="str">
        <f t="array" ref="F149">IF(C149&lt;&gt;"",ADDRESS(ROW(C149),COLUMN(C149))&amp;":"&amp;ADDRESS(ROW(C149)-1+MATCH(TRUE,C150:$C$463&lt;&gt;"",0),COLUMN(U149)),F148)</f>
        <v>$C$146:$U$149</v>
      </c>
      <c r="G149" s="18" t="s">
        <v>969</v>
      </c>
      <c r="H149" s="29" t="s">
        <v>544</v>
      </c>
      <c r="M149" s="18" t="str">
        <f>IFERROR(VLOOKUP(G149,ListaEfectos!$A$4:$F$77,6,0),"")</f>
        <v/>
      </c>
      <c r="N149" s="46" t="str">
        <f>IF(G149="requerimiento","Desventaja",IFERROR(IF(VLOOKUP($G149,ListaEfectos!$A$4:$F$77,1,0)&lt;&gt;"","Efecto"),IFERROR(IF(VLOOKUP($G149,ListaDesventajas!$A$2:$A$24,1,0)&lt;&gt;"","Desventaja"),G149)))</f>
        <v>Desventaja</v>
      </c>
      <c r="O149" s="17">
        <f ca="1">IF($N149="Efecto",IFERROR(VLOOKUP(H149,INDIRECT(VLOOKUP($G149,ListaEfectos!$A$4:$F$77,2,0)),2,0),0),IF($N149="Desventaja",IFERROR(VLOOKUP(H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-15</v>
      </c>
      <c r="P149" s="15">
        <f ca="1">IF($N149="Efecto",IFERROR(VLOOKUP(I149,INDIRECT(VLOOKUP($G149,ListaEfectos!$A$4:$F$77,2,0)),2,0),0),IF($N149="Desventaja",IFERROR(VLOOKUP(I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0</v>
      </c>
      <c r="Q149" s="15">
        <f ca="1">IF($N149="Efecto",IFERROR(VLOOKUP(J149,INDIRECT(VLOOKUP($G149,ListaEfectos!$A$4:$F$77,2,0)),2,0),0),IF($N149="Desventaja",IFERROR(VLOOKUP(J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0</v>
      </c>
      <c r="R149" s="15">
        <f ca="1">IF($N149="Efecto",IFERROR(VLOOKUP(K149,INDIRECT(VLOOKUP($G149,ListaEfectos!$A$4:$F$77,2,0)),2,0),0),IF($N149="Desventaja",IFERROR(VLOOKUP(K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0</v>
      </c>
      <c r="S149" s="15">
        <f ca="1">IF($N149="Efecto",IFERROR(VLOOKUP(L149,INDIRECT(VLOOKUP($G149,ListaEfectos!$A$4:$F$77,2,0)),2,0),0),IF($N149="Desventaja",IFERROR(VLOOKUP(L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0</v>
      </c>
      <c r="T149" s="52">
        <f t="shared" ca="1" si="29"/>
        <v>-15</v>
      </c>
      <c r="V149" s="15" t="str">
        <f t="shared" si="28"/>
        <v/>
      </c>
      <c r="W149" s="15" t="str">
        <f t="shared" si="27"/>
        <v>Penalizador A Toda Acción (-75)</v>
      </c>
      <c r="X149" s="15" t="str">
        <f t="shared" si="30"/>
        <v/>
      </c>
      <c r="Y149" s="34" t="str">
        <f t="shared" ca="1" si="39"/>
        <v/>
      </c>
      <c r="Z149" s="34" t="str">
        <f t="shared" ca="1" si="31"/>
        <v/>
      </c>
      <c r="AA149" s="34" t="str">
        <f t="shared" ca="1" si="32"/>
        <v/>
      </c>
      <c r="AB149" s="61" t="str">
        <f t="shared" ca="1" si="33"/>
        <v/>
      </c>
      <c r="AC149" s="62" t="str">
        <f t="shared" ca="1" si="34"/>
        <v/>
      </c>
      <c r="AD149" s="56" t="e">
        <f t="shared" si="35"/>
        <v>#VALUE!</v>
      </c>
      <c r="AE149" s="15" t="str">
        <f t="shared" ca="1" si="36"/>
        <v/>
      </c>
      <c r="AF149" s="15" t="str">
        <f ca="1">IF($AB149="","",IF(OR([1]Tablas!A$1&gt;MATCH("?*",$AB150:$AB166,0),INDEX($T:$T,ROW($M148)+[1]Tablas!A$1)&lt;5),"",IF(INDEX($T:$T,ROW($M148)+[1]Tablas!A$1)&lt;6,"000",SUBSTITUTE(SUBSTITUTE(SUBSTITUTE(SUBSTITUTE(SUBSTITUTE(SUBSTITUTE(SUBSTITUTE(INDIRECT(ADDRESS(ROW($M148)+[1]Tablas!A$1,COLUMN($M149))),", ",""),"Aire","1"),"Agua","2"),"Fuego","3"),"Tierra","4"),"Luz","5"),"Oscuridad","6"))))</f>
        <v/>
      </c>
      <c r="AG149" s="15" t="str">
        <f ca="1">IF($AB149="","",IF(OR([1]Tablas!B$1&gt;MATCH("?*",$AB150:$AB166,0),INDEX($T:$T,ROW($M148)+[1]Tablas!B$1)&lt;5),"",IF(INDEX($T:$T,ROW($M148)+[1]Tablas!B$1)&lt;6,"000",SUBSTITUTE(SUBSTITUTE(SUBSTITUTE(SUBSTITUTE(SUBSTITUTE(SUBSTITUTE(SUBSTITUTE(INDIRECT(ADDRESS(ROW($M148)+[1]Tablas!B$1,COLUMN($M149))),", ",""),"Aire","1"),"Agua","2"),"Fuego","3"),"Tierra","4"),"Luz","5"),"Oscuridad","6"))))</f>
        <v/>
      </c>
      <c r="AH149" s="15" t="str">
        <f ca="1">IF($AB149="","",IF(OR([1]Tablas!C$1&gt;MATCH("?*",$AB150:$AB166,0),INDEX($T:$T,ROW($M148)+[1]Tablas!C$1)&lt;5),"",IF(INDEX($T:$T,ROW($M148)+[1]Tablas!C$1)&lt;6,"000",SUBSTITUTE(SUBSTITUTE(SUBSTITUTE(SUBSTITUTE(SUBSTITUTE(SUBSTITUTE(SUBSTITUTE(INDIRECT(ADDRESS(ROW($M148)+[1]Tablas!C$1,COLUMN($M149))),", ",""),"Aire","1"),"Agua","2"),"Fuego","3"),"Tierra","4"),"Luz","5"),"Oscuridad","6"))))</f>
        <v/>
      </c>
      <c r="AI149" s="15" t="str">
        <f ca="1">IF($AB149="","",IF(OR([1]Tablas!D$1&gt;MATCH("?*",$AB150:$AB166,0),INDEX($T:$T,ROW($M148)+[1]Tablas!D$1)&lt;5),"",IF(INDEX($T:$T,ROW($M148)+[1]Tablas!D$1)&lt;6,"000",SUBSTITUTE(SUBSTITUTE(SUBSTITUTE(SUBSTITUTE(SUBSTITUTE(SUBSTITUTE(SUBSTITUTE(INDIRECT(ADDRESS(ROW($M148)+[1]Tablas!D$1,COLUMN($M149))),", ",""),"Aire","1"),"Agua","2"),"Fuego","3"),"Tierra","4"),"Luz","5"),"Oscuridad","6"))))</f>
        <v/>
      </c>
      <c r="AJ149" s="15" t="str">
        <f ca="1">IF($AB149="","",IF(OR([1]Tablas!E$1&gt;MATCH("?*",$AB150:$AB166,0),INDEX($T:$T,ROW($M148)+[1]Tablas!E$1)&lt;5),"",IF(INDEX($T:$T,ROW($M148)+[1]Tablas!E$1)&lt;6,"000",SUBSTITUTE(SUBSTITUTE(SUBSTITUTE(SUBSTITUTE(SUBSTITUTE(SUBSTITUTE(SUBSTITUTE(INDIRECT(ADDRESS(ROW($M148)+[1]Tablas!E$1,COLUMN($M149))),", ",""),"Aire","1"),"Agua","2"),"Fuego","3"),"Tierra","4"),"Luz","5"),"Oscuridad","6"))))</f>
        <v/>
      </c>
      <c r="AK149" s="15" t="str">
        <f ca="1">IF($AB149="","",IF(OR([1]Tablas!F$1&gt;MATCH("?*",$AB150:$AB166,0),INDEX($T:$T,ROW($M148)+[1]Tablas!F$1)&lt;5),"",IF(INDEX($T:$T,ROW($M148)+[1]Tablas!F$1)&lt;6,"000",SUBSTITUTE(SUBSTITUTE(SUBSTITUTE(SUBSTITUTE(SUBSTITUTE(SUBSTITUTE(SUBSTITUTE(INDIRECT(ADDRESS(ROW($M148)+[1]Tablas!F$1,COLUMN($M149))),", ",""),"Aire","1"),"Agua","2"),"Fuego","3"),"Tierra","4"),"Luz","5"),"Oscuridad","6"))))</f>
        <v/>
      </c>
    </row>
    <row r="150" spans="1:37" x14ac:dyDescent="0.25">
      <c r="A150" s="75"/>
      <c r="B150" s="18" t="s">
        <v>433</v>
      </c>
      <c r="C150" s="15">
        <f t="shared" si="37"/>
        <v>75</v>
      </c>
      <c r="D150" s="15">
        <f t="shared" si="38"/>
        <v>2</v>
      </c>
      <c r="E150" s="15" t="s">
        <v>98</v>
      </c>
      <c r="F150" s="15" t="str">
        <f t="array" ref="F150">IF(C150&lt;&gt;"",ADDRESS(ROW(C150),COLUMN(C150))&amp;":"&amp;ADDRESS(ROW(C150)-1+MATCH(TRUE,C151:$C$463&lt;&gt;"",0),COLUMN(U150)),F149)</f>
        <v>$C$150:$U$153</v>
      </c>
      <c r="G150" s="18" t="s">
        <v>336</v>
      </c>
      <c r="H150" s="15" t="s">
        <v>819</v>
      </c>
      <c r="I150" s="28" t="s">
        <v>795</v>
      </c>
      <c r="L150" s="28" t="s">
        <v>100</v>
      </c>
      <c r="M150" s="18" t="str">
        <f>IFERROR(VLOOKUP(G150,ListaEfectos!$A$4:$F$77,6,0),"")</f>
        <v>Agua</v>
      </c>
      <c r="N150" s="46" t="str">
        <f>IF(G150="requerimiento","Desventaja",IFERROR(IF(VLOOKUP($G150,ListaEfectos!$A$4:$F$77,1,0)&lt;&gt;"","Efecto"),IFERROR(IF(VLOOKUP($G150,ListaDesventajas!$A$2:$A$24,1,0)&lt;&gt;"","Desventaja"),G150)))</f>
        <v>Efecto</v>
      </c>
      <c r="O150" s="17">
        <f ca="1">IF($N150="Efecto",IFERROR(VLOOKUP(H150,INDIRECT(VLOOKUP($G150,ListaEfectos!$A$4:$F$77,2,0)),2,0),0),IF($N150="Desventaja",IFERROR(VLOOKUP(H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20</v>
      </c>
      <c r="P150" s="15">
        <f ca="1">IF($N150="Efecto",IFERROR(VLOOKUP(I150,INDIRECT(VLOOKUP($G150,ListaEfectos!$A$4:$F$77,2,0)),2,0),0),IF($N150="Desventaja",IFERROR(VLOOKUP(I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5</v>
      </c>
      <c r="Q150" s="15">
        <f ca="1">IF($N150="Efecto",IFERROR(VLOOKUP(J150,INDIRECT(VLOOKUP($G150,ListaEfectos!$A$4:$F$77,2,0)),2,0),0),IF($N150="Desventaja",IFERROR(VLOOKUP(J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0</v>
      </c>
      <c r="R150" s="15">
        <f ca="1">IF($N150="Efecto",IFERROR(VLOOKUP(K150,INDIRECT(VLOOKUP($G150,ListaEfectos!$A$4:$F$77,2,0)),2,0),0),IF($N150="Desventaja",IFERROR(VLOOKUP(K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0</v>
      </c>
      <c r="S150" s="15">
        <f ca="1">IF($N150="Efecto",IFERROR(VLOOKUP(L150,INDIRECT(VLOOKUP($G150,ListaEfectos!$A$4:$F$77,2,0)),2,0),0),IF($N150="Desventaja",IFERROR(VLOOKUP(L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0</v>
      </c>
      <c r="T150" s="52">
        <f t="shared" ca="1" si="29"/>
        <v>25</v>
      </c>
      <c r="V150" s="15" t="str">
        <f t="shared" si="28"/>
        <v>Escudo de Energía (500 PV, Regeneración 100, Sostenimiento Menor)</v>
      </c>
      <c r="W150" s="15" t="str">
        <f t="shared" si="27"/>
        <v/>
      </c>
      <c r="X150" s="15" t="str">
        <f t="shared" si="30"/>
        <v/>
      </c>
      <c r="Y150" s="34" t="str">
        <f t="shared" ca="1" si="39"/>
        <v>Escudo de Energía (500 PV, Regeneración 100, Sostenimiento Menor), Habilidad de esquiva (+75)</v>
      </c>
      <c r="Z150" s="34" t="str">
        <f t="shared" ca="1" si="31"/>
        <v>Circunstancia Límite (Recibir Daño)</v>
      </c>
      <c r="AA150" s="34" t="str">
        <f t="shared" ca="1" si="32"/>
        <v/>
      </c>
      <c r="AB150" s="61" t="str">
        <f t="shared" ca="1" si="33"/>
        <v>Escudo de Energía (500 PV, Regeneración 100, Sostenimiento Menor), Habilidad de esquiva (+75)</v>
      </c>
      <c r="AC150" s="62" t="str">
        <f t="shared" ca="1" si="34"/>
        <v>Circunstancia Límite (Recibir Daño)</v>
      </c>
      <c r="AD150" s="56" t="str">
        <f t="shared" si="35"/>
        <v>Tatsumakido, El Camino Del Tornado</v>
      </c>
      <c r="AE150" s="15" t="str">
        <f t="shared" ca="1" si="36"/>
        <v>Agua, Agua, Aire, Luz</v>
      </c>
      <c r="AF150" s="15" t="str">
        <f ca="1">IF($AB150="","",IF(OR([1]Tablas!A$1&gt;MATCH("?*",$AB151:$AB167,0),INDEX($T:$T,ROW($M149)+[1]Tablas!A$1)&lt;5),"",IF(INDEX($T:$T,ROW($M149)+[1]Tablas!A$1)&lt;6,"000",SUBSTITUTE(SUBSTITUTE(SUBSTITUTE(SUBSTITUTE(SUBSTITUTE(SUBSTITUTE(SUBSTITUTE(INDIRECT(ADDRESS(ROW($M149)+[1]Tablas!A$1,COLUMN($M150))),", ",""),"Aire","1"),"Agua","2"),"Fuego","3"),"Tierra","4"),"Luz","5"),"Oscuridad","6"))))</f>
        <v>2</v>
      </c>
      <c r="AG150" s="15" t="str">
        <f ca="1">IF($AB150="","",IF(OR([1]Tablas!B$1&gt;MATCH("?*",$AB151:$AB167,0),INDEX($T:$T,ROW($M149)+[1]Tablas!B$1)&lt;5),"",IF(INDEX($T:$T,ROW($M149)+[1]Tablas!B$1)&lt;6,"000",SUBSTITUTE(SUBSTITUTE(SUBSTITUTE(SUBSTITUTE(SUBSTITUTE(SUBSTITUTE(SUBSTITUTE(INDIRECT(ADDRESS(ROW($M149)+[1]Tablas!B$1,COLUMN($M150))),", ",""),"Aire","1"),"Agua","2"),"Fuego","3"),"Tierra","4"),"Luz","5"),"Oscuridad","6"))))</f>
        <v>215</v>
      </c>
      <c r="AH150" s="15" t="str">
        <f ca="1">IF($AB150="","",IF(OR([1]Tablas!C$1&gt;MATCH("?*",$AB151:$AB167,0),INDEX($T:$T,ROW($M149)+[1]Tablas!C$1)&lt;5),"",IF(INDEX($T:$T,ROW($M149)+[1]Tablas!C$1)&lt;6,"000",SUBSTITUTE(SUBSTITUTE(SUBSTITUTE(SUBSTITUTE(SUBSTITUTE(SUBSTITUTE(SUBSTITUTE(INDIRECT(ADDRESS(ROW($M149)+[1]Tablas!C$1,COLUMN($M150))),", ",""),"Aire","1"),"Agua","2"),"Fuego","3"),"Tierra","4"),"Luz","5"),"Oscuridad","6"))))</f>
        <v/>
      </c>
      <c r="AI150" s="15" t="str">
        <f ca="1">IF($AB150="","",IF(OR([1]Tablas!D$1&gt;MATCH("?*",$AB151:$AB167,0),INDEX($T:$T,ROW($M149)+[1]Tablas!D$1)&lt;5),"",IF(INDEX($T:$T,ROW($M149)+[1]Tablas!D$1)&lt;6,"000",SUBSTITUTE(SUBSTITUTE(SUBSTITUTE(SUBSTITUTE(SUBSTITUTE(SUBSTITUTE(SUBSTITUTE(INDIRECT(ADDRESS(ROW($M149)+[1]Tablas!D$1,COLUMN($M150))),", ",""),"Aire","1"),"Agua","2"),"Fuego","3"),"Tierra","4"),"Luz","5"),"Oscuridad","6"))))</f>
        <v/>
      </c>
      <c r="AJ150" s="15" t="str">
        <f ca="1">IF($AB150="","",IF(OR([1]Tablas!E$1&gt;MATCH("?*",$AB151:$AB167,0),INDEX($T:$T,ROW($M149)+[1]Tablas!E$1)&lt;5),"",IF(INDEX($T:$T,ROW($M149)+[1]Tablas!E$1)&lt;6,"000",SUBSTITUTE(SUBSTITUTE(SUBSTITUTE(SUBSTITUTE(SUBSTITUTE(SUBSTITUTE(SUBSTITUTE(INDIRECT(ADDRESS(ROW($M149)+[1]Tablas!E$1,COLUMN($M150))),", ",""),"Aire","1"),"Agua","2"),"Fuego","3"),"Tierra","4"),"Luz","5"),"Oscuridad","6"))))</f>
        <v/>
      </c>
      <c r="AK150" s="15" t="str">
        <f ca="1">IF($AB150="","",IF(OR([1]Tablas!F$1&gt;MATCH("?*",$AB151:$AB167,0),INDEX($T:$T,ROW($M149)+[1]Tablas!F$1)&lt;5),"",IF(INDEX($T:$T,ROW($M149)+[1]Tablas!F$1)&lt;6,"000",SUBSTITUTE(SUBSTITUTE(SUBSTITUTE(SUBSTITUTE(SUBSTITUTE(SUBSTITUTE(SUBSTITUTE(INDIRECT(ADDRESS(ROW($M149)+[1]Tablas!F$1,COLUMN($M150))),", ",""),"Aire","1"),"Agua","2"),"Fuego","3"),"Tierra","4"),"Luz","5"),"Oscuridad","6"))))</f>
        <v/>
      </c>
    </row>
    <row r="151" spans="1:37" x14ac:dyDescent="0.25">
      <c r="A151" s="75"/>
      <c r="C151" s="15" t="str">
        <f t="shared" si="37"/>
        <v/>
      </c>
      <c r="D151" s="15" t="str">
        <f t="shared" si="38"/>
        <v/>
      </c>
      <c r="E151" s="15" t="s">
        <v>99</v>
      </c>
      <c r="F151" s="15" t="str">
        <f t="array" ref="F151">IF(C151&lt;&gt;"",ADDRESS(ROW(C151),COLUMN(C151))&amp;":"&amp;ADDRESS(ROW(C151)-1+MATCH(TRUE,C152:$C$463&lt;&gt;"",0),COLUMN(U151)),F150)</f>
        <v>$C$150:$U$153</v>
      </c>
      <c r="G151" s="18" t="s">
        <v>986</v>
      </c>
      <c r="H151" s="29" t="s">
        <v>345</v>
      </c>
      <c r="M151" s="18" t="str">
        <f>IFERROR(VLOOKUP(G151,ListaEfectos!$A$4:$F$77,6,0),"")</f>
        <v>Agua, Aire, Luz</v>
      </c>
      <c r="N151" s="46" t="str">
        <f>IF(G151="requerimiento","Desventaja",IFERROR(IF(VLOOKUP($G151,ListaEfectos!$A$4:$F$77,1,0)&lt;&gt;"","Efecto"),IFERROR(IF(VLOOKUP($G151,ListaDesventajas!$A$2:$A$24,1,0)&lt;&gt;"","Desventaja"),G151)))</f>
        <v>Efecto</v>
      </c>
      <c r="O151" s="17">
        <f ca="1">IF($N151="Efecto",IFERROR(VLOOKUP(H151,INDIRECT(VLOOKUP($G151,ListaEfectos!$A$4:$F$77,2,0)),2,0),0),IF($N151="Desventaja",IFERROR(VLOOKUP(H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20</v>
      </c>
      <c r="P151" s="15">
        <f ca="1">IF($N151="Efecto",IFERROR(VLOOKUP(I151,INDIRECT(VLOOKUP($G151,ListaEfectos!$A$4:$F$77,2,0)),2,0),0),IF($N151="Desventaja",IFERROR(VLOOKUP(I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0</v>
      </c>
      <c r="Q151" s="15">
        <f ca="1">IF($N151="Efecto",IFERROR(VLOOKUP(J151,INDIRECT(VLOOKUP($G151,ListaEfectos!$A$4:$F$77,2,0)),2,0),0),IF($N151="Desventaja",IFERROR(VLOOKUP(J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0</v>
      </c>
      <c r="R151" s="15">
        <f ca="1">IF($N151="Efecto",IFERROR(VLOOKUP(K151,INDIRECT(VLOOKUP($G151,ListaEfectos!$A$4:$F$77,2,0)),2,0),0),IF($N151="Desventaja",IFERROR(VLOOKUP(K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0</v>
      </c>
      <c r="S151" s="15">
        <f ca="1">IF($N151="Efecto",IFERROR(VLOOKUP(L151,INDIRECT(VLOOKUP($G151,ListaEfectos!$A$4:$F$77,2,0)),2,0),0),IF($N151="Desventaja",IFERROR(VLOOKUP(L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0</v>
      </c>
      <c r="T151" s="52">
        <f t="shared" ca="1" si="29"/>
        <v>20</v>
      </c>
      <c r="V151" s="15" t="str">
        <f t="shared" si="28"/>
        <v>Habilidad de esquiva (+75)</v>
      </c>
      <c r="W151" s="15" t="str">
        <f t="shared" si="27"/>
        <v/>
      </c>
      <c r="X151" s="15" t="str">
        <f t="shared" si="30"/>
        <v/>
      </c>
      <c r="Y151" s="34" t="str">
        <f t="shared" ca="1" si="39"/>
        <v/>
      </c>
      <c r="Z151" s="34" t="str">
        <f t="shared" ca="1" si="31"/>
        <v/>
      </c>
      <c r="AA151" s="34" t="str">
        <f t="shared" ca="1" si="32"/>
        <v/>
      </c>
      <c r="AB151" s="61" t="str">
        <f t="shared" ca="1" si="33"/>
        <v/>
      </c>
      <c r="AC151" s="62" t="str">
        <f t="shared" ca="1" si="34"/>
        <v/>
      </c>
      <c r="AD151" s="56" t="str">
        <f t="shared" si="35"/>
        <v/>
      </c>
      <c r="AE151" s="15" t="str">
        <f t="shared" ca="1" si="36"/>
        <v/>
      </c>
      <c r="AF151" s="15" t="str">
        <f ca="1">IF($AB151="","",IF(OR([1]Tablas!A$1&gt;MATCH("?*",$AB152:$AB168,0),INDEX($T:$T,ROW($M150)+[1]Tablas!A$1)&lt;5),"",IF(INDEX($T:$T,ROW($M150)+[1]Tablas!A$1)&lt;6,"000",SUBSTITUTE(SUBSTITUTE(SUBSTITUTE(SUBSTITUTE(SUBSTITUTE(SUBSTITUTE(SUBSTITUTE(INDIRECT(ADDRESS(ROW($M150)+[1]Tablas!A$1,COLUMN($M151))),", ",""),"Aire","1"),"Agua","2"),"Fuego","3"),"Tierra","4"),"Luz","5"),"Oscuridad","6"))))</f>
        <v/>
      </c>
      <c r="AG151" s="15" t="str">
        <f ca="1">IF($AB151="","",IF(OR([1]Tablas!B$1&gt;MATCH("?*",$AB152:$AB168,0),INDEX($T:$T,ROW($M150)+[1]Tablas!B$1)&lt;5),"",IF(INDEX($T:$T,ROW($M150)+[1]Tablas!B$1)&lt;6,"000",SUBSTITUTE(SUBSTITUTE(SUBSTITUTE(SUBSTITUTE(SUBSTITUTE(SUBSTITUTE(SUBSTITUTE(INDIRECT(ADDRESS(ROW($M150)+[1]Tablas!B$1,COLUMN($M151))),", ",""),"Aire","1"),"Agua","2"),"Fuego","3"),"Tierra","4"),"Luz","5"),"Oscuridad","6"))))</f>
        <v/>
      </c>
      <c r="AH151" s="15" t="str">
        <f ca="1">IF($AB151="","",IF(OR([1]Tablas!C$1&gt;MATCH("?*",$AB152:$AB168,0),INDEX($T:$T,ROW($M150)+[1]Tablas!C$1)&lt;5),"",IF(INDEX($T:$T,ROW($M150)+[1]Tablas!C$1)&lt;6,"000",SUBSTITUTE(SUBSTITUTE(SUBSTITUTE(SUBSTITUTE(SUBSTITUTE(SUBSTITUTE(SUBSTITUTE(INDIRECT(ADDRESS(ROW($M150)+[1]Tablas!C$1,COLUMN($M151))),", ",""),"Aire","1"),"Agua","2"),"Fuego","3"),"Tierra","4"),"Luz","5"),"Oscuridad","6"))))</f>
        <v/>
      </c>
      <c r="AI151" s="15" t="str">
        <f ca="1">IF($AB151="","",IF(OR([1]Tablas!D$1&gt;MATCH("?*",$AB152:$AB168,0),INDEX($T:$T,ROW($M150)+[1]Tablas!D$1)&lt;5),"",IF(INDEX($T:$T,ROW($M150)+[1]Tablas!D$1)&lt;6,"000",SUBSTITUTE(SUBSTITUTE(SUBSTITUTE(SUBSTITUTE(SUBSTITUTE(SUBSTITUTE(SUBSTITUTE(INDIRECT(ADDRESS(ROW($M150)+[1]Tablas!D$1,COLUMN($M151))),", ",""),"Aire","1"),"Agua","2"),"Fuego","3"),"Tierra","4"),"Luz","5"),"Oscuridad","6"))))</f>
        <v/>
      </c>
      <c r="AJ151" s="15" t="str">
        <f ca="1">IF($AB151="","",IF(OR([1]Tablas!E$1&gt;MATCH("?*",$AB152:$AB168,0),INDEX($T:$T,ROW($M150)+[1]Tablas!E$1)&lt;5),"",IF(INDEX($T:$T,ROW($M150)+[1]Tablas!E$1)&lt;6,"000",SUBSTITUTE(SUBSTITUTE(SUBSTITUTE(SUBSTITUTE(SUBSTITUTE(SUBSTITUTE(SUBSTITUTE(INDIRECT(ADDRESS(ROW($M150)+[1]Tablas!E$1,COLUMN($M151))),", ",""),"Aire","1"),"Agua","2"),"Fuego","3"),"Tierra","4"),"Luz","5"),"Oscuridad","6"))))</f>
        <v/>
      </c>
      <c r="AK151" s="15" t="str">
        <f ca="1">IF($AB151="","",IF(OR([1]Tablas!F$1&gt;MATCH("?*",$AB152:$AB168,0),INDEX($T:$T,ROW($M150)+[1]Tablas!F$1)&lt;5),"",IF(INDEX($T:$T,ROW($M150)+[1]Tablas!F$1)&lt;6,"000",SUBSTITUTE(SUBSTITUTE(SUBSTITUTE(SUBSTITUTE(SUBSTITUTE(SUBSTITUTE(SUBSTITUTE(INDIRECT(ADDRESS(ROW($M150)+[1]Tablas!F$1,COLUMN($M151))),", ",""),"Aire","1"),"Agua","2"),"Fuego","3"),"Tierra","4"),"Luz","5"),"Oscuridad","6"))))</f>
        <v/>
      </c>
    </row>
    <row r="152" spans="1:37" x14ac:dyDescent="0.25">
      <c r="A152" s="75"/>
      <c r="C152" s="15" t="str">
        <f t="shared" si="37"/>
        <v/>
      </c>
      <c r="D152" s="15" t="str">
        <f t="shared" si="38"/>
        <v/>
      </c>
      <c r="E152" s="15" t="s">
        <v>100</v>
      </c>
      <c r="F152" s="15" t="str">
        <f t="array" ref="F152">IF(C152&lt;&gt;"",ADDRESS(ROW(C152),COLUMN(C152))&amp;":"&amp;ADDRESS(ROW(C152)-1+MATCH(TRUE,C153:$C$463&lt;&gt;"",0),COLUMN(U152)),F151)</f>
        <v>$C$150:$U$153</v>
      </c>
      <c r="G152" s="18" t="s">
        <v>100</v>
      </c>
      <c r="M152" s="18" t="str">
        <f>IFERROR(VLOOKUP(G152,ListaEfectos!$A$4:$F$77,6,0),"")</f>
        <v/>
      </c>
      <c r="N152" s="46" t="str">
        <f>IF(G152="requerimiento","Desventaja",IFERROR(IF(VLOOKUP($G152,ListaEfectos!$A$4:$F$77,1,0)&lt;&gt;"","Efecto"),IFERROR(IF(VLOOKUP($G152,ListaDesventajas!$A$2:$A$24,1,0)&lt;&gt;"","Desventaja"),G152)))</f>
        <v>Sostenimiento Menor</v>
      </c>
      <c r="O152" s="17">
        <f ca="1">IF($N152="Efecto",IFERROR(VLOOKUP(H152,INDIRECT(VLOOKUP($G152,ListaEfectos!$A$4:$F$77,2,0)),2,0),0),IF($N152="Desventaja",IFERROR(VLOOKUP(H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P152" s="15">
        <f ca="1">IF($N152="Efecto",IFERROR(VLOOKUP(I152,INDIRECT(VLOOKUP($G152,ListaEfectos!$A$4:$F$77,2,0)),2,0),0),IF($N152="Desventaja",IFERROR(VLOOKUP(I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Q152" s="15">
        <f ca="1">IF($N152="Efecto",IFERROR(VLOOKUP(J152,INDIRECT(VLOOKUP($G152,ListaEfectos!$A$4:$F$77,2,0)),2,0),0),IF($N152="Desventaja",IFERROR(VLOOKUP(J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R152" s="15">
        <f ca="1">IF($N152="Efecto",IFERROR(VLOOKUP(K152,INDIRECT(VLOOKUP($G152,ListaEfectos!$A$4:$F$77,2,0)),2,0),0),IF($N152="Desventaja",IFERROR(VLOOKUP(K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S152" s="15">
        <f ca="1">IF($N152="Efecto",IFERROR(VLOOKUP(L152,INDIRECT(VLOOKUP($G152,ListaEfectos!$A$4:$F$77,2,0)),2,0),0),IF($N152="Desventaja",IFERROR(VLOOKUP(L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T152" s="52">
        <f t="shared" ca="1" si="29"/>
        <v>40</v>
      </c>
      <c r="V152" s="15" t="str">
        <f t="shared" si="28"/>
        <v/>
      </c>
      <c r="W152" s="15" t="str">
        <f t="shared" si="27"/>
        <v/>
      </c>
      <c r="X152" s="15" t="str">
        <f t="shared" si="30"/>
        <v/>
      </c>
      <c r="Y152" s="34" t="str">
        <f t="shared" ca="1" si="39"/>
        <v/>
      </c>
      <c r="Z152" s="34" t="str">
        <f t="shared" ca="1" si="31"/>
        <v/>
      </c>
      <c r="AA152" s="34" t="str">
        <f t="shared" ca="1" si="32"/>
        <v/>
      </c>
      <c r="AB152" s="61" t="str">
        <f t="shared" ca="1" si="33"/>
        <v/>
      </c>
      <c r="AC152" s="62" t="str">
        <f t="shared" ca="1" si="34"/>
        <v/>
      </c>
      <c r="AD152" s="56" t="str">
        <f t="shared" si="35"/>
        <v/>
      </c>
      <c r="AE152" s="15" t="str">
        <f t="shared" ca="1" si="36"/>
        <v/>
      </c>
      <c r="AF152" s="15" t="str">
        <f ca="1">IF($AB152="","",IF(OR([1]Tablas!A$1&gt;MATCH("?*",$AB153:$AB169,0),INDEX($T:$T,ROW($M151)+[1]Tablas!A$1)&lt;5),"",IF(INDEX($T:$T,ROW($M151)+[1]Tablas!A$1)&lt;6,"000",SUBSTITUTE(SUBSTITUTE(SUBSTITUTE(SUBSTITUTE(SUBSTITUTE(SUBSTITUTE(SUBSTITUTE(INDIRECT(ADDRESS(ROW($M151)+[1]Tablas!A$1,COLUMN($M152))),", ",""),"Aire","1"),"Agua","2"),"Fuego","3"),"Tierra","4"),"Luz","5"),"Oscuridad","6"))))</f>
        <v/>
      </c>
      <c r="AG152" s="15" t="str">
        <f ca="1">IF($AB152="","",IF(OR([1]Tablas!B$1&gt;MATCH("?*",$AB153:$AB169,0),INDEX($T:$T,ROW($M151)+[1]Tablas!B$1)&lt;5),"",IF(INDEX($T:$T,ROW($M151)+[1]Tablas!B$1)&lt;6,"000",SUBSTITUTE(SUBSTITUTE(SUBSTITUTE(SUBSTITUTE(SUBSTITUTE(SUBSTITUTE(SUBSTITUTE(INDIRECT(ADDRESS(ROW($M151)+[1]Tablas!B$1,COLUMN($M152))),", ",""),"Aire","1"),"Agua","2"),"Fuego","3"),"Tierra","4"),"Luz","5"),"Oscuridad","6"))))</f>
        <v/>
      </c>
      <c r="AH152" s="15" t="str">
        <f ca="1">IF($AB152="","",IF(OR([1]Tablas!C$1&gt;MATCH("?*",$AB153:$AB169,0),INDEX($T:$T,ROW($M151)+[1]Tablas!C$1)&lt;5),"",IF(INDEX($T:$T,ROW($M151)+[1]Tablas!C$1)&lt;6,"000",SUBSTITUTE(SUBSTITUTE(SUBSTITUTE(SUBSTITUTE(SUBSTITUTE(SUBSTITUTE(SUBSTITUTE(INDIRECT(ADDRESS(ROW($M151)+[1]Tablas!C$1,COLUMN($M152))),", ",""),"Aire","1"),"Agua","2"),"Fuego","3"),"Tierra","4"),"Luz","5"),"Oscuridad","6"))))</f>
        <v/>
      </c>
      <c r="AI152" s="15" t="str">
        <f ca="1">IF($AB152="","",IF(OR([1]Tablas!D$1&gt;MATCH("?*",$AB153:$AB169,0),INDEX($T:$T,ROW($M151)+[1]Tablas!D$1)&lt;5),"",IF(INDEX($T:$T,ROW($M151)+[1]Tablas!D$1)&lt;6,"000",SUBSTITUTE(SUBSTITUTE(SUBSTITUTE(SUBSTITUTE(SUBSTITUTE(SUBSTITUTE(SUBSTITUTE(INDIRECT(ADDRESS(ROW($M151)+[1]Tablas!D$1,COLUMN($M152))),", ",""),"Aire","1"),"Agua","2"),"Fuego","3"),"Tierra","4"),"Luz","5"),"Oscuridad","6"))))</f>
        <v/>
      </c>
      <c r="AJ152" s="15" t="str">
        <f ca="1">IF($AB152="","",IF(OR([1]Tablas!E$1&gt;MATCH("?*",$AB153:$AB169,0),INDEX($T:$T,ROW($M151)+[1]Tablas!E$1)&lt;5),"",IF(INDEX($T:$T,ROW($M151)+[1]Tablas!E$1)&lt;6,"000",SUBSTITUTE(SUBSTITUTE(SUBSTITUTE(SUBSTITUTE(SUBSTITUTE(SUBSTITUTE(SUBSTITUTE(INDIRECT(ADDRESS(ROW($M151)+[1]Tablas!E$1,COLUMN($M152))),", ",""),"Aire","1"),"Agua","2"),"Fuego","3"),"Tierra","4"),"Luz","5"),"Oscuridad","6"))))</f>
        <v/>
      </c>
      <c r="AK152" s="15" t="str">
        <f ca="1">IF($AB152="","",IF(OR([1]Tablas!F$1&gt;MATCH("?*",$AB153:$AB169,0),INDEX($T:$T,ROW($M151)+[1]Tablas!F$1)&lt;5),"",IF(INDEX($T:$T,ROW($M151)+[1]Tablas!F$1)&lt;6,"000",SUBSTITUTE(SUBSTITUTE(SUBSTITUTE(SUBSTITUTE(SUBSTITUTE(SUBSTITUTE(SUBSTITUTE(INDIRECT(ADDRESS(ROW($M151)+[1]Tablas!F$1,COLUMN($M152))),", ",""),"Aire","1"),"Agua","2"),"Fuego","3"),"Tierra","4"),"Luz","5"),"Oscuridad","6"))))</f>
        <v/>
      </c>
    </row>
    <row r="153" spans="1:37" x14ac:dyDescent="0.25">
      <c r="A153" s="75"/>
      <c r="B153" s="18" t="s">
        <v>264</v>
      </c>
      <c r="C153" s="15" t="str">
        <f t="shared" si="37"/>
        <v/>
      </c>
      <c r="D153" s="15" t="str">
        <f t="shared" si="38"/>
        <v/>
      </c>
      <c r="F153" s="15" t="str">
        <f t="array" ref="F153">IF(C153&lt;&gt;"",ADDRESS(ROW(C153),COLUMN(C153))&amp;":"&amp;ADDRESS(ROW(C153)-1+MATCH(TRUE,C154:$C$463&lt;&gt;"",0),COLUMN(U153)),F152)</f>
        <v>$C$150:$U$153</v>
      </c>
      <c r="G153" s="18" t="s">
        <v>543</v>
      </c>
      <c r="H153" s="28" t="s">
        <v>1059</v>
      </c>
      <c r="M153" s="18" t="str">
        <f>IFERROR(VLOOKUP(G153,ListaEfectos!$A$4:$F$77,6,0),"")</f>
        <v/>
      </c>
      <c r="N153" s="46" t="str">
        <f>IF(G153="requerimiento","Desventaja",IFERROR(IF(VLOOKUP($G153,ListaEfectos!$A$4:$F$77,1,0)&lt;&gt;"","Efecto"),IFERROR(IF(VLOOKUP($G153,ListaDesventajas!$A$2:$A$24,1,0)&lt;&gt;"","Desventaja"),G153)))</f>
        <v>Desventaja</v>
      </c>
      <c r="O153" s="17">
        <f ca="1">IF($N153="Efecto",IFERROR(VLOOKUP(H153,INDIRECT(VLOOKUP($G153,ListaEfectos!$A$4:$F$77,2,0)),2,0),0),IF($N153="Desventaja",IFERROR(VLOOKUP(H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-10</v>
      </c>
      <c r="P153" s="15">
        <f ca="1">IF($N153="Efecto",IFERROR(VLOOKUP(I153,INDIRECT(VLOOKUP($G153,ListaEfectos!$A$4:$F$77,2,0)),2,0),0),IF($N153="Desventaja",IFERROR(VLOOKUP(I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0</v>
      </c>
      <c r="Q153" s="15">
        <f ca="1">IF($N153="Efecto",IFERROR(VLOOKUP(J153,INDIRECT(VLOOKUP($G153,ListaEfectos!$A$4:$F$77,2,0)),2,0),0),IF($N153="Desventaja",IFERROR(VLOOKUP(J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0</v>
      </c>
      <c r="R153" s="15">
        <f ca="1">IF($N153="Efecto",IFERROR(VLOOKUP(K153,INDIRECT(VLOOKUP($G153,ListaEfectos!$A$4:$F$77,2,0)),2,0),0),IF($N153="Desventaja",IFERROR(VLOOKUP(K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0</v>
      </c>
      <c r="S153" s="15">
        <f ca="1">IF($N153="Efecto",IFERROR(VLOOKUP(L153,INDIRECT(VLOOKUP($G153,ListaEfectos!$A$4:$F$77,2,0)),2,0),0),IF($N153="Desventaja",IFERROR(VLOOKUP(L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0</v>
      </c>
      <c r="T153" s="52">
        <f t="shared" ca="1" si="29"/>
        <v>-10</v>
      </c>
      <c r="V153" s="15" t="str">
        <f t="shared" si="28"/>
        <v/>
      </c>
      <c r="W153" s="15" t="str">
        <f t="shared" si="27"/>
        <v>Circunstancia Límite (Recibir Daño)</v>
      </c>
      <c r="X153" s="15" t="str">
        <f t="shared" si="30"/>
        <v/>
      </c>
      <c r="Y153" s="34" t="str">
        <f t="shared" ref="Y153:Y216" ca="1" si="40">IF(B153="","",_xlfn.TEXTJOIN(", ",TRUE,INDIRECT(ADDRESS(ROW(V153),COLUMN(V153))&amp;":"&amp;ADDRESS(ROW(V153)+IFERROR(MATCH("*",B154:B158,0)-1,6),COLUMN(V153)))))</f>
        <v/>
      </c>
      <c r="Z153" s="34" t="str">
        <f t="shared" ca="1" si="31"/>
        <v/>
      </c>
      <c r="AA153" s="34" t="str">
        <f t="shared" ca="1" si="32"/>
        <v/>
      </c>
      <c r="AB153" s="61" t="str">
        <f t="shared" ca="1" si="33"/>
        <v/>
      </c>
      <c r="AC153" s="62" t="str">
        <f t="shared" ca="1" si="34"/>
        <v/>
      </c>
      <c r="AD153" s="56" t="str">
        <f t="shared" si="35"/>
        <v>Circunstancia límite</v>
      </c>
      <c r="AE153" s="15" t="str">
        <f t="shared" ca="1" si="36"/>
        <v/>
      </c>
      <c r="AF153" s="15" t="str">
        <f ca="1">IF($AB153="","",IF(OR([1]Tablas!A$1&gt;MATCH("?*",$AB154:$AB170,0),INDEX($T:$T,ROW($M152)+[1]Tablas!A$1)&lt;5),"",IF(INDEX($T:$T,ROW($M152)+[1]Tablas!A$1)&lt;6,"000",SUBSTITUTE(SUBSTITUTE(SUBSTITUTE(SUBSTITUTE(SUBSTITUTE(SUBSTITUTE(SUBSTITUTE(INDIRECT(ADDRESS(ROW($M152)+[1]Tablas!A$1,COLUMN($M153))),", ",""),"Aire","1"),"Agua","2"),"Fuego","3"),"Tierra","4"),"Luz","5"),"Oscuridad","6"))))</f>
        <v/>
      </c>
      <c r="AG153" s="15" t="str">
        <f ca="1">IF($AB153="","",IF(OR([1]Tablas!B$1&gt;MATCH("?*",$AB154:$AB170,0),INDEX($T:$T,ROW($M152)+[1]Tablas!B$1)&lt;5),"",IF(INDEX($T:$T,ROW($M152)+[1]Tablas!B$1)&lt;6,"000",SUBSTITUTE(SUBSTITUTE(SUBSTITUTE(SUBSTITUTE(SUBSTITUTE(SUBSTITUTE(SUBSTITUTE(INDIRECT(ADDRESS(ROW($M152)+[1]Tablas!B$1,COLUMN($M153))),", ",""),"Aire","1"),"Agua","2"),"Fuego","3"),"Tierra","4"),"Luz","5"),"Oscuridad","6"))))</f>
        <v/>
      </c>
      <c r="AH153" s="15" t="str">
        <f ca="1">IF($AB153="","",IF(OR([1]Tablas!C$1&gt;MATCH("?*",$AB154:$AB170,0),INDEX($T:$T,ROW($M152)+[1]Tablas!C$1)&lt;5),"",IF(INDEX($T:$T,ROW($M152)+[1]Tablas!C$1)&lt;6,"000",SUBSTITUTE(SUBSTITUTE(SUBSTITUTE(SUBSTITUTE(SUBSTITUTE(SUBSTITUTE(SUBSTITUTE(INDIRECT(ADDRESS(ROW($M152)+[1]Tablas!C$1,COLUMN($M153))),", ",""),"Aire","1"),"Agua","2"),"Fuego","3"),"Tierra","4"),"Luz","5"),"Oscuridad","6"))))</f>
        <v/>
      </c>
      <c r="AI153" s="15" t="str">
        <f ca="1">IF($AB153="","",IF(OR([1]Tablas!D$1&gt;MATCH("?*",$AB154:$AB170,0),INDEX($T:$T,ROW($M152)+[1]Tablas!D$1)&lt;5),"",IF(INDEX($T:$T,ROW($M152)+[1]Tablas!D$1)&lt;6,"000",SUBSTITUTE(SUBSTITUTE(SUBSTITUTE(SUBSTITUTE(SUBSTITUTE(SUBSTITUTE(SUBSTITUTE(INDIRECT(ADDRESS(ROW($M152)+[1]Tablas!D$1,COLUMN($M153))),", ",""),"Aire","1"),"Agua","2"),"Fuego","3"),"Tierra","4"),"Luz","5"),"Oscuridad","6"))))</f>
        <v/>
      </c>
      <c r="AJ153" s="15" t="str">
        <f ca="1">IF($AB153="","",IF(OR([1]Tablas!E$1&gt;MATCH("?*",$AB154:$AB170,0),INDEX($T:$T,ROW($M152)+[1]Tablas!E$1)&lt;5),"",IF(INDEX($T:$T,ROW($M152)+[1]Tablas!E$1)&lt;6,"000",SUBSTITUTE(SUBSTITUTE(SUBSTITUTE(SUBSTITUTE(SUBSTITUTE(SUBSTITUTE(SUBSTITUTE(INDIRECT(ADDRESS(ROW($M152)+[1]Tablas!E$1,COLUMN($M153))),", ",""),"Aire","1"),"Agua","2"),"Fuego","3"),"Tierra","4"),"Luz","5"),"Oscuridad","6"))))</f>
        <v/>
      </c>
      <c r="AK153" s="15" t="str">
        <f ca="1">IF($AB153="","",IF(OR([1]Tablas!F$1&gt;MATCH("?*",$AB154:$AB170,0),INDEX($T:$T,ROW($M152)+[1]Tablas!F$1)&lt;5),"",IF(INDEX($T:$T,ROW($M152)+[1]Tablas!F$1)&lt;6,"000",SUBSTITUTE(SUBSTITUTE(SUBSTITUTE(SUBSTITUTE(SUBSTITUTE(SUBSTITUTE(SUBSTITUTE(INDIRECT(ADDRESS(ROW($M152)+[1]Tablas!F$1,COLUMN($M153))),", ",""),"Aire","1"),"Agua","2"),"Fuego","3"),"Tierra","4"),"Luz","5"),"Oscuridad","6"))))</f>
        <v/>
      </c>
    </row>
    <row r="154" spans="1:37" x14ac:dyDescent="0.25">
      <c r="A154" s="75"/>
      <c r="B154" s="18" t="s">
        <v>434</v>
      </c>
      <c r="C154" s="15">
        <f t="shared" si="37"/>
        <v>95</v>
      </c>
      <c r="D154" s="15">
        <f t="shared" si="38"/>
        <v>3</v>
      </c>
      <c r="E154" s="15" t="s">
        <v>71</v>
      </c>
      <c r="F154" s="15" t="str">
        <f t="array" ref="F154">IF(C154&lt;&gt;"",ADDRESS(ROW(C154),COLUMN(C154))&amp;":"&amp;ADDRESS(ROW(C154)-1+MATCH(TRUE,C155:$C$463&lt;&gt;"",0),COLUMN(U154)),F153)</f>
        <v>$C$154:$U$158</v>
      </c>
      <c r="G154" s="18" t="s">
        <v>252</v>
      </c>
      <c r="H154" s="16" t="s">
        <v>343</v>
      </c>
      <c r="M154" s="18" t="str">
        <f>IFERROR(VLOOKUP(G154,ListaEfectos!$A$4:$F$77,6,0),"")</f>
        <v>Aire, Fuego, Oscuridad</v>
      </c>
      <c r="N154" s="46" t="str">
        <f>IF(G154="requerimiento","Desventaja",IFERROR(IF(VLOOKUP($G154,ListaEfectos!$A$4:$F$77,1,0)&lt;&gt;"","Efecto"),IFERROR(IF(VLOOKUP($G154,ListaDesventajas!$A$2:$A$24,1,0)&lt;&gt;"","Desventaja"),G154)))</f>
        <v>Efecto</v>
      </c>
      <c r="O154" s="17">
        <f ca="1">IF($N154="Efecto",IFERROR(VLOOKUP(H154,INDIRECT(VLOOKUP($G154,ListaEfectos!$A$4:$F$77,2,0)),2,0),0),IF($N154="Desventaja",IFERROR(VLOOKUP(H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15</v>
      </c>
      <c r="P154" s="15">
        <f ca="1">IF($N154="Efecto",IFERROR(VLOOKUP(I154,INDIRECT(VLOOKUP($G154,ListaEfectos!$A$4:$F$77,2,0)),2,0),0),IF($N154="Desventaja",IFERROR(VLOOKUP(I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0</v>
      </c>
      <c r="Q154" s="15">
        <f ca="1">IF($N154="Efecto",IFERROR(VLOOKUP(J154,INDIRECT(VLOOKUP($G154,ListaEfectos!$A$4:$F$77,2,0)),2,0),0),IF($N154="Desventaja",IFERROR(VLOOKUP(J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0</v>
      </c>
      <c r="R154" s="15">
        <f ca="1">IF($N154="Efecto",IFERROR(VLOOKUP(K154,INDIRECT(VLOOKUP($G154,ListaEfectos!$A$4:$F$77,2,0)),2,0),0),IF($N154="Desventaja",IFERROR(VLOOKUP(K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0</v>
      </c>
      <c r="S154" s="15">
        <f ca="1">IF($N154="Efecto",IFERROR(VLOOKUP(L154,INDIRECT(VLOOKUP($G154,ListaEfectos!$A$4:$F$77,2,0)),2,0),0),IF($N154="Desventaja",IFERROR(VLOOKUP(L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0</v>
      </c>
      <c r="T154" s="52">
        <f t="shared" ca="1" si="29"/>
        <v>15</v>
      </c>
      <c r="V154" s="15" t="str">
        <f t="shared" si="28"/>
        <v>Habilidad de Ataque (+50)</v>
      </c>
      <c r="W154" s="15" t="str">
        <f t="shared" si="27"/>
        <v/>
      </c>
      <c r="X154" s="15" t="str">
        <f t="shared" si="30"/>
        <v/>
      </c>
      <c r="Y154" s="34" t="str">
        <f t="shared" ca="1" si="40"/>
        <v>Habilidad de Ataque (+50), Ataque a Distancia (Proyección, Estela de destrucción), Ataque Elemental (Aire), Interrupción (RF = Daño, Interrumpe Ki, Interrumpe Magia, Interrumpe Psíquica)</v>
      </c>
      <c r="Z154" s="34" t="str">
        <f t="shared" ca="1" si="31"/>
        <v>Sobrecarga (Espera de 20 asaltos)</v>
      </c>
      <c r="AA154" s="34" t="str">
        <f t="shared" ca="1" si="32"/>
        <v/>
      </c>
      <c r="AB154" s="61" t="str">
        <f t="shared" ca="1" si="33"/>
        <v>Habilidad de Ataque (+50), Ataque a Distancia (Proyección, Estela de destrucción), Ataque Elemental (Aire), Interrupción (RF = Daño, Interrumpe Ki, Interrumpe Magia, Interrumpe Psíquica)</v>
      </c>
      <c r="AC154" s="62" t="str">
        <f ca="1">_xlfn.TEXTJOIN(",",TRUE,AA154,Z154)&amp;", Sin Defensa"</f>
        <v>Sobrecarga (Espera de 20 asaltos), Sin Defensa</v>
      </c>
      <c r="AD154" s="56" t="str">
        <f t="shared" si="35"/>
        <v>Raikoudo, El Camino Del Rayo</v>
      </c>
      <c r="AE154" s="15" t="str">
        <f t="shared" ca="1" si="36"/>
        <v>Aire, Fuego, Oscuridad, Agua, Aire, Fuego, Variable, Agua, Aire, Luz</v>
      </c>
      <c r="AF154" s="15" t="str">
        <f ca="1">IF($AB154="","",IF(OR([1]Tablas!A$1&gt;MATCH("?*",$AB155:$AB171,0),INDEX($T:$T,ROW($M153)+[1]Tablas!A$1)&lt;5),"",IF(INDEX($T:$T,ROW($M153)+[1]Tablas!A$1)&lt;6,"000",SUBSTITUTE(SUBSTITUTE(SUBSTITUTE(SUBSTITUTE(SUBSTITUTE(SUBSTITUTE(SUBSTITUTE(INDIRECT(ADDRESS(ROW($M153)+[1]Tablas!A$1,COLUMN($M154))),", ",""),"Aire","1"),"Agua","2"),"Fuego","3"),"Tierra","4"),"Luz","5"),"Oscuridad","6"))))</f>
        <v>136</v>
      </c>
      <c r="AG154" s="15" t="str">
        <f ca="1">IF($AB154="","",IF(OR([1]Tablas!B$1&gt;MATCH("?*",$AB155:$AB171,0),INDEX($T:$T,ROW($M153)+[1]Tablas!B$1)&lt;5),"",IF(INDEX($T:$T,ROW($M153)+[1]Tablas!B$1)&lt;6,"000",SUBSTITUTE(SUBSTITUTE(SUBSTITUTE(SUBSTITUTE(SUBSTITUTE(SUBSTITUTE(SUBSTITUTE(INDIRECT(ADDRESS(ROW($M153)+[1]Tablas!B$1,COLUMN($M154))),", ",""),"Aire","1"),"Agua","2"),"Fuego","3"),"Tierra","4"),"Luz","5"),"Oscuridad","6"))))</f>
        <v>213</v>
      </c>
      <c r="AH154" s="15" t="str">
        <f ca="1">IF($AB154="","",IF(OR([1]Tablas!C$1&gt;MATCH("?*",$AB155:$AB171,0),INDEX($T:$T,ROW($M153)+[1]Tablas!C$1)&lt;5),"",IF(INDEX($T:$T,ROW($M153)+[1]Tablas!C$1)&lt;6,"000",SUBSTITUTE(SUBSTITUTE(SUBSTITUTE(SUBSTITUTE(SUBSTITUTE(SUBSTITUTE(SUBSTITUTE(INDIRECT(ADDRESS(ROW($M153)+[1]Tablas!C$1,COLUMN($M154))),", ",""),"Aire","1"),"Agua","2"),"Fuego","3"),"Tierra","4"),"Luz","5"),"Oscuridad","6"))))</f>
        <v>000</v>
      </c>
      <c r="AI154" s="15" t="str">
        <f ca="1">IF($AB154="","",IF(OR([1]Tablas!D$1&gt;MATCH("?*",$AB155:$AB171,0),INDEX($T:$T,ROW($M153)+[1]Tablas!D$1)&lt;5),"",IF(INDEX($T:$T,ROW($M153)+[1]Tablas!D$1)&lt;6,"000",SUBSTITUTE(SUBSTITUTE(SUBSTITUTE(SUBSTITUTE(SUBSTITUTE(SUBSTITUTE(SUBSTITUTE(INDIRECT(ADDRESS(ROW($M153)+[1]Tablas!D$1,COLUMN($M154))),", ",""),"Aire","1"),"Agua","2"),"Fuego","3"),"Tierra","4"),"Luz","5"),"Oscuridad","6"))))</f>
        <v>215</v>
      </c>
      <c r="AJ154" s="15" t="str">
        <f ca="1">IF($AB154="","",IF(OR([1]Tablas!E$1&gt;MATCH("?*",$AB155:$AB171,0),INDEX($T:$T,ROW($M153)+[1]Tablas!E$1)&lt;5),"",IF(INDEX($T:$T,ROW($M153)+[1]Tablas!E$1)&lt;6,"000",SUBSTITUTE(SUBSTITUTE(SUBSTITUTE(SUBSTITUTE(SUBSTITUTE(SUBSTITUTE(SUBSTITUTE(INDIRECT(ADDRESS(ROW($M153)+[1]Tablas!E$1,COLUMN($M154))),", ",""),"Aire","1"),"Agua","2"),"Fuego","3"),"Tierra","4"),"Luz","5"),"Oscuridad","6"))))</f>
        <v/>
      </c>
      <c r="AK154" s="15" t="str">
        <f ca="1">IF($AB154="","",IF(OR([1]Tablas!F$1&gt;MATCH("?*",$AB155:$AB171,0),INDEX($T:$T,ROW($M153)+[1]Tablas!F$1)&lt;5),"",IF(INDEX($T:$T,ROW($M153)+[1]Tablas!F$1)&lt;6,"000",SUBSTITUTE(SUBSTITUTE(SUBSTITUTE(SUBSTITUTE(SUBSTITUTE(SUBSTITUTE(SUBSTITUTE(INDIRECT(ADDRESS(ROW($M153)+[1]Tablas!F$1,COLUMN($M154))),", ",""),"Aire","1"),"Agua","2"),"Fuego","3"),"Tierra","4"),"Luz","5"),"Oscuridad","6"))))</f>
        <v/>
      </c>
    </row>
    <row r="155" spans="1:37" x14ac:dyDescent="0.25">
      <c r="A155" s="75"/>
      <c r="C155" s="15" t="str">
        <f t="shared" si="37"/>
        <v/>
      </c>
      <c r="D155" s="15" t="str">
        <f t="shared" si="38"/>
        <v/>
      </c>
      <c r="E155" s="15" t="s">
        <v>101</v>
      </c>
      <c r="F155" s="15" t="str">
        <f t="array" ref="F155">IF(C155&lt;&gt;"",ADDRESS(ROW(C155),COLUMN(C155))&amp;":"&amp;ADDRESS(ROW(C155)-1+MATCH(TRUE,C156:$C$463&lt;&gt;"",0),COLUMN(U155)),F154)</f>
        <v>$C$154:$U$158</v>
      </c>
      <c r="G155" s="18" t="s">
        <v>243</v>
      </c>
      <c r="H155" s="28" t="s">
        <v>664</v>
      </c>
      <c r="I155" s="28" t="s">
        <v>1001</v>
      </c>
      <c r="M155" s="18" t="str">
        <f>IFERROR(VLOOKUP(G155,ListaEfectos!$A$4:$F$77,6,0),"")</f>
        <v>Agua, Aire, Fuego</v>
      </c>
      <c r="N155" s="46" t="str">
        <f>IF(G155="requerimiento","Desventaja",IFERROR(IF(VLOOKUP($G155,ListaEfectos!$A$4:$F$77,1,0)&lt;&gt;"","Efecto"),IFERROR(IF(VLOOKUP($G155,ListaDesventajas!$A$2:$A$24,1,0)&lt;&gt;"","Desventaja"),G155)))</f>
        <v>Efecto</v>
      </c>
      <c r="O155" s="17">
        <f ca="1">IF($N155="Efecto",IFERROR(VLOOKUP(H155,INDIRECT(VLOOKUP($G155,ListaEfectos!$A$4:$F$77,2,0)),2,0),0),IF($N155="Desventaja",IFERROR(VLOOKUP(H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10</v>
      </c>
      <c r="P155" s="15">
        <f ca="1">IF($N155="Efecto",IFERROR(VLOOKUP(I155,INDIRECT(VLOOKUP($G155,ListaEfectos!$A$4:$F$77,2,0)),2,0),0),IF($N155="Desventaja",IFERROR(VLOOKUP(I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20</v>
      </c>
      <c r="Q155" s="15">
        <f ca="1">IF($N155="Efecto",IFERROR(VLOOKUP(J155,INDIRECT(VLOOKUP($G155,ListaEfectos!$A$4:$F$77,2,0)),2,0),0),IF($N155="Desventaja",IFERROR(VLOOKUP(J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0</v>
      </c>
      <c r="R155" s="15">
        <f ca="1">IF($N155="Efecto",IFERROR(VLOOKUP(K155,INDIRECT(VLOOKUP($G155,ListaEfectos!$A$4:$F$77,2,0)),2,0),0),IF($N155="Desventaja",IFERROR(VLOOKUP(K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0</v>
      </c>
      <c r="S155" s="15">
        <f ca="1">IF($N155="Efecto",IFERROR(VLOOKUP(L155,INDIRECT(VLOOKUP($G155,ListaEfectos!$A$4:$F$77,2,0)),2,0),0),IF($N155="Desventaja",IFERROR(VLOOKUP(L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0</v>
      </c>
      <c r="T155" s="52">
        <f t="shared" ca="1" si="29"/>
        <v>30</v>
      </c>
      <c r="V155" s="15" t="str">
        <f t="shared" si="28"/>
        <v>Ataque a Distancia (Proyección, Estela de destrucción)</v>
      </c>
      <c r="W155" s="15" t="str">
        <f t="shared" si="27"/>
        <v/>
      </c>
      <c r="X155" s="15" t="str">
        <f t="shared" si="30"/>
        <v/>
      </c>
      <c r="Y155" s="34" t="str">
        <f t="shared" ca="1" si="40"/>
        <v/>
      </c>
      <c r="Z155" s="34" t="str">
        <f t="shared" ca="1" si="31"/>
        <v/>
      </c>
      <c r="AA155" s="34" t="str">
        <f t="shared" ca="1" si="32"/>
        <v/>
      </c>
      <c r="AB155" s="61" t="str">
        <f t="shared" ca="1" si="33"/>
        <v/>
      </c>
      <c r="AC155" s="62" t="str">
        <f t="shared" ca="1" si="34"/>
        <v/>
      </c>
      <c r="AD155" s="56" t="str">
        <f t="shared" si="35"/>
        <v/>
      </c>
      <c r="AE155" s="15" t="str">
        <f t="shared" ca="1" si="36"/>
        <v/>
      </c>
      <c r="AF155" s="15" t="str">
        <f ca="1">IF($AB155="","",IF(OR([1]Tablas!A$1&gt;MATCH("?*",$AB156:$AB172,0),INDEX($T:$T,ROW($M154)+[1]Tablas!A$1)&lt;5),"",IF(INDEX($T:$T,ROW($M154)+[1]Tablas!A$1)&lt;6,"000",SUBSTITUTE(SUBSTITUTE(SUBSTITUTE(SUBSTITUTE(SUBSTITUTE(SUBSTITUTE(SUBSTITUTE(INDIRECT(ADDRESS(ROW($M154)+[1]Tablas!A$1,COLUMN($M155))),", ",""),"Aire","1"),"Agua","2"),"Fuego","3"),"Tierra","4"),"Luz","5"),"Oscuridad","6"))))</f>
        <v/>
      </c>
      <c r="AG155" s="15" t="str">
        <f ca="1">IF($AB155="","",IF(OR([1]Tablas!B$1&gt;MATCH("?*",$AB156:$AB172,0),INDEX($T:$T,ROW($M154)+[1]Tablas!B$1)&lt;5),"",IF(INDEX($T:$T,ROW($M154)+[1]Tablas!B$1)&lt;6,"000",SUBSTITUTE(SUBSTITUTE(SUBSTITUTE(SUBSTITUTE(SUBSTITUTE(SUBSTITUTE(SUBSTITUTE(INDIRECT(ADDRESS(ROW($M154)+[1]Tablas!B$1,COLUMN($M155))),", ",""),"Aire","1"),"Agua","2"),"Fuego","3"),"Tierra","4"),"Luz","5"),"Oscuridad","6"))))</f>
        <v/>
      </c>
      <c r="AH155" s="15" t="str">
        <f ca="1">IF($AB155="","",IF(OR([1]Tablas!C$1&gt;MATCH("?*",$AB156:$AB172,0),INDEX($T:$T,ROW($M154)+[1]Tablas!C$1)&lt;5),"",IF(INDEX($T:$T,ROW($M154)+[1]Tablas!C$1)&lt;6,"000",SUBSTITUTE(SUBSTITUTE(SUBSTITUTE(SUBSTITUTE(SUBSTITUTE(SUBSTITUTE(SUBSTITUTE(INDIRECT(ADDRESS(ROW($M154)+[1]Tablas!C$1,COLUMN($M155))),", ",""),"Aire","1"),"Agua","2"),"Fuego","3"),"Tierra","4"),"Luz","5"),"Oscuridad","6"))))</f>
        <v/>
      </c>
      <c r="AI155" s="15" t="str">
        <f ca="1">IF($AB155="","",IF(OR([1]Tablas!D$1&gt;MATCH("?*",$AB156:$AB172,0),INDEX($T:$T,ROW($M154)+[1]Tablas!D$1)&lt;5),"",IF(INDEX($T:$T,ROW($M154)+[1]Tablas!D$1)&lt;6,"000",SUBSTITUTE(SUBSTITUTE(SUBSTITUTE(SUBSTITUTE(SUBSTITUTE(SUBSTITUTE(SUBSTITUTE(INDIRECT(ADDRESS(ROW($M154)+[1]Tablas!D$1,COLUMN($M155))),", ",""),"Aire","1"),"Agua","2"),"Fuego","3"),"Tierra","4"),"Luz","5"),"Oscuridad","6"))))</f>
        <v/>
      </c>
      <c r="AJ155" s="15" t="str">
        <f ca="1">IF($AB155="","",IF(OR([1]Tablas!E$1&gt;MATCH("?*",$AB156:$AB172,0),INDEX($T:$T,ROW($M154)+[1]Tablas!E$1)&lt;5),"",IF(INDEX($T:$T,ROW($M154)+[1]Tablas!E$1)&lt;6,"000",SUBSTITUTE(SUBSTITUTE(SUBSTITUTE(SUBSTITUTE(SUBSTITUTE(SUBSTITUTE(SUBSTITUTE(INDIRECT(ADDRESS(ROW($M154)+[1]Tablas!E$1,COLUMN($M155))),", ",""),"Aire","1"),"Agua","2"),"Fuego","3"),"Tierra","4"),"Luz","5"),"Oscuridad","6"))))</f>
        <v/>
      </c>
      <c r="AK155" s="15" t="str">
        <f ca="1">IF($AB155="","",IF(OR([1]Tablas!F$1&gt;MATCH("?*",$AB156:$AB172,0),INDEX($T:$T,ROW($M154)+[1]Tablas!F$1)&lt;5),"",IF(INDEX($T:$T,ROW($M154)+[1]Tablas!F$1)&lt;6,"000",SUBSTITUTE(SUBSTITUTE(SUBSTITUTE(SUBSTITUTE(SUBSTITUTE(SUBSTITUTE(SUBSTITUTE(INDIRECT(ADDRESS(ROW($M154)+[1]Tablas!F$1,COLUMN($M155))),", ",""),"Aire","1"),"Agua","2"),"Fuego","3"),"Tierra","4"),"Luz","5"),"Oscuridad","6"))))</f>
        <v/>
      </c>
    </row>
    <row r="156" spans="1:37" x14ac:dyDescent="0.25">
      <c r="A156" s="75"/>
      <c r="C156" s="15" t="str">
        <f t="shared" si="37"/>
        <v/>
      </c>
      <c r="D156" s="15" t="str">
        <f t="shared" si="38"/>
        <v/>
      </c>
      <c r="E156" s="15" t="s">
        <v>96</v>
      </c>
      <c r="F156" s="15" t="e">
        <f t="array" ref="F156">IF(C156&lt;&gt;"",ADDRESS(ROW(C156),COLUMN(C156))&amp;":"&amp;ADDRESS(ROW(C156)-1+MATCH(TRUE,C157:$C$463&lt;&gt;"",0),COLUMN(U156)),#REF!)</f>
        <v>#REF!</v>
      </c>
      <c r="G156" s="18" t="s">
        <v>248</v>
      </c>
      <c r="H156" s="15" t="s">
        <v>761</v>
      </c>
      <c r="M156" s="18" t="str">
        <f>IFERROR(VLOOKUP(G156,ListaEfectos!$A$4:$F$77,6,0),"")</f>
        <v>Variable</v>
      </c>
      <c r="N156" s="46" t="str">
        <f>IF(G156="requerimiento","Desventaja",IFERROR(IF(VLOOKUP($G156,ListaEfectos!$A$4:$F$77,1,0)&lt;&gt;"","Efecto"),IFERROR(IF(VLOOKUP($G156,ListaDesventajas!$A$2:$A$24,1,0)&lt;&gt;"","Desventaja"),G156)))</f>
        <v>Efecto</v>
      </c>
      <c r="O156" s="17">
        <f ca="1">IF($N156="Efecto",IFERROR(VLOOKUP(H156,INDIRECT(VLOOKUP($G156,ListaEfectos!$A$4:$F$77,2,0)),2,0),0),IF($N156="Desventaja",IFERROR(VLOOKUP(H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5</v>
      </c>
      <c r="P156" s="15">
        <f ca="1">IF($N156="Efecto",IFERROR(VLOOKUP(I156,INDIRECT(VLOOKUP($G156,ListaEfectos!$A$4:$F$77,2,0)),2,0),0),IF($N156="Desventaja",IFERROR(VLOOKUP(I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0</v>
      </c>
      <c r="Q156" s="15">
        <f ca="1">IF($N156="Efecto",IFERROR(VLOOKUP(J156,INDIRECT(VLOOKUP($G156,ListaEfectos!$A$4:$F$77,2,0)),2,0),0),IF($N156="Desventaja",IFERROR(VLOOKUP(J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0</v>
      </c>
      <c r="R156" s="15">
        <f ca="1">IF($N156="Efecto",IFERROR(VLOOKUP(K156,INDIRECT(VLOOKUP($G156,ListaEfectos!$A$4:$F$77,2,0)),2,0),0),IF($N156="Desventaja",IFERROR(VLOOKUP(K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0</v>
      </c>
      <c r="S156" s="15">
        <f ca="1">IF($N156="Efecto",IFERROR(VLOOKUP(L156,INDIRECT(VLOOKUP($G156,ListaEfectos!$A$4:$F$77,2,0)),2,0),0),IF($N156="Desventaja",IFERROR(VLOOKUP(L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0</v>
      </c>
      <c r="T156" s="52">
        <f t="shared" ca="1" si="29"/>
        <v>5</v>
      </c>
      <c r="V156" s="15" t="str">
        <f t="shared" si="28"/>
        <v>Ataque Elemental (Aire)</v>
      </c>
      <c r="W156" s="15" t="str">
        <f t="shared" si="27"/>
        <v/>
      </c>
      <c r="X156" s="15" t="str">
        <f t="shared" si="30"/>
        <v/>
      </c>
      <c r="Y156" s="34" t="str">
        <f t="shared" ca="1" si="40"/>
        <v/>
      </c>
      <c r="Z156" s="34" t="str">
        <f t="shared" ca="1" si="31"/>
        <v/>
      </c>
      <c r="AA156" s="34" t="str">
        <f t="shared" ca="1" si="32"/>
        <v/>
      </c>
      <c r="AB156" s="61" t="str">
        <f t="shared" ca="1" si="33"/>
        <v/>
      </c>
      <c r="AC156" s="62" t="str">
        <f t="shared" ca="1" si="34"/>
        <v/>
      </c>
      <c r="AD156" s="56" t="str">
        <f t="shared" si="35"/>
        <v/>
      </c>
      <c r="AE156" s="15" t="str">
        <f t="shared" ca="1" si="36"/>
        <v/>
      </c>
      <c r="AF156" s="15" t="str">
        <f ca="1">IF($AB156="","",IF(OR([1]Tablas!A$1&gt;MATCH("?*",$AB157:$AB173,0),INDEX($T:$T,ROW($M155)+[1]Tablas!A$1)&lt;5),"",IF(INDEX($T:$T,ROW($M155)+[1]Tablas!A$1)&lt;6,"000",SUBSTITUTE(SUBSTITUTE(SUBSTITUTE(SUBSTITUTE(SUBSTITUTE(SUBSTITUTE(SUBSTITUTE(INDIRECT(ADDRESS(ROW($M155)+[1]Tablas!A$1,COLUMN($M156))),", ",""),"Aire","1"),"Agua","2"),"Fuego","3"),"Tierra","4"),"Luz","5"),"Oscuridad","6"))))</f>
        <v/>
      </c>
      <c r="AG156" s="15" t="str">
        <f ca="1">IF($AB156="","",IF(OR([1]Tablas!B$1&gt;MATCH("?*",$AB157:$AB173,0),INDEX($T:$T,ROW($M155)+[1]Tablas!B$1)&lt;5),"",IF(INDEX($T:$T,ROW($M155)+[1]Tablas!B$1)&lt;6,"000",SUBSTITUTE(SUBSTITUTE(SUBSTITUTE(SUBSTITUTE(SUBSTITUTE(SUBSTITUTE(SUBSTITUTE(INDIRECT(ADDRESS(ROW($M155)+[1]Tablas!B$1,COLUMN($M156))),", ",""),"Aire","1"),"Agua","2"),"Fuego","3"),"Tierra","4"),"Luz","5"),"Oscuridad","6"))))</f>
        <v/>
      </c>
      <c r="AH156" s="15" t="str">
        <f ca="1">IF($AB156="","",IF(OR([1]Tablas!C$1&gt;MATCH("?*",$AB157:$AB173,0),INDEX($T:$T,ROW($M155)+[1]Tablas!C$1)&lt;5),"",IF(INDEX($T:$T,ROW($M155)+[1]Tablas!C$1)&lt;6,"000",SUBSTITUTE(SUBSTITUTE(SUBSTITUTE(SUBSTITUTE(SUBSTITUTE(SUBSTITUTE(SUBSTITUTE(INDIRECT(ADDRESS(ROW($M155)+[1]Tablas!C$1,COLUMN($M156))),", ",""),"Aire","1"),"Agua","2"),"Fuego","3"),"Tierra","4"),"Luz","5"),"Oscuridad","6"))))</f>
        <v/>
      </c>
      <c r="AI156" s="15" t="str">
        <f ca="1">IF($AB156="","",IF(OR([1]Tablas!D$1&gt;MATCH("?*",$AB157:$AB173,0),INDEX($T:$T,ROW($M155)+[1]Tablas!D$1)&lt;5),"",IF(INDEX($T:$T,ROW($M155)+[1]Tablas!D$1)&lt;6,"000",SUBSTITUTE(SUBSTITUTE(SUBSTITUTE(SUBSTITUTE(SUBSTITUTE(SUBSTITUTE(SUBSTITUTE(INDIRECT(ADDRESS(ROW($M155)+[1]Tablas!D$1,COLUMN($M156))),", ",""),"Aire","1"),"Agua","2"),"Fuego","3"),"Tierra","4"),"Luz","5"),"Oscuridad","6"))))</f>
        <v/>
      </c>
      <c r="AJ156" s="15" t="str">
        <f ca="1">IF($AB156="","",IF(OR([1]Tablas!E$1&gt;MATCH("?*",$AB157:$AB173,0),INDEX($T:$T,ROW($M155)+[1]Tablas!E$1)&lt;5),"",IF(INDEX($T:$T,ROW($M155)+[1]Tablas!E$1)&lt;6,"000",SUBSTITUTE(SUBSTITUTE(SUBSTITUTE(SUBSTITUTE(SUBSTITUTE(SUBSTITUTE(SUBSTITUTE(INDIRECT(ADDRESS(ROW($M155)+[1]Tablas!E$1,COLUMN($M156))),", ",""),"Aire","1"),"Agua","2"),"Fuego","3"),"Tierra","4"),"Luz","5"),"Oscuridad","6"))))</f>
        <v/>
      </c>
      <c r="AK156" s="15" t="str">
        <f ca="1">IF($AB156="","",IF(OR([1]Tablas!F$1&gt;MATCH("?*",$AB157:$AB173,0),INDEX($T:$T,ROW($M155)+[1]Tablas!F$1)&lt;5),"",IF(INDEX($T:$T,ROW($M155)+[1]Tablas!F$1)&lt;6,"000",SUBSTITUTE(SUBSTITUTE(SUBSTITUTE(SUBSTITUTE(SUBSTITUTE(SUBSTITUTE(SUBSTITUTE(INDIRECT(ADDRESS(ROW($M155)+[1]Tablas!F$1,COLUMN($M156))),", ",""),"Aire","1"),"Agua","2"),"Fuego","3"),"Tierra","4"),"Luz","5"),"Oscuridad","6"))))</f>
        <v/>
      </c>
    </row>
    <row r="157" spans="1:37" x14ac:dyDescent="0.25">
      <c r="A157" s="75"/>
      <c r="C157" s="15" t="str">
        <f t="shared" si="37"/>
        <v/>
      </c>
      <c r="D157" s="15" t="str">
        <f t="shared" si="38"/>
        <v/>
      </c>
      <c r="E157" s="15" t="s">
        <v>103</v>
      </c>
      <c r="F157" s="15" t="e">
        <f t="array" ref="F157">IF(C157&lt;&gt;"",ADDRESS(ROW(C157),COLUMN(C157))&amp;":"&amp;ADDRESS(ROW(C157)-1+MATCH(TRUE,C158:$C$463&lt;&gt;"",0),COLUMN(U157)),F156)</f>
        <v>#REF!</v>
      </c>
      <c r="G157" s="18" t="s">
        <v>870</v>
      </c>
      <c r="H157" s="28" t="s">
        <v>871</v>
      </c>
      <c r="I157" s="28" t="s">
        <v>878</v>
      </c>
      <c r="J157" s="28" t="s">
        <v>879</v>
      </c>
      <c r="K157" s="28" t="s">
        <v>880</v>
      </c>
      <c r="M157" s="18" t="str">
        <f>IFERROR(VLOOKUP(G157,ListaEfectos!$A$4:$F$77,6,0),"")</f>
        <v>Agua, Aire, Luz</v>
      </c>
      <c r="N157" s="46" t="str">
        <f>IF(G157="requerimiento","Desventaja",IFERROR(IF(VLOOKUP($G157,ListaEfectos!$A$4:$F$77,1,0)&lt;&gt;"","Efecto"),IFERROR(IF(VLOOKUP($G157,ListaDesventajas!$A$2:$A$24,1,0)&lt;&gt;"","Desventaja"),G157)))</f>
        <v>Efecto</v>
      </c>
      <c r="O157" s="17">
        <f ca="1">IF($N157="Efecto",IFERROR(VLOOKUP(H157,INDIRECT(VLOOKUP($G157,ListaEfectos!$A$4:$F$77,2,0)),2,0),0),IF($N157="Desventaja",IFERROR(VLOOKUP(H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5</v>
      </c>
      <c r="P157" s="15">
        <f ca="1">IF($N157="Efecto",IFERROR(VLOOKUP(I157,INDIRECT(VLOOKUP($G157,ListaEfectos!$A$4:$F$77,2,0)),2,0),0),IF($N157="Desventaja",IFERROR(VLOOKUP(I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5</v>
      </c>
      <c r="Q157" s="15">
        <f ca="1">IF($N157="Efecto",IFERROR(VLOOKUP(J157,INDIRECT(VLOOKUP($G157,ListaEfectos!$A$4:$F$77,2,0)),2,0),0),IF($N157="Desventaja",IFERROR(VLOOKUP(J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5</v>
      </c>
      <c r="R157" s="15">
        <f ca="1">IF($N157="Efecto",IFERROR(VLOOKUP(K157,INDIRECT(VLOOKUP($G157,ListaEfectos!$A$4:$F$77,2,0)),2,0),0),IF($N157="Desventaja",IFERROR(VLOOKUP(K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5</v>
      </c>
      <c r="S157" s="15">
        <f ca="1">IF($N157="Efecto",IFERROR(VLOOKUP(L157,INDIRECT(VLOOKUP($G157,ListaEfectos!$A$4:$F$77,2,0)),2,0),0),IF($N157="Desventaja",IFERROR(VLOOKUP(L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0</v>
      </c>
      <c r="T157" s="52">
        <f t="shared" ca="1" si="29"/>
        <v>20</v>
      </c>
      <c r="V157" s="15" t="str">
        <f t="shared" si="28"/>
        <v>Interrupción (RF = Daño, Interrumpe Ki, Interrumpe Magia, Interrumpe Psíquica)</v>
      </c>
      <c r="W157" s="15" t="str">
        <f t="shared" si="27"/>
        <v/>
      </c>
      <c r="X157" s="15" t="str">
        <f t="shared" si="30"/>
        <v/>
      </c>
      <c r="Y157" s="34" t="str">
        <f t="shared" ca="1" si="40"/>
        <v/>
      </c>
      <c r="Z157" s="34" t="str">
        <f t="shared" ca="1" si="31"/>
        <v/>
      </c>
      <c r="AA157" s="34" t="str">
        <f t="shared" ca="1" si="32"/>
        <v/>
      </c>
      <c r="AB157" s="61" t="str">
        <f t="shared" ca="1" si="33"/>
        <v/>
      </c>
      <c r="AC157" s="62" t="str">
        <f t="shared" ca="1" si="34"/>
        <v/>
      </c>
      <c r="AD157" s="56" t="str">
        <f t="shared" si="35"/>
        <v/>
      </c>
      <c r="AE157" s="15" t="str">
        <f t="shared" ca="1" si="36"/>
        <v/>
      </c>
      <c r="AF157" s="15" t="str">
        <f ca="1">IF($AB157="","",IF(OR([1]Tablas!A$1&gt;MATCH("?*",$AB158:$AB174,0),INDEX($T:$T,ROW($M156)+[1]Tablas!A$1)&lt;5),"",IF(INDEX($T:$T,ROW($M156)+[1]Tablas!A$1)&lt;6,"000",SUBSTITUTE(SUBSTITUTE(SUBSTITUTE(SUBSTITUTE(SUBSTITUTE(SUBSTITUTE(SUBSTITUTE(INDIRECT(ADDRESS(ROW($M156)+[1]Tablas!A$1,COLUMN($M157))),", ",""),"Aire","1"),"Agua","2"),"Fuego","3"),"Tierra","4"),"Luz","5"),"Oscuridad","6"))))</f>
        <v/>
      </c>
      <c r="AG157" s="15" t="str">
        <f ca="1">IF($AB157="","",IF(OR([1]Tablas!B$1&gt;MATCH("?*",$AB158:$AB174,0),INDEX($T:$T,ROW($M156)+[1]Tablas!B$1)&lt;5),"",IF(INDEX($T:$T,ROW($M156)+[1]Tablas!B$1)&lt;6,"000",SUBSTITUTE(SUBSTITUTE(SUBSTITUTE(SUBSTITUTE(SUBSTITUTE(SUBSTITUTE(SUBSTITUTE(INDIRECT(ADDRESS(ROW($M156)+[1]Tablas!B$1,COLUMN($M157))),", ",""),"Aire","1"),"Agua","2"),"Fuego","3"),"Tierra","4"),"Luz","5"),"Oscuridad","6"))))</f>
        <v/>
      </c>
      <c r="AH157" s="15" t="str">
        <f ca="1">IF($AB157="","",IF(OR([1]Tablas!C$1&gt;MATCH("?*",$AB158:$AB174,0),INDEX($T:$T,ROW($M156)+[1]Tablas!C$1)&lt;5),"",IF(INDEX($T:$T,ROW($M156)+[1]Tablas!C$1)&lt;6,"000",SUBSTITUTE(SUBSTITUTE(SUBSTITUTE(SUBSTITUTE(SUBSTITUTE(SUBSTITUTE(SUBSTITUTE(INDIRECT(ADDRESS(ROW($M156)+[1]Tablas!C$1,COLUMN($M157))),", ",""),"Aire","1"),"Agua","2"),"Fuego","3"),"Tierra","4"),"Luz","5"),"Oscuridad","6"))))</f>
        <v/>
      </c>
      <c r="AI157" s="15" t="str">
        <f ca="1">IF($AB157="","",IF(OR([1]Tablas!D$1&gt;MATCH("?*",$AB158:$AB174,0),INDEX($T:$T,ROW($M156)+[1]Tablas!D$1)&lt;5),"",IF(INDEX($T:$T,ROW($M156)+[1]Tablas!D$1)&lt;6,"000",SUBSTITUTE(SUBSTITUTE(SUBSTITUTE(SUBSTITUTE(SUBSTITUTE(SUBSTITUTE(SUBSTITUTE(INDIRECT(ADDRESS(ROW($M156)+[1]Tablas!D$1,COLUMN($M157))),", ",""),"Aire","1"),"Agua","2"),"Fuego","3"),"Tierra","4"),"Luz","5"),"Oscuridad","6"))))</f>
        <v/>
      </c>
      <c r="AJ157" s="15" t="str">
        <f ca="1">IF($AB157="","",IF(OR([1]Tablas!E$1&gt;MATCH("?*",$AB158:$AB174,0),INDEX($T:$T,ROW($M156)+[1]Tablas!E$1)&lt;5),"",IF(INDEX($T:$T,ROW($M156)+[1]Tablas!E$1)&lt;6,"000",SUBSTITUTE(SUBSTITUTE(SUBSTITUTE(SUBSTITUTE(SUBSTITUTE(SUBSTITUTE(SUBSTITUTE(INDIRECT(ADDRESS(ROW($M156)+[1]Tablas!E$1,COLUMN($M157))),", ",""),"Aire","1"),"Agua","2"),"Fuego","3"),"Tierra","4"),"Luz","5"),"Oscuridad","6"))))</f>
        <v/>
      </c>
      <c r="AK157" s="15" t="str">
        <f ca="1">IF($AB157="","",IF(OR([1]Tablas!F$1&gt;MATCH("?*",$AB158:$AB174,0),INDEX($T:$T,ROW($M156)+[1]Tablas!F$1)&lt;5),"",IF(INDEX($T:$T,ROW($M156)+[1]Tablas!F$1)&lt;6,"000",SUBSTITUTE(SUBSTITUTE(SUBSTITUTE(SUBSTITUTE(SUBSTITUTE(SUBSTITUTE(SUBSTITUTE(INDIRECT(ADDRESS(ROW($M156)+[1]Tablas!F$1,COLUMN($M157))),", ",""),"Aire","1"),"Agua","2"),"Fuego","3"),"Tierra","4"),"Luz","5"),"Oscuridad","6"))))</f>
        <v/>
      </c>
    </row>
    <row r="158" spans="1:37" ht="15.75" thickBot="1" x14ac:dyDescent="0.3">
      <c r="A158" s="76"/>
      <c r="B158" s="18" t="s">
        <v>265</v>
      </c>
      <c r="C158" s="15" t="str">
        <f t="shared" ref="C158:C166" si="41">IFERROR(VALUE(MID(B158,FIND("(",B158)+1,FIND(")",B158)-FIND("(",B158)-4)),"")</f>
        <v/>
      </c>
      <c r="D158" s="15" t="str">
        <f t="shared" ref="D158:D166" si="42">IFERROR(VALUE(RIGHT(B158,1)),"")</f>
        <v/>
      </c>
      <c r="F158" s="15" t="e">
        <f t="array" ref="F158">IF(C158&lt;&gt;"",ADDRESS(ROW(C158),COLUMN(C158))&amp;":"&amp;ADDRESS(ROW(C158)-1+MATCH(TRUE,C159:$C$463&lt;&gt;"",0),COLUMN(U158)),#REF!)</f>
        <v>#REF!</v>
      </c>
      <c r="G158" s="18" t="s">
        <v>964</v>
      </c>
      <c r="H158" s="28" t="s">
        <v>1113</v>
      </c>
      <c r="M158" s="18" t="str">
        <f>IFERROR(VLOOKUP(G158,ListaEfectos!$A$4:$F$77,6,0),"")</f>
        <v/>
      </c>
      <c r="N158" s="46" t="str">
        <f>IF(G158="requerimiento","Desventaja",IFERROR(IF(VLOOKUP($G158,ListaEfectos!$A$4:$F$77,1,0)&lt;&gt;"","Efecto"),IFERROR(IF(VLOOKUP($G158,ListaDesventajas!$A$2:$A$24,1,0)&lt;&gt;"","Desventaja"),G158)))</f>
        <v>Desventaja</v>
      </c>
      <c r="O158" s="17">
        <f ca="1">IF($N158="Efecto",IFERROR(VLOOKUP(H158,INDIRECT(VLOOKUP($G158,ListaEfectos!$A$4:$F$77,2,0)),2,0),0),IF($N158="Desventaja",IFERROR(VLOOKUP(H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-10</v>
      </c>
      <c r="P158" s="15">
        <f ca="1">IF($N158="Efecto",IFERROR(VLOOKUP(I158,INDIRECT(VLOOKUP($G158,ListaEfectos!$A$4:$F$77,2,0)),2,0),0),IF($N158="Desventaja",IFERROR(VLOOKUP(I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0</v>
      </c>
      <c r="Q158" s="15">
        <f ca="1">IF($N158="Efecto",IFERROR(VLOOKUP(J158,INDIRECT(VLOOKUP($G158,ListaEfectos!$A$4:$F$77,2,0)),2,0),0),IF($N158="Desventaja",IFERROR(VLOOKUP(J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0</v>
      </c>
      <c r="R158" s="15">
        <f ca="1">IF($N158="Efecto",IFERROR(VLOOKUP(K158,INDIRECT(VLOOKUP($G158,ListaEfectos!$A$4:$F$77,2,0)),2,0),0),IF($N158="Desventaja",IFERROR(VLOOKUP(K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0</v>
      </c>
      <c r="S158" s="15">
        <f ca="1">IF($N158="Efecto",IFERROR(VLOOKUP(L158,INDIRECT(VLOOKUP($G158,ListaEfectos!$A$4:$F$77,2,0)),2,0),0),IF($N158="Desventaja",IFERROR(VLOOKUP(L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0</v>
      </c>
      <c r="T158" s="52">
        <f t="shared" ref="T158:T221" ca="1" si="43">IF(OR(N158="Efecto",N158="Desventaja"),SUM(O158:S158),O158)</f>
        <v>-10</v>
      </c>
      <c r="V158" s="15" t="str">
        <f t="shared" ref="V158:V221" si="44">IF(N158="efecto",G158&amp;IF(H158=" ",""," ("&amp;H158&amp;IF(I158="","",", "&amp;I158)&amp;IF(J158="","",", "&amp;J158)&amp;IF(K158="","",", "&amp;K158)&amp;IF(L158="","",", "&amp;L158)&amp;")"),"")</f>
        <v/>
      </c>
      <c r="W158" s="15" t="str">
        <f t="shared" ref="W158:W221" si="45">IF(N158="desventaja",G158&amp;IF(H158=" ",""," ("&amp;H158&amp;IF(I158="","",", "&amp;I158)&amp;IF(J158="","",", "&amp;J158)&amp;IF(K158="","",", "&amp;K158)&amp;IF(L158="","",", "&amp;L158)&amp;")"),"")</f>
        <v>Sobrecarga (Espera de 20 asaltos)</v>
      </c>
      <c r="X158" s="15" t="str">
        <f t="shared" ref="X158:X194" si="46">IF(N158="Combinable",N158,"")</f>
        <v/>
      </c>
      <c r="Y158" s="34" t="str">
        <f t="shared" ca="1" si="40"/>
        <v/>
      </c>
      <c r="Z158" s="34" t="str">
        <f t="shared" ca="1" si="31"/>
        <v/>
      </c>
      <c r="AA158" s="34" t="str">
        <f t="shared" ca="1" si="32"/>
        <v/>
      </c>
      <c r="AB158" s="61" t="str">
        <f t="shared" ref="AB158:AB194" ca="1" si="47">Y158</f>
        <v/>
      </c>
      <c r="AC158" s="62" t="str">
        <f t="shared" ref="AC158:AC194" ca="1" si="48">_xlfn.TEXTJOIN(",",TRUE,AA158,Z158)</f>
        <v/>
      </c>
      <c r="AD158" s="56" t="str">
        <f t="shared" ref="AD158:AD194" si="49">IF(B158="","",LEFT(B158,FIND(" (",B158)-1))</f>
        <v>Sobrecarga</v>
      </c>
      <c r="AE158" s="15" t="str">
        <f t="shared" ca="1" si="36"/>
        <v/>
      </c>
      <c r="AF158" s="15" t="str">
        <f ca="1">IF($AB158="","",IF(OR([1]Tablas!A$1&gt;MATCH("?*",$AB159:$AB175,0),INDEX($T:$T,ROW($M157)+[1]Tablas!A$1)&lt;5),"",IF(INDEX($T:$T,ROW($M157)+[1]Tablas!A$1)&lt;6,"000",SUBSTITUTE(SUBSTITUTE(SUBSTITUTE(SUBSTITUTE(SUBSTITUTE(SUBSTITUTE(SUBSTITUTE(INDIRECT(ADDRESS(ROW($M157)+[1]Tablas!A$1,COLUMN($M158))),", ",""),"Aire","1"),"Agua","2"),"Fuego","3"),"Tierra","4"),"Luz","5"),"Oscuridad","6"))))</f>
        <v/>
      </c>
      <c r="AG158" s="15" t="str">
        <f ca="1">IF($AB158="","",IF(OR([1]Tablas!B$1&gt;MATCH("?*",$AB159:$AB175,0),INDEX($T:$T,ROW($M157)+[1]Tablas!B$1)&lt;5),"",IF(INDEX($T:$T,ROW($M157)+[1]Tablas!B$1)&lt;6,"000",SUBSTITUTE(SUBSTITUTE(SUBSTITUTE(SUBSTITUTE(SUBSTITUTE(SUBSTITUTE(SUBSTITUTE(INDIRECT(ADDRESS(ROW($M157)+[1]Tablas!B$1,COLUMN($M158))),", ",""),"Aire","1"),"Agua","2"),"Fuego","3"),"Tierra","4"),"Luz","5"),"Oscuridad","6"))))</f>
        <v/>
      </c>
      <c r="AH158" s="15" t="str">
        <f ca="1">IF($AB158="","",IF(OR([1]Tablas!C$1&gt;MATCH("?*",$AB159:$AB175,0),INDEX($T:$T,ROW($M157)+[1]Tablas!C$1)&lt;5),"",IF(INDEX($T:$T,ROW($M157)+[1]Tablas!C$1)&lt;6,"000",SUBSTITUTE(SUBSTITUTE(SUBSTITUTE(SUBSTITUTE(SUBSTITUTE(SUBSTITUTE(SUBSTITUTE(INDIRECT(ADDRESS(ROW($M157)+[1]Tablas!C$1,COLUMN($M158))),", ",""),"Aire","1"),"Agua","2"),"Fuego","3"),"Tierra","4"),"Luz","5"),"Oscuridad","6"))))</f>
        <v/>
      </c>
      <c r="AI158" s="15" t="str">
        <f ca="1">IF($AB158="","",IF(OR([1]Tablas!D$1&gt;MATCH("?*",$AB159:$AB175,0),INDEX($T:$T,ROW($M157)+[1]Tablas!D$1)&lt;5),"",IF(INDEX($T:$T,ROW($M157)+[1]Tablas!D$1)&lt;6,"000",SUBSTITUTE(SUBSTITUTE(SUBSTITUTE(SUBSTITUTE(SUBSTITUTE(SUBSTITUTE(SUBSTITUTE(INDIRECT(ADDRESS(ROW($M157)+[1]Tablas!D$1,COLUMN($M158))),", ",""),"Aire","1"),"Agua","2"),"Fuego","3"),"Tierra","4"),"Luz","5"),"Oscuridad","6"))))</f>
        <v/>
      </c>
      <c r="AJ158" s="15" t="str">
        <f ca="1">IF($AB158="","",IF(OR([1]Tablas!E$1&gt;MATCH("?*",$AB159:$AB175,0),INDEX($T:$T,ROW($M157)+[1]Tablas!E$1)&lt;5),"",IF(INDEX($T:$T,ROW($M157)+[1]Tablas!E$1)&lt;6,"000",SUBSTITUTE(SUBSTITUTE(SUBSTITUTE(SUBSTITUTE(SUBSTITUTE(SUBSTITUTE(SUBSTITUTE(INDIRECT(ADDRESS(ROW($M157)+[1]Tablas!E$1,COLUMN($M158))),", ",""),"Aire","1"),"Agua","2"),"Fuego","3"),"Tierra","4"),"Luz","5"),"Oscuridad","6"))))</f>
        <v/>
      </c>
      <c r="AK158" s="15" t="str">
        <f ca="1">IF($AB158="","",IF(OR([1]Tablas!F$1&gt;MATCH("?*",$AB159:$AB175,0),INDEX($T:$T,ROW($M157)+[1]Tablas!F$1)&lt;5),"",IF(INDEX($T:$T,ROW($M157)+[1]Tablas!F$1)&lt;6,"000",SUBSTITUTE(SUBSTITUTE(SUBSTITUTE(SUBSTITUTE(SUBSTITUTE(SUBSTITUTE(SUBSTITUTE(INDIRECT(ADDRESS(ROW($M157)+[1]Tablas!F$1,COLUMN($M158))),", ",""),"Aire","1"),"Agua","2"),"Fuego","3"),"Tierra","4"),"Luz","5"),"Oscuridad","6"))))</f>
        <v/>
      </c>
    </row>
    <row r="159" spans="1:37" s="20" customFormat="1" x14ac:dyDescent="0.25">
      <c r="A159" s="70" t="s">
        <v>318</v>
      </c>
      <c r="B159" s="21" t="s">
        <v>435</v>
      </c>
      <c r="C159" s="20">
        <f t="shared" si="41"/>
        <v>35</v>
      </c>
      <c r="D159" s="20">
        <f t="shared" si="42"/>
        <v>1</v>
      </c>
      <c r="E159" s="20" t="s">
        <v>104</v>
      </c>
      <c r="F159" s="20" t="str">
        <f t="array" ref="F159">IF(C159&lt;&gt;"",ADDRESS(ROW(C159),COLUMN(C159))&amp;":"&amp;ADDRESS(ROW(C159)-1+MATCH(TRUE,C160:$C$463&lt;&gt;"",0),COLUMN(U159)),#REF!)</f>
        <v>$C$159:$U$160</v>
      </c>
      <c r="G159" s="21" t="s">
        <v>651</v>
      </c>
      <c r="H159" s="20" t="s">
        <v>653</v>
      </c>
      <c r="M159" s="21" t="str">
        <f>IFERROR(VLOOKUP(G159,ListaEfectos!$A$4:$F$77,6,0),"")</f>
        <v>Aire, Fuego, Luz</v>
      </c>
      <c r="N159" s="47" t="str">
        <f>IF(G159="requerimiento","Desventaja",IFERROR(IF(VLOOKUP($G159,ListaEfectos!$A$4:$F$77,1,0)&lt;&gt;"","Efecto"),IFERROR(IF(VLOOKUP($G159,ListaDesventajas!$A$2:$A$24,1,0)&lt;&gt;"","Desventaja"),G159)))</f>
        <v>Efecto</v>
      </c>
      <c r="O159" s="19">
        <f ca="1">IF($N159="Efecto",IFERROR(VLOOKUP(H159,INDIRECT(VLOOKUP($G159,ListaEfectos!$A$4:$F$77,2,0)),2,0),0),IF($N159="Desventaja",IFERROR(VLOOKUP(H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25</v>
      </c>
      <c r="P159" s="20">
        <f ca="1">IF($N159="Efecto",IFERROR(VLOOKUP(I159,INDIRECT(VLOOKUP($G159,ListaEfectos!$A$4:$F$77,2,0)),2,0),0),IF($N159="Desventaja",IFERROR(VLOOKUP(I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0</v>
      </c>
      <c r="Q159" s="20">
        <f ca="1">IF($N159="Efecto",IFERROR(VLOOKUP(J159,INDIRECT(VLOOKUP($G159,ListaEfectos!$A$4:$F$77,2,0)),2,0),0),IF($N159="Desventaja",IFERROR(VLOOKUP(J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0</v>
      </c>
      <c r="R159" s="20">
        <f ca="1">IF($N159="Efecto",IFERROR(VLOOKUP(K159,INDIRECT(VLOOKUP($G159,ListaEfectos!$A$4:$F$77,2,0)),2,0),0),IF($N159="Desventaja",IFERROR(VLOOKUP(K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0</v>
      </c>
      <c r="S159" s="20">
        <f ca="1">IF($N159="Efecto",IFERROR(VLOOKUP(L159,INDIRECT(VLOOKUP($G159,ListaEfectos!$A$4:$F$77,2,0)),2,0),0),IF($N159="Desventaja",IFERROR(VLOOKUP(L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0</v>
      </c>
      <c r="T159" s="53">
        <f t="shared" ca="1" si="43"/>
        <v>25</v>
      </c>
      <c r="U159" s="38"/>
      <c r="V159" s="20" t="str">
        <f t="shared" si="44"/>
        <v>Previsión (Completo)</v>
      </c>
      <c r="W159" s="20" t="str">
        <f t="shared" si="45"/>
        <v/>
      </c>
      <c r="X159" s="20" t="str">
        <f t="shared" si="46"/>
        <v/>
      </c>
      <c r="Y159" s="39" t="str">
        <f t="shared" ca="1" si="40"/>
        <v>Previsión (Completo)</v>
      </c>
      <c r="Z159" s="39" t="str">
        <f t="shared" ca="1" si="31"/>
        <v>Condición (Terreno determinado: Contacto con la tierra)</v>
      </c>
      <c r="AA159" s="39" t="str">
        <f t="shared" ca="1" si="32"/>
        <v/>
      </c>
      <c r="AB159" s="63" t="str">
        <f t="shared" ca="1" si="47"/>
        <v>Previsión (Completo)</v>
      </c>
      <c r="AC159" s="64" t="str">
        <f t="shared" ca="1" si="48"/>
        <v>Condición (Terreno determinado: Contacto con la tierra)</v>
      </c>
      <c r="AD159" s="57" t="str">
        <f t="shared" si="49"/>
        <v>Yue</v>
      </c>
      <c r="AE159" s="20" t="str">
        <f t="shared" ca="1" si="36"/>
        <v>Aire, Fuego, Luz</v>
      </c>
      <c r="AF159" s="20" t="str">
        <f ca="1">IF($AB159="","",IF(OR([1]Tablas!A$1&gt;MATCH("?*",$AB160:$AB176,0),INDEX($T:$T,ROW($M158)+[1]Tablas!A$1)&lt;5),"",IF(INDEX($T:$T,ROW($M158)+[1]Tablas!A$1)&lt;6,"000",SUBSTITUTE(SUBSTITUTE(SUBSTITUTE(SUBSTITUTE(SUBSTITUTE(SUBSTITUTE(SUBSTITUTE(INDIRECT(ADDRESS(ROW($M158)+[1]Tablas!A$1,COLUMN($M159))),", ",""),"Aire","1"),"Agua","2"),"Fuego","3"),"Tierra","4"),"Luz","5"),"Oscuridad","6"))))</f>
        <v>135</v>
      </c>
      <c r="AG159" s="20" t="str">
        <f ca="1">IF($AB159="","",IF(OR([1]Tablas!B$1&gt;MATCH("?*",$AB160:$AB176,0),INDEX($T:$T,ROW($M158)+[1]Tablas!B$1)&lt;5),"",IF(INDEX($T:$T,ROW($M158)+[1]Tablas!B$1)&lt;6,"000",SUBSTITUTE(SUBSTITUTE(SUBSTITUTE(SUBSTITUTE(SUBSTITUTE(SUBSTITUTE(SUBSTITUTE(INDIRECT(ADDRESS(ROW($M158)+[1]Tablas!B$1,COLUMN($M159))),", ",""),"Aire","1"),"Agua","2"),"Fuego","3"),"Tierra","4"),"Luz","5"),"Oscuridad","6"))))</f>
        <v/>
      </c>
      <c r="AH159" s="20" t="str">
        <f ca="1">IF($AB159="","",IF(OR([1]Tablas!C$1&gt;MATCH("?*",$AB160:$AB176,0),INDEX($T:$T,ROW($M158)+[1]Tablas!C$1)&lt;5),"",IF(INDEX($T:$T,ROW($M158)+[1]Tablas!C$1)&lt;6,"000",SUBSTITUTE(SUBSTITUTE(SUBSTITUTE(SUBSTITUTE(SUBSTITUTE(SUBSTITUTE(SUBSTITUTE(INDIRECT(ADDRESS(ROW($M158)+[1]Tablas!C$1,COLUMN($M159))),", ",""),"Aire","1"),"Agua","2"),"Fuego","3"),"Tierra","4"),"Luz","5"),"Oscuridad","6"))))</f>
        <v/>
      </c>
      <c r="AI159" s="20" t="str">
        <f ca="1">IF($AB159="","",IF(OR([1]Tablas!D$1&gt;MATCH("?*",$AB160:$AB176,0),INDEX($T:$T,ROW($M158)+[1]Tablas!D$1)&lt;5),"",IF(INDEX($T:$T,ROW($M158)+[1]Tablas!D$1)&lt;6,"000",SUBSTITUTE(SUBSTITUTE(SUBSTITUTE(SUBSTITUTE(SUBSTITUTE(SUBSTITUTE(SUBSTITUTE(INDIRECT(ADDRESS(ROW($M158)+[1]Tablas!D$1,COLUMN($M159))),", ",""),"Aire","1"),"Agua","2"),"Fuego","3"),"Tierra","4"),"Luz","5"),"Oscuridad","6"))))</f>
        <v/>
      </c>
      <c r="AJ159" s="20" t="str">
        <f ca="1">IF($AB159="","",IF(OR([1]Tablas!E$1&gt;MATCH("?*",$AB160:$AB176,0),INDEX($T:$T,ROW($M158)+[1]Tablas!E$1)&lt;5),"",IF(INDEX($T:$T,ROW($M158)+[1]Tablas!E$1)&lt;6,"000",SUBSTITUTE(SUBSTITUTE(SUBSTITUTE(SUBSTITUTE(SUBSTITUTE(SUBSTITUTE(SUBSTITUTE(INDIRECT(ADDRESS(ROW($M158)+[1]Tablas!E$1,COLUMN($M159))),", ",""),"Aire","1"),"Agua","2"),"Fuego","3"),"Tierra","4"),"Luz","5"),"Oscuridad","6"))))</f>
        <v/>
      </c>
      <c r="AK159" s="20" t="str">
        <f ca="1">IF($AB159="","",IF(OR([1]Tablas!F$1&gt;MATCH("?*",$AB160:$AB176,0),INDEX($T:$T,ROW($M158)+[1]Tablas!F$1)&lt;5),"",IF(INDEX($T:$T,ROW($M158)+[1]Tablas!F$1)&lt;6,"000",SUBSTITUTE(SUBSTITUTE(SUBSTITUTE(SUBSTITUTE(SUBSTITUTE(SUBSTITUTE(SUBSTITUTE(INDIRECT(ADDRESS(ROW($M158)+[1]Tablas!F$1,COLUMN($M159))),", ",""),"Aire","1"),"Agua","2"),"Fuego","3"),"Tierra","4"),"Luz","5"),"Oscuridad","6"))))</f>
        <v/>
      </c>
    </row>
    <row r="160" spans="1:37" x14ac:dyDescent="0.25">
      <c r="A160" s="71"/>
      <c r="B160" s="18" t="s">
        <v>267</v>
      </c>
      <c r="C160" s="15" t="str">
        <f t="shared" si="41"/>
        <v/>
      </c>
      <c r="D160" s="15" t="str">
        <f t="shared" si="42"/>
        <v/>
      </c>
      <c r="F160" s="15" t="str">
        <f t="array" ref="F160">IF(C160&lt;&gt;"",ADDRESS(ROW(C160),COLUMN(C160))&amp;":"&amp;ADDRESS(ROW(C160)-1+MATCH(TRUE,C161:$C$463&lt;&gt;"",0),COLUMN(U160)),F159)</f>
        <v>$C$159:$U$160</v>
      </c>
      <c r="G160" s="18" t="s">
        <v>542</v>
      </c>
      <c r="H160" s="28" t="s">
        <v>1156</v>
      </c>
      <c r="M160" s="18" t="str">
        <f>IFERROR(VLOOKUP(G160,ListaEfectos!$A$4:$F$77,6,0),"")</f>
        <v/>
      </c>
      <c r="N160" s="46" t="str">
        <f>IF(G160="requerimiento","Desventaja",IFERROR(IF(VLOOKUP($G160,ListaEfectos!$A$4:$F$77,1,0)&lt;&gt;"","Efecto"),IFERROR(IF(VLOOKUP($G160,ListaDesventajas!$A$2:$A$24,1,0)&lt;&gt;"","Desventaja"),G160)))</f>
        <v>Desventaja</v>
      </c>
      <c r="O160" s="17">
        <f ca="1">IF($N160="Efecto",IFERROR(VLOOKUP(H160,INDIRECT(VLOOKUP($G160,ListaEfectos!$A$4:$F$77,2,0)),2,0),0),IF($N160="Desventaja",IFERROR(VLOOKUP(H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0</v>
      </c>
      <c r="P160" s="15">
        <f ca="1">IF($N160="Efecto",IFERROR(VLOOKUP(I160,INDIRECT(VLOOKUP($G160,ListaEfectos!$A$4:$F$77,2,0)),2,0),0),IF($N160="Desventaja",IFERROR(VLOOKUP(I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0</v>
      </c>
      <c r="Q160" s="15">
        <f ca="1">IF($N160="Efecto",IFERROR(VLOOKUP(J160,INDIRECT(VLOOKUP($G160,ListaEfectos!$A$4:$F$77,2,0)),2,0),0),IF($N160="Desventaja",IFERROR(VLOOKUP(J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0</v>
      </c>
      <c r="R160" s="15">
        <f ca="1">IF($N160="Efecto",IFERROR(VLOOKUP(K160,INDIRECT(VLOOKUP($G160,ListaEfectos!$A$4:$F$77,2,0)),2,0),0),IF($N160="Desventaja",IFERROR(VLOOKUP(K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0</v>
      </c>
      <c r="S160" s="15">
        <f ca="1">IF($N160="Efecto",IFERROR(VLOOKUP(L160,INDIRECT(VLOOKUP($G160,ListaEfectos!$A$4:$F$77,2,0)),2,0),0),IF($N160="Desventaja",IFERROR(VLOOKUP(L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0</v>
      </c>
      <c r="T160" s="52">
        <f t="shared" ca="1" si="43"/>
        <v>0</v>
      </c>
      <c r="V160" s="15" t="str">
        <f t="shared" si="44"/>
        <v/>
      </c>
      <c r="W160" s="15" t="str">
        <f t="shared" si="45"/>
        <v>Condición (Terreno determinado: Contacto con la tierra)</v>
      </c>
      <c r="X160" s="15" t="str">
        <f t="shared" si="46"/>
        <v/>
      </c>
      <c r="Y160" s="34" t="str">
        <f t="shared" ca="1" si="40"/>
        <v/>
      </c>
      <c r="Z160" s="34" t="str">
        <f t="shared" ca="1" si="31"/>
        <v/>
      </c>
      <c r="AA160" s="34" t="str">
        <f t="shared" ca="1" si="32"/>
        <v/>
      </c>
      <c r="AB160" s="61" t="str">
        <f t="shared" ca="1" si="47"/>
        <v/>
      </c>
      <c r="AC160" s="62" t="str">
        <f t="shared" ca="1" si="48"/>
        <v/>
      </c>
      <c r="AD160" s="56" t="str">
        <f t="shared" si="49"/>
        <v>Condiciones</v>
      </c>
      <c r="AE160" s="15" t="str">
        <f t="shared" ca="1" si="36"/>
        <v/>
      </c>
      <c r="AF160" s="15" t="str">
        <f ca="1">IF($AB160="","",IF(OR([1]Tablas!A$1&gt;MATCH("?*",$AB161:$AB177,0),INDEX($T:$T,ROW($M159)+[1]Tablas!A$1)&lt;5),"",IF(INDEX($T:$T,ROW($M159)+[1]Tablas!A$1)&lt;6,"000",SUBSTITUTE(SUBSTITUTE(SUBSTITUTE(SUBSTITUTE(SUBSTITUTE(SUBSTITUTE(SUBSTITUTE(INDIRECT(ADDRESS(ROW($M159)+[1]Tablas!A$1,COLUMN($M160))),", ",""),"Aire","1"),"Agua","2"),"Fuego","3"),"Tierra","4"),"Luz","5"),"Oscuridad","6"))))</f>
        <v/>
      </c>
      <c r="AG160" s="15" t="str">
        <f ca="1">IF($AB160="","",IF(OR([1]Tablas!B$1&gt;MATCH("?*",$AB161:$AB177,0),INDEX($T:$T,ROW($M159)+[1]Tablas!B$1)&lt;5),"",IF(INDEX($T:$T,ROW($M159)+[1]Tablas!B$1)&lt;6,"000",SUBSTITUTE(SUBSTITUTE(SUBSTITUTE(SUBSTITUTE(SUBSTITUTE(SUBSTITUTE(SUBSTITUTE(INDIRECT(ADDRESS(ROW($M159)+[1]Tablas!B$1,COLUMN($M160))),", ",""),"Aire","1"),"Agua","2"),"Fuego","3"),"Tierra","4"),"Luz","5"),"Oscuridad","6"))))</f>
        <v/>
      </c>
      <c r="AH160" s="15" t="str">
        <f ca="1">IF($AB160="","",IF(OR([1]Tablas!C$1&gt;MATCH("?*",$AB161:$AB177,0),INDEX($T:$T,ROW($M159)+[1]Tablas!C$1)&lt;5),"",IF(INDEX($T:$T,ROW($M159)+[1]Tablas!C$1)&lt;6,"000",SUBSTITUTE(SUBSTITUTE(SUBSTITUTE(SUBSTITUTE(SUBSTITUTE(SUBSTITUTE(SUBSTITUTE(INDIRECT(ADDRESS(ROW($M159)+[1]Tablas!C$1,COLUMN($M160))),", ",""),"Aire","1"),"Agua","2"),"Fuego","3"),"Tierra","4"),"Luz","5"),"Oscuridad","6"))))</f>
        <v/>
      </c>
      <c r="AI160" s="15" t="str">
        <f ca="1">IF($AB160="","",IF(OR([1]Tablas!D$1&gt;MATCH("?*",$AB161:$AB177,0),INDEX($T:$T,ROW($M159)+[1]Tablas!D$1)&lt;5),"",IF(INDEX($T:$T,ROW($M159)+[1]Tablas!D$1)&lt;6,"000",SUBSTITUTE(SUBSTITUTE(SUBSTITUTE(SUBSTITUTE(SUBSTITUTE(SUBSTITUTE(SUBSTITUTE(INDIRECT(ADDRESS(ROW($M159)+[1]Tablas!D$1,COLUMN($M160))),", ",""),"Aire","1"),"Agua","2"),"Fuego","3"),"Tierra","4"),"Luz","5"),"Oscuridad","6"))))</f>
        <v/>
      </c>
      <c r="AJ160" s="15" t="str">
        <f ca="1">IF($AB160="","",IF(OR([1]Tablas!E$1&gt;MATCH("?*",$AB161:$AB177,0),INDEX($T:$T,ROW($M159)+[1]Tablas!E$1)&lt;5),"",IF(INDEX($T:$T,ROW($M159)+[1]Tablas!E$1)&lt;6,"000",SUBSTITUTE(SUBSTITUTE(SUBSTITUTE(SUBSTITUTE(SUBSTITUTE(SUBSTITUTE(SUBSTITUTE(INDIRECT(ADDRESS(ROW($M159)+[1]Tablas!E$1,COLUMN($M160))),", ",""),"Aire","1"),"Agua","2"),"Fuego","3"),"Tierra","4"),"Luz","5"),"Oscuridad","6"))))</f>
        <v/>
      </c>
      <c r="AK160" s="15" t="str">
        <f ca="1">IF($AB160="","",IF(OR([1]Tablas!F$1&gt;MATCH("?*",$AB161:$AB177,0),INDEX($T:$T,ROW($M159)+[1]Tablas!F$1)&lt;5),"",IF(INDEX($T:$T,ROW($M159)+[1]Tablas!F$1)&lt;6,"000",SUBSTITUTE(SUBSTITUTE(SUBSTITUTE(SUBSTITUTE(SUBSTITUTE(SUBSTITUTE(SUBSTITUTE(INDIRECT(ADDRESS(ROW($M159)+[1]Tablas!F$1,COLUMN($M160))),", ",""),"Aire","1"),"Agua","2"),"Fuego","3"),"Tierra","4"),"Luz","5"),"Oscuridad","6"))))</f>
        <v/>
      </c>
    </row>
    <row r="161" spans="1:37" x14ac:dyDescent="0.25">
      <c r="A161" s="71"/>
      <c r="B161" s="18" t="s">
        <v>436</v>
      </c>
      <c r="C161" s="15">
        <f t="shared" si="41"/>
        <v>50</v>
      </c>
      <c r="D161" s="15">
        <f t="shared" si="42"/>
        <v>1</v>
      </c>
      <c r="E161" s="15" t="s">
        <v>105</v>
      </c>
      <c r="F161" s="15" t="str">
        <f t="array" ref="F161">IF(C161&lt;&gt;"",ADDRESS(ROW(C161),COLUMN(C161))&amp;":"&amp;ADDRESS(ROW(C161)-1+MATCH(TRUE,C162:$C$463&lt;&gt;"",0),COLUMN(U161)),F160)</f>
        <v>$C$161:$U$161</v>
      </c>
      <c r="G161" s="18" t="s">
        <v>339</v>
      </c>
      <c r="H161" s="28" t="s">
        <v>564</v>
      </c>
      <c r="I161" s="28" t="s">
        <v>706</v>
      </c>
      <c r="J161" s="28" t="s">
        <v>268</v>
      </c>
      <c r="M161" s="18" t="str">
        <f>IFERROR(VLOOKUP(G161,ListaEfectos!$A$4:$F$77,6,0),"")</f>
        <v>Agua, Luz, Tierra</v>
      </c>
      <c r="N161" s="46" t="str">
        <f>IF(G161="requerimiento","Desventaja",IFERROR(IF(VLOOKUP($G161,ListaEfectos!$A$4:$F$77,1,0)&lt;&gt;"","Efecto"),IFERROR(IF(VLOOKUP($G161,ListaDesventajas!$A$2:$A$24,1,0)&lt;&gt;"","Desventaja"),G161)))</f>
        <v>Efecto</v>
      </c>
      <c r="O161" s="17">
        <f ca="1">IF($N161="Efecto",IFERROR(VLOOKUP(H161,INDIRECT(VLOOKUP($G161,ListaEfectos!$A$4:$F$77,2,0)),2,0),0),IF($N161="Desventaja",IFERROR(VLOOKUP(H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15</v>
      </c>
      <c r="P161" s="15">
        <f ca="1">IF($N161="Efecto",IFERROR(VLOOKUP(I161,INDIRECT(VLOOKUP($G161,ListaEfectos!$A$4:$F$77,2,0)),2,0),0),IF($N161="Desventaja",IFERROR(VLOOKUP(I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15</v>
      </c>
      <c r="Q161" s="15">
        <f ca="1">IF($N161="Efecto",IFERROR(VLOOKUP(J161,INDIRECT(VLOOKUP($G161,ListaEfectos!$A$4:$F$77,2,0)),2,0),0),IF($N161="Desventaja",IFERROR(VLOOKUP(J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-10</v>
      </c>
      <c r="R161" s="15">
        <f ca="1">IF($N161="Efecto",IFERROR(VLOOKUP(K161,INDIRECT(VLOOKUP($G161,ListaEfectos!$A$4:$F$77,2,0)),2,0),0),IF($N161="Desventaja",IFERROR(VLOOKUP(K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0</v>
      </c>
      <c r="S161" s="15">
        <f ca="1">IF($N161="Efecto",IFERROR(VLOOKUP(L161,INDIRECT(VLOOKUP($G161,ListaEfectos!$A$4:$F$77,2,0)),2,0),0),IF($N161="Desventaja",IFERROR(VLOOKUP(L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0</v>
      </c>
      <c r="T161" s="52">
        <f t="shared" ca="1" si="43"/>
        <v>20</v>
      </c>
      <c r="V161" s="15" t="str">
        <f t="shared" si="44"/>
        <v>Armadura (TA 4, Inmodificable, Lentitud)</v>
      </c>
      <c r="W161" s="15" t="str">
        <f t="shared" si="45"/>
        <v/>
      </c>
      <c r="X161" s="15" t="str">
        <f t="shared" si="46"/>
        <v/>
      </c>
      <c r="Y161" s="34" t="str">
        <f t="shared" ca="1" si="40"/>
        <v>Armadura (TA 4, Inmodificable, Lentitud)</v>
      </c>
      <c r="Z161" s="34" t="str">
        <f t="shared" ca="1" si="31"/>
        <v/>
      </c>
      <c r="AA161" s="34" t="str">
        <f t="shared" ca="1" si="32"/>
        <v/>
      </c>
      <c r="AB161" s="61" t="str">
        <f t="shared" ca="1" si="47"/>
        <v>Armadura (TA 4, Inmodificable, Lentitud)</v>
      </c>
      <c r="AC161" s="62" t="str">
        <f t="shared" ca="1" si="48"/>
        <v/>
      </c>
      <c r="AD161" s="56" t="str">
        <f t="shared" si="49"/>
        <v>Shi Tou</v>
      </c>
      <c r="AE161" s="15" t="str">
        <f t="shared" ca="1" si="36"/>
        <v>Agua, Luz, Tierra</v>
      </c>
      <c r="AF161" s="15" t="str">
        <f ca="1">IF($AB161="","",IF(OR([1]Tablas!A$1&gt;MATCH("?*",$AB162:$AB178,0),INDEX($T:$T,ROW($M160)+[1]Tablas!A$1)&lt;5),"",IF(INDEX($T:$T,ROW($M160)+[1]Tablas!A$1)&lt;6,"000",SUBSTITUTE(SUBSTITUTE(SUBSTITUTE(SUBSTITUTE(SUBSTITUTE(SUBSTITUTE(SUBSTITUTE(INDIRECT(ADDRESS(ROW($M160)+[1]Tablas!A$1,COLUMN($M161))),", ",""),"Aire","1"),"Agua","2"),"Fuego","3"),"Tierra","4"),"Luz","5"),"Oscuridad","6"))))</f>
        <v>254</v>
      </c>
      <c r="AG161" s="15" t="str">
        <f ca="1">IF($AB161="","",IF(OR([1]Tablas!B$1&gt;MATCH("?*",$AB162:$AB178,0),INDEX($T:$T,ROW($M160)+[1]Tablas!B$1)&lt;5),"",IF(INDEX($T:$T,ROW($M160)+[1]Tablas!B$1)&lt;6,"000",SUBSTITUTE(SUBSTITUTE(SUBSTITUTE(SUBSTITUTE(SUBSTITUTE(SUBSTITUTE(SUBSTITUTE(INDIRECT(ADDRESS(ROW($M160)+[1]Tablas!B$1,COLUMN($M161))),", ",""),"Aire","1"),"Agua","2"),"Fuego","3"),"Tierra","4"),"Luz","5"),"Oscuridad","6"))))</f>
        <v/>
      </c>
      <c r="AH161" s="15" t="str">
        <f ca="1">IF($AB161="","",IF(OR([1]Tablas!C$1&gt;MATCH("?*",$AB162:$AB178,0),INDEX($T:$T,ROW($M160)+[1]Tablas!C$1)&lt;5),"",IF(INDEX($T:$T,ROW($M160)+[1]Tablas!C$1)&lt;6,"000",SUBSTITUTE(SUBSTITUTE(SUBSTITUTE(SUBSTITUTE(SUBSTITUTE(SUBSTITUTE(SUBSTITUTE(INDIRECT(ADDRESS(ROW($M160)+[1]Tablas!C$1,COLUMN($M161))),", ",""),"Aire","1"),"Agua","2"),"Fuego","3"),"Tierra","4"),"Luz","5"),"Oscuridad","6"))))</f>
        <v/>
      </c>
      <c r="AI161" s="15" t="str">
        <f ca="1">IF($AB161="","",IF(OR([1]Tablas!D$1&gt;MATCH("?*",$AB162:$AB178,0),INDEX($T:$T,ROW($M160)+[1]Tablas!D$1)&lt;5),"",IF(INDEX($T:$T,ROW($M160)+[1]Tablas!D$1)&lt;6,"000",SUBSTITUTE(SUBSTITUTE(SUBSTITUTE(SUBSTITUTE(SUBSTITUTE(SUBSTITUTE(SUBSTITUTE(INDIRECT(ADDRESS(ROW($M160)+[1]Tablas!D$1,COLUMN($M161))),", ",""),"Aire","1"),"Agua","2"),"Fuego","3"),"Tierra","4"),"Luz","5"),"Oscuridad","6"))))</f>
        <v/>
      </c>
      <c r="AJ161" s="15" t="str">
        <f ca="1">IF($AB161="","",IF(OR([1]Tablas!E$1&gt;MATCH("?*",$AB162:$AB178,0),INDEX($T:$T,ROW($M160)+[1]Tablas!E$1)&lt;5),"",IF(INDEX($T:$T,ROW($M160)+[1]Tablas!E$1)&lt;6,"000",SUBSTITUTE(SUBSTITUTE(SUBSTITUTE(SUBSTITUTE(SUBSTITUTE(SUBSTITUTE(SUBSTITUTE(INDIRECT(ADDRESS(ROW($M160)+[1]Tablas!E$1,COLUMN($M161))),", ",""),"Aire","1"),"Agua","2"),"Fuego","3"),"Tierra","4"),"Luz","5"),"Oscuridad","6"))))</f>
        <v/>
      </c>
      <c r="AK161" s="15" t="str">
        <f ca="1">IF($AB161="","",IF(OR([1]Tablas!F$1&gt;MATCH("?*",$AB162:$AB178,0),INDEX($T:$T,ROW($M160)+[1]Tablas!F$1)&lt;5),"",IF(INDEX($T:$T,ROW($M160)+[1]Tablas!F$1)&lt;6,"000",SUBSTITUTE(SUBSTITUTE(SUBSTITUTE(SUBSTITUTE(SUBSTITUTE(SUBSTITUTE(SUBSTITUTE(INDIRECT(ADDRESS(ROW($M160)+[1]Tablas!F$1,COLUMN($M161))),", ",""),"Aire","1"),"Agua","2"),"Fuego","3"),"Tierra","4"),"Luz","5"),"Oscuridad","6"))))</f>
        <v/>
      </c>
    </row>
    <row r="162" spans="1:37" x14ac:dyDescent="0.25">
      <c r="A162" s="71"/>
      <c r="B162" s="18" t="s">
        <v>437</v>
      </c>
      <c r="C162" s="15">
        <f t="shared" si="41"/>
        <v>40</v>
      </c>
      <c r="D162" s="15">
        <f t="shared" si="42"/>
        <v>2</v>
      </c>
      <c r="E162" s="15" t="s">
        <v>106</v>
      </c>
      <c r="F162" s="15" t="str">
        <f t="array" ref="F162">IF(C162&lt;&gt;"",ADDRESS(ROW(C162),COLUMN(C162))&amp;":"&amp;ADDRESS(ROW(C162)-1+MATCH(TRUE,C163:$C$463&lt;&gt;"",0),COLUMN(U162)),#REF!)</f>
        <v>$C$162:$U$163</v>
      </c>
      <c r="G162" s="18" t="s">
        <v>787</v>
      </c>
      <c r="H162" s="28" t="s">
        <v>791</v>
      </c>
      <c r="I162" s="28" t="s">
        <v>796</v>
      </c>
      <c r="M162" s="18" t="str">
        <f>IFERROR(VLOOKUP(G162,ListaEfectos!$A$4:$F$77,6,0),"")</f>
        <v>Tierra</v>
      </c>
      <c r="N162" s="46" t="str">
        <f>IF(G162="requerimiento","Desventaja",IFERROR(IF(VLOOKUP($G162,ListaEfectos!$A$4:$F$77,1,0)&lt;&gt;"","Efecto"),IFERROR(IF(VLOOKUP($G162,ListaDesventajas!$A$2:$A$24,1,0)&lt;&gt;"","Desventaja"),G162)))</f>
        <v>Efecto</v>
      </c>
      <c r="O162" s="17">
        <f ca="1">IF($N162="Efecto",IFERROR(VLOOKUP(H162,INDIRECT(VLOOKUP($G162,ListaEfectos!$A$4:$F$77,2,0)),2,0),0),IF($N162="Desventaja",IFERROR(VLOOKUP(H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20</v>
      </c>
      <c r="P162" s="15">
        <f ca="1">IF($N162="Efecto",IFERROR(VLOOKUP(I162,INDIRECT(VLOOKUP($G162,ListaEfectos!$A$4:$F$77,2,0)),2,0),0),IF($N162="Desventaja",IFERROR(VLOOKUP(I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10</v>
      </c>
      <c r="Q162" s="15">
        <f ca="1">IF($N162="Efecto",IFERROR(VLOOKUP(J162,INDIRECT(VLOOKUP($G162,ListaEfectos!$A$4:$F$77,2,0)),2,0),0),IF($N162="Desventaja",IFERROR(VLOOKUP(J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0</v>
      </c>
      <c r="R162" s="15">
        <f ca="1">IF($N162="Efecto",IFERROR(VLOOKUP(K162,INDIRECT(VLOOKUP($G162,ListaEfectos!$A$4:$F$77,2,0)),2,0),0),IF($N162="Desventaja",IFERROR(VLOOKUP(K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0</v>
      </c>
      <c r="S162" s="15">
        <f ca="1">IF($N162="Efecto",IFERROR(VLOOKUP(L162,INDIRECT(VLOOKUP($G162,ListaEfectos!$A$4:$F$77,2,0)),2,0),0),IF($N162="Desventaja",IFERROR(VLOOKUP(L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0</v>
      </c>
      <c r="T162" s="52">
        <f t="shared" ca="1" si="43"/>
        <v>30</v>
      </c>
      <c r="V162" s="15" t="str">
        <f t="shared" si="44"/>
        <v>Acumulación (600 PV, Regeneración 250)</v>
      </c>
      <c r="W162" s="15" t="str">
        <f t="shared" si="45"/>
        <v/>
      </c>
      <c r="X162" s="15" t="str">
        <f t="shared" si="46"/>
        <v/>
      </c>
      <c r="Y162" s="34" t="str">
        <f t="shared" ca="1" si="40"/>
        <v>Acumulación (600 PV, Regeneración 250)</v>
      </c>
      <c r="Z162" s="34" t="str">
        <f t="shared" ca="1" si="31"/>
        <v>Predeterminación</v>
      </c>
      <c r="AA162" s="34" t="str">
        <f t="shared" ca="1" si="32"/>
        <v/>
      </c>
      <c r="AB162" s="61" t="str">
        <f t="shared" ca="1" si="47"/>
        <v>Acumulación (600 PV, Regeneración 250)</v>
      </c>
      <c r="AC162" s="62" t="str">
        <f t="shared" ca="1" si="48"/>
        <v>Predeterminación</v>
      </c>
      <c r="AD162" s="56" t="str">
        <f t="shared" si="49"/>
        <v>Yan</v>
      </c>
      <c r="AE162" s="15" t="str">
        <f t="shared" ca="1" si="36"/>
        <v>Tierra</v>
      </c>
      <c r="AF162" s="15" t="str">
        <f ca="1">IF($AB162="","",IF(OR([1]Tablas!A$1&gt;MATCH("?*",$AB163:$AB179,0),INDEX($T:$T,ROW($M161)+[1]Tablas!A$1)&lt;5),"",IF(INDEX($T:$T,ROW($M161)+[1]Tablas!A$1)&lt;6,"000",SUBSTITUTE(SUBSTITUTE(SUBSTITUTE(SUBSTITUTE(SUBSTITUTE(SUBSTITUTE(SUBSTITUTE(INDIRECT(ADDRESS(ROW($M161)+[1]Tablas!A$1,COLUMN($M162))),", ",""),"Aire","1"),"Agua","2"),"Fuego","3"),"Tierra","4"),"Luz","5"),"Oscuridad","6"))))</f>
        <v>4</v>
      </c>
      <c r="AG162" s="15" t="str">
        <f ca="1">IF($AB162="","",IF(OR([1]Tablas!B$1&gt;MATCH("?*",$AB163:$AB179,0),INDEX($T:$T,ROW($M161)+[1]Tablas!B$1)&lt;5),"",IF(INDEX($T:$T,ROW($M161)+[1]Tablas!B$1)&lt;6,"000",SUBSTITUTE(SUBSTITUTE(SUBSTITUTE(SUBSTITUTE(SUBSTITUTE(SUBSTITUTE(SUBSTITUTE(INDIRECT(ADDRESS(ROW($M161)+[1]Tablas!B$1,COLUMN($M162))),", ",""),"Aire","1"),"Agua","2"),"Fuego","3"),"Tierra","4"),"Luz","5"),"Oscuridad","6"))))</f>
        <v/>
      </c>
      <c r="AH162" s="15" t="str">
        <f ca="1">IF($AB162="","",IF(OR([1]Tablas!C$1&gt;MATCH("?*",$AB163:$AB179,0),INDEX($T:$T,ROW($M161)+[1]Tablas!C$1)&lt;5),"",IF(INDEX($T:$T,ROW($M161)+[1]Tablas!C$1)&lt;6,"000",SUBSTITUTE(SUBSTITUTE(SUBSTITUTE(SUBSTITUTE(SUBSTITUTE(SUBSTITUTE(SUBSTITUTE(INDIRECT(ADDRESS(ROW($M161)+[1]Tablas!C$1,COLUMN($M162))),", ",""),"Aire","1"),"Agua","2"),"Fuego","3"),"Tierra","4"),"Luz","5"),"Oscuridad","6"))))</f>
        <v/>
      </c>
      <c r="AI162" s="15" t="str">
        <f ca="1">IF($AB162="","",IF(OR([1]Tablas!D$1&gt;MATCH("?*",$AB163:$AB179,0),INDEX($T:$T,ROW($M161)+[1]Tablas!D$1)&lt;5),"",IF(INDEX($T:$T,ROW($M161)+[1]Tablas!D$1)&lt;6,"000",SUBSTITUTE(SUBSTITUTE(SUBSTITUTE(SUBSTITUTE(SUBSTITUTE(SUBSTITUTE(SUBSTITUTE(INDIRECT(ADDRESS(ROW($M161)+[1]Tablas!D$1,COLUMN($M162))),", ",""),"Aire","1"),"Agua","2"),"Fuego","3"),"Tierra","4"),"Luz","5"),"Oscuridad","6"))))</f>
        <v/>
      </c>
      <c r="AJ162" s="15" t="str">
        <f ca="1">IF($AB162="","",IF(OR([1]Tablas!E$1&gt;MATCH("?*",$AB163:$AB179,0),INDEX($T:$T,ROW($M161)+[1]Tablas!E$1)&lt;5),"",IF(INDEX($T:$T,ROW($M161)+[1]Tablas!E$1)&lt;6,"000",SUBSTITUTE(SUBSTITUTE(SUBSTITUTE(SUBSTITUTE(SUBSTITUTE(SUBSTITUTE(SUBSTITUTE(INDIRECT(ADDRESS(ROW($M161)+[1]Tablas!E$1,COLUMN($M162))),", ",""),"Aire","1"),"Agua","2"),"Fuego","3"),"Tierra","4"),"Luz","5"),"Oscuridad","6"))))</f>
        <v/>
      </c>
      <c r="AK162" s="15" t="str">
        <f ca="1">IF($AB162="","",IF(OR([1]Tablas!F$1&gt;MATCH("?*",$AB163:$AB179,0),INDEX($T:$T,ROW($M161)+[1]Tablas!F$1)&lt;5),"",IF(INDEX($T:$T,ROW($M161)+[1]Tablas!F$1)&lt;6,"000",SUBSTITUTE(SUBSTITUTE(SUBSTITUTE(SUBSTITUTE(SUBSTITUTE(SUBSTITUTE(SUBSTITUTE(INDIRECT(ADDRESS(ROW($M161)+[1]Tablas!F$1,COLUMN($M162))),", ",""),"Aire","1"),"Agua","2"),"Fuego","3"),"Tierra","4"),"Luz","5"),"Oscuridad","6"))))</f>
        <v/>
      </c>
    </row>
    <row r="163" spans="1:37" x14ac:dyDescent="0.25">
      <c r="A163" s="71"/>
      <c r="B163" s="18" t="s">
        <v>256</v>
      </c>
      <c r="C163" s="15" t="str">
        <f t="shared" si="41"/>
        <v/>
      </c>
      <c r="D163" s="15" t="str">
        <f t="shared" si="42"/>
        <v/>
      </c>
      <c r="F163" s="15" t="e">
        <f t="array" ref="F163">IF(C163&lt;&gt;"",ADDRESS(ROW(C163),COLUMN(C163))&amp;":"&amp;ADDRESS(ROW(C163)-1+MATCH(TRUE,C164:$C$463&lt;&gt;"",0),COLUMN(U163)),#REF!)</f>
        <v>#REF!</v>
      </c>
      <c r="G163" s="18" t="s">
        <v>284</v>
      </c>
      <c r="H163" s="28" t="s">
        <v>919</v>
      </c>
      <c r="M163" s="18" t="str">
        <f>IFERROR(VLOOKUP(G163,ListaEfectos!$A$4:$F$77,6,0),"")</f>
        <v/>
      </c>
      <c r="N163" s="46" t="str">
        <f>IF(G163="requerimiento","Desventaja",IFERROR(IF(VLOOKUP($G163,ListaEfectos!$A$4:$F$77,1,0)&lt;&gt;"","Efecto"),IFERROR(IF(VLOOKUP($G163,ListaDesventajas!$A$2:$A$24,1,0)&lt;&gt;"","Desventaja"),G163)))</f>
        <v>Desventaja</v>
      </c>
      <c r="O163" s="17">
        <f ca="1">IF($N163="Efecto",IFERROR(VLOOKUP(H163,INDIRECT(VLOOKUP($G163,ListaEfectos!$A$4:$F$77,2,0)),2,0),0),IF($N163="Desventaja",IFERROR(VLOOKUP(H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-20</v>
      </c>
      <c r="P163" s="15">
        <f ca="1">IF($N163="Efecto",IFERROR(VLOOKUP(I163,INDIRECT(VLOOKUP($G163,ListaEfectos!$A$4:$F$77,2,0)),2,0),0),IF($N163="Desventaja",IFERROR(VLOOKUP(I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0</v>
      </c>
      <c r="Q163" s="15">
        <f ca="1">IF($N163="Efecto",IFERROR(VLOOKUP(J163,INDIRECT(VLOOKUP($G163,ListaEfectos!$A$4:$F$77,2,0)),2,0),0),IF($N163="Desventaja",IFERROR(VLOOKUP(J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0</v>
      </c>
      <c r="R163" s="15">
        <f ca="1">IF($N163="Efecto",IFERROR(VLOOKUP(K163,INDIRECT(VLOOKUP($G163,ListaEfectos!$A$4:$F$77,2,0)),2,0),0),IF($N163="Desventaja",IFERROR(VLOOKUP(K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0</v>
      </c>
      <c r="S163" s="15">
        <f ca="1">IF($N163="Efecto",IFERROR(VLOOKUP(L163,INDIRECT(VLOOKUP($G163,ListaEfectos!$A$4:$F$77,2,0)),2,0),0),IF($N163="Desventaja",IFERROR(VLOOKUP(L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0</v>
      </c>
      <c r="T163" s="52">
        <f t="shared" ca="1" si="43"/>
        <v>-20</v>
      </c>
      <c r="V163" s="15" t="str">
        <f t="shared" si="44"/>
        <v/>
      </c>
      <c r="W163" s="15" t="str">
        <f t="shared" si="45"/>
        <v>Predeterminación</v>
      </c>
      <c r="X163" s="15" t="str">
        <f t="shared" si="46"/>
        <v/>
      </c>
      <c r="Y163" s="34" t="str">
        <f t="shared" ca="1" si="40"/>
        <v/>
      </c>
      <c r="Z163" s="34" t="str">
        <f t="shared" ca="1" si="31"/>
        <v/>
      </c>
      <c r="AA163" s="34" t="str">
        <f t="shared" ca="1" si="32"/>
        <v/>
      </c>
      <c r="AB163" s="61" t="str">
        <f t="shared" ca="1" si="47"/>
        <v/>
      </c>
      <c r="AC163" s="62" t="str">
        <f t="shared" ca="1" si="48"/>
        <v/>
      </c>
      <c r="AD163" s="56" t="e">
        <f t="shared" si="49"/>
        <v>#VALUE!</v>
      </c>
      <c r="AE163" s="15" t="str">
        <f t="shared" ca="1" si="36"/>
        <v/>
      </c>
      <c r="AF163" s="15" t="str">
        <f ca="1">IF($AB163="","",IF(OR([1]Tablas!A$1&gt;MATCH("?*",$AB164:$AB180,0),INDEX($T:$T,ROW($M162)+[1]Tablas!A$1)&lt;5),"",IF(INDEX($T:$T,ROW($M162)+[1]Tablas!A$1)&lt;6,"000",SUBSTITUTE(SUBSTITUTE(SUBSTITUTE(SUBSTITUTE(SUBSTITUTE(SUBSTITUTE(SUBSTITUTE(INDIRECT(ADDRESS(ROW($M162)+[1]Tablas!A$1,COLUMN($M163))),", ",""),"Aire","1"),"Agua","2"),"Fuego","3"),"Tierra","4"),"Luz","5"),"Oscuridad","6"))))</f>
        <v/>
      </c>
      <c r="AG163" s="15" t="str">
        <f ca="1">IF($AB163="","",IF(OR([1]Tablas!B$1&gt;MATCH("?*",$AB164:$AB180,0),INDEX($T:$T,ROW($M162)+[1]Tablas!B$1)&lt;5),"",IF(INDEX($T:$T,ROW($M162)+[1]Tablas!B$1)&lt;6,"000",SUBSTITUTE(SUBSTITUTE(SUBSTITUTE(SUBSTITUTE(SUBSTITUTE(SUBSTITUTE(SUBSTITUTE(INDIRECT(ADDRESS(ROW($M162)+[1]Tablas!B$1,COLUMN($M163))),", ",""),"Aire","1"),"Agua","2"),"Fuego","3"),"Tierra","4"),"Luz","5"),"Oscuridad","6"))))</f>
        <v/>
      </c>
      <c r="AH163" s="15" t="str">
        <f ca="1">IF($AB163="","",IF(OR([1]Tablas!C$1&gt;MATCH("?*",$AB164:$AB180,0),INDEX($T:$T,ROW($M162)+[1]Tablas!C$1)&lt;5),"",IF(INDEX($T:$T,ROW($M162)+[1]Tablas!C$1)&lt;6,"000",SUBSTITUTE(SUBSTITUTE(SUBSTITUTE(SUBSTITUTE(SUBSTITUTE(SUBSTITUTE(SUBSTITUTE(INDIRECT(ADDRESS(ROW($M162)+[1]Tablas!C$1,COLUMN($M163))),", ",""),"Aire","1"),"Agua","2"),"Fuego","3"),"Tierra","4"),"Luz","5"),"Oscuridad","6"))))</f>
        <v/>
      </c>
      <c r="AI163" s="15" t="str">
        <f ca="1">IF($AB163="","",IF(OR([1]Tablas!D$1&gt;MATCH("?*",$AB164:$AB180,0),INDEX($T:$T,ROW($M162)+[1]Tablas!D$1)&lt;5),"",IF(INDEX($T:$T,ROW($M162)+[1]Tablas!D$1)&lt;6,"000",SUBSTITUTE(SUBSTITUTE(SUBSTITUTE(SUBSTITUTE(SUBSTITUTE(SUBSTITUTE(SUBSTITUTE(INDIRECT(ADDRESS(ROW($M162)+[1]Tablas!D$1,COLUMN($M163))),", ",""),"Aire","1"),"Agua","2"),"Fuego","3"),"Tierra","4"),"Luz","5"),"Oscuridad","6"))))</f>
        <v/>
      </c>
      <c r="AJ163" s="15" t="str">
        <f ca="1">IF($AB163="","",IF(OR([1]Tablas!E$1&gt;MATCH("?*",$AB164:$AB180,0),INDEX($T:$T,ROW($M162)+[1]Tablas!E$1)&lt;5),"",IF(INDEX($T:$T,ROW($M162)+[1]Tablas!E$1)&lt;6,"000",SUBSTITUTE(SUBSTITUTE(SUBSTITUTE(SUBSTITUTE(SUBSTITUTE(SUBSTITUTE(SUBSTITUTE(INDIRECT(ADDRESS(ROW($M162)+[1]Tablas!E$1,COLUMN($M163))),", ",""),"Aire","1"),"Agua","2"),"Fuego","3"),"Tierra","4"),"Luz","5"),"Oscuridad","6"))))</f>
        <v/>
      </c>
      <c r="AK163" s="15" t="str">
        <f ca="1">IF($AB163="","",IF(OR([1]Tablas!F$1&gt;MATCH("?*",$AB164:$AB180,0),INDEX($T:$T,ROW($M162)+[1]Tablas!F$1)&lt;5),"",IF(INDEX($T:$T,ROW($M162)+[1]Tablas!F$1)&lt;6,"000",SUBSTITUTE(SUBSTITUTE(SUBSTITUTE(SUBSTITUTE(SUBSTITUTE(SUBSTITUTE(SUBSTITUTE(INDIRECT(ADDRESS(ROW($M162)+[1]Tablas!F$1,COLUMN($M163))),", ",""),"Aire","1"),"Agua","2"),"Fuego","3"),"Tierra","4"),"Luz","5"),"Oscuridad","6"))))</f>
        <v/>
      </c>
    </row>
    <row r="164" spans="1:37" x14ac:dyDescent="0.25">
      <c r="A164" s="71"/>
      <c r="B164" s="18" t="s">
        <v>438</v>
      </c>
      <c r="C164" s="15">
        <f t="shared" si="41"/>
        <v>65</v>
      </c>
      <c r="D164" s="15">
        <f t="shared" si="42"/>
        <v>2</v>
      </c>
      <c r="E164" s="15" t="s">
        <v>107</v>
      </c>
      <c r="F164" s="15" t="str">
        <f t="array" ref="F164">IF(C164&lt;&gt;"",ADDRESS(ROW(C164),COLUMN(C164))&amp;":"&amp;ADDRESS(ROW(C164)-1+MATCH(TRUE,C165:$C$463&lt;&gt;"",0),COLUMN(U164)),F163)</f>
        <v>$C$164:$U$167</v>
      </c>
      <c r="G164" s="18" t="s">
        <v>982</v>
      </c>
      <c r="H164" s="28" t="s">
        <v>360</v>
      </c>
      <c r="I164" s="28" t="s">
        <v>566</v>
      </c>
      <c r="M164" s="18" t="str">
        <f>IFERROR(VLOOKUP(G164,ListaEfectos!$A$4:$F$77,6,0),"")</f>
        <v>Fuego, Luz, Oscuridad</v>
      </c>
      <c r="N164" s="46" t="str">
        <f>IF(G164="requerimiento","Desventaja",IFERROR(IF(VLOOKUP($G164,ListaEfectos!$A$4:$F$77,1,0)&lt;&gt;"","Efecto"),IFERROR(IF(VLOOKUP($G164,ListaDesventajas!$A$2:$A$24,1,0)&lt;&gt;"","Desventaja"),G164)))</f>
        <v>Efecto</v>
      </c>
      <c r="O164" s="17">
        <f ca="1">IF($N164="Efecto",IFERROR(VLOOKUP(H164,INDIRECT(VLOOKUP($G164,ListaEfectos!$A$4:$F$77,2,0)),2,0),0),IF($N164="Desventaja",IFERROR(VLOOKUP(H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20</v>
      </c>
      <c r="P164" s="15">
        <f ca="1">IF($N164="Efecto",IFERROR(VLOOKUP(I164,INDIRECT(VLOOKUP($G164,ListaEfectos!$A$4:$F$77,2,0)),2,0),0),IF($N164="Desventaja",IFERROR(VLOOKUP(I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10</v>
      </c>
      <c r="Q164" s="15">
        <f ca="1">IF($N164="Efecto",IFERROR(VLOOKUP(J164,INDIRECT(VLOOKUP($G164,ListaEfectos!$A$4:$F$77,2,0)),2,0),0),IF($N164="Desventaja",IFERROR(VLOOKUP(J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0</v>
      </c>
      <c r="R164" s="15">
        <f ca="1">IF($N164="Efecto",IFERROR(VLOOKUP(K164,INDIRECT(VLOOKUP($G164,ListaEfectos!$A$4:$F$77,2,0)),2,0),0),IF($N164="Desventaja",IFERROR(VLOOKUP(K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0</v>
      </c>
      <c r="S164" s="15">
        <f ca="1">IF($N164="Efecto",IFERROR(VLOOKUP(L164,INDIRECT(VLOOKUP($G164,ListaEfectos!$A$4:$F$77,2,0)),2,0),0),IF($N164="Desventaja",IFERROR(VLOOKUP(L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0</v>
      </c>
      <c r="T164" s="52">
        <f t="shared" ca="1" si="43"/>
        <v>30</v>
      </c>
      <c r="V164" s="15" t="str">
        <f t="shared" si="44"/>
        <v>Ataque con área (25 metros de radio, Elección de Blanco)</v>
      </c>
      <c r="W164" s="15" t="str">
        <f t="shared" si="45"/>
        <v/>
      </c>
      <c r="X164" s="15" t="str">
        <f t="shared" si="46"/>
        <v/>
      </c>
      <c r="Y164" s="34" t="str">
        <f t="shared" ca="1" si="40"/>
        <v>Ataque con área (25 metros de radio, Elección de Blanco), Apresamiento (FUE 16)</v>
      </c>
      <c r="Z164" s="34" t="str">
        <f t="shared" ca="1" si="31"/>
        <v>Daño reducido (Ningún Daño), Agotamiento (-2 Cansancio)</v>
      </c>
      <c r="AA164" s="34" t="str">
        <f t="shared" ca="1" si="32"/>
        <v/>
      </c>
      <c r="AB164" s="61" t="str">
        <f t="shared" ca="1" si="47"/>
        <v>Ataque con área (25 metros de radio, Elección de Blanco), Apresamiento (FUE 16)</v>
      </c>
      <c r="AC164" s="62" t="str">
        <f t="shared" ca="1" si="48"/>
        <v>Daño reducido (Ningún Daño), Agotamiento (-2 Cansancio)</v>
      </c>
      <c r="AD164" s="56" t="str">
        <f t="shared" si="49"/>
        <v>Jin Shu</v>
      </c>
      <c r="AE164" s="15" t="str">
        <f t="shared" ca="1" si="36"/>
        <v>Fuego, Luz, Oscuridad, Tierra</v>
      </c>
      <c r="AF164" s="15" t="str">
        <f ca="1">IF($AB164="","",IF(OR([1]Tablas!A$1&gt;MATCH("?*",$AB165:$AB181,0),INDEX($T:$T,ROW($M163)+[1]Tablas!A$1)&lt;5),"",IF(INDEX($T:$T,ROW($M163)+[1]Tablas!A$1)&lt;6,"000",SUBSTITUTE(SUBSTITUTE(SUBSTITUTE(SUBSTITUTE(SUBSTITUTE(SUBSTITUTE(SUBSTITUTE(INDIRECT(ADDRESS(ROW($M163)+[1]Tablas!A$1,COLUMN($M164))),", ",""),"Aire","1"),"Agua","2"),"Fuego","3"),"Tierra","4"),"Luz","5"),"Oscuridad","6"))))</f>
        <v>356</v>
      </c>
      <c r="AG164" s="15" t="str">
        <f ca="1">IF($AB164="","",IF(OR([1]Tablas!B$1&gt;MATCH("?*",$AB165:$AB181,0),INDEX($T:$T,ROW($M163)+[1]Tablas!B$1)&lt;5),"",IF(INDEX($T:$T,ROW($M163)+[1]Tablas!B$1)&lt;6,"000",SUBSTITUTE(SUBSTITUTE(SUBSTITUTE(SUBSTITUTE(SUBSTITUTE(SUBSTITUTE(SUBSTITUTE(INDIRECT(ADDRESS(ROW($M163)+[1]Tablas!B$1,COLUMN($M164))),", ",""),"Aire","1"),"Agua","2"),"Fuego","3"),"Tierra","4"),"Luz","5"),"Oscuridad","6"))))</f>
        <v>4</v>
      </c>
      <c r="AH164" s="15" t="str">
        <f ca="1">IF($AB164="","",IF(OR([1]Tablas!C$1&gt;MATCH("?*",$AB165:$AB181,0),INDEX($T:$T,ROW($M163)+[1]Tablas!C$1)&lt;5),"",IF(INDEX($T:$T,ROW($M163)+[1]Tablas!C$1)&lt;6,"000",SUBSTITUTE(SUBSTITUTE(SUBSTITUTE(SUBSTITUTE(SUBSTITUTE(SUBSTITUTE(SUBSTITUTE(INDIRECT(ADDRESS(ROW($M163)+[1]Tablas!C$1,COLUMN($M164))),", ",""),"Aire","1"),"Agua","2"),"Fuego","3"),"Tierra","4"),"Luz","5"),"Oscuridad","6"))))</f>
        <v/>
      </c>
      <c r="AI164" s="15" t="str">
        <f ca="1">IF($AB164="","",IF(OR([1]Tablas!D$1&gt;MATCH("?*",$AB165:$AB181,0),INDEX($T:$T,ROW($M163)+[1]Tablas!D$1)&lt;5),"",IF(INDEX($T:$T,ROW($M163)+[1]Tablas!D$1)&lt;6,"000",SUBSTITUTE(SUBSTITUTE(SUBSTITUTE(SUBSTITUTE(SUBSTITUTE(SUBSTITUTE(SUBSTITUTE(INDIRECT(ADDRESS(ROW($M163)+[1]Tablas!D$1,COLUMN($M164))),", ",""),"Aire","1"),"Agua","2"),"Fuego","3"),"Tierra","4"),"Luz","5"),"Oscuridad","6"))))</f>
        <v/>
      </c>
      <c r="AJ164" s="15" t="str">
        <f ca="1">IF($AB164="","",IF(OR([1]Tablas!E$1&gt;MATCH("?*",$AB165:$AB181,0),INDEX($T:$T,ROW($M163)+[1]Tablas!E$1)&lt;5),"",IF(INDEX($T:$T,ROW($M163)+[1]Tablas!E$1)&lt;6,"000",SUBSTITUTE(SUBSTITUTE(SUBSTITUTE(SUBSTITUTE(SUBSTITUTE(SUBSTITUTE(SUBSTITUTE(INDIRECT(ADDRESS(ROW($M163)+[1]Tablas!E$1,COLUMN($M164))),", ",""),"Aire","1"),"Agua","2"),"Fuego","3"),"Tierra","4"),"Luz","5"),"Oscuridad","6"))))</f>
        <v/>
      </c>
      <c r="AK164" s="15" t="str">
        <f ca="1">IF($AB164="","",IF(OR([1]Tablas!F$1&gt;MATCH("?*",$AB165:$AB181,0),INDEX($T:$T,ROW($M163)+[1]Tablas!F$1)&lt;5),"",IF(INDEX($T:$T,ROW($M163)+[1]Tablas!F$1)&lt;6,"000",SUBSTITUTE(SUBSTITUTE(SUBSTITUTE(SUBSTITUTE(SUBSTITUTE(SUBSTITUTE(SUBSTITUTE(INDIRECT(ADDRESS(ROW($M163)+[1]Tablas!F$1,COLUMN($M164))),", ",""),"Aire","1"),"Agua","2"),"Fuego","3"),"Tierra","4"),"Luz","5"),"Oscuridad","6"))))</f>
        <v/>
      </c>
    </row>
    <row r="165" spans="1:37" x14ac:dyDescent="0.25">
      <c r="A165" s="71"/>
      <c r="C165" s="15" t="str">
        <f t="shared" si="41"/>
        <v/>
      </c>
      <c r="D165" s="15" t="str">
        <f t="shared" si="42"/>
        <v/>
      </c>
      <c r="E165" s="15" t="s">
        <v>108</v>
      </c>
      <c r="F165" s="15" t="str">
        <f t="array" ref="F165">IF(C165&lt;&gt;"",ADDRESS(ROW(C165),COLUMN(C165))&amp;":"&amp;ADDRESS(ROW(C165)-1+MATCH(TRUE,C166:$C$463&lt;&gt;"",0),COLUMN(U165)),F164)</f>
        <v>$C$164:$U$167</v>
      </c>
      <c r="G165" s="18" t="s">
        <v>334</v>
      </c>
      <c r="H165" s="15" t="s">
        <v>361</v>
      </c>
      <c r="M165" s="18" t="str">
        <f>IFERROR(VLOOKUP(G165,ListaEfectos!$A$4:$F$77,6,0),"")</f>
        <v>Tierra</v>
      </c>
      <c r="N165" s="46" t="str">
        <f>IF(G165="requerimiento","Desventaja",IFERROR(IF(VLOOKUP($G165,ListaEfectos!$A$4:$F$77,1,0)&lt;&gt;"","Efecto"),IFERROR(IF(VLOOKUP($G165,ListaDesventajas!$A$2:$A$24,1,0)&lt;&gt;"","Desventaja"),G165)))</f>
        <v>Efecto</v>
      </c>
      <c r="O165" s="17">
        <f ca="1">IF($N165="Efecto",IFERROR(VLOOKUP(H165,INDIRECT(VLOOKUP($G165,ListaEfectos!$A$4:$F$77,2,0)),2,0),0),IF($N165="Desventaja",IFERROR(VLOOKUP(H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30</v>
      </c>
      <c r="P165" s="15">
        <f ca="1">IF($N165="Efecto",IFERROR(VLOOKUP(I165,INDIRECT(VLOOKUP($G165,ListaEfectos!$A$4:$F$77,2,0)),2,0),0),IF($N165="Desventaja",IFERROR(VLOOKUP(I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0</v>
      </c>
      <c r="Q165" s="15">
        <f ca="1">IF($N165="Efecto",IFERROR(VLOOKUP(J165,INDIRECT(VLOOKUP($G165,ListaEfectos!$A$4:$F$77,2,0)),2,0),0),IF($N165="Desventaja",IFERROR(VLOOKUP(J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0</v>
      </c>
      <c r="R165" s="15">
        <f ca="1">IF($N165="Efecto",IFERROR(VLOOKUP(K165,INDIRECT(VLOOKUP($G165,ListaEfectos!$A$4:$F$77,2,0)),2,0),0),IF($N165="Desventaja",IFERROR(VLOOKUP(K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0</v>
      </c>
      <c r="S165" s="15">
        <f ca="1">IF($N165="Efecto",IFERROR(VLOOKUP(L165,INDIRECT(VLOOKUP($G165,ListaEfectos!$A$4:$F$77,2,0)),2,0),0),IF($N165="Desventaja",IFERROR(VLOOKUP(L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0</v>
      </c>
      <c r="T165" s="52">
        <f t="shared" ca="1" si="43"/>
        <v>30</v>
      </c>
      <c r="V165" s="15" t="str">
        <f t="shared" si="44"/>
        <v>Apresamiento (FUE 16)</v>
      </c>
      <c r="W165" s="15" t="str">
        <f t="shared" si="45"/>
        <v/>
      </c>
      <c r="X165" s="15" t="str">
        <f t="shared" si="46"/>
        <v/>
      </c>
      <c r="Y165" s="34" t="str">
        <f t="shared" ca="1" si="40"/>
        <v/>
      </c>
      <c r="Z165" s="34" t="str">
        <f t="shared" ca="1" si="31"/>
        <v/>
      </c>
      <c r="AA165" s="34" t="str">
        <f t="shared" ca="1" si="32"/>
        <v/>
      </c>
      <c r="AB165" s="61" t="str">
        <f t="shared" ca="1" si="47"/>
        <v/>
      </c>
      <c r="AC165" s="62" t="str">
        <f t="shared" ca="1" si="48"/>
        <v/>
      </c>
      <c r="AD165" s="56" t="str">
        <f t="shared" si="49"/>
        <v/>
      </c>
      <c r="AE165" s="15" t="str">
        <f t="shared" ca="1" si="36"/>
        <v/>
      </c>
      <c r="AF165" s="15" t="str">
        <f ca="1">IF($AB165="","",IF(OR([1]Tablas!A$1&gt;MATCH("?*",$AB166:$AB182,0),INDEX($T:$T,ROW($M164)+[1]Tablas!A$1)&lt;5),"",IF(INDEX($T:$T,ROW($M164)+[1]Tablas!A$1)&lt;6,"000",SUBSTITUTE(SUBSTITUTE(SUBSTITUTE(SUBSTITUTE(SUBSTITUTE(SUBSTITUTE(SUBSTITUTE(INDIRECT(ADDRESS(ROW($M164)+[1]Tablas!A$1,COLUMN($M165))),", ",""),"Aire","1"),"Agua","2"),"Fuego","3"),"Tierra","4"),"Luz","5"),"Oscuridad","6"))))</f>
        <v/>
      </c>
      <c r="AG165" s="15" t="str">
        <f ca="1">IF($AB165="","",IF(OR([1]Tablas!B$1&gt;MATCH("?*",$AB166:$AB182,0),INDEX($T:$T,ROW($M164)+[1]Tablas!B$1)&lt;5),"",IF(INDEX($T:$T,ROW($M164)+[1]Tablas!B$1)&lt;6,"000",SUBSTITUTE(SUBSTITUTE(SUBSTITUTE(SUBSTITUTE(SUBSTITUTE(SUBSTITUTE(SUBSTITUTE(INDIRECT(ADDRESS(ROW($M164)+[1]Tablas!B$1,COLUMN($M165))),", ",""),"Aire","1"),"Agua","2"),"Fuego","3"),"Tierra","4"),"Luz","5"),"Oscuridad","6"))))</f>
        <v/>
      </c>
      <c r="AH165" s="15" t="str">
        <f ca="1">IF($AB165="","",IF(OR([1]Tablas!C$1&gt;MATCH("?*",$AB166:$AB182,0),INDEX($T:$T,ROW($M164)+[1]Tablas!C$1)&lt;5),"",IF(INDEX($T:$T,ROW($M164)+[1]Tablas!C$1)&lt;6,"000",SUBSTITUTE(SUBSTITUTE(SUBSTITUTE(SUBSTITUTE(SUBSTITUTE(SUBSTITUTE(SUBSTITUTE(INDIRECT(ADDRESS(ROW($M164)+[1]Tablas!C$1,COLUMN($M165))),", ",""),"Aire","1"),"Agua","2"),"Fuego","3"),"Tierra","4"),"Luz","5"),"Oscuridad","6"))))</f>
        <v/>
      </c>
      <c r="AI165" s="15" t="str">
        <f ca="1">IF($AB165="","",IF(OR([1]Tablas!D$1&gt;MATCH("?*",$AB166:$AB182,0),INDEX($T:$T,ROW($M164)+[1]Tablas!D$1)&lt;5),"",IF(INDEX($T:$T,ROW($M164)+[1]Tablas!D$1)&lt;6,"000",SUBSTITUTE(SUBSTITUTE(SUBSTITUTE(SUBSTITUTE(SUBSTITUTE(SUBSTITUTE(SUBSTITUTE(INDIRECT(ADDRESS(ROW($M164)+[1]Tablas!D$1,COLUMN($M165))),", ",""),"Aire","1"),"Agua","2"),"Fuego","3"),"Tierra","4"),"Luz","5"),"Oscuridad","6"))))</f>
        <v/>
      </c>
      <c r="AJ165" s="15" t="str">
        <f ca="1">IF($AB165="","",IF(OR([1]Tablas!E$1&gt;MATCH("?*",$AB166:$AB182,0),INDEX($T:$T,ROW($M164)+[1]Tablas!E$1)&lt;5),"",IF(INDEX($T:$T,ROW($M164)+[1]Tablas!E$1)&lt;6,"000",SUBSTITUTE(SUBSTITUTE(SUBSTITUTE(SUBSTITUTE(SUBSTITUTE(SUBSTITUTE(SUBSTITUTE(INDIRECT(ADDRESS(ROW($M164)+[1]Tablas!E$1,COLUMN($M165))),", ",""),"Aire","1"),"Agua","2"),"Fuego","3"),"Tierra","4"),"Luz","5"),"Oscuridad","6"))))</f>
        <v/>
      </c>
      <c r="AK165" s="15" t="str">
        <f ca="1">IF($AB165="","",IF(OR([1]Tablas!F$1&gt;MATCH("?*",$AB166:$AB182,0),INDEX($T:$T,ROW($M164)+[1]Tablas!F$1)&lt;5),"",IF(INDEX($T:$T,ROW($M164)+[1]Tablas!F$1)&lt;6,"000",SUBSTITUTE(SUBSTITUTE(SUBSTITUTE(SUBSTITUTE(SUBSTITUTE(SUBSTITUTE(SUBSTITUTE(INDIRECT(ADDRESS(ROW($M164)+[1]Tablas!F$1,COLUMN($M165))),", ",""),"Aire","1"),"Agua","2"),"Fuego","3"),"Tierra","4"),"Luz","5"),"Oscuridad","6"))))</f>
        <v/>
      </c>
    </row>
    <row r="166" spans="1:37" x14ac:dyDescent="0.25">
      <c r="A166" s="71"/>
      <c r="B166" s="18" t="s">
        <v>269</v>
      </c>
      <c r="C166" s="15" t="str">
        <f t="shared" si="41"/>
        <v/>
      </c>
      <c r="D166" s="15" t="str">
        <f t="shared" si="42"/>
        <v/>
      </c>
      <c r="F166" s="15" t="e">
        <f t="array" ref="F166">IF(C166&lt;&gt;"",ADDRESS(ROW(C166),COLUMN(C166))&amp;":"&amp;ADDRESS(ROW(C166)-1+MATCH(TRUE,C168:$C$463&lt;&gt;"",0),COLUMN(U166)),#REF!)</f>
        <v>#REF!</v>
      </c>
      <c r="G166" s="18" t="s">
        <v>338</v>
      </c>
      <c r="H166" s="28" t="s">
        <v>1071</v>
      </c>
      <c r="M166" s="18" t="str">
        <f>IFERROR(VLOOKUP(G166,ListaEfectos!$A$4:$F$77,6,0),"")</f>
        <v/>
      </c>
      <c r="N166" s="46" t="str">
        <f>IF(G166="requerimiento","Desventaja",IFERROR(IF(VLOOKUP($G166,ListaEfectos!$A$4:$F$77,1,0)&lt;&gt;"","Efecto"),IFERROR(IF(VLOOKUP($G166,ListaDesventajas!$A$2:$A$24,1,0)&lt;&gt;"","Desventaja"),G166)))</f>
        <v>Desventaja</v>
      </c>
      <c r="O166" s="17">
        <f ca="1">IF($N166="Efecto",IFERROR(VLOOKUP(H166,INDIRECT(VLOOKUP($G166,ListaEfectos!$A$4:$F$77,2,0)),2,0),0),IF($N166="Desventaja",IFERROR(VLOOKUP(H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-20</v>
      </c>
      <c r="P166" s="15">
        <f ca="1">IF($N166="Efecto",IFERROR(VLOOKUP(I166,INDIRECT(VLOOKUP($G166,ListaEfectos!$A$4:$F$77,2,0)),2,0),0),IF($N166="Desventaja",IFERROR(VLOOKUP(I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0</v>
      </c>
      <c r="Q166" s="15">
        <f ca="1">IF($N166="Efecto",IFERROR(VLOOKUP(J166,INDIRECT(VLOOKUP($G166,ListaEfectos!$A$4:$F$77,2,0)),2,0),0),IF($N166="Desventaja",IFERROR(VLOOKUP(J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0</v>
      </c>
      <c r="R166" s="15">
        <f ca="1">IF($N166="Efecto",IFERROR(VLOOKUP(K166,INDIRECT(VLOOKUP($G166,ListaEfectos!$A$4:$F$77,2,0)),2,0),0),IF($N166="Desventaja",IFERROR(VLOOKUP(K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0</v>
      </c>
      <c r="S166" s="15">
        <f ca="1">IF($N166="Efecto",IFERROR(VLOOKUP(L166,INDIRECT(VLOOKUP($G166,ListaEfectos!$A$4:$F$77,2,0)),2,0),0),IF($N166="Desventaja",IFERROR(VLOOKUP(L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0</v>
      </c>
      <c r="T166" s="52">
        <f t="shared" ca="1" si="43"/>
        <v>-20</v>
      </c>
      <c r="V166" s="15" t="str">
        <f t="shared" si="44"/>
        <v/>
      </c>
      <c r="W166" s="15" t="str">
        <f t="shared" si="45"/>
        <v>Daño reducido (Ningún Daño)</v>
      </c>
      <c r="X166" s="15" t="str">
        <f t="shared" si="46"/>
        <v/>
      </c>
      <c r="Y166" s="34" t="str">
        <f t="shared" ca="1" si="40"/>
        <v/>
      </c>
      <c r="Z166" s="34" t="str">
        <f t="shared" ca="1" si="31"/>
        <v/>
      </c>
      <c r="AA166" s="34" t="str">
        <f t="shared" ca="1" si="32"/>
        <v/>
      </c>
      <c r="AB166" s="61" t="str">
        <f t="shared" ca="1" si="47"/>
        <v/>
      </c>
      <c r="AC166" s="62" t="str">
        <f t="shared" ca="1" si="48"/>
        <v/>
      </c>
      <c r="AD166" s="56" t="str">
        <f t="shared" si="49"/>
        <v>Daño reducido</v>
      </c>
      <c r="AE166" s="15" t="str">
        <f t="shared" ca="1" si="36"/>
        <v/>
      </c>
      <c r="AF166" s="15" t="str">
        <f ca="1">IF($AB166="","",IF(OR([1]Tablas!A$1&gt;MATCH("?*",$AB167:$AB183,0),INDEX($T:$T,ROW($M165)+[1]Tablas!A$1)&lt;5),"",IF(INDEX($T:$T,ROW($M165)+[1]Tablas!A$1)&lt;6,"000",SUBSTITUTE(SUBSTITUTE(SUBSTITUTE(SUBSTITUTE(SUBSTITUTE(SUBSTITUTE(SUBSTITUTE(INDIRECT(ADDRESS(ROW($M165)+[1]Tablas!A$1,COLUMN($M166))),", ",""),"Aire","1"),"Agua","2"),"Fuego","3"),"Tierra","4"),"Luz","5"),"Oscuridad","6"))))</f>
        <v/>
      </c>
      <c r="AG166" s="15" t="str">
        <f ca="1">IF($AB166="","",IF(OR([1]Tablas!B$1&gt;MATCH("?*",$AB167:$AB183,0),INDEX($T:$T,ROW($M165)+[1]Tablas!B$1)&lt;5),"",IF(INDEX($T:$T,ROW($M165)+[1]Tablas!B$1)&lt;6,"000",SUBSTITUTE(SUBSTITUTE(SUBSTITUTE(SUBSTITUTE(SUBSTITUTE(SUBSTITUTE(SUBSTITUTE(INDIRECT(ADDRESS(ROW($M165)+[1]Tablas!B$1,COLUMN($M166))),", ",""),"Aire","1"),"Agua","2"),"Fuego","3"),"Tierra","4"),"Luz","5"),"Oscuridad","6"))))</f>
        <v/>
      </c>
      <c r="AH166" s="15" t="str">
        <f ca="1">IF($AB166="","",IF(OR([1]Tablas!C$1&gt;MATCH("?*",$AB167:$AB183,0),INDEX($T:$T,ROW($M165)+[1]Tablas!C$1)&lt;5),"",IF(INDEX($T:$T,ROW($M165)+[1]Tablas!C$1)&lt;6,"000",SUBSTITUTE(SUBSTITUTE(SUBSTITUTE(SUBSTITUTE(SUBSTITUTE(SUBSTITUTE(SUBSTITUTE(INDIRECT(ADDRESS(ROW($M165)+[1]Tablas!C$1,COLUMN($M166))),", ",""),"Aire","1"),"Agua","2"),"Fuego","3"),"Tierra","4"),"Luz","5"),"Oscuridad","6"))))</f>
        <v/>
      </c>
      <c r="AI166" s="15" t="str">
        <f ca="1">IF($AB166="","",IF(OR([1]Tablas!D$1&gt;MATCH("?*",$AB167:$AB183,0),INDEX($T:$T,ROW($M165)+[1]Tablas!D$1)&lt;5),"",IF(INDEX($T:$T,ROW($M165)+[1]Tablas!D$1)&lt;6,"000",SUBSTITUTE(SUBSTITUTE(SUBSTITUTE(SUBSTITUTE(SUBSTITUTE(SUBSTITUTE(SUBSTITUTE(INDIRECT(ADDRESS(ROW($M165)+[1]Tablas!D$1,COLUMN($M166))),", ",""),"Aire","1"),"Agua","2"),"Fuego","3"),"Tierra","4"),"Luz","5"),"Oscuridad","6"))))</f>
        <v/>
      </c>
      <c r="AJ166" s="15" t="str">
        <f ca="1">IF($AB166="","",IF(OR([1]Tablas!E$1&gt;MATCH("?*",$AB167:$AB183,0),INDEX($T:$T,ROW($M165)+[1]Tablas!E$1)&lt;5),"",IF(INDEX($T:$T,ROW($M165)+[1]Tablas!E$1)&lt;6,"000",SUBSTITUTE(SUBSTITUTE(SUBSTITUTE(SUBSTITUTE(SUBSTITUTE(SUBSTITUTE(SUBSTITUTE(INDIRECT(ADDRESS(ROW($M165)+[1]Tablas!E$1,COLUMN($M166))),", ",""),"Aire","1"),"Agua","2"),"Fuego","3"),"Tierra","4"),"Luz","5"),"Oscuridad","6"))))</f>
        <v/>
      </c>
      <c r="AK166" s="15" t="str">
        <f ca="1">IF($AB166="","",IF(OR([1]Tablas!F$1&gt;MATCH("?*",$AB167:$AB183,0),INDEX($T:$T,ROW($M165)+[1]Tablas!F$1)&lt;5),"",IF(INDEX($T:$T,ROW($M165)+[1]Tablas!F$1)&lt;6,"000",SUBSTITUTE(SUBSTITUTE(SUBSTITUTE(SUBSTITUTE(SUBSTITUTE(SUBSTITUTE(SUBSTITUTE(INDIRECT(ADDRESS(ROW($M165)+[1]Tablas!F$1,COLUMN($M166))),", ",""),"Aire","1"),"Agua","2"),"Fuego","3"),"Tierra","4"),"Luz","5"),"Oscuridad","6"))))</f>
        <v/>
      </c>
    </row>
    <row r="167" spans="1:37" x14ac:dyDescent="0.25">
      <c r="A167" s="71"/>
      <c r="G167" s="18" t="s">
        <v>980</v>
      </c>
      <c r="H167" s="29" t="s">
        <v>1044</v>
      </c>
      <c r="M167" s="18" t="str">
        <f>IFERROR(VLOOKUP(G167,ListaEfectos!$A$4:$F$77,6,0),"")</f>
        <v/>
      </c>
      <c r="N167" s="46" t="str">
        <f>IF(G167="requerimiento","Desventaja",IFERROR(IF(VLOOKUP($G167,ListaEfectos!$A$4:$F$77,1,0)&lt;&gt;"","Efecto"),IFERROR(IF(VLOOKUP($G167,ListaDesventajas!$A$2:$A$24,1,0)&lt;&gt;"","Desventaja"),G167)))</f>
        <v>Desventaja</v>
      </c>
      <c r="O167" s="17">
        <f ca="1">IF($N167="Efecto",IFERROR(VLOOKUP(H167,INDIRECT(VLOOKUP($G167,ListaEfectos!$A$4:$F$77,2,0)),2,0),0),IF($N167="Desventaja",IFERROR(VLOOKUP(H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-5</v>
      </c>
      <c r="P167" s="15">
        <f ca="1">IF($N167="Efecto",IFERROR(VLOOKUP(I167,INDIRECT(VLOOKUP($G167,ListaEfectos!$A$4:$F$77,2,0)),2,0),0),IF($N167="Desventaja",IFERROR(VLOOKUP(I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0</v>
      </c>
      <c r="Q167" s="15">
        <f ca="1">IF($N167="Efecto",IFERROR(VLOOKUP(J167,INDIRECT(VLOOKUP($G167,ListaEfectos!$A$4:$F$77,2,0)),2,0),0),IF($N167="Desventaja",IFERROR(VLOOKUP(J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0</v>
      </c>
      <c r="R167" s="15">
        <f ca="1">IF($N167="Efecto",IFERROR(VLOOKUP(K167,INDIRECT(VLOOKUP($G167,ListaEfectos!$A$4:$F$77,2,0)),2,0),0),IF($N167="Desventaja",IFERROR(VLOOKUP(K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0</v>
      </c>
      <c r="S167" s="15">
        <f ca="1">IF($N167="Efecto",IFERROR(VLOOKUP(L167,INDIRECT(VLOOKUP($G167,ListaEfectos!$A$4:$F$77,2,0)),2,0),0),IF($N167="Desventaja",IFERROR(VLOOKUP(L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0</v>
      </c>
      <c r="T167" s="52">
        <f t="shared" ca="1" si="43"/>
        <v>-5</v>
      </c>
      <c r="V167" s="15" t="str">
        <f t="shared" si="44"/>
        <v/>
      </c>
      <c r="W167" s="15" t="str">
        <f t="shared" si="45"/>
        <v>Agotamiento (-2 Cansancio)</v>
      </c>
      <c r="X167" s="15" t="str">
        <f t="shared" si="46"/>
        <v/>
      </c>
      <c r="Y167" s="34" t="str">
        <f t="shared" ca="1" si="40"/>
        <v/>
      </c>
      <c r="Z167" s="34" t="str">
        <f t="shared" ca="1" si="31"/>
        <v/>
      </c>
      <c r="AA167" s="34" t="str">
        <f t="shared" ca="1" si="32"/>
        <v/>
      </c>
      <c r="AB167" s="61" t="str">
        <f t="shared" ca="1" si="47"/>
        <v/>
      </c>
      <c r="AC167" s="62" t="str">
        <f t="shared" ca="1" si="48"/>
        <v/>
      </c>
      <c r="AD167" s="56" t="str">
        <f t="shared" si="49"/>
        <v/>
      </c>
      <c r="AE167" s="15" t="str">
        <f t="shared" ca="1" si="36"/>
        <v/>
      </c>
      <c r="AF167" s="15" t="str">
        <f ca="1">IF($AB167="","",IF(OR([1]Tablas!A$1&gt;MATCH("?*",$AB168:$AB184,0),INDEX($T:$T,ROW($M166)+[1]Tablas!A$1)&lt;5),"",IF(INDEX($T:$T,ROW($M166)+[1]Tablas!A$1)&lt;6,"000",SUBSTITUTE(SUBSTITUTE(SUBSTITUTE(SUBSTITUTE(SUBSTITUTE(SUBSTITUTE(SUBSTITUTE(INDIRECT(ADDRESS(ROW($M166)+[1]Tablas!A$1,COLUMN($M167))),", ",""),"Aire","1"),"Agua","2"),"Fuego","3"),"Tierra","4"),"Luz","5"),"Oscuridad","6"))))</f>
        <v/>
      </c>
      <c r="AG167" s="15" t="str">
        <f ca="1">IF($AB167="","",IF(OR([1]Tablas!B$1&gt;MATCH("?*",$AB168:$AB184,0),INDEX($T:$T,ROW($M166)+[1]Tablas!B$1)&lt;5),"",IF(INDEX($T:$T,ROW($M166)+[1]Tablas!B$1)&lt;6,"000",SUBSTITUTE(SUBSTITUTE(SUBSTITUTE(SUBSTITUTE(SUBSTITUTE(SUBSTITUTE(SUBSTITUTE(INDIRECT(ADDRESS(ROW($M166)+[1]Tablas!B$1,COLUMN($M167))),", ",""),"Aire","1"),"Agua","2"),"Fuego","3"),"Tierra","4"),"Luz","5"),"Oscuridad","6"))))</f>
        <v/>
      </c>
      <c r="AH167" s="15" t="str">
        <f ca="1">IF($AB167="","",IF(OR([1]Tablas!C$1&gt;MATCH("?*",$AB168:$AB184,0),INDEX($T:$T,ROW($M166)+[1]Tablas!C$1)&lt;5),"",IF(INDEX($T:$T,ROW($M166)+[1]Tablas!C$1)&lt;6,"000",SUBSTITUTE(SUBSTITUTE(SUBSTITUTE(SUBSTITUTE(SUBSTITUTE(SUBSTITUTE(SUBSTITUTE(INDIRECT(ADDRESS(ROW($M166)+[1]Tablas!C$1,COLUMN($M167))),", ",""),"Aire","1"),"Agua","2"),"Fuego","3"),"Tierra","4"),"Luz","5"),"Oscuridad","6"))))</f>
        <v/>
      </c>
      <c r="AI167" s="15" t="str">
        <f ca="1">IF($AB167="","",IF(OR([1]Tablas!D$1&gt;MATCH("?*",$AB168:$AB184,0),INDEX($T:$T,ROW($M166)+[1]Tablas!D$1)&lt;5),"",IF(INDEX($T:$T,ROW($M166)+[1]Tablas!D$1)&lt;6,"000",SUBSTITUTE(SUBSTITUTE(SUBSTITUTE(SUBSTITUTE(SUBSTITUTE(SUBSTITUTE(SUBSTITUTE(INDIRECT(ADDRESS(ROW($M166)+[1]Tablas!D$1,COLUMN($M167))),", ",""),"Aire","1"),"Agua","2"),"Fuego","3"),"Tierra","4"),"Luz","5"),"Oscuridad","6"))))</f>
        <v/>
      </c>
      <c r="AJ167" s="15" t="str">
        <f ca="1">IF($AB167="","",IF(OR([1]Tablas!E$1&gt;MATCH("?*",$AB168:$AB184,0),INDEX($T:$T,ROW($M166)+[1]Tablas!E$1)&lt;5),"",IF(INDEX($T:$T,ROW($M166)+[1]Tablas!E$1)&lt;6,"000",SUBSTITUTE(SUBSTITUTE(SUBSTITUTE(SUBSTITUTE(SUBSTITUTE(SUBSTITUTE(SUBSTITUTE(INDIRECT(ADDRESS(ROW($M166)+[1]Tablas!E$1,COLUMN($M167))),", ",""),"Aire","1"),"Agua","2"),"Fuego","3"),"Tierra","4"),"Luz","5"),"Oscuridad","6"))))</f>
        <v/>
      </c>
      <c r="AK167" s="15" t="str">
        <f ca="1">IF($AB167="","",IF(OR([1]Tablas!F$1&gt;MATCH("?*",$AB168:$AB184,0),INDEX($T:$T,ROW($M166)+[1]Tablas!F$1)&lt;5),"",IF(INDEX($T:$T,ROW($M166)+[1]Tablas!F$1)&lt;6,"000",SUBSTITUTE(SUBSTITUTE(SUBSTITUTE(SUBSTITUTE(SUBSTITUTE(SUBSTITUTE(SUBSTITUTE(INDIRECT(ADDRESS(ROW($M166)+[1]Tablas!F$1,COLUMN($M167))),", ",""),"Aire","1"),"Agua","2"),"Fuego","3"),"Tierra","4"),"Luz","5"),"Oscuridad","6"))))</f>
        <v/>
      </c>
    </row>
    <row r="168" spans="1:37" x14ac:dyDescent="0.25">
      <c r="A168" s="71"/>
      <c r="B168" s="18" t="s">
        <v>439</v>
      </c>
      <c r="C168" s="15">
        <f t="shared" ref="C168:C231" si="50">IFERROR(VALUE(MID(B168,FIND("(",B168)+1,FIND(")",B168)-FIND("(",B168)-4)),"")</f>
        <v>60</v>
      </c>
      <c r="D168" s="15">
        <f t="shared" ref="D168:D231" si="51">IFERROR(VALUE(RIGHT(B168,1)),"")</f>
        <v>2</v>
      </c>
      <c r="E168" s="15" t="s">
        <v>107</v>
      </c>
      <c r="F168" s="15" t="str">
        <f t="array" ref="F168">IF(C168&lt;&gt;"",ADDRESS(ROW(C168),COLUMN(C168))&amp;":"&amp;ADDRESS(ROW(C168)-1+MATCH(TRUE,C169:$C$463&lt;&gt;"",0),COLUMN(U168)),#REF!)</f>
        <v>$C$168:$U$171</v>
      </c>
      <c r="G168" s="18" t="s">
        <v>982</v>
      </c>
      <c r="H168" s="28" t="s">
        <v>360</v>
      </c>
      <c r="I168" s="28" t="s">
        <v>566</v>
      </c>
      <c r="M168" s="18" t="str">
        <f>IFERROR(VLOOKUP(G168,ListaEfectos!$A$4:$F$77,6,0),"")</f>
        <v>Fuego, Luz, Oscuridad</v>
      </c>
      <c r="N168" s="46" t="str">
        <f>IF(G168="requerimiento","Desventaja",IFERROR(IF(VLOOKUP($G168,ListaEfectos!$A$4:$F$77,1,0)&lt;&gt;"","Efecto"),IFERROR(IF(VLOOKUP($G168,ListaDesventajas!$A$2:$A$24,1,0)&lt;&gt;"","Desventaja"),G168)))</f>
        <v>Efecto</v>
      </c>
      <c r="O168" s="17">
        <f ca="1">IF($N168="Efecto",IFERROR(VLOOKUP(H168,INDIRECT(VLOOKUP($G168,ListaEfectos!$A$4:$F$77,2,0)),2,0),0),IF($N168="Desventaja",IFERROR(VLOOKUP(H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20</v>
      </c>
      <c r="P168" s="15">
        <f ca="1">IF($N168="Efecto",IFERROR(VLOOKUP(I168,INDIRECT(VLOOKUP($G168,ListaEfectos!$A$4:$F$77,2,0)),2,0),0),IF($N168="Desventaja",IFERROR(VLOOKUP(I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10</v>
      </c>
      <c r="Q168" s="15">
        <f ca="1">IF($N168="Efecto",IFERROR(VLOOKUP(J168,INDIRECT(VLOOKUP($G168,ListaEfectos!$A$4:$F$77,2,0)),2,0),0),IF($N168="Desventaja",IFERROR(VLOOKUP(J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0</v>
      </c>
      <c r="R168" s="15">
        <f ca="1">IF($N168="Efecto",IFERROR(VLOOKUP(K168,INDIRECT(VLOOKUP($G168,ListaEfectos!$A$4:$F$77,2,0)),2,0),0),IF($N168="Desventaja",IFERROR(VLOOKUP(K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0</v>
      </c>
      <c r="S168" s="15">
        <f ca="1">IF($N168="Efecto",IFERROR(VLOOKUP(L168,INDIRECT(VLOOKUP($G168,ListaEfectos!$A$4:$F$77,2,0)),2,0),0),IF($N168="Desventaja",IFERROR(VLOOKUP(L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0</v>
      </c>
      <c r="T168" s="52">
        <f t="shared" ca="1" si="43"/>
        <v>30</v>
      </c>
      <c r="V168" s="15" t="str">
        <f t="shared" si="44"/>
        <v>Ataque con área (25 metros de radio, Elección de Blanco)</v>
      </c>
      <c r="W168" s="15" t="str">
        <f t="shared" si="45"/>
        <v/>
      </c>
      <c r="X168" s="15" t="str">
        <f t="shared" si="46"/>
        <v/>
      </c>
      <c r="Y168" s="34" t="str">
        <f t="shared" ca="1" si="40"/>
        <v>Ataque con área (25 metros de radio, Elección de Blanco), Potenciar Crítico (+50, Crítico Automático)</v>
      </c>
      <c r="Z168" s="34" t="str">
        <f t="shared" ca="1" si="31"/>
        <v>Técnica Mantenida (Jin Shu), Circunstancia de Combate (Apresado)</v>
      </c>
      <c r="AA168" s="34" t="str">
        <f t="shared" ca="1" si="32"/>
        <v/>
      </c>
      <c r="AB168" s="61" t="str">
        <f t="shared" ca="1" si="47"/>
        <v>Ataque con área (25 metros de radio, Elección de Blanco), Potenciar Crítico (+50, Crítico Automático)</v>
      </c>
      <c r="AC168" s="62" t="str">
        <f t="shared" ca="1" si="48"/>
        <v>Técnica Mantenida (Jin Shu), Circunstancia de Combate (Apresado)</v>
      </c>
      <c r="AD168" s="56" t="str">
        <f t="shared" si="49"/>
        <v>Guan Shi</v>
      </c>
      <c r="AE168" s="15" t="str">
        <f t="shared" ca="1" si="36"/>
        <v>Fuego, Luz, Oscuridad, Fuego, Tierra</v>
      </c>
      <c r="AF168" s="15" t="str">
        <f ca="1">IF($AB168="","",IF(OR([1]Tablas!A$1&gt;MATCH("?*",$AB169:$AB185,0),INDEX($T:$T,ROW($M167)+[1]Tablas!A$1)&lt;5),"",IF(INDEX($T:$T,ROW($M167)+[1]Tablas!A$1)&lt;6,"000",SUBSTITUTE(SUBSTITUTE(SUBSTITUTE(SUBSTITUTE(SUBSTITUTE(SUBSTITUTE(SUBSTITUTE(INDIRECT(ADDRESS(ROW($M167)+[1]Tablas!A$1,COLUMN($M168))),", ",""),"Aire","1"),"Agua","2"),"Fuego","3"),"Tierra","4"),"Luz","5"),"Oscuridad","6"))))</f>
        <v>356</v>
      </c>
      <c r="AG168" s="15" t="str">
        <f ca="1">IF($AB168="","",IF(OR([1]Tablas!B$1&gt;MATCH("?*",$AB169:$AB185,0),INDEX($T:$T,ROW($M167)+[1]Tablas!B$1)&lt;5),"",IF(INDEX($T:$T,ROW($M167)+[1]Tablas!B$1)&lt;6,"000",SUBSTITUTE(SUBSTITUTE(SUBSTITUTE(SUBSTITUTE(SUBSTITUTE(SUBSTITUTE(SUBSTITUTE(INDIRECT(ADDRESS(ROW($M167)+[1]Tablas!B$1,COLUMN($M168))),", ",""),"Aire","1"),"Agua","2"),"Fuego","3"),"Tierra","4"),"Luz","5"),"Oscuridad","6"))))</f>
        <v>34</v>
      </c>
      <c r="AH168" s="15" t="str">
        <f ca="1">IF($AB168="","",IF(OR([1]Tablas!C$1&gt;MATCH("?*",$AB169:$AB185,0),INDEX($T:$T,ROW($M167)+[1]Tablas!C$1)&lt;5),"",IF(INDEX($T:$T,ROW($M167)+[1]Tablas!C$1)&lt;6,"000",SUBSTITUTE(SUBSTITUTE(SUBSTITUTE(SUBSTITUTE(SUBSTITUTE(SUBSTITUTE(SUBSTITUTE(INDIRECT(ADDRESS(ROW($M167)+[1]Tablas!C$1,COLUMN($M168))),", ",""),"Aire","1"),"Agua","2"),"Fuego","3"),"Tierra","4"),"Luz","5"),"Oscuridad","6"))))</f>
        <v/>
      </c>
      <c r="AI168" s="15" t="str">
        <f ca="1">IF($AB168="","",IF(OR([1]Tablas!D$1&gt;MATCH("?*",$AB169:$AB185,0),INDEX($T:$T,ROW($M167)+[1]Tablas!D$1)&lt;5),"",IF(INDEX($T:$T,ROW($M167)+[1]Tablas!D$1)&lt;6,"000",SUBSTITUTE(SUBSTITUTE(SUBSTITUTE(SUBSTITUTE(SUBSTITUTE(SUBSTITUTE(SUBSTITUTE(INDIRECT(ADDRESS(ROW($M167)+[1]Tablas!D$1,COLUMN($M168))),", ",""),"Aire","1"),"Agua","2"),"Fuego","3"),"Tierra","4"),"Luz","5"),"Oscuridad","6"))))</f>
        <v/>
      </c>
      <c r="AJ168" s="15" t="str">
        <f ca="1">IF($AB168="","",IF(OR([1]Tablas!E$1&gt;MATCH("?*",$AB169:$AB185,0),INDEX($T:$T,ROW($M167)+[1]Tablas!E$1)&lt;5),"",IF(INDEX($T:$T,ROW($M167)+[1]Tablas!E$1)&lt;6,"000",SUBSTITUTE(SUBSTITUTE(SUBSTITUTE(SUBSTITUTE(SUBSTITUTE(SUBSTITUTE(SUBSTITUTE(INDIRECT(ADDRESS(ROW($M167)+[1]Tablas!E$1,COLUMN($M168))),", ",""),"Aire","1"),"Agua","2"),"Fuego","3"),"Tierra","4"),"Luz","5"),"Oscuridad","6"))))</f>
        <v/>
      </c>
      <c r="AK168" s="15" t="str">
        <f ca="1">IF($AB168="","",IF(OR([1]Tablas!F$1&gt;MATCH("?*",$AB169:$AB185,0),INDEX($T:$T,ROW($M167)+[1]Tablas!F$1)&lt;5),"",IF(INDEX($T:$T,ROW($M167)+[1]Tablas!F$1)&lt;6,"000",SUBSTITUTE(SUBSTITUTE(SUBSTITUTE(SUBSTITUTE(SUBSTITUTE(SUBSTITUTE(SUBSTITUTE(INDIRECT(ADDRESS(ROW($M167)+[1]Tablas!F$1,COLUMN($M168))),", ",""),"Aire","1"),"Agua","2"),"Fuego","3"),"Tierra","4"),"Luz","5"),"Oscuridad","6"))))</f>
        <v/>
      </c>
    </row>
    <row r="169" spans="1:37" x14ac:dyDescent="0.25">
      <c r="A169" s="71"/>
      <c r="C169" s="15" t="str">
        <f t="shared" si="50"/>
        <v/>
      </c>
      <c r="D169" s="15" t="str">
        <f t="shared" si="51"/>
        <v/>
      </c>
      <c r="E169" s="15" t="s">
        <v>109</v>
      </c>
      <c r="F169" s="15" t="str">
        <f t="array" ref="F169">IF(C169&lt;&gt;"",ADDRESS(ROW(C169),COLUMN(C169))&amp;":"&amp;ADDRESS(ROW(C169)-1+MATCH(TRUE,C170:$C$463&lt;&gt;"",0),COLUMN(U169)),F168)</f>
        <v>$C$168:$U$171</v>
      </c>
      <c r="G169" s="18" t="s">
        <v>254</v>
      </c>
      <c r="H169" s="16" t="s">
        <v>343</v>
      </c>
      <c r="I169" s="28" t="s">
        <v>545</v>
      </c>
      <c r="M169" s="18" t="str">
        <f>IFERROR(VLOOKUP(G169,ListaEfectos!$A$4:$F$77,6,0),"")</f>
        <v>Fuego, Tierra</v>
      </c>
      <c r="N169" s="46" t="str">
        <f>IF(G169="requerimiento","Desventaja",IFERROR(IF(VLOOKUP($G169,ListaEfectos!$A$4:$F$77,1,0)&lt;&gt;"","Efecto"),IFERROR(IF(VLOOKUP($G169,ListaDesventajas!$A$2:$A$24,1,0)&lt;&gt;"","Desventaja"),G169)))</f>
        <v>Efecto</v>
      </c>
      <c r="O169" s="17">
        <f ca="1">IF($N169="Efecto",IFERROR(VLOOKUP(H169,INDIRECT(VLOOKUP($G169,ListaEfectos!$A$4:$F$77,2,0)),2,0),0),IF($N169="Desventaja",IFERROR(VLOOKUP(H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15</v>
      </c>
      <c r="P169" s="15">
        <f ca="1">IF($N169="Efecto",IFERROR(VLOOKUP(I169,INDIRECT(VLOOKUP($G169,ListaEfectos!$A$4:$F$77,2,0)),2,0),0),IF($N169="Desventaja",IFERROR(VLOOKUP(I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30</v>
      </c>
      <c r="Q169" s="15">
        <f ca="1">IF($N169="Efecto",IFERROR(VLOOKUP(J169,INDIRECT(VLOOKUP($G169,ListaEfectos!$A$4:$F$77,2,0)),2,0),0),IF($N169="Desventaja",IFERROR(VLOOKUP(J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0</v>
      </c>
      <c r="R169" s="15">
        <f ca="1">IF($N169="Efecto",IFERROR(VLOOKUP(K169,INDIRECT(VLOOKUP($G169,ListaEfectos!$A$4:$F$77,2,0)),2,0),0),IF($N169="Desventaja",IFERROR(VLOOKUP(K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0</v>
      </c>
      <c r="S169" s="15">
        <f ca="1">IF($N169="Efecto",IFERROR(VLOOKUP(L169,INDIRECT(VLOOKUP($G169,ListaEfectos!$A$4:$F$77,2,0)),2,0),0),IF($N169="Desventaja",IFERROR(VLOOKUP(L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0</v>
      </c>
      <c r="T169" s="52">
        <f t="shared" ca="1" si="43"/>
        <v>45</v>
      </c>
      <c r="V169" s="15" t="str">
        <f t="shared" si="44"/>
        <v>Potenciar Crítico (+50, Crítico Automático)</v>
      </c>
      <c r="W169" s="15" t="str">
        <f t="shared" si="45"/>
        <v/>
      </c>
      <c r="X169" s="15" t="str">
        <f t="shared" si="46"/>
        <v/>
      </c>
      <c r="Y169" s="34" t="str">
        <f t="shared" ca="1" si="40"/>
        <v/>
      </c>
      <c r="Z169" s="34" t="str">
        <f t="shared" ca="1" si="31"/>
        <v/>
      </c>
      <c r="AA169" s="34" t="str">
        <f t="shared" ca="1" si="32"/>
        <v/>
      </c>
      <c r="AB169" s="61" t="str">
        <f t="shared" ca="1" si="47"/>
        <v/>
      </c>
      <c r="AC169" s="62" t="str">
        <f t="shared" ca="1" si="48"/>
        <v/>
      </c>
      <c r="AD169" s="56" t="str">
        <f t="shared" si="49"/>
        <v/>
      </c>
      <c r="AE169" s="15" t="str">
        <f t="shared" ca="1" si="36"/>
        <v/>
      </c>
      <c r="AF169" s="15" t="str">
        <f ca="1">IF($AB169="","",IF(OR([1]Tablas!A$1&gt;MATCH("?*",$AB170:$AB186,0),INDEX($T:$T,ROW($M168)+[1]Tablas!A$1)&lt;5),"",IF(INDEX($T:$T,ROW($M168)+[1]Tablas!A$1)&lt;6,"000",SUBSTITUTE(SUBSTITUTE(SUBSTITUTE(SUBSTITUTE(SUBSTITUTE(SUBSTITUTE(SUBSTITUTE(INDIRECT(ADDRESS(ROW($M168)+[1]Tablas!A$1,COLUMN($M169))),", ",""),"Aire","1"),"Agua","2"),"Fuego","3"),"Tierra","4"),"Luz","5"),"Oscuridad","6"))))</f>
        <v/>
      </c>
      <c r="AG169" s="15" t="str">
        <f ca="1">IF($AB169="","",IF(OR([1]Tablas!B$1&gt;MATCH("?*",$AB170:$AB186,0),INDEX($T:$T,ROW($M168)+[1]Tablas!B$1)&lt;5),"",IF(INDEX($T:$T,ROW($M168)+[1]Tablas!B$1)&lt;6,"000",SUBSTITUTE(SUBSTITUTE(SUBSTITUTE(SUBSTITUTE(SUBSTITUTE(SUBSTITUTE(SUBSTITUTE(INDIRECT(ADDRESS(ROW($M168)+[1]Tablas!B$1,COLUMN($M169))),", ",""),"Aire","1"),"Agua","2"),"Fuego","3"),"Tierra","4"),"Luz","5"),"Oscuridad","6"))))</f>
        <v/>
      </c>
      <c r="AH169" s="15" t="str">
        <f ca="1">IF($AB169="","",IF(OR([1]Tablas!C$1&gt;MATCH("?*",$AB170:$AB186,0),INDEX($T:$T,ROW($M168)+[1]Tablas!C$1)&lt;5),"",IF(INDEX($T:$T,ROW($M168)+[1]Tablas!C$1)&lt;6,"000",SUBSTITUTE(SUBSTITUTE(SUBSTITUTE(SUBSTITUTE(SUBSTITUTE(SUBSTITUTE(SUBSTITUTE(INDIRECT(ADDRESS(ROW($M168)+[1]Tablas!C$1,COLUMN($M169))),", ",""),"Aire","1"),"Agua","2"),"Fuego","3"),"Tierra","4"),"Luz","5"),"Oscuridad","6"))))</f>
        <v/>
      </c>
      <c r="AI169" s="15" t="str">
        <f ca="1">IF($AB169="","",IF(OR([1]Tablas!D$1&gt;MATCH("?*",$AB170:$AB186,0),INDEX($T:$T,ROW($M168)+[1]Tablas!D$1)&lt;5),"",IF(INDEX($T:$T,ROW($M168)+[1]Tablas!D$1)&lt;6,"000",SUBSTITUTE(SUBSTITUTE(SUBSTITUTE(SUBSTITUTE(SUBSTITUTE(SUBSTITUTE(SUBSTITUTE(INDIRECT(ADDRESS(ROW($M168)+[1]Tablas!D$1,COLUMN($M169))),", ",""),"Aire","1"),"Agua","2"),"Fuego","3"),"Tierra","4"),"Luz","5"),"Oscuridad","6"))))</f>
        <v/>
      </c>
      <c r="AJ169" s="15" t="str">
        <f ca="1">IF($AB169="","",IF(OR([1]Tablas!E$1&gt;MATCH("?*",$AB170:$AB186,0),INDEX($T:$T,ROW($M168)+[1]Tablas!E$1)&lt;5),"",IF(INDEX($T:$T,ROW($M168)+[1]Tablas!E$1)&lt;6,"000",SUBSTITUTE(SUBSTITUTE(SUBSTITUTE(SUBSTITUTE(SUBSTITUTE(SUBSTITUTE(SUBSTITUTE(INDIRECT(ADDRESS(ROW($M168)+[1]Tablas!E$1,COLUMN($M169))),", ",""),"Aire","1"),"Agua","2"),"Fuego","3"),"Tierra","4"),"Luz","5"),"Oscuridad","6"))))</f>
        <v/>
      </c>
      <c r="AK169" s="15" t="str">
        <f ca="1">IF($AB169="","",IF(OR([1]Tablas!F$1&gt;MATCH("?*",$AB170:$AB186,0),INDEX($T:$T,ROW($M168)+[1]Tablas!F$1)&lt;5),"",IF(INDEX($T:$T,ROW($M168)+[1]Tablas!F$1)&lt;6,"000",SUBSTITUTE(SUBSTITUTE(SUBSTITUTE(SUBSTITUTE(SUBSTITUTE(SUBSTITUTE(SUBSTITUTE(INDIRECT(ADDRESS(ROW($M168)+[1]Tablas!F$1,COLUMN($M169))),", ",""),"Aire","1"),"Agua","2"),"Fuego","3"),"Tierra","4"),"Luz","5"),"Oscuridad","6"))))</f>
        <v/>
      </c>
    </row>
    <row r="170" spans="1:37" x14ac:dyDescent="0.25">
      <c r="A170" s="71"/>
      <c r="B170" s="18" t="s">
        <v>271</v>
      </c>
      <c r="C170" s="15" t="str">
        <f t="shared" si="50"/>
        <v/>
      </c>
      <c r="D170" s="15" t="str">
        <f t="shared" si="51"/>
        <v/>
      </c>
      <c r="F170" s="15" t="str">
        <f t="array" ref="F170">IF(C170&lt;&gt;"",ADDRESS(ROW(C170),COLUMN(C170))&amp;":"&amp;ADDRESS(ROW(C170)-1+MATCH(TRUE,C171:$C$463&lt;&gt;"",0),COLUMN(U170)),F169)</f>
        <v>$C$168:$U$171</v>
      </c>
      <c r="G170" s="18" t="s">
        <v>301</v>
      </c>
      <c r="H170" s="28" t="s">
        <v>1155</v>
      </c>
      <c r="M170" s="18" t="str">
        <f>IFERROR(VLOOKUP(G170,ListaEfectos!$A$4:$F$77,6,0),"")</f>
        <v/>
      </c>
      <c r="N170" s="46" t="str">
        <f>IF(G170="requerimiento","Desventaja",IFERROR(IF(VLOOKUP($G170,ListaEfectos!$A$4:$F$77,1,0)&lt;&gt;"","Efecto"),IFERROR(IF(VLOOKUP($G170,ListaDesventajas!$A$2:$A$24,1,0)&lt;&gt;"","Desventaja"),G170)))</f>
        <v>Desventaja</v>
      </c>
      <c r="O170" s="17">
        <f ca="1">IF($N170="Efecto",IFERROR(VLOOKUP(H170,INDIRECT(VLOOKUP($G170,ListaEfectos!$A$4:$F$77,2,0)),2,0),0),IF($N170="Desventaja",IFERROR(VLOOKUP(H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0</v>
      </c>
      <c r="P170" s="15">
        <f ca="1">IF($N170="Efecto",IFERROR(VLOOKUP(I170,INDIRECT(VLOOKUP($G170,ListaEfectos!$A$4:$F$77,2,0)),2,0),0),IF($N170="Desventaja",IFERROR(VLOOKUP(I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0</v>
      </c>
      <c r="Q170" s="15">
        <f ca="1">IF($N170="Efecto",IFERROR(VLOOKUP(J170,INDIRECT(VLOOKUP($G170,ListaEfectos!$A$4:$F$77,2,0)),2,0),0),IF($N170="Desventaja",IFERROR(VLOOKUP(J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0</v>
      </c>
      <c r="R170" s="15">
        <f ca="1">IF($N170="Efecto",IFERROR(VLOOKUP(K170,INDIRECT(VLOOKUP($G170,ListaEfectos!$A$4:$F$77,2,0)),2,0),0),IF($N170="Desventaja",IFERROR(VLOOKUP(K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0</v>
      </c>
      <c r="S170" s="15">
        <f ca="1">IF($N170="Efecto",IFERROR(VLOOKUP(L170,INDIRECT(VLOOKUP($G170,ListaEfectos!$A$4:$F$77,2,0)),2,0),0),IF($N170="Desventaja",IFERROR(VLOOKUP(L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0</v>
      </c>
      <c r="T170" s="52">
        <f t="shared" ca="1" si="43"/>
        <v>0</v>
      </c>
      <c r="V170" s="15" t="str">
        <f t="shared" si="44"/>
        <v/>
      </c>
      <c r="W170" s="15" t="str">
        <f t="shared" si="45"/>
        <v>Técnica Mantenida (Jin Shu)</v>
      </c>
      <c r="X170" s="15" t="str">
        <f t="shared" si="46"/>
        <v/>
      </c>
      <c r="Y170" s="34" t="str">
        <f t="shared" ca="1" si="40"/>
        <v/>
      </c>
      <c r="Z170" s="34" t="str">
        <f t="shared" ca="1" si="31"/>
        <v/>
      </c>
      <c r="AA170" s="34" t="str">
        <f t="shared" ca="1" si="32"/>
        <v/>
      </c>
      <c r="AB170" s="61" t="str">
        <f t="shared" ca="1" si="47"/>
        <v/>
      </c>
      <c r="AC170" s="62" t="str">
        <f t="shared" ca="1" si="48"/>
        <v/>
      </c>
      <c r="AD170" s="56" t="str">
        <f t="shared" si="49"/>
        <v>Técnica mantenida Nivel 2</v>
      </c>
      <c r="AE170" s="15" t="str">
        <f t="shared" ca="1" si="36"/>
        <v/>
      </c>
      <c r="AF170" s="15" t="str">
        <f ca="1">IF($AB170="","",IF(OR([1]Tablas!A$1&gt;MATCH("?*",$AB171:$AB187,0),INDEX($T:$T,ROW($M169)+[1]Tablas!A$1)&lt;5),"",IF(INDEX($T:$T,ROW($M169)+[1]Tablas!A$1)&lt;6,"000",SUBSTITUTE(SUBSTITUTE(SUBSTITUTE(SUBSTITUTE(SUBSTITUTE(SUBSTITUTE(SUBSTITUTE(INDIRECT(ADDRESS(ROW($M169)+[1]Tablas!A$1,COLUMN($M170))),", ",""),"Aire","1"),"Agua","2"),"Fuego","3"),"Tierra","4"),"Luz","5"),"Oscuridad","6"))))</f>
        <v/>
      </c>
      <c r="AG170" s="15" t="str">
        <f ca="1">IF($AB170="","",IF(OR([1]Tablas!B$1&gt;MATCH("?*",$AB171:$AB187,0),INDEX($T:$T,ROW($M169)+[1]Tablas!B$1)&lt;5),"",IF(INDEX($T:$T,ROW($M169)+[1]Tablas!B$1)&lt;6,"000",SUBSTITUTE(SUBSTITUTE(SUBSTITUTE(SUBSTITUTE(SUBSTITUTE(SUBSTITUTE(SUBSTITUTE(INDIRECT(ADDRESS(ROW($M169)+[1]Tablas!B$1,COLUMN($M170))),", ",""),"Aire","1"),"Agua","2"),"Fuego","3"),"Tierra","4"),"Luz","5"),"Oscuridad","6"))))</f>
        <v/>
      </c>
      <c r="AH170" s="15" t="str">
        <f ca="1">IF($AB170="","",IF(OR([1]Tablas!C$1&gt;MATCH("?*",$AB171:$AB187,0),INDEX($T:$T,ROW($M169)+[1]Tablas!C$1)&lt;5),"",IF(INDEX($T:$T,ROW($M169)+[1]Tablas!C$1)&lt;6,"000",SUBSTITUTE(SUBSTITUTE(SUBSTITUTE(SUBSTITUTE(SUBSTITUTE(SUBSTITUTE(SUBSTITUTE(INDIRECT(ADDRESS(ROW($M169)+[1]Tablas!C$1,COLUMN($M170))),", ",""),"Aire","1"),"Agua","2"),"Fuego","3"),"Tierra","4"),"Luz","5"),"Oscuridad","6"))))</f>
        <v/>
      </c>
      <c r="AI170" s="15" t="str">
        <f ca="1">IF($AB170="","",IF(OR([1]Tablas!D$1&gt;MATCH("?*",$AB171:$AB187,0),INDEX($T:$T,ROW($M169)+[1]Tablas!D$1)&lt;5),"",IF(INDEX($T:$T,ROW($M169)+[1]Tablas!D$1)&lt;6,"000",SUBSTITUTE(SUBSTITUTE(SUBSTITUTE(SUBSTITUTE(SUBSTITUTE(SUBSTITUTE(SUBSTITUTE(INDIRECT(ADDRESS(ROW($M169)+[1]Tablas!D$1,COLUMN($M170))),", ",""),"Aire","1"),"Agua","2"),"Fuego","3"),"Tierra","4"),"Luz","5"),"Oscuridad","6"))))</f>
        <v/>
      </c>
      <c r="AJ170" s="15" t="str">
        <f ca="1">IF($AB170="","",IF(OR([1]Tablas!E$1&gt;MATCH("?*",$AB171:$AB187,0),INDEX($T:$T,ROW($M169)+[1]Tablas!E$1)&lt;5),"",IF(INDEX($T:$T,ROW($M169)+[1]Tablas!E$1)&lt;6,"000",SUBSTITUTE(SUBSTITUTE(SUBSTITUTE(SUBSTITUTE(SUBSTITUTE(SUBSTITUTE(SUBSTITUTE(INDIRECT(ADDRESS(ROW($M169)+[1]Tablas!E$1,COLUMN($M170))),", ",""),"Aire","1"),"Agua","2"),"Fuego","3"),"Tierra","4"),"Luz","5"),"Oscuridad","6"))))</f>
        <v/>
      </c>
      <c r="AK170" s="15" t="str">
        <f ca="1">IF($AB170="","",IF(OR([1]Tablas!F$1&gt;MATCH("?*",$AB171:$AB187,0),INDEX($T:$T,ROW($M169)+[1]Tablas!F$1)&lt;5),"",IF(INDEX($T:$T,ROW($M169)+[1]Tablas!F$1)&lt;6,"000",SUBSTITUTE(SUBSTITUTE(SUBSTITUTE(SUBSTITUTE(SUBSTITUTE(SUBSTITUTE(SUBSTITUTE(INDIRECT(ADDRESS(ROW($M169)+[1]Tablas!F$1,COLUMN($M170))),", ",""),"Aire","1"),"Agua","2"),"Fuego","3"),"Tierra","4"),"Luz","5"),"Oscuridad","6"))))</f>
        <v/>
      </c>
    </row>
    <row r="171" spans="1:37" x14ac:dyDescent="0.25">
      <c r="A171" s="71"/>
      <c r="C171" s="15" t="str">
        <f t="shared" si="50"/>
        <v/>
      </c>
      <c r="D171" s="15" t="str">
        <f t="shared" si="51"/>
        <v/>
      </c>
      <c r="E171" s="15" t="s">
        <v>272</v>
      </c>
      <c r="F171" s="15" t="str">
        <f t="array" ref="F171">IF(C171&lt;&gt;"",ADDRESS(ROW(C171),COLUMN(C171))&amp;":"&amp;ADDRESS(ROW(C171)-1+MATCH(TRUE,C172:$C$463&lt;&gt;"",0),COLUMN(U171)),F170)</f>
        <v>$C$168:$U$171</v>
      </c>
      <c r="G171" s="18" t="s">
        <v>1124</v>
      </c>
      <c r="H171" s="28" t="s">
        <v>1154</v>
      </c>
      <c r="M171" s="18" t="str">
        <f>IFERROR(VLOOKUP(G171,ListaEfectos!$A$4:$F$77,6,0),"")</f>
        <v/>
      </c>
      <c r="N171" s="46" t="str">
        <f>IF(G171="requerimiento","Desventaja",IFERROR(IF(VLOOKUP($G171,ListaEfectos!$A$4:$F$77,1,0)&lt;&gt;"","Efecto"),IFERROR(IF(VLOOKUP($G171,ListaDesventajas!$A$2:$A$24,1,0)&lt;&gt;"","Desventaja"),G171)))</f>
        <v>Desventaja</v>
      </c>
      <c r="O171" s="17">
        <f ca="1">IF($N171="Efecto",IFERROR(VLOOKUP(H171,INDIRECT(VLOOKUP($G171,ListaEfectos!$A$4:$F$77,2,0)),2,0),0),IF($N171="Desventaja",IFERROR(VLOOKUP(H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0</v>
      </c>
      <c r="P171" s="15">
        <f ca="1">IF($N171="Efecto",IFERROR(VLOOKUP(I171,INDIRECT(VLOOKUP($G171,ListaEfectos!$A$4:$F$77,2,0)),2,0),0),IF($N171="Desventaja",IFERROR(VLOOKUP(I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0</v>
      </c>
      <c r="Q171" s="15">
        <f ca="1">IF($N171="Efecto",IFERROR(VLOOKUP(J171,INDIRECT(VLOOKUP($G171,ListaEfectos!$A$4:$F$77,2,0)),2,0),0),IF($N171="Desventaja",IFERROR(VLOOKUP(J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0</v>
      </c>
      <c r="R171" s="15">
        <f ca="1">IF($N171="Efecto",IFERROR(VLOOKUP(K171,INDIRECT(VLOOKUP($G171,ListaEfectos!$A$4:$F$77,2,0)),2,0),0),IF($N171="Desventaja",IFERROR(VLOOKUP(K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0</v>
      </c>
      <c r="S171" s="15">
        <f ca="1">IF($N171="Efecto",IFERROR(VLOOKUP(L171,INDIRECT(VLOOKUP($G171,ListaEfectos!$A$4:$F$77,2,0)),2,0),0),IF($N171="Desventaja",IFERROR(VLOOKUP(L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0</v>
      </c>
      <c r="T171" s="52">
        <f t="shared" ca="1" si="43"/>
        <v>0</v>
      </c>
      <c r="V171" s="15" t="str">
        <f t="shared" si="44"/>
        <v/>
      </c>
      <c r="W171" s="15" t="str">
        <f t="shared" si="45"/>
        <v>Circunstancia de Combate (Apresado)</v>
      </c>
      <c r="X171" s="15" t="str">
        <f t="shared" si="46"/>
        <v/>
      </c>
      <c r="Y171" s="34" t="str">
        <f t="shared" ca="1" si="40"/>
        <v/>
      </c>
      <c r="Z171" s="34" t="str">
        <f t="shared" ca="1" si="31"/>
        <v/>
      </c>
      <c r="AA171" s="34" t="str">
        <f t="shared" ca="1" si="32"/>
        <v/>
      </c>
      <c r="AB171" s="61" t="str">
        <f t="shared" ca="1" si="47"/>
        <v/>
      </c>
      <c r="AC171" s="62" t="str">
        <f t="shared" ca="1" si="48"/>
        <v/>
      </c>
      <c r="AD171" s="56" t="str">
        <f t="shared" si="49"/>
        <v/>
      </c>
      <c r="AE171" s="15" t="str">
        <f t="shared" ca="1" si="36"/>
        <v/>
      </c>
      <c r="AF171" s="15" t="str">
        <f ca="1">IF($AB171="","",IF(OR([1]Tablas!A$1&gt;MATCH("?*",$AB172:$AB188,0),INDEX($T:$T,ROW($M170)+[1]Tablas!A$1)&lt;5),"",IF(INDEX($T:$T,ROW($M170)+[1]Tablas!A$1)&lt;6,"000",SUBSTITUTE(SUBSTITUTE(SUBSTITUTE(SUBSTITUTE(SUBSTITUTE(SUBSTITUTE(SUBSTITUTE(INDIRECT(ADDRESS(ROW($M170)+[1]Tablas!A$1,COLUMN($M171))),", ",""),"Aire","1"),"Agua","2"),"Fuego","3"),"Tierra","4"),"Luz","5"),"Oscuridad","6"))))</f>
        <v/>
      </c>
      <c r="AG171" s="15" t="str">
        <f ca="1">IF($AB171="","",IF(OR([1]Tablas!B$1&gt;MATCH("?*",$AB172:$AB188,0),INDEX($T:$T,ROW($M170)+[1]Tablas!B$1)&lt;5),"",IF(INDEX($T:$T,ROW($M170)+[1]Tablas!B$1)&lt;6,"000",SUBSTITUTE(SUBSTITUTE(SUBSTITUTE(SUBSTITUTE(SUBSTITUTE(SUBSTITUTE(SUBSTITUTE(INDIRECT(ADDRESS(ROW($M170)+[1]Tablas!B$1,COLUMN($M171))),", ",""),"Aire","1"),"Agua","2"),"Fuego","3"),"Tierra","4"),"Luz","5"),"Oscuridad","6"))))</f>
        <v/>
      </c>
      <c r="AH171" s="15" t="str">
        <f ca="1">IF($AB171="","",IF(OR([1]Tablas!C$1&gt;MATCH("?*",$AB172:$AB188,0),INDEX($T:$T,ROW($M170)+[1]Tablas!C$1)&lt;5),"",IF(INDEX($T:$T,ROW($M170)+[1]Tablas!C$1)&lt;6,"000",SUBSTITUTE(SUBSTITUTE(SUBSTITUTE(SUBSTITUTE(SUBSTITUTE(SUBSTITUTE(SUBSTITUTE(INDIRECT(ADDRESS(ROW($M170)+[1]Tablas!C$1,COLUMN($M171))),", ",""),"Aire","1"),"Agua","2"),"Fuego","3"),"Tierra","4"),"Luz","5"),"Oscuridad","6"))))</f>
        <v/>
      </c>
      <c r="AI171" s="15" t="str">
        <f ca="1">IF($AB171="","",IF(OR([1]Tablas!D$1&gt;MATCH("?*",$AB172:$AB188,0),INDEX($T:$T,ROW($M170)+[1]Tablas!D$1)&lt;5),"",IF(INDEX($T:$T,ROW($M170)+[1]Tablas!D$1)&lt;6,"000",SUBSTITUTE(SUBSTITUTE(SUBSTITUTE(SUBSTITUTE(SUBSTITUTE(SUBSTITUTE(SUBSTITUTE(INDIRECT(ADDRESS(ROW($M170)+[1]Tablas!D$1,COLUMN($M171))),", ",""),"Aire","1"),"Agua","2"),"Fuego","3"),"Tierra","4"),"Luz","5"),"Oscuridad","6"))))</f>
        <v/>
      </c>
      <c r="AJ171" s="15" t="str">
        <f ca="1">IF($AB171="","",IF(OR([1]Tablas!E$1&gt;MATCH("?*",$AB172:$AB188,0),INDEX($T:$T,ROW($M170)+[1]Tablas!E$1)&lt;5),"",IF(INDEX($T:$T,ROW($M170)+[1]Tablas!E$1)&lt;6,"000",SUBSTITUTE(SUBSTITUTE(SUBSTITUTE(SUBSTITUTE(SUBSTITUTE(SUBSTITUTE(SUBSTITUTE(INDIRECT(ADDRESS(ROW($M170)+[1]Tablas!E$1,COLUMN($M171))),", ",""),"Aire","1"),"Agua","2"),"Fuego","3"),"Tierra","4"),"Luz","5"),"Oscuridad","6"))))</f>
        <v/>
      </c>
      <c r="AK171" s="15" t="str">
        <f ca="1">IF($AB171="","",IF(OR([1]Tablas!F$1&gt;MATCH("?*",$AB172:$AB188,0),INDEX($T:$T,ROW($M170)+[1]Tablas!F$1)&lt;5),"",IF(INDEX($T:$T,ROW($M170)+[1]Tablas!F$1)&lt;6,"000",SUBSTITUTE(SUBSTITUTE(SUBSTITUTE(SUBSTITUTE(SUBSTITUTE(SUBSTITUTE(SUBSTITUTE(INDIRECT(ADDRESS(ROW($M170)+[1]Tablas!F$1,COLUMN($M171))),", ",""),"Aire","1"),"Agua","2"),"Fuego","3"),"Tierra","4"),"Luz","5"),"Oscuridad","6"))))</f>
        <v/>
      </c>
    </row>
    <row r="172" spans="1:37" x14ac:dyDescent="0.25">
      <c r="A172" s="71"/>
      <c r="B172" s="18" t="s">
        <v>440</v>
      </c>
      <c r="C172" s="15">
        <f t="shared" si="50"/>
        <v>90</v>
      </c>
      <c r="D172" s="15">
        <f t="shared" si="51"/>
        <v>3</v>
      </c>
      <c r="E172" s="15" t="s">
        <v>70</v>
      </c>
      <c r="F172" s="15" t="str">
        <f t="array" ref="F172">IF(C172&lt;&gt;"",ADDRESS(ROW(C172),COLUMN(C172))&amp;":"&amp;ADDRESS(ROW(C172)-1+MATCH(TRUE,C173:$C$463&lt;&gt;"",0),COLUMN(U172)),F171)</f>
        <v>$C$172:$U$177</v>
      </c>
      <c r="G172" s="18" t="s">
        <v>246</v>
      </c>
      <c r="H172" s="28" t="s">
        <v>355</v>
      </c>
      <c r="M172" s="18" t="str">
        <f>IFERROR(VLOOKUP(G172,ListaEfectos!$A$4:$F$77,6,0),"")</f>
        <v>Fuego, Luz, Oscuridad</v>
      </c>
      <c r="N172" s="46" t="str">
        <f>IF(G172="requerimiento","Desventaja",IFERROR(IF(VLOOKUP($G172,ListaEfectos!$A$4:$F$77,1,0)&lt;&gt;"","Efecto"),IFERROR(IF(VLOOKUP($G172,ListaDesventajas!$A$2:$A$24,1,0)&lt;&gt;"","Desventaja"),G172)))</f>
        <v>Efecto</v>
      </c>
      <c r="O172" s="17">
        <f ca="1">IF($N172="Efecto",IFERROR(VLOOKUP(H172,INDIRECT(VLOOKUP($G172,ListaEfectos!$A$4:$F$77,2,0)),2,0),0),IF($N172="Desventaja",IFERROR(VLOOKUP(H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25</v>
      </c>
      <c r="P172" s="15">
        <f ca="1">IF($N172="Efecto",IFERROR(VLOOKUP(I172,INDIRECT(VLOOKUP($G172,ListaEfectos!$A$4:$F$77,2,0)),2,0),0),IF($N172="Desventaja",IFERROR(VLOOKUP(I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0</v>
      </c>
      <c r="Q172" s="15">
        <f ca="1">IF($N172="Efecto",IFERROR(VLOOKUP(J172,INDIRECT(VLOOKUP($G172,ListaEfectos!$A$4:$F$77,2,0)),2,0),0),IF($N172="Desventaja",IFERROR(VLOOKUP(J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0</v>
      </c>
      <c r="R172" s="15">
        <f ca="1">IF($N172="Efecto",IFERROR(VLOOKUP(K172,INDIRECT(VLOOKUP($G172,ListaEfectos!$A$4:$F$77,2,0)),2,0),0),IF($N172="Desventaja",IFERROR(VLOOKUP(K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0</v>
      </c>
      <c r="S172" s="15">
        <f ca="1">IF($N172="Efecto",IFERROR(VLOOKUP(L172,INDIRECT(VLOOKUP($G172,ListaEfectos!$A$4:$F$77,2,0)),2,0),0),IF($N172="Desventaja",IFERROR(VLOOKUP(L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0</v>
      </c>
      <c r="T172" s="52">
        <f t="shared" ca="1" si="43"/>
        <v>25</v>
      </c>
      <c r="V172" s="15" t="str">
        <f t="shared" si="44"/>
        <v>Ataque con Área (50 metros de radio)</v>
      </c>
      <c r="W172" s="15" t="str">
        <f t="shared" si="45"/>
        <v/>
      </c>
      <c r="X172" s="15" t="str">
        <f t="shared" si="46"/>
        <v/>
      </c>
      <c r="Y172" s="34" t="str">
        <f t="shared" ca="1" si="40"/>
        <v>Ataque con Área (50 metros de radio), Aumento de Daño (+100), Ataque indirecto (), Destruir Armadura (-8 TA)</v>
      </c>
      <c r="Z172" s="34" t="str">
        <f t="shared" ca="1" si="31"/>
        <v>Sobrecarga (Espera de 20 asaltos), Agotamiento (-4 Cansancio)</v>
      </c>
      <c r="AA172" s="34" t="str">
        <f t="shared" ca="1" si="32"/>
        <v/>
      </c>
      <c r="AB172" s="61" t="str">
        <f t="shared" ca="1" si="47"/>
        <v>Ataque con Área (50 metros de radio), Aumento de Daño (+100), Ataque indirecto (), Destruir Armadura (-8 TA)</v>
      </c>
      <c r="AC172" s="62" t="str">
        <f t="shared" ca="1" si="48"/>
        <v>Sobrecarga (Espera de 20 asaltos), Agotamiento (-4 Cansancio)</v>
      </c>
      <c r="AD172" s="56" t="str">
        <f t="shared" si="49"/>
        <v>Ren Zhi Shu, El Pilar Del Mundo</v>
      </c>
      <c r="AE172" s="15" t="str">
        <f t="shared" ca="1" si="36"/>
        <v>Fuego, Luz, Oscuridad, Fuego, Agua, Aire, Oscuridad, Fuego, Oscuridad</v>
      </c>
      <c r="AF172" s="15" t="str">
        <f ca="1">IF($AB172="","",IF(OR([1]Tablas!A$1&gt;MATCH("?*",$AB173:$AB189,0),INDEX($T:$T,ROW($M171)+[1]Tablas!A$1)&lt;5),"",IF(INDEX($T:$T,ROW($M171)+[1]Tablas!A$1)&lt;6,"000",SUBSTITUTE(SUBSTITUTE(SUBSTITUTE(SUBSTITUTE(SUBSTITUTE(SUBSTITUTE(SUBSTITUTE(INDIRECT(ADDRESS(ROW($M171)+[1]Tablas!A$1,COLUMN($M172))),", ",""),"Aire","1"),"Agua","2"),"Fuego","3"),"Tierra","4"),"Luz","5"),"Oscuridad","6"))))</f>
        <v>356</v>
      </c>
      <c r="AG172" s="15" t="str">
        <f ca="1">IF($AB172="","",IF(OR([1]Tablas!B$1&gt;MATCH("?*",$AB173:$AB189,0),INDEX($T:$T,ROW($M171)+[1]Tablas!B$1)&lt;5),"",IF(INDEX($T:$T,ROW($M171)+[1]Tablas!B$1)&lt;6,"000",SUBSTITUTE(SUBSTITUTE(SUBSTITUTE(SUBSTITUTE(SUBSTITUTE(SUBSTITUTE(SUBSTITUTE(INDIRECT(ADDRESS(ROW($M171)+[1]Tablas!B$1,COLUMN($M172))),", ",""),"Aire","1"),"Agua","2"),"Fuego","3"),"Tierra","4"),"Luz","5"),"Oscuridad","6"))))</f>
        <v>3</v>
      </c>
      <c r="AH172" s="15" t="str">
        <f ca="1">IF($AB172="","",IF(OR([1]Tablas!C$1&gt;MATCH("?*",$AB173:$AB189,0),INDEX($T:$T,ROW($M171)+[1]Tablas!C$1)&lt;5),"",IF(INDEX($T:$T,ROW($M171)+[1]Tablas!C$1)&lt;6,"000",SUBSTITUTE(SUBSTITUTE(SUBSTITUTE(SUBSTITUTE(SUBSTITUTE(SUBSTITUTE(SUBSTITUTE(INDIRECT(ADDRESS(ROW($M171)+[1]Tablas!C$1,COLUMN($M172))),", ",""),"Aire","1"),"Agua","2"),"Fuego","3"),"Tierra","4"),"Luz","5"),"Oscuridad","6"))))</f>
        <v/>
      </c>
      <c r="AI172" s="15" t="str">
        <f ca="1">IF($AB172="","",IF(OR([1]Tablas!D$1&gt;MATCH("?*",$AB173:$AB189,0),INDEX($T:$T,ROW($M171)+[1]Tablas!D$1)&lt;5),"",IF(INDEX($T:$T,ROW($M171)+[1]Tablas!D$1)&lt;6,"000",SUBSTITUTE(SUBSTITUTE(SUBSTITUTE(SUBSTITUTE(SUBSTITUTE(SUBSTITUTE(SUBSTITUTE(INDIRECT(ADDRESS(ROW($M171)+[1]Tablas!D$1,COLUMN($M172))),", ",""),"Aire","1"),"Agua","2"),"Fuego","3"),"Tierra","4"),"Luz","5"),"Oscuridad","6"))))</f>
        <v>36</v>
      </c>
      <c r="AJ172" s="15" t="str">
        <f ca="1">IF($AB172="","",IF(OR([1]Tablas!E$1&gt;MATCH("?*",$AB173:$AB189,0),INDEX($T:$T,ROW($M171)+[1]Tablas!E$1)&lt;5),"",IF(INDEX($T:$T,ROW($M171)+[1]Tablas!E$1)&lt;6,"000",SUBSTITUTE(SUBSTITUTE(SUBSTITUTE(SUBSTITUTE(SUBSTITUTE(SUBSTITUTE(SUBSTITUTE(INDIRECT(ADDRESS(ROW($M171)+[1]Tablas!E$1,COLUMN($M172))),", ",""),"Aire","1"),"Agua","2"),"Fuego","3"),"Tierra","4"),"Luz","5"),"Oscuridad","6"))))</f>
        <v/>
      </c>
      <c r="AK172" s="15" t="str">
        <f ca="1">IF($AB172="","",IF(OR([1]Tablas!F$1&gt;MATCH("?*",$AB173:$AB189,0),INDEX($T:$T,ROW($M171)+[1]Tablas!F$1)&lt;5),"",IF(INDEX($T:$T,ROW($M171)+[1]Tablas!F$1)&lt;6,"000",SUBSTITUTE(SUBSTITUTE(SUBSTITUTE(SUBSTITUTE(SUBSTITUTE(SUBSTITUTE(SUBSTITUTE(INDIRECT(ADDRESS(ROW($M171)+[1]Tablas!F$1,COLUMN($M172))),", ",""),"Aire","1"),"Agua","2"),"Fuego","3"),"Tierra","4"),"Luz","5"),"Oscuridad","6"))))</f>
        <v/>
      </c>
    </row>
    <row r="173" spans="1:37" x14ac:dyDescent="0.25">
      <c r="A173" s="71"/>
      <c r="C173" s="15" t="str">
        <f t="shared" si="50"/>
        <v/>
      </c>
      <c r="D173" s="15" t="str">
        <f t="shared" si="51"/>
        <v/>
      </c>
      <c r="E173" s="15" t="s">
        <v>110</v>
      </c>
      <c r="F173" s="15" t="str">
        <f t="array" ref="F173">IF(C173&lt;&gt;"",ADDRESS(ROW(C173),COLUMN(C173))&amp;":"&amp;ADDRESS(ROW(C173)-1+MATCH(TRUE,C174:$C$463&lt;&gt;"",0),COLUMN(U173)),F172)</f>
        <v>$C$172:$U$177</v>
      </c>
      <c r="G173" s="18" t="s">
        <v>247</v>
      </c>
      <c r="H173" s="29" t="s">
        <v>577</v>
      </c>
      <c r="M173" s="18" t="str">
        <f>IFERROR(VLOOKUP(G173,ListaEfectos!$A$4:$F$77,6,0),"")</f>
        <v>Fuego</v>
      </c>
      <c r="N173" s="46" t="str">
        <f>IF(G173="requerimiento","Desventaja",IFERROR(IF(VLOOKUP($G173,ListaEfectos!$A$4:$F$77,1,0)&lt;&gt;"","Efecto"),IFERROR(IF(VLOOKUP($G173,ListaDesventajas!$A$2:$A$24,1,0)&lt;&gt;"","Desventaja"),G173)))</f>
        <v>Efecto</v>
      </c>
      <c r="O173" s="17">
        <f ca="1">IF($N173="Efecto",IFERROR(VLOOKUP(H173,INDIRECT(VLOOKUP($G173,ListaEfectos!$A$4:$F$77,2,0)),2,0),0),IF($N173="Desventaja",IFERROR(VLOOKUP(H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30</v>
      </c>
      <c r="P173" s="15">
        <f ca="1">IF($N173="Efecto",IFERROR(VLOOKUP(I173,INDIRECT(VLOOKUP($G173,ListaEfectos!$A$4:$F$77,2,0)),2,0),0),IF($N173="Desventaja",IFERROR(VLOOKUP(I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0</v>
      </c>
      <c r="Q173" s="15">
        <f ca="1">IF($N173="Efecto",IFERROR(VLOOKUP(J173,INDIRECT(VLOOKUP($G173,ListaEfectos!$A$4:$F$77,2,0)),2,0),0),IF($N173="Desventaja",IFERROR(VLOOKUP(J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0</v>
      </c>
      <c r="R173" s="15">
        <f ca="1">IF($N173="Efecto",IFERROR(VLOOKUP(K173,INDIRECT(VLOOKUP($G173,ListaEfectos!$A$4:$F$77,2,0)),2,0),0),IF($N173="Desventaja",IFERROR(VLOOKUP(K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0</v>
      </c>
      <c r="S173" s="15">
        <f ca="1">IF($N173="Efecto",IFERROR(VLOOKUP(L173,INDIRECT(VLOOKUP($G173,ListaEfectos!$A$4:$F$77,2,0)),2,0),0),IF($N173="Desventaja",IFERROR(VLOOKUP(L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0</v>
      </c>
      <c r="T173" s="52">
        <f t="shared" ca="1" si="43"/>
        <v>30</v>
      </c>
      <c r="V173" s="15" t="str">
        <f t="shared" si="44"/>
        <v>Aumento de Daño (+100)</v>
      </c>
      <c r="W173" s="15" t="str">
        <f t="shared" si="45"/>
        <v/>
      </c>
      <c r="X173" s="15" t="str">
        <f t="shared" si="46"/>
        <v/>
      </c>
      <c r="Y173" s="34" t="str">
        <f t="shared" ca="1" si="40"/>
        <v/>
      </c>
      <c r="Z173" s="34" t="str">
        <f t="shared" ca="1" si="31"/>
        <v/>
      </c>
      <c r="AA173" s="34" t="str">
        <f t="shared" ca="1" si="32"/>
        <v/>
      </c>
      <c r="AB173" s="61" t="str">
        <f t="shared" ca="1" si="47"/>
        <v/>
      </c>
      <c r="AC173" s="62" t="str">
        <f t="shared" ca="1" si="48"/>
        <v/>
      </c>
      <c r="AD173" s="56" t="str">
        <f t="shared" si="49"/>
        <v/>
      </c>
      <c r="AE173" s="15" t="str">
        <f t="shared" ca="1" si="36"/>
        <v/>
      </c>
      <c r="AF173" s="15" t="str">
        <f ca="1">IF($AB173="","",IF(OR([1]Tablas!A$1&gt;MATCH("?*",$AB174:$AB190,0),INDEX($T:$T,ROW($M172)+[1]Tablas!A$1)&lt;5),"",IF(INDEX($T:$T,ROW($M172)+[1]Tablas!A$1)&lt;6,"000",SUBSTITUTE(SUBSTITUTE(SUBSTITUTE(SUBSTITUTE(SUBSTITUTE(SUBSTITUTE(SUBSTITUTE(INDIRECT(ADDRESS(ROW($M172)+[1]Tablas!A$1,COLUMN($M173))),", ",""),"Aire","1"),"Agua","2"),"Fuego","3"),"Tierra","4"),"Luz","5"),"Oscuridad","6"))))</f>
        <v/>
      </c>
      <c r="AG173" s="15" t="str">
        <f ca="1">IF($AB173="","",IF(OR([1]Tablas!B$1&gt;MATCH("?*",$AB174:$AB190,0),INDEX($T:$T,ROW($M172)+[1]Tablas!B$1)&lt;5),"",IF(INDEX($T:$T,ROW($M172)+[1]Tablas!B$1)&lt;6,"000",SUBSTITUTE(SUBSTITUTE(SUBSTITUTE(SUBSTITUTE(SUBSTITUTE(SUBSTITUTE(SUBSTITUTE(INDIRECT(ADDRESS(ROW($M172)+[1]Tablas!B$1,COLUMN($M173))),", ",""),"Aire","1"),"Agua","2"),"Fuego","3"),"Tierra","4"),"Luz","5"),"Oscuridad","6"))))</f>
        <v/>
      </c>
      <c r="AH173" s="15" t="str">
        <f ca="1">IF($AB173="","",IF(OR([1]Tablas!C$1&gt;MATCH("?*",$AB174:$AB190,0),INDEX($T:$T,ROW($M172)+[1]Tablas!C$1)&lt;5),"",IF(INDEX($T:$T,ROW($M172)+[1]Tablas!C$1)&lt;6,"000",SUBSTITUTE(SUBSTITUTE(SUBSTITUTE(SUBSTITUTE(SUBSTITUTE(SUBSTITUTE(SUBSTITUTE(INDIRECT(ADDRESS(ROW($M172)+[1]Tablas!C$1,COLUMN($M173))),", ",""),"Aire","1"),"Agua","2"),"Fuego","3"),"Tierra","4"),"Luz","5"),"Oscuridad","6"))))</f>
        <v/>
      </c>
      <c r="AI173" s="15" t="str">
        <f ca="1">IF($AB173="","",IF(OR([1]Tablas!D$1&gt;MATCH("?*",$AB174:$AB190,0),INDEX($T:$T,ROW($M172)+[1]Tablas!D$1)&lt;5),"",IF(INDEX($T:$T,ROW($M172)+[1]Tablas!D$1)&lt;6,"000",SUBSTITUTE(SUBSTITUTE(SUBSTITUTE(SUBSTITUTE(SUBSTITUTE(SUBSTITUTE(SUBSTITUTE(INDIRECT(ADDRESS(ROW($M172)+[1]Tablas!D$1,COLUMN($M173))),", ",""),"Aire","1"),"Agua","2"),"Fuego","3"),"Tierra","4"),"Luz","5"),"Oscuridad","6"))))</f>
        <v/>
      </c>
      <c r="AJ173" s="15" t="str">
        <f ca="1">IF($AB173="","",IF(OR([1]Tablas!E$1&gt;MATCH("?*",$AB174:$AB190,0),INDEX($T:$T,ROW($M172)+[1]Tablas!E$1)&lt;5),"",IF(INDEX($T:$T,ROW($M172)+[1]Tablas!E$1)&lt;6,"000",SUBSTITUTE(SUBSTITUTE(SUBSTITUTE(SUBSTITUTE(SUBSTITUTE(SUBSTITUTE(SUBSTITUTE(INDIRECT(ADDRESS(ROW($M172)+[1]Tablas!E$1,COLUMN($M173))),", ",""),"Aire","1"),"Agua","2"),"Fuego","3"),"Tierra","4"),"Luz","5"),"Oscuridad","6"))))</f>
        <v/>
      </c>
      <c r="AK173" s="15" t="str">
        <f ca="1">IF($AB173="","",IF(OR([1]Tablas!F$1&gt;MATCH("?*",$AB174:$AB190,0),INDEX($T:$T,ROW($M172)+[1]Tablas!F$1)&lt;5),"",IF(INDEX($T:$T,ROW($M172)+[1]Tablas!F$1)&lt;6,"000",SUBSTITUTE(SUBSTITUTE(SUBSTITUTE(SUBSTITUTE(SUBSTITUTE(SUBSTITUTE(SUBSTITUTE(INDIRECT(ADDRESS(ROW($M172)+[1]Tablas!F$1,COLUMN($M173))),", ",""),"Aire","1"),"Agua","2"),"Fuego","3"),"Tierra","4"),"Luz","5"),"Oscuridad","6"))))</f>
        <v/>
      </c>
    </row>
    <row r="174" spans="1:37" x14ac:dyDescent="0.25">
      <c r="A174" s="71"/>
      <c r="C174" s="15" t="str">
        <f t="shared" si="50"/>
        <v/>
      </c>
      <c r="D174" s="15" t="str">
        <f t="shared" si="51"/>
        <v/>
      </c>
      <c r="E174" s="15" t="s">
        <v>61</v>
      </c>
      <c r="F174" s="15" t="str">
        <f t="array" ref="F174">IF(C174&lt;&gt;"",ADDRESS(ROW(C174),COLUMN(C174))&amp;":"&amp;ADDRESS(ROW(C174)-1+MATCH(TRUE,C175:$C$463&lt;&gt;"",0),COLUMN(U174)),F173)</f>
        <v>$C$172:$U$177</v>
      </c>
      <c r="G174" s="18" t="s">
        <v>61</v>
      </c>
      <c r="H174" s="29"/>
      <c r="M174" s="18" t="str">
        <f>IFERROR(VLOOKUP(G174,ListaEfectos!$A$4:$F$77,6,0),"")</f>
        <v>Agua, Aire, Oscuridad</v>
      </c>
      <c r="N174" s="46" t="str">
        <f>IF(G174="requerimiento","Desventaja",IFERROR(IF(VLOOKUP($G174,ListaEfectos!$A$4:$F$77,1,0)&lt;&gt;"","Efecto"),IFERROR(IF(VLOOKUP($G174,ListaDesventajas!$A$2:$A$24,1,0)&lt;&gt;"","Desventaja"),G174)))</f>
        <v>Efecto</v>
      </c>
      <c r="O174" s="17">
        <f ca="1">IF($N174="Efecto",IFERROR(VLOOKUP(H174,INDIRECT(VLOOKUP($G174,ListaEfectos!$A$4:$F$77,2,0)),2,0),0),IF($N174="Desventaja",IFERROR(VLOOKUP(H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P174" s="15">
        <f ca="1">IF($N174="Efecto",IFERROR(VLOOKUP(I174,INDIRECT(VLOOKUP($G174,ListaEfectos!$A$4:$F$77,2,0)),2,0),0),IF($N174="Desventaja",IFERROR(VLOOKUP(I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Q174" s="15">
        <f ca="1">IF($N174="Efecto",IFERROR(VLOOKUP(J174,INDIRECT(VLOOKUP($G174,ListaEfectos!$A$4:$F$77,2,0)),2,0),0),IF($N174="Desventaja",IFERROR(VLOOKUP(J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R174" s="15">
        <f ca="1">IF($N174="Efecto",IFERROR(VLOOKUP(K174,INDIRECT(VLOOKUP($G174,ListaEfectos!$A$4:$F$77,2,0)),2,0),0),IF($N174="Desventaja",IFERROR(VLOOKUP(K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S174" s="15">
        <f ca="1">IF($N174="Efecto",IFERROR(VLOOKUP(L174,INDIRECT(VLOOKUP($G174,ListaEfectos!$A$4:$F$77,2,0)),2,0),0),IF($N174="Desventaja",IFERROR(VLOOKUP(L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T174" s="52">
        <f t="shared" ca="1" si="43"/>
        <v>0</v>
      </c>
      <c r="V174" s="15" t="str">
        <f t="shared" si="44"/>
        <v>Ataque indirecto ()</v>
      </c>
      <c r="W174" s="15" t="str">
        <f t="shared" si="45"/>
        <v/>
      </c>
      <c r="X174" s="15" t="str">
        <f t="shared" si="46"/>
        <v/>
      </c>
      <c r="Y174" s="34" t="str">
        <f t="shared" ca="1" si="40"/>
        <v/>
      </c>
      <c r="Z174" s="34" t="str">
        <f t="shared" ca="1" si="31"/>
        <v/>
      </c>
      <c r="AA174" s="34" t="str">
        <f t="shared" ca="1" si="32"/>
        <v/>
      </c>
      <c r="AB174" s="61" t="str">
        <f t="shared" ca="1" si="47"/>
        <v/>
      </c>
      <c r="AC174" s="62" t="str">
        <f t="shared" ca="1" si="48"/>
        <v/>
      </c>
      <c r="AD174" s="56" t="str">
        <f t="shared" si="49"/>
        <v/>
      </c>
      <c r="AE174" s="15" t="str">
        <f t="shared" ca="1" si="36"/>
        <v/>
      </c>
      <c r="AF174" s="15" t="str">
        <f ca="1">IF($AB174="","",IF(OR([1]Tablas!A$1&gt;MATCH("?*",$AB175:$AB191,0),INDEX($T:$T,ROW($M173)+[1]Tablas!A$1)&lt;5),"",IF(INDEX($T:$T,ROW($M173)+[1]Tablas!A$1)&lt;6,"000",SUBSTITUTE(SUBSTITUTE(SUBSTITUTE(SUBSTITUTE(SUBSTITUTE(SUBSTITUTE(SUBSTITUTE(INDIRECT(ADDRESS(ROW($M173)+[1]Tablas!A$1,COLUMN($M174))),", ",""),"Aire","1"),"Agua","2"),"Fuego","3"),"Tierra","4"),"Luz","5"),"Oscuridad","6"))))</f>
        <v/>
      </c>
      <c r="AG174" s="15" t="str">
        <f ca="1">IF($AB174="","",IF(OR([1]Tablas!B$1&gt;MATCH("?*",$AB175:$AB191,0),INDEX($T:$T,ROW($M173)+[1]Tablas!B$1)&lt;5),"",IF(INDEX($T:$T,ROW($M173)+[1]Tablas!B$1)&lt;6,"000",SUBSTITUTE(SUBSTITUTE(SUBSTITUTE(SUBSTITUTE(SUBSTITUTE(SUBSTITUTE(SUBSTITUTE(INDIRECT(ADDRESS(ROW($M173)+[1]Tablas!B$1,COLUMN($M174))),", ",""),"Aire","1"),"Agua","2"),"Fuego","3"),"Tierra","4"),"Luz","5"),"Oscuridad","6"))))</f>
        <v/>
      </c>
      <c r="AH174" s="15" t="str">
        <f ca="1">IF($AB174="","",IF(OR([1]Tablas!C$1&gt;MATCH("?*",$AB175:$AB191,0),INDEX($T:$T,ROW($M173)+[1]Tablas!C$1)&lt;5),"",IF(INDEX($T:$T,ROW($M173)+[1]Tablas!C$1)&lt;6,"000",SUBSTITUTE(SUBSTITUTE(SUBSTITUTE(SUBSTITUTE(SUBSTITUTE(SUBSTITUTE(SUBSTITUTE(INDIRECT(ADDRESS(ROW($M173)+[1]Tablas!C$1,COLUMN($M174))),", ",""),"Aire","1"),"Agua","2"),"Fuego","3"),"Tierra","4"),"Luz","5"),"Oscuridad","6"))))</f>
        <v/>
      </c>
      <c r="AI174" s="15" t="str">
        <f ca="1">IF($AB174="","",IF(OR([1]Tablas!D$1&gt;MATCH("?*",$AB175:$AB191,0),INDEX($T:$T,ROW($M173)+[1]Tablas!D$1)&lt;5),"",IF(INDEX($T:$T,ROW($M173)+[1]Tablas!D$1)&lt;6,"000",SUBSTITUTE(SUBSTITUTE(SUBSTITUTE(SUBSTITUTE(SUBSTITUTE(SUBSTITUTE(SUBSTITUTE(INDIRECT(ADDRESS(ROW($M173)+[1]Tablas!D$1,COLUMN($M174))),", ",""),"Aire","1"),"Agua","2"),"Fuego","3"),"Tierra","4"),"Luz","5"),"Oscuridad","6"))))</f>
        <v/>
      </c>
      <c r="AJ174" s="15" t="str">
        <f ca="1">IF($AB174="","",IF(OR([1]Tablas!E$1&gt;MATCH("?*",$AB175:$AB191,0),INDEX($T:$T,ROW($M173)+[1]Tablas!E$1)&lt;5),"",IF(INDEX($T:$T,ROW($M173)+[1]Tablas!E$1)&lt;6,"000",SUBSTITUTE(SUBSTITUTE(SUBSTITUTE(SUBSTITUTE(SUBSTITUTE(SUBSTITUTE(SUBSTITUTE(INDIRECT(ADDRESS(ROW($M173)+[1]Tablas!E$1,COLUMN($M174))),", ",""),"Aire","1"),"Agua","2"),"Fuego","3"),"Tierra","4"),"Luz","5"),"Oscuridad","6"))))</f>
        <v/>
      </c>
      <c r="AK174" s="15" t="str">
        <f ca="1">IF($AB174="","",IF(OR([1]Tablas!F$1&gt;MATCH("?*",$AB175:$AB191,0),INDEX($T:$T,ROW($M173)+[1]Tablas!F$1)&lt;5),"",IF(INDEX($T:$T,ROW($M173)+[1]Tablas!F$1)&lt;6,"000",SUBSTITUTE(SUBSTITUTE(SUBSTITUTE(SUBSTITUTE(SUBSTITUTE(SUBSTITUTE(SUBSTITUTE(INDIRECT(ADDRESS(ROW($M173)+[1]Tablas!F$1,COLUMN($M174))),", ",""),"Aire","1"),"Agua","2"),"Fuego","3"),"Tierra","4"),"Luz","5"),"Oscuridad","6"))))</f>
        <v/>
      </c>
    </row>
    <row r="175" spans="1:37" x14ac:dyDescent="0.25">
      <c r="A175" s="71"/>
      <c r="C175" s="15" t="str">
        <f t="shared" si="50"/>
        <v/>
      </c>
      <c r="D175" s="15" t="str">
        <f t="shared" si="51"/>
        <v/>
      </c>
      <c r="E175" s="15" t="s">
        <v>111</v>
      </c>
      <c r="F175" s="15" t="str">
        <f t="array" ref="F175">IF(C175&lt;&gt;"",ADDRESS(ROW(C175),COLUMN(C175))&amp;":"&amp;ADDRESS(ROW(C175)-1+MATCH(TRUE,C176:$C$463&lt;&gt;"",0),COLUMN(U175)),F174)</f>
        <v>$C$172:$U$177</v>
      </c>
      <c r="G175" s="18" t="s">
        <v>304</v>
      </c>
      <c r="H175" s="16" t="s">
        <v>697</v>
      </c>
      <c r="M175" s="18" t="str">
        <f>IFERROR(VLOOKUP(G175,ListaEfectos!$A$4:$F$77,6,0),"")</f>
        <v>Fuego, Oscuridad</v>
      </c>
      <c r="N175" s="46" t="str">
        <f>IF(G175="requerimiento","Desventaja",IFERROR(IF(VLOOKUP($G175,ListaEfectos!$A$4:$F$77,1,0)&lt;&gt;"","Efecto"),IFERROR(IF(VLOOKUP($G175,ListaDesventajas!$A$2:$A$24,1,0)&lt;&gt;"","Desventaja"),G175)))</f>
        <v>Efecto</v>
      </c>
      <c r="O175" s="17">
        <f ca="1">IF($N175="Efecto",IFERROR(VLOOKUP(H175,INDIRECT(VLOOKUP($G175,ListaEfectos!$A$4:$F$77,2,0)),2,0),0),IF($N175="Desventaja",IFERROR(VLOOKUP(H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30</v>
      </c>
      <c r="P175" s="15">
        <f ca="1">IF($N175="Efecto",IFERROR(VLOOKUP(I175,INDIRECT(VLOOKUP($G175,ListaEfectos!$A$4:$F$77,2,0)),2,0),0),IF($N175="Desventaja",IFERROR(VLOOKUP(I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0</v>
      </c>
      <c r="Q175" s="15">
        <f ca="1">IF($N175="Efecto",IFERROR(VLOOKUP(J175,INDIRECT(VLOOKUP($G175,ListaEfectos!$A$4:$F$77,2,0)),2,0),0),IF($N175="Desventaja",IFERROR(VLOOKUP(J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0</v>
      </c>
      <c r="R175" s="15">
        <f ca="1">IF($N175="Efecto",IFERROR(VLOOKUP(K175,INDIRECT(VLOOKUP($G175,ListaEfectos!$A$4:$F$77,2,0)),2,0),0),IF($N175="Desventaja",IFERROR(VLOOKUP(K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0</v>
      </c>
      <c r="S175" s="15">
        <f ca="1">IF($N175="Efecto",IFERROR(VLOOKUP(L175,INDIRECT(VLOOKUP($G175,ListaEfectos!$A$4:$F$77,2,0)),2,0),0),IF($N175="Desventaja",IFERROR(VLOOKUP(L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0</v>
      </c>
      <c r="T175" s="52">
        <f t="shared" ca="1" si="43"/>
        <v>30</v>
      </c>
      <c r="V175" s="15" t="str">
        <f t="shared" si="44"/>
        <v>Destruir Armadura (-8 TA)</v>
      </c>
      <c r="W175" s="15" t="str">
        <f t="shared" si="45"/>
        <v/>
      </c>
      <c r="X175" s="15" t="str">
        <f t="shared" si="46"/>
        <v/>
      </c>
      <c r="Y175" s="34" t="str">
        <f t="shared" ca="1" si="40"/>
        <v/>
      </c>
      <c r="Z175" s="34" t="str">
        <f t="shared" ca="1" si="31"/>
        <v/>
      </c>
      <c r="AA175" s="34" t="str">
        <f t="shared" ca="1" si="32"/>
        <v/>
      </c>
      <c r="AB175" s="61" t="str">
        <f t="shared" ca="1" si="47"/>
        <v/>
      </c>
      <c r="AC175" s="62" t="str">
        <f t="shared" ca="1" si="48"/>
        <v/>
      </c>
      <c r="AD175" s="56" t="str">
        <f t="shared" si="49"/>
        <v/>
      </c>
      <c r="AE175" s="15" t="str">
        <f t="shared" ca="1" si="36"/>
        <v/>
      </c>
      <c r="AF175" s="15" t="str">
        <f ca="1">IF($AB175="","",IF(OR([1]Tablas!A$1&gt;MATCH("?*",$AB176:$AB192,0),INDEX($T:$T,ROW($M174)+[1]Tablas!A$1)&lt;5),"",IF(INDEX($T:$T,ROW($M174)+[1]Tablas!A$1)&lt;6,"000",SUBSTITUTE(SUBSTITUTE(SUBSTITUTE(SUBSTITUTE(SUBSTITUTE(SUBSTITUTE(SUBSTITUTE(INDIRECT(ADDRESS(ROW($M174)+[1]Tablas!A$1,COLUMN($M175))),", ",""),"Aire","1"),"Agua","2"),"Fuego","3"),"Tierra","4"),"Luz","5"),"Oscuridad","6"))))</f>
        <v/>
      </c>
      <c r="AG175" s="15" t="str">
        <f ca="1">IF($AB175="","",IF(OR([1]Tablas!B$1&gt;MATCH("?*",$AB176:$AB192,0),INDEX($T:$T,ROW($M174)+[1]Tablas!B$1)&lt;5),"",IF(INDEX($T:$T,ROW($M174)+[1]Tablas!B$1)&lt;6,"000",SUBSTITUTE(SUBSTITUTE(SUBSTITUTE(SUBSTITUTE(SUBSTITUTE(SUBSTITUTE(SUBSTITUTE(INDIRECT(ADDRESS(ROW($M174)+[1]Tablas!B$1,COLUMN($M175))),", ",""),"Aire","1"),"Agua","2"),"Fuego","3"),"Tierra","4"),"Luz","5"),"Oscuridad","6"))))</f>
        <v/>
      </c>
      <c r="AH175" s="15" t="str">
        <f ca="1">IF($AB175="","",IF(OR([1]Tablas!C$1&gt;MATCH("?*",$AB176:$AB192,0),INDEX($T:$T,ROW($M174)+[1]Tablas!C$1)&lt;5),"",IF(INDEX($T:$T,ROW($M174)+[1]Tablas!C$1)&lt;6,"000",SUBSTITUTE(SUBSTITUTE(SUBSTITUTE(SUBSTITUTE(SUBSTITUTE(SUBSTITUTE(SUBSTITUTE(INDIRECT(ADDRESS(ROW($M174)+[1]Tablas!C$1,COLUMN($M175))),", ",""),"Aire","1"),"Agua","2"),"Fuego","3"),"Tierra","4"),"Luz","5"),"Oscuridad","6"))))</f>
        <v/>
      </c>
      <c r="AI175" s="15" t="str">
        <f ca="1">IF($AB175="","",IF(OR([1]Tablas!D$1&gt;MATCH("?*",$AB176:$AB192,0),INDEX($T:$T,ROW($M174)+[1]Tablas!D$1)&lt;5),"",IF(INDEX($T:$T,ROW($M174)+[1]Tablas!D$1)&lt;6,"000",SUBSTITUTE(SUBSTITUTE(SUBSTITUTE(SUBSTITUTE(SUBSTITUTE(SUBSTITUTE(SUBSTITUTE(INDIRECT(ADDRESS(ROW($M174)+[1]Tablas!D$1,COLUMN($M175))),", ",""),"Aire","1"),"Agua","2"),"Fuego","3"),"Tierra","4"),"Luz","5"),"Oscuridad","6"))))</f>
        <v/>
      </c>
      <c r="AJ175" s="15" t="str">
        <f ca="1">IF($AB175="","",IF(OR([1]Tablas!E$1&gt;MATCH("?*",$AB176:$AB192,0),INDEX($T:$T,ROW($M174)+[1]Tablas!E$1)&lt;5),"",IF(INDEX($T:$T,ROW($M174)+[1]Tablas!E$1)&lt;6,"000",SUBSTITUTE(SUBSTITUTE(SUBSTITUTE(SUBSTITUTE(SUBSTITUTE(SUBSTITUTE(SUBSTITUTE(INDIRECT(ADDRESS(ROW($M174)+[1]Tablas!E$1,COLUMN($M175))),", ",""),"Aire","1"),"Agua","2"),"Fuego","3"),"Tierra","4"),"Luz","5"),"Oscuridad","6"))))</f>
        <v/>
      </c>
      <c r="AK175" s="15" t="str">
        <f ca="1">IF($AB175="","",IF(OR([1]Tablas!F$1&gt;MATCH("?*",$AB176:$AB192,0),INDEX($T:$T,ROW($M174)+[1]Tablas!F$1)&lt;5),"",IF(INDEX($T:$T,ROW($M174)+[1]Tablas!F$1)&lt;6,"000",SUBSTITUTE(SUBSTITUTE(SUBSTITUTE(SUBSTITUTE(SUBSTITUTE(SUBSTITUTE(SUBSTITUTE(INDIRECT(ADDRESS(ROW($M174)+[1]Tablas!F$1,COLUMN($M175))),", ",""),"Aire","1"),"Agua","2"),"Fuego","3"),"Tierra","4"),"Luz","5"),"Oscuridad","6"))))</f>
        <v/>
      </c>
    </row>
    <row r="176" spans="1:37" x14ac:dyDescent="0.25">
      <c r="A176" s="71"/>
      <c r="B176" s="18" t="s">
        <v>273</v>
      </c>
      <c r="C176" s="15" t="str">
        <f t="shared" si="50"/>
        <v/>
      </c>
      <c r="D176" s="15">
        <f t="shared" si="51"/>
        <v>0</v>
      </c>
      <c r="F176" s="15" t="str">
        <f t="array" ref="F176">IF(C176&lt;&gt;"",ADDRESS(ROW(C176),COLUMN(C176))&amp;":"&amp;ADDRESS(ROW(C176)-1+MATCH(TRUE,C177:$C$463&lt;&gt;"",0),COLUMN(U176)),F175)</f>
        <v>$C$172:$U$177</v>
      </c>
      <c r="G176" s="18" t="s">
        <v>964</v>
      </c>
      <c r="H176" s="28" t="s">
        <v>1113</v>
      </c>
      <c r="M176" s="18" t="str">
        <f>IFERROR(VLOOKUP(G176,ListaEfectos!$A$4:$F$77,6,0),"")</f>
        <v/>
      </c>
      <c r="N176" s="46" t="str">
        <f>IF(G176="requerimiento","Desventaja",IFERROR(IF(VLOOKUP($G176,ListaEfectos!$A$4:$F$77,1,0)&lt;&gt;"","Efecto"),IFERROR(IF(VLOOKUP($G176,ListaDesventajas!$A$2:$A$24,1,0)&lt;&gt;"","Desventaja"),G176)))</f>
        <v>Desventaja</v>
      </c>
      <c r="O176" s="17">
        <f ca="1">IF($N176="Efecto",IFERROR(VLOOKUP(H176,INDIRECT(VLOOKUP($G176,ListaEfectos!$A$4:$F$77,2,0)),2,0),0),IF($N176="Desventaja",IFERROR(VLOOKUP(H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-10</v>
      </c>
      <c r="P176" s="15">
        <f ca="1">IF($N176="Efecto",IFERROR(VLOOKUP(I176,INDIRECT(VLOOKUP($G176,ListaEfectos!$A$4:$F$77,2,0)),2,0),0),IF($N176="Desventaja",IFERROR(VLOOKUP(I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0</v>
      </c>
      <c r="Q176" s="15">
        <f ca="1">IF($N176="Efecto",IFERROR(VLOOKUP(J176,INDIRECT(VLOOKUP($G176,ListaEfectos!$A$4:$F$77,2,0)),2,0),0),IF($N176="Desventaja",IFERROR(VLOOKUP(J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0</v>
      </c>
      <c r="R176" s="15">
        <f ca="1">IF($N176="Efecto",IFERROR(VLOOKUP(K176,INDIRECT(VLOOKUP($G176,ListaEfectos!$A$4:$F$77,2,0)),2,0),0),IF($N176="Desventaja",IFERROR(VLOOKUP(K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0</v>
      </c>
      <c r="S176" s="15">
        <f ca="1">IF($N176="Efecto",IFERROR(VLOOKUP(L176,INDIRECT(VLOOKUP($G176,ListaEfectos!$A$4:$F$77,2,0)),2,0),0),IF($N176="Desventaja",IFERROR(VLOOKUP(L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0</v>
      </c>
      <c r="T176" s="52">
        <f t="shared" ca="1" si="43"/>
        <v>-10</v>
      </c>
      <c r="V176" s="15" t="str">
        <f t="shared" si="44"/>
        <v/>
      </c>
      <c r="W176" s="15" t="str">
        <f t="shared" si="45"/>
        <v>Sobrecarga (Espera de 20 asaltos)</v>
      </c>
      <c r="X176" s="15" t="str">
        <f t="shared" si="46"/>
        <v/>
      </c>
      <c r="Y176" s="34" t="str">
        <f t="shared" ca="1" si="40"/>
        <v/>
      </c>
      <c r="Z176" s="34" t="str">
        <f t="shared" ca="1" si="31"/>
        <v/>
      </c>
      <c r="AA176" s="34" t="str">
        <f t="shared" ca="1" si="32"/>
        <v/>
      </c>
      <c r="AB176" s="61" t="str">
        <f t="shared" ca="1" si="47"/>
        <v/>
      </c>
      <c r="AC176" s="62" t="str">
        <f t="shared" ca="1" si="48"/>
        <v/>
      </c>
      <c r="AD176" s="56" t="e">
        <f t="shared" si="49"/>
        <v>#VALUE!</v>
      </c>
      <c r="AE176" s="15" t="str">
        <f t="shared" ca="1" si="36"/>
        <v/>
      </c>
      <c r="AF176" s="15" t="str">
        <f ca="1">IF($AB176="","",IF(OR([1]Tablas!A$1&gt;MATCH("?*",$AB177:$AB193,0),INDEX($T:$T,ROW($M175)+[1]Tablas!A$1)&lt;5),"",IF(INDEX($T:$T,ROW($M175)+[1]Tablas!A$1)&lt;6,"000",SUBSTITUTE(SUBSTITUTE(SUBSTITUTE(SUBSTITUTE(SUBSTITUTE(SUBSTITUTE(SUBSTITUTE(INDIRECT(ADDRESS(ROW($M175)+[1]Tablas!A$1,COLUMN($M176))),", ",""),"Aire","1"),"Agua","2"),"Fuego","3"),"Tierra","4"),"Luz","5"),"Oscuridad","6"))))</f>
        <v/>
      </c>
      <c r="AG176" s="15" t="str">
        <f ca="1">IF($AB176="","",IF(OR([1]Tablas!B$1&gt;MATCH("?*",$AB177:$AB193,0),INDEX($T:$T,ROW($M175)+[1]Tablas!B$1)&lt;5),"",IF(INDEX($T:$T,ROW($M175)+[1]Tablas!B$1)&lt;6,"000",SUBSTITUTE(SUBSTITUTE(SUBSTITUTE(SUBSTITUTE(SUBSTITUTE(SUBSTITUTE(SUBSTITUTE(INDIRECT(ADDRESS(ROW($M175)+[1]Tablas!B$1,COLUMN($M176))),", ",""),"Aire","1"),"Agua","2"),"Fuego","3"),"Tierra","4"),"Luz","5"),"Oscuridad","6"))))</f>
        <v/>
      </c>
      <c r="AH176" s="15" t="str">
        <f ca="1">IF($AB176="","",IF(OR([1]Tablas!C$1&gt;MATCH("?*",$AB177:$AB193,0),INDEX($T:$T,ROW($M175)+[1]Tablas!C$1)&lt;5),"",IF(INDEX($T:$T,ROW($M175)+[1]Tablas!C$1)&lt;6,"000",SUBSTITUTE(SUBSTITUTE(SUBSTITUTE(SUBSTITUTE(SUBSTITUTE(SUBSTITUTE(SUBSTITUTE(INDIRECT(ADDRESS(ROW($M175)+[1]Tablas!C$1,COLUMN($M176))),", ",""),"Aire","1"),"Agua","2"),"Fuego","3"),"Tierra","4"),"Luz","5"),"Oscuridad","6"))))</f>
        <v/>
      </c>
      <c r="AI176" s="15" t="str">
        <f ca="1">IF($AB176="","",IF(OR([1]Tablas!D$1&gt;MATCH("?*",$AB177:$AB193,0),INDEX($T:$T,ROW($M175)+[1]Tablas!D$1)&lt;5),"",IF(INDEX($T:$T,ROW($M175)+[1]Tablas!D$1)&lt;6,"000",SUBSTITUTE(SUBSTITUTE(SUBSTITUTE(SUBSTITUTE(SUBSTITUTE(SUBSTITUTE(SUBSTITUTE(INDIRECT(ADDRESS(ROW($M175)+[1]Tablas!D$1,COLUMN($M176))),", ",""),"Aire","1"),"Agua","2"),"Fuego","3"),"Tierra","4"),"Luz","5"),"Oscuridad","6"))))</f>
        <v/>
      </c>
      <c r="AJ176" s="15" t="str">
        <f ca="1">IF($AB176="","",IF(OR([1]Tablas!E$1&gt;MATCH("?*",$AB177:$AB193,0),INDEX($T:$T,ROW($M175)+[1]Tablas!E$1)&lt;5),"",IF(INDEX($T:$T,ROW($M175)+[1]Tablas!E$1)&lt;6,"000",SUBSTITUTE(SUBSTITUTE(SUBSTITUTE(SUBSTITUTE(SUBSTITUTE(SUBSTITUTE(SUBSTITUTE(INDIRECT(ADDRESS(ROW($M175)+[1]Tablas!E$1,COLUMN($M176))),", ",""),"Aire","1"),"Agua","2"),"Fuego","3"),"Tierra","4"),"Luz","5"),"Oscuridad","6"))))</f>
        <v/>
      </c>
      <c r="AK176" s="15" t="str">
        <f ca="1">IF($AB176="","",IF(OR([1]Tablas!F$1&gt;MATCH("?*",$AB177:$AB193,0),INDEX($T:$T,ROW($M175)+[1]Tablas!F$1)&lt;5),"",IF(INDEX($T:$T,ROW($M175)+[1]Tablas!F$1)&lt;6,"000",SUBSTITUTE(SUBSTITUTE(SUBSTITUTE(SUBSTITUTE(SUBSTITUTE(SUBSTITUTE(SUBSTITUTE(INDIRECT(ADDRESS(ROW($M175)+[1]Tablas!F$1,COLUMN($M176))),", ",""),"Aire","1"),"Agua","2"),"Fuego","3"),"Tierra","4"),"Luz","5"),"Oscuridad","6"))))</f>
        <v/>
      </c>
    </row>
    <row r="177" spans="1:37" s="23" customFormat="1" ht="15.75" thickBot="1" x14ac:dyDescent="0.3">
      <c r="A177" s="72"/>
      <c r="B177" s="25"/>
      <c r="C177" s="23" t="str">
        <f t="shared" si="50"/>
        <v/>
      </c>
      <c r="D177" s="23" t="str">
        <f t="shared" si="51"/>
        <v/>
      </c>
      <c r="E177" s="23" t="s">
        <v>274</v>
      </c>
      <c r="F177" s="23" t="str">
        <f t="array" ref="F177">IF(C177&lt;&gt;"",ADDRESS(ROW(C177),COLUMN(C177))&amp;":"&amp;ADDRESS(ROW(C177)-1+MATCH(TRUE,C178:$C$463&lt;&gt;"",0),COLUMN(U177)),F176)</f>
        <v>$C$172:$U$177</v>
      </c>
      <c r="G177" s="25" t="s">
        <v>980</v>
      </c>
      <c r="H177" s="24" t="s">
        <v>1045</v>
      </c>
      <c r="M177" s="25" t="str">
        <f>IFERROR(VLOOKUP(G177,ListaEfectos!$A$4:$F$77,6,0),"")</f>
        <v/>
      </c>
      <c r="N177" s="48" t="str">
        <f>IF(G177="requerimiento","Desventaja",IFERROR(IF(VLOOKUP($G177,ListaEfectos!$A$4:$F$77,1,0)&lt;&gt;"","Efecto"),IFERROR(IF(VLOOKUP($G177,ListaDesventajas!$A$2:$A$24,1,0)&lt;&gt;"","Desventaja"),G177)))</f>
        <v>Desventaja</v>
      </c>
      <c r="O177" s="22">
        <f ca="1">IF($N177="Efecto",IFERROR(VLOOKUP(H177,INDIRECT(VLOOKUP($G177,ListaEfectos!$A$4:$F$77,2,0)),2,0),0),IF($N177="Desventaja",IFERROR(VLOOKUP(H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-10</v>
      </c>
      <c r="P177" s="23">
        <f ca="1">IF($N177="Efecto",IFERROR(VLOOKUP(I177,INDIRECT(VLOOKUP($G177,ListaEfectos!$A$4:$F$77,2,0)),2,0),0),IF($N177="Desventaja",IFERROR(VLOOKUP(I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0</v>
      </c>
      <c r="Q177" s="23">
        <f ca="1">IF($N177="Efecto",IFERROR(VLOOKUP(J177,INDIRECT(VLOOKUP($G177,ListaEfectos!$A$4:$F$77,2,0)),2,0),0),IF($N177="Desventaja",IFERROR(VLOOKUP(J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0</v>
      </c>
      <c r="R177" s="23">
        <f ca="1">IF($N177="Efecto",IFERROR(VLOOKUP(K177,INDIRECT(VLOOKUP($G177,ListaEfectos!$A$4:$F$77,2,0)),2,0),0),IF($N177="Desventaja",IFERROR(VLOOKUP(K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0</v>
      </c>
      <c r="S177" s="23">
        <f ca="1">IF($N177="Efecto",IFERROR(VLOOKUP(L177,INDIRECT(VLOOKUP($G177,ListaEfectos!$A$4:$F$77,2,0)),2,0),0),IF($N177="Desventaja",IFERROR(VLOOKUP(L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0</v>
      </c>
      <c r="T177" s="54">
        <f t="shared" ca="1" si="43"/>
        <v>-10</v>
      </c>
      <c r="U177" s="40"/>
      <c r="V177" s="23" t="str">
        <f t="shared" si="44"/>
        <v/>
      </c>
      <c r="W177" s="23" t="str">
        <f t="shared" si="45"/>
        <v>Agotamiento (-4 Cansancio)</v>
      </c>
      <c r="X177" s="23" t="str">
        <f t="shared" si="46"/>
        <v/>
      </c>
      <c r="Y177" s="41" t="str">
        <f t="shared" ca="1" si="40"/>
        <v/>
      </c>
      <c r="Z177" s="41" t="str">
        <f t="shared" ca="1" si="31"/>
        <v/>
      </c>
      <c r="AA177" s="41" t="str">
        <f t="shared" ca="1" si="32"/>
        <v/>
      </c>
      <c r="AB177" s="65" t="str">
        <f t="shared" ca="1" si="47"/>
        <v/>
      </c>
      <c r="AC177" s="66" t="str">
        <f t="shared" ca="1" si="48"/>
        <v/>
      </c>
      <c r="AD177" s="58" t="str">
        <f t="shared" si="49"/>
        <v/>
      </c>
      <c r="AE177" s="23" t="str">
        <f t="shared" ca="1" si="36"/>
        <v/>
      </c>
      <c r="AF177" s="23" t="str">
        <f ca="1">IF($AB177="","",IF(OR([1]Tablas!A$1&gt;MATCH("?*",$AB178:$AB194,0),INDEX($T:$T,ROW($M176)+[1]Tablas!A$1)&lt;5),"",IF(INDEX($T:$T,ROW($M176)+[1]Tablas!A$1)&lt;6,"000",SUBSTITUTE(SUBSTITUTE(SUBSTITUTE(SUBSTITUTE(SUBSTITUTE(SUBSTITUTE(SUBSTITUTE(INDIRECT(ADDRESS(ROW($M176)+[1]Tablas!A$1,COLUMN($M177))),", ",""),"Aire","1"),"Agua","2"),"Fuego","3"),"Tierra","4"),"Luz","5"),"Oscuridad","6"))))</f>
        <v/>
      </c>
      <c r="AG177" s="23" t="str">
        <f ca="1">IF($AB177="","",IF(OR([1]Tablas!B$1&gt;MATCH("?*",$AB178:$AB194,0),INDEX($T:$T,ROW($M176)+[1]Tablas!B$1)&lt;5),"",IF(INDEX($T:$T,ROW($M176)+[1]Tablas!B$1)&lt;6,"000",SUBSTITUTE(SUBSTITUTE(SUBSTITUTE(SUBSTITUTE(SUBSTITUTE(SUBSTITUTE(SUBSTITUTE(INDIRECT(ADDRESS(ROW($M176)+[1]Tablas!B$1,COLUMN($M177))),", ",""),"Aire","1"),"Agua","2"),"Fuego","3"),"Tierra","4"),"Luz","5"),"Oscuridad","6"))))</f>
        <v/>
      </c>
      <c r="AH177" s="23" t="str">
        <f ca="1">IF($AB177="","",IF(OR([1]Tablas!C$1&gt;MATCH("?*",$AB178:$AB194,0),INDEX($T:$T,ROW($M176)+[1]Tablas!C$1)&lt;5),"",IF(INDEX($T:$T,ROW($M176)+[1]Tablas!C$1)&lt;6,"000",SUBSTITUTE(SUBSTITUTE(SUBSTITUTE(SUBSTITUTE(SUBSTITUTE(SUBSTITUTE(SUBSTITUTE(INDIRECT(ADDRESS(ROW($M176)+[1]Tablas!C$1,COLUMN($M177))),", ",""),"Aire","1"),"Agua","2"),"Fuego","3"),"Tierra","4"),"Luz","5"),"Oscuridad","6"))))</f>
        <v/>
      </c>
      <c r="AI177" s="23" t="str">
        <f ca="1">IF($AB177="","",IF(OR([1]Tablas!D$1&gt;MATCH("?*",$AB178:$AB194,0),INDEX($T:$T,ROW($M176)+[1]Tablas!D$1)&lt;5),"",IF(INDEX($T:$T,ROW($M176)+[1]Tablas!D$1)&lt;6,"000",SUBSTITUTE(SUBSTITUTE(SUBSTITUTE(SUBSTITUTE(SUBSTITUTE(SUBSTITUTE(SUBSTITUTE(INDIRECT(ADDRESS(ROW($M176)+[1]Tablas!D$1,COLUMN($M177))),", ",""),"Aire","1"),"Agua","2"),"Fuego","3"),"Tierra","4"),"Luz","5"),"Oscuridad","6"))))</f>
        <v/>
      </c>
      <c r="AJ177" s="23" t="str">
        <f ca="1">IF($AB177="","",IF(OR([1]Tablas!E$1&gt;MATCH("?*",$AB178:$AB194,0),INDEX($T:$T,ROW($M176)+[1]Tablas!E$1)&lt;5),"",IF(INDEX($T:$T,ROW($M176)+[1]Tablas!E$1)&lt;6,"000",SUBSTITUTE(SUBSTITUTE(SUBSTITUTE(SUBSTITUTE(SUBSTITUTE(SUBSTITUTE(SUBSTITUTE(INDIRECT(ADDRESS(ROW($M176)+[1]Tablas!E$1,COLUMN($M177))),", ",""),"Aire","1"),"Agua","2"),"Fuego","3"),"Tierra","4"),"Luz","5"),"Oscuridad","6"))))</f>
        <v/>
      </c>
      <c r="AK177" s="23" t="str">
        <f ca="1">IF($AB177="","",IF(OR([1]Tablas!F$1&gt;MATCH("?*",$AB178:$AB194,0),INDEX($T:$T,ROW($M176)+[1]Tablas!F$1)&lt;5),"",IF(INDEX($T:$T,ROW($M176)+[1]Tablas!F$1)&lt;6,"000",SUBSTITUTE(SUBSTITUTE(SUBSTITUTE(SUBSTITUTE(SUBSTITUTE(SUBSTITUTE(SUBSTITUTE(INDIRECT(ADDRESS(ROW($M176)+[1]Tablas!F$1,COLUMN($M177))),", ",""),"Aire","1"),"Agua","2"),"Fuego","3"),"Tierra","4"),"Luz","5"),"Oscuridad","6"))))</f>
        <v/>
      </c>
    </row>
    <row r="178" spans="1:37" x14ac:dyDescent="0.25">
      <c r="A178" s="73" t="s">
        <v>319</v>
      </c>
      <c r="B178" s="18" t="s">
        <v>441</v>
      </c>
      <c r="C178" s="15">
        <f t="shared" si="50"/>
        <v>20</v>
      </c>
      <c r="D178" s="15">
        <f t="shared" si="51"/>
        <v>1</v>
      </c>
      <c r="E178" s="15" t="s">
        <v>112</v>
      </c>
      <c r="F178" s="15" t="str">
        <f t="array" ref="F178">IF(C178&lt;&gt;"",ADDRESS(ROW(C178),COLUMN(C178))&amp;":"&amp;ADDRESS(ROW(C178)-1+MATCH(TRUE,C179:$C$463&lt;&gt;"",0),COLUMN(U178)),F177)</f>
        <v>$C$178:$U$179</v>
      </c>
      <c r="G178" s="18" t="s">
        <v>305</v>
      </c>
      <c r="H178" s="16" t="s">
        <v>359</v>
      </c>
      <c r="M178" s="18" t="str">
        <f>IFERROR(VLOOKUP(G178,ListaEfectos!$A$4:$F$77,6,0),"")</f>
        <v>Aire</v>
      </c>
      <c r="N178" s="46" t="str">
        <f>IF(G178="requerimiento","Desventaja",IFERROR(IF(VLOOKUP($G178,ListaEfectos!$A$4:$F$77,1,0)&lt;&gt;"","Efecto"),IFERROR(IF(VLOOKUP($G178,ListaDesventajas!$A$2:$A$24,1,0)&lt;&gt;"","Desventaja"),G178)))</f>
        <v>Efecto</v>
      </c>
      <c r="O178" s="17">
        <f ca="1">IF($N178="Efecto",IFERROR(VLOOKUP(H178,INDIRECT(VLOOKUP($G178,ListaEfectos!$A$4:$F$77,2,0)),2,0),0),IF($N178="Desventaja",IFERROR(VLOOKUP(H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10</v>
      </c>
      <c r="P178" s="15">
        <f ca="1">IF($N178="Efecto",IFERROR(VLOOKUP(I178,INDIRECT(VLOOKUP($G178,ListaEfectos!$A$4:$F$77,2,0)),2,0),0),IF($N178="Desventaja",IFERROR(VLOOKUP(I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0</v>
      </c>
      <c r="Q178" s="15">
        <f ca="1">IF($N178="Efecto",IFERROR(VLOOKUP(J178,INDIRECT(VLOOKUP($G178,ListaEfectos!$A$4:$F$77,2,0)),2,0),0),IF($N178="Desventaja",IFERROR(VLOOKUP(J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0</v>
      </c>
      <c r="R178" s="15">
        <f ca="1">IF($N178="Efecto",IFERROR(VLOOKUP(K178,INDIRECT(VLOOKUP($G178,ListaEfectos!$A$4:$F$77,2,0)),2,0),0),IF($N178="Desventaja",IFERROR(VLOOKUP(K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0</v>
      </c>
      <c r="S178" s="15">
        <f ca="1">IF($N178="Efecto",IFERROR(VLOOKUP(L178,INDIRECT(VLOOKUP($G178,ListaEfectos!$A$4:$F$77,2,0)),2,0),0),IF($N178="Desventaja",IFERROR(VLOOKUP(L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0</v>
      </c>
      <c r="T178" s="52">
        <f t="shared" ca="1" si="43"/>
        <v>10</v>
      </c>
      <c r="V178" s="15" t="str">
        <f t="shared" si="44"/>
        <v>Maniobras de Combate y Apuntar (-50)</v>
      </c>
      <c r="W178" s="15" t="str">
        <f t="shared" si="45"/>
        <v/>
      </c>
      <c r="X178" s="15" t="str">
        <f t="shared" si="46"/>
        <v/>
      </c>
      <c r="Y178" s="34" t="str">
        <f t="shared" ca="1" si="40"/>
        <v>Maniobras de Combate y Apuntar (-50)</v>
      </c>
      <c r="Z178" s="34" t="str">
        <f t="shared" ca="1" si="31"/>
        <v/>
      </c>
      <c r="AA178" s="34" t="str">
        <f t="shared" ca="1" si="32"/>
        <v>Combinable</v>
      </c>
      <c r="AB178" s="61" t="str">
        <f t="shared" ca="1" si="47"/>
        <v>Maniobras de Combate y Apuntar (-50)</v>
      </c>
      <c r="AC178" s="62" t="str">
        <f t="shared" ca="1" si="48"/>
        <v>Combinable</v>
      </c>
      <c r="AD178" s="56" t="str">
        <f t="shared" si="49"/>
        <v>Oculus</v>
      </c>
      <c r="AE178" s="15" t="str">
        <f t="shared" ca="1" si="36"/>
        <v>Aire</v>
      </c>
      <c r="AF178" s="15" t="str">
        <f ca="1">IF($AB178="","",IF(OR([1]Tablas!A$1&gt;MATCH("?*",$AB179:$AB195,0),INDEX($T:$T,ROW($M177)+[1]Tablas!A$1)&lt;5),"",IF(INDEX($T:$T,ROW($M177)+[1]Tablas!A$1)&lt;6,"000",SUBSTITUTE(SUBSTITUTE(SUBSTITUTE(SUBSTITUTE(SUBSTITUTE(SUBSTITUTE(SUBSTITUTE(INDIRECT(ADDRESS(ROW($M177)+[1]Tablas!A$1,COLUMN($M178))),", ",""),"Aire","1"),"Agua","2"),"Fuego","3"),"Tierra","4"),"Luz","5"),"Oscuridad","6"))))</f>
        <v>1</v>
      </c>
      <c r="AG178" s="15" t="str">
        <f ca="1">IF($AB178="","",IF(OR([1]Tablas!B$1&gt;MATCH("?*",$AB179:$AB195,0),INDEX($T:$T,ROW($M177)+[1]Tablas!B$1)&lt;5),"",IF(INDEX($T:$T,ROW($M177)+[1]Tablas!B$1)&lt;6,"000",SUBSTITUTE(SUBSTITUTE(SUBSTITUTE(SUBSTITUTE(SUBSTITUTE(SUBSTITUTE(SUBSTITUTE(INDIRECT(ADDRESS(ROW($M177)+[1]Tablas!B$1,COLUMN($M178))),", ",""),"Aire","1"),"Agua","2"),"Fuego","3"),"Tierra","4"),"Luz","5"),"Oscuridad","6"))))</f>
        <v/>
      </c>
      <c r="AH178" s="15" t="str">
        <f ca="1">IF($AB178="","",IF(OR([1]Tablas!C$1&gt;MATCH("?*",$AB179:$AB195,0),INDEX($T:$T,ROW($M177)+[1]Tablas!C$1)&lt;5),"",IF(INDEX($T:$T,ROW($M177)+[1]Tablas!C$1)&lt;6,"000",SUBSTITUTE(SUBSTITUTE(SUBSTITUTE(SUBSTITUTE(SUBSTITUTE(SUBSTITUTE(SUBSTITUTE(INDIRECT(ADDRESS(ROW($M177)+[1]Tablas!C$1,COLUMN($M178))),", ",""),"Aire","1"),"Agua","2"),"Fuego","3"),"Tierra","4"),"Luz","5"),"Oscuridad","6"))))</f>
        <v/>
      </c>
      <c r="AI178" s="15" t="str">
        <f ca="1">IF($AB178="","",IF(OR([1]Tablas!D$1&gt;MATCH("?*",$AB179:$AB195,0),INDEX($T:$T,ROW($M177)+[1]Tablas!D$1)&lt;5),"",IF(INDEX($T:$T,ROW($M177)+[1]Tablas!D$1)&lt;6,"000",SUBSTITUTE(SUBSTITUTE(SUBSTITUTE(SUBSTITUTE(SUBSTITUTE(SUBSTITUTE(SUBSTITUTE(INDIRECT(ADDRESS(ROW($M177)+[1]Tablas!D$1,COLUMN($M178))),", ",""),"Aire","1"),"Agua","2"),"Fuego","3"),"Tierra","4"),"Luz","5"),"Oscuridad","6"))))</f>
        <v/>
      </c>
      <c r="AJ178" s="15" t="str">
        <f ca="1">IF($AB178="","",IF(OR([1]Tablas!E$1&gt;MATCH("?*",$AB179:$AB195,0),INDEX($T:$T,ROW($M177)+[1]Tablas!E$1)&lt;5),"",IF(INDEX($T:$T,ROW($M177)+[1]Tablas!E$1)&lt;6,"000",SUBSTITUTE(SUBSTITUTE(SUBSTITUTE(SUBSTITUTE(SUBSTITUTE(SUBSTITUTE(SUBSTITUTE(INDIRECT(ADDRESS(ROW($M177)+[1]Tablas!E$1,COLUMN($M178))),", ",""),"Aire","1"),"Agua","2"),"Fuego","3"),"Tierra","4"),"Luz","5"),"Oscuridad","6"))))</f>
        <v/>
      </c>
      <c r="AK178" s="15" t="str">
        <f ca="1">IF($AB178="","",IF(OR([1]Tablas!F$1&gt;MATCH("?*",$AB179:$AB195,0),INDEX($T:$T,ROW($M177)+[1]Tablas!F$1)&lt;5),"",IF(INDEX($T:$T,ROW($M177)+[1]Tablas!F$1)&lt;6,"000",SUBSTITUTE(SUBSTITUTE(SUBSTITUTE(SUBSTITUTE(SUBSTITUTE(SUBSTITUTE(SUBSTITUTE(INDIRECT(ADDRESS(ROW($M177)+[1]Tablas!F$1,COLUMN($M178))),", ",""),"Aire","1"),"Agua","2"),"Fuego","3"),"Tierra","4"),"Luz","5"),"Oscuridad","6"))))</f>
        <v/>
      </c>
    </row>
    <row r="179" spans="1:37" x14ac:dyDescent="0.25">
      <c r="A179" s="73"/>
      <c r="C179" s="15" t="str">
        <f t="shared" si="50"/>
        <v/>
      </c>
      <c r="D179" s="15" t="str">
        <f t="shared" si="51"/>
        <v/>
      </c>
      <c r="E179" s="15" t="s">
        <v>82</v>
      </c>
      <c r="F179" s="15" t="str">
        <f t="array" ref="F179">IF(C179&lt;&gt;"",ADDRESS(ROW(C179),COLUMN(C179))&amp;":"&amp;ADDRESS(ROW(C179)-1+MATCH(TRUE,C180:$C$463&lt;&gt;"",0),COLUMN(U179)),F178)</f>
        <v>$C$178:$U$179</v>
      </c>
      <c r="G179" s="18" t="s">
        <v>82</v>
      </c>
      <c r="M179" s="18" t="str">
        <f>IFERROR(VLOOKUP(G179,ListaEfectos!$A$4:$F$77,6,0),"")</f>
        <v/>
      </c>
      <c r="N179" s="46" t="str">
        <f>IF(G179="requerimiento","Desventaja",IFERROR(IF(VLOOKUP($G179,ListaEfectos!$A$4:$F$77,1,0)&lt;&gt;"","Efecto"),IFERROR(IF(VLOOKUP($G179,ListaDesventajas!$A$2:$A$24,1,0)&lt;&gt;"","Desventaja"),G179)))</f>
        <v>Combinable</v>
      </c>
      <c r="O179" s="17">
        <f ca="1">IF($N179="Efecto",IFERROR(VLOOKUP(H179,INDIRECT(VLOOKUP($G179,ListaEfectos!$A$4:$F$77,2,0)),2,0),0),IF($N179="Desventaja",IFERROR(VLOOKUP(H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P179" s="15">
        <f ca="1">IF($N179="Efecto",IFERROR(VLOOKUP(I179,INDIRECT(VLOOKUP($G179,ListaEfectos!$A$4:$F$77,2,0)),2,0),0),IF($N179="Desventaja",IFERROR(VLOOKUP(I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Q179" s="15">
        <f ca="1">IF($N179="Efecto",IFERROR(VLOOKUP(J179,INDIRECT(VLOOKUP($G179,ListaEfectos!$A$4:$F$77,2,0)),2,0),0),IF($N179="Desventaja",IFERROR(VLOOKUP(J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R179" s="15">
        <f ca="1">IF($N179="Efecto",IFERROR(VLOOKUP(K179,INDIRECT(VLOOKUP($G179,ListaEfectos!$A$4:$F$77,2,0)),2,0),0),IF($N179="Desventaja",IFERROR(VLOOKUP(K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S179" s="15">
        <f ca="1">IF($N179="Efecto",IFERROR(VLOOKUP(L179,INDIRECT(VLOOKUP($G179,ListaEfectos!$A$4:$F$77,2,0)),2,0),0),IF($N179="Desventaja",IFERROR(VLOOKUP(L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T179" s="52">
        <f t="shared" ca="1" si="43"/>
        <v>10</v>
      </c>
      <c r="V179" s="15" t="str">
        <f t="shared" si="44"/>
        <v/>
      </c>
      <c r="W179" s="15" t="str">
        <f t="shared" si="45"/>
        <v/>
      </c>
      <c r="X179" s="15" t="str">
        <f t="shared" si="46"/>
        <v>Combinable</v>
      </c>
      <c r="Y179" s="34" t="str">
        <f t="shared" ca="1" si="40"/>
        <v/>
      </c>
      <c r="Z179" s="34" t="str">
        <f t="shared" ca="1" si="31"/>
        <v/>
      </c>
      <c r="AA179" s="34" t="str">
        <f t="shared" ca="1" si="32"/>
        <v/>
      </c>
      <c r="AB179" s="61" t="str">
        <f t="shared" ca="1" si="47"/>
        <v/>
      </c>
      <c r="AC179" s="62" t="str">
        <f t="shared" ca="1" si="48"/>
        <v/>
      </c>
      <c r="AD179" s="56" t="str">
        <f t="shared" si="49"/>
        <v/>
      </c>
      <c r="AE179" s="15" t="str">
        <f t="shared" ca="1" si="36"/>
        <v/>
      </c>
      <c r="AF179" s="15" t="str">
        <f ca="1">IF($AB179="","",IF(OR([1]Tablas!A$1&gt;MATCH("?*",$AB180:$AB196,0),INDEX($T:$T,ROW($M178)+[1]Tablas!A$1)&lt;5),"",IF(INDEX($T:$T,ROW($M178)+[1]Tablas!A$1)&lt;6,"000",SUBSTITUTE(SUBSTITUTE(SUBSTITUTE(SUBSTITUTE(SUBSTITUTE(SUBSTITUTE(SUBSTITUTE(INDIRECT(ADDRESS(ROW($M178)+[1]Tablas!A$1,COLUMN($M179))),", ",""),"Aire","1"),"Agua","2"),"Fuego","3"),"Tierra","4"),"Luz","5"),"Oscuridad","6"))))</f>
        <v/>
      </c>
      <c r="AG179" s="15" t="str">
        <f ca="1">IF($AB179="","",IF(OR([1]Tablas!B$1&gt;MATCH("?*",$AB180:$AB196,0),INDEX($T:$T,ROW($M178)+[1]Tablas!B$1)&lt;5),"",IF(INDEX($T:$T,ROW($M178)+[1]Tablas!B$1)&lt;6,"000",SUBSTITUTE(SUBSTITUTE(SUBSTITUTE(SUBSTITUTE(SUBSTITUTE(SUBSTITUTE(SUBSTITUTE(INDIRECT(ADDRESS(ROW($M178)+[1]Tablas!B$1,COLUMN($M179))),", ",""),"Aire","1"),"Agua","2"),"Fuego","3"),"Tierra","4"),"Luz","5"),"Oscuridad","6"))))</f>
        <v/>
      </c>
      <c r="AH179" s="15" t="str">
        <f ca="1">IF($AB179="","",IF(OR([1]Tablas!C$1&gt;MATCH("?*",$AB180:$AB196,0),INDEX($T:$T,ROW($M178)+[1]Tablas!C$1)&lt;5),"",IF(INDEX($T:$T,ROW($M178)+[1]Tablas!C$1)&lt;6,"000",SUBSTITUTE(SUBSTITUTE(SUBSTITUTE(SUBSTITUTE(SUBSTITUTE(SUBSTITUTE(SUBSTITUTE(INDIRECT(ADDRESS(ROW($M178)+[1]Tablas!C$1,COLUMN($M179))),", ",""),"Aire","1"),"Agua","2"),"Fuego","3"),"Tierra","4"),"Luz","5"),"Oscuridad","6"))))</f>
        <v/>
      </c>
      <c r="AI179" s="15" t="str">
        <f ca="1">IF($AB179="","",IF(OR([1]Tablas!D$1&gt;MATCH("?*",$AB180:$AB196,0),INDEX($T:$T,ROW($M178)+[1]Tablas!D$1)&lt;5),"",IF(INDEX($T:$T,ROW($M178)+[1]Tablas!D$1)&lt;6,"000",SUBSTITUTE(SUBSTITUTE(SUBSTITUTE(SUBSTITUTE(SUBSTITUTE(SUBSTITUTE(SUBSTITUTE(INDIRECT(ADDRESS(ROW($M178)+[1]Tablas!D$1,COLUMN($M179))),", ",""),"Aire","1"),"Agua","2"),"Fuego","3"),"Tierra","4"),"Luz","5"),"Oscuridad","6"))))</f>
        <v/>
      </c>
      <c r="AJ179" s="15" t="str">
        <f ca="1">IF($AB179="","",IF(OR([1]Tablas!E$1&gt;MATCH("?*",$AB180:$AB196,0),INDEX($T:$T,ROW($M178)+[1]Tablas!E$1)&lt;5),"",IF(INDEX($T:$T,ROW($M178)+[1]Tablas!E$1)&lt;6,"000",SUBSTITUTE(SUBSTITUTE(SUBSTITUTE(SUBSTITUTE(SUBSTITUTE(SUBSTITUTE(SUBSTITUTE(INDIRECT(ADDRESS(ROW($M178)+[1]Tablas!E$1,COLUMN($M179))),", ",""),"Aire","1"),"Agua","2"),"Fuego","3"),"Tierra","4"),"Luz","5"),"Oscuridad","6"))))</f>
        <v/>
      </c>
      <c r="AK179" s="15" t="str">
        <f ca="1">IF($AB179="","",IF(OR([1]Tablas!F$1&gt;MATCH("?*",$AB180:$AB196,0),INDEX($T:$T,ROW($M178)+[1]Tablas!F$1)&lt;5),"",IF(INDEX($T:$T,ROW($M178)+[1]Tablas!F$1)&lt;6,"000",SUBSTITUTE(SUBSTITUTE(SUBSTITUTE(SUBSTITUTE(SUBSTITUTE(SUBSTITUTE(SUBSTITUTE(INDIRECT(ADDRESS(ROW($M178)+[1]Tablas!F$1,COLUMN($M179))),", ",""),"Aire","1"),"Agua","2"),"Fuego","3"),"Tierra","4"),"Luz","5"),"Oscuridad","6"))))</f>
        <v/>
      </c>
    </row>
    <row r="180" spans="1:37" x14ac:dyDescent="0.25">
      <c r="A180" s="73"/>
      <c r="B180" s="18" t="s">
        <v>442</v>
      </c>
      <c r="C180" s="15">
        <f t="shared" si="50"/>
        <v>20</v>
      </c>
      <c r="D180" s="15">
        <f t="shared" si="51"/>
        <v>1</v>
      </c>
      <c r="E180" s="15" t="s">
        <v>113</v>
      </c>
      <c r="F180" s="15" t="str">
        <f t="array" ref="F180">IF(C180&lt;&gt;"",ADDRESS(ROW(C180),COLUMN(C180))&amp;":"&amp;ADDRESS(ROW(C180)-1+MATCH(TRUE,C181:$C$463&lt;&gt;"",0),COLUMN(U180)),F179)</f>
        <v>$C$180:$U$181</v>
      </c>
      <c r="G180" s="18" t="s">
        <v>244</v>
      </c>
      <c r="H180" s="29" t="s">
        <v>343</v>
      </c>
      <c r="L180" s="15" t="s">
        <v>1137</v>
      </c>
      <c r="M180" s="18" t="str">
        <f>IFERROR(VLOOKUP(G180,ListaEfectos!$A$4:$F$77,6,0),"")</f>
        <v>Aire</v>
      </c>
      <c r="N180" s="46" t="str">
        <f>IF(G180="requerimiento","Desventaja",IFERROR(IF(VLOOKUP($G180,ListaEfectos!$A$4:$F$77,1,0)&lt;&gt;"","Efecto"),IFERROR(IF(VLOOKUP($G180,ListaDesventajas!$A$2:$A$24,1,0)&lt;&gt;"","Desventaja"),G180)))</f>
        <v>Efecto</v>
      </c>
      <c r="O180" s="17">
        <f ca="1">IF($N180="Efecto",IFERROR(VLOOKUP(H180,INDIRECT(VLOOKUP($G180,ListaEfectos!$A$4:$F$77,2,0)),2,0),0),IF($N180="Desventaja",IFERROR(VLOOKUP(H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10</v>
      </c>
      <c r="P180" s="15">
        <f ca="1">IF($N180="Efecto",IFERROR(VLOOKUP(I180,INDIRECT(VLOOKUP($G180,ListaEfectos!$A$4:$F$77,2,0)),2,0),0),IF($N180="Desventaja",IFERROR(VLOOKUP(I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0</v>
      </c>
      <c r="Q180" s="15">
        <f ca="1">IF($N180="Efecto",IFERROR(VLOOKUP(J180,INDIRECT(VLOOKUP($G180,ListaEfectos!$A$4:$F$77,2,0)),2,0),0),IF($N180="Desventaja",IFERROR(VLOOKUP(J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0</v>
      </c>
      <c r="R180" s="15">
        <f ca="1">IF($N180="Efecto",IFERROR(VLOOKUP(K180,INDIRECT(VLOOKUP($G180,ListaEfectos!$A$4:$F$77,2,0)),2,0),0),IF($N180="Desventaja",IFERROR(VLOOKUP(K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0</v>
      </c>
      <c r="S180" s="15">
        <f ca="1">IF($N180="Efecto",IFERROR(VLOOKUP(L180,INDIRECT(VLOOKUP($G180,ListaEfectos!$A$4:$F$77,2,0)),2,0),0),IF($N180="Desventaja",IFERROR(VLOOKUP(L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0</v>
      </c>
      <c r="T180" s="52">
        <f t="shared" ca="1" si="43"/>
        <v>10</v>
      </c>
      <c r="V180" s="15" t="str">
        <f t="shared" si="44"/>
        <v>Incrementar Turno (+50, Mantenido)</v>
      </c>
      <c r="W180" s="15" t="str">
        <f t="shared" si="45"/>
        <v/>
      </c>
      <c r="X180" s="15" t="str">
        <f t="shared" si="46"/>
        <v/>
      </c>
      <c r="Y180" s="34" t="str">
        <f t="shared" ca="1" si="40"/>
        <v>Incrementar Turno (+50, Mantenido)</v>
      </c>
      <c r="Z180" s="34" t="str">
        <f t="shared" ca="1" si="31"/>
        <v/>
      </c>
      <c r="AA180" s="34" t="str">
        <f t="shared" ca="1" si="32"/>
        <v/>
      </c>
      <c r="AB180" s="61" t="str">
        <f t="shared" ca="1" si="47"/>
        <v>Incrementar Turno (+50, Mantenido)</v>
      </c>
      <c r="AC180" s="62" t="str">
        <f t="shared" ca="1" si="48"/>
        <v/>
      </c>
      <c r="AD180" s="56" t="str">
        <f t="shared" si="49"/>
        <v>Sensus</v>
      </c>
      <c r="AE180" s="15" t="str">
        <f t="shared" ca="1" si="36"/>
        <v>Aire</v>
      </c>
      <c r="AF180" s="15" t="str">
        <f ca="1">IF($AB180="","",IF(OR([1]Tablas!A$1&gt;MATCH("?*",$AB181:$AB197,0),INDEX($T:$T,ROW($M179)+[1]Tablas!A$1)&lt;5),"",IF(INDEX($T:$T,ROW($M179)+[1]Tablas!A$1)&lt;6,"000",SUBSTITUTE(SUBSTITUTE(SUBSTITUTE(SUBSTITUTE(SUBSTITUTE(SUBSTITUTE(SUBSTITUTE(INDIRECT(ADDRESS(ROW($M179)+[1]Tablas!A$1,COLUMN($M180))),", ",""),"Aire","1"),"Agua","2"),"Fuego","3"),"Tierra","4"),"Luz","5"),"Oscuridad","6"))))</f>
        <v>1</v>
      </c>
      <c r="AG180" s="15" t="str">
        <f ca="1">IF($AB180="","",IF(OR([1]Tablas!B$1&gt;MATCH("?*",$AB181:$AB197,0),INDEX($T:$T,ROW($M179)+[1]Tablas!B$1)&lt;5),"",IF(INDEX($T:$T,ROW($M179)+[1]Tablas!B$1)&lt;6,"000",SUBSTITUTE(SUBSTITUTE(SUBSTITUTE(SUBSTITUTE(SUBSTITUTE(SUBSTITUTE(SUBSTITUTE(INDIRECT(ADDRESS(ROW($M179)+[1]Tablas!B$1,COLUMN($M180))),", ",""),"Aire","1"),"Agua","2"),"Fuego","3"),"Tierra","4"),"Luz","5"),"Oscuridad","6"))))</f>
        <v/>
      </c>
      <c r="AH180" s="15" t="str">
        <f ca="1">IF($AB180="","",IF(OR([1]Tablas!C$1&gt;MATCH("?*",$AB181:$AB197,0),INDEX($T:$T,ROW($M179)+[1]Tablas!C$1)&lt;5),"",IF(INDEX($T:$T,ROW($M179)+[1]Tablas!C$1)&lt;6,"000",SUBSTITUTE(SUBSTITUTE(SUBSTITUTE(SUBSTITUTE(SUBSTITUTE(SUBSTITUTE(SUBSTITUTE(INDIRECT(ADDRESS(ROW($M179)+[1]Tablas!C$1,COLUMN($M180))),", ",""),"Aire","1"),"Agua","2"),"Fuego","3"),"Tierra","4"),"Luz","5"),"Oscuridad","6"))))</f>
        <v/>
      </c>
      <c r="AI180" s="15" t="str">
        <f ca="1">IF($AB180="","",IF(OR([1]Tablas!D$1&gt;MATCH("?*",$AB181:$AB197,0),INDEX($T:$T,ROW($M179)+[1]Tablas!D$1)&lt;5),"",IF(INDEX($T:$T,ROW($M179)+[1]Tablas!D$1)&lt;6,"000",SUBSTITUTE(SUBSTITUTE(SUBSTITUTE(SUBSTITUTE(SUBSTITUTE(SUBSTITUTE(SUBSTITUTE(INDIRECT(ADDRESS(ROW($M179)+[1]Tablas!D$1,COLUMN($M180))),", ",""),"Aire","1"),"Agua","2"),"Fuego","3"),"Tierra","4"),"Luz","5"),"Oscuridad","6"))))</f>
        <v/>
      </c>
      <c r="AJ180" s="15" t="str">
        <f ca="1">IF($AB180="","",IF(OR([1]Tablas!E$1&gt;MATCH("?*",$AB181:$AB197,0),INDEX($T:$T,ROW($M179)+[1]Tablas!E$1)&lt;5),"",IF(INDEX($T:$T,ROW($M179)+[1]Tablas!E$1)&lt;6,"000",SUBSTITUTE(SUBSTITUTE(SUBSTITUTE(SUBSTITUTE(SUBSTITUTE(SUBSTITUTE(SUBSTITUTE(INDIRECT(ADDRESS(ROW($M179)+[1]Tablas!E$1,COLUMN($M180))),", ",""),"Aire","1"),"Agua","2"),"Fuego","3"),"Tierra","4"),"Luz","5"),"Oscuridad","6"))))</f>
        <v/>
      </c>
      <c r="AK180" s="15" t="str">
        <f ca="1">IF($AB180="","",IF(OR([1]Tablas!F$1&gt;MATCH("?*",$AB181:$AB197,0),INDEX($T:$T,ROW($M179)+[1]Tablas!F$1)&lt;5),"",IF(INDEX($T:$T,ROW($M179)+[1]Tablas!F$1)&lt;6,"000",SUBSTITUTE(SUBSTITUTE(SUBSTITUTE(SUBSTITUTE(SUBSTITUTE(SUBSTITUTE(SUBSTITUTE(INDIRECT(ADDRESS(ROW($M179)+[1]Tablas!F$1,COLUMN($M180))),", ",""),"Aire","1"),"Agua","2"),"Fuego","3"),"Tierra","4"),"Luz","5"),"Oscuridad","6"))))</f>
        <v/>
      </c>
    </row>
    <row r="181" spans="1:37" x14ac:dyDescent="0.25">
      <c r="A181" s="73"/>
      <c r="C181" s="15" t="str">
        <f t="shared" si="50"/>
        <v/>
      </c>
      <c r="D181" s="15" t="str">
        <f t="shared" si="51"/>
        <v/>
      </c>
      <c r="E181" s="15" t="s">
        <v>75</v>
      </c>
      <c r="F181" s="15" t="str">
        <f t="array" ref="F181">IF(C181&lt;&gt;"",ADDRESS(ROW(C181),COLUMN(C181))&amp;":"&amp;ADDRESS(ROW(C181)-1+MATCH(TRUE,C182:$C$463&lt;&gt;"",0),COLUMN(U181)),F180)</f>
        <v>$C$180:$U$181</v>
      </c>
      <c r="G181" s="18" t="s">
        <v>75</v>
      </c>
      <c r="M181" s="18" t="str">
        <f>IFERROR(VLOOKUP(G181,ListaEfectos!$A$4:$F$77,6,0),"")</f>
        <v/>
      </c>
      <c r="N181" s="46" t="str">
        <f>IF(G181="requerimiento","Desventaja",IFERROR(IF(VLOOKUP($G181,ListaEfectos!$A$4:$F$77,1,0)&lt;&gt;"","Efecto"),IFERROR(IF(VLOOKUP($G181,ListaDesventajas!$A$2:$A$24,1,0)&lt;&gt;"","Desventaja"),G181)))</f>
        <v>Mantenida</v>
      </c>
      <c r="O181" s="17">
        <f ca="1">IF($N181="Efecto",IFERROR(VLOOKUP(H181,INDIRECT(VLOOKUP($G181,ListaEfectos!$A$4:$F$77,2,0)),2,0),0),IF($N181="Desventaja",IFERROR(VLOOKUP(H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P181" s="15">
        <f ca="1">IF($N181="Efecto",IFERROR(VLOOKUP(I181,INDIRECT(VLOOKUP($G181,ListaEfectos!$A$4:$F$77,2,0)),2,0),0),IF($N181="Desventaja",IFERROR(VLOOKUP(I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Q181" s="15">
        <f ca="1">IF($N181="Efecto",IFERROR(VLOOKUP(J181,INDIRECT(VLOOKUP($G181,ListaEfectos!$A$4:$F$77,2,0)),2,0),0),IF($N181="Desventaja",IFERROR(VLOOKUP(J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R181" s="15">
        <f ca="1">IF($N181="Efecto",IFERROR(VLOOKUP(K181,INDIRECT(VLOOKUP($G181,ListaEfectos!$A$4:$F$77,2,0)),2,0),0),IF($N181="Desventaja",IFERROR(VLOOKUP(K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S181" s="15">
        <f ca="1">IF($N181="Efecto",IFERROR(VLOOKUP(L181,INDIRECT(VLOOKUP($G181,ListaEfectos!$A$4:$F$77,2,0)),2,0),0),IF($N181="Desventaja",IFERROR(VLOOKUP(L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T181" s="52">
        <f t="shared" ca="1" si="43"/>
        <v>10</v>
      </c>
      <c r="V181" s="15" t="str">
        <f t="shared" si="44"/>
        <v/>
      </c>
      <c r="W181" s="15" t="str">
        <f t="shared" si="45"/>
        <v/>
      </c>
      <c r="X181" s="15" t="str">
        <f t="shared" si="46"/>
        <v/>
      </c>
      <c r="Y181" s="34" t="str">
        <f t="shared" ca="1" si="40"/>
        <v/>
      </c>
      <c r="Z181" s="34" t="str">
        <f t="shared" ca="1" si="31"/>
        <v/>
      </c>
      <c r="AA181" s="34" t="str">
        <f t="shared" ca="1" si="32"/>
        <v/>
      </c>
      <c r="AB181" s="61" t="str">
        <f t="shared" ca="1" si="47"/>
        <v/>
      </c>
      <c r="AC181" s="62" t="str">
        <f t="shared" ca="1" si="48"/>
        <v/>
      </c>
      <c r="AD181" s="56" t="str">
        <f t="shared" si="49"/>
        <v/>
      </c>
      <c r="AE181" s="15" t="str">
        <f t="shared" ca="1" si="36"/>
        <v/>
      </c>
      <c r="AF181" s="15" t="str">
        <f ca="1">IF($AB181="","",IF(OR([1]Tablas!A$1&gt;MATCH("?*",$AB182:$AB198,0),INDEX($T:$T,ROW($M180)+[1]Tablas!A$1)&lt;5),"",IF(INDEX($T:$T,ROW($M180)+[1]Tablas!A$1)&lt;6,"000",SUBSTITUTE(SUBSTITUTE(SUBSTITUTE(SUBSTITUTE(SUBSTITUTE(SUBSTITUTE(SUBSTITUTE(INDIRECT(ADDRESS(ROW($M180)+[1]Tablas!A$1,COLUMN($M181))),", ",""),"Aire","1"),"Agua","2"),"Fuego","3"),"Tierra","4"),"Luz","5"),"Oscuridad","6"))))</f>
        <v/>
      </c>
      <c r="AG181" s="15" t="str">
        <f ca="1">IF($AB181="","",IF(OR([1]Tablas!B$1&gt;MATCH("?*",$AB182:$AB198,0),INDEX($T:$T,ROW($M180)+[1]Tablas!B$1)&lt;5),"",IF(INDEX($T:$T,ROW($M180)+[1]Tablas!B$1)&lt;6,"000",SUBSTITUTE(SUBSTITUTE(SUBSTITUTE(SUBSTITUTE(SUBSTITUTE(SUBSTITUTE(SUBSTITUTE(INDIRECT(ADDRESS(ROW($M180)+[1]Tablas!B$1,COLUMN($M181))),", ",""),"Aire","1"),"Agua","2"),"Fuego","3"),"Tierra","4"),"Luz","5"),"Oscuridad","6"))))</f>
        <v/>
      </c>
      <c r="AH181" s="15" t="str">
        <f ca="1">IF($AB181="","",IF(OR([1]Tablas!C$1&gt;MATCH("?*",$AB182:$AB198,0),INDEX($T:$T,ROW($M180)+[1]Tablas!C$1)&lt;5),"",IF(INDEX($T:$T,ROW($M180)+[1]Tablas!C$1)&lt;6,"000",SUBSTITUTE(SUBSTITUTE(SUBSTITUTE(SUBSTITUTE(SUBSTITUTE(SUBSTITUTE(SUBSTITUTE(INDIRECT(ADDRESS(ROW($M180)+[1]Tablas!C$1,COLUMN($M181))),", ",""),"Aire","1"),"Agua","2"),"Fuego","3"),"Tierra","4"),"Luz","5"),"Oscuridad","6"))))</f>
        <v/>
      </c>
      <c r="AI181" s="15" t="str">
        <f ca="1">IF($AB181="","",IF(OR([1]Tablas!D$1&gt;MATCH("?*",$AB182:$AB198,0),INDEX($T:$T,ROW($M180)+[1]Tablas!D$1)&lt;5),"",IF(INDEX($T:$T,ROW($M180)+[1]Tablas!D$1)&lt;6,"000",SUBSTITUTE(SUBSTITUTE(SUBSTITUTE(SUBSTITUTE(SUBSTITUTE(SUBSTITUTE(SUBSTITUTE(INDIRECT(ADDRESS(ROW($M180)+[1]Tablas!D$1,COLUMN($M181))),", ",""),"Aire","1"),"Agua","2"),"Fuego","3"),"Tierra","4"),"Luz","5"),"Oscuridad","6"))))</f>
        <v/>
      </c>
      <c r="AJ181" s="15" t="str">
        <f ca="1">IF($AB181="","",IF(OR([1]Tablas!E$1&gt;MATCH("?*",$AB182:$AB198,0),INDEX($T:$T,ROW($M180)+[1]Tablas!E$1)&lt;5),"",IF(INDEX($T:$T,ROW($M180)+[1]Tablas!E$1)&lt;6,"000",SUBSTITUTE(SUBSTITUTE(SUBSTITUTE(SUBSTITUTE(SUBSTITUTE(SUBSTITUTE(SUBSTITUTE(INDIRECT(ADDRESS(ROW($M180)+[1]Tablas!E$1,COLUMN($M181))),", ",""),"Aire","1"),"Agua","2"),"Fuego","3"),"Tierra","4"),"Luz","5"),"Oscuridad","6"))))</f>
        <v/>
      </c>
      <c r="AK181" s="15" t="str">
        <f ca="1">IF($AB181="","",IF(OR([1]Tablas!F$1&gt;MATCH("?*",$AB182:$AB198,0),INDEX($T:$T,ROW($M180)+[1]Tablas!F$1)&lt;5),"",IF(INDEX($T:$T,ROW($M180)+[1]Tablas!F$1)&lt;6,"000",SUBSTITUTE(SUBSTITUTE(SUBSTITUTE(SUBSTITUTE(SUBSTITUTE(SUBSTITUTE(SUBSTITUTE(INDIRECT(ADDRESS(ROW($M180)+[1]Tablas!F$1,COLUMN($M181))),", ",""),"Aire","1"),"Agua","2"),"Fuego","3"),"Tierra","4"),"Luz","5"),"Oscuridad","6"))))</f>
        <v/>
      </c>
    </row>
    <row r="182" spans="1:37" x14ac:dyDescent="0.25">
      <c r="A182" s="73"/>
      <c r="B182" s="18" t="s">
        <v>443</v>
      </c>
      <c r="C182" s="15">
        <f t="shared" si="50"/>
        <v>40</v>
      </c>
      <c r="D182" s="15">
        <f t="shared" si="51"/>
        <v>1</v>
      </c>
      <c r="E182" s="15" t="s">
        <v>114</v>
      </c>
      <c r="F182" s="15" t="str">
        <f t="array" ref="F182">IF(C182&lt;&gt;"",ADDRESS(ROW(C182),COLUMN(C182))&amp;":"&amp;ADDRESS(ROW(C182)-1+MATCH(TRUE,C183:$C$463&lt;&gt;"",0),COLUMN(U182)),F181)</f>
        <v>$C$182:$U$183</v>
      </c>
      <c r="G182" s="18" t="s">
        <v>254</v>
      </c>
      <c r="H182" s="29" t="s">
        <v>345</v>
      </c>
      <c r="M182" s="18" t="str">
        <f>IFERROR(VLOOKUP(G182,ListaEfectos!$A$4:$F$77,6,0),"")</f>
        <v>Fuego, Tierra</v>
      </c>
      <c r="N182" s="46" t="str">
        <f>IF(G182="requerimiento","Desventaja",IFERROR(IF(VLOOKUP($G182,ListaEfectos!$A$4:$F$77,1,0)&lt;&gt;"","Efecto"),IFERROR(IF(VLOOKUP($G182,ListaDesventajas!$A$2:$A$24,1,0)&lt;&gt;"","Desventaja"),G182)))</f>
        <v>Efecto</v>
      </c>
      <c r="O182" s="17">
        <f ca="1">IF($N182="Efecto",IFERROR(VLOOKUP(H182,INDIRECT(VLOOKUP($G182,ListaEfectos!$A$4:$F$77,2,0)),2,0),0),IF($N182="Desventaja",IFERROR(VLOOKUP(H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20</v>
      </c>
      <c r="P182" s="15">
        <f ca="1">IF($N182="Efecto",IFERROR(VLOOKUP(I182,INDIRECT(VLOOKUP($G182,ListaEfectos!$A$4:$F$77,2,0)),2,0),0),IF($N182="Desventaja",IFERROR(VLOOKUP(I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0</v>
      </c>
      <c r="Q182" s="15">
        <f ca="1">IF($N182="Efecto",IFERROR(VLOOKUP(J182,INDIRECT(VLOOKUP($G182,ListaEfectos!$A$4:$F$77,2,0)),2,0),0),IF($N182="Desventaja",IFERROR(VLOOKUP(J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0</v>
      </c>
      <c r="R182" s="15">
        <f ca="1">IF($N182="Efecto",IFERROR(VLOOKUP(K182,INDIRECT(VLOOKUP($G182,ListaEfectos!$A$4:$F$77,2,0)),2,0),0),IF($N182="Desventaja",IFERROR(VLOOKUP(K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0</v>
      </c>
      <c r="S182" s="15">
        <f ca="1">IF($N182="Efecto",IFERROR(VLOOKUP(L182,INDIRECT(VLOOKUP($G182,ListaEfectos!$A$4:$F$77,2,0)),2,0),0),IF($N182="Desventaja",IFERROR(VLOOKUP(L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0</v>
      </c>
      <c r="T182" s="52">
        <f t="shared" ca="1" si="43"/>
        <v>20</v>
      </c>
      <c r="V182" s="15" t="str">
        <f t="shared" si="44"/>
        <v>Potenciar Crítico (+75)</v>
      </c>
      <c r="W182" s="15" t="str">
        <f t="shared" si="45"/>
        <v/>
      </c>
      <c r="X182" s="15" t="str">
        <f t="shared" si="46"/>
        <v/>
      </c>
      <c r="Y182" s="34" t="str">
        <f t="shared" ca="1" si="40"/>
        <v>Potenciar Crítico (+75)</v>
      </c>
      <c r="Z182" s="34" t="str">
        <f t="shared" ca="1" si="31"/>
        <v/>
      </c>
      <c r="AA182" s="34" t="str">
        <f t="shared" ca="1" si="32"/>
        <v>Combinable</v>
      </c>
      <c r="AB182" s="61" t="str">
        <f t="shared" ca="1" si="47"/>
        <v>Potenciar Crítico (+75)</v>
      </c>
      <c r="AC182" s="62" t="str">
        <f t="shared" ca="1" si="48"/>
        <v>Combinable</v>
      </c>
      <c r="AD182" s="56" t="str">
        <f t="shared" si="49"/>
        <v>Luctus</v>
      </c>
      <c r="AE182" s="15" t="str">
        <f t="shared" ca="1" si="36"/>
        <v>Fuego, Tierra</v>
      </c>
      <c r="AF182" s="15" t="str">
        <f ca="1">IF($AB182="","",IF(OR([1]Tablas!A$1&gt;MATCH("?*",$AB183:$AB199,0),INDEX($T:$T,ROW($M181)+[1]Tablas!A$1)&lt;5),"",IF(INDEX($T:$T,ROW($M181)+[1]Tablas!A$1)&lt;6,"000",SUBSTITUTE(SUBSTITUTE(SUBSTITUTE(SUBSTITUTE(SUBSTITUTE(SUBSTITUTE(SUBSTITUTE(INDIRECT(ADDRESS(ROW($M181)+[1]Tablas!A$1,COLUMN($M182))),", ",""),"Aire","1"),"Agua","2"),"Fuego","3"),"Tierra","4"),"Luz","5"),"Oscuridad","6"))))</f>
        <v>34</v>
      </c>
      <c r="AG182" s="15" t="str">
        <f ca="1">IF($AB182="","",IF(OR([1]Tablas!B$1&gt;MATCH("?*",$AB183:$AB199,0),INDEX($T:$T,ROW($M181)+[1]Tablas!B$1)&lt;5),"",IF(INDEX($T:$T,ROW($M181)+[1]Tablas!B$1)&lt;6,"000",SUBSTITUTE(SUBSTITUTE(SUBSTITUTE(SUBSTITUTE(SUBSTITUTE(SUBSTITUTE(SUBSTITUTE(INDIRECT(ADDRESS(ROW($M181)+[1]Tablas!B$1,COLUMN($M182))),", ",""),"Aire","1"),"Agua","2"),"Fuego","3"),"Tierra","4"),"Luz","5"),"Oscuridad","6"))))</f>
        <v/>
      </c>
      <c r="AH182" s="15" t="str">
        <f ca="1">IF($AB182="","",IF(OR([1]Tablas!C$1&gt;MATCH("?*",$AB183:$AB199,0),INDEX($T:$T,ROW($M181)+[1]Tablas!C$1)&lt;5),"",IF(INDEX($T:$T,ROW($M181)+[1]Tablas!C$1)&lt;6,"000",SUBSTITUTE(SUBSTITUTE(SUBSTITUTE(SUBSTITUTE(SUBSTITUTE(SUBSTITUTE(SUBSTITUTE(INDIRECT(ADDRESS(ROW($M181)+[1]Tablas!C$1,COLUMN($M182))),", ",""),"Aire","1"),"Agua","2"),"Fuego","3"),"Tierra","4"),"Luz","5"),"Oscuridad","6"))))</f>
        <v/>
      </c>
      <c r="AI182" s="15" t="str">
        <f ca="1">IF($AB182="","",IF(OR([1]Tablas!D$1&gt;MATCH("?*",$AB183:$AB199,0),INDEX($T:$T,ROW($M181)+[1]Tablas!D$1)&lt;5),"",IF(INDEX($T:$T,ROW($M181)+[1]Tablas!D$1)&lt;6,"000",SUBSTITUTE(SUBSTITUTE(SUBSTITUTE(SUBSTITUTE(SUBSTITUTE(SUBSTITUTE(SUBSTITUTE(INDIRECT(ADDRESS(ROW($M181)+[1]Tablas!D$1,COLUMN($M182))),", ",""),"Aire","1"),"Agua","2"),"Fuego","3"),"Tierra","4"),"Luz","5"),"Oscuridad","6"))))</f>
        <v/>
      </c>
      <c r="AJ182" s="15" t="str">
        <f ca="1">IF($AB182="","",IF(OR([1]Tablas!E$1&gt;MATCH("?*",$AB183:$AB199,0),INDEX($T:$T,ROW($M181)+[1]Tablas!E$1)&lt;5),"",IF(INDEX($T:$T,ROW($M181)+[1]Tablas!E$1)&lt;6,"000",SUBSTITUTE(SUBSTITUTE(SUBSTITUTE(SUBSTITUTE(SUBSTITUTE(SUBSTITUTE(SUBSTITUTE(INDIRECT(ADDRESS(ROW($M181)+[1]Tablas!E$1,COLUMN($M182))),", ",""),"Aire","1"),"Agua","2"),"Fuego","3"),"Tierra","4"),"Luz","5"),"Oscuridad","6"))))</f>
        <v/>
      </c>
      <c r="AK182" s="15" t="str">
        <f ca="1">IF($AB182="","",IF(OR([1]Tablas!F$1&gt;MATCH("?*",$AB183:$AB199,0),INDEX($T:$T,ROW($M181)+[1]Tablas!F$1)&lt;5),"",IF(INDEX($T:$T,ROW($M181)+[1]Tablas!F$1)&lt;6,"000",SUBSTITUTE(SUBSTITUTE(SUBSTITUTE(SUBSTITUTE(SUBSTITUTE(SUBSTITUTE(SUBSTITUTE(INDIRECT(ADDRESS(ROW($M181)+[1]Tablas!F$1,COLUMN($M182))),", ",""),"Aire","1"),"Agua","2"),"Fuego","3"),"Tierra","4"),"Luz","5"),"Oscuridad","6"))))</f>
        <v/>
      </c>
    </row>
    <row r="183" spans="1:37" x14ac:dyDescent="0.25">
      <c r="A183" s="73"/>
      <c r="C183" s="15" t="str">
        <f t="shared" si="50"/>
        <v/>
      </c>
      <c r="D183" s="15" t="str">
        <f t="shared" si="51"/>
        <v/>
      </c>
      <c r="E183" s="15" t="s">
        <v>82</v>
      </c>
      <c r="F183" s="15" t="str">
        <f t="array" ref="F183">IF(C183&lt;&gt;"",ADDRESS(ROW(C183),COLUMN(C183))&amp;":"&amp;ADDRESS(ROW(C183)-1+MATCH(TRUE,C184:$C$463&lt;&gt;"",0),COLUMN(U183)),F182)</f>
        <v>$C$182:$U$183</v>
      </c>
      <c r="G183" s="18" t="s">
        <v>82</v>
      </c>
      <c r="M183" s="18" t="str">
        <f>IFERROR(VLOOKUP(G183,ListaEfectos!$A$4:$F$77,6,0),"")</f>
        <v/>
      </c>
      <c r="N183" s="46" t="str">
        <f>IF(G183="requerimiento","Desventaja",IFERROR(IF(VLOOKUP($G183,ListaEfectos!$A$4:$F$77,1,0)&lt;&gt;"","Efecto"),IFERROR(IF(VLOOKUP($G183,ListaDesventajas!$A$2:$A$24,1,0)&lt;&gt;"","Desventaja"),G183)))</f>
        <v>Combinable</v>
      </c>
      <c r="O183" s="17">
        <f ca="1">IF($N183="Efecto",IFERROR(VLOOKUP(H183,INDIRECT(VLOOKUP($G183,ListaEfectos!$A$4:$F$77,2,0)),2,0),0),IF($N183="Desventaja",IFERROR(VLOOKUP(H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P183" s="15">
        <f ca="1">IF($N183="Efecto",IFERROR(VLOOKUP(I183,INDIRECT(VLOOKUP($G183,ListaEfectos!$A$4:$F$77,2,0)),2,0),0),IF($N183="Desventaja",IFERROR(VLOOKUP(I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Q183" s="15">
        <f ca="1">IF($N183="Efecto",IFERROR(VLOOKUP(J183,INDIRECT(VLOOKUP($G183,ListaEfectos!$A$4:$F$77,2,0)),2,0),0),IF($N183="Desventaja",IFERROR(VLOOKUP(J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R183" s="15">
        <f ca="1">IF($N183="Efecto",IFERROR(VLOOKUP(K183,INDIRECT(VLOOKUP($G183,ListaEfectos!$A$4:$F$77,2,0)),2,0),0),IF($N183="Desventaja",IFERROR(VLOOKUP(K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S183" s="15">
        <f ca="1">IF($N183="Efecto",IFERROR(VLOOKUP(L183,INDIRECT(VLOOKUP($G183,ListaEfectos!$A$4:$F$77,2,0)),2,0),0),IF($N183="Desventaja",IFERROR(VLOOKUP(L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T183" s="52">
        <f t="shared" ca="1" si="43"/>
        <v>10</v>
      </c>
      <c r="V183" s="15" t="str">
        <f t="shared" si="44"/>
        <v/>
      </c>
      <c r="W183" s="15" t="str">
        <f t="shared" si="45"/>
        <v/>
      </c>
      <c r="X183" s="15" t="str">
        <f t="shared" si="46"/>
        <v>Combinable</v>
      </c>
      <c r="Y183" s="34" t="str">
        <f t="shared" ca="1" si="40"/>
        <v/>
      </c>
      <c r="Z183" s="34" t="str">
        <f t="shared" ca="1" si="31"/>
        <v/>
      </c>
      <c r="AA183" s="34" t="str">
        <f t="shared" ca="1" si="32"/>
        <v/>
      </c>
      <c r="AB183" s="61" t="str">
        <f t="shared" ca="1" si="47"/>
        <v/>
      </c>
      <c r="AC183" s="62" t="str">
        <f t="shared" ca="1" si="48"/>
        <v/>
      </c>
      <c r="AD183" s="56" t="str">
        <f t="shared" si="49"/>
        <v/>
      </c>
      <c r="AE183" s="15" t="str">
        <f t="shared" ca="1" si="36"/>
        <v/>
      </c>
      <c r="AF183" s="15" t="str">
        <f ca="1">IF($AB183="","",IF(OR([1]Tablas!A$1&gt;MATCH("?*",$AB184:$AB200,0),INDEX($T:$T,ROW($M182)+[1]Tablas!A$1)&lt;5),"",IF(INDEX($T:$T,ROW($M182)+[1]Tablas!A$1)&lt;6,"000",SUBSTITUTE(SUBSTITUTE(SUBSTITUTE(SUBSTITUTE(SUBSTITUTE(SUBSTITUTE(SUBSTITUTE(INDIRECT(ADDRESS(ROW($M182)+[1]Tablas!A$1,COLUMN($M183))),", ",""),"Aire","1"),"Agua","2"),"Fuego","3"),"Tierra","4"),"Luz","5"),"Oscuridad","6"))))</f>
        <v/>
      </c>
      <c r="AG183" s="15" t="str">
        <f ca="1">IF($AB183="","",IF(OR([1]Tablas!B$1&gt;MATCH("?*",$AB184:$AB200,0),INDEX($T:$T,ROW($M182)+[1]Tablas!B$1)&lt;5),"",IF(INDEX($T:$T,ROW($M182)+[1]Tablas!B$1)&lt;6,"000",SUBSTITUTE(SUBSTITUTE(SUBSTITUTE(SUBSTITUTE(SUBSTITUTE(SUBSTITUTE(SUBSTITUTE(INDIRECT(ADDRESS(ROW($M182)+[1]Tablas!B$1,COLUMN($M183))),", ",""),"Aire","1"),"Agua","2"),"Fuego","3"),"Tierra","4"),"Luz","5"),"Oscuridad","6"))))</f>
        <v/>
      </c>
      <c r="AH183" s="15" t="str">
        <f ca="1">IF($AB183="","",IF(OR([1]Tablas!C$1&gt;MATCH("?*",$AB184:$AB200,0),INDEX($T:$T,ROW($M182)+[1]Tablas!C$1)&lt;5),"",IF(INDEX($T:$T,ROW($M182)+[1]Tablas!C$1)&lt;6,"000",SUBSTITUTE(SUBSTITUTE(SUBSTITUTE(SUBSTITUTE(SUBSTITUTE(SUBSTITUTE(SUBSTITUTE(INDIRECT(ADDRESS(ROW($M182)+[1]Tablas!C$1,COLUMN($M183))),", ",""),"Aire","1"),"Agua","2"),"Fuego","3"),"Tierra","4"),"Luz","5"),"Oscuridad","6"))))</f>
        <v/>
      </c>
      <c r="AI183" s="15" t="str">
        <f ca="1">IF($AB183="","",IF(OR([1]Tablas!D$1&gt;MATCH("?*",$AB184:$AB200,0),INDEX($T:$T,ROW($M182)+[1]Tablas!D$1)&lt;5),"",IF(INDEX($T:$T,ROW($M182)+[1]Tablas!D$1)&lt;6,"000",SUBSTITUTE(SUBSTITUTE(SUBSTITUTE(SUBSTITUTE(SUBSTITUTE(SUBSTITUTE(SUBSTITUTE(INDIRECT(ADDRESS(ROW($M182)+[1]Tablas!D$1,COLUMN($M183))),", ",""),"Aire","1"),"Agua","2"),"Fuego","3"),"Tierra","4"),"Luz","5"),"Oscuridad","6"))))</f>
        <v/>
      </c>
      <c r="AJ183" s="15" t="str">
        <f ca="1">IF($AB183="","",IF(OR([1]Tablas!E$1&gt;MATCH("?*",$AB184:$AB200,0),INDEX($T:$T,ROW($M182)+[1]Tablas!E$1)&lt;5),"",IF(INDEX($T:$T,ROW($M182)+[1]Tablas!E$1)&lt;6,"000",SUBSTITUTE(SUBSTITUTE(SUBSTITUTE(SUBSTITUTE(SUBSTITUTE(SUBSTITUTE(SUBSTITUTE(INDIRECT(ADDRESS(ROW($M182)+[1]Tablas!E$1,COLUMN($M183))),", ",""),"Aire","1"),"Agua","2"),"Fuego","3"),"Tierra","4"),"Luz","5"),"Oscuridad","6"))))</f>
        <v/>
      </c>
      <c r="AK183" s="15" t="str">
        <f ca="1">IF($AB183="","",IF(OR([1]Tablas!F$1&gt;MATCH("?*",$AB184:$AB200,0),INDEX($T:$T,ROW($M182)+[1]Tablas!F$1)&lt;5),"",IF(INDEX($T:$T,ROW($M182)+[1]Tablas!F$1)&lt;6,"000",SUBSTITUTE(SUBSTITUTE(SUBSTITUTE(SUBSTITUTE(SUBSTITUTE(SUBSTITUTE(SUBSTITUTE(INDIRECT(ADDRESS(ROW($M182)+[1]Tablas!F$1,COLUMN($M183))),", ",""),"Aire","1"),"Agua","2"),"Fuego","3"),"Tierra","4"),"Luz","5"),"Oscuridad","6"))))</f>
        <v/>
      </c>
    </row>
    <row r="184" spans="1:37" x14ac:dyDescent="0.25">
      <c r="A184" s="73"/>
      <c r="B184" s="18" t="s">
        <v>444</v>
      </c>
      <c r="C184" s="15">
        <f t="shared" si="50"/>
        <v>40</v>
      </c>
      <c r="D184" s="15">
        <f t="shared" si="51"/>
        <v>2</v>
      </c>
      <c r="E184" s="15" t="s">
        <v>115</v>
      </c>
      <c r="F184" s="15" t="str">
        <f t="array" ref="F184">IF(C184&lt;&gt;"",ADDRESS(ROW(C184),COLUMN(C184))&amp;":"&amp;ADDRESS(ROW(C184)-1+MATCH(TRUE,C185:$C$463&lt;&gt;"",0),COLUMN(U184)),F183)</f>
        <v>$C$184:$U$184</v>
      </c>
      <c r="G184" s="18" t="s">
        <v>538</v>
      </c>
      <c r="H184" s="28" t="s">
        <v>558</v>
      </c>
      <c r="I184" s="28" t="s">
        <v>1002</v>
      </c>
      <c r="J184" s="28"/>
      <c r="M184" s="18" t="str">
        <f>IFERROR(VLOOKUP(G184,ListaEfectos!$A$4:$F$77,6,0),"")</f>
        <v>Agua</v>
      </c>
      <c r="N184" s="46" t="str">
        <f>IF(G184="requerimiento","Desventaja",IFERROR(IF(VLOOKUP($G184,ListaEfectos!$A$4:$F$77,1,0)&lt;&gt;"","Efecto"),IFERROR(IF(VLOOKUP($G184,ListaDesventajas!$A$2:$A$24,1,0)&lt;&gt;"","Desventaja"),G184)))</f>
        <v>Efecto</v>
      </c>
      <c r="O184" s="17">
        <f ca="1">IF($N184="Efecto",IFERROR(VLOOKUP(H184,INDIRECT(VLOOKUP($G184,ListaEfectos!$A$4:$F$77,2,0)),2,0),0),IF($N184="Desventaja",IFERROR(VLOOKUP(H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20</v>
      </c>
      <c r="P184" s="15">
        <f ca="1">IF($N184="Efecto",IFERROR(VLOOKUP(I184,INDIRECT(VLOOKUP($G184,ListaEfectos!$A$4:$F$77,2,0)),2,0),0),IF($N184="Desventaja",IFERROR(VLOOKUP(I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15</v>
      </c>
      <c r="Q184" s="15">
        <f ca="1">IF($N184="Efecto",IFERROR(VLOOKUP(J184,INDIRECT(VLOOKUP($G184,ListaEfectos!$A$4:$F$77,2,0)),2,0),0),IF($N184="Desventaja",IFERROR(VLOOKUP(J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0</v>
      </c>
      <c r="R184" s="15">
        <f ca="1">IF($N184="Efecto",IFERROR(VLOOKUP(K184,INDIRECT(VLOOKUP($G184,ListaEfectos!$A$4:$F$77,2,0)),2,0),0),IF($N184="Desventaja",IFERROR(VLOOKUP(K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0</v>
      </c>
      <c r="S184" s="15">
        <f ca="1">IF($N184="Efecto",IFERROR(VLOOKUP(L184,INDIRECT(VLOOKUP($G184,ListaEfectos!$A$4:$F$77,2,0)),2,0),0),IF($N184="Desventaja",IFERROR(VLOOKUP(L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0</v>
      </c>
      <c r="T184" s="52">
        <f t="shared" ca="1" si="43"/>
        <v>35</v>
      </c>
      <c r="V184" s="15" t="str">
        <f t="shared" si="44"/>
        <v>Espejismo (Indetección Inhumano (320), Ilusión fantasmal rp 180)</v>
      </c>
      <c r="W184" s="15" t="str">
        <f t="shared" si="45"/>
        <v/>
      </c>
      <c r="X184" s="15" t="str">
        <f t="shared" si="46"/>
        <v/>
      </c>
      <c r="Y184" s="34" t="str">
        <f t="shared" ca="1" si="40"/>
        <v>Espejismo (Indetección Inhumano (320), Ilusión fantasmal rp 180)</v>
      </c>
      <c r="Z184" s="34" t="str">
        <f t="shared" ca="1" si="31"/>
        <v/>
      </c>
      <c r="AA184" s="34" t="str">
        <f t="shared" ca="1" si="32"/>
        <v/>
      </c>
      <c r="AB184" s="61" t="str">
        <f t="shared" ca="1" si="47"/>
        <v>Espejismo (Indetección Inhumano (320), Ilusión fantasmal rp 180)</v>
      </c>
      <c r="AC184" s="62" t="str">
        <f t="shared" ca="1" si="48"/>
        <v/>
      </c>
      <c r="AD184" s="56" t="str">
        <f t="shared" si="49"/>
        <v>Ego</v>
      </c>
      <c r="AE184" s="15" t="str">
        <f t="shared" ca="1" si="36"/>
        <v>Agua</v>
      </c>
      <c r="AF184" s="15" t="str">
        <f ca="1">IF($AB184="","",IF(OR([1]Tablas!A$1&gt;MATCH("?*",$AB185:$AB201,0),INDEX($T:$T,ROW($M183)+[1]Tablas!A$1)&lt;5),"",IF(INDEX($T:$T,ROW($M183)+[1]Tablas!A$1)&lt;6,"000",SUBSTITUTE(SUBSTITUTE(SUBSTITUTE(SUBSTITUTE(SUBSTITUTE(SUBSTITUTE(SUBSTITUTE(INDIRECT(ADDRESS(ROW($M183)+[1]Tablas!A$1,COLUMN($M184))),", ",""),"Aire","1"),"Agua","2"),"Fuego","3"),"Tierra","4"),"Luz","5"),"Oscuridad","6"))))</f>
        <v>2</v>
      </c>
      <c r="AG184" s="15" t="str">
        <f ca="1">IF($AB184="","",IF(OR([1]Tablas!B$1&gt;MATCH("?*",$AB185:$AB201,0),INDEX($T:$T,ROW($M183)+[1]Tablas!B$1)&lt;5),"",IF(INDEX($T:$T,ROW($M183)+[1]Tablas!B$1)&lt;6,"000",SUBSTITUTE(SUBSTITUTE(SUBSTITUTE(SUBSTITUTE(SUBSTITUTE(SUBSTITUTE(SUBSTITUTE(INDIRECT(ADDRESS(ROW($M183)+[1]Tablas!B$1,COLUMN($M184))),", ",""),"Aire","1"),"Agua","2"),"Fuego","3"),"Tierra","4"),"Luz","5"),"Oscuridad","6"))))</f>
        <v/>
      </c>
      <c r="AH184" s="15" t="str">
        <f ca="1">IF($AB184="","",IF(OR([1]Tablas!C$1&gt;MATCH("?*",$AB185:$AB201,0),INDEX($T:$T,ROW($M183)+[1]Tablas!C$1)&lt;5),"",IF(INDEX($T:$T,ROW($M183)+[1]Tablas!C$1)&lt;6,"000",SUBSTITUTE(SUBSTITUTE(SUBSTITUTE(SUBSTITUTE(SUBSTITUTE(SUBSTITUTE(SUBSTITUTE(INDIRECT(ADDRESS(ROW($M183)+[1]Tablas!C$1,COLUMN($M184))),", ",""),"Aire","1"),"Agua","2"),"Fuego","3"),"Tierra","4"),"Luz","5"),"Oscuridad","6"))))</f>
        <v/>
      </c>
      <c r="AI184" s="15" t="str">
        <f ca="1">IF($AB184="","",IF(OR([1]Tablas!D$1&gt;MATCH("?*",$AB185:$AB201,0),INDEX($T:$T,ROW($M183)+[1]Tablas!D$1)&lt;5),"",IF(INDEX($T:$T,ROW($M183)+[1]Tablas!D$1)&lt;6,"000",SUBSTITUTE(SUBSTITUTE(SUBSTITUTE(SUBSTITUTE(SUBSTITUTE(SUBSTITUTE(SUBSTITUTE(INDIRECT(ADDRESS(ROW($M183)+[1]Tablas!D$1,COLUMN($M184))),", ",""),"Aire","1"),"Agua","2"),"Fuego","3"),"Tierra","4"),"Luz","5"),"Oscuridad","6"))))</f>
        <v/>
      </c>
      <c r="AJ184" s="15" t="str">
        <f ca="1">IF($AB184="","",IF(OR([1]Tablas!E$1&gt;MATCH("?*",$AB185:$AB201,0),INDEX($T:$T,ROW($M183)+[1]Tablas!E$1)&lt;5),"",IF(INDEX($T:$T,ROW($M183)+[1]Tablas!E$1)&lt;6,"000",SUBSTITUTE(SUBSTITUTE(SUBSTITUTE(SUBSTITUTE(SUBSTITUTE(SUBSTITUTE(SUBSTITUTE(INDIRECT(ADDRESS(ROW($M183)+[1]Tablas!E$1,COLUMN($M184))),", ",""),"Aire","1"),"Agua","2"),"Fuego","3"),"Tierra","4"),"Luz","5"),"Oscuridad","6"))))</f>
        <v/>
      </c>
      <c r="AK184" s="15" t="str">
        <f ca="1">IF($AB184="","",IF(OR([1]Tablas!F$1&gt;MATCH("?*",$AB185:$AB201,0),INDEX($T:$T,ROW($M183)+[1]Tablas!F$1)&lt;5),"",IF(INDEX($T:$T,ROW($M183)+[1]Tablas!F$1)&lt;6,"000",SUBSTITUTE(SUBSTITUTE(SUBSTITUTE(SUBSTITUTE(SUBSTITUTE(SUBSTITUTE(SUBSTITUTE(INDIRECT(ADDRESS(ROW($M183)+[1]Tablas!F$1,COLUMN($M184))),", ",""),"Aire","1"),"Agua","2"),"Fuego","3"),"Tierra","4"),"Luz","5"),"Oscuridad","6"))))</f>
        <v/>
      </c>
    </row>
    <row r="185" spans="1:37" x14ac:dyDescent="0.25">
      <c r="A185" s="73"/>
      <c r="B185" s="18" t="s">
        <v>445</v>
      </c>
      <c r="C185" s="15">
        <f t="shared" si="50"/>
        <v>45</v>
      </c>
      <c r="D185" s="15">
        <f t="shared" si="51"/>
        <v>2</v>
      </c>
      <c r="E185" s="15" t="s">
        <v>116</v>
      </c>
      <c r="F185" s="15" t="str">
        <f t="array" ref="F185">IF(C185&lt;&gt;"",ADDRESS(ROW(C185),COLUMN(C185))&amp;":"&amp;ADDRESS(ROW(C185)-1+MATCH(TRUE,C186:$C$463&lt;&gt;"",0),COLUMN(U185)),#REF!)</f>
        <v>$C$185:$U$188</v>
      </c>
      <c r="G185" s="18" t="s">
        <v>342</v>
      </c>
      <c r="H185" s="28" t="s">
        <v>587</v>
      </c>
      <c r="M185" s="18" t="str">
        <f>IFERROR(VLOOKUP(G185,ListaEfectos!$A$4:$F$77,6,0),"")</f>
        <v>Agua, Aire, Oscuridad</v>
      </c>
      <c r="N185" s="46" t="str">
        <f>IF(G185="requerimiento","Desventaja",IFERROR(IF(VLOOKUP($G185,ListaEfectos!$A$4:$F$77,1,0)&lt;&gt;"","Efecto"),IFERROR(IF(VLOOKUP($G185,ListaDesventajas!$A$2:$A$24,1,0)&lt;&gt;"","Desventaja"),G185)))</f>
        <v>Efecto</v>
      </c>
      <c r="O185" s="17">
        <f ca="1">IF($N185="Efecto",IFERROR(VLOOKUP(H185,INDIRECT(VLOOKUP($G185,ListaEfectos!$A$4:$F$77,2,0)),2,0),0),IF($N185="Desventaja",IFERROR(VLOOKUP(H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25</v>
      </c>
      <c r="P185" s="15">
        <f ca="1">IF($N185="Efecto",IFERROR(VLOOKUP(I185,INDIRECT(VLOOKUP($G185,ListaEfectos!$A$4:$F$77,2,0)),2,0),0),IF($N185="Desventaja",IFERROR(VLOOKUP(I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0</v>
      </c>
      <c r="Q185" s="15">
        <f ca="1">IF($N185="Efecto",IFERROR(VLOOKUP(J185,INDIRECT(VLOOKUP($G185,ListaEfectos!$A$4:$F$77,2,0)),2,0),0),IF($N185="Desventaja",IFERROR(VLOOKUP(J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0</v>
      </c>
      <c r="R185" s="15">
        <f ca="1">IF($N185="Efecto",IFERROR(VLOOKUP(K185,INDIRECT(VLOOKUP($G185,ListaEfectos!$A$4:$F$77,2,0)),2,0),0),IF($N185="Desventaja",IFERROR(VLOOKUP(K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0</v>
      </c>
      <c r="S185" s="15">
        <f ca="1">IF($N185="Efecto",IFERROR(VLOOKUP(L185,INDIRECT(VLOOKUP($G185,ListaEfectos!$A$4:$F$77,2,0)),2,0),0),IF($N185="Desventaja",IFERROR(VLOOKUP(L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0</v>
      </c>
      <c r="T185" s="52">
        <f t="shared" ca="1" si="43"/>
        <v>25</v>
      </c>
      <c r="V185" s="15" t="str">
        <f t="shared" si="44"/>
        <v>Camuflar Ataque (Zen (440))</v>
      </c>
      <c r="W185" s="15" t="str">
        <f t="shared" si="45"/>
        <v/>
      </c>
      <c r="X185" s="15" t="str">
        <f t="shared" si="46"/>
        <v/>
      </c>
      <c r="Y185" s="34" t="str">
        <f t="shared" ca="1" si="40"/>
        <v>Camuflar Ataque (Zen (440))</v>
      </c>
      <c r="Z185" s="34" t="str">
        <f t="shared" ca="1" si="31"/>
        <v>Sin defensa, Exceso de energía</v>
      </c>
      <c r="AA185" s="34" t="str">
        <f t="shared" ca="1" si="32"/>
        <v>Combinable</v>
      </c>
      <c r="AB185" s="61" t="str">
        <f t="shared" ca="1" si="47"/>
        <v>Camuflar Ataque (Zen (440))</v>
      </c>
      <c r="AC185" s="62" t="str">
        <f t="shared" ca="1" si="48"/>
        <v>Combinable,Sin defensa, Exceso de energía</v>
      </c>
      <c r="AD185" s="56" t="str">
        <f t="shared" si="49"/>
        <v>Obitus</v>
      </c>
      <c r="AE185" s="15" t="str">
        <f t="shared" ca="1" si="36"/>
        <v>Agua, Aire, Oscuridad</v>
      </c>
      <c r="AF185" s="15" t="str">
        <f ca="1">IF($AB185="","",IF(OR([1]Tablas!A$1&gt;MATCH("?*",$AB186:$AB202,0),INDEX($T:$T,ROW($M184)+[1]Tablas!A$1)&lt;5),"",IF(INDEX($T:$T,ROW($M184)+[1]Tablas!A$1)&lt;6,"000",SUBSTITUTE(SUBSTITUTE(SUBSTITUTE(SUBSTITUTE(SUBSTITUTE(SUBSTITUTE(SUBSTITUTE(INDIRECT(ADDRESS(ROW($M184)+[1]Tablas!A$1,COLUMN($M185))),", ",""),"Aire","1"),"Agua","2"),"Fuego","3"),"Tierra","4"),"Luz","5"),"Oscuridad","6"))))</f>
        <v>216</v>
      </c>
      <c r="AG185" s="15" t="str">
        <f ca="1">IF($AB185="","",IF(OR([1]Tablas!B$1&gt;MATCH("?*",$AB186:$AB202,0),INDEX($T:$T,ROW($M184)+[1]Tablas!B$1)&lt;5),"",IF(INDEX($T:$T,ROW($M184)+[1]Tablas!B$1)&lt;6,"000",SUBSTITUTE(SUBSTITUTE(SUBSTITUTE(SUBSTITUTE(SUBSTITUTE(SUBSTITUTE(SUBSTITUTE(INDIRECT(ADDRESS(ROW($M184)+[1]Tablas!B$1,COLUMN($M185))),", ",""),"Aire","1"),"Agua","2"),"Fuego","3"),"Tierra","4"),"Luz","5"),"Oscuridad","6"))))</f>
        <v/>
      </c>
      <c r="AH185" s="15" t="str">
        <f ca="1">IF($AB185="","",IF(OR([1]Tablas!C$1&gt;MATCH("?*",$AB186:$AB202,0),INDEX($T:$T,ROW($M184)+[1]Tablas!C$1)&lt;5),"",IF(INDEX($T:$T,ROW($M184)+[1]Tablas!C$1)&lt;6,"000",SUBSTITUTE(SUBSTITUTE(SUBSTITUTE(SUBSTITUTE(SUBSTITUTE(SUBSTITUTE(SUBSTITUTE(INDIRECT(ADDRESS(ROW($M184)+[1]Tablas!C$1,COLUMN($M185))),", ",""),"Aire","1"),"Agua","2"),"Fuego","3"),"Tierra","4"),"Luz","5"),"Oscuridad","6"))))</f>
        <v/>
      </c>
      <c r="AI185" s="15" t="str">
        <f ca="1">IF($AB185="","",IF(OR([1]Tablas!D$1&gt;MATCH("?*",$AB186:$AB202,0),INDEX($T:$T,ROW($M184)+[1]Tablas!D$1)&lt;5),"",IF(INDEX($T:$T,ROW($M184)+[1]Tablas!D$1)&lt;6,"000",SUBSTITUTE(SUBSTITUTE(SUBSTITUTE(SUBSTITUTE(SUBSTITUTE(SUBSTITUTE(SUBSTITUTE(INDIRECT(ADDRESS(ROW($M184)+[1]Tablas!D$1,COLUMN($M185))),", ",""),"Aire","1"),"Agua","2"),"Fuego","3"),"Tierra","4"),"Luz","5"),"Oscuridad","6"))))</f>
        <v/>
      </c>
      <c r="AJ185" s="15" t="str">
        <f ca="1">IF($AB185="","",IF(OR([1]Tablas!E$1&gt;MATCH("?*",$AB186:$AB202,0),INDEX($T:$T,ROW($M184)+[1]Tablas!E$1)&lt;5),"",IF(INDEX($T:$T,ROW($M184)+[1]Tablas!E$1)&lt;6,"000",SUBSTITUTE(SUBSTITUTE(SUBSTITUTE(SUBSTITUTE(SUBSTITUTE(SUBSTITUTE(SUBSTITUTE(INDIRECT(ADDRESS(ROW($M184)+[1]Tablas!E$1,COLUMN($M185))),", ",""),"Aire","1"),"Agua","2"),"Fuego","3"),"Tierra","4"),"Luz","5"),"Oscuridad","6"))))</f>
        <v/>
      </c>
      <c r="AK185" s="15" t="str">
        <f ca="1">IF($AB185="","",IF(OR([1]Tablas!F$1&gt;MATCH("?*",$AB186:$AB202,0),INDEX($T:$T,ROW($M184)+[1]Tablas!F$1)&lt;5),"",IF(INDEX($T:$T,ROW($M184)+[1]Tablas!F$1)&lt;6,"000",SUBSTITUTE(SUBSTITUTE(SUBSTITUTE(SUBSTITUTE(SUBSTITUTE(SUBSTITUTE(SUBSTITUTE(INDIRECT(ADDRESS(ROW($M184)+[1]Tablas!F$1,COLUMN($M185))),", ",""),"Aire","1"),"Agua","2"),"Fuego","3"),"Tierra","4"),"Luz","5"),"Oscuridad","6"))))</f>
        <v/>
      </c>
    </row>
    <row r="186" spans="1:37" x14ac:dyDescent="0.25">
      <c r="A186" s="73"/>
      <c r="C186" s="15" t="str">
        <f t="shared" si="50"/>
        <v/>
      </c>
      <c r="D186" s="15" t="str">
        <f t="shared" si="51"/>
        <v/>
      </c>
      <c r="E186" s="15" t="s">
        <v>82</v>
      </c>
      <c r="F186" s="15" t="str">
        <f t="array" ref="F186">IF(C186&lt;&gt;"",ADDRESS(ROW(C186),COLUMN(C186))&amp;":"&amp;ADDRESS(ROW(C186)-1+MATCH(TRUE,C187:$C$463&lt;&gt;"",0),COLUMN(U186)),F185)</f>
        <v>$C$185:$U$188</v>
      </c>
      <c r="G186" s="18" t="s">
        <v>82</v>
      </c>
      <c r="M186" s="18" t="str">
        <f>IFERROR(VLOOKUP(G186,ListaEfectos!$A$4:$F$77,6,0),"")</f>
        <v/>
      </c>
      <c r="N186" s="46" t="str">
        <f>IF(G186="requerimiento","Desventaja",IFERROR(IF(VLOOKUP($G186,ListaEfectos!$A$4:$F$77,1,0)&lt;&gt;"","Efecto"),IFERROR(IF(VLOOKUP($G186,ListaDesventajas!$A$2:$A$24,1,0)&lt;&gt;"","Desventaja"),G186)))</f>
        <v>Combinable</v>
      </c>
      <c r="O186" s="17">
        <f ca="1">IF($N186="Efecto",IFERROR(VLOOKUP(H186,INDIRECT(VLOOKUP($G186,ListaEfectos!$A$4:$F$77,2,0)),2,0),0),IF($N186="Desventaja",IFERROR(VLOOKUP(H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P186" s="15">
        <f ca="1">IF($N186="Efecto",IFERROR(VLOOKUP(I186,INDIRECT(VLOOKUP($G186,ListaEfectos!$A$4:$F$77,2,0)),2,0),0),IF($N186="Desventaja",IFERROR(VLOOKUP(I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Q186" s="15">
        <f ca="1">IF($N186="Efecto",IFERROR(VLOOKUP(J186,INDIRECT(VLOOKUP($G186,ListaEfectos!$A$4:$F$77,2,0)),2,0),0),IF($N186="Desventaja",IFERROR(VLOOKUP(J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R186" s="15">
        <f ca="1">IF($N186="Efecto",IFERROR(VLOOKUP(K186,INDIRECT(VLOOKUP($G186,ListaEfectos!$A$4:$F$77,2,0)),2,0),0),IF($N186="Desventaja",IFERROR(VLOOKUP(K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S186" s="15">
        <f ca="1">IF($N186="Efecto",IFERROR(VLOOKUP(L186,INDIRECT(VLOOKUP($G186,ListaEfectos!$A$4:$F$77,2,0)),2,0),0),IF($N186="Desventaja",IFERROR(VLOOKUP(L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T186" s="52">
        <f t="shared" ca="1" si="43"/>
        <v>20</v>
      </c>
      <c r="V186" s="15" t="str">
        <f t="shared" si="44"/>
        <v/>
      </c>
      <c r="W186" s="15" t="str">
        <f t="shared" si="45"/>
        <v/>
      </c>
      <c r="X186" s="15" t="str">
        <f t="shared" si="46"/>
        <v>Combinable</v>
      </c>
      <c r="Y186" s="34" t="str">
        <f t="shared" ca="1" si="40"/>
        <v/>
      </c>
      <c r="Z186" s="34" t="str">
        <f t="shared" ca="1" si="31"/>
        <v/>
      </c>
      <c r="AA186" s="34" t="str">
        <f t="shared" ca="1" si="32"/>
        <v/>
      </c>
      <c r="AB186" s="61" t="str">
        <f t="shared" ca="1" si="47"/>
        <v/>
      </c>
      <c r="AC186" s="62" t="str">
        <f t="shared" ca="1" si="48"/>
        <v/>
      </c>
      <c r="AD186" s="56" t="str">
        <f t="shared" si="49"/>
        <v/>
      </c>
      <c r="AE186" s="15" t="str">
        <f t="shared" ca="1" si="36"/>
        <v/>
      </c>
      <c r="AF186" s="15" t="str">
        <f ca="1">IF($AB186="","",IF(OR([1]Tablas!A$1&gt;MATCH("?*",$AB187:$AB203,0),INDEX($T:$T,ROW($M185)+[1]Tablas!A$1)&lt;5),"",IF(INDEX($T:$T,ROW($M185)+[1]Tablas!A$1)&lt;6,"000",SUBSTITUTE(SUBSTITUTE(SUBSTITUTE(SUBSTITUTE(SUBSTITUTE(SUBSTITUTE(SUBSTITUTE(INDIRECT(ADDRESS(ROW($M185)+[1]Tablas!A$1,COLUMN($M186))),", ",""),"Aire","1"),"Agua","2"),"Fuego","3"),"Tierra","4"),"Luz","5"),"Oscuridad","6"))))</f>
        <v/>
      </c>
      <c r="AG186" s="15" t="str">
        <f ca="1">IF($AB186="","",IF(OR([1]Tablas!B$1&gt;MATCH("?*",$AB187:$AB203,0),INDEX($T:$T,ROW($M185)+[1]Tablas!B$1)&lt;5),"",IF(INDEX($T:$T,ROW($M185)+[1]Tablas!B$1)&lt;6,"000",SUBSTITUTE(SUBSTITUTE(SUBSTITUTE(SUBSTITUTE(SUBSTITUTE(SUBSTITUTE(SUBSTITUTE(INDIRECT(ADDRESS(ROW($M185)+[1]Tablas!B$1,COLUMN($M186))),", ",""),"Aire","1"),"Agua","2"),"Fuego","3"),"Tierra","4"),"Luz","5"),"Oscuridad","6"))))</f>
        <v/>
      </c>
      <c r="AH186" s="15" t="str">
        <f ca="1">IF($AB186="","",IF(OR([1]Tablas!C$1&gt;MATCH("?*",$AB187:$AB203,0),INDEX($T:$T,ROW($M185)+[1]Tablas!C$1)&lt;5),"",IF(INDEX($T:$T,ROW($M185)+[1]Tablas!C$1)&lt;6,"000",SUBSTITUTE(SUBSTITUTE(SUBSTITUTE(SUBSTITUTE(SUBSTITUTE(SUBSTITUTE(SUBSTITUTE(INDIRECT(ADDRESS(ROW($M185)+[1]Tablas!C$1,COLUMN($M186))),", ",""),"Aire","1"),"Agua","2"),"Fuego","3"),"Tierra","4"),"Luz","5"),"Oscuridad","6"))))</f>
        <v/>
      </c>
      <c r="AI186" s="15" t="str">
        <f ca="1">IF($AB186="","",IF(OR([1]Tablas!D$1&gt;MATCH("?*",$AB187:$AB203,0),INDEX($T:$T,ROW($M185)+[1]Tablas!D$1)&lt;5),"",IF(INDEX($T:$T,ROW($M185)+[1]Tablas!D$1)&lt;6,"000",SUBSTITUTE(SUBSTITUTE(SUBSTITUTE(SUBSTITUTE(SUBSTITUTE(SUBSTITUTE(SUBSTITUTE(INDIRECT(ADDRESS(ROW($M185)+[1]Tablas!D$1,COLUMN($M186))),", ",""),"Aire","1"),"Agua","2"),"Fuego","3"),"Tierra","4"),"Luz","5"),"Oscuridad","6"))))</f>
        <v/>
      </c>
      <c r="AJ186" s="15" t="str">
        <f ca="1">IF($AB186="","",IF(OR([1]Tablas!E$1&gt;MATCH("?*",$AB187:$AB203,0),INDEX($T:$T,ROW($M185)+[1]Tablas!E$1)&lt;5),"",IF(INDEX($T:$T,ROW($M185)+[1]Tablas!E$1)&lt;6,"000",SUBSTITUTE(SUBSTITUTE(SUBSTITUTE(SUBSTITUTE(SUBSTITUTE(SUBSTITUTE(SUBSTITUTE(INDIRECT(ADDRESS(ROW($M185)+[1]Tablas!E$1,COLUMN($M186))),", ",""),"Aire","1"),"Agua","2"),"Fuego","3"),"Tierra","4"),"Luz","5"),"Oscuridad","6"))))</f>
        <v/>
      </c>
      <c r="AK186" s="15" t="str">
        <f ca="1">IF($AB186="","",IF(OR([1]Tablas!F$1&gt;MATCH("?*",$AB187:$AB203,0),INDEX($T:$T,ROW($M185)+[1]Tablas!F$1)&lt;5),"",IF(INDEX($T:$T,ROW($M185)+[1]Tablas!F$1)&lt;6,"000",SUBSTITUTE(SUBSTITUTE(SUBSTITUTE(SUBSTITUTE(SUBSTITUTE(SUBSTITUTE(SUBSTITUTE(INDIRECT(ADDRESS(ROW($M185)+[1]Tablas!F$1,COLUMN($M186))),", ",""),"Aire","1"),"Agua","2"),"Fuego","3"),"Tierra","4"),"Luz","5"),"Oscuridad","6"))))</f>
        <v/>
      </c>
    </row>
    <row r="187" spans="1:37" x14ac:dyDescent="0.25">
      <c r="A187" s="73"/>
      <c r="B187" s="18" t="s">
        <v>266</v>
      </c>
      <c r="C187" s="15" t="str">
        <f t="shared" si="50"/>
        <v/>
      </c>
      <c r="D187" s="15" t="str">
        <f t="shared" si="51"/>
        <v/>
      </c>
      <c r="F187" s="15" t="str">
        <f t="array" ref="F187">IF(C187&lt;&gt;"",ADDRESS(ROW(C187),COLUMN(C187))&amp;":"&amp;ADDRESS(ROW(C187)-1+MATCH(TRUE,C188:$C$463&lt;&gt;"",0),COLUMN(U187)),F186)</f>
        <v>$C$185:$U$188</v>
      </c>
      <c r="G187" s="18" t="s">
        <v>266</v>
      </c>
      <c r="H187" s="28" t="s">
        <v>919</v>
      </c>
      <c r="M187" s="18" t="str">
        <f>IFERROR(VLOOKUP(G187,ListaEfectos!$A$4:$F$77,6,0),"")</f>
        <v/>
      </c>
      <c r="N187" s="46" t="str">
        <f>IF(G187="requerimiento","Desventaja",IFERROR(IF(VLOOKUP($G187,ListaEfectos!$A$4:$F$77,1,0)&lt;&gt;"","Efecto"),IFERROR(IF(VLOOKUP($G187,ListaDesventajas!$A$2:$A$24,1,0)&lt;&gt;"","Desventaja"),G187)))</f>
        <v>Desventaja</v>
      </c>
      <c r="O187" s="17">
        <f ca="1">IF($N187="Efecto",IFERROR(VLOOKUP(H187,INDIRECT(VLOOKUP($G187,ListaEfectos!$A$4:$F$77,2,0)),2,0),0),IF($N187="Desventaja",IFERROR(VLOOKUP(H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-15</v>
      </c>
      <c r="P187" s="15">
        <f ca="1">IF($N187="Efecto",IFERROR(VLOOKUP(I187,INDIRECT(VLOOKUP($G187,ListaEfectos!$A$4:$F$77,2,0)),2,0),0),IF($N187="Desventaja",IFERROR(VLOOKUP(I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0</v>
      </c>
      <c r="Q187" s="15">
        <f ca="1">IF($N187="Efecto",IFERROR(VLOOKUP(J187,INDIRECT(VLOOKUP($G187,ListaEfectos!$A$4:$F$77,2,0)),2,0),0),IF($N187="Desventaja",IFERROR(VLOOKUP(J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0</v>
      </c>
      <c r="R187" s="15">
        <f ca="1">IF($N187="Efecto",IFERROR(VLOOKUP(K187,INDIRECT(VLOOKUP($G187,ListaEfectos!$A$4:$F$77,2,0)),2,0),0),IF($N187="Desventaja",IFERROR(VLOOKUP(K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0</v>
      </c>
      <c r="S187" s="15">
        <f ca="1">IF($N187="Efecto",IFERROR(VLOOKUP(L187,INDIRECT(VLOOKUP($G187,ListaEfectos!$A$4:$F$77,2,0)),2,0),0),IF($N187="Desventaja",IFERROR(VLOOKUP(L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0</v>
      </c>
      <c r="T187" s="52">
        <f t="shared" ca="1" si="43"/>
        <v>-15</v>
      </c>
      <c r="V187" s="15" t="str">
        <f t="shared" si="44"/>
        <v/>
      </c>
      <c r="W187" s="15" t="str">
        <f t="shared" si="45"/>
        <v>Sin defensa</v>
      </c>
      <c r="X187" s="15" t="str">
        <f t="shared" si="46"/>
        <v/>
      </c>
      <c r="Y187" s="34" t="str">
        <f t="shared" ca="1" si="40"/>
        <v/>
      </c>
      <c r="Z187" s="34" t="str">
        <f t="shared" ca="1" si="31"/>
        <v/>
      </c>
      <c r="AA187" s="34" t="str">
        <f t="shared" ca="1" si="32"/>
        <v/>
      </c>
      <c r="AB187" s="61" t="str">
        <f t="shared" ca="1" si="47"/>
        <v/>
      </c>
      <c r="AC187" s="62" t="str">
        <f t="shared" ca="1" si="48"/>
        <v/>
      </c>
      <c r="AD187" s="56" t="e">
        <f t="shared" si="49"/>
        <v>#VALUE!</v>
      </c>
      <c r="AE187" s="15" t="str">
        <f t="shared" ca="1" si="36"/>
        <v/>
      </c>
      <c r="AF187" s="15" t="str">
        <f ca="1">IF($AB187="","",IF(OR([1]Tablas!A$1&gt;MATCH("?*",$AB188:$AB204,0),INDEX($T:$T,ROW($M186)+[1]Tablas!A$1)&lt;5),"",IF(INDEX($T:$T,ROW($M186)+[1]Tablas!A$1)&lt;6,"000",SUBSTITUTE(SUBSTITUTE(SUBSTITUTE(SUBSTITUTE(SUBSTITUTE(SUBSTITUTE(SUBSTITUTE(INDIRECT(ADDRESS(ROW($M186)+[1]Tablas!A$1,COLUMN($M187))),", ",""),"Aire","1"),"Agua","2"),"Fuego","3"),"Tierra","4"),"Luz","5"),"Oscuridad","6"))))</f>
        <v/>
      </c>
      <c r="AG187" s="15" t="str">
        <f ca="1">IF($AB187="","",IF(OR([1]Tablas!B$1&gt;MATCH("?*",$AB188:$AB204,0),INDEX($T:$T,ROW($M186)+[1]Tablas!B$1)&lt;5),"",IF(INDEX($T:$T,ROW($M186)+[1]Tablas!B$1)&lt;6,"000",SUBSTITUTE(SUBSTITUTE(SUBSTITUTE(SUBSTITUTE(SUBSTITUTE(SUBSTITUTE(SUBSTITUTE(INDIRECT(ADDRESS(ROW($M186)+[1]Tablas!B$1,COLUMN($M187))),", ",""),"Aire","1"),"Agua","2"),"Fuego","3"),"Tierra","4"),"Luz","5"),"Oscuridad","6"))))</f>
        <v/>
      </c>
      <c r="AH187" s="15" t="str">
        <f ca="1">IF($AB187="","",IF(OR([1]Tablas!C$1&gt;MATCH("?*",$AB188:$AB204,0),INDEX($T:$T,ROW($M186)+[1]Tablas!C$1)&lt;5),"",IF(INDEX($T:$T,ROW($M186)+[1]Tablas!C$1)&lt;6,"000",SUBSTITUTE(SUBSTITUTE(SUBSTITUTE(SUBSTITUTE(SUBSTITUTE(SUBSTITUTE(SUBSTITUTE(INDIRECT(ADDRESS(ROW($M186)+[1]Tablas!C$1,COLUMN($M187))),", ",""),"Aire","1"),"Agua","2"),"Fuego","3"),"Tierra","4"),"Luz","5"),"Oscuridad","6"))))</f>
        <v/>
      </c>
      <c r="AI187" s="15" t="str">
        <f ca="1">IF($AB187="","",IF(OR([1]Tablas!D$1&gt;MATCH("?*",$AB188:$AB204,0),INDEX($T:$T,ROW($M186)+[1]Tablas!D$1)&lt;5),"",IF(INDEX($T:$T,ROW($M186)+[1]Tablas!D$1)&lt;6,"000",SUBSTITUTE(SUBSTITUTE(SUBSTITUTE(SUBSTITUTE(SUBSTITUTE(SUBSTITUTE(SUBSTITUTE(INDIRECT(ADDRESS(ROW($M186)+[1]Tablas!D$1,COLUMN($M187))),", ",""),"Aire","1"),"Agua","2"),"Fuego","3"),"Tierra","4"),"Luz","5"),"Oscuridad","6"))))</f>
        <v/>
      </c>
      <c r="AJ187" s="15" t="str">
        <f ca="1">IF($AB187="","",IF(OR([1]Tablas!E$1&gt;MATCH("?*",$AB188:$AB204,0),INDEX($T:$T,ROW($M186)+[1]Tablas!E$1)&lt;5),"",IF(INDEX($T:$T,ROW($M186)+[1]Tablas!E$1)&lt;6,"000",SUBSTITUTE(SUBSTITUTE(SUBSTITUTE(SUBSTITUTE(SUBSTITUTE(SUBSTITUTE(SUBSTITUTE(INDIRECT(ADDRESS(ROW($M186)+[1]Tablas!E$1,COLUMN($M187))),", ",""),"Aire","1"),"Agua","2"),"Fuego","3"),"Tierra","4"),"Luz","5"),"Oscuridad","6"))))</f>
        <v/>
      </c>
      <c r="AK187" s="15" t="str">
        <f ca="1">IF($AB187="","",IF(OR([1]Tablas!F$1&gt;MATCH("?*",$AB188:$AB204,0),INDEX($T:$T,ROW($M186)+[1]Tablas!F$1)&lt;5),"",IF(INDEX($T:$T,ROW($M186)+[1]Tablas!F$1)&lt;6,"000",SUBSTITUTE(SUBSTITUTE(SUBSTITUTE(SUBSTITUTE(SUBSTITUTE(SUBSTITUTE(SUBSTITUTE(INDIRECT(ADDRESS(ROW($M186)+[1]Tablas!F$1,COLUMN($M187))),", ",""),"Aire","1"),"Agua","2"),"Fuego","3"),"Tierra","4"),"Luz","5"),"Oscuridad","6"))))</f>
        <v/>
      </c>
    </row>
    <row r="188" spans="1:37" ht="15.75" thickBot="1" x14ac:dyDescent="0.3">
      <c r="A188" s="73"/>
      <c r="C188" s="15" t="str">
        <f t="shared" si="50"/>
        <v/>
      </c>
      <c r="D188" s="15" t="str">
        <f t="shared" si="51"/>
        <v/>
      </c>
      <c r="E188" s="15" t="s">
        <v>275</v>
      </c>
      <c r="F188" s="15" t="str">
        <f t="array" ref="F188">IF(C188&lt;&gt;"",ADDRESS(ROW(C188),COLUMN(C188))&amp;":"&amp;ADDRESS(ROW(C188)-1+MATCH(TRUE,C189:$C$463&lt;&gt;"",0),COLUMN(U188)),F187)</f>
        <v>$C$185:$U$188</v>
      </c>
      <c r="G188" s="18" t="s">
        <v>275</v>
      </c>
      <c r="H188" s="28" t="s">
        <v>919</v>
      </c>
      <c r="M188" s="18" t="str">
        <f>IFERROR(VLOOKUP(G188,ListaEfectos!$A$4:$F$77,6,0),"")</f>
        <v/>
      </c>
      <c r="N188" s="46" t="str">
        <f>IF(G188="requerimiento","Desventaja",IFERROR(IF(VLOOKUP($G188,ListaEfectos!$A$4:$F$77,1,0)&lt;&gt;"","Efecto"),IFERROR(IF(VLOOKUP($G188,ListaDesventajas!$A$2:$A$24,1,0)&lt;&gt;"","Desventaja"),G188)))</f>
        <v>Desventaja</v>
      </c>
      <c r="O188" s="17">
        <f ca="1">IF($N188="Efecto",IFERROR(VLOOKUP(H188,INDIRECT(VLOOKUP($G188,ListaEfectos!$A$4:$F$77,2,0)),2,0),0),IF($N188="Desventaja",IFERROR(VLOOKUP(H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-15</v>
      </c>
      <c r="P188" s="15">
        <f ca="1">IF($N188="Efecto",IFERROR(VLOOKUP(I188,INDIRECT(VLOOKUP($G188,ListaEfectos!$A$4:$F$77,2,0)),2,0),0),IF($N188="Desventaja",IFERROR(VLOOKUP(I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0</v>
      </c>
      <c r="Q188" s="15">
        <f ca="1">IF($N188="Efecto",IFERROR(VLOOKUP(J188,INDIRECT(VLOOKUP($G188,ListaEfectos!$A$4:$F$77,2,0)),2,0),0),IF($N188="Desventaja",IFERROR(VLOOKUP(J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0</v>
      </c>
      <c r="R188" s="15">
        <f ca="1">IF($N188="Efecto",IFERROR(VLOOKUP(K188,INDIRECT(VLOOKUP($G188,ListaEfectos!$A$4:$F$77,2,0)),2,0),0),IF($N188="Desventaja",IFERROR(VLOOKUP(K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0</v>
      </c>
      <c r="S188" s="15">
        <f ca="1">IF($N188="Efecto",IFERROR(VLOOKUP(L188,INDIRECT(VLOOKUP($G188,ListaEfectos!$A$4:$F$77,2,0)),2,0),0),IF($N188="Desventaja",IFERROR(VLOOKUP(L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0</v>
      </c>
      <c r="T188" s="52">
        <f t="shared" ca="1" si="43"/>
        <v>-15</v>
      </c>
      <c r="V188" s="15" t="str">
        <f t="shared" si="44"/>
        <v/>
      </c>
      <c r="W188" s="15" t="str">
        <f t="shared" si="45"/>
        <v>Exceso de energía</v>
      </c>
      <c r="X188" s="15" t="str">
        <f t="shared" si="46"/>
        <v/>
      </c>
      <c r="Y188" s="34" t="str">
        <f t="shared" ca="1" si="40"/>
        <v/>
      </c>
      <c r="Z188" s="34" t="str">
        <f t="shared" ca="1" si="31"/>
        <v/>
      </c>
      <c r="AA188" s="34" t="str">
        <f t="shared" ca="1" si="32"/>
        <v/>
      </c>
      <c r="AB188" s="61" t="str">
        <f t="shared" ca="1" si="47"/>
        <v/>
      </c>
      <c r="AC188" s="62" t="str">
        <f t="shared" ca="1" si="48"/>
        <v/>
      </c>
      <c r="AD188" s="56" t="str">
        <f t="shared" si="49"/>
        <v/>
      </c>
      <c r="AE188" s="15" t="str">
        <f t="shared" ca="1" si="36"/>
        <v/>
      </c>
      <c r="AF188" s="15" t="str">
        <f ca="1">IF($AB188="","",IF(OR([1]Tablas!A$1&gt;MATCH("?*",$AB189:$AB205,0),INDEX($T:$T,ROW($M187)+[1]Tablas!A$1)&lt;5),"",IF(INDEX($T:$T,ROW($M187)+[1]Tablas!A$1)&lt;6,"000",SUBSTITUTE(SUBSTITUTE(SUBSTITUTE(SUBSTITUTE(SUBSTITUTE(SUBSTITUTE(SUBSTITUTE(INDIRECT(ADDRESS(ROW($M187)+[1]Tablas!A$1,COLUMN($M188))),", ",""),"Aire","1"),"Agua","2"),"Fuego","3"),"Tierra","4"),"Luz","5"),"Oscuridad","6"))))</f>
        <v/>
      </c>
      <c r="AG188" s="15" t="str">
        <f ca="1">IF($AB188="","",IF(OR([1]Tablas!B$1&gt;MATCH("?*",$AB189:$AB205,0),INDEX($T:$T,ROW($M187)+[1]Tablas!B$1)&lt;5),"",IF(INDEX($T:$T,ROW($M187)+[1]Tablas!B$1)&lt;6,"000",SUBSTITUTE(SUBSTITUTE(SUBSTITUTE(SUBSTITUTE(SUBSTITUTE(SUBSTITUTE(SUBSTITUTE(INDIRECT(ADDRESS(ROW($M187)+[1]Tablas!B$1,COLUMN($M188))),", ",""),"Aire","1"),"Agua","2"),"Fuego","3"),"Tierra","4"),"Luz","5"),"Oscuridad","6"))))</f>
        <v/>
      </c>
      <c r="AH188" s="15" t="str">
        <f ca="1">IF($AB188="","",IF(OR([1]Tablas!C$1&gt;MATCH("?*",$AB189:$AB205,0),INDEX($T:$T,ROW($M187)+[1]Tablas!C$1)&lt;5),"",IF(INDEX($T:$T,ROW($M187)+[1]Tablas!C$1)&lt;6,"000",SUBSTITUTE(SUBSTITUTE(SUBSTITUTE(SUBSTITUTE(SUBSTITUTE(SUBSTITUTE(SUBSTITUTE(INDIRECT(ADDRESS(ROW($M187)+[1]Tablas!C$1,COLUMN($M188))),", ",""),"Aire","1"),"Agua","2"),"Fuego","3"),"Tierra","4"),"Luz","5"),"Oscuridad","6"))))</f>
        <v/>
      </c>
      <c r="AI188" s="15" t="str">
        <f ca="1">IF($AB188="","",IF(OR([1]Tablas!D$1&gt;MATCH("?*",$AB189:$AB205,0),INDEX($T:$T,ROW($M187)+[1]Tablas!D$1)&lt;5),"",IF(INDEX($T:$T,ROW($M187)+[1]Tablas!D$1)&lt;6,"000",SUBSTITUTE(SUBSTITUTE(SUBSTITUTE(SUBSTITUTE(SUBSTITUTE(SUBSTITUTE(SUBSTITUTE(INDIRECT(ADDRESS(ROW($M187)+[1]Tablas!D$1,COLUMN($M188))),", ",""),"Aire","1"),"Agua","2"),"Fuego","3"),"Tierra","4"),"Luz","5"),"Oscuridad","6"))))</f>
        <v/>
      </c>
      <c r="AJ188" s="15" t="str">
        <f ca="1">IF($AB188="","",IF(OR([1]Tablas!E$1&gt;MATCH("?*",$AB189:$AB205,0),INDEX($T:$T,ROW($M187)+[1]Tablas!E$1)&lt;5),"",IF(INDEX($T:$T,ROW($M187)+[1]Tablas!E$1)&lt;6,"000",SUBSTITUTE(SUBSTITUTE(SUBSTITUTE(SUBSTITUTE(SUBSTITUTE(SUBSTITUTE(SUBSTITUTE(INDIRECT(ADDRESS(ROW($M187)+[1]Tablas!E$1,COLUMN($M188))),", ",""),"Aire","1"),"Agua","2"),"Fuego","3"),"Tierra","4"),"Luz","5"),"Oscuridad","6"))))</f>
        <v/>
      </c>
      <c r="AK188" s="15" t="str">
        <f ca="1">IF($AB188="","",IF(OR([1]Tablas!F$1&gt;MATCH("?*",$AB189:$AB205,0),INDEX($T:$T,ROW($M187)+[1]Tablas!F$1)&lt;5),"",IF(INDEX($T:$T,ROW($M187)+[1]Tablas!F$1)&lt;6,"000",SUBSTITUTE(SUBSTITUTE(SUBSTITUTE(SUBSTITUTE(SUBSTITUTE(SUBSTITUTE(SUBSTITUTE(INDIRECT(ADDRESS(ROW($M187)+[1]Tablas!F$1,COLUMN($M188))),", ",""),"Aire","1"),"Agua","2"),"Fuego","3"),"Tierra","4"),"Luz","5"),"Oscuridad","6"))))</f>
        <v/>
      </c>
    </row>
    <row r="189" spans="1:37" s="20" customFormat="1" x14ac:dyDescent="0.25">
      <c r="A189" s="70" t="s">
        <v>320</v>
      </c>
      <c r="B189" s="21" t="s">
        <v>446</v>
      </c>
      <c r="C189" s="20">
        <f t="shared" si="50"/>
        <v>35</v>
      </c>
      <c r="D189" s="20">
        <f t="shared" si="51"/>
        <v>1</v>
      </c>
      <c r="E189" s="20" t="s">
        <v>117</v>
      </c>
      <c r="F189" s="20" t="str">
        <f t="array" ref="F189">IF(C189&lt;&gt;"",ADDRESS(ROW(C189),COLUMN(C189))&amp;":"&amp;ADDRESS(ROW(C189)-1+MATCH(TRUE,C190:$C$463&lt;&gt;"",0),COLUMN(U189)),F188)</f>
        <v>$C$189:$U$193</v>
      </c>
      <c r="G189" s="21" t="s">
        <v>117</v>
      </c>
      <c r="H189" s="26" t="s">
        <v>358</v>
      </c>
      <c r="M189" s="21" t="str">
        <f>IFERROR(VLOOKUP(G189,ListaEfectos!$A$4:$F$77,6,0),"")</f>
        <v>Agua</v>
      </c>
      <c r="N189" s="47" t="str">
        <f>IF(G189="requerimiento","Desventaja",IFERROR(IF(VLOOKUP($G189,ListaEfectos!$A$4:$F$77,1,0)&lt;&gt;"","Efecto"),IFERROR(IF(VLOOKUP($G189,ListaDesventajas!$A$2:$A$24,1,0)&lt;&gt;"","Desventaja"),G189)))</f>
        <v>Efecto</v>
      </c>
      <c r="O189" s="19">
        <f ca="1">IF($N189="Efecto",IFERROR(VLOOKUP(H189,INDIRECT(VLOOKUP($G189,ListaEfectos!$A$4:$F$77,2,0)),2,0),0),IF($N189="Desventaja",IFERROR(VLOOKUP(H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20</v>
      </c>
      <c r="P189" s="20">
        <f ca="1">IF($N189="Efecto",IFERROR(VLOOKUP(I189,INDIRECT(VLOOKUP($G189,ListaEfectos!$A$4:$F$77,2,0)),2,0),0),IF($N189="Desventaja",IFERROR(VLOOKUP(I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0</v>
      </c>
      <c r="Q189" s="20">
        <f ca="1">IF($N189="Efecto",IFERROR(VLOOKUP(J189,INDIRECT(VLOOKUP($G189,ListaEfectos!$A$4:$F$77,2,0)),2,0),0),IF($N189="Desventaja",IFERROR(VLOOKUP(J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0</v>
      </c>
      <c r="R189" s="20">
        <f ca="1">IF($N189="Efecto",IFERROR(VLOOKUP(K189,INDIRECT(VLOOKUP($G189,ListaEfectos!$A$4:$F$77,2,0)),2,0),0),IF($N189="Desventaja",IFERROR(VLOOKUP(K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0</v>
      </c>
      <c r="S189" s="20">
        <f ca="1">IF($N189="Efecto",IFERROR(VLOOKUP(L189,INDIRECT(VLOOKUP($G189,ListaEfectos!$A$4:$F$77,2,0)),2,0),0),IF($N189="Desventaja",IFERROR(VLOOKUP(L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0</v>
      </c>
      <c r="T189" s="53">
        <f t="shared" ca="1" si="43"/>
        <v>20</v>
      </c>
      <c r="U189" s="38"/>
      <c r="V189" s="20" t="str">
        <f t="shared" si="44"/>
        <v>Ataque adicional (+1)</v>
      </c>
      <c r="W189" s="20" t="str">
        <f t="shared" si="45"/>
        <v/>
      </c>
      <c r="X189" s="20" t="str">
        <f t="shared" si="46"/>
        <v/>
      </c>
      <c r="Y189" s="39" t="str">
        <f t="shared" ca="1" si="40"/>
        <v>Ataque adicional (+1), Ataque a Distancia (20 metros), Ataque indirecto</v>
      </c>
      <c r="Z189" s="39" t="str">
        <f t="shared" ca="1" si="31"/>
        <v>Condición (Terreno Determinado: Terreno abierto)</v>
      </c>
      <c r="AA189" s="39" t="str">
        <f t="shared" ca="1" si="32"/>
        <v/>
      </c>
      <c r="AB189" s="63" t="str">
        <f t="shared" ca="1" si="47"/>
        <v>Ataque adicional (+1), Ataque a Distancia (20 metros), Ataque indirecto</v>
      </c>
      <c r="AC189" s="64" t="str">
        <f t="shared" ca="1" si="48"/>
        <v>Condición (Terreno Determinado: Terreno abierto)</v>
      </c>
      <c r="AD189" s="57" t="str">
        <f t="shared" si="49"/>
        <v>Apertura Espacial</v>
      </c>
      <c r="AE189" s="20" t="str">
        <f t="shared" ca="1" si="36"/>
        <v>Agua, Agua, Aire, Fuego, Agua, Aire, Oscuridad</v>
      </c>
      <c r="AF189" s="20" t="str">
        <f ca="1">IF($AB189="","",IF(OR([1]Tablas!A$1&gt;MATCH("?*",$AB190:$AB206,0),INDEX($T:$T,ROW($M188)+[1]Tablas!A$1)&lt;5),"",IF(INDEX($T:$T,ROW($M188)+[1]Tablas!A$1)&lt;6,"000",SUBSTITUTE(SUBSTITUTE(SUBSTITUTE(SUBSTITUTE(SUBSTITUTE(SUBSTITUTE(SUBSTITUTE(INDIRECT(ADDRESS(ROW($M188)+[1]Tablas!A$1,COLUMN($M189))),", ",""),"Aire","1"),"Agua","2"),"Fuego","3"),"Tierra","4"),"Luz","5"),"Oscuridad","6"))))</f>
        <v>2</v>
      </c>
      <c r="AG189" s="20" t="str">
        <f ca="1">IF($AB189="","",IF(OR([1]Tablas!B$1&gt;MATCH("?*",$AB190:$AB206,0),INDEX($T:$T,ROW($M188)+[1]Tablas!B$1)&lt;5),"",IF(INDEX($T:$T,ROW($M188)+[1]Tablas!B$1)&lt;6,"000",SUBSTITUTE(SUBSTITUTE(SUBSTITUTE(SUBSTITUTE(SUBSTITUTE(SUBSTITUTE(SUBSTITUTE(INDIRECT(ADDRESS(ROW($M188)+[1]Tablas!B$1,COLUMN($M189))),", ",""),"Aire","1"),"Agua","2"),"Fuego","3"),"Tierra","4"),"Luz","5"),"Oscuridad","6"))))</f>
        <v>213</v>
      </c>
      <c r="AH189" s="20" t="str">
        <f ca="1">IF($AB189="","",IF(OR([1]Tablas!C$1&gt;MATCH("?*",$AB190:$AB206,0),INDEX($T:$T,ROW($M188)+[1]Tablas!C$1)&lt;5),"",IF(INDEX($T:$T,ROW($M188)+[1]Tablas!C$1)&lt;6,"000",SUBSTITUTE(SUBSTITUTE(SUBSTITUTE(SUBSTITUTE(SUBSTITUTE(SUBSTITUTE(SUBSTITUTE(INDIRECT(ADDRESS(ROW($M188)+[1]Tablas!C$1,COLUMN($M189))),", ",""),"Aire","1"),"Agua","2"),"Fuego","3"),"Tierra","4"),"Luz","5"),"Oscuridad","6"))))</f>
        <v/>
      </c>
      <c r="AI189" s="20" t="str">
        <f ca="1">IF($AB189="","",IF(OR([1]Tablas!D$1&gt;MATCH("?*",$AB190:$AB206,0),INDEX($T:$T,ROW($M188)+[1]Tablas!D$1)&lt;5),"",IF(INDEX($T:$T,ROW($M188)+[1]Tablas!D$1)&lt;6,"000",SUBSTITUTE(SUBSTITUTE(SUBSTITUTE(SUBSTITUTE(SUBSTITUTE(SUBSTITUTE(SUBSTITUTE(INDIRECT(ADDRESS(ROW($M188)+[1]Tablas!D$1,COLUMN($M189))),", ",""),"Aire","1"),"Agua","2"),"Fuego","3"),"Tierra","4"),"Luz","5"),"Oscuridad","6"))))</f>
        <v/>
      </c>
      <c r="AJ189" s="20" t="str">
        <f ca="1">IF($AB189="","",IF(OR([1]Tablas!E$1&gt;MATCH("?*",$AB190:$AB206,0),INDEX($T:$T,ROW($M188)+[1]Tablas!E$1)&lt;5),"",IF(INDEX($T:$T,ROW($M188)+[1]Tablas!E$1)&lt;6,"000",SUBSTITUTE(SUBSTITUTE(SUBSTITUTE(SUBSTITUTE(SUBSTITUTE(SUBSTITUTE(SUBSTITUTE(INDIRECT(ADDRESS(ROW($M188)+[1]Tablas!E$1,COLUMN($M189))),", ",""),"Aire","1"),"Agua","2"),"Fuego","3"),"Tierra","4"),"Luz","5"),"Oscuridad","6"))))</f>
        <v/>
      </c>
      <c r="AK189" s="20" t="str">
        <f ca="1">IF($AB189="","",IF(OR([1]Tablas!F$1&gt;MATCH("?*",$AB190:$AB206,0),INDEX($T:$T,ROW($M188)+[1]Tablas!F$1)&lt;5),"",IF(INDEX($T:$T,ROW($M188)+[1]Tablas!F$1)&lt;6,"000",SUBSTITUTE(SUBSTITUTE(SUBSTITUTE(SUBSTITUTE(SUBSTITUTE(SUBSTITUTE(SUBSTITUTE(INDIRECT(ADDRESS(ROW($M188)+[1]Tablas!F$1,COLUMN($M189))),", ",""),"Aire","1"),"Agua","2"),"Fuego","3"),"Tierra","4"),"Luz","5"),"Oscuridad","6"))))</f>
        <v/>
      </c>
    </row>
    <row r="190" spans="1:37" x14ac:dyDescent="0.25">
      <c r="A190" s="71"/>
      <c r="C190" s="15" t="str">
        <f t="shared" si="50"/>
        <v/>
      </c>
      <c r="D190" s="15" t="str">
        <f t="shared" si="51"/>
        <v/>
      </c>
      <c r="E190" s="15" t="s">
        <v>118</v>
      </c>
      <c r="F190" s="15" t="str">
        <f t="array" ref="F190">IF(C190&lt;&gt;"",ADDRESS(ROW(C190),COLUMN(C190))&amp;":"&amp;ADDRESS(ROW(C190)-1+MATCH(TRUE,C191:$C$463&lt;&gt;"",0),COLUMN(U190)),F189)</f>
        <v>$C$189:$U$193</v>
      </c>
      <c r="G190" s="18" t="s">
        <v>243</v>
      </c>
      <c r="H190" s="15" t="s">
        <v>353</v>
      </c>
      <c r="M190" s="18" t="str">
        <f>IFERROR(VLOOKUP(G190,ListaEfectos!$A$4:$F$77,6,0),"")</f>
        <v>Agua, Aire, Fuego</v>
      </c>
      <c r="N190" s="46" t="str">
        <f>IF(G190="requerimiento","Desventaja",IFERROR(IF(VLOOKUP($G190,ListaEfectos!$A$4:$F$77,1,0)&lt;&gt;"","Efecto"),IFERROR(IF(VLOOKUP($G190,ListaDesventajas!$A$2:$A$24,1,0)&lt;&gt;"","Desventaja"),G190)))</f>
        <v>Efecto</v>
      </c>
      <c r="O190" s="17">
        <f ca="1">IF($N190="Efecto",IFERROR(VLOOKUP(H190,INDIRECT(VLOOKUP($G190,ListaEfectos!$A$4:$F$77,2,0)),2,0),0),IF($N190="Desventaja",IFERROR(VLOOKUP(H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10</v>
      </c>
      <c r="P190" s="15">
        <f ca="1">IF($N190="Efecto",IFERROR(VLOOKUP(I190,INDIRECT(VLOOKUP($G190,ListaEfectos!$A$4:$F$77,2,0)),2,0),0),IF($N190="Desventaja",IFERROR(VLOOKUP(I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0</v>
      </c>
      <c r="Q190" s="15">
        <f ca="1">IF($N190="Efecto",IFERROR(VLOOKUP(J190,INDIRECT(VLOOKUP($G190,ListaEfectos!$A$4:$F$77,2,0)),2,0),0),IF($N190="Desventaja",IFERROR(VLOOKUP(J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0</v>
      </c>
      <c r="R190" s="15">
        <f ca="1">IF($N190="Efecto",IFERROR(VLOOKUP(K190,INDIRECT(VLOOKUP($G190,ListaEfectos!$A$4:$F$77,2,0)),2,0),0),IF($N190="Desventaja",IFERROR(VLOOKUP(K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0</v>
      </c>
      <c r="S190" s="15">
        <f ca="1">IF($N190="Efecto",IFERROR(VLOOKUP(L190,INDIRECT(VLOOKUP($G190,ListaEfectos!$A$4:$F$77,2,0)),2,0),0),IF($N190="Desventaja",IFERROR(VLOOKUP(L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0</v>
      </c>
      <c r="T190" s="52">
        <f t="shared" ca="1" si="43"/>
        <v>10</v>
      </c>
      <c r="V190" s="15" t="str">
        <f t="shared" si="44"/>
        <v>Ataque a Distancia (20 metros)</v>
      </c>
      <c r="W190" s="15" t="str">
        <f t="shared" si="45"/>
        <v/>
      </c>
      <c r="X190" s="15" t="str">
        <f t="shared" si="46"/>
        <v/>
      </c>
      <c r="Y190" s="34" t="str">
        <f t="shared" ca="1" si="40"/>
        <v/>
      </c>
      <c r="Z190" s="34" t="str">
        <f t="shared" ca="1" si="31"/>
        <v/>
      </c>
      <c r="AA190" s="34" t="str">
        <f t="shared" ca="1" si="32"/>
        <v/>
      </c>
      <c r="AB190" s="61" t="str">
        <f t="shared" ca="1" si="47"/>
        <v/>
      </c>
      <c r="AC190" s="62" t="str">
        <f t="shared" ca="1" si="48"/>
        <v/>
      </c>
      <c r="AD190" s="56" t="str">
        <f t="shared" si="49"/>
        <v/>
      </c>
      <c r="AE190" s="15" t="str">
        <f t="shared" ca="1" si="36"/>
        <v/>
      </c>
      <c r="AF190" s="15" t="str">
        <f ca="1">IF($AB190="","",IF(OR([1]Tablas!A$1&gt;MATCH("?*",$AB191:$AB207,0),INDEX($T:$T,ROW($M189)+[1]Tablas!A$1)&lt;5),"",IF(INDEX($T:$T,ROW($M189)+[1]Tablas!A$1)&lt;6,"000",SUBSTITUTE(SUBSTITUTE(SUBSTITUTE(SUBSTITUTE(SUBSTITUTE(SUBSTITUTE(SUBSTITUTE(INDIRECT(ADDRESS(ROW($M189)+[1]Tablas!A$1,COLUMN($M190))),", ",""),"Aire","1"),"Agua","2"),"Fuego","3"),"Tierra","4"),"Luz","5"),"Oscuridad","6"))))</f>
        <v/>
      </c>
      <c r="AG190" s="15" t="str">
        <f ca="1">IF($AB190="","",IF(OR([1]Tablas!B$1&gt;MATCH("?*",$AB191:$AB207,0),INDEX($T:$T,ROW($M189)+[1]Tablas!B$1)&lt;5),"",IF(INDEX($T:$T,ROW($M189)+[1]Tablas!B$1)&lt;6,"000",SUBSTITUTE(SUBSTITUTE(SUBSTITUTE(SUBSTITUTE(SUBSTITUTE(SUBSTITUTE(SUBSTITUTE(INDIRECT(ADDRESS(ROW($M189)+[1]Tablas!B$1,COLUMN($M190))),", ",""),"Aire","1"),"Agua","2"),"Fuego","3"),"Tierra","4"),"Luz","5"),"Oscuridad","6"))))</f>
        <v/>
      </c>
      <c r="AH190" s="15" t="str">
        <f ca="1">IF($AB190="","",IF(OR([1]Tablas!C$1&gt;MATCH("?*",$AB191:$AB207,0),INDEX($T:$T,ROW($M189)+[1]Tablas!C$1)&lt;5),"",IF(INDEX($T:$T,ROW($M189)+[1]Tablas!C$1)&lt;6,"000",SUBSTITUTE(SUBSTITUTE(SUBSTITUTE(SUBSTITUTE(SUBSTITUTE(SUBSTITUTE(SUBSTITUTE(INDIRECT(ADDRESS(ROW($M189)+[1]Tablas!C$1,COLUMN($M190))),", ",""),"Aire","1"),"Agua","2"),"Fuego","3"),"Tierra","4"),"Luz","5"),"Oscuridad","6"))))</f>
        <v/>
      </c>
      <c r="AI190" s="15" t="str">
        <f ca="1">IF($AB190="","",IF(OR([1]Tablas!D$1&gt;MATCH("?*",$AB191:$AB207,0),INDEX($T:$T,ROW($M189)+[1]Tablas!D$1)&lt;5),"",IF(INDEX($T:$T,ROW($M189)+[1]Tablas!D$1)&lt;6,"000",SUBSTITUTE(SUBSTITUTE(SUBSTITUTE(SUBSTITUTE(SUBSTITUTE(SUBSTITUTE(SUBSTITUTE(INDIRECT(ADDRESS(ROW($M189)+[1]Tablas!D$1,COLUMN($M190))),", ",""),"Aire","1"),"Agua","2"),"Fuego","3"),"Tierra","4"),"Luz","5"),"Oscuridad","6"))))</f>
        <v/>
      </c>
      <c r="AJ190" s="15" t="str">
        <f ca="1">IF($AB190="","",IF(OR([1]Tablas!E$1&gt;MATCH("?*",$AB191:$AB207,0),INDEX($T:$T,ROW($M189)+[1]Tablas!E$1)&lt;5),"",IF(INDEX($T:$T,ROW($M189)+[1]Tablas!E$1)&lt;6,"000",SUBSTITUTE(SUBSTITUTE(SUBSTITUTE(SUBSTITUTE(SUBSTITUTE(SUBSTITUTE(SUBSTITUTE(INDIRECT(ADDRESS(ROW($M189)+[1]Tablas!E$1,COLUMN($M190))),", ",""),"Aire","1"),"Agua","2"),"Fuego","3"),"Tierra","4"),"Luz","5"),"Oscuridad","6"))))</f>
        <v/>
      </c>
      <c r="AK190" s="15" t="str">
        <f ca="1">IF($AB190="","",IF(OR([1]Tablas!F$1&gt;MATCH("?*",$AB191:$AB207,0),INDEX($T:$T,ROW($M189)+[1]Tablas!F$1)&lt;5),"",IF(INDEX($T:$T,ROW($M189)+[1]Tablas!F$1)&lt;6,"000",SUBSTITUTE(SUBSTITUTE(SUBSTITUTE(SUBSTITUTE(SUBSTITUTE(SUBSTITUTE(SUBSTITUTE(INDIRECT(ADDRESS(ROW($M189)+[1]Tablas!F$1,COLUMN($M190))),", ",""),"Aire","1"),"Agua","2"),"Fuego","3"),"Tierra","4"),"Luz","5"),"Oscuridad","6"))))</f>
        <v/>
      </c>
    </row>
    <row r="191" spans="1:37" x14ac:dyDescent="0.25">
      <c r="A191" s="71"/>
      <c r="C191" s="15" t="str">
        <f t="shared" si="50"/>
        <v/>
      </c>
      <c r="D191" s="15" t="str">
        <f t="shared" si="51"/>
        <v/>
      </c>
      <c r="E191" s="15" t="s">
        <v>61</v>
      </c>
      <c r="F191" s="15" t="str">
        <f t="array" ref="F191">IF(C191&lt;&gt;"",ADDRESS(ROW(C191),COLUMN(C191))&amp;":"&amp;ADDRESS(ROW(C191)-1+MATCH(TRUE,C192:$C$463&lt;&gt;"",0),COLUMN(U191)),F190)</f>
        <v>$C$189:$U$193</v>
      </c>
      <c r="G191" s="18" t="s">
        <v>61</v>
      </c>
      <c r="H191" s="28" t="s">
        <v>919</v>
      </c>
      <c r="M191" s="18" t="str">
        <f>IFERROR(VLOOKUP(G191,ListaEfectos!$A$4:$F$77,6,0),"")</f>
        <v>Agua, Aire, Oscuridad</v>
      </c>
      <c r="N191" s="46" t="str">
        <f>IF(G191="requerimiento","Desventaja",IFERROR(IF(VLOOKUP($G191,ListaEfectos!$A$4:$F$77,1,0)&lt;&gt;"","Efecto"),IFERROR(IF(VLOOKUP($G191,ListaDesventajas!$A$2:$A$24,1,0)&lt;&gt;"","Desventaja"),G191)))</f>
        <v>Efecto</v>
      </c>
      <c r="O191" s="17">
        <f ca="1">IF($N191="Efecto",IFERROR(VLOOKUP(H191,INDIRECT(VLOOKUP($G191,ListaEfectos!$A$4:$F$77,2,0)),2,0),0),IF($N191="Desventaja",IFERROR(VLOOKUP(H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P191" s="15">
        <f ca="1">IF($N191="Efecto",IFERROR(VLOOKUP(I191,INDIRECT(VLOOKUP($G191,ListaEfectos!$A$4:$F$77,2,0)),2,0),0),IF($N191="Desventaja",IFERROR(VLOOKUP(I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Q191" s="15">
        <f ca="1">IF($N191="Efecto",IFERROR(VLOOKUP(J191,INDIRECT(VLOOKUP($G191,ListaEfectos!$A$4:$F$77,2,0)),2,0),0),IF($N191="Desventaja",IFERROR(VLOOKUP(J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R191" s="15">
        <f ca="1">IF($N191="Efecto",IFERROR(VLOOKUP(K191,INDIRECT(VLOOKUP($G191,ListaEfectos!$A$4:$F$77,2,0)),2,0),0),IF($N191="Desventaja",IFERROR(VLOOKUP(K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S191" s="15">
        <f ca="1">IF($N191="Efecto",IFERROR(VLOOKUP(L191,INDIRECT(VLOOKUP($G191,ListaEfectos!$A$4:$F$77,2,0)),2,0),0),IF($N191="Desventaja",IFERROR(VLOOKUP(L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T191" s="52">
        <f t="shared" ca="1" si="43"/>
        <v>0</v>
      </c>
      <c r="V191" s="15" t="str">
        <f t="shared" si="44"/>
        <v>Ataque indirecto</v>
      </c>
      <c r="W191" s="15" t="str">
        <f t="shared" si="45"/>
        <v/>
      </c>
      <c r="X191" s="15" t="str">
        <f t="shared" si="46"/>
        <v/>
      </c>
      <c r="Y191" s="34" t="str">
        <f t="shared" ca="1" si="40"/>
        <v/>
      </c>
      <c r="Z191" s="34" t="str">
        <f t="shared" ca="1" si="31"/>
        <v/>
      </c>
      <c r="AA191" s="34" t="str">
        <f t="shared" ca="1" si="32"/>
        <v/>
      </c>
      <c r="AB191" s="61" t="str">
        <f t="shared" ca="1" si="47"/>
        <v/>
      </c>
      <c r="AC191" s="62" t="str">
        <f t="shared" ca="1" si="48"/>
        <v/>
      </c>
      <c r="AD191" s="56" t="str">
        <f t="shared" si="49"/>
        <v/>
      </c>
      <c r="AE191" s="15" t="str">
        <f t="shared" ca="1" si="36"/>
        <v/>
      </c>
      <c r="AF191" s="15" t="str">
        <f ca="1">IF($AB191="","",IF(OR([1]Tablas!A$1&gt;MATCH("?*",$AB192:$AB208,0),INDEX($T:$T,ROW($M190)+[1]Tablas!A$1)&lt;5),"",IF(INDEX($T:$T,ROW($M190)+[1]Tablas!A$1)&lt;6,"000",SUBSTITUTE(SUBSTITUTE(SUBSTITUTE(SUBSTITUTE(SUBSTITUTE(SUBSTITUTE(SUBSTITUTE(INDIRECT(ADDRESS(ROW($M190)+[1]Tablas!A$1,COLUMN($M191))),", ",""),"Aire","1"),"Agua","2"),"Fuego","3"),"Tierra","4"),"Luz","5"),"Oscuridad","6"))))</f>
        <v/>
      </c>
      <c r="AG191" s="15" t="str">
        <f ca="1">IF($AB191="","",IF(OR([1]Tablas!B$1&gt;MATCH("?*",$AB192:$AB208,0),INDEX($T:$T,ROW($M190)+[1]Tablas!B$1)&lt;5),"",IF(INDEX($T:$T,ROW($M190)+[1]Tablas!B$1)&lt;6,"000",SUBSTITUTE(SUBSTITUTE(SUBSTITUTE(SUBSTITUTE(SUBSTITUTE(SUBSTITUTE(SUBSTITUTE(INDIRECT(ADDRESS(ROW($M190)+[1]Tablas!B$1,COLUMN($M191))),", ",""),"Aire","1"),"Agua","2"),"Fuego","3"),"Tierra","4"),"Luz","5"),"Oscuridad","6"))))</f>
        <v/>
      </c>
      <c r="AH191" s="15" t="str">
        <f ca="1">IF($AB191="","",IF(OR([1]Tablas!C$1&gt;MATCH("?*",$AB192:$AB208,0),INDEX($T:$T,ROW($M190)+[1]Tablas!C$1)&lt;5),"",IF(INDEX($T:$T,ROW($M190)+[1]Tablas!C$1)&lt;6,"000",SUBSTITUTE(SUBSTITUTE(SUBSTITUTE(SUBSTITUTE(SUBSTITUTE(SUBSTITUTE(SUBSTITUTE(INDIRECT(ADDRESS(ROW($M190)+[1]Tablas!C$1,COLUMN($M191))),", ",""),"Aire","1"),"Agua","2"),"Fuego","3"),"Tierra","4"),"Luz","5"),"Oscuridad","6"))))</f>
        <v/>
      </c>
      <c r="AI191" s="15" t="str">
        <f ca="1">IF($AB191="","",IF(OR([1]Tablas!D$1&gt;MATCH("?*",$AB192:$AB208,0),INDEX($T:$T,ROW($M190)+[1]Tablas!D$1)&lt;5),"",IF(INDEX($T:$T,ROW($M190)+[1]Tablas!D$1)&lt;6,"000",SUBSTITUTE(SUBSTITUTE(SUBSTITUTE(SUBSTITUTE(SUBSTITUTE(SUBSTITUTE(SUBSTITUTE(INDIRECT(ADDRESS(ROW($M190)+[1]Tablas!D$1,COLUMN($M191))),", ",""),"Aire","1"),"Agua","2"),"Fuego","3"),"Tierra","4"),"Luz","5"),"Oscuridad","6"))))</f>
        <v/>
      </c>
      <c r="AJ191" s="15" t="str">
        <f ca="1">IF($AB191="","",IF(OR([1]Tablas!E$1&gt;MATCH("?*",$AB192:$AB208,0),INDEX($T:$T,ROW($M190)+[1]Tablas!E$1)&lt;5),"",IF(INDEX($T:$T,ROW($M190)+[1]Tablas!E$1)&lt;6,"000",SUBSTITUTE(SUBSTITUTE(SUBSTITUTE(SUBSTITUTE(SUBSTITUTE(SUBSTITUTE(SUBSTITUTE(INDIRECT(ADDRESS(ROW($M190)+[1]Tablas!E$1,COLUMN($M191))),", ",""),"Aire","1"),"Agua","2"),"Fuego","3"),"Tierra","4"),"Luz","5"),"Oscuridad","6"))))</f>
        <v/>
      </c>
      <c r="AK191" s="15" t="str">
        <f ca="1">IF($AB191="","",IF(OR([1]Tablas!F$1&gt;MATCH("?*",$AB192:$AB208,0),INDEX($T:$T,ROW($M190)+[1]Tablas!F$1)&lt;5),"",IF(INDEX($T:$T,ROW($M190)+[1]Tablas!F$1)&lt;6,"000",SUBSTITUTE(SUBSTITUTE(SUBSTITUTE(SUBSTITUTE(SUBSTITUTE(SUBSTITUTE(SUBSTITUTE(INDIRECT(ADDRESS(ROW($M190)+[1]Tablas!F$1,COLUMN($M191))),", ",""),"Aire","1"),"Agua","2"),"Fuego","3"),"Tierra","4"),"Luz","5"),"Oscuridad","6"))))</f>
        <v/>
      </c>
    </row>
    <row r="192" spans="1:37" x14ac:dyDescent="0.25">
      <c r="A192" s="71"/>
      <c r="C192" s="15" t="str">
        <f t="shared" si="50"/>
        <v/>
      </c>
      <c r="D192" s="15" t="str">
        <f t="shared" si="51"/>
        <v/>
      </c>
      <c r="E192" s="15" t="s">
        <v>75</v>
      </c>
      <c r="F192" s="15" t="str">
        <f t="array" ref="F192">IF(C192&lt;&gt;"",ADDRESS(ROW(C192),COLUMN(C192))&amp;":"&amp;ADDRESS(ROW(C192)-1+MATCH(TRUE,C193:$C$463&lt;&gt;"",0),COLUMN(U192)),F191)</f>
        <v>$C$189:$U$193</v>
      </c>
      <c r="M192" s="18" t="str">
        <f>IFERROR(VLOOKUP(G192,ListaEfectos!$A$4:$F$77,6,0),"")</f>
        <v/>
      </c>
      <c r="N192" s="46">
        <f>IF(G192="requerimiento","Desventaja",IFERROR(IF(VLOOKUP($G192,ListaEfectos!$A$4:$F$77,1,0)&lt;&gt;"","Efecto"),IFERROR(IF(VLOOKUP($G192,ListaDesventajas!$A$2:$A$24,1,0)&lt;&gt;"","Desventaja"),G192)))</f>
        <v>0</v>
      </c>
      <c r="O192" s="17">
        <f ca="1">IF($N192="Efecto",IFERROR(VLOOKUP(H192,INDIRECT(VLOOKUP($G192,ListaEfectos!$A$4:$F$77,2,0)),2,0),0),IF($N192="Desventaja",IFERROR(VLOOKUP(H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P192" s="15">
        <f ca="1">IF($N192="Efecto",IFERROR(VLOOKUP(I192,INDIRECT(VLOOKUP($G192,ListaEfectos!$A$4:$F$77,2,0)),2,0),0),IF($N192="Desventaja",IFERROR(VLOOKUP(I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Q192" s="15">
        <f ca="1">IF($N192="Efecto",IFERROR(VLOOKUP(J192,INDIRECT(VLOOKUP($G192,ListaEfectos!$A$4:$F$77,2,0)),2,0),0),IF($N192="Desventaja",IFERROR(VLOOKUP(J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R192" s="15">
        <f ca="1">IF($N192="Efecto",IFERROR(VLOOKUP(K192,INDIRECT(VLOOKUP($G192,ListaEfectos!$A$4:$F$77,2,0)),2,0),0),IF($N192="Desventaja",IFERROR(VLOOKUP(K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S192" s="15">
        <f ca="1">IF($N192="Efecto",IFERROR(VLOOKUP(L192,INDIRECT(VLOOKUP($G192,ListaEfectos!$A$4:$F$77,2,0)),2,0),0),IF($N192="Desventaja",IFERROR(VLOOKUP(L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T192" s="52">
        <f t="shared" ca="1" si="43"/>
        <v>0</v>
      </c>
      <c r="V192" s="15" t="str">
        <f t="shared" si="44"/>
        <v/>
      </c>
      <c r="W192" s="15" t="str">
        <f t="shared" si="45"/>
        <v/>
      </c>
      <c r="X192" s="15" t="str">
        <f t="shared" si="46"/>
        <v/>
      </c>
      <c r="Y192" s="34" t="str">
        <f t="shared" ca="1" si="40"/>
        <v/>
      </c>
      <c r="Z192" s="34" t="str">
        <f t="shared" ca="1" si="31"/>
        <v/>
      </c>
      <c r="AA192" s="34" t="str">
        <f t="shared" ca="1" si="32"/>
        <v/>
      </c>
      <c r="AB192" s="61" t="str">
        <f t="shared" ca="1" si="47"/>
        <v/>
      </c>
      <c r="AC192" s="62" t="str">
        <f t="shared" ca="1" si="48"/>
        <v/>
      </c>
      <c r="AD192" s="56" t="str">
        <f t="shared" si="49"/>
        <v/>
      </c>
      <c r="AE192" s="15" t="str">
        <f t="shared" ca="1" si="36"/>
        <v/>
      </c>
      <c r="AF192" s="15" t="str">
        <f ca="1">IF($AB192="","",IF(OR([1]Tablas!A$1&gt;MATCH("?*",$AB193:$AB209,0),INDEX($T:$T,ROW($M191)+[1]Tablas!A$1)&lt;5),"",IF(INDEX($T:$T,ROW($M191)+[1]Tablas!A$1)&lt;6,"000",SUBSTITUTE(SUBSTITUTE(SUBSTITUTE(SUBSTITUTE(SUBSTITUTE(SUBSTITUTE(SUBSTITUTE(INDIRECT(ADDRESS(ROW($M191)+[1]Tablas!A$1,COLUMN($M192))),", ",""),"Aire","1"),"Agua","2"),"Fuego","3"),"Tierra","4"),"Luz","5"),"Oscuridad","6"))))</f>
        <v/>
      </c>
      <c r="AG192" s="15" t="str">
        <f ca="1">IF($AB192="","",IF(OR([1]Tablas!B$1&gt;MATCH("?*",$AB193:$AB209,0),INDEX($T:$T,ROW($M191)+[1]Tablas!B$1)&lt;5),"",IF(INDEX($T:$T,ROW($M191)+[1]Tablas!B$1)&lt;6,"000",SUBSTITUTE(SUBSTITUTE(SUBSTITUTE(SUBSTITUTE(SUBSTITUTE(SUBSTITUTE(SUBSTITUTE(INDIRECT(ADDRESS(ROW($M191)+[1]Tablas!B$1,COLUMN($M192))),", ",""),"Aire","1"),"Agua","2"),"Fuego","3"),"Tierra","4"),"Luz","5"),"Oscuridad","6"))))</f>
        <v/>
      </c>
      <c r="AH192" s="15" t="str">
        <f ca="1">IF($AB192="","",IF(OR([1]Tablas!C$1&gt;MATCH("?*",$AB193:$AB209,0),INDEX($T:$T,ROW($M191)+[1]Tablas!C$1)&lt;5),"",IF(INDEX($T:$T,ROW($M191)+[1]Tablas!C$1)&lt;6,"000",SUBSTITUTE(SUBSTITUTE(SUBSTITUTE(SUBSTITUTE(SUBSTITUTE(SUBSTITUTE(SUBSTITUTE(INDIRECT(ADDRESS(ROW($M191)+[1]Tablas!C$1,COLUMN($M192))),", ",""),"Aire","1"),"Agua","2"),"Fuego","3"),"Tierra","4"),"Luz","5"),"Oscuridad","6"))))</f>
        <v/>
      </c>
      <c r="AI192" s="15" t="str">
        <f ca="1">IF($AB192="","",IF(OR([1]Tablas!D$1&gt;MATCH("?*",$AB193:$AB209,0),INDEX($T:$T,ROW($M191)+[1]Tablas!D$1)&lt;5),"",IF(INDEX($T:$T,ROW($M191)+[1]Tablas!D$1)&lt;6,"000",SUBSTITUTE(SUBSTITUTE(SUBSTITUTE(SUBSTITUTE(SUBSTITUTE(SUBSTITUTE(SUBSTITUTE(INDIRECT(ADDRESS(ROW($M191)+[1]Tablas!D$1,COLUMN($M192))),", ",""),"Aire","1"),"Agua","2"),"Fuego","3"),"Tierra","4"),"Luz","5"),"Oscuridad","6"))))</f>
        <v/>
      </c>
      <c r="AJ192" s="15" t="str">
        <f ca="1">IF($AB192="","",IF(OR([1]Tablas!E$1&gt;MATCH("?*",$AB193:$AB209,0),INDEX($T:$T,ROW($M191)+[1]Tablas!E$1)&lt;5),"",IF(INDEX($T:$T,ROW($M191)+[1]Tablas!E$1)&lt;6,"000",SUBSTITUTE(SUBSTITUTE(SUBSTITUTE(SUBSTITUTE(SUBSTITUTE(SUBSTITUTE(SUBSTITUTE(INDIRECT(ADDRESS(ROW($M191)+[1]Tablas!E$1,COLUMN($M192))),", ",""),"Aire","1"),"Agua","2"),"Fuego","3"),"Tierra","4"),"Luz","5"),"Oscuridad","6"))))</f>
        <v/>
      </c>
      <c r="AK192" s="15" t="str">
        <f ca="1">IF($AB192="","",IF(OR([1]Tablas!F$1&gt;MATCH("?*",$AB193:$AB209,0),INDEX($T:$T,ROW($M191)+[1]Tablas!F$1)&lt;5),"",IF(INDEX($T:$T,ROW($M191)+[1]Tablas!F$1)&lt;6,"000",SUBSTITUTE(SUBSTITUTE(SUBSTITUTE(SUBSTITUTE(SUBSTITUTE(SUBSTITUTE(SUBSTITUTE(INDIRECT(ADDRESS(ROW($M191)+[1]Tablas!F$1,COLUMN($M192))),", ",""),"Aire","1"),"Agua","2"),"Fuego","3"),"Tierra","4"),"Luz","5"),"Oscuridad","6"))))</f>
        <v/>
      </c>
    </row>
    <row r="193" spans="1:37" x14ac:dyDescent="0.25">
      <c r="A193" s="71"/>
      <c r="B193" s="18" t="s">
        <v>276</v>
      </c>
      <c r="C193" s="15" t="str">
        <f t="shared" si="50"/>
        <v/>
      </c>
      <c r="D193" s="15" t="str">
        <f t="shared" si="51"/>
        <v/>
      </c>
      <c r="F193" s="15" t="str">
        <f t="array" ref="F193">IF(C193&lt;&gt;"",ADDRESS(ROW(C193),COLUMN(C193))&amp;":"&amp;ADDRESS(ROW(C193)-1+MATCH(TRUE,C194:$C$463&lt;&gt;"",0),COLUMN(U193)),F192)</f>
        <v>$C$189:$U$193</v>
      </c>
      <c r="G193" s="18" t="s">
        <v>542</v>
      </c>
      <c r="H193" s="15" t="s">
        <v>1153</v>
      </c>
      <c r="M193" s="18" t="str">
        <f>IFERROR(VLOOKUP(G193,ListaEfectos!$A$4:$F$77,6,0),"")</f>
        <v/>
      </c>
      <c r="N193" s="46" t="str">
        <f>IF(G193="requerimiento","Desventaja",IFERROR(IF(VLOOKUP($G193,ListaEfectos!$A$4:$F$77,1,0)&lt;&gt;"","Efecto"),IFERROR(IF(VLOOKUP($G193,ListaDesventajas!$A$2:$A$24,1,0)&lt;&gt;"","Desventaja"),G193)))</f>
        <v>Desventaja</v>
      </c>
      <c r="O193" s="17">
        <f ca="1">IF($N193="Efecto",IFERROR(VLOOKUP(H193,INDIRECT(VLOOKUP($G193,ListaEfectos!$A$4:$F$77,2,0)),2,0),0),IF($N193="Desventaja",IFERROR(VLOOKUP(H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P193" s="15">
        <f ca="1">IF($N193="Efecto",IFERROR(VLOOKUP(I193,INDIRECT(VLOOKUP($G193,ListaEfectos!$A$4:$F$77,2,0)),2,0),0),IF($N193="Desventaja",IFERROR(VLOOKUP(I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Q193" s="15">
        <f ca="1">IF($N193="Efecto",IFERROR(VLOOKUP(J193,INDIRECT(VLOOKUP($G193,ListaEfectos!$A$4:$F$77,2,0)),2,0),0),IF($N193="Desventaja",IFERROR(VLOOKUP(J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R193" s="15">
        <f ca="1">IF($N193="Efecto",IFERROR(VLOOKUP(K193,INDIRECT(VLOOKUP($G193,ListaEfectos!$A$4:$F$77,2,0)),2,0),0),IF($N193="Desventaja",IFERROR(VLOOKUP(K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S193" s="15">
        <f ca="1">IF($N193="Efecto",IFERROR(VLOOKUP(L193,INDIRECT(VLOOKUP($G193,ListaEfectos!$A$4:$F$77,2,0)),2,0),0),IF($N193="Desventaja",IFERROR(VLOOKUP(L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T193" s="52">
        <f t="shared" ca="1" si="43"/>
        <v>0</v>
      </c>
      <c r="V193" s="15" t="str">
        <f t="shared" si="44"/>
        <v/>
      </c>
      <c r="W193" s="15" t="str">
        <f t="shared" si="45"/>
        <v>Condición (Terreno Determinado: Terreno abierto)</v>
      </c>
      <c r="X193" s="15" t="str">
        <f t="shared" si="46"/>
        <v/>
      </c>
      <c r="Y193" s="34" t="str">
        <f t="shared" ca="1" si="40"/>
        <v/>
      </c>
      <c r="Z193" s="34" t="str">
        <f t="shared" ca="1" si="31"/>
        <v/>
      </c>
      <c r="AA193" s="34" t="str">
        <f t="shared" ca="1" si="32"/>
        <v/>
      </c>
      <c r="AB193" s="61" t="str">
        <f t="shared" ca="1" si="47"/>
        <v/>
      </c>
      <c r="AC193" s="62" t="str">
        <f t="shared" ca="1" si="48"/>
        <v/>
      </c>
      <c r="AD193" s="56" t="str">
        <f t="shared" si="49"/>
        <v>Condición</v>
      </c>
      <c r="AE193" s="15" t="str">
        <f t="shared" ca="1" si="36"/>
        <v/>
      </c>
      <c r="AF193" s="15" t="str">
        <f ca="1">IF($AB193="","",IF(OR([1]Tablas!A$1&gt;MATCH("?*",$AB194:$AB210,0),INDEX($T:$T,ROW($M192)+[1]Tablas!A$1)&lt;5),"",IF(INDEX($T:$T,ROW($M192)+[1]Tablas!A$1)&lt;6,"000",SUBSTITUTE(SUBSTITUTE(SUBSTITUTE(SUBSTITUTE(SUBSTITUTE(SUBSTITUTE(SUBSTITUTE(INDIRECT(ADDRESS(ROW($M192)+[1]Tablas!A$1,COLUMN($M193))),", ",""),"Aire","1"),"Agua","2"),"Fuego","3"),"Tierra","4"),"Luz","5"),"Oscuridad","6"))))</f>
        <v/>
      </c>
      <c r="AG193" s="15" t="str">
        <f ca="1">IF($AB193="","",IF(OR([1]Tablas!B$1&gt;MATCH("?*",$AB194:$AB210,0),INDEX($T:$T,ROW($M192)+[1]Tablas!B$1)&lt;5),"",IF(INDEX($T:$T,ROW($M192)+[1]Tablas!B$1)&lt;6,"000",SUBSTITUTE(SUBSTITUTE(SUBSTITUTE(SUBSTITUTE(SUBSTITUTE(SUBSTITUTE(SUBSTITUTE(INDIRECT(ADDRESS(ROW($M192)+[1]Tablas!B$1,COLUMN($M193))),", ",""),"Aire","1"),"Agua","2"),"Fuego","3"),"Tierra","4"),"Luz","5"),"Oscuridad","6"))))</f>
        <v/>
      </c>
      <c r="AH193" s="15" t="str">
        <f ca="1">IF($AB193="","",IF(OR([1]Tablas!C$1&gt;MATCH("?*",$AB194:$AB210,0),INDEX($T:$T,ROW($M192)+[1]Tablas!C$1)&lt;5),"",IF(INDEX($T:$T,ROW($M192)+[1]Tablas!C$1)&lt;6,"000",SUBSTITUTE(SUBSTITUTE(SUBSTITUTE(SUBSTITUTE(SUBSTITUTE(SUBSTITUTE(SUBSTITUTE(INDIRECT(ADDRESS(ROW($M192)+[1]Tablas!C$1,COLUMN($M193))),", ",""),"Aire","1"),"Agua","2"),"Fuego","3"),"Tierra","4"),"Luz","5"),"Oscuridad","6"))))</f>
        <v/>
      </c>
      <c r="AI193" s="15" t="str">
        <f ca="1">IF($AB193="","",IF(OR([1]Tablas!D$1&gt;MATCH("?*",$AB194:$AB210,0),INDEX($T:$T,ROW($M192)+[1]Tablas!D$1)&lt;5),"",IF(INDEX($T:$T,ROW($M192)+[1]Tablas!D$1)&lt;6,"000",SUBSTITUTE(SUBSTITUTE(SUBSTITUTE(SUBSTITUTE(SUBSTITUTE(SUBSTITUTE(SUBSTITUTE(INDIRECT(ADDRESS(ROW($M192)+[1]Tablas!D$1,COLUMN($M193))),", ",""),"Aire","1"),"Agua","2"),"Fuego","3"),"Tierra","4"),"Luz","5"),"Oscuridad","6"))))</f>
        <v/>
      </c>
      <c r="AJ193" s="15" t="str">
        <f ca="1">IF($AB193="","",IF(OR([1]Tablas!E$1&gt;MATCH("?*",$AB194:$AB210,0),INDEX($T:$T,ROW($M192)+[1]Tablas!E$1)&lt;5),"",IF(INDEX($T:$T,ROW($M192)+[1]Tablas!E$1)&lt;6,"000",SUBSTITUTE(SUBSTITUTE(SUBSTITUTE(SUBSTITUTE(SUBSTITUTE(SUBSTITUTE(SUBSTITUTE(INDIRECT(ADDRESS(ROW($M192)+[1]Tablas!E$1,COLUMN($M193))),", ",""),"Aire","1"),"Agua","2"),"Fuego","3"),"Tierra","4"),"Luz","5"),"Oscuridad","6"))))</f>
        <v/>
      </c>
      <c r="AK193" s="15" t="str">
        <f ca="1">IF($AB193="","",IF(OR([1]Tablas!F$1&gt;MATCH("?*",$AB194:$AB210,0),INDEX($T:$T,ROW($M192)+[1]Tablas!F$1)&lt;5),"",IF(INDEX($T:$T,ROW($M192)+[1]Tablas!F$1)&lt;6,"000",SUBSTITUTE(SUBSTITUTE(SUBSTITUTE(SUBSTITUTE(SUBSTITUTE(SUBSTITUTE(SUBSTITUTE(INDIRECT(ADDRESS(ROW($M192)+[1]Tablas!F$1,COLUMN($M193))),", ",""),"Aire","1"),"Agua","2"),"Fuego","3"),"Tierra","4"),"Luz","5"),"Oscuridad","6"))))</f>
        <v/>
      </c>
    </row>
    <row r="194" spans="1:37" x14ac:dyDescent="0.25">
      <c r="A194" s="71"/>
      <c r="B194" s="18" t="s">
        <v>447</v>
      </c>
      <c r="C194" s="15">
        <f t="shared" si="50"/>
        <v>45</v>
      </c>
      <c r="D194" s="15">
        <f t="shared" si="51"/>
        <v>1</v>
      </c>
      <c r="E194" s="15" t="s">
        <v>119</v>
      </c>
      <c r="F194" s="15" t="str">
        <f t="array" ref="F194">IF(C194&lt;&gt;"",ADDRESS(ROW(C194),COLUMN(C194))&amp;":"&amp;ADDRESS(ROW(C194)-1+MATCH(TRUE,C195:$C$463&lt;&gt;"",0),COLUMN(U194)),F193)</f>
        <v>$C$194:$U$196</v>
      </c>
      <c r="G194" s="18" t="s">
        <v>984</v>
      </c>
      <c r="H194" s="29" t="s">
        <v>345</v>
      </c>
      <c r="M194" s="18" t="str">
        <f>IFERROR(VLOOKUP(G194,ListaEfectos!$A$4:$F$77,6,0),"")</f>
        <v>Aire, Luz, Oscuridad</v>
      </c>
      <c r="N194" s="46" t="str">
        <f>IF(G194="requerimiento","Desventaja",IFERROR(IF(VLOOKUP($G194,ListaEfectos!$A$4:$F$77,1,0)&lt;&gt;"","Efecto"),IFERROR(IF(VLOOKUP($G194,ListaDesventajas!$A$2:$A$24,1,0)&lt;&gt;"","Desventaja"),G194)))</f>
        <v>Efecto</v>
      </c>
      <c r="O194" s="17">
        <f ca="1">IF($N194="Efecto",IFERROR(VLOOKUP(H194,INDIRECT(VLOOKUP($G194,ListaEfectos!$A$4:$F$77,2,0)),2,0),0),IF($N194="Desventaja",IFERROR(VLOOKUP(H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15</v>
      </c>
      <c r="P194" s="15">
        <f ca="1">IF($N194="Efecto",IFERROR(VLOOKUP(I194,INDIRECT(VLOOKUP($G194,ListaEfectos!$A$4:$F$77,2,0)),2,0),0),IF($N194="Desventaja",IFERROR(VLOOKUP(I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0</v>
      </c>
      <c r="Q194" s="15">
        <f ca="1">IF($N194="Efecto",IFERROR(VLOOKUP(J194,INDIRECT(VLOOKUP($G194,ListaEfectos!$A$4:$F$77,2,0)),2,0),0),IF($N194="Desventaja",IFERROR(VLOOKUP(J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0</v>
      </c>
      <c r="R194" s="15">
        <f ca="1">IF($N194="Efecto",IFERROR(VLOOKUP(K194,INDIRECT(VLOOKUP($G194,ListaEfectos!$A$4:$F$77,2,0)),2,0),0),IF($N194="Desventaja",IFERROR(VLOOKUP(K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0</v>
      </c>
      <c r="S194" s="15">
        <f ca="1">IF($N194="Efecto",IFERROR(VLOOKUP(L194,INDIRECT(VLOOKUP($G194,ListaEfectos!$A$4:$F$77,2,0)),2,0),0),IF($N194="Desventaja",IFERROR(VLOOKUP(L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0</v>
      </c>
      <c r="T194" s="52">
        <f t="shared" ca="1" si="43"/>
        <v>15</v>
      </c>
      <c r="V194" s="15" t="str">
        <f t="shared" si="44"/>
        <v>Habilidad de Esquiva limitada (+75)</v>
      </c>
      <c r="W194" s="15" t="str">
        <f t="shared" si="45"/>
        <v/>
      </c>
      <c r="X194" s="15" t="str">
        <f t="shared" si="46"/>
        <v/>
      </c>
      <c r="Y194" s="34" t="str">
        <f t="shared" ca="1" si="40"/>
        <v>Habilidad de Esquiva limitada (+75), Transporte Automático (50 metros)</v>
      </c>
      <c r="Z194" s="34" t="str">
        <f t="shared" ca="1" si="31"/>
        <v/>
      </c>
      <c r="AA194" s="34" t="str">
        <f t="shared" ca="1" si="32"/>
        <v/>
      </c>
      <c r="AB194" s="61" t="str">
        <f t="shared" ca="1" si="47"/>
        <v>Habilidad de Esquiva limitada (+75), Transporte Automático (50 metros)</v>
      </c>
      <c r="AC194" s="62" t="str">
        <f t="shared" ca="1" si="48"/>
        <v/>
      </c>
      <c r="AD194" s="56" t="str">
        <f t="shared" si="49"/>
        <v>Viento Estelar</v>
      </c>
      <c r="AE194" s="15" t="str">
        <f t="shared" ca="1" si="36"/>
        <v>Aire, Luz, Oscuridad, Aire, Luz, Oscuridad</v>
      </c>
      <c r="AF194" s="15" t="str">
        <f ca="1">IF($AB194="","",IF(OR([1]Tablas!A$1&gt;MATCH("?*",$AB195:$AB211,0),INDEX($T:$T,ROW($M193)+[1]Tablas!A$1)&lt;5),"",IF(INDEX($T:$T,ROW($M193)+[1]Tablas!A$1)&lt;6,"000",SUBSTITUTE(SUBSTITUTE(SUBSTITUTE(SUBSTITUTE(SUBSTITUTE(SUBSTITUTE(SUBSTITUTE(INDIRECT(ADDRESS(ROW($M193)+[1]Tablas!A$1,COLUMN($M194))),", ",""),"Aire","1"),"Agua","2"),"Fuego","3"),"Tierra","4"),"Luz","5"),"Oscuridad","6"))))</f>
        <v>156</v>
      </c>
      <c r="AG194" s="15" t="str">
        <f ca="1">IF($AB194="","",IF(OR([1]Tablas!B$1&gt;MATCH("?*",$AB195:$AB211,0),INDEX($T:$T,ROW($M193)+[1]Tablas!B$1)&lt;5),"",IF(INDEX($T:$T,ROW($M193)+[1]Tablas!B$1)&lt;6,"000",SUBSTITUTE(SUBSTITUTE(SUBSTITUTE(SUBSTITUTE(SUBSTITUTE(SUBSTITUTE(SUBSTITUTE(INDIRECT(ADDRESS(ROW($M193)+[1]Tablas!B$1,COLUMN($M194))),", ",""),"Aire","1"),"Agua","2"),"Fuego","3"),"Tierra","4"),"Luz","5"),"Oscuridad","6"))))</f>
        <v>156</v>
      </c>
      <c r="AH194" s="15" t="str">
        <f ca="1">IF($AB194="","",IF(OR([1]Tablas!C$1&gt;MATCH("?*",$AB195:$AB211,0),INDEX($T:$T,ROW($M193)+[1]Tablas!C$1)&lt;5),"",IF(INDEX($T:$T,ROW($M193)+[1]Tablas!C$1)&lt;6,"000",SUBSTITUTE(SUBSTITUTE(SUBSTITUTE(SUBSTITUTE(SUBSTITUTE(SUBSTITUTE(SUBSTITUTE(INDIRECT(ADDRESS(ROW($M193)+[1]Tablas!C$1,COLUMN($M194))),", ",""),"Aire","1"),"Agua","2"),"Fuego","3"),"Tierra","4"),"Luz","5"),"Oscuridad","6"))))</f>
        <v/>
      </c>
      <c r="AI194" s="15" t="str">
        <f ca="1">IF($AB194="","",IF(OR([1]Tablas!D$1&gt;MATCH("?*",$AB195:$AB211,0),INDEX($T:$T,ROW($M193)+[1]Tablas!D$1)&lt;5),"",IF(INDEX($T:$T,ROW($M193)+[1]Tablas!D$1)&lt;6,"000",SUBSTITUTE(SUBSTITUTE(SUBSTITUTE(SUBSTITUTE(SUBSTITUTE(SUBSTITUTE(SUBSTITUTE(INDIRECT(ADDRESS(ROW($M193)+[1]Tablas!D$1,COLUMN($M194))),", ",""),"Aire","1"),"Agua","2"),"Fuego","3"),"Tierra","4"),"Luz","5"),"Oscuridad","6"))))</f>
        <v/>
      </c>
      <c r="AJ194" s="15" t="str">
        <f ca="1">IF($AB194="","",IF(OR([1]Tablas!E$1&gt;MATCH("?*",$AB195:$AB211,0),INDEX($T:$T,ROW($M193)+[1]Tablas!E$1)&lt;5),"",IF(INDEX($T:$T,ROW($M193)+[1]Tablas!E$1)&lt;6,"000",SUBSTITUTE(SUBSTITUTE(SUBSTITUTE(SUBSTITUTE(SUBSTITUTE(SUBSTITUTE(SUBSTITUTE(INDIRECT(ADDRESS(ROW($M193)+[1]Tablas!E$1,COLUMN($M194))),", ",""),"Aire","1"),"Agua","2"),"Fuego","3"),"Tierra","4"),"Luz","5"),"Oscuridad","6"))))</f>
        <v/>
      </c>
      <c r="AK194" s="15" t="str">
        <f ca="1">IF($AB194="","",IF(OR([1]Tablas!F$1&gt;MATCH("?*",$AB195:$AB211,0),INDEX($T:$T,ROW($M193)+[1]Tablas!F$1)&lt;5),"",IF(INDEX($T:$T,ROW($M193)+[1]Tablas!F$1)&lt;6,"000",SUBSTITUTE(SUBSTITUTE(SUBSTITUTE(SUBSTITUTE(SUBSTITUTE(SUBSTITUTE(SUBSTITUTE(INDIRECT(ADDRESS(ROW($M193)+[1]Tablas!F$1,COLUMN($M194))),", ",""),"Aire","1"),"Agua","2"),"Fuego","3"),"Tierra","4"),"Luz","5"),"Oscuridad","6"))))</f>
        <v/>
      </c>
    </row>
    <row r="195" spans="1:37" x14ac:dyDescent="0.25">
      <c r="A195" s="71"/>
      <c r="C195" s="15" t="str">
        <f t="shared" si="50"/>
        <v/>
      </c>
      <c r="D195" s="15" t="str">
        <f t="shared" si="51"/>
        <v/>
      </c>
      <c r="E195" s="15" t="s">
        <v>120</v>
      </c>
      <c r="F195" s="15" t="str">
        <f t="array" ref="F195">IF(C195&lt;&gt;"",ADDRESS(ROW(C195),COLUMN(C195))&amp;":"&amp;ADDRESS(ROW(C195)-1+MATCH(TRUE,C196:$C$463&lt;&gt;"",0),COLUMN(U195)),F194)</f>
        <v>$C$194:$U$196</v>
      </c>
      <c r="G195" s="18" t="s">
        <v>535</v>
      </c>
      <c r="H195" s="15" t="s">
        <v>80</v>
      </c>
      <c r="M195" s="18" t="str">
        <f>IFERROR(VLOOKUP(G195,ListaEfectos!$A$4:$F$77,6,0),"")</f>
        <v>Aire, Luz, Oscuridad</v>
      </c>
      <c r="N195" s="46" t="str">
        <f>IF(G195="requerimiento","Desventaja",IFERROR(IF(VLOOKUP($G195,ListaEfectos!$A$4:$F$77,1,0)&lt;&gt;"","Efecto"),IFERROR(IF(VLOOKUP($G195,ListaDesventajas!$A$2:$A$24,1,0)&lt;&gt;"","Desventaja"),G195)))</f>
        <v>Efecto</v>
      </c>
      <c r="O195" s="17">
        <f ca="1">IF($N195="Efecto",IFERROR(VLOOKUP(H195,INDIRECT(VLOOKUP($G195,ListaEfectos!$A$4:$F$77,2,0)),2,0),0),IF($N195="Desventaja",IFERROR(VLOOKUP(H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10</v>
      </c>
      <c r="P195" s="15">
        <f ca="1">IF($N195="Efecto",IFERROR(VLOOKUP(I195,INDIRECT(VLOOKUP($G195,ListaEfectos!$A$4:$F$77,2,0)),2,0),0),IF($N195="Desventaja",IFERROR(VLOOKUP(I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0</v>
      </c>
      <c r="Q195" s="15">
        <f ca="1">IF($N195="Efecto",IFERROR(VLOOKUP(J195,INDIRECT(VLOOKUP($G195,ListaEfectos!$A$4:$F$77,2,0)),2,0),0),IF($N195="Desventaja",IFERROR(VLOOKUP(J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0</v>
      </c>
      <c r="R195" s="15">
        <f ca="1">IF($N195="Efecto",IFERROR(VLOOKUP(K195,INDIRECT(VLOOKUP($G195,ListaEfectos!$A$4:$F$77,2,0)),2,0),0),IF($N195="Desventaja",IFERROR(VLOOKUP(K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0</v>
      </c>
      <c r="S195" s="15">
        <f ca="1">IF($N195="Efecto",IFERROR(VLOOKUP(L195,INDIRECT(VLOOKUP($G195,ListaEfectos!$A$4:$F$77,2,0)),2,0),0),IF($N195="Desventaja",IFERROR(VLOOKUP(L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0</v>
      </c>
      <c r="T195" s="52">
        <f t="shared" ca="1" si="43"/>
        <v>10</v>
      </c>
      <c r="V195" s="15" t="str">
        <f t="shared" si="44"/>
        <v>Transporte Automático (50 metros)</v>
      </c>
      <c r="W195" s="15" t="str">
        <f t="shared" si="45"/>
        <v/>
      </c>
      <c r="X195" s="15" t="str">
        <f t="shared" ref="X195:X258" si="52">IF(N195="Combinable",N195,"")</f>
        <v/>
      </c>
      <c r="Y195" s="34" t="str">
        <f t="shared" ca="1" si="40"/>
        <v/>
      </c>
      <c r="Z195" s="34" t="str">
        <f t="shared" ref="Z195:Z258" ca="1" si="53">IFERROR(IF(Y195="","",_xlfn.TEXTJOIN(", ",TRUE,INDIRECT(ADDRESS(ROW(Y195),COLUMN(W195))&amp;":"&amp;ADDRESS(ROW(Y195)+MATCH("?*",Y196:Y213,0)-1,COLUMN(W195))))),"")</f>
        <v/>
      </c>
      <c r="AA195" s="34" t="str">
        <f t="shared" ref="AA195:AA258" ca="1" si="54">IFERROR(IF(Y195="","",_xlfn.TEXTJOIN(", ",TRUE,INDIRECT(ADDRESS(ROW(Y195),COLUMN(X195))&amp;":"&amp;ADDRESS(ROW(Y195)+MATCH("?*",Y196:Y213,0)-1,COLUMN(X195))))),"")</f>
        <v/>
      </c>
      <c r="AB195" s="61" t="str">
        <f t="shared" ref="AB195:AB258" ca="1" si="55">Y195</f>
        <v/>
      </c>
      <c r="AC195" s="62" t="str">
        <f t="shared" ref="AC195:AC258" ca="1" si="56">_xlfn.TEXTJOIN(",",TRUE,AA195,Z195)</f>
        <v/>
      </c>
      <c r="AD195" s="56" t="str">
        <f t="shared" ref="AD195:AD258" si="57">IF(B195="","",LEFT(B195,FIND(" (",B195)-1))</f>
        <v/>
      </c>
      <c r="AE195" s="15" t="str">
        <f t="shared" ref="AE195:AE258" ca="1" si="58">IFERROR(IF(Y195="","",_xlfn.TEXTJOIN(", ",TRUE,IF(INDIRECT(ADDRESS(ROW(Y195),COLUMN(T195))&amp;":"&amp;ADDRESS(ROW(Y195)+MATCH("?*",Y196:Y223,0)-1,COLUMN(T195)))=5,"",INDIRECT(ADDRESS(ROW(Y195),COLUMN(M195))&amp;":"&amp;ADDRESS(ROW(Y195)+MATCH("?*",Y196:Y223,0)-1,COLUMN(M195)))))),"")</f>
        <v/>
      </c>
      <c r="AF195" s="15" t="str">
        <f ca="1">IF($AB195="","",IF(OR([1]Tablas!A$1&gt;MATCH("?*",$AB196:$AB212,0),INDEX($T:$T,ROW($M194)+[1]Tablas!A$1)&lt;5),"",IF(INDEX($T:$T,ROW($M194)+[1]Tablas!A$1)&lt;6,"000",SUBSTITUTE(SUBSTITUTE(SUBSTITUTE(SUBSTITUTE(SUBSTITUTE(SUBSTITUTE(SUBSTITUTE(INDIRECT(ADDRESS(ROW($M194)+[1]Tablas!A$1,COLUMN($M195))),", ",""),"Aire","1"),"Agua","2"),"Fuego","3"),"Tierra","4"),"Luz","5"),"Oscuridad","6"))))</f>
        <v/>
      </c>
      <c r="AG195" s="15" t="str">
        <f ca="1">IF($AB195="","",IF(OR([1]Tablas!B$1&gt;MATCH("?*",$AB196:$AB212,0),INDEX($T:$T,ROW($M194)+[1]Tablas!B$1)&lt;5),"",IF(INDEX($T:$T,ROW($M194)+[1]Tablas!B$1)&lt;6,"000",SUBSTITUTE(SUBSTITUTE(SUBSTITUTE(SUBSTITUTE(SUBSTITUTE(SUBSTITUTE(SUBSTITUTE(INDIRECT(ADDRESS(ROW($M194)+[1]Tablas!B$1,COLUMN($M195))),", ",""),"Aire","1"),"Agua","2"),"Fuego","3"),"Tierra","4"),"Luz","5"),"Oscuridad","6"))))</f>
        <v/>
      </c>
      <c r="AH195" s="15" t="str">
        <f ca="1">IF($AB195="","",IF(OR([1]Tablas!C$1&gt;MATCH("?*",$AB196:$AB212,0),INDEX($T:$T,ROW($M194)+[1]Tablas!C$1)&lt;5),"",IF(INDEX($T:$T,ROW($M194)+[1]Tablas!C$1)&lt;6,"000",SUBSTITUTE(SUBSTITUTE(SUBSTITUTE(SUBSTITUTE(SUBSTITUTE(SUBSTITUTE(SUBSTITUTE(INDIRECT(ADDRESS(ROW($M194)+[1]Tablas!C$1,COLUMN($M195))),", ",""),"Aire","1"),"Agua","2"),"Fuego","3"),"Tierra","4"),"Luz","5"),"Oscuridad","6"))))</f>
        <v/>
      </c>
      <c r="AI195" s="15" t="str">
        <f ca="1">IF($AB195="","",IF(OR([1]Tablas!D$1&gt;MATCH("?*",$AB196:$AB212,0),INDEX($T:$T,ROW($M194)+[1]Tablas!D$1)&lt;5),"",IF(INDEX($T:$T,ROW($M194)+[1]Tablas!D$1)&lt;6,"000",SUBSTITUTE(SUBSTITUTE(SUBSTITUTE(SUBSTITUTE(SUBSTITUTE(SUBSTITUTE(SUBSTITUTE(INDIRECT(ADDRESS(ROW($M194)+[1]Tablas!D$1,COLUMN($M195))),", ",""),"Aire","1"),"Agua","2"),"Fuego","3"),"Tierra","4"),"Luz","5"),"Oscuridad","6"))))</f>
        <v/>
      </c>
      <c r="AJ195" s="15" t="str">
        <f ca="1">IF($AB195="","",IF(OR([1]Tablas!E$1&gt;MATCH("?*",$AB196:$AB212,0),INDEX($T:$T,ROW($M194)+[1]Tablas!E$1)&lt;5),"",IF(INDEX($T:$T,ROW($M194)+[1]Tablas!E$1)&lt;6,"000",SUBSTITUTE(SUBSTITUTE(SUBSTITUTE(SUBSTITUTE(SUBSTITUTE(SUBSTITUTE(SUBSTITUTE(INDIRECT(ADDRESS(ROW($M194)+[1]Tablas!E$1,COLUMN($M195))),", ",""),"Aire","1"),"Agua","2"),"Fuego","3"),"Tierra","4"),"Luz","5"),"Oscuridad","6"))))</f>
        <v/>
      </c>
      <c r="AK195" s="15" t="str">
        <f ca="1">IF($AB195="","",IF(OR([1]Tablas!F$1&gt;MATCH("?*",$AB196:$AB212,0),INDEX($T:$T,ROW($M194)+[1]Tablas!F$1)&lt;5),"",IF(INDEX($T:$T,ROW($M194)+[1]Tablas!F$1)&lt;6,"000",SUBSTITUTE(SUBSTITUTE(SUBSTITUTE(SUBSTITUTE(SUBSTITUTE(SUBSTITUTE(SUBSTITUTE(INDIRECT(ADDRESS(ROW($M194)+[1]Tablas!F$1,COLUMN($M195))),", ",""),"Aire","1"),"Agua","2"),"Fuego","3"),"Tierra","4"),"Luz","5"),"Oscuridad","6"))))</f>
        <v/>
      </c>
    </row>
    <row r="196" spans="1:37" x14ac:dyDescent="0.25">
      <c r="A196" s="71"/>
      <c r="C196" s="15" t="str">
        <f t="shared" si="50"/>
        <v/>
      </c>
      <c r="D196" s="15" t="str">
        <f t="shared" si="51"/>
        <v/>
      </c>
      <c r="E196" s="15" t="s">
        <v>75</v>
      </c>
      <c r="F196" s="15" t="str">
        <f t="array" ref="F196">IF(C196&lt;&gt;"",ADDRESS(ROW(C196),COLUMN(C196))&amp;":"&amp;ADDRESS(ROW(C196)-1+MATCH(TRUE,C197:$C$463&lt;&gt;"",0),COLUMN(U196)),F195)</f>
        <v>$C$194:$U$196</v>
      </c>
      <c r="M196" s="18" t="str">
        <f>IFERROR(VLOOKUP(G196,ListaEfectos!$A$4:$F$77,6,0),"")</f>
        <v/>
      </c>
      <c r="N196" s="46">
        <f>IF(G196="requerimiento","Desventaja",IFERROR(IF(VLOOKUP($G196,ListaEfectos!$A$4:$F$77,1,0)&lt;&gt;"","Efecto"),IFERROR(IF(VLOOKUP($G196,ListaDesventajas!$A$2:$A$24,1,0)&lt;&gt;"","Desventaja"),G196)))</f>
        <v>0</v>
      </c>
      <c r="O196" s="17">
        <f ca="1">IF($N196="Efecto",IFERROR(VLOOKUP(H196,INDIRECT(VLOOKUP($G196,ListaEfectos!$A$4:$F$77,2,0)),2,0),0),IF($N196="Desventaja",IFERROR(VLOOKUP(H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P196" s="15">
        <f ca="1">IF($N196="Efecto",IFERROR(VLOOKUP(I196,INDIRECT(VLOOKUP($G196,ListaEfectos!$A$4:$F$77,2,0)),2,0),0),IF($N196="Desventaja",IFERROR(VLOOKUP(I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Q196" s="15">
        <f ca="1">IF($N196="Efecto",IFERROR(VLOOKUP(J196,INDIRECT(VLOOKUP($G196,ListaEfectos!$A$4:$F$77,2,0)),2,0),0),IF($N196="Desventaja",IFERROR(VLOOKUP(J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R196" s="15">
        <f ca="1">IF($N196="Efecto",IFERROR(VLOOKUP(K196,INDIRECT(VLOOKUP($G196,ListaEfectos!$A$4:$F$77,2,0)),2,0),0),IF($N196="Desventaja",IFERROR(VLOOKUP(K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S196" s="15">
        <f ca="1">IF($N196="Efecto",IFERROR(VLOOKUP(L196,INDIRECT(VLOOKUP($G196,ListaEfectos!$A$4:$F$77,2,0)),2,0),0),IF($N196="Desventaja",IFERROR(VLOOKUP(L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T196" s="52">
        <f t="shared" ca="1" si="43"/>
        <v>0</v>
      </c>
      <c r="V196" s="15" t="str">
        <f t="shared" si="44"/>
        <v/>
      </c>
      <c r="W196" s="15" t="str">
        <f t="shared" si="45"/>
        <v/>
      </c>
      <c r="X196" s="15" t="str">
        <f t="shared" si="52"/>
        <v/>
      </c>
      <c r="Y196" s="34" t="str">
        <f t="shared" ca="1" si="40"/>
        <v/>
      </c>
      <c r="Z196" s="34" t="str">
        <f t="shared" ca="1" si="53"/>
        <v/>
      </c>
      <c r="AA196" s="34" t="str">
        <f t="shared" ca="1" si="54"/>
        <v/>
      </c>
      <c r="AB196" s="61" t="str">
        <f t="shared" ca="1" si="55"/>
        <v/>
      </c>
      <c r="AC196" s="62" t="str">
        <f t="shared" ca="1" si="56"/>
        <v/>
      </c>
      <c r="AD196" s="56" t="str">
        <f t="shared" si="57"/>
        <v/>
      </c>
      <c r="AE196" s="15" t="str">
        <f t="shared" ca="1" si="58"/>
        <v/>
      </c>
      <c r="AF196" s="15" t="str">
        <f ca="1">IF($AB196="","",IF(OR([1]Tablas!A$1&gt;MATCH("?*",$AB197:$AB213,0),INDEX($T:$T,ROW($M195)+[1]Tablas!A$1)&lt;5),"",IF(INDEX($T:$T,ROW($M195)+[1]Tablas!A$1)&lt;6,"000",SUBSTITUTE(SUBSTITUTE(SUBSTITUTE(SUBSTITUTE(SUBSTITUTE(SUBSTITUTE(SUBSTITUTE(INDIRECT(ADDRESS(ROW($M195)+[1]Tablas!A$1,COLUMN($M196))),", ",""),"Aire","1"),"Agua","2"),"Fuego","3"),"Tierra","4"),"Luz","5"),"Oscuridad","6"))))</f>
        <v/>
      </c>
      <c r="AG196" s="15" t="str">
        <f ca="1">IF($AB196="","",IF(OR([1]Tablas!B$1&gt;MATCH("?*",$AB197:$AB213,0),INDEX($T:$T,ROW($M195)+[1]Tablas!B$1)&lt;5),"",IF(INDEX($T:$T,ROW($M195)+[1]Tablas!B$1)&lt;6,"000",SUBSTITUTE(SUBSTITUTE(SUBSTITUTE(SUBSTITUTE(SUBSTITUTE(SUBSTITUTE(SUBSTITUTE(INDIRECT(ADDRESS(ROW($M195)+[1]Tablas!B$1,COLUMN($M196))),", ",""),"Aire","1"),"Agua","2"),"Fuego","3"),"Tierra","4"),"Luz","5"),"Oscuridad","6"))))</f>
        <v/>
      </c>
      <c r="AH196" s="15" t="str">
        <f ca="1">IF($AB196="","",IF(OR([1]Tablas!C$1&gt;MATCH("?*",$AB197:$AB213,0),INDEX($T:$T,ROW($M195)+[1]Tablas!C$1)&lt;5),"",IF(INDEX($T:$T,ROW($M195)+[1]Tablas!C$1)&lt;6,"000",SUBSTITUTE(SUBSTITUTE(SUBSTITUTE(SUBSTITUTE(SUBSTITUTE(SUBSTITUTE(SUBSTITUTE(INDIRECT(ADDRESS(ROW($M195)+[1]Tablas!C$1,COLUMN($M196))),", ",""),"Aire","1"),"Agua","2"),"Fuego","3"),"Tierra","4"),"Luz","5"),"Oscuridad","6"))))</f>
        <v/>
      </c>
      <c r="AI196" s="15" t="str">
        <f ca="1">IF($AB196="","",IF(OR([1]Tablas!D$1&gt;MATCH("?*",$AB197:$AB213,0),INDEX($T:$T,ROW($M195)+[1]Tablas!D$1)&lt;5),"",IF(INDEX($T:$T,ROW($M195)+[1]Tablas!D$1)&lt;6,"000",SUBSTITUTE(SUBSTITUTE(SUBSTITUTE(SUBSTITUTE(SUBSTITUTE(SUBSTITUTE(SUBSTITUTE(INDIRECT(ADDRESS(ROW($M195)+[1]Tablas!D$1,COLUMN($M196))),", ",""),"Aire","1"),"Agua","2"),"Fuego","3"),"Tierra","4"),"Luz","5"),"Oscuridad","6"))))</f>
        <v/>
      </c>
      <c r="AJ196" s="15" t="str">
        <f ca="1">IF($AB196="","",IF(OR([1]Tablas!E$1&gt;MATCH("?*",$AB197:$AB213,0),INDEX($T:$T,ROW($M195)+[1]Tablas!E$1)&lt;5),"",IF(INDEX($T:$T,ROW($M195)+[1]Tablas!E$1)&lt;6,"000",SUBSTITUTE(SUBSTITUTE(SUBSTITUTE(SUBSTITUTE(SUBSTITUTE(SUBSTITUTE(SUBSTITUTE(INDIRECT(ADDRESS(ROW($M195)+[1]Tablas!E$1,COLUMN($M196))),", ",""),"Aire","1"),"Agua","2"),"Fuego","3"),"Tierra","4"),"Luz","5"),"Oscuridad","6"))))</f>
        <v/>
      </c>
      <c r="AK196" s="15" t="str">
        <f ca="1">IF($AB196="","",IF(OR([1]Tablas!F$1&gt;MATCH("?*",$AB197:$AB213,0),INDEX($T:$T,ROW($M195)+[1]Tablas!F$1)&lt;5),"",IF(INDEX($T:$T,ROW($M195)+[1]Tablas!F$1)&lt;6,"000",SUBSTITUTE(SUBSTITUTE(SUBSTITUTE(SUBSTITUTE(SUBSTITUTE(SUBSTITUTE(SUBSTITUTE(INDIRECT(ADDRESS(ROW($M195)+[1]Tablas!F$1,COLUMN($M196))),", ",""),"Aire","1"),"Agua","2"),"Fuego","3"),"Tierra","4"),"Luz","5"),"Oscuridad","6"))))</f>
        <v/>
      </c>
    </row>
    <row r="197" spans="1:37" x14ac:dyDescent="0.25">
      <c r="A197" s="71"/>
      <c r="B197" s="18" t="s">
        <v>448</v>
      </c>
      <c r="C197" s="15">
        <f t="shared" si="50"/>
        <v>75</v>
      </c>
      <c r="D197" s="15">
        <f t="shared" si="51"/>
        <v>2</v>
      </c>
      <c r="E197" s="15" t="s">
        <v>121</v>
      </c>
      <c r="F197" s="15" t="str">
        <f t="array" ref="F197">IF(C197&lt;&gt;"",ADDRESS(ROW(C197),COLUMN(C197))&amp;":"&amp;ADDRESS(ROW(C197)-1+MATCH(TRUE,C198:$C$463&lt;&gt;"",0),COLUMN(U197)),F196)</f>
        <v>$C$197:$U$199</v>
      </c>
      <c r="G197" s="18" t="s">
        <v>337</v>
      </c>
      <c r="H197" s="28" t="s">
        <v>1003</v>
      </c>
      <c r="I197" s="28" t="s">
        <v>1004</v>
      </c>
      <c r="J197" s="28" t="s">
        <v>856</v>
      </c>
      <c r="K197" s="28" t="s">
        <v>372</v>
      </c>
      <c r="M197" s="18" t="str">
        <f>IFERROR(VLOOKUP(G197,ListaEfectos!$A$4:$F$77,6,0),"")</f>
        <v>Luz, Oscuridad</v>
      </c>
      <c r="N197" s="46" t="str">
        <f>IF(G197="requerimiento","Desventaja",IFERROR(IF(VLOOKUP($G197,ListaEfectos!$A$4:$F$77,1,0)&lt;&gt;"","Efecto"),IFERROR(IF(VLOOKUP($G197,ListaDesventajas!$A$2:$A$24,1,0)&lt;&gt;"","Desventaja"),G197)))</f>
        <v>Efecto</v>
      </c>
      <c r="O197" s="17">
        <f ca="1">IF($N197="Efecto",IFERROR(VLOOKUP(H197,INDIRECT(VLOOKUP($G197,ListaEfectos!$A$4:$F$77,2,0)),2,0),0),IF($N197="Desventaja",IFERROR(VLOOKUP(H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15</v>
      </c>
      <c r="P197" s="15">
        <f ca="1">IF($N197="Efecto",IFERROR(VLOOKUP(I197,INDIRECT(VLOOKUP($G197,ListaEfectos!$A$4:$F$77,2,0)),2,0),0),IF($N197="Desventaja",IFERROR(VLOOKUP(I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30</v>
      </c>
      <c r="Q197" s="15">
        <f ca="1">IF($N197="Efecto",IFERROR(VLOOKUP(J197,INDIRECT(VLOOKUP($G197,ListaEfectos!$A$4:$F$77,2,0)),2,0),0),IF($N197="Desventaja",IFERROR(VLOOKUP(J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10</v>
      </c>
      <c r="R197" s="15">
        <f ca="1">IF($N197="Efecto",IFERROR(VLOOKUP(K197,INDIRECT(VLOOKUP($G197,ListaEfectos!$A$4:$F$77,2,0)),2,0),0),IF($N197="Desventaja",IFERROR(VLOOKUP(K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20</v>
      </c>
      <c r="S197" s="15">
        <f ca="1">IF($N197="Efecto",IFERROR(VLOOKUP(L197,INDIRECT(VLOOKUP($G197,ListaEfectos!$A$4:$F$77,2,0)),2,0),0),IF($N197="Desventaja",IFERROR(VLOOKUP(L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0</v>
      </c>
      <c r="T197" s="52">
        <f t="shared" ca="1" si="43"/>
        <v>75</v>
      </c>
      <c r="V197" s="15" t="str">
        <f t="shared" si="44"/>
        <v>Estados Sobrenaturales (Estado añadido: Drenaje de vida, Condición: Por superficie, Distancia: 10 metros, RF 140)</v>
      </c>
      <c r="W197" s="15" t="str">
        <f t="shared" si="45"/>
        <v/>
      </c>
      <c r="X197" s="15" t="str">
        <f t="shared" si="52"/>
        <v/>
      </c>
      <c r="Y197" s="34" t="str">
        <f t="shared" ca="1" si="40"/>
        <v>Estados Sobrenaturales (Estado añadido: Drenaje de vida, Condición: Por superficie, Distancia: 10 metros, RF 140)</v>
      </c>
      <c r="Z197" s="34" t="str">
        <f t="shared" ca="1" si="53"/>
        <v/>
      </c>
      <c r="AA197" s="34" t="str">
        <f t="shared" ca="1" si="54"/>
        <v/>
      </c>
      <c r="AB197" s="61" t="str">
        <f t="shared" ca="1" si="55"/>
        <v>Estados Sobrenaturales (Estado añadido: Drenaje de vida, Condición: Por superficie, Distancia: 10 metros, RF 140)</v>
      </c>
      <c r="AC197" s="62" t="str">
        <f t="shared" ca="1" si="56"/>
        <v/>
      </c>
      <c r="AD197" s="56" t="str">
        <f t="shared" si="57"/>
        <v>El Portal Oscuro</v>
      </c>
      <c r="AE197" s="15" t="str">
        <f t="shared" ca="1" si="58"/>
        <v>Luz, Oscuridad</v>
      </c>
      <c r="AF197" s="15" t="str">
        <f ca="1">IF($AB197="","",IF(OR([1]Tablas!A$1&gt;MATCH("?*",$AB198:$AB214,0),INDEX($T:$T,ROW($M196)+[1]Tablas!A$1)&lt;5),"",IF(INDEX($T:$T,ROW($M196)+[1]Tablas!A$1)&lt;6,"000",SUBSTITUTE(SUBSTITUTE(SUBSTITUTE(SUBSTITUTE(SUBSTITUTE(SUBSTITUTE(SUBSTITUTE(INDIRECT(ADDRESS(ROW($M196)+[1]Tablas!A$1,COLUMN($M197))),", ",""),"Aire","1"),"Agua","2"),"Fuego","3"),"Tierra","4"),"Luz","5"),"Oscuridad","6"))))</f>
        <v>56</v>
      </c>
      <c r="AG197" s="15" t="str">
        <f ca="1">IF($AB197="","",IF(OR([1]Tablas!B$1&gt;MATCH("?*",$AB198:$AB214,0),INDEX($T:$T,ROW($M196)+[1]Tablas!B$1)&lt;5),"",IF(INDEX($T:$T,ROW($M196)+[1]Tablas!B$1)&lt;6,"000",SUBSTITUTE(SUBSTITUTE(SUBSTITUTE(SUBSTITUTE(SUBSTITUTE(SUBSTITUTE(SUBSTITUTE(INDIRECT(ADDRESS(ROW($M196)+[1]Tablas!B$1,COLUMN($M197))),", ",""),"Aire","1"),"Agua","2"),"Fuego","3"),"Tierra","4"),"Luz","5"),"Oscuridad","6"))))</f>
        <v/>
      </c>
      <c r="AH197" s="15" t="str">
        <f ca="1">IF($AB197="","",IF(OR([1]Tablas!C$1&gt;MATCH("?*",$AB198:$AB214,0),INDEX($T:$T,ROW($M196)+[1]Tablas!C$1)&lt;5),"",IF(INDEX($T:$T,ROW($M196)+[1]Tablas!C$1)&lt;6,"000",SUBSTITUTE(SUBSTITUTE(SUBSTITUTE(SUBSTITUTE(SUBSTITUTE(SUBSTITUTE(SUBSTITUTE(INDIRECT(ADDRESS(ROW($M196)+[1]Tablas!C$1,COLUMN($M197))),", ",""),"Aire","1"),"Agua","2"),"Fuego","3"),"Tierra","4"),"Luz","5"),"Oscuridad","6"))))</f>
        <v/>
      </c>
      <c r="AI197" s="15" t="str">
        <f ca="1">IF($AB197="","",IF(OR([1]Tablas!D$1&gt;MATCH("?*",$AB198:$AB214,0),INDEX($T:$T,ROW($M196)+[1]Tablas!D$1)&lt;5),"",IF(INDEX($T:$T,ROW($M196)+[1]Tablas!D$1)&lt;6,"000",SUBSTITUTE(SUBSTITUTE(SUBSTITUTE(SUBSTITUTE(SUBSTITUTE(SUBSTITUTE(SUBSTITUTE(INDIRECT(ADDRESS(ROW($M196)+[1]Tablas!D$1,COLUMN($M197))),", ",""),"Aire","1"),"Agua","2"),"Fuego","3"),"Tierra","4"),"Luz","5"),"Oscuridad","6"))))</f>
        <v/>
      </c>
      <c r="AJ197" s="15" t="str">
        <f ca="1">IF($AB197="","",IF(OR([1]Tablas!E$1&gt;MATCH("?*",$AB198:$AB214,0),INDEX($T:$T,ROW($M196)+[1]Tablas!E$1)&lt;5),"",IF(INDEX($T:$T,ROW($M196)+[1]Tablas!E$1)&lt;6,"000",SUBSTITUTE(SUBSTITUTE(SUBSTITUTE(SUBSTITUTE(SUBSTITUTE(SUBSTITUTE(SUBSTITUTE(INDIRECT(ADDRESS(ROW($M196)+[1]Tablas!E$1,COLUMN($M197))),", ",""),"Aire","1"),"Agua","2"),"Fuego","3"),"Tierra","4"),"Luz","5"),"Oscuridad","6"))))</f>
        <v/>
      </c>
      <c r="AK197" s="15" t="str">
        <f ca="1">IF($AB197="","",IF(OR([1]Tablas!F$1&gt;MATCH("?*",$AB198:$AB214,0),INDEX($T:$T,ROW($M196)+[1]Tablas!F$1)&lt;5),"",IF(INDEX($T:$T,ROW($M196)+[1]Tablas!F$1)&lt;6,"000",SUBSTITUTE(SUBSTITUTE(SUBSTITUTE(SUBSTITUTE(SUBSTITUTE(SUBSTITUTE(SUBSTITUTE(INDIRECT(ADDRESS(ROW($M196)+[1]Tablas!F$1,COLUMN($M197))),", ",""),"Aire","1"),"Agua","2"),"Fuego","3"),"Tierra","4"),"Luz","5"),"Oscuridad","6"))))</f>
        <v/>
      </c>
    </row>
    <row r="198" spans="1:37" x14ac:dyDescent="0.25">
      <c r="A198" s="71"/>
      <c r="C198" s="15" t="str">
        <f t="shared" si="50"/>
        <v/>
      </c>
      <c r="D198" s="15" t="str">
        <f t="shared" si="51"/>
        <v/>
      </c>
      <c r="E198" s="15" t="s">
        <v>122</v>
      </c>
      <c r="F198" s="15" t="str">
        <f t="array" ref="F198">IF(C198&lt;&gt;"",ADDRESS(ROW(C198),COLUMN(C198))&amp;":"&amp;ADDRESS(ROW(C198)-1+MATCH(TRUE,C199:$C$463&lt;&gt;"",0),COLUMN(U198)),F197)</f>
        <v>$C$197:$U$199</v>
      </c>
      <c r="M198" s="18" t="str">
        <f>IFERROR(VLOOKUP(G198,ListaEfectos!$A$4:$F$77,6,0),"")</f>
        <v/>
      </c>
      <c r="N198" s="46">
        <f>IF(G198="requerimiento","Desventaja",IFERROR(IF(VLOOKUP($G198,ListaEfectos!$A$4:$F$77,1,0)&lt;&gt;"","Efecto"),IFERROR(IF(VLOOKUP($G198,ListaDesventajas!$A$2:$A$24,1,0)&lt;&gt;"","Desventaja"),G198)))</f>
        <v>0</v>
      </c>
      <c r="O198" s="17">
        <f ca="1">IF($N198="Efecto",IFERROR(VLOOKUP(H198,INDIRECT(VLOOKUP($G198,ListaEfectos!$A$4:$F$77,2,0)),2,0),0),IF($N198="Desventaja",IFERROR(VLOOKUP(H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P198" s="15">
        <f ca="1">IF($N198="Efecto",IFERROR(VLOOKUP(I198,INDIRECT(VLOOKUP($G198,ListaEfectos!$A$4:$F$77,2,0)),2,0),0),IF($N198="Desventaja",IFERROR(VLOOKUP(I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Q198" s="15">
        <f ca="1">IF($N198="Efecto",IFERROR(VLOOKUP(J198,INDIRECT(VLOOKUP($G198,ListaEfectos!$A$4:$F$77,2,0)),2,0),0),IF($N198="Desventaja",IFERROR(VLOOKUP(J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R198" s="15">
        <f ca="1">IF($N198="Efecto",IFERROR(VLOOKUP(K198,INDIRECT(VLOOKUP($G198,ListaEfectos!$A$4:$F$77,2,0)),2,0),0),IF($N198="Desventaja",IFERROR(VLOOKUP(K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S198" s="15">
        <f ca="1">IF($N198="Efecto",IFERROR(VLOOKUP(L198,INDIRECT(VLOOKUP($G198,ListaEfectos!$A$4:$F$77,2,0)),2,0),0),IF($N198="Desventaja",IFERROR(VLOOKUP(L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T198" s="52">
        <f t="shared" ca="1" si="43"/>
        <v>0</v>
      </c>
      <c r="V198" s="15" t="str">
        <f t="shared" si="44"/>
        <v/>
      </c>
      <c r="W198" s="15" t="str">
        <f t="shared" si="45"/>
        <v/>
      </c>
      <c r="X198" s="15" t="str">
        <f t="shared" si="52"/>
        <v/>
      </c>
      <c r="Y198" s="34" t="str">
        <f t="shared" ca="1" si="40"/>
        <v/>
      </c>
      <c r="Z198" s="34" t="str">
        <f t="shared" ca="1" si="53"/>
        <v/>
      </c>
      <c r="AA198" s="34" t="str">
        <f t="shared" ca="1" si="54"/>
        <v/>
      </c>
      <c r="AB198" s="61" t="str">
        <f t="shared" ca="1" si="55"/>
        <v/>
      </c>
      <c r="AC198" s="62" t="str">
        <f t="shared" ca="1" si="56"/>
        <v/>
      </c>
      <c r="AD198" s="56" t="str">
        <f t="shared" si="57"/>
        <v/>
      </c>
      <c r="AE198" s="15" t="str">
        <f t="shared" ca="1" si="58"/>
        <v/>
      </c>
      <c r="AF198" s="15" t="str">
        <f ca="1">IF($AB198="","",IF(OR([1]Tablas!A$1&gt;MATCH("?*",$AB199:$AB215,0),INDEX($T:$T,ROW($M197)+[1]Tablas!A$1)&lt;5),"",IF(INDEX($T:$T,ROW($M197)+[1]Tablas!A$1)&lt;6,"000",SUBSTITUTE(SUBSTITUTE(SUBSTITUTE(SUBSTITUTE(SUBSTITUTE(SUBSTITUTE(SUBSTITUTE(INDIRECT(ADDRESS(ROW($M197)+[1]Tablas!A$1,COLUMN($M198))),", ",""),"Aire","1"),"Agua","2"),"Fuego","3"),"Tierra","4"),"Luz","5"),"Oscuridad","6"))))</f>
        <v/>
      </c>
      <c r="AG198" s="15" t="str">
        <f ca="1">IF($AB198="","",IF(OR([1]Tablas!B$1&gt;MATCH("?*",$AB199:$AB215,0),INDEX($T:$T,ROW($M197)+[1]Tablas!B$1)&lt;5),"",IF(INDEX($T:$T,ROW($M197)+[1]Tablas!B$1)&lt;6,"000",SUBSTITUTE(SUBSTITUTE(SUBSTITUTE(SUBSTITUTE(SUBSTITUTE(SUBSTITUTE(SUBSTITUTE(INDIRECT(ADDRESS(ROW($M197)+[1]Tablas!B$1,COLUMN($M198))),", ",""),"Aire","1"),"Agua","2"),"Fuego","3"),"Tierra","4"),"Luz","5"),"Oscuridad","6"))))</f>
        <v/>
      </c>
      <c r="AH198" s="15" t="str">
        <f ca="1">IF($AB198="","",IF(OR([1]Tablas!C$1&gt;MATCH("?*",$AB199:$AB215,0),INDEX($T:$T,ROW($M197)+[1]Tablas!C$1)&lt;5),"",IF(INDEX($T:$T,ROW($M197)+[1]Tablas!C$1)&lt;6,"000",SUBSTITUTE(SUBSTITUTE(SUBSTITUTE(SUBSTITUTE(SUBSTITUTE(SUBSTITUTE(SUBSTITUTE(INDIRECT(ADDRESS(ROW($M197)+[1]Tablas!C$1,COLUMN($M198))),", ",""),"Aire","1"),"Agua","2"),"Fuego","3"),"Tierra","4"),"Luz","5"),"Oscuridad","6"))))</f>
        <v/>
      </c>
      <c r="AI198" s="15" t="str">
        <f ca="1">IF($AB198="","",IF(OR([1]Tablas!D$1&gt;MATCH("?*",$AB199:$AB215,0),INDEX($T:$T,ROW($M197)+[1]Tablas!D$1)&lt;5),"",IF(INDEX($T:$T,ROW($M197)+[1]Tablas!D$1)&lt;6,"000",SUBSTITUTE(SUBSTITUTE(SUBSTITUTE(SUBSTITUTE(SUBSTITUTE(SUBSTITUTE(SUBSTITUTE(INDIRECT(ADDRESS(ROW($M197)+[1]Tablas!D$1,COLUMN($M198))),", ",""),"Aire","1"),"Agua","2"),"Fuego","3"),"Tierra","4"),"Luz","5"),"Oscuridad","6"))))</f>
        <v/>
      </c>
      <c r="AJ198" s="15" t="str">
        <f ca="1">IF($AB198="","",IF(OR([1]Tablas!E$1&gt;MATCH("?*",$AB199:$AB215,0),INDEX($T:$T,ROW($M197)+[1]Tablas!E$1)&lt;5),"",IF(INDEX($T:$T,ROW($M197)+[1]Tablas!E$1)&lt;6,"000",SUBSTITUTE(SUBSTITUTE(SUBSTITUTE(SUBSTITUTE(SUBSTITUTE(SUBSTITUTE(SUBSTITUTE(INDIRECT(ADDRESS(ROW($M197)+[1]Tablas!E$1,COLUMN($M198))),", ",""),"Aire","1"),"Agua","2"),"Fuego","3"),"Tierra","4"),"Luz","5"),"Oscuridad","6"))))</f>
        <v/>
      </c>
      <c r="AK198" s="15" t="str">
        <f ca="1">IF($AB198="","",IF(OR([1]Tablas!F$1&gt;MATCH("?*",$AB199:$AB215,0),INDEX($T:$T,ROW($M197)+[1]Tablas!F$1)&lt;5),"",IF(INDEX($T:$T,ROW($M197)+[1]Tablas!F$1)&lt;6,"000",SUBSTITUTE(SUBSTITUTE(SUBSTITUTE(SUBSTITUTE(SUBSTITUTE(SUBSTITUTE(SUBSTITUTE(INDIRECT(ADDRESS(ROW($M197)+[1]Tablas!F$1,COLUMN($M198))),", ",""),"Aire","1"),"Agua","2"),"Fuego","3"),"Tierra","4"),"Luz","5"),"Oscuridad","6"))))</f>
        <v/>
      </c>
    </row>
    <row r="199" spans="1:37" x14ac:dyDescent="0.25">
      <c r="A199" s="71"/>
      <c r="C199" s="15" t="str">
        <f t="shared" si="50"/>
        <v/>
      </c>
      <c r="D199" s="15" t="str">
        <f t="shared" si="51"/>
        <v/>
      </c>
      <c r="E199" s="15" t="s">
        <v>123</v>
      </c>
      <c r="F199" s="15" t="str">
        <f t="array" ref="F199">IF(C199&lt;&gt;"",ADDRESS(ROW(C199),COLUMN(C199))&amp;":"&amp;ADDRESS(ROW(C199)-1+MATCH(TRUE,C200:$C$463&lt;&gt;"",0),COLUMN(U199)),F198)</f>
        <v>$C$197:$U$199</v>
      </c>
      <c r="M199" s="18" t="str">
        <f>IFERROR(VLOOKUP(G199,ListaEfectos!$A$4:$F$77,6,0),"")</f>
        <v/>
      </c>
      <c r="N199" s="46">
        <f>IF(G199="requerimiento","Desventaja",IFERROR(IF(VLOOKUP($G199,ListaEfectos!$A$4:$F$77,1,0)&lt;&gt;"","Efecto"),IFERROR(IF(VLOOKUP($G199,ListaDesventajas!$A$2:$A$24,1,0)&lt;&gt;"","Desventaja"),G199)))</f>
        <v>0</v>
      </c>
      <c r="O199" s="17">
        <f ca="1">IF($N199="Efecto",IFERROR(VLOOKUP(H199,INDIRECT(VLOOKUP($G199,ListaEfectos!$A$4:$F$77,2,0)),2,0),0),IF($N199="Desventaja",IFERROR(VLOOKUP(H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P199" s="15">
        <f ca="1">IF($N199="Efecto",IFERROR(VLOOKUP(I199,INDIRECT(VLOOKUP($G199,ListaEfectos!$A$4:$F$77,2,0)),2,0),0),IF($N199="Desventaja",IFERROR(VLOOKUP(I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Q199" s="15">
        <f ca="1">IF($N199="Efecto",IFERROR(VLOOKUP(J199,INDIRECT(VLOOKUP($G199,ListaEfectos!$A$4:$F$77,2,0)),2,0),0),IF($N199="Desventaja",IFERROR(VLOOKUP(J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R199" s="15">
        <f ca="1">IF($N199="Efecto",IFERROR(VLOOKUP(K199,INDIRECT(VLOOKUP($G199,ListaEfectos!$A$4:$F$77,2,0)),2,0),0),IF($N199="Desventaja",IFERROR(VLOOKUP(K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S199" s="15">
        <f ca="1">IF($N199="Efecto",IFERROR(VLOOKUP(L199,INDIRECT(VLOOKUP($G199,ListaEfectos!$A$4:$F$77,2,0)),2,0),0),IF($N199="Desventaja",IFERROR(VLOOKUP(L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T199" s="52">
        <f t="shared" ca="1" si="43"/>
        <v>0</v>
      </c>
      <c r="V199" s="15" t="str">
        <f t="shared" si="44"/>
        <v/>
      </c>
      <c r="W199" s="15" t="str">
        <f t="shared" si="45"/>
        <v/>
      </c>
      <c r="X199" s="15" t="str">
        <f t="shared" si="52"/>
        <v/>
      </c>
      <c r="Y199" s="34" t="str">
        <f t="shared" ca="1" si="40"/>
        <v/>
      </c>
      <c r="Z199" s="34" t="str">
        <f t="shared" ca="1" si="53"/>
        <v/>
      </c>
      <c r="AA199" s="34" t="str">
        <f t="shared" ca="1" si="54"/>
        <v/>
      </c>
      <c r="AB199" s="61" t="str">
        <f t="shared" ca="1" si="55"/>
        <v/>
      </c>
      <c r="AC199" s="62" t="str">
        <f t="shared" ca="1" si="56"/>
        <v/>
      </c>
      <c r="AD199" s="56" t="str">
        <f t="shared" si="57"/>
        <v/>
      </c>
      <c r="AE199" s="15" t="str">
        <f t="shared" ca="1" si="58"/>
        <v/>
      </c>
      <c r="AF199" s="15" t="str">
        <f ca="1">IF($AB199="","",IF(OR([1]Tablas!A$1&gt;MATCH("?*",$AB200:$AB216,0),INDEX($T:$T,ROW($M198)+[1]Tablas!A$1)&lt;5),"",IF(INDEX($T:$T,ROW($M198)+[1]Tablas!A$1)&lt;6,"000",SUBSTITUTE(SUBSTITUTE(SUBSTITUTE(SUBSTITUTE(SUBSTITUTE(SUBSTITUTE(SUBSTITUTE(INDIRECT(ADDRESS(ROW($M198)+[1]Tablas!A$1,COLUMN($M199))),", ",""),"Aire","1"),"Agua","2"),"Fuego","3"),"Tierra","4"),"Luz","5"),"Oscuridad","6"))))</f>
        <v/>
      </c>
      <c r="AG199" s="15" t="str">
        <f ca="1">IF($AB199="","",IF(OR([1]Tablas!B$1&gt;MATCH("?*",$AB200:$AB216,0),INDEX($T:$T,ROW($M198)+[1]Tablas!B$1)&lt;5),"",IF(INDEX($T:$T,ROW($M198)+[1]Tablas!B$1)&lt;6,"000",SUBSTITUTE(SUBSTITUTE(SUBSTITUTE(SUBSTITUTE(SUBSTITUTE(SUBSTITUTE(SUBSTITUTE(INDIRECT(ADDRESS(ROW($M198)+[1]Tablas!B$1,COLUMN($M199))),", ",""),"Aire","1"),"Agua","2"),"Fuego","3"),"Tierra","4"),"Luz","5"),"Oscuridad","6"))))</f>
        <v/>
      </c>
      <c r="AH199" s="15" t="str">
        <f ca="1">IF($AB199="","",IF(OR([1]Tablas!C$1&gt;MATCH("?*",$AB200:$AB216,0),INDEX($T:$T,ROW($M198)+[1]Tablas!C$1)&lt;5),"",IF(INDEX($T:$T,ROW($M198)+[1]Tablas!C$1)&lt;6,"000",SUBSTITUTE(SUBSTITUTE(SUBSTITUTE(SUBSTITUTE(SUBSTITUTE(SUBSTITUTE(SUBSTITUTE(INDIRECT(ADDRESS(ROW($M198)+[1]Tablas!C$1,COLUMN($M199))),", ",""),"Aire","1"),"Agua","2"),"Fuego","3"),"Tierra","4"),"Luz","5"),"Oscuridad","6"))))</f>
        <v/>
      </c>
      <c r="AI199" s="15" t="str">
        <f ca="1">IF($AB199="","",IF(OR([1]Tablas!D$1&gt;MATCH("?*",$AB200:$AB216,0),INDEX($T:$T,ROW($M198)+[1]Tablas!D$1)&lt;5),"",IF(INDEX($T:$T,ROW($M198)+[1]Tablas!D$1)&lt;6,"000",SUBSTITUTE(SUBSTITUTE(SUBSTITUTE(SUBSTITUTE(SUBSTITUTE(SUBSTITUTE(SUBSTITUTE(INDIRECT(ADDRESS(ROW($M198)+[1]Tablas!D$1,COLUMN($M199))),", ",""),"Aire","1"),"Agua","2"),"Fuego","3"),"Tierra","4"),"Luz","5"),"Oscuridad","6"))))</f>
        <v/>
      </c>
      <c r="AJ199" s="15" t="str">
        <f ca="1">IF($AB199="","",IF(OR([1]Tablas!E$1&gt;MATCH("?*",$AB200:$AB216,0),INDEX($T:$T,ROW($M198)+[1]Tablas!E$1)&lt;5),"",IF(INDEX($T:$T,ROW($M198)+[1]Tablas!E$1)&lt;6,"000",SUBSTITUTE(SUBSTITUTE(SUBSTITUTE(SUBSTITUTE(SUBSTITUTE(SUBSTITUTE(SUBSTITUTE(INDIRECT(ADDRESS(ROW($M198)+[1]Tablas!E$1,COLUMN($M199))),", ",""),"Aire","1"),"Agua","2"),"Fuego","3"),"Tierra","4"),"Luz","5"),"Oscuridad","6"))))</f>
        <v/>
      </c>
      <c r="AK199" s="15" t="str">
        <f ca="1">IF($AB199="","",IF(OR([1]Tablas!F$1&gt;MATCH("?*",$AB200:$AB216,0),INDEX($T:$T,ROW($M198)+[1]Tablas!F$1)&lt;5),"",IF(INDEX($T:$T,ROW($M198)+[1]Tablas!F$1)&lt;6,"000",SUBSTITUTE(SUBSTITUTE(SUBSTITUTE(SUBSTITUTE(SUBSTITUTE(SUBSTITUTE(SUBSTITUTE(INDIRECT(ADDRESS(ROW($M198)+[1]Tablas!F$1,COLUMN($M199))),", ",""),"Aire","1"),"Agua","2"),"Fuego","3"),"Tierra","4"),"Luz","5"),"Oscuridad","6"))))</f>
        <v/>
      </c>
    </row>
    <row r="200" spans="1:37" x14ac:dyDescent="0.25">
      <c r="A200" s="71"/>
      <c r="B200" s="18" t="s">
        <v>449</v>
      </c>
      <c r="C200" s="15">
        <f t="shared" si="50"/>
        <v>70</v>
      </c>
      <c r="D200" s="15">
        <f t="shared" si="51"/>
        <v>2</v>
      </c>
      <c r="E200" s="15" t="s">
        <v>124</v>
      </c>
      <c r="F200" s="15" t="str">
        <f t="array" ref="F200">IF(C200&lt;&gt;"",ADDRESS(ROW(C200),COLUMN(C200))&amp;":"&amp;ADDRESS(ROW(C200)-1+MATCH(TRUE,C201:$C$463&lt;&gt;"",0),COLUMN(U200)),F199)</f>
        <v>$C$200:$U$203</v>
      </c>
      <c r="G200" s="18" t="s">
        <v>982</v>
      </c>
      <c r="H200" s="28" t="s">
        <v>363</v>
      </c>
      <c r="M200" s="18" t="str">
        <f>IFERROR(VLOOKUP(G200,ListaEfectos!$A$4:$F$77,6,0),"")</f>
        <v>Fuego, Luz, Oscuridad</v>
      </c>
      <c r="N200" s="46" t="str">
        <f>IF(G200="requerimiento","Desventaja",IFERROR(IF(VLOOKUP($G200,ListaEfectos!$A$4:$F$77,1,0)&lt;&gt;"","Efecto"),IFERROR(IF(VLOOKUP($G200,ListaDesventajas!$A$2:$A$24,1,0)&lt;&gt;"","Desventaja"),G200)))</f>
        <v>Efecto</v>
      </c>
      <c r="O200" s="17">
        <f ca="1">IF($N200="Efecto",IFERROR(VLOOKUP(H200,INDIRECT(VLOOKUP($G200,ListaEfectos!$A$4:$F$77,2,0)),2,0),0),IF($N200="Desventaja",IFERROR(VLOOKUP(H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30</v>
      </c>
      <c r="P200" s="15">
        <f ca="1">IF($N200="Efecto",IFERROR(VLOOKUP(I200,INDIRECT(VLOOKUP($G200,ListaEfectos!$A$4:$F$77,2,0)),2,0),0),IF($N200="Desventaja",IFERROR(VLOOKUP(I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0</v>
      </c>
      <c r="Q200" s="15">
        <f ca="1">IF($N200="Efecto",IFERROR(VLOOKUP(J200,INDIRECT(VLOOKUP($G200,ListaEfectos!$A$4:$F$77,2,0)),2,0),0),IF($N200="Desventaja",IFERROR(VLOOKUP(J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0</v>
      </c>
      <c r="R200" s="15">
        <f ca="1">IF($N200="Efecto",IFERROR(VLOOKUP(K200,INDIRECT(VLOOKUP($G200,ListaEfectos!$A$4:$F$77,2,0)),2,0),0),IF($N200="Desventaja",IFERROR(VLOOKUP(K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0</v>
      </c>
      <c r="S200" s="15">
        <f ca="1">IF($N200="Efecto",IFERROR(VLOOKUP(L200,INDIRECT(VLOOKUP($G200,ListaEfectos!$A$4:$F$77,2,0)),2,0),0),IF($N200="Desventaja",IFERROR(VLOOKUP(L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0</v>
      </c>
      <c r="T200" s="52">
        <f t="shared" ca="1" si="43"/>
        <v>30</v>
      </c>
      <c r="V200" s="15" t="str">
        <f t="shared" si="44"/>
        <v>Ataque con área (100 metros de radio)</v>
      </c>
      <c r="W200" s="15" t="str">
        <f t="shared" si="45"/>
        <v/>
      </c>
      <c r="X200" s="15" t="str">
        <f t="shared" si="52"/>
        <v/>
      </c>
      <c r="Y200" s="34" t="str">
        <f t="shared" ca="1" si="40"/>
        <v>Ataque con área (100 metros de radio), Aumento de Daño (+50), Habilidad de Ataque (+90)</v>
      </c>
      <c r="Z200" s="34" t="str">
        <f t="shared" ca="1" si="53"/>
        <v>Técnica Mantenida (Apertura Espacial)</v>
      </c>
      <c r="AA200" s="34" t="str">
        <f t="shared" ca="1" si="54"/>
        <v/>
      </c>
      <c r="AB200" s="61" t="str">
        <f t="shared" ca="1" si="55"/>
        <v>Ataque con área (100 metros de radio), Aumento de Daño (+50), Habilidad de Ataque (+90)</v>
      </c>
      <c r="AC200" s="62" t="str">
        <f t="shared" ca="1" si="56"/>
        <v>Técnica Mantenida (Apertura Espacial)</v>
      </c>
      <c r="AD200" s="56" t="str">
        <f t="shared" si="57"/>
        <v>Armageddon</v>
      </c>
      <c r="AE200" s="15" t="str">
        <f t="shared" ca="1" si="58"/>
        <v>Fuego, Luz, Oscuridad, Fuego, Aire, Fuego, Oscuridad</v>
      </c>
      <c r="AF200" s="15" t="str">
        <f ca="1">IF($AB200="","",IF(OR([1]Tablas!A$1&gt;MATCH("?*",$AB201:$AB217,0),INDEX($T:$T,ROW($M199)+[1]Tablas!A$1)&lt;5),"",IF(INDEX($T:$T,ROW($M199)+[1]Tablas!A$1)&lt;6,"000",SUBSTITUTE(SUBSTITUTE(SUBSTITUTE(SUBSTITUTE(SUBSTITUTE(SUBSTITUTE(SUBSTITUTE(INDIRECT(ADDRESS(ROW($M199)+[1]Tablas!A$1,COLUMN($M200))),", ",""),"Aire","1"),"Agua","2"),"Fuego","3"),"Tierra","4"),"Luz","5"),"Oscuridad","6"))))</f>
        <v>356</v>
      </c>
      <c r="AG200" s="15" t="str">
        <f ca="1">IF($AB200="","",IF(OR([1]Tablas!B$1&gt;MATCH("?*",$AB201:$AB217,0),INDEX($T:$T,ROW($M199)+[1]Tablas!B$1)&lt;5),"",IF(INDEX($T:$T,ROW($M199)+[1]Tablas!B$1)&lt;6,"000",SUBSTITUTE(SUBSTITUTE(SUBSTITUTE(SUBSTITUTE(SUBSTITUTE(SUBSTITUTE(SUBSTITUTE(INDIRECT(ADDRESS(ROW($M199)+[1]Tablas!B$1,COLUMN($M200))),", ",""),"Aire","1"),"Agua","2"),"Fuego","3"),"Tierra","4"),"Luz","5"),"Oscuridad","6"))))</f>
        <v>3</v>
      </c>
      <c r="AH200" s="15" t="str">
        <f ca="1">IF($AB200="","",IF(OR([1]Tablas!C$1&gt;MATCH("?*",$AB201:$AB217,0),INDEX($T:$T,ROW($M199)+[1]Tablas!C$1)&lt;5),"",IF(INDEX($T:$T,ROW($M199)+[1]Tablas!C$1)&lt;6,"000",SUBSTITUTE(SUBSTITUTE(SUBSTITUTE(SUBSTITUTE(SUBSTITUTE(SUBSTITUTE(SUBSTITUTE(INDIRECT(ADDRESS(ROW($M199)+[1]Tablas!C$1,COLUMN($M200))),", ",""),"Aire","1"),"Agua","2"),"Fuego","3"),"Tierra","4"),"Luz","5"),"Oscuridad","6"))))</f>
        <v>136</v>
      </c>
      <c r="AI200" s="15" t="str">
        <f ca="1">IF($AB200="","",IF(OR([1]Tablas!D$1&gt;MATCH("?*",$AB201:$AB217,0),INDEX($T:$T,ROW($M199)+[1]Tablas!D$1)&lt;5),"",IF(INDEX($T:$T,ROW($M199)+[1]Tablas!D$1)&lt;6,"000",SUBSTITUTE(SUBSTITUTE(SUBSTITUTE(SUBSTITUTE(SUBSTITUTE(SUBSTITUTE(SUBSTITUTE(INDIRECT(ADDRESS(ROW($M199)+[1]Tablas!D$1,COLUMN($M200))),", ",""),"Aire","1"),"Agua","2"),"Fuego","3"),"Tierra","4"),"Luz","5"),"Oscuridad","6"))))</f>
        <v/>
      </c>
      <c r="AJ200" s="15" t="str">
        <f ca="1">IF($AB200="","",IF(OR([1]Tablas!E$1&gt;MATCH("?*",$AB201:$AB217,0),INDEX($T:$T,ROW($M199)+[1]Tablas!E$1)&lt;5),"",IF(INDEX($T:$T,ROW($M199)+[1]Tablas!E$1)&lt;6,"000",SUBSTITUTE(SUBSTITUTE(SUBSTITUTE(SUBSTITUTE(SUBSTITUTE(SUBSTITUTE(SUBSTITUTE(INDIRECT(ADDRESS(ROW($M199)+[1]Tablas!E$1,COLUMN($M200))),", ",""),"Aire","1"),"Agua","2"),"Fuego","3"),"Tierra","4"),"Luz","5"),"Oscuridad","6"))))</f>
        <v/>
      </c>
      <c r="AK200" s="15" t="str">
        <f ca="1">IF($AB200="","",IF(OR([1]Tablas!F$1&gt;MATCH("?*",$AB201:$AB217,0),INDEX($T:$T,ROW($M199)+[1]Tablas!F$1)&lt;5),"",IF(INDEX($T:$T,ROW($M199)+[1]Tablas!F$1)&lt;6,"000",SUBSTITUTE(SUBSTITUTE(SUBSTITUTE(SUBSTITUTE(SUBSTITUTE(SUBSTITUTE(SUBSTITUTE(INDIRECT(ADDRESS(ROW($M199)+[1]Tablas!F$1,COLUMN($M200))),", ",""),"Aire","1"),"Agua","2"),"Fuego","3"),"Tierra","4"),"Luz","5"),"Oscuridad","6"))))</f>
        <v/>
      </c>
    </row>
    <row r="201" spans="1:37" x14ac:dyDescent="0.25">
      <c r="A201" s="71"/>
      <c r="C201" s="15" t="str">
        <f t="shared" si="50"/>
        <v/>
      </c>
      <c r="D201" s="15" t="str">
        <f t="shared" si="51"/>
        <v/>
      </c>
      <c r="E201" s="15" t="s">
        <v>125</v>
      </c>
      <c r="F201" s="15" t="str">
        <f t="array" ref="F201">IF(C201&lt;&gt;"",ADDRESS(ROW(C201),COLUMN(C201))&amp;":"&amp;ADDRESS(ROW(C201)-1+MATCH(TRUE,C202:$C$463&lt;&gt;"",0),COLUMN(U201)),F200)</f>
        <v>$C$200:$U$203</v>
      </c>
      <c r="G201" s="18" t="s">
        <v>247</v>
      </c>
      <c r="H201" s="16" t="s">
        <v>343</v>
      </c>
      <c r="M201" s="18" t="str">
        <f>IFERROR(VLOOKUP(G201,ListaEfectos!$A$4:$F$77,6,0),"")</f>
        <v>Fuego</v>
      </c>
      <c r="N201" s="46" t="str">
        <f>IF(G201="requerimiento","Desventaja",IFERROR(IF(VLOOKUP($G201,ListaEfectos!$A$4:$F$77,1,0)&lt;&gt;"","Efecto"),IFERROR(IF(VLOOKUP($G201,ListaDesventajas!$A$2:$A$24,1,0)&lt;&gt;"","Desventaja"),G201)))</f>
        <v>Efecto</v>
      </c>
      <c r="O201" s="17">
        <f ca="1">IF($N201="Efecto",IFERROR(VLOOKUP(H201,INDIRECT(VLOOKUP($G201,ListaEfectos!$A$4:$F$77,2,0)),2,0),0),IF($N201="Desventaja",IFERROR(VLOOKUP(H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15</v>
      </c>
      <c r="P201" s="15">
        <f ca="1">IF($N201="Efecto",IFERROR(VLOOKUP(I201,INDIRECT(VLOOKUP($G201,ListaEfectos!$A$4:$F$77,2,0)),2,0),0),IF($N201="Desventaja",IFERROR(VLOOKUP(I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0</v>
      </c>
      <c r="Q201" s="15">
        <f ca="1">IF($N201="Efecto",IFERROR(VLOOKUP(J201,INDIRECT(VLOOKUP($G201,ListaEfectos!$A$4:$F$77,2,0)),2,0),0),IF($N201="Desventaja",IFERROR(VLOOKUP(J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0</v>
      </c>
      <c r="R201" s="15">
        <f ca="1">IF($N201="Efecto",IFERROR(VLOOKUP(K201,INDIRECT(VLOOKUP($G201,ListaEfectos!$A$4:$F$77,2,0)),2,0),0),IF($N201="Desventaja",IFERROR(VLOOKUP(K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0</v>
      </c>
      <c r="S201" s="15">
        <f ca="1">IF($N201="Efecto",IFERROR(VLOOKUP(L201,INDIRECT(VLOOKUP($G201,ListaEfectos!$A$4:$F$77,2,0)),2,0),0),IF($N201="Desventaja",IFERROR(VLOOKUP(L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0</v>
      </c>
      <c r="T201" s="52">
        <f t="shared" ca="1" si="43"/>
        <v>15</v>
      </c>
      <c r="V201" s="15" t="str">
        <f t="shared" si="44"/>
        <v>Aumento de Daño (+50)</v>
      </c>
      <c r="W201" s="15" t="str">
        <f t="shared" si="45"/>
        <v/>
      </c>
      <c r="X201" s="15" t="str">
        <f t="shared" si="52"/>
        <v/>
      </c>
      <c r="Y201" s="34" t="str">
        <f t="shared" ca="1" si="40"/>
        <v/>
      </c>
      <c r="Z201" s="34" t="str">
        <f t="shared" ca="1" si="53"/>
        <v/>
      </c>
      <c r="AA201" s="34" t="str">
        <f t="shared" ca="1" si="54"/>
        <v/>
      </c>
      <c r="AB201" s="61" t="str">
        <f t="shared" ca="1" si="55"/>
        <v/>
      </c>
      <c r="AC201" s="62" t="str">
        <f t="shared" ca="1" si="56"/>
        <v/>
      </c>
      <c r="AD201" s="56" t="str">
        <f t="shared" si="57"/>
        <v/>
      </c>
      <c r="AE201" s="15" t="str">
        <f t="shared" ca="1" si="58"/>
        <v/>
      </c>
      <c r="AF201" s="15" t="str">
        <f ca="1">IF($AB201="","",IF(OR([1]Tablas!A$1&gt;MATCH("?*",$AB202:$AB218,0),INDEX($T:$T,ROW($M200)+[1]Tablas!A$1)&lt;5),"",IF(INDEX($T:$T,ROW($M200)+[1]Tablas!A$1)&lt;6,"000",SUBSTITUTE(SUBSTITUTE(SUBSTITUTE(SUBSTITUTE(SUBSTITUTE(SUBSTITUTE(SUBSTITUTE(INDIRECT(ADDRESS(ROW($M200)+[1]Tablas!A$1,COLUMN($M201))),", ",""),"Aire","1"),"Agua","2"),"Fuego","3"),"Tierra","4"),"Luz","5"),"Oscuridad","6"))))</f>
        <v/>
      </c>
      <c r="AG201" s="15" t="str">
        <f ca="1">IF($AB201="","",IF(OR([1]Tablas!B$1&gt;MATCH("?*",$AB202:$AB218,0),INDEX($T:$T,ROW($M200)+[1]Tablas!B$1)&lt;5),"",IF(INDEX($T:$T,ROW($M200)+[1]Tablas!B$1)&lt;6,"000",SUBSTITUTE(SUBSTITUTE(SUBSTITUTE(SUBSTITUTE(SUBSTITUTE(SUBSTITUTE(SUBSTITUTE(INDIRECT(ADDRESS(ROW($M200)+[1]Tablas!B$1,COLUMN($M201))),", ",""),"Aire","1"),"Agua","2"),"Fuego","3"),"Tierra","4"),"Luz","5"),"Oscuridad","6"))))</f>
        <v/>
      </c>
      <c r="AH201" s="15" t="str">
        <f ca="1">IF($AB201="","",IF(OR([1]Tablas!C$1&gt;MATCH("?*",$AB202:$AB218,0),INDEX($T:$T,ROW($M200)+[1]Tablas!C$1)&lt;5),"",IF(INDEX($T:$T,ROW($M200)+[1]Tablas!C$1)&lt;6,"000",SUBSTITUTE(SUBSTITUTE(SUBSTITUTE(SUBSTITUTE(SUBSTITUTE(SUBSTITUTE(SUBSTITUTE(INDIRECT(ADDRESS(ROW($M200)+[1]Tablas!C$1,COLUMN($M201))),", ",""),"Aire","1"),"Agua","2"),"Fuego","3"),"Tierra","4"),"Luz","5"),"Oscuridad","6"))))</f>
        <v/>
      </c>
      <c r="AI201" s="15" t="str">
        <f ca="1">IF($AB201="","",IF(OR([1]Tablas!D$1&gt;MATCH("?*",$AB202:$AB218,0),INDEX($T:$T,ROW($M200)+[1]Tablas!D$1)&lt;5),"",IF(INDEX($T:$T,ROW($M200)+[1]Tablas!D$1)&lt;6,"000",SUBSTITUTE(SUBSTITUTE(SUBSTITUTE(SUBSTITUTE(SUBSTITUTE(SUBSTITUTE(SUBSTITUTE(INDIRECT(ADDRESS(ROW($M200)+[1]Tablas!D$1,COLUMN($M201))),", ",""),"Aire","1"),"Agua","2"),"Fuego","3"),"Tierra","4"),"Luz","5"),"Oscuridad","6"))))</f>
        <v/>
      </c>
      <c r="AJ201" s="15" t="str">
        <f ca="1">IF($AB201="","",IF(OR([1]Tablas!E$1&gt;MATCH("?*",$AB202:$AB218,0),INDEX($T:$T,ROW($M200)+[1]Tablas!E$1)&lt;5),"",IF(INDEX($T:$T,ROW($M200)+[1]Tablas!E$1)&lt;6,"000",SUBSTITUTE(SUBSTITUTE(SUBSTITUTE(SUBSTITUTE(SUBSTITUTE(SUBSTITUTE(SUBSTITUTE(INDIRECT(ADDRESS(ROW($M200)+[1]Tablas!E$1,COLUMN($M201))),", ",""),"Aire","1"),"Agua","2"),"Fuego","3"),"Tierra","4"),"Luz","5"),"Oscuridad","6"))))</f>
        <v/>
      </c>
      <c r="AK201" s="15" t="str">
        <f ca="1">IF($AB201="","",IF(OR([1]Tablas!F$1&gt;MATCH("?*",$AB202:$AB218,0),INDEX($T:$T,ROW($M200)+[1]Tablas!F$1)&lt;5),"",IF(INDEX($T:$T,ROW($M200)+[1]Tablas!F$1)&lt;6,"000",SUBSTITUTE(SUBSTITUTE(SUBSTITUTE(SUBSTITUTE(SUBSTITUTE(SUBSTITUTE(SUBSTITUTE(INDIRECT(ADDRESS(ROW($M200)+[1]Tablas!F$1,COLUMN($M201))),", ",""),"Aire","1"),"Agua","2"),"Fuego","3"),"Tierra","4"),"Luz","5"),"Oscuridad","6"))))</f>
        <v/>
      </c>
    </row>
    <row r="202" spans="1:37" x14ac:dyDescent="0.25">
      <c r="A202" s="71"/>
      <c r="C202" s="15" t="str">
        <f t="shared" si="50"/>
        <v/>
      </c>
      <c r="D202" s="15" t="str">
        <f t="shared" si="51"/>
        <v/>
      </c>
      <c r="E202" s="15" t="s">
        <v>126</v>
      </c>
      <c r="F202" s="15" t="str">
        <f t="array" ref="F202">IF(C202&lt;&gt;"",ADDRESS(ROW(C202),COLUMN(C202))&amp;":"&amp;ADDRESS(ROW(C202)-1+MATCH(TRUE,C203:$C$463&lt;&gt;"",0),COLUMN(U202)),F201)</f>
        <v>$C$200:$U$203</v>
      </c>
      <c r="G202" s="18" t="s">
        <v>252</v>
      </c>
      <c r="H202" s="29" t="s">
        <v>378</v>
      </c>
      <c r="M202" s="18" t="str">
        <f>IFERROR(VLOOKUP(G202,ListaEfectos!$A$4:$F$77,6,0),"")</f>
        <v>Aire, Fuego, Oscuridad</v>
      </c>
      <c r="N202" s="46" t="str">
        <f>IF(G202="requerimiento","Desventaja",IFERROR(IF(VLOOKUP($G202,ListaEfectos!$A$4:$F$77,1,0)&lt;&gt;"","Efecto"),IFERROR(IF(VLOOKUP($G202,ListaDesventajas!$A$2:$A$24,1,0)&lt;&gt;"","Desventaja"),G202)))</f>
        <v>Efecto</v>
      </c>
      <c r="O202" s="17">
        <f ca="1">IF($N202="Efecto",IFERROR(VLOOKUP(H202,INDIRECT(VLOOKUP($G202,ListaEfectos!$A$4:$F$77,2,0)),2,0),0),IF($N202="Desventaja",IFERROR(VLOOKUP(H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25</v>
      </c>
      <c r="P202" s="15">
        <f ca="1">IF($N202="Efecto",IFERROR(VLOOKUP(I202,INDIRECT(VLOOKUP($G202,ListaEfectos!$A$4:$F$77,2,0)),2,0),0),IF($N202="Desventaja",IFERROR(VLOOKUP(I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0</v>
      </c>
      <c r="Q202" s="15">
        <f ca="1">IF($N202="Efecto",IFERROR(VLOOKUP(J202,INDIRECT(VLOOKUP($G202,ListaEfectos!$A$4:$F$77,2,0)),2,0),0),IF($N202="Desventaja",IFERROR(VLOOKUP(J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0</v>
      </c>
      <c r="R202" s="15">
        <f ca="1">IF($N202="Efecto",IFERROR(VLOOKUP(K202,INDIRECT(VLOOKUP($G202,ListaEfectos!$A$4:$F$77,2,0)),2,0),0),IF($N202="Desventaja",IFERROR(VLOOKUP(K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0</v>
      </c>
      <c r="S202" s="15">
        <f ca="1">IF($N202="Efecto",IFERROR(VLOOKUP(L202,INDIRECT(VLOOKUP($G202,ListaEfectos!$A$4:$F$77,2,0)),2,0),0),IF($N202="Desventaja",IFERROR(VLOOKUP(L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0</v>
      </c>
      <c r="T202" s="52">
        <f t="shared" ca="1" si="43"/>
        <v>25</v>
      </c>
      <c r="V202" s="15" t="str">
        <f t="shared" si="44"/>
        <v>Habilidad de Ataque (+90)</v>
      </c>
      <c r="W202" s="15" t="str">
        <f t="shared" si="45"/>
        <v/>
      </c>
      <c r="X202" s="15" t="str">
        <f t="shared" si="52"/>
        <v/>
      </c>
      <c r="Y202" s="34" t="str">
        <f t="shared" ca="1" si="40"/>
        <v/>
      </c>
      <c r="Z202" s="34" t="str">
        <f t="shared" ca="1" si="53"/>
        <v/>
      </c>
      <c r="AA202" s="34" t="str">
        <f t="shared" ca="1" si="54"/>
        <v/>
      </c>
      <c r="AB202" s="61" t="str">
        <f t="shared" ca="1" si="55"/>
        <v/>
      </c>
      <c r="AC202" s="62" t="str">
        <f t="shared" ca="1" si="56"/>
        <v/>
      </c>
      <c r="AD202" s="56" t="str">
        <f t="shared" si="57"/>
        <v/>
      </c>
      <c r="AE202" s="15" t="str">
        <f t="shared" ca="1" si="58"/>
        <v/>
      </c>
      <c r="AF202" s="15" t="str">
        <f ca="1">IF($AB202="","",IF(OR([1]Tablas!A$1&gt;MATCH("?*",$AB203:$AB219,0),INDEX($T:$T,ROW($M201)+[1]Tablas!A$1)&lt;5),"",IF(INDEX($T:$T,ROW($M201)+[1]Tablas!A$1)&lt;6,"000",SUBSTITUTE(SUBSTITUTE(SUBSTITUTE(SUBSTITUTE(SUBSTITUTE(SUBSTITUTE(SUBSTITUTE(INDIRECT(ADDRESS(ROW($M201)+[1]Tablas!A$1,COLUMN($M202))),", ",""),"Aire","1"),"Agua","2"),"Fuego","3"),"Tierra","4"),"Luz","5"),"Oscuridad","6"))))</f>
        <v/>
      </c>
      <c r="AG202" s="15" t="str">
        <f ca="1">IF($AB202="","",IF(OR([1]Tablas!B$1&gt;MATCH("?*",$AB203:$AB219,0),INDEX($T:$T,ROW($M201)+[1]Tablas!B$1)&lt;5),"",IF(INDEX($T:$T,ROW($M201)+[1]Tablas!B$1)&lt;6,"000",SUBSTITUTE(SUBSTITUTE(SUBSTITUTE(SUBSTITUTE(SUBSTITUTE(SUBSTITUTE(SUBSTITUTE(INDIRECT(ADDRESS(ROW($M201)+[1]Tablas!B$1,COLUMN($M202))),", ",""),"Aire","1"),"Agua","2"),"Fuego","3"),"Tierra","4"),"Luz","5"),"Oscuridad","6"))))</f>
        <v/>
      </c>
      <c r="AH202" s="15" t="str">
        <f ca="1">IF($AB202="","",IF(OR([1]Tablas!C$1&gt;MATCH("?*",$AB203:$AB219,0),INDEX($T:$T,ROW($M201)+[1]Tablas!C$1)&lt;5),"",IF(INDEX($T:$T,ROW($M201)+[1]Tablas!C$1)&lt;6,"000",SUBSTITUTE(SUBSTITUTE(SUBSTITUTE(SUBSTITUTE(SUBSTITUTE(SUBSTITUTE(SUBSTITUTE(INDIRECT(ADDRESS(ROW($M201)+[1]Tablas!C$1,COLUMN($M202))),", ",""),"Aire","1"),"Agua","2"),"Fuego","3"),"Tierra","4"),"Luz","5"),"Oscuridad","6"))))</f>
        <v/>
      </c>
      <c r="AI202" s="15" t="str">
        <f ca="1">IF($AB202="","",IF(OR([1]Tablas!D$1&gt;MATCH("?*",$AB203:$AB219,0),INDEX($T:$T,ROW($M201)+[1]Tablas!D$1)&lt;5),"",IF(INDEX($T:$T,ROW($M201)+[1]Tablas!D$1)&lt;6,"000",SUBSTITUTE(SUBSTITUTE(SUBSTITUTE(SUBSTITUTE(SUBSTITUTE(SUBSTITUTE(SUBSTITUTE(INDIRECT(ADDRESS(ROW($M201)+[1]Tablas!D$1,COLUMN($M202))),", ",""),"Aire","1"),"Agua","2"),"Fuego","3"),"Tierra","4"),"Luz","5"),"Oscuridad","6"))))</f>
        <v/>
      </c>
      <c r="AJ202" s="15" t="str">
        <f ca="1">IF($AB202="","",IF(OR([1]Tablas!E$1&gt;MATCH("?*",$AB203:$AB219,0),INDEX($T:$T,ROW($M201)+[1]Tablas!E$1)&lt;5),"",IF(INDEX($T:$T,ROW($M201)+[1]Tablas!E$1)&lt;6,"000",SUBSTITUTE(SUBSTITUTE(SUBSTITUTE(SUBSTITUTE(SUBSTITUTE(SUBSTITUTE(SUBSTITUTE(INDIRECT(ADDRESS(ROW($M201)+[1]Tablas!E$1,COLUMN($M202))),", ",""),"Aire","1"),"Agua","2"),"Fuego","3"),"Tierra","4"),"Luz","5"),"Oscuridad","6"))))</f>
        <v/>
      </c>
      <c r="AK202" s="15" t="str">
        <f ca="1">IF($AB202="","",IF(OR([1]Tablas!F$1&gt;MATCH("?*",$AB203:$AB219,0),INDEX($T:$T,ROW($M201)+[1]Tablas!F$1)&lt;5),"",IF(INDEX($T:$T,ROW($M201)+[1]Tablas!F$1)&lt;6,"000",SUBSTITUTE(SUBSTITUTE(SUBSTITUTE(SUBSTITUTE(SUBSTITUTE(SUBSTITUTE(SUBSTITUTE(INDIRECT(ADDRESS(ROW($M201)+[1]Tablas!F$1,COLUMN($M202))),", ",""),"Aire","1"),"Agua","2"),"Fuego","3"),"Tierra","4"),"Luz","5"),"Oscuridad","6"))))</f>
        <v/>
      </c>
    </row>
    <row r="203" spans="1:37" x14ac:dyDescent="0.25">
      <c r="A203" s="71"/>
      <c r="B203" s="18" t="s">
        <v>277</v>
      </c>
      <c r="C203" s="15" t="str">
        <f t="shared" si="50"/>
        <v/>
      </c>
      <c r="D203" s="15" t="str">
        <f t="shared" si="51"/>
        <v/>
      </c>
      <c r="F203" s="15" t="str">
        <f t="array" ref="F203">IF(C203&lt;&gt;"",ADDRESS(ROW(C203),COLUMN(C203))&amp;":"&amp;ADDRESS(ROW(C203)-1+MATCH(TRUE,C204:$C$463&lt;&gt;"",0),COLUMN(U203)),F202)</f>
        <v>$C$200:$U$203</v>
      </c>
      <c r="G203" s="18" t="s">
        <v>301</v>
      </c>
      <c r="H203" s="28" t="s">
        <v>1152</v>
      </c>
      <c r="M203" s="18" t="str">
        <f>IFERROR(VLOOKUP(G203,ListaEfectos!$A$4:$F$77,6,0),"")</f>
        <v/>
      </c>
      <c r="N203" s="46" t="str">
        <f>IF(G203="requerimiento","Desventaja",IFERROR(IF(VLOOKUP($G203,ListaEfectos!$A$4:$F$77,1,0)&lt;&gt;"","Efecto"),IFERROR(IF(VLOOKUP($G203,ListaDesventajas!$A$2:$A$24,1,0)&lt;&gt;"","Desventaja"),G203)))</f>
        <v>Desventaja</v>
      </c>
      <c r="O203" s="17">
        <f ca="1">IF($N203="Efecto",IFERROR(VLOOKUP(H203,INDIRECT(VLOOKUP($G203,ListaEfectos!$A$4:$F$77,2,0)),2,0),0),IF($N203="Desventaja",IFERROR(VLOOKUP(H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P203" s="15">
        <f ca="1">IF($N203="Efecto",IFERROR(VLOOKUP(I203,INDIRECT(VLOOKUP($G203,ListaEfectos!$A$4:$F$77,2,0)),2,0),0),IF($N203="Desventaja",IFERROR(VLOOKUP(I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Q203" s="15">
        <f ca="1">IF($N203="Efecto",IFERROR(VLOOKUP(J203,INDIRECT(VLOOKUP($G203,ListaEfectos!$A$4:$F$77,2,0)),2,0),0),IF($N203="Desventaja",IFERROR(VLOOKUP(J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R203" s="15">
        <f ca="1">IF($N203="Efecto",IFERROR(VLOOKUP(K203,INDIRECT(VLOOKUP($G203,ListaEfectos!$A$4:$F$77,2,0)),2,0),0),IF($N203="Desventaja",IFERROR(VLOOKUP(K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S203" s="15">
        <f ca="1">IF($N203="Efecto",IFERROR(VLOOKUP(L203,INDIRECT(VLOOKUP($G203,ListaEfectos!$A$4:$F$77,2,0)),2,0),0),IF($N203="Desventaja",IFERROR(VLOOKUP(L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T203" s="52">
        <f t="shared" ca="1" si="43"/>
        <v>0</v>
      </c>
      <c r="V203" s="15" t="str">
        <f t="shared" si="44"/>
        <v/>
      </c>
      <c r="W203" s="15" t="str">
        <f t="shared" si="45"/>
        <v>Técnica Mantenida (Apertura Espacial)</v>
      </c>
      <c r="X203" s="15" t="str">
        <f t="shared" si="52"/>
        <v/>
      </c>
      <c r="Y203" s="34" t="str">
        <f t="shared" ca="1" si="40"/>
        <v/>
      </c>
      <c r="Z203" s="34" t="str">
        <f t="shared" ca="1" si="53"/>
        <v/>
      </c>
      <c r="AA203" s="34" t="str">
        <f t="shared" ca="1" si="54"/>
        <v/>
      </c>
      <c r="AB203" s="61" t="str">
        <f t="shared" ca="1" si="55"/>
        <v/>
      </c>
      <c r="AC203" s="62" t="str">
        <f t="shared" ca="1" si="56"/>
        <v/>
      </c>
      <c r="AD203" s="56" t="str">
        <f t="shared" si="57"/>
        <v>Técnica mantenida</v>
      </c>
      <c r="AE203" s="15" t="str">
        <f t="shared" ca="1" si="58"/>
        <v/>
      </c>
      <c r="AF203" s="15" t="str">
        <f ca="1">IF($AB203="","",IF(OR([1]Tablas!A$1&gt;MATCH("?*",$AB204:$AB220,0),INDEX($T:$T,ROW($M202)+[1]Tablas!A$1)&lt;5),"",IF(INDEX($T:$T,ROW($M202)+[1]Tablas!A$1)&lt;6,"000",SUBSTITUTE(SUBSTITUTE(SUBSTITUTE(SUBSTITUTE(SUBSTITUTE(SUBSTITUTE(SUBSTITUTE(INDIRECT(ADDRESS(ROW($M202)+[1]Tablas!A$1,COLUMN($M203))),", ",""),"Aire","1"),"Agua","2"),"Fuego","3"),"Tierra","4"),"Luz","5"),"Oscuridad","6"))))</f>
        <v/>
      </c>
      <c r="AG203" s="15" t="str">
        <f ca="1">IF($AB203="","",IF(OR([1]Tablas!B$1&gt;MATCH("?*",$AB204:$AB220,0),INDEX($T:$T,ROW($M202)+[1]Tablas!B$1)&lt;5),"",IF(INDEX($T:$T,ROW($M202)+[1]Tablas!B$1)&lt;6,"000",SUBSTITUTE(SUBSTITUTE(SUBSTITUTE(SUBSTITUTE(SUBSTITUTE(SUBSTITUTE(SUBSTITUTE(INDIRECT(ADDRESS(ROW($M202)+[1]Tablas!B$1,COLUMN($M203))),", ",""),"Aire","1"),"Agua","2"),"Fuego","3"),"Tierra","4"),"Luz","5"),"Oscuridad","6"))))</f>
        <v/>
      </c>
      <c r="AH203" s="15" t="str">
        <f ca="1">IF($AB203="","",IF(OR([1]Tablas!C$1&gt;MATCH("?*",$AB204:$AB220,0),INDEX($T:$T,ROW($M202)+[1]Tablas!C$1)&lt;5),"",IF(INDEX($T:$T,ROW($M202)+[1]Tablas!C$1)&lt;6,"000",SUBSTITUTE(SUBSTITUTE(SUBSTITUTE(SUBSTITUTE(SUBSTITUTE(SUBSTITUTE(SUBSTITUTE(INDIRECT(ADDRESS(ROW($M202)+[1]Tablas!C$1,COLUMN($M203))),", ",""),"Aire","1"),"Agua","2"),"Fuego","3"),"Tierra","4"),"Luz","5"),"Oscuridad","6"))))</f>
        <v/>
      </c>
      <c r="AI203" s="15" t="str">
        <f ca="1">IF($AB203="","",IF(OR([1]Tablas!D$1&gt;MATCH("?*",$AB204:$AB220,0),INDEX($T:$T,ROW($M202)+[1]Tablas!D$1)&lt;5),"",IF(INDEX($T:$T,ROW($M202)+[1]Tablas!D$1)&lt;6,"000",SUBSTITUTE(SUBSTITUTE(SUBSTITUTE(SUBSTITUTE(SUBSTITUTE(SUBSTITUTE(SUBSTITUTE(INDIRECT(ADDRESS(ROW($M202)+[1]Tablas!D$1,COLUMN($M203))),", ",""),"Aire","1"),"Agua","2"),"Fuego","3"),"Tierra","4"),"Luz","5"),"Oscuridad","6"))))</f>
        <v/>
      </c>
      <c r="AJ203" s="15" t="str">
        <f ca="1">IF($AB203="","",IF(OR([1]Tablas!E$1&gt;MATCH("?*",$AB204:$AB220,0),INDEX($T:$T,ROW($M202)+[1]Tablas!E$1)&lt;5),"",IF(INDEX($T:$T,ROW($M202)+[1]Tablas!E$1)&lt;6,"000",SUBSTITUTE(SUBSTITUTE(SUBSTITUTE(SUBSTITUTE(SUBSTITUTE(SUBSTITUTE(SUBSTITUTE(INDIRECT(ADDRESS(ROW($M202)+[1]Tablas!E$1,COLUMN($M203))),", ",""),"Aire","1"),"Agua","2"),"Fuego","3"),"Tierra","4"),"Luz","5"),"Oscuridad","6"))))</f>
        <v/>
      </c>
      <c r="AK203" s="15" t="str">
        <f ca="1">IF($AB203="","",IF(OR([1]Tablas!F$1&gt;MATCH("?*",$AB204:$AB220,0),INDEX($T:$T,ROW($M202)+[1]Tablas!F$1)&lt;5),"",IF(INDEX($T:$T,ROW($M202)+[1]Tablas!F$1)&lt;6,"000",SUBSTITUTE(SUBSTITUTE(SUBSTITUTE(SUBSTITUTE(SUBSTITUTE(SUBSTITUTE(SUBSTITUTE(INDIRECT(ADDRESS(ROW($M202)+[1]Tablas!F$1,COLUMN($M203))),", ",""),"Aire","1"),"Agua","2"),"Fuego","3"),"Tierra","4"),"Luz","5"),"Oscuridad","6"))))</f>
        <v/>
      </c>
    </row>
    <row r="204" spans="1:37" x14ac:dyDescent="0.25">
      <c r="A204" s="71"/>
      <c r="B204" s="18" t="s">
        <v>450</v>
      </c>
      <c r="C204" s="15">
        <f t="shared" si="50"/>
        <v>105</v>
      </c>
      <c r="D204" s="15">
        <f t="shared" si="51"/>
        <v>3</v>
      </c>
      <c r="E204" s="15" t="s">
        <v>127</v>
      </c>
      <c r="F204" s="15" t="str">
        <f t="array" ref="F204">IF(C204&lt;&gt;"",ADDRESS(ROW(C204),COLUMN(C204))&amp;":"&amp;ADDRESS(ROW(C204)-1+MATCH(TRUE,C205:$C$463&lt;&gt;"",0),COLUMN(U204)),F203)</f>
        <v>$C$204:$U$207</v>
      </c>
      <c r="G204" s="18" t="s">
        <v>252</v>
      </c>
      <c r="H204" s="29" t="s">
        <v>577</v>
      </c>
      <c r="M204" s="18" t="str">
        <f>IFERROR(VLOOKUP(G204,ListaEfectos!$A$4:$F$77,6,0),"")</f>
        <v>Aire, Fuego, Oscuridad</v>
      </c>
      <c r="N204" s="46" t="str">
        <f>IF(G204="requerimiento","Desventaja",IFERROR(IF(VLOOKUP($G204,ListaEfectos!$A$4:$F$77,1,0)&lt;&gt;"","Efecto"),IFERROR(IF(VLOOKUP($G204,ListaDesventajas!$A$2:$A$24,1,0)&lt;&gt;"","Desventaja"),G204)))</f>
        <v>Efecto</v>
      </c>
      <c r="O204" s="17">
        <f ca="1">IF($N204="Efecto",IFERROR(VLOOKUP(H204,INDIRECT(VLOOKUP($G204,ListaEfectos!$A$4:$F$77,2,0)),2,0),0),IF($N204="Desventaja",IFERROR(VLOOKUP(H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30</v>
      </c>
      <c r="P204" s="15">
        <f ca="1">IF($N204="Efecto",IFERROR(VLOOKUP(I204,INDIRECT(VLOOKUP($G204,ListaEfectos!$A$4:$F$77,2,0)),2,0),0),IF($N204="Desventaja",IFERROR(VLOOKUP(I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0</v>
      </c>
      <c r="Q204" s="15">
        <f ca="1">IF($N204="Efecto",IFERROR(VLOOKUP(J204,INDIRECT(VLOOKUP($G204,ListaEfectos!$A$4:$F$77,2,0)),2,0),0),IF($N204="Desventaja",IFERROR(VLOOKUP(J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0</v>
      </c>
      <c r="R204" s="15">
        <f ca="1">IF($N204="Efecto",IFERROR(VLOOKUP(K204,INDIRECT(VLOOKUP($G204,ListaEfectos!$A$4:$F$77,2,0)),2,0),0),IF($N204="Desventaja",IFERROR(VLOOKUP(K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0</v>
      </c>
      <c r="S204" s="15">
        <f ca="1">IF($N204="Efecto",IFERROR(VLOOKUP(L204,INDIRECT(VLOOKUP($G204,ListaEfectos!$A$4:$F$77,2,0)),2,0),0),IF($N204="Desventaja",IFERROR(VLOOKUP(L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0</v>
      </c>
      <c r="T204" s="52">
        <f t="shared" ca="1" si="43"/>
        <v>30</v>
      </c>
      <c r="V204" s="15" t="str">
        <f t="shared" si="44"/>
        <v>Habilidad de Ataque (+100)</v>
      </c>
      <c r="W204" s="15" t="str">
        <f t="shared" si="45"/>
        <v/>
      </c>
      <c r="X204" s="15" t="str">
        <f t="shared" si="52"/>
        <v/>
      </c>
      <c r="Y204" s="34" t="str">
        <f t="shared" ca="1" si="40"/>
        <v>Habilidad de Ataque (+100), Estados Sobrenaturales (RF 200, Estado añadido: Doble daño)</v>
      </c>
      <c r="Z204" s="34" t="str">
        <f t="shared" ca="1" si="53"/>
        <v>Sobrecarga (Espera de 20 asaltos), Sacrificio (-25 PV)</v>
      </c>
      <c r="AA204" s="34" t="str">
        <f t="shared" ca="1" si="54"/>
        <v/>
      </c>
      <c r="AB204" s="61" t="str">
        <f t="shared" ca="1" si="55"/>
        <v>Habilidad de Ataque (+100), Estados Sobrenaturales (RF 200, Estado añadido: Doble daño)</v>
      </c>
      <c r="AC204" s="62" t="str">
        <f t="shared" ca="1" si="56"/>
        <v>Sobrecarga (Espera de 20 asaltos), Sacrificio (-25 PV)</v>
      </c>
      <c r="AD204" s="56" t="str">
        <f t="shared" si="57"/>
        <v>Supernova</v>
      </c>
      <c r="AE204" s="15" t="str">
        <f t="shared" ca="1" si="58"/>
        <v>Aire, Fuego, Oscuridad, Luz, Oscuridad</v>
      </c>
      <c r="AF204" s="15" t="str">
        <f ca="1">IF($AB204="","",IF(OR([1]Tablas!A$1&gt;MATCH("?*",$AB205:$AB221,0),INDEX($T:$T,ROW($M203)+[1]Tablas!A$1)&lt;5),"",IF(INDEX($T:$T,ROW($M203)+[1]Tablas!A$1)&lt;6,"000",SUBSTITUTE(SUBSTITUTE(SUBSTITUTE(SUBSTITUTE(SUBSTITUTE(SUBSTITUTE(SUBSTITUTE(INDIRECT(ADDRESS(ROW($M203)+[1]Tablas!A$1,COLUMN($M204))),", ",""),"Aire","1"),"Agua","2"),"Fuego","3"),"Tierra","4"),"Luz","5"),"Oscuridad","6"))))</f>
        <v>136</v>
      </c>
      <c r="AG204" s="15" t="str">
        <f ca="1">IF($AB204="","",IF(OR([1]Tablas!B$1&gt;MATCH("?*",$AB205:$AB221,0),INDEX($T:$T,ROW($M203)+[1]Tablas!B$1)&lt;5),"",IF(INDEX($T:$T,ROW($M203)+[1]Tablas!B$1)&lt;6,"000",SUBSTITUTE(SUBSTITUTE(SUBSTITUTE(SUBSTITUTE(SUBSTITUTE(SUBSTITUTE(SUBSTITUTE(INDIRECT(ADDRESS(ROW($M203)+[1]Tablas!B$1,COLUMN($M204))),", ",""),"Aire","1"),"Agua","2"),"Fuego","3"),"Tierra","4"),"Luz","5"),"Oscuridad","6"))))</f>
        <v>56</v>
      </c>
      <c r="AH204" s="15" t="str">
        <f ca="1">IF($AB204="","",IF(OR([1]Tablas!C$1&gt;MATCH("?*",$AB205:$AB221,0),INDEX($T:$T,ROW($M203)+[1]Tablas!C$1)&lt;5),"",IF(INDEX($T:$T,ROW($M203)+[1]Tablas!C$1)&lt;6,"000",SUBSTITUTE(SUBSTITUTE(SUBSTITUTE(SUBSTITUTE(SUBSTITUTE(SUBSTITUTE(SUBSTITUTE(INDIRECT(ADDRESS(ROW($M203)+[1]Tablas!C$1,COLUMN($M204))),", ",""),"Aire","1"),"Agua","2"),"Fuego","3"),"Tierra","4"),"Luz","5"),"Oscuridad","6"))))</f>
        <v/>
      </c>
      <c r="AI204" s="15" t="str">
        <f ca="1">IF($AB204="","",IF(OR([1]Tablas!D$1&gt;MATCH("?*",$AB205:$AB221,0),INDEX($T:$T,ROW($M203)+[1]Tablas!D$1)&lt;5),"",IF(INDEX($T:$T,ROW($M203)+[1]Tablas!D$1)&lt;6,"000",SUBSTITUTE(SUBSTITUTE(SUBSTITUTE(SUBSTITUTE(SUBSTITUTE(SUBSTITUTE(SUBSTITUTE(INDIRECT(ADDRESS(ROW($M203)+[1]Tablas!D$1,COLUMN($M204))),", ",""),"Aire","1"),"Agua","2"),"Fuego","3"),"Tierra","4"),"Luz","5"),"Oscuridad","6"))))</f>
        <v/>
      </c>
      <c r="AJ204" s="15" t="str">
        <f ca="1">IF($AB204="","",IF(OR([1]Tablas!E$1&gt;MATCH("?*",$AB205:$AB221,0),INDEX($T:$T,ROW($M203)+[1]Tablas!E$1)&lt;5),"",IF(INDEX($T:$T,ROW($M203)+[1]Tablas!E$1)&lt;6,"000",SUBSTITUTE(SUBSTITUTE(SUBSTITUTE(SUBSTITUTE(SUBSTITUTE(SUBSTITUTE(SUBSTITUTE(INDIRECT(ADDRESS(ROW($M203)+[1]Tablas!E$1,COLUMN($M204))),", ",""),"Aire","1"),"Agua","2"),"Fuego","3"),"Tierra","4"),"Luz","5"),"Oscuridad","6"))))</f>
        <v/>
      </c>
      <c r="AK204" s="15" t="str">
        <f ca="1">IF($AB204="","",IF(OR([1]Tablas!F$1&gt;MATCH("?*",$AB205:$AB221,0),INDEX($T:$T,ROW($M203)+[1]Tablas!F$1)&lt;5),"",IF(INDEX($T:$T,ROW($M203)+[1]Tablas!F$1)&lt;6,"000",SUBSTITUTE(SUBSTITUTE(SUBSTITUTE(SUBSTITUTE(SUBSTITUTE(SUBSTITUTE(SUBSTITUTE(INDIRECT(ADDRESS(ROW($M203)+[1]Tablas!F$1,COLUMN($M204))),", ",""),"Aire","1"),"Agua","2"),"Fuego","3"),"Tierra","4"),"Luz","5"),"Oscuridad","6"))))</f>
        <v/>
      </c>
    </row>
    <row r="205" spans="1:37" x14ac:dyDescent="0.25">
      <c r="A205" s="71"/>
      <c r="C205" s="15" t="str">
        <f t="shared" si="50"/>
        <v/>
      </c>
      <c r="D205" s="15" t="str">
        <f t="shared" si="51"/>
        <v/>
      </c>
      <c r="E205" s="15" t="s">
        <v>128</v>
      </c>
      <c r="F205" s="15" t="str">
        <f t="array" ref="F205">IF(C205&lt;&gt;"",ADDRESS(ROW(C205),COLUMN(C205))&amp;":"&amp;ADDRESS(ROW(C205)-1+MATCH(TRUE,C206:$C$463&lt;&gt;"",0),COLUMN(U205)),F204)</f>
        <v>$C$204:$U$207</v>
      </c>
      <c r="G205" s="18" t="s">
        <v>337</v>
      </c>
      <c r="H205" s="28" t="s">
        <v>826</v>
      </c>
      <c r="I205" s="28" t="s">
        <v>1005</v>
      </c>
      <c r="M205" s="18" t="str">
        <f>IFERROR(VLOOKUP(G205,ListaEfectos!$A$4:$F$77,6,0),"")</f>
        <v>Luz, Oscuridad</v>
      </c>
      <c r="N205" s="46" t="str">
        <f>IF(G205="requerimiento","Desventaja",IFERROR(IF(VLOOKUP($G205,ListaEfectos!$A$4:$F$77,1,0)&lt;&gt;"","Efecto"),IFERROR(IF(VLOOKUP($G205,ListaDesventajas!$A$2:$A$24,1,0)&lt;&gt;"","Desventaja"),G205)))</f>
        <v>Efecto</v>
      </c>
      <c r="O205" s="17">
        <f ca="1">IF($N205="Efecto",IFERROR(VLOOKUP(H205,INDIRECT(VLOOKUP($G205,ListaEfectos!$A$4:$F$77,2,0)),2,0),0),IF($N205="Desventaja",IFERROR(VLOOKUP(H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80</v>
      </c>
      <c r="P205" s="15">
        <f ca="1">IF($N205="Efecto",IFERROR(VLOOKUP(I205,INDIRECT(VLOOKUP($G205,ListaEfectos!$A$4:$F$77,2,0)),2,0),0),IF($N205="Desventaja",IFERROR(VLOOKUP(I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10</v>
      </c>
      <c r="Q205" s="15">
        <f ca="1">IF($N205="Efecto",IFERROR(VLOOKUP(J205,INDIRECT(VLOOKUP($G205,ListaEfectos!$A$4:$F$77,2,0)),2,0),0),IF($N205="Desventaja",IFERROR(VLOOKUP(J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0</v>
      </c>
      <c r="R205" s="15">
        <f ca="1">IF($N205="Efecto",IFERROR(VLOOKUP(K205,INDIRECT(VLOOKUP($G205,ListaEfectos!$A$4:$F$77,2,0)),2,0),0),IF($N205="Desventaja",IFERROR(VLOOKUP(K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0</v>
      </c>
      <c r="S205" s="15">
        <f ca="1">IF($N205="Efecto",IFERROR(VLOOKUP(L205,INDIRECT(VLOOKUP($G205,ListaEfectos!$A$4:$F$77,2,0)),2,0),0),IF($N205="Desventaja",IFERROR(VLOOKUP(L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0</v>
      </c>
      <c r="T205" s="52">
        <f t="shared" ca="1" si="43"/>
        <v>90</v>
      </c>
      <c r="V205" s="15" t="str">
        <f t="shared" si="44"/>
        <v>Estados Sobrenaturales (RF 200, Estado añadido: Doble daño)</v>
      </c>
      <c r="W205" s="15" t="str">
        <f t="shared" si="45"/>
        <v/>
      </c>
      <c r="X205" s="15" t="str">
        <f t="shared" si="52"/>
        <v/>
      </c>
      <c r="Y205" s="34" t="str">
        <f t="shared" ca="1" si="40"/>
        <v/>
      </c>
      <c r="Z205" s="34" t="str">
        <f t="shared" ca="1" si="53"/>
        <v/>
      </c>
      <c r="AA205" s="34" t="str">
        <f t="shared" ca="1" si="54"/>
        <v/>
      </c>
      <c r="AB205" s="61" t="str">
        <f t="shared" ca="1" si="55"/>
        <v/>
      </c>
      <c r="AC205" s="62" t="str">
        <f t="shared" ca="1" si="56"/>
        <v/>
      </c>
      <c r="AD205" s="56" t="str">
        <f t="shared" si="57"/>
        <v/>
      </c>
      <c r="AE205" s="15" t="str">
        <f t="shared" ca="1" si="58"/>
        <v/>
      </c>
      <c r="AF205" s="15" t="str">
        <f ca="1">IF($AB205="","",IF(OR([1]Tablas!A$1&gt;MATCH("?*",$AB206:$AB222,0),INDEX($T:$T,ROW($M204)+[1]Tablas!A$1)&lt;5),"",IF(INDEX($T:$T,ROW($M204)+[1]Tablas!A$1)&lt;6,"000",SUBSTITUTE(SUBSTITUTE(SUBSTITUTE(SUBSTITUTE(SUBSTITUTE(SUBSTITUTE(SUBSTITUTE(INDIRECT(ADDRESS(ROW($M204)+[1]Tablas!A$1,COLUMN($M205))),", ",""),"Aire","1"),"Agua","2"),"Fuego","3"),"Tierra","4"),"Luz","5"),"Oscuridad","6"))))</f>
        <v/>
      </c>
      <c r="AG205" s="15" t="str">
        <f ca="1">IF($AB205="","",IF(OR([1]Tablas!B$1&gt;MATCH("?*",$AB206:$AB222,0),INDEX($T:$T,ROW($M204)+[1]Tablas!B$1)&lt;5),"",IF(INDEX($T:$T,ROW($M204)+[1]Tablas!B$1)&lt;6,"000",SUBSTITUTE(SUBSTITUTE(SUBSTITUTE(SUBSTITUTE(SUBSTITUTE(SUBSTITUTE(SUBSTITUTE(INDIRECT(ADDRESS(ROW($M204)+[1]Tablas!B$1,COLUMN($M205))),", ",""),"Aire","1"),"Agua","2"),"Fuego","3"),"Tierra","4"),"Luz","5"),"Oscuridad","6"))))</f>
        <v/>
      </c>
      <c r="AH205" s="15" t="str">
        <f ca="1">IF($AB205="","",IF(OR([1]Tablas!C$1&gt;MATCH("?*",$AB206:$AB222,0),INDEX($T:$T,ROW($M204)+[1]Tablas!C$1)&lt;5),"",IF(INDEX($T:$T,ROW($M204)+[1]Tablas!C$1)&lt;6,"000",SUBSTITUTE(SUBSTITUTE(SUBSTITUTE(SUBSTITUTE(SUBSTITUTE(SUBSTITUTE(SUBSTITUTE(INDIRECT(ADDRESS(ROW($M204)+[1]Tablas!C$1,COLUMN($M205))),", ",""),"Aire","1"),"Agua","2"),"Fuego","3"),"Tierra","4"),"Luz","5"),"Oscuridad","6"))))</f>
        <v/>
      </c>
      <c r="AI205" s="15" t="str">
        <f ca="1">IF($AB205="","",IF(OR([1]Tablas!D$1&gt;MATCH("?*",$AB206:$AB222,0),INDEX($T:$T,ROW($M204)+[1]Tablas!D$1)&lt;5),"",IF(INDEX($T:$T,ROW($M204)+[1]Tablas!D$1)&lt;6,"000",SUBSTITUTE(SUBSTITUTE(SUBSTITUTE(SUBSTITUTE(SUBSTITUTE(SUBSTITUTE(SUBSTITUTE(INDIRECT(ADDRESS(ROW($M204)+[1]Tablas!D$1,COLUMN($M205))),", ",""),"Aire","1"),"Agua","2"),"Fuego","3"),"Tierra","4"),"Luz","5"),"Oscuridad","6"))))</f>
        <v/>
      </c>
      <c r="AJ205" s="15" t="str">
        <f ca="1">IF($AB205="","",IF(OR([1]Tablas!E$1&gt;MATCH("?*",$AB206:$AB222,0),INDEX($T:$T,ROW($M204)+[1]Tablas!E$1)&lt;5),"",IF(INDEX($T:$T,ROW($M204)+[1]Tablas!E$1)&lt;6,"000",SUBSTITUTE(SUBSTITUTE(SUBSTITUTE(SUBSTITUTE(SUBSTITUTE(SUBSTITUTE(SUBSTITUTE(INDIRECT(ADDRESS(ROW($M204)+[1]Tablas!E$1,COLUMN($M205))),", ",""),"Aire","1"),"Agua","2"),"Fuego","3"),"Tierra","4"),"Luz","5"),"Oscuridad","6"))))</f>
        <v/>
      </c>
      <c r="AK205" s="15" t="str">
        <f ca="1">IF($AB205="","",IF(OR([1]Tablas!F$1&gt;MATCH("?*",$AB206:$AB222,0),INDEX($T:$T,ROW($M204)+[1]Tablas!F$1)&lt;5),"",IF(INDEX($T:$T,ROW($M204)+[1]Tablas!F$1)&lt;6,"000",SUBSTITUTE(SUBSTITUTE(SUBSTITUTE(SUBSTITUTE(SUBSTITUTE(SUBSTITUTE(SUBSTITUTE(INDIRECT(ADDRESS(ROW($M204)+[1]Tablas!F$1,COLUMN($M205))),", ",""),"Aire","1"),"Agua","2"),"Fuego","3"),"Tierra","4"),"Luz","5"),"Oscuridad","6"))))</f>
        <v/>
      </c>
    </row>
    <row r="206" spans="1:37" x14ac:dyDescent="0.25">
      <c r="A206" s="71"/>
      <c r="B206" s="18" t="s">
        <v>278</v>
      </c>
      <c r="C206" s="15" t="str">
        <f t="shared" si="50"/>
        <v/>
      </c>
      <c r="D206" s="15" t="str">
        <f t="shared" si="51"/>
        <v/>
      </c>
      <c r="F206" s="15" t="str">
        <f t="array" ref="F206">IF(C206&lt;&gt;"",ADDRESS(ROW(C206),COLUMN(C206))&amp;":"&amp;ADDRESS(ROW(C206)-1+MATCH(TRUE,C207:$C$463&lt;&gt;"",0),COLUMN(U206)),F205)</f>
        <v>$C$204:$U$207</v>
      </c>
      <c r="G206" s="18" t="s">
        <v>964</v>
      </c>
      <c r="H206" s="28" t="s">
        <v>1113</v>
      </c>
      <c r="M206" s="18" t="str">
        <f>IFERROR(VLOOKUP(G206,ListaEfectos!$A$4:$F$77,6,0),"")</f>
        <v/>
      </c>
      <c r="N206" s="46" t="str">
        <f>IF(G206="requerimiento","Desventaja",IFERROR(IF(VLOOKUP($G206,ListaEfectos!$A$4:$F$77,1,0)&lt;&gt;"","Efecto"),IFERROR(IF(VLOOKUP($G206,ListaDesventajas!$A$2:$A$24,1,0)&lt;&gt;"","Desventaja"),G206)))</f>
        <v>Desventaja</v>
      </c>
      <c r="O206" s="17">
        <f ca="1">IF($N206="Efecto",IFERROR(VLOOKUP(H206,INDIRECT(VLOOKUP($G206,ListaEfectos!$A$4:$F$77,2,0)),2,0),0),IF($N206="Desventaja",IFERROR(VLOOKUP(H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-10</v>
      </c>
      <c r="P206" s="15">
        <f ca="1">IF($N206="Efecto",IFERROR(VLOOKUP(I206,INDIRECT(VLOOKUP($G206,ListaEfectos!$A$4:$F$77,2,0)),2,0),0),IF($N206="Desventaja",IFERROR(VLOOKUP(I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0</v>
      </c>
      <c r="Q206" s="15">
        <f ca="1">IF($N206="Efecto",IFERROR(VLOOKUP(J206,INDIRECT(VLOOKUP($G206,ListaEfectos!$A$4:$F$77,2,0)),2,0),0),IF($N206="Desventaja",IFERROR(VLOOKUP(J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0</v>
      </c>
      <c r="R206" s="15">
        <f ca="1">IF($N206="Efecto",IFERROR(VLOOKUP(K206,INDIRECT(VLOOKUP($G206,ListaEfectos!$A$4:$F$77,2,0)),2,0),0),IF($N206="Desventaja",IFERROR(VLOOKUP(K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0</v>
      </c>
      <c r="S206" s="15">
        <f ca="1">IF($N206="Efecto",IFERROR(VLOOKUP(L206,INDIRECT(VLOOKUP($G206,ListaEfectos!$A$4:$F$77,2,0)),2,0),0),IF($N206="Desventaja",IFERROR(VLOOKUP(L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0</v>
      </c>
      <c r="T206" s="52">
        <f t="shared" ca="1" si="43"/>
        <v>-10</v>
      </c>
      <c r="V206" s="15" t="str">
        <f t="shared" si="44"/>
        <v/>
      </c>
      <c r="W206" s="15" t="str">
        <f t="shared" si="45"/>
        <v>Sobrecarga (Espera de 20 asaltos)</v>
      </c>
      <c r="X206" s="15" t="str">
        <f t="shared" si="52"/>
        <v/>
      </c>
      <c r="Y206" s="34" t="str">
        <f t="shared" ca="1" si="40"/>
        <v/>
      </c>
      <c r="Z206" s="34" t="str">
        <f t="shared" ca="1" si="53"/>
        <v/>
      </c>
      <c r="AA206" s="34" t="str">
        <f t="shared" ca="1" si="54"/>
        <v/>
      </c>
      <c r="AB206" s="61" t="str">
        <f t="shared" ca="1" si="55"/>
        <v/>
      </c>
      <c r="AC206" s="62" t="str">
        <f t="shared" ca="1" si="56"/>
        <v/>
      </c>
      <c r="AD206" s="56" t="e">
        <f t="shared" si="57"/>
        <v>#VALUE!</v>
      </c>
      <c r="AE206" s="15" t="str">
        <f t="shared" ca="1" si="58"/>
        <v/>
      </c>
      <c r="AF206" s="15" t="str">
        <f ca="1">IF($AB206="","",IF(OR([1]Tablas!A$1&gt;MATCH("?*",$AB207:$AB223,0),INDEX($T:$T,ROW($M205)+[1]Tablas!A$1)&lt;5),"",IF(INDEX($T:$T,ROW($M205)+[1]Tablas!A$1)&lt;6,"000",SUBSTITUTE(SUBSTITUTE(SUBSTITUTE(SUBSTITUTE(SUBSTITUTE(SUBSTITUTE(SUBSTITUTE(INDIRECT(ADDRESS(ROW($M205)+[1]Tablas!A$1,COLUMN($M206))),", ",""),"Aire","1"),"Agua","2"),"Fuego","3"),"Tierra","4"),"Luz","5"),"Oscuridad","6"))))</f>
        <v/>
      </c>
      <c r="AG206" s="15" t="str">
        <f ca="1">IF($AB206="","",IF(OR([1]Tablas!B$1&gt;MATCH("?*",$AB207:$AB223,0),INDEX($T:$T,ROW($M205)+[1]Tablas!B$1)&lt;5),"",IF(INDEX($T:$T,ROW($M205)+[1]Tablas!B$1)&lt;6,"000",SUBSTITUTE(SUBSTITUTE(SUBSTITUTE(SUBSTITUTE(SUBSTITUTE(SUBSTITUTE(SUBSTITUTE(INDIRECT(ADDRESS(ROW($M205)+[1]Tablas!B$1,COLUMN($M206))),", ",""),"Aire","1"),"Agua","2"),"Fuego","3"),"Tierra","4"),"Luz","5"),"Oscuridad","6"))))</f>
        <v/>
      </c>
      <c r="AH206" s="15" t="str">
        <f ca="1">IF($AB206="","",IF(OR([1]Tablas!C$1&gt;MATCH("?*",$AB207:$AB223,0),INDEX($T:$T,ROW($M205)+[1]Tablas!C$1)&lt;5),"",IF(INDEX($T:$T,ROW($M205)+[1]Tablas!C$1)&lt;6,"000",SUBSTITUTE(SUBSTITUTE(SUBSTITUTE(SUBSTITUTE(SUBSTITUTE(SUBSTITUTE(SUBSTITUTE(INDIRECT(ADDRESS(ROW($M205)+[1]Tablas!C$1,COLUMN($M206))),", ",""),"Aire","1"),"Agua","2"),"Fuego","3"),"Tierra","4"),"Luz","5"),"Oscuridad","6"))))</f>
        <v/>
      </c>
      <c r="AI206" s="15" t="str">
        <f ca="1">IF($AB206="","",IF(OR([1]Tablas!D$1&gt;MATCH("?*",$AB207:$AB223,0),INDEX($T:$T,ROW($M205)+[1]Tablas!D$1)&lt;5),"",IF(INDEX($T:$T,ROW($M205)+[1]Tablas!D$1)&lt;6,"000",SUBSTITUTE(SUBSTITUTE(SUBSTITUTE(SUBSTITUTE(SUBSTITUTE(SUBSTITUTE(SUBSTITUTE(INDIRECT(ADDRESS(ROW($M205)+[1]Tablas!D$1,COLUMN($M206))),", ",""),"Aire","1"),"Agua","2"),"Fuego","3"),"Tierra","4"),"Luz","5"),"Oscuridad","6"))))</f>
        <v/>
      </c>
      <c r="AJ206" s="15" t="str">
        <f ca="1">IF($AB206="","",IF(OR([1]Tablas!E$1&gt;MATCH("?*",$AB207:$AB223,0),INDEX($T:$T,ROW($M205)+[1]Tablas!E$1)&lt;5),"",IF(INDEX($T:$T,ROW($M205)+[1]Tablas!E$1)&lt;6,"000",SUBSTITUTE(SUBSTITUTE(SUBSTITUTE(SUBSTITUTE(SUBSTITUTE(SUBSTITUTE(SUBSTITUTE(INDIRECT(ADDRESS(ROW($M205)+[1]Tablas!E$1,COLUMN($M206))),", ",""),"Aire","1"),"Agua","2"),"Fuego","3"),"Tierra","4"),"Luz","5"),"Oscuridad","6"))))</f>
        <v/>
      </c>
      <c r="AK206" s="15" t="str">
        <f ca="1">IF($AB206="","",IF(OR([1]Tablas!F$1&gt;MATCH("?*",$AB207:$AB223,0),INDEX($T:$T,ROW($M205)+[1]Tablas!F$1)&lt;5),"",IF(INDEX($T:$T,ROW($M205)+[1]Tablas!F$1)&lt;6,"000",SUBSTITUTE(SUBSTITUTE(SUBSTITUTE(SUBSTITUTE(SUBSTITUTE(SUBSTITUTE(SUBSTITUTE(INDIRECT(ADDRESS(ROW($M205)+[1]Tablas!F$1,COLUMN($M206))),", ",""),"Aire","1"),"Agua","2"),"Fuego","3"),"Tierra","4"),"Luz","5"),"Oscuridad","6"))))</f>
        <v/>
      </c>
    </row>
    <row r="207" spans="1:37" s="23" customFormat="1" ht="15.75" thickBot="1" x14ac:dyDescent="0.3">
      <c r="A207" s="72"/>
      <c r="B207" s="25"/>
      <c r="C207" s="23" t="str">
        <f t="shared" si="50"/>
        <v/>
      </c>
      <c r="D207" s="23" t="str">
        <f t="shared" si="51"/>
        <v/>
      </c>
      <c r="E207" s="23" t="s">
        <v>279</v>
      </c>
      <c r="F207" s="23" t="str">
        <f t="array" ref="F207">IF(C207&lt;&gt;"",ADDRESS(ROW(C207),COLUMN(C207))&amp;":"&amp;ADDRESS(ROW(C207)-1+MATCH(TRUE,C208:$C$463&lt;&gt;"",0),COLUMN(U207)),F206)</f>
        <v>$C$204:$U$207</v>
      </c>
      <c r="G207" s="25" t="s">
        <v>966</v>
      </c>
      <c r="H207" s="24" t="s">
        <v>1096</v>
      </c>
      <c r="M207" s="25" t="str">
        <f>IFERROR(VLOOKUP(G207,ListaEfectos!$A$4:$F$77,6,0),"")</f>
        <v/>
      </c>
      <c r="N207" s="48" t="str">
        <f>IF(G207="requerimiento","Desventaja",IFERROR(IF(VLOOKUP($G207,ListaEfectos!$A$4:$F$77,1,0)&lt;&gt;"","Efecto"),IFERROR(IF(VLOOKUP($G207,ListaDesventajas!$A$2:$A$24,1,0)&lt;&gt;"","Desventaja"),G207)))</f>
        <v>Desventaja</v>
      </c>
      <c r="O207" s="22">
        <f ca="1">IF($N207="Efecto",IFERROR(VLOOKUP(H207,INDIRECT(VLOOKUP($G207,ListaEfectos!$A$4:$F$77,2,0)),2,0),0),IF($N207="Desventaja",IFERROR(VLOOKUP(H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-5</v>
      </c>
      <c r="P207" s="23">
        <f ca="1">IF($N207="Efecto",IFERROR(VLOOKUP(I207,INDIRECT(VLOOKUP($G207,ListaEfectos!$A$4:$F$77,2,0)),2,0),0),IF($N207="Desventaja",IFERROR(VLOOKUP(I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0</v>
      </c>
      <c r="Q207" s="23">
        <f ca="1">IF($N207="Efecto",IFERROR(VLOOKUP(J207,INDIRECT(VLOOKUP($G207,ListaEfectos!$A$4:$F$77,2,0)),2,0),0),IF($N207="Desventaja",IFERROR(VLOOKUP(J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0</v>
      </c>
      <c r="R207" s="23">
        <f ca="1">IF($N207="Efecto",IFERROR(VLOOKUP(K207,INDIRECT(VLOOKUP($G207,ListaEfectos!$A$4:$F$77,2,0)),2,0),0),IF($N207="Desventaja",IFERROR(VLOOKUP(K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0</v>
      </c>
      <c r="S207" s="23">
        <f ca="1">IF($N207="Efecto",IFERROR(VLOOKUP(L207,INDIRECT(VLOOKUP($G207,ListaEfectos!$A$4:$F$77,2,0)),2,0),0),IF($N207="Desventaja",IFERROR(VLOOKUP(L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0</v>
      </c>
      <c r="T207" s="54">
        <f t="shared" ca="1" si="43"/>
        <v>-5</v>
      </c>
      <c r="U207" s="40"/>
      <c r="V207" s="23" t="str">
        <f t="shared" si="44"/>
        <v/>
      </c>
      <c r="W207" s="23" t="str">
        <f t="shared" si="45"/>
        <v>Sacrificio (-25 PV)</v>
      </c>
      <c r="X207" s="23" t="str">
        <f t="shared" si="52"/>
        <v/>
      </c>
      <c r="Y207" s="41" t="str">
        <f t="shared" ca="1" si="40"/>
        <v/>
      </c>
      <c r="Z207" s="41" t="str">
        <f t="shared" ca="1" si="53"/>
        <v/>
      </c>
      <c r="AA207" s="41" t="str">
        <f t="shared" ca="1" si="54"/>
        <v/>
      </c>
      <c r="AB207" s="65" t="str">
        <f t="shared" ca="1" si="55"/>
        <v/>
      </c>
      <c r="AC207" s="66" t="str">
        <f t="shared" ca="1" si="56"/>
        <v/>
      </c>
      <c r="AD207" s="58" t="str">
        <f t="shared" si="57"/>
        <v/>
      </c>
      <c r="AE207" s="23" t="str">
        <f t="shared" ca="1" si="58"/>
        <v/>
      </c>
      <c r="AF207" s="23" t="str">
        <f ca="1">IF($AB207="","",IF(OR([1]Tablas!A$1&gt;MATCH("?*",$AB208:$AB224,0),INDEX($T:$T,ROW($M206)+[1]Tablas!A$1)&lt;5),"",IF(INDEX($T:$T,ROW($M206)+[1]Tablas!A$1)&lt;6,"000",SUBSTITUTE(SUBSTITUTE(SUBSTITUTE(SUBSTITUTE(SUBSTITUTE(SUBSTITUTE(SUBSTITUTE(INDIRECT(ADDRESS(ROW($M206)+[1]Tablas!A$1,COLUMN($M207))),", ",""),"Aire","1"),"Agua","2"),"Fuego","3"),"Tierra","4"),"Luz","5"),"Oscuridad","6"))))</f>
        <v/>
      </c>
      <c r="AG207" s="23" t="str">
        <f ca="1">IF($AB207="","",IF(OR([1]Tablas!B$1&gt;MATCH("?*",$AB208:$AB224,0),INDEX($T:$T,ROW($M206)+[1]Tablas!B$1)&lt;5),"",IF(INDEX($T:$T,ROW($M206)+[1]Tablas!B$1)&lt;6,"000",SUBSTITUTE(SUBSTITUTE(SUBSTITUTE(SUBSTITUTE(SUBSTITUTE(SUBSTITUTE(SUBSTITUTE(INDIRECT(ADDRESS(ROW($M206)+[1]Tablas!B$1,COLUMN($M207))),", ",""),"Aire","1"),"Agua","2"),"Fuego","3"),"Tierra","4"),"Luz","5"),"Oscuridad","6"))))</f>
        <v/>
      </c>
      <c r="AH207" s="23" t="str">
        <f ca="1">IF($AB207="","",IF(OR([1]Tablas!C$1&gt;MATCH("?*",$AB208:$AB224,0),INDEX($T:$T,ROW($M206)+[1]Tablas!C$1)&lt;5),"",IF(INDEX($T:$T,ROW($M206)+[1]Tablas!C$1)&lt;6,"000",SUBSTITUTE(SUBSTITUTE(SUBSTITUTE(SUBSTITUTE(SUBSTITUTE(SUBSTITUTE(SUBSTITUTE(INDIRECT(ADDRESS(ROW($M206)+[1]Tablas!C$1,COLUMN($M207))),", ",""),"Aire","1"),"Agua","2"),"Fuego","3"),"Tierra","4"),"Luz","5"),"Oscuridad","6"))))</f>
        <v/>
      </c>
      <c r="AI207" s="23" t="str">
        <f ca="1">IF($AB207="","",IF(OR([1]Tablas!D$1&gt;MATCH("?*",$AB208:$AB224,0),INDEX($T:$T,ROW($M206)+[1]Tablas!D$1)&lt;5),"",IF(INDEX($T:$T,ROW($M206)+[1]Tablas!D$1)&lt;6,"000",SUBSTITUTE(SUBSTITUTE(SUBSTITUTE(SUBSTITUTE(SUBSTITUTE(SUBSTITUTE(SUBSTITUTE(INDIRECT(ADDRESS(ROW($M206)+[1]Tablas!D$1,COLUMN($M207))),", ",""),"Aire","1"),"Agua","2"),"Fuego","3"),"Tierra","4"),"Luz","5"),"Oscuridad","6"))))</f>
        <v/>
      </c>
      <c r="AJ207" s="23" t="str">
        <f ca="1">IF($AB207="","",IF(OR([1]Tablas!E$1&gt;MATCH("?*",$AB208:$AB224,0),INDEX($T:$T,ROW($M206)+[1]Tablas!E$1)&lt;5),"",IF(INDEX($T:$T,ROW($M206)+[1]Tablas!E$1)&lt;6,"000",SUBSTITUTE(SUBSTITUTE(SUBSTITUTE(SUBSTITUTE(SUBSTITUTE(SUBSTITUTE(SUBSTITUTE(INDIRECT(ADDRESS(ROW($M206)+[1]Tablas!E$1,COLUMN($M207))),", ",""),"Aire","1"),"Agua","2"),"Fuego","3"),"Tierra","4"),"Luz","5"),"Oscuridad","6"))))</f>
        <v/>
      </c>
      <c r="AK207" s="23" t="str">
        <f ca="1">IF($AB207="","",IF(OR([1]Tablas!F$1&gt;MATCH("?*",$AB208:$AB224,0),INDEX($T:$T,ROW($M206)+[1]Tablas!F$1)&lt;5),"",IF(INDEX($T:$T,ROW($M206)+[1]Tablas!F$1)&lt;6,"000",SUBSTITUTE(SUBSTITUTE(SUBSTITUTE(SUBSTITUTE(SUBSTITUTE(SUBSTITUTE(SUBSTITUTE(INDIRECT(ADDRESS(ROW($M206)+[1]Tablas!F$1,COLUMN($M207))),", ",""),"Aire","1"),"Agua","2"),"Fuego","3"),"Tierra","4"),"Luz","5"),"Oscuridad","6"))))</f>
        <v/>
      </c>
    </row>
    <row r="208" spans="1:37" x14ac:dyDescent="0.25">
      <c r="A208" s="73" t="s">
        <v>321</v>
      </c>
      <c r="B208" s="18" t="s">
        <v>451</v>
      </c>
      <c r="C208" s="15">
        <f t="shared" si="50"/>
        <v>30</v>
      </c>
      <c r="D208" s="15">
        <f t="shared" si="51"/>
        <v>1</v>
      </c>
      <c r="E208" s="15" t="s">
        <v>129</v>
      </c>
      <c r="F208" s="15" t="str">
        <f t="array" ref="F208">IF(C208&lt;&gt;"",ADDRESS(ROW(C208),COLUMN(C208))&amp;":"&amp;ADDRESS(ROW(C208)-1+MATCH(TRUE,C209:$C$463&lt;&gt;"",0),COLUMN(U208)),F207)</f>
        <v>$C$208:$U$210</v>
      </c>
      <c r="G208" s="18" t="s">
        <v>252</v>
      </c>
      <c r="H208" s="16" t="s">
        <v>352</v>
      </c>
      <c r="M208" s="18" t="str">
        <f>IFERROR(VLOOKUP(G208,ListaEfectos!$A$4:$F$77,6,0),"")</f>
        <v>Aire, Fuego, Oscuridad</v>
      </c>
      <c r="N208" s="46" t="str">
        <f>IF(G208="requerimiento","Desventaja",IFERROR(IF(VLOOKUP($G208,ListaEfectos!$A$4:$F$77,1,0)&lt;&gt;"","Efecto"),IFERROR(IF(VLOOKUP($G208,ListaDesventajas!$A$2:$A$24,1,0)&lt;&gt;"","Desventaja"),G208)))</f>
        <v>Efecto</v>
      </c>
      <c r="O208" s="17">
        <f ca="1">IF($N208="Efecto",IFERROR(VLOOKUP(H208,INDIRECT(VLOOKUP($G208,ListaEfectos!$A$4:$F$77,2,0)),2,0),0),IF($N208="Desventaja",IFERROR(VLOOKUP(H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10</v>
      </c>
      <c r="P208" s="15">
        <f ca="1">IF($N208="Efecto",IFERROR(VLOOKUP(I208,INDIRECT(VLOOKUP($G208,ListaEfectos!$A$4:$F$77,2,0)),2,0),0),IF($N208="Desventaja",IFERROR(VLOOKUP(I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0</v>
      </c>
      <c r="Q208" s="15">
        <f ca="1">IF($N208="Efecto",IFERROR(VLOOKUP(J208,INDIRECT(VLOOKUP($G208,ListaEfectos!$A$4:$F$77,2,0)),2,0),0),IF($N208="Desventaja",IFERROR(VLOOKUP(J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0</v>
      </c>
      <c r="R208" s="15">
        <f ca="1">IF($N208="Efecto",IFERROR(VLOOKUP(K208,INDIRECT(VLOOKUP($G208,ListaEfectos!$A$4:$F$77,2,0)),2,0),0),IF($N208="Desventaja",IFERROR(VLOOKUP(K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0</v>
      </c>
      <c r="S208" s="15">
        <f ca="1">IF($N208="Efecto",IFERROR(VLOOKUP(L208,INDIRECT(VLOOKUP($G208,ListaEfectos!$A$4:$F$77,2,0)),2,0),0),IF($N208="Desventaja",IFERROR(VLOOKUP(L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0</v>
      </c>
      <c r="T208" s="52">
        <f t="shared" ca="1" si="43"/>
        <v>10</v>
      </c>
      <c r="V208" s="15" t="str">
        <f t="shared" si="44"/>
        <v>Habilidad de Ataque (+40)</v>
      </c>
      <c r="W208" s="15" t="str">
        <f t="shared" si="45"/>
        <v/>
      </c>
      <c r="X208" s="15" t="str">
        <f t="shared" si="52"/>
        <v/>
      </c>
      <c r="Y208" s="34" t="str">
        <f t="shared" ca="1" si="40"/>
        <v>Habilidad de Ataque (+40), Ataque a Distancia (50 metros), Ataque elemental (Fuego)</v>
      </c>
      <c r="Z208" s="34" t="str">
        <f t="shared" ca="1" si="53"/>
        <v/>
      </c>
      <c r="AA208" s="34" t="str">
        <f t="shared" ca="1" si="54"/>
        <v/>
      </c>
      <c r="AB208" s="61" t="str">
        <f t="shared" ca="1" si="55"/>
        <v>Habilidad de Ataque (+40), Ataque a Distancia (50 metros), Ataque elemental (Fuego)</v>
      </c>
      <c r="AC208" s="62" t="str">
        <f t="shared" ca="1" si="56"/>
        <v/>
      </c>
      <c r="AD208" s="56" t="str">
        <f t="shared" si="57"/>
        <v>Onibi, Fuego Fantasmal</v>
      </c>
      <c r="AE208" s="15" t="str">
        <f t="shared" ca="1" si="58"/>
        <v>Aire, Fuego, Oscuridad, Agua, Aire, Fuego, Variable</v>
      </c>
      <c r="AF208" s="15" t="str">
        <f ca="1">IF($AB208="","",IF(OR([1]Tablas!A$1&gt;MATCH("?*",$AB209:$AB225,0),INDEX($T:$T,ROW($M207)+[1]Tablas!A$1)&lt;5),"",IF(INDEX($T:$T,ROW($M207)+[1]Tablas!A$1)&lt;6,"000",SUBSTITUTE(SUBSTITUTE(SUBSTITUTE(SUBSTITUTE(SUBSTITUTE(SUBSTITUTE(SUBSTITUTE(INDIRECT(ADDRESS(ROW($M207)+[1]Tablas!A$1,COLUMN($M208))),", ",""),"Aire","1"),"Agua","2"),"Fuego","3"),"Tierra","4"),"Luz","5"),"Oscuridad","6"))))</f>
        <v>136</v>
      </c>
      <c r="AG208" s="15" t="str">
        <f ca="1">IF($AB208="","",IF(OR([1]Tablas!B$1&gt;MATCH("?*",$AB209:$AB225,0),INDEX($T:$T,ROW($M207)+[1]Tablas!B$1)&lt;5),"",IF(INDEX($T:$T,ROW($M207)+[1]Tablas!B$1)&lt;6,"000",SUBSTITUTE(SUBSTITUTE(SUBSTITUTE(SUBSTITUTE(SUBSTITUTE(SUBSTITUTE(SUBSTITUTE(INDIRECT(ADDRESS(ROW($M207)+[1]Tablas!B$1,COLUMN($M208))),", ",""),"Aire","1"),"Agua","2"),"Fuego","3"),"Tierra","4"),"Luz","5"),"Oscuridad","6"))))</f>
        <v>213</v>
      </c>
      <c r="AH208" s="15" t="str">
        <f ca="1">IF($AB208="","",IF(OR([1]Tablas!C$1&gt;MATCH("?*",$AB209:$AB225,0),INDEX($T:$T,ROW($M207)+[1]Tablas!C$1)&lt;5),"",IF(INDEX($T:$T,ROW($M207)+[1]Tablas!C$1)&lt;6,"000",SUBSTITUTE(SUBSTITUTE(SUBSTITUTE(SUBSTITUTE(SUBSTITUTE(SUBSTITUTE(SUBSTITUTE(INDIRECT(ADDRESS(ROW($M207)+[1]Tablas!C$1,COLUMN($M208))),", ",""),"Aire","1"),"Agua","2"),"Fuego","3"),"Tierra","4"),"Luz","5"),"Oscuridad","6"))))</f>
        <v>000</v>
      </c>
      <c r="AI208" s="15" t="str">
        <f ca="1">IF($AB208="","",IF(OR([1]Tablas!D$1&gt;MATCH("?*",$AB209:$AB225,0),INDEX($T:$T,ROW($M207)+[1]Tablas!D$1)&lt;5),"",IF(INDEX($T:$T,ROW($M207)+[1]Tablas!D$1)&lt;6,"000",SUBSTITUTE(SUBSTITUTE(SUBSTITUTE(SUBSTITUTE(SUBSTITUTE(SUBSTITUTE(SUBSTITUTE(INDIRECT(ADDRESS(ROW($M207)+[1]Tablas!D$1,COLUMN($M208))),", ",""),"Aire","1"),"Agua","2"),"Fuego","3"),"Tierra","4"),"Luz","5"),"Oscuridad","6"))))</f>
        <v/>
      </c>
      <c r="AJ208" s="15" t="str">
        <f ca="1">IF($AB208="","",IF(OR([1]Tablas!E$1&gt;MATCH("?*",$AB209:$AB225,0),INDEX($T:$T,ROW($M207)+[1]Tablas!E$1)&lt;5),"",IF(INDEX($T:$T,ROW($M207)+[1]Tablas!E$1)&lt;6,"000",SUBSTITUTE(SUBSTITUTE(SUBSTITUTE(SUBSTITUTE(SUBSTITUTE(SUBSTITUTE(SUBSTITUTE(INDIRECT(ADDRESS(ROW($M207)+[1]Tablas!E$1,COLUMN($M208))),", ",""),"Aire","1"),"Agua","2"),"Fuego","3"),"Tierra","4"),"Luz","5"),"Oscuridad","6"))))</f>
        <v/>
      </c>
      <c r="AK208" s="15" t="str">
        <f ca="1">IF($AB208="","",IF(OR([1]Tablas!F$1&gt;MATCH("?*",$AB209:$AB225,0),INDEX($T:$T,ROW($M207)+[1]Tablas!F$1)&lt;5),"",IF(INDEX($T:$T,ROW($M207)+[1]Tablas!F$1)&lt;6,"000",SUBSTITUTE(SUBSTITUTE(SUBSTITUTE(SUBSTITUTE(SUBSTITUTE(SUBSTITUTE(SUBSTITUTE(INDIRECT(ADDRESS(ROW($M207)+[1]Tablas!F$1,COLUMN($M208))),", ",""),"Aire","1"),"Agua","2"),"Fuego","3"),"Tierra","4"),"Luz","5"),"Oscuridad","6"))))</f>
        <v/>
      </c>
    </row>
    <row r="209" spans="1:37" x14ac:dyDescent="0.25">
      <c r="A209" s="73"/>
      <c r="C209" s="15" t="str">
        <f t="shared" si="50"/>
        <v/>
      </c>
      <c r="D209" s="15" t="str">
        <f t="shared" si="51"/>
        <v/>
      </c>
      <c r="E209" s="15" t="s">
        <v>130</v>
      </c>
      <c r="F209" s="15" t="str">
        <f t="array" ref="F209">IF(C209&lt;&gt;"",ADDRESS(ROW(C209),COLUMN(C209))&amp;":"&amp;ADDRESS(ROW(C209)-1+MATCH(TRUE,C210:$C$463&lt;&gt;"",0),COLUMN(U209)),F208)</f>
        <v>$C$208:$U$210</v>
      </c>
      <c r="G209" s="18" t="s">
        <v>243</v>
      </c>
      <c r="H209" s="28" t="s">
        <v>80</v>
      </c>
      <c r="M209" s="18" t="str">
        <f>IFERROR(VLOOKUP(G209,ListaEfectos!$A$4:$F$77,6,0),"")</f>
        <v>Agua, Aire, Fuego</v>
      </c>
      <c r="N209" s="46" t="str">
        <f>IF(G209="requerimiento","Desventaja",IFERROR(IF(VLOOKUP($G209,ListaEfectos!$A$4:$F$77,1,0)&lt;&gt;"","Efecto"),IFERROR(IF(VLOOKUP($G209,ListaDesventajas!$A$2:$A$24,1,0)&lt;&gt;"","Desventaja"),G209)))</f>
        <v>Efecto</v>
      </c>
      <c r="O209" s="17">
        <f ca="1">IF($N209="Efecto",IFERROR(VLOOKUP(H209,INDIRECT(VLOOKUP($G209,ListaEfectos!$A$4:$F$77,2,0)),2,0),0),IF($N209="Desventaja",IFERROR(VLOOKUP(H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15</v>
      </c>
      <c r="P209" s="15">
        <f ca="1">IF($N209="Efecto",IFERROR(VLOOKUP(I209,INDIRECT(VLOOKUP($G209,ListaEfectos!$A$4:$F$77,2,0)),2,0),0),IF($N209="Desventaja",IFERROR(VLOOKUP(I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0</v>
      </c>
      <c r="Q209" s="15">
        <f ca="1">IF($N209="Efecto",IFERROR(VLOOKUP(J209,INDIRECT(VLOOKUP($G209,ListaEfectos!$A$4:$F$77,2,0)),2,0),0),IF($N209="Desventaja",IFERROR(VLOOKUP(J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0</v>
      </c>
      <c r="R209" s="15">
        <f ca="1">IF($N209="Efecto",IFERROR(VLOOKUP(K209,INDIRECT(VLOOKUP($G209,ListaEfectos!$A$4:$F$77,2,0)),2,0),0),IF($N209="Desventaja",IFERROR(VLOOKUP(K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0</v>
      </c>
      <c r="S209" s="15">
        <f ca="1">IF($N209="Efecto",IFERROR(VLOOKUP(L209,INDIRECT(VLOOKUP($G209,ListaEfectos!$A$4:$F$77,2,0)),2,0),0),IF($N209="Desventaja",IFERROR(VLOOKUP(L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0</v>
      </c>
      <c r="T209" s="52">
        <f t="shared" ca="1" si="43"/>
        <v>15</v>
      </c>
      <c r="V209" s="15" t="str">
        <f t="shared" si="44"/>
        <v>Ataque a Distancia (50 metros)</v>
      </c>
      <c r="W209" s="15" t="str">
        <f t="shared" si="45"/>
        <v/>
      </c>
      <c r="X209" s="15" t="str">
        <f t="shared" si="52"/>
        <v/>
      </c>
      <c r="Y209" s="34" t="str">
        <f t="shared" ca="1" si="40"/>
        <v/>
      </c>
      <c r="Z209" s="34" t="str">
        <f t="shared" ca="1" si="53"/>
        <v/>
      </c>
      <c r="AA209" s="34" t="str">
        <f t="shared" ca="1" si="54"/>
        <v/>
      </c>
      <c r="AB209" s="61" t="str">
        <f t="shared" ca="1" si="55"/>
        <v/>
      </c>
      <c r="AC209" s="62" t="str">
        <f t="shared" ca="1" si="56"/>
        <v/>
      </c>
      <c r="AD209" s="56" t="str">
        <f t="shared" si="57"/>
        <v/>
      </c>
      <c r="AE209" s="15" t="str">
        <f t="shared" ca="1" si="58"/>
        <v/>
      </c>
      <c r="AF209" s="15" t="str">
        <f ca="1">IF($AB209="","",IF(OR([1]Tablas!A$1&gt;MATCH("?*",$AB210:$AB226,0),INDEX($T:$T,ROW($M208)+[1]Tablas!A$1)&lt;5),"",IF(INDEX($T:$T,ROW($M208)+[1]Tablas!A$1)&lt;6,"000",SUBSTITUTE(SUBSTITUTE(SUBSTITUTE(SUBSTITUTE(SUBSTITUTE(SUBSTITUTE(SUBSTITUTE(INDIRECT(ADDRESS(ROW($M208)+[1]Tablas!A$1,COLUMN($M209))),", ",""),"Aire","1"),"Agua","2"),"Fuego","3"),"Tierra","4"),"Luz","5"),"Oscuridad","6"))))</f>
        <v/>
      </c>
      <c r="AG209" s="15" t="str">
        <f ca="1">IF($AB209="","",IF(OR([1]Tablas!B$1&gt;MATCH("?*",$AB210:$AB226,0),INDEX($T:$T,ROW($M208)+[1]Tablas!B$1)&lt;5),"",IF(INDEX($T:$T,ROW($M208)+[1]Tablas!B$1)&lt;6,"000",SUBSTITUTE(SUBSTITUTE(SUBSTITUTE(SUBSTITUTE(SUBSTITUTE(SUBSTITUTE(SUBSTITUTE(INDIRECT(ADDRESS(ROW($M208)+[1]Tablas!B$1,COLUMN($M209))),", ",""),"Aire","1"),"Agua","2"),"Fuego","3"),"Tierra","4"),"Luz","5"),"Oscuridad","6"))))</f>
        <v/>
      </c>
      <c r="AH209" s="15" t="str">
        <f ca="1">IF($AB209="","",IF(OR([1]Tablas!C$1&gt;MATCH("?*",$AB210:$AB226,0),INDEX($T:$T,ROW($M208)+[1]Tablas!C$1)&lt;5),"",IF(INDEX($T:$T,ROW($M208)+[1]Tablas!C$1)&lt;6,"000",SUBSTITUTE(SUBSTITUTE(SUBSTITUTE(SUBSTITUTE(SUBSTITUTE(SUBSTITUTE(SUBSTITUTE(INDIRECT(ADDRESS(ROW($M208)+[1]Tablas!C$1,COLUMN($M209))),", ",""),"Aire","1"),"Agua","2"),"Fuego","3"),"Tierra","4"),"Luz","5"),"Oscuridad","6"))))</f>
        <v/>
      </c>
      <c r="AI209" s="15" t="str">
        <f ca="1">IF($AB209="","",IF(OR([1]Tablas!D$1&gt;MATCH("?*",$AB210:$AB226,0),INDEX($T:$T,ROW($M208)+[1]Tablas!D$1)&lt;5),"",IF(INDEX($T:$T,ROW($M208)+[1]Tablas!D$1)&lt;6,"000",SUBSTITUTE(SUBSTITUTE(SUBSTITUTE(SUBSTITUTE(SUBSTITUTE(SUBSTITUTE(SUBSTITUTE(INDIRECT(ADDRESS(ROW($M208)+[1]Tablas!D$1,COLUMN($M209))),", ",""),"Aire","1"),"Agua","2"),"Fuego","3"),"Tierra","4"),"Luz","5"),"Oscuridad","6"))))</f>
        <v/>
      </c>
      <c r="AJ209" s="15" t="str">
        <f ca="1">IF($AB209="","",IF(OR([1]Tablas!E$1&gt;MATCH("?*",$AB210:$AB226,0),INDEX($T:$T,ROW($M208)+[1]Tablas!E$1)&lt;5),"",IF(INDEX($T:$T,ROW($M208)+[1]Tablas!E$1)&lt;6,"000",SUBSTITUTE(SUBSTITUTE(SUBSTITUTE(SUBSTITUTE(SUBSTITUTE(SUBSTITUTE(SUBSTITUTE(INDIRECT(ADDRESS(ROW($M208)+[1]Tablas!E$1,COLUMN($M209))),", ",""),"Aire","1"),"Agua","2"),"Fuego","3"),"Tierra","4"),"Luz","5"),"Oscuridad","6"))))</f>
        <v/>
      </c>
      <c r="AK209" s="15" t="str">
        <f ca="1">IF($AB209="","",IF(OR([1]Tablas!F$1&gt;MATCH("?*",$AB210:$AB226,0),INDEX($T:$T,ROW($M208)+[1]Tablas!F$1)&lt;5),"",IF(INDEX($T:$T,ROW($M208)+[1]Tablas!F$1)&lt;6,"000",SUBSTITUTE(SUBSTITUTE(SUBSTITUTE(SUBSTITUTE(SUBSTITUTE(SUBSTITUTE(SUBSTITUTE(INDIRECT(ADDRESS(ROW($M208)+[1]Tablas!F$1,COLUMN($M209))),", ",""),"Aire","1"),"Agua","2"),"Fuego","3"),"Tierra","4"),"Luz","5"),"Oscuridad","6"))))</f>
        <v/>
      </c>
    </row>
    <row r="210" spans="1:37" x14ac:dyDescent="0.25">
      <c r="A210" s="73"/>
      <c r="C210" s="15" t="str">
        <f t="shared" si="50"/>
        <v/>
      </c>
      <c r="D210" s="15" t="str">
        <f t="shared" si="51"/>
        <v/>
      </c>
      <c r="E210" s="15" t="s">
        <v>131</v>
      </c>
      <c r="F210" s="15" t="str">
        <f t="array" ref="F210">IF(C210&lt;&gt;"",ADDRESS(ROW(C210),COLUMN(C210))&amp;":"&amp;ADDRESS(ROW(C210)-1+MATCH(TRUE,C211:$C$463&lt;&gt;"",0),COLUMN(U210)),F209)</f>
        <v>$C$208:$U$210</v>
      </c>
      <c r="G210" s="18" t="s">
        <v>985</v>
      </c>
      <c r="H210" s="28" t="s">
        <v>249</v>
      </c>
      <c r="M210" s="18" t="str">
        <f>IFERROR(VLOOKUP(G210,ListaEfectos!$A$4:$F$77,6,0),"")</f>
        <v>Variable</v>
      </c>
      <c r="N210" s="46" t="str">
        <f>IF(G210="requerimiento","Desventaja",IFERROR(IF(VLOOKUP($G210,ListaEfectos!$A$4:$F$77,1,0)&lt;&gt;"","Efecto"),IFERROR(IF(VLOOKUP($G210,ListaDesventajas!$A$2:$A$24,1,0)&lt;&gt;"","Desventaja"),G210)))</f>
        <v>Efecto</v>
      </c>
      <c r="O210" s="17">
        <f ca="1">IF($N210="Efecto",IFERROR(VLOOKUP(H210,INDIRECT(VLOOKUP($G210,ListaEfectos!$A$4:$F$77,2,0)),2,0),0),IF($N210="Desventaja",IFERROR(VLOOKUP(H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5</v>
      </c>
      <c r="P210" s="15">
        <f ca="1">IF($N210="Efecto",IFERROR(VLOOKUP(I210,INDIRECT(VLOOKUP($G210,ListaEfectos!$A$4:$F$77,2,0)),2,0),0),IF($N210="Desventaja",IFERROR(VLOOKUP(I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0</v>
      </c>
      <c r="Q210" s="15">
        <f ca="1">IF($N210="Efecto",IFERROR(VLOOKUP(J210,INDIRECT(VLOOKUP($G210,ListaEfectos!$A$4:$F$77,2,0)),2,0),0),IF($N210="Desventaja",IFERROR(VLOOKUP(J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0</v>
      </c>
      <c r="R210" s="15">
        <f ca="1">IF($N210="Efecto",IFERROR(VLOOKUP(K210,INDIRECT(VLOOKUP($G210,ListaEfectos!$A$4:$F$77,2,0)),2,0),0),IF($N210="Desventaja",IFERROR(VLOOKUP(K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0</v>
      </c>
      <c r="S210" s="15">
        <f ca="1">IF($N210="Efecto",IFERROR(VLOOKUP(L210,INDIRECT(VLOOKUP($G210,ListaEfectos!$A$4:$F$77,2,0)),2,0),0),IF($N210="Desventaja",IFERROR(VLOOKUP(L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0</v>
      </c>
      <c r="T210" s="52">
        <f t="shared" ca="1" si="43"/>
        <v>5</v>
      </c>
      <c r="V210" s="15" t="str">
        <f t="shared" si="44"/>
        <v>Ataque elemental (Fuego)</v>
      </c>
      <c r="W210" s="15" t="str">
        <f t="shared" si="45"/>
        <v/>
      </c>
      <c r="X210" s="15" t="str">
        <f t="shared" si="52"/>
        <v/>
      </c>
      <c r="Y210" s="34" t="str">
        <f t="shared" ca="1" si="40"/>
        <v/>
      </c>
      <c r="Z210" s="34" t="str">
        <f t="shared" ca="1" si="53"/>
        <v/>
      </c>
      <c r="AA210" s="34" t="str">
        <f t="shared" ca="1" si="54"/>
        <v/>
      </c>
      <c r="AB210" s="61" t="str">
        <f t="shared" ca="1" si="55"/>
        <v/>
      </c>
      <c r="AC210" s="62" t="str">
        <f t="shared" ca="1" si="56"/>
        <v/>
      </c>
      <c r="AD210" s="56" t="str">
        <f t="shared" si="57"/>
        <v/>
      </c>
      <c r="AE210" s="15" t="str">
        <f t="shared" ca="1" si="58"/>
        <v/>
      </c>
      <c r="AF210" s="15" t="str">
        <f ca="1">IF($AB210="","",IF(OR([1]Tablas!A$1&gt;MATCH("?*",$AB211:$AB227,0),INDEX($T:$T,ROW($M209)+[1]Tablas!A$1)&lt;5),"",IF(INDEX($T:$T,ROW($M209)+[1]Tablas!A$1)&lt;6,"000",SUBSTITUTE(SUBSTITUTE(SUBSTITUTE(SUBSTITUTE(SUBSTITUTE(SUBSTITUTE(SUBSTITUTE(INDIRECT(ADDRESS(ROW($M209)+[1]Tablas!A$1,COLUMN($M210))),", ",""),"Aire","1"),"Agua","2"),"Fuego","3"),"Tierra","4"),"Luz","5"),"Oscuridad","6"))))</f>
        <v/>
      </c>
      <c r="AG210" s="15" t="str">
        <f ca="1">IF($AB210="","",IF(OR([1]Tablas!B$1&gt;MATCH("?*",$AB211:$AB227,0),INDEX($T:$T,ROW($M209)+[1]Tablas!B$1)&lt;5),"",IF(INDEX($T:$T,ROW($M209)+[1]Tablas!B$1)&lt;6,"000",SUBSTITUTE(SUBSTITUTE(SUBSTITUTE(SUBSTITUTE(SUBSTITUTE(SUBSTITUTE(SUBSTITUTE(INDIRECT(ADDRESS(ROW($M209)+[1]Tablas!B$1,COLUMN($M210))),", ",""),"Aire","1"),"Agua","2"),"Fuego","3"),"Tierra","4"),"Luz","5"),"Oscuridad","6"))))</f>
        <v/>
      </c>
      <c r="AH210" s="15" t="str">
        <f ca="1">IF($AB210="","",IF(OR([1]Tablas!C$1&gt;MATCH("?*",$AB211:$AB227,0),INDEX($T:$T,ROW($M209)+[1]Tablas!C$1)&lt;5),"",IF(INDEX($T:$T,ROW($M209)+[1]Tablas!C$1)&lt;6,"000",SUBSTITUTE(SUBSTITUTE(SUBSTITUTE(SUBSTITUTE(SUBSTITUTE(SUBSTITUTE(SUBSTITUTE(INDIRECT(ADDRESS(ROW($M209)+[1]Tablas!C$1,COLUMN($M210))),", ",""),"Aire","1"),"Agua","2"),"Fuego","3"),"Tierra","4"),"Luz","5"),"Oscuridad","6"))))</f>
        <v/>
      </c>
      <c r="AI210" s="15" t="str">
        <f ca="1">IF($AB210="","",IF(OR([1]Tablas!D$1&gt;MATCH("?*",$AB211:$AB227,0),INDEX($T:$T,ROW($M209)+[1]Tablas!D$1)&lt;5),"",IF(INDEX($T:$T,ROW($M209)+[1]Tablas!D$1)&lt;6,"000",SUBSTITUTE(SUBSTITUTE(SUBSTITUTE(SUBSTITUTE(SUBSTITUTE(SUBSTITUTE(SUBSTITUTE(INDIRECT(ADDRESS(ROW($M209)+[1]Tablas!D$1,COLUMN($M210))),", ",""),"Aire","1"),"Agua","2"),"Fuego","3"),"Tierra","4"),"Luz","5"),"Oscuridad","6"))))</f>
        <v/>
      </c>
      <c r="AJ210" s="15" t="str">
        <f ca="1">IF($AB210="","",IF(OR([1]Tablas!E$1&gt;MATCH("?*",$AB211:$AB227,0),INDEX($T:$T,ROW($M209)+[1]Tablas!E$1)&lt;5),"",IF(INDEX($T:$T,ROW($M209)+[1]Tablas!E$1)&lt;6,"000",SUBSTITUTE(SUBSTITUTE(SUBSTITUTE(SUBSTITUTE(SUBSTITUTE(SUBSTITUTE(SUBSTITUTE(INDIRECT(ADDRESS(ROW($M209)+[1]Tablas!E$1,COLUMN($M210))),", ",""),"Aire","1"),"Agua","2"),"Fuego","3"),"Tierra","4"),"Luz","5"),"Oscuridad","6"))))</f>
        <v/>
      </c>
      <c r="AK210" s="15" t="str">
        <f ca="1">IF($AB210="","",IF(OR([1]Tablas!F$1&gt;MATCH("?*",$AB211:$AB227,0),INDEX($T:$T,ROW($M209)+[1]Tablas!F$1)&lt;5),"",IF(INDEX($T:$T,ROW($M209)+[1]Tablas!F$1)&lt;6,"000",SUBSTITUTE(SUBSTITUTE(SUBSTITUTE(SUBSTITUTE(SUBSTITUTE(SUBSTITUTE(SUBSTITUTE(INDIRECT(ADDRESS(ROW($M209)+[1]Tablas!F$1,COLUMN($M210))),", ",""),"Aire","1"),"Agua","2"),"Fuego","3"),"Tierra","4"),"Luz","5"),"Oscuridad","6"))))</f>
        <v/>
      </c>
    </row>
    <row r="211" spans="1:37" x14ac:dyDescent="0.25">
      <c r="A211" s="73"/>
      <c r="B211" s="18" t="s">
        <v>452</v>
      </c>
      <c r="C211" s="15">
        <f t="shared" si="50"/>
        <v>30</v>
      </c>
      <c r="D211" s="15">
        <f t="shared" si="51"/>
        <v>1</v>
      </c>
      <c r="E211" s="15" t="s">
        <v>74</v>
      </c>
      <c r="F211" s="15" t="str">
        <f t="array" ref="F211">IF(C211&lt;&gt;"",ADDRESS(ROW(C211),COLUMN(C211))&amp;":"&amp;ADDRESS(ROW(C211)-1+MATCH(TRUE,C212:$C$463&lt;&gt;"",0),COLUMN(U211)),F210)</f>
        <v>$C$211:$U$212</v>
      </c>
      <c r="G211" s="18" t="s">
        <v>986</v>
      </c>
      <c r="H211" s="29" t="s">
        <v>345</v>
      </c>
      <c r="M211" s="18" t="str">
        <f>IFERROR(VLOOKUP(G211,ListaEfectos!$A$4:$F$77,6,0),"")</f>
        <v>Agua, Aire, Luz</v>
      </c>
      <c r="N211" s="46" t="str">
        <f>IF(G211="requerimiento","Desventaja",IFERROR(IF(VLOOKUP($G211,ListaEfectos!$A$4:$F$77,1,0)&lt;&gt;"","Efecto"),IFERROR(IF(VLOOKUP($G211,ListaDesventajas!$A$2:$A$24,1,0)&lt;&gt;"","Desventaja"),G211)))</f>
        <v>Efecto</v>
      </c>
      <c r="O211" s="17">
        <f ca="1">IF($N211="Efecto",IFERROR(VLOOKUP(H211,INDIRECT(VLOOKUP($G211,ListaEfectos!$A$4:$F$77,2,0)),2,0),0),IF($N211="Desventaja",IFERROR(VLOOKUP(H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20</v>
      </c>
      <c r="P211" s="15">
        <f ca="1">IF($N211="Efecto",IFERROR(VLOOKUP(I211,INDIRECT(VLOOKUP($G211,ListaEfectos!$A$4:$F$77,2,0)),2,0),0),IF($N211="Desventaja",IFERROR(VLOOKUP(I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0</v>
      </c>
      <c r="Q211" s="15">
        <f ca="1">IF($N211="Efecto",IFERROR(VLOOKUP(J211,INDIRECT(VLOOKUP($G211,ListaEfectos!$A$4:$F$77,2,0)),2,0),0),IF($N211="Desventaja",IFERROR(VLOOKUP(J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0</v>
      </c>
      <c r="R211" s="15">
        <f ca="1">IF($N211="Efecto",IFERROR(VLOOKUP(K211,INDIRECT(VLOOKUP($G211,ListaEfectos!$A$4:$F$77,2,0)),2,0),0),IF($N211="Desventaja",IFERROR(VLOOKUP(K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0</v>
      </c>
      <c r="S211" s="15">
        <f ca="1">IF($N211="Efecto",IFERROR(VLOOKUP(L211,INDIRECT(VLOOKUP($G211,ListaEfectos!$A$4:$F$77,2,0)),2,0),0),IF($N211="Desventaja",IFERROR(VLOOKUP(L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0</v>
      </c>
      <c r="T211" s="52">
        <f t="shared" ca="1" si="43"/>
        <v>20</v>
      </c>
      <c r="V211" s="15" t="str">
        <f t="shared" si="44"/>
        <v>Habilidad de esquiva (+75)</v>
      </c>
      <c r="W211" s="15" t="str">
        <f t="shared" si="45"/>
        <v/>
      </c>
      <c r="X211" s="15" t="str">
        <f t="shared" si="52"/>
        <v/>
      </c>
      <c r="Y211" s="34" t="str">
        <f t="shared" ca="1" si="40"/>
        <v>Habilidad de esquiva (+75), Transporte Automático (20 metros)</v>
      </c>
      <c r="Z211" s="34" t="str">
        <f t="shared" ca="1" si="53"/>
        <v/>
      </c>
      <c r="AA211" s="34" t="str">
        <f t="shared" ca="1" si="54"/>
        <v/>
      </c>
      <c r="AB211" s="61" t="str">
        <f t="shared" ca="1" si="55"/>
        <v>Habilidad de esquiva (+75), Transporte Automático (20 metros)</v>
      </c>
      <c r="AC211" s="62" t="str">
        <f t="shared" ca="1" si="56"/>
        <v/>
      </c>
      <c r="AD211" s="56" t="str">
        <f t="shared" si="57"/>
        <v>Kawarimi, Intercambio</v>
      </c>
      <c r="AE211" s="15" t="str">
        <f t="shared" ca="1" si="58"/>
        <v>Agua, Aire, Luz, Aire, Luz, Oscuridad</v>
      </c>
      <c r="AF211" s="15" t="str">
        <f ca="1">IF($AB211="","",IF(OR([1]Tablas!A$1&gt;MATCH("?*",$AB212:$AB228,0),INDEX($T:$T,ROW($M210)+[1]Tablas!A$1)&lt;5),"",IF(INDEX($T:$T,ROW($M210)+[1]Tablas!A$1)&lt;6,"000",SUBSTITUTE(SUBSTITUTE(SUBSTITUTE(SUBSTITUTE(SUBSTITUTE(SUBSTITUTE(SUBSTITUTE(INDIRECT(ADDRESS(ROW($M210)+[1]Tablas!A$1,COLUMN($M211))),", ",""),"Aire","1"),"Agua","2"),"Fuego","3"),"Tierra","4"),"Luz","5"),"Oscuridad","6"))))</f>
        <v>215</v>
      </c>
      <c r="AG211" s="15" t="str">
        <f ca="1">IF($AB211="","",IF(OR([1]Tablas!B$1&gt;MATCH("?*",$AB212:$AB228,0),INDEX($T:$T,ROW($M210)+[1]Tablas!B$1)&lt;5),"",IF(INDEX($T:$T,ROW($M210)+[1]Tablas!B$1)&lt;6,"000",SUBSTITUTE(SUBSTITUTE(SUBSTITUTE(SUBSTITUTE(SUBSTITUTE(SUBSTITUTE(SUBSTITUTE(INDIRECT(ADDRESS(ROW($M210)+[1]Tablas!B$1,COLUMN($M211))),", ",""),"Aire","1"),"Agua","2"),"Fuego","3"),"Tierra","4"),"Luz","5"),"Oscuridad","6"))))</f>
        <v>156</v>
      </c>
      <c r="AH211" s="15" t="str">
        <f ca="1">IF($AB211="","",IF(OR([1]Tablas!C$1&gt;MATCH("?*",$AB212:$AB228,0),INDEX($T:$T,ROW($M210)+[1]Tablas!C$1)&lt;5),"",IF(INDEX($T:$T,ROW($M210)+[1]Tablas!C$1)&lt;6,"000",SUBSTITUTE(SUBSTITUTE(SUBSTITUTE(SUBSTITUTE(SUBSTITUTE(SUBSTITUTE(SUBSTITUTE(INDIRECT(ADDRESS(ROW($M210)+[1]Tablas!C$1,COLUMN($M211))),", ",""),"Aire","1"),"Agua","2"),"Fuego","3"),"Tierra","4"),"Luz","5"),"Oscuridad","6"))))</f>
        <v/>
      </c>
      <c r="AI211" s="15" t="str">
        <f ca="1">IF($AB211="","",IF(OR([1]Tablas!D$1&gt;MATCH("?*",$AB212:$AB228,0),INDEX($T:$T,ROW($M210)+[1]Tablas!D$1)&lt;5),"",IF(INDEX($T:$T,ROW($M210)+[1]Tablas!D$1)&lt;6,"000",SUBSTITUTE(SUBSTITUTE(SUBSTITUTE(SUBSTITUTE(SUBSTITUTE(SUBSTITUTE(SUBSTITUTE(INDIRECT(ADDRESS(ROW($M210)+[1]Tablas!D$1,COLUMN($M211))),", ",""),"Aire","1"),"Agua","2"),"Fuego","3"),"Tierra","4"),"Luz","5"),"Oscuridad","6"))))</f>
        <v/>
      </c>
      <c r="AJ211" s="15" t="str">
        <f ca="1">IF($AB211="","",IF(OR([1]Tablas!E$1&gt;MATCH("?*",$AB212:$AB228,0),INDEX($T:$T,ROW($M210)+[1]Tablas!E$1)&lt;5),"",IF(INDEX($T:$T,ROW($M210)+[1]Tablas!E$1)&lt;6,"000",SUBSTITUTE(SUBSTITUTE(SUBSTITUTE(SUBSTITUTE(SUBSTITUTE(SUBSTITUTE(SUBSTITUTE(INDIRECT(ADDRESS(ROW($M210)+[1]Tablas!E$1,COLUMN($M211))),", ",""),"Aire","1"),"Agua","2"),"Fuego","3"),"Tierra","4"),"Luz","5"),"Oscuridad","6"))))</f>
        <v/>
      </c>
      <c r="AK211" s="15" t="str">
        <f ca="1">IF($AB211="","",IF(OR([1]Tablas!F$1&gt;MATCH("?*",$AB212:$AB228,0),INDEX($T:$T,ROW($M210)+[1]Tablas!F$1)&lt;5),"",IF(INDEX($T:$T,ROW($M210)+[1]Tablas!F$1)&lt;6,"000",SUBSTITUTE(SUBSTITUTE(SUBSTITUTE(SUBSTITUTE(SUBSTITUTE(SUBSTITUTE(SUBSTITUTE(INDIRECT(ADDRESS(ROW($M210)+[1]Tablas!F$1,COLUMN($M211))),", ",""),"Aire","1"),"Agua","2"),"Fuego","3"),"Tierra","4"),"Luz","5"),"Oscuridad","6"))))</f>
        <v/>
      </c>
    </row>
    <row r="212" spans="1:37" x14ac:dyDescent="0.25">
      <c r="A212" s="73"/>
      <c r="C212" s="15" t="str">
        <f t="shared" si="50"/>
        <v/>
      </c>
      <c r="D212" s="15" t="str">
        <f t="shared" si="51"/>
        <v/>
      </c>
      <c r="E212" s="15" t="s">
        <v>83</v>
      </c>
      <c r="F212" s="15" t="str">
        <f t="array" ref="F212">IF(C212&lt;&gt;"",ADDRESS(ROW(C212),COLUMN(C212))&amp;":"&amp;ADDRESS(ROW(C212)-1+MATCH(TRUE,C213:$C$463&lt;&gt;"",0),COLUMN(U212)),F211)</f>
        <v>$C$211:$U$212</v>
      </c>
      <c r="G212" s="18" t="s">
        <v>535</v>
      </c>
      <c r="H212" s="28" t="s">
        <v>353</v>
      </c>
      <c r="M212" s="18" t="str">
        <f>IFERROR(VLOOKUP(G212,ListaEfectos!$A$4:$F$77,6,0),"")</f>
        <v>Aire, Luz, Oscuridad</v>
      </c>
      <c r="N212" s="46" t="str">
        <f>IF(G212="requerimiento","Desventaja",IFERROR(IF(VLOOKUP($G212,ListaEfectos!$A$4:$F$77,1,0)&lt;&gt;"","Efecto"),IFERROR(IF(VLOOKUP($G212,ListaDesventajas!$A$2:$A$24,1,0)&lt;&gt;"","Desventaja"),G212)))</f>
        <v>Efecto</v>
      </c>
      <c r="O212" s="17">
        <f ca="1">IF($N212="Efecto",IFERROR(VLOOKUP(H212,INDIRECT(VLOOKUP($G212,ListaEfectos!$A$4:$F$77,2,0)),2,0),0),IF($N212="Desventaja",IFERROR(VLOOKUP(H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10</v>
      </c>
      <c r="P212" s="15">
        <f ca="1">IF($N212="Efecto",IFERROR(VLOOKUP(I212,INDIRECT(VLOOKUP($G212,ListaEfectos!$A$4:$F$77,2,0)),2,0),0),IF($N212="Desventaja",IFERROR(VLOOKUP(I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0</v>
      </c>
      <c r="Q212" s="15">
        <f ca="1">IF($N212="Efecto",IFERROR(VLOOKUP(J212,INDIRECT(VLOOKUP($G212,ListaEfectos!$A$4:$F$77,2,0)),2,0),0),IF($N212="Desventaja",IFERROR(VLOOKUP(J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0</v>
      </c>
      <c r="R212" s="15">
        <f ca="1">IF($N212="Efecto",IFERROR(VLOOKUP(K212,INDIRECT(VLOOKUP($G212,ListaEfectos!$A$4:$F$77,2,0)),2,0),0),IF($N212="Desventaja",IFERROR(VLOOKUP(K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0</v>
      </c>
      <c r="S212" s="15">
        <f ca="1">IF($N212="Efecto",IFERROR(VLOOKUP(L212,INDIRECT(VLOOKUP($G212,ListaEfectos!$A$4:$F$77,2,0)),2,0),0),IF($N212="Desventaja",IFERROR(VLOOKUP(L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0</v>
      </c>
      <c r="T212" s="52">
        <f t="shared" ca="1" si="43"/>
        <v>10</v>
      </c>
      <c r="V212" s="15" t="str">
        <f t="shared" si="44"/>
        <v>Transporte Automático (20 metros)</v>
      </c>
      <c r="W212" s="15" t="str">
        <f t="shared" si="45"/>
        <v/>
      </c>
      <c r="X212" s="15" t="str">
        <f t="shared" si="52"/>
        <v/>
      </c>
      <c r="Y212" s="34" t="str">
        <f t="shared" ca="1" si="40"/>
        <v/>
      </c>
      <c r="Z212" s="34" t="str">
        <f t="shared" ca="1" si="53"/>
        <v/>
      </c>
      <c r="AA212" s="34" t="str">
        <f t="shared" ca="1" si="54"/>
        <v/>
      </c>
      <c r="AB212" s="61" t="str">
        <f t="shared" ca="1" si="55"/>
        <v/>
      </c>
      <c r="AC212" s="62" t="str">
        <f t="shared" ca="1" si="56"/>
        <v/>
      </c>
      <c r="AD212" s="56" t="str">
        <f t="shared" si="57"/>
        <v/>
      </c>
      <c r="AE212" s="15" t="str">
        <f t="shared" ca="1" si="58"/>
        <v/>
      </c>
      <c r="AF212" s="15" t="str">
        <f ca="1">IF($AB212="","",IF(OR([1]Tablas!A$1&gt;MATCH("?*",$AB213:$AB229,0),INDEX($T:$T,ROW($M211)+[1]Tablas!A$1)&lt;5),"",IF(INDEX($T:$T,ROW($M211)+[1]Tablas!A$1)&lt;6,"000",SUBSTITUTE(SUBSTITUTE(SUBSTITUTE(SUBSTITUTE(SUBSTITUTE(SUBSTITUTE(SUBSTITUTE(INDIRECT(ADDRESS(ROW($M211)+[1]Tablas!A$1,COLUMN($M212))),", ",""),"Aire","1"),"Agua","2"),"Fuego","3"),"Tierra","4"),"Luz","5"),"Oscuridad","6"))))</f>
        <v/>
      </c>
      <c r="AG212" s="15" t="str">
        <f ca="1">IF($AB212="","",IF(OR([1]Tablas!B$1&gt;MATCH("?*",$AB213:$AB229,0),INDEX($T:$T,ROW($M211)+[1]Tablas!B$1)&lt;5),"",IF(INDEX($T:$T,ROW($M211)+[1]Tablas!B$1)&lt;6,"000",SUBSTITUTE(SUBSTITUTE(SUBSTITUTE(SUBSTITUTE(SUBSTITUTE(SUBSTITUTE(SUBSTITUTE(INDIRECT(ADDRESS(ROW($M211)+[1]Tablas!B$1,COLUMN($M212))),", ",""),"Aire","1"),"Agua","2"),"Fuego","3"),"Tierra","4"),"Luz","5"),"Oscuridad","6"))))</f>
        <v/>
      </c>
      <c r="AH212" s="15" t="str">
        <f ca="1">IF($AB212="","",IF(OR([1]Tablas!C$1&gt;MATCH("?*",$AB213:$AB229,0),INDEX($T:$T,ROW($M211)+[1]Tablas!C$1)&lt;5),"",IF(INDEX($T:$T,ROW($M211)+[1]Tablas!C$1)&lt;6,"000",SUBSTITUTE(SUBSTITUTE(SUBSTITUTE(SUBSTITUTE(SUBSTITUTE(SUBSTITUTE(SUBSTITUTE(INDIRECT(ADDRESS(ROW($M211)+[1]Tablas!C$1,COLUMN($M212))),", ",""),"Aire","1"),"Agua","2"),"Fuego","3"),"Tierra","4"),"Luz","5"),"Oscuridad","6"))))</f>
        <v/>
      </c>
      <c r="AI212" s="15" t="str">
        <f ca="1">IF($AB212="","",IF(OR([1]Tablas!D$1&gt;MATCH("?*",$AB213:$AB229,0),INDEX($T:$T,ROW($M211)+[1]Tablas!D$1)&lt;5),"",IF(INDEX($T:$T,ROW($M211)+[1]Tablas!D$1)&lt;6,"000",SUBSTITUTE(SUBSTITUTE(SUBSTITUTE(SUBSTITUTE(SUBSTITUTE(SUBSTITUTE(SUBSTITUTE(INDIRECT(ADDRESS(ROW($M211)+[1]Tablas!D$1,COLUMN($M212))),", ",""),"Aire","1"),"Agua","2"),"Fuego","3"),"Tierra","4"),"Luz","5"),"Oscuridad","6"))))</f>
        <v/>
      </c>
      <c r="AJ212" s="15" t="str">
        <f ca="1">IF($AB212="","",IF(OR([1]Tablas!E$1&gt;MATCH("?*",$AB213:$AB229,0),INDEX($T:$T,ROW($M211)+[1]Tablas!E$1)&lt;5),"",IF(INDEX($T:$T,ROW($M211)+[1]Tablas!E$1)&lt;6,"000",SUBSTITUTE(SUBSTITUTE(SUBSTITUTE(SUBSTITUTE(SUBSTITUTE(SUBSTITUTE(SUBSTITUTE(INDIRECT(ADDRESS(ROW($M211)+[1]Tablas!E$1,COLUMN($M212))),", ",""),"Aire","1"),"Agua","2"),"Fuego","3"),"Tierra","4"),"Luz","5"),"Oscuridad","6"))))</f>
        <v/>
      </c>
      <c r="AK212" s="15" t="str">
        <f ca="1">IF($AB212="","",IF(OR([1]Tablas!F$1&gt;MATCH("?*",$AB213:$AB229,0),INDEX($T:$T,ROW($M211)+[1]Tablas!F$1)&lt;5),"",IF(INDEX($T:$T,ROW($M211)+[1]Tablas!F$1)&lt;6,"000",SUBSTITUTE(SUBSTITUTE(SUBSTITUTE(SUBSTITUTE(SUBSTITUTE(SUBSTITUTE(SUBSTITUTE(INDIRECT(ADDRESS(ROW($M211)+[1]Tablas!F$1,COLUMN($M212))),", ",""),"Aire","1"),"Agua","2"),"Fuego","3"),"Tierra","4"),"Luz","5"),"Oscuridad","6"))))</f>
        <v/>
      </c>
    </row>
    <row r="213" spans="1:37" x14ac:dyDescent="0.25">
      <c r="A213" s="73"/>
      <c r="B213" s="18" t="s">
        <v>453</v>
      </c>
      <c r="C213" s="15">
        <f t="shared" si="50"/>
        <v>70</v>
      </c>
      <c r="D213" s="15">
        <f t="shared" si="51"/>
        <v>2</v>
      </c>
      <c r="E213" s="15" t="s">
        <v>132</v>
      </c>
      <c r="F213" s="15" t="str">
        <f t="array" ref="F213">IF(C213&lt;&gt;"",ADDRESS(ROW(C213),COLUMN(C213))&amp;":"&amp;ADDRESS(ROW(C213)-1+MATCH(TRUE,C214:$C$463&lt;&gt;"",0),COLUMN(U213)),F212)</f>
        <v>$C$213:$U$215</v>
      </c>
      <c r="G213" s="18" t="s">
        <v>538</v>
      </c>
      <c r="H213" s="15" t="s">
        <v>1006</v>
      </c>
      <c r="I213" s="15" t="s">
        <v>558</v>
      </c>
      <c r="J213" s="15" t="s">
        <v>815</v>
      </c>
      <c r="M213" s="18" t="str">
        <f>IFERROR(VLOOKUP(G213,ListaEfectos!$A$4:$F$77,6,0),"")</f>
        <v>Agua</v>
      </c>
      <c r="N213" s="46" t="str">
        <f>IF(G213="requerimiento","Desventaja",IFERROR(IF(VLOOKUP($G213,ListaEfectos!$A$4:$F$77,1,0)&lt;&gt;"","Efecto"),IFERROR(IF(VLOOKUP($G213,ListaDesventajas!$A$2:$A$24,1,0)&lt;&gt;"","Desventaja"),G213)))</f>
        <v>Efecto</v>
      </c>
      <c r="O213" s="17">
        <f ca="1">IF($N213="Efecto",IFERROR(VLOOKUP(H213,INDIRECT(VLOOKUP($G213,ListaEfectos!$A$4:$F$77,2,0)),2,0),0),IF($N213="Desventaja",IFERROR(VLOOKUP(H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10</v>
      </c>
      <c r="P213" s="15">
        <f ca="1">IF($N213="Efecto",IFERROR(VLOOKUP(I213,INDIRECT(VLOOKUP($G213,ListaEfectos!$A$4:$F$77,2,0)),2,0),0),IF($N213="Desventaja",IFERROR(VLOOKUP(I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20</v>
      </c>
      <c r="Q213" s="15">
        <f ca="1">IF($N213="Efecto",IFERROR(VLOOKUP(J213,INDIRECT(VLOOKUP($G213,ListaEfectos!$A$4:$F$77,2,0)),2,0),0),IF($N213="Desventaja",IFERROR(VLOOKUP(J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15</v>
      </c>
      <c r="R213" s="15">
        <f ca="1">IF($N213="Efecto",IFERROR(VLOOKUP(K213,INDIRECT(VLOOKUP($G213,ListaEfectos!$A$4:$F$77,2,0)),2,0),0),IF($N213="Desventaja",IFERROR(VLOOKUP(K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0</v>
      </c>
      <c r="S213" s="15">
        <f ca="1">IF($N213="Efecto",IFERROR(VLOOKUP(L213,INDIRECT(VLOOKUP($G213,ListaEfectos!$A$4:$F$77,2,0)),2,0),0),IF($N213="Desventaja",IFERROR(VLOOKUP(L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0</v>
      </c>
      <c r="T213" s="52">
        <f t="shared" ca="1" si="43"/>
        <v>45</v>
      </c>
      <c r="V213" s="15" t="str">
        <f t="shared" si="44"/>
        <v>Espejismo (4 imágenes, Indetección Inhumano (320), Ilusión Fantasmal RP 180)</v>
      </c>
      <c r="W213" s="15" t="str">
        <f t="shared" si="45"/>
        <v/>
      </c>
      <c r="X213" s="15" t="str">
        <f t="shared" si="52"/>
        <v/>
      </c>
      <c r="Y213" s="34" t="str">
        <f t="shared" ca="1" si="40"/>
        <v>Espejismo (4 imágenes, Indetección Inhumano (320), Ilusión Fantasmal RP 180), Ataque adicional limitado (+2)</v>
      </c>
      <c r="Z213" s="34" t="str">
        <f t="shared" ca="1" si="53"/>
        <v/>
      </c>
      <c r="AA213" s="34" t="str">
        <f t="shared" ca="1" si="54"/>
        <v/>
      </c>
      <c r="AB213" s="61" t="str">
        <f t="shared" ca="1" si="55"/>
        <v>Espejismo (4 imágenes, Indetección Inhumano (320), Ilusión Fantasmal RP 180), Ataque adicional limitado (+2)</v>
      </c>
      <c r="AC213" s="62" t="str">
        <f t="shared" ca="1" si="56"/>
        <v/>
      </c>
      <c r="AD213" s="56" t="str">
        <f t="shared" si="57"/>
        <v>Genmai, Danza De Las Ilusiones</v>
      </c>
      <c r="AE213" s="15" t="str">
        <f t="shared" ca="1" si="58"/>
        <v>Agua, Agua, Aire, Oscuridad</v>
      </c>
      <c r="AF213" s="15" t="str">
        <f ca="1">IF($AB213="","",IF(OR([1]Tablas!A$1&gt;MATCH("?*",$AB214:$AB230,0),INDEX($T:$T,ROW($M212)+[1]Tablas!A$1)&lt;5),"",IF(INDEX($T:$T,ROW($M212)+[1]Tablas!A$1)&lt;6,"000",SUBSTITUTE(SUBSTITUTE(SUBSTITUTE(SUBSTITUTE(SUBSTITUTE(SUBSTITUTE(SUBSTITUTE(INDIRECT(ADDRESS(ROW($M212)+[1]Tablas!A$1,COLUMN($M213))),", ",""),"Aire","1"),"Agua","2"),"Fuego","3"),"Tierra","4"),"Luz","5"),"Oscuridad","6"))))</f>
        <v>2</v>
      </c>
      <c r="AG213" s="15" t="str">
        <f ca="1">IF($AB213="","",IF(OR([1]Tablas!B$1&gt;MATCH("?*",$AB214:$AB230,0),INDEX($T:$T,ROW($M212)+[1]Tablas!B$1)&lt;5),"",IF(INDEX($T:$T,ROW($M212)+[1]Tablas!B$1)&lt;6,"000",SUBSTITUTE(SUBSTITUTE(SUBSTITUTE(SUBSTITUTE(SUBSTITUTE(SUBSTITUTE(SUBSTITUTE(INDIRECT(ADDRESS(ROW($M212)+[1]Tablas!B$1,COLUMN($M213))),", ",""),"Aire","1"),"Agua","2"),"Fuego","3"),"Tierra","4"),"Luz","5"),"Oscuridad","6"))))</f>
        <v/>
      </c>
      <c r="AH213" s="15" t="str">
        <f ca="1">IF($AB213="","",IF(OR([1]Tablas!C$1&gt;MATCH("?*",$AB214:$AB230,0),INDEX($T:$T,ROW($M212)+[1]Tablas!C$1)&lt;5),"",IF(INDEX($T:$T,ROW($M212)+[1]Tablas!C$1)&lt;6,"000",SUBSTITUTE(SUBSTITUTE(SUBSTITUTE(SUBSTITUTE(SUBSTITUTE(SUBSTITUTE(SUBSTITUTE(INDIRECT(ADDRESS(ROW($M212)+[1]Tablas!C$1,COLUMN($M213))),", ",""),"Aire","1"),"Agua","2"),"Fuego","3"),"Tierra","4"),"Luz","5"),"Oscuridad","6"))))</f>
        <v>216</v>
      </c>
      <c r="AI213" s="15" t="str">
        <f ca="1">IF($AB213="","",IF(OR([1]Tablas!D$1&gt;MATCH("?*",$AB214:$AB230,0),INDEX($T:$T,ROW($M212)+[1]Tablas!D$1)&lt;5),"",IF(INDEX($T:$T,ROW($M212)+[1]Tablas!D$1)&lt;6,"000",SUBSTITUTE(SUBSTITUTE(SUBSTITUTE(SUBSTITUTE(SUBSTITUTE(SUBSTITUTE(SUBSTITUTE(INDIRECT(ADDRESS(ROW($M212)+[1]Tablas!D$1,COLUMN($M213))),", ",""),"Aire","1"),"Agua","2"),"Fuego","3"),"Tierra","4"),"Luz","5"),"Oscuridad","6"))))</f>
        <v/>
      </c>
      <c r="AJ213" s="15" t="str">
        <f ca="1">IF($AB213="","",IF(OR([1]Tablas!E$1&gt;MATCH("?*",$AB214:$AB230,0),INDEX($T:$T,ROW($M212)+[1]Tablas!E$1)&lt;5),"",IF(INDEX($T:$T,ROW($M212)+[1]Tablas!E$1)&lt;6,"000",SUBSTITUTE(SUBSTITUTE(SUBSTITUTE(SUBSTITUTE(SUBSTITUTE(SUBSTITUTE(SUBSTITUTE(INDIRECT(ADDRESS(ROW($M212)+[1]Tablas!E$1,COLUMN($M213))),", ",""),"Aire","1"),"Agua","2"),"Fuego","3"),"Tierra","4"),"Luz","5"),"Oscuridad","6"))))</f>
        <v/>
      </c>
      <c r="AK213" s="15" t="str">
        <f ca="1">IF($AB213="","",IF(OR([1]Tablas!F$1&gt;MATCH("?*",$AB214:$AB230,0),INDEX($T:$T,ROW($M212)+[1]Tablas!F$1)&lt;5),"",IF(INDEX($T:$T,ROW($M212)+[1]Tablas!F$1)&lt;6,"000",SUBSTITUTE(SUBSTITUTE(SUBSTITUTE(SUBSTITUTE(SUBSTITUTE(SUBSTITUTE(SUBSTITUTE(INDIRECT(ADDRESS(ROW($M212)+[1]Tablas!F$1,COLUMN($M213))),", ",""),"Aire","1"),"Agua","2"),"Fuego","3"),"Tierra","4"),"Luz","5"),"Oscuridad","6"))))</f>
        <v/>
      </c>
    </row>
    <row r="214" spans="1:37" x14ac:dyDescent="0.25">
      <c r="A214" s="73"/>
      <c r="C214" s="15" t="str">
        <f t="shared" si="50"/>
        <v/>
      </c>
      <c r="D214" s="15" t="str">
        <f t="shared" si="51"/>
        <v/>
      </c>
      <c r="E214" s="15" t="s">
        <v>133</v>
      </c>
      <c r="F214" s="15" t="str">
        <f t="array" ref="F214">IF(C214&lt;&gt;"",ADDRESS(ROW(C214),COLUMN(C214))&amp;":"&amp;ADDRESS(ROW(C214)-1+MATCH(TRUE,C215:$C$463&lt;&gt;"",0),COLUMN(U214)),F213)</f>
        <v>$C$213:$U$215</v>
      </c>
      <c r="M214" s="18" t="str">
        <f>IFERROR(VLOOKUP(G214,ListaEfectos!$A$4:$F$77,6,0),"")</f>
        <v/>
      </c>
      <c r="N214" s="46">
        <f>IF(G214="requerimiento","Desventaja",IFERROR(IF(VLOOKUP($G214,ListaEfectos!$A$4:$F$77,1,0)&lt;&gt;"","Efecto"),IFERROR(IF(VLOOKUP($G214,ListaDesventajas!$A$2:$A$24,1,0)&lt;&gt;"","Desventaja"),G214)))</f>
        <v>0</v>
      </c>
      <c r="O214" s="17">
        <f ca="1">IF($N214="Efecto",IFERROR(VLOOKUP(H214,INDIRECT(VLOOKUP($G214,ListaEfectos!$A$4:$F$77,2,0)),2,0),0),IF($N214="Desventaja",IFERROR(VLOOKUP(H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P214" s="15">
        <f ca="1">IF($N214="Efecto",IFERROR(VLOOKUP(I214,INDIRECT(VLOOKUP($G214,ListaEfectos!$A$4:$F$77,2,0)),2,0),0),IF($N214="Desventaja",IFERROR(VLOOKUP(I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Q214" s="15">
        <f ca="1">IF($N214="Efecto",IFERROR(VLOOKUP(J214,INDIRECT(VLOOKUP($G214,ListaEfectos!$A$4:$F$77,2,0)),2,0),0),IF($N214="Desventaja",IFERROR(VLOOKUP(J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R214" s="15">
        <f ca="1">IF($N214="Efecto",IFERROR(VLOOKUP(K214,INDIRECT(VLOOKUP($G214,ListaEfectos!$A$4:$F$77,2,0)),2,0),0),IF($N214="Desventaja",IFERROR(VLOOKUP(K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S214" s="15">
        <f ca="1">IF($N214="Efecto",IFERROR(VLOOKUP(L214,INDIRECT(VLOOKUP($G214,ListaEfectos!$A$4:$F$77,2,0)),2,0),0),IF($N214="Desventaja",IFERROR(VLOOKUP(L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T214" s="52">
        <f t="shared" ca="1" si="43"/>
        <v>0</v>
      </c>
      <c r="V214" s="15" t="str">
        <f t="shared" si="44"/>
        <v/>
      </c>
      <c r="W214" s="15" t="str">
        <f t="shared" si="45"/>
        <v/>
      </c>
      <c r="X214" s="15" t="str">
        <f t="shared" si="52"/>
        <v/>
      </c>
      <c r="Y214" s="34" t="str">
        <f t="shared" ca="1" si="40"/>
        <v/>
      </c>
      <c r="Z214" s="34" t="str">
        <f t="shared" ca="1" si="53"/>
        <v/>
      </c>
      <c r="AA214" s="34" t="str">
        <f t="shared" ca="1" si="54"/>
        <v/>
      </c>
      <c r="AB214" s="61" t="str">
        <f t="shared" ca="1" si="55"/>
        <v/>
      </c>
      <c r="AC214" s="62" t="str">
        <f t="shared" ca="1" si="56"/>
        <v/>
      </c>
      <c r="AD214" s="56" t="str">
        <f t="shared" si="57"/>
        <v/>
      </c>
      <c r="AE214" s="15" t="str">
        <f t="shared" ca="1" si="58"/>
        <v/>
      </c>
      <c r="AF214" s="15" t="str">
        <f ca="1">IF($AB214="","",IF(OR([1]Tablas!A$1&gt;MATCH("?*",$AB215:$AB231,0),INDEX($T:$T,ROW($M213)+[1]Tablas!A$1)&lt;5),"",IF(INDEX($T:$T,ROW($M213)+[1]Tablas!A$1)&lt;6,"000",SUBSTITUTE(SUBSTITUTE(SUBSTITUTE(SUBSTITUTE(SUBSTITUTE(SUBSTITUTE(SUBSTITUTE(INDIRECT(ADDRESS(ROW($M213)+[1]Tablas!A$1,COLUMN($M214))),", ",""),"Aire","1"),"Agua","2"),"Fuego","3"),"Tierra","4"),"Luz","5"),"Oscuridad","6"))))</f>
        <v/>
      </c>
      <c r="AG214" s="15" t="str">
        <f ca="1">IF($AB214="","",IF(OR([1]Tablas!B$1&gt;MATCH("?*",$AB215:$AB231,0),INDEX($T:$T,ROW($M213)+[1]Tablas!B$1)&lt;5),"",IF(INDEX($T:$T,ROW($M213)+[1]Tablas!B$1)&lt;6,"000",SUBSTITUTE(SUBSTITUTE(SUBSTITUTE(SUBSTITUTE(SUBSTITUTE(SUBSTITUTE(SUBSTITUTE(INDIRECT(ADDRESS(ROW($M213)+[1]Tablas!B$1,COLUMN($M214))),", ",""),"Aire","1"),"Agua","2"),"Fuego","3"),"Tierra","4"),"Luz","5"),"Oscuridad","6"))))</f>
        <v/>
      </c>
      <c r="AH214" s="15" t="str">
        <f ca="1">IF($AB214="","",IF(OR([1]Tablas!C$1&gt;MATCH("?*",$AB215:$AB231,0),INDEX($T:$T,ROW($M213)+[1]Tablas!C$1)&lt;5),"",IF(INDEX($T:$T,ROW($M213)+[1]Tablas!C$1)&lt;6,"000",SUBSTITUTE(SUBSTITUTE(SUBSTITUTE(SUBSTITUTE(SUBSTITUTE(SUBSTITUTE(SUBSTITUTE(INDIRECT(ADDRESS(ROW($M213)+[1]Tablas!C$1,COLUMN($M214))),", ",""),"Aire","1"),"Agua","2"),"Fuego","3"),"Tierra","4"),"Luz","5"),"Oscuridad","6"))))</f>
        <v/>
      </c>
      <c r="AI214" s="15" t="str">
        <f ca="1">IF($AB214="","",IF(OR([1]Tablas!D$1&gt;MATCH("?*",$AB215:$AB231,0),INDEX($T:$T,ROW($M213)+[1]Tablas!D$1)&lt;5),"",IF(INDEX($T:$T,ROW($M213)+[1]Tablas!D$1)&lt;6,"000",SUBSTITUTE(SUBSTITUTE(SUBSTITUTE(SUBSTITUTE(SUBSTITUTE(SUBSTITUTE(SUBSTITUTE(INDIRECT(ADDRESS(ROW($M213)+[1]Tablas!D$1,COLUMN($M214))),", ",""),"Aire","1"),"Agua","2"),"Fuego","3"),"Tierra","4"),"Luz","5"),"Oscuridad","6"))))</f>
        <v/>
      </c>
      <c r="AJ214" s="15" t="str">
        <f ca="1">IF($AB214="","",IF(OR([1]Tablas!E$1&gt;MATCH("?*",$AB215:$AB231,0),INDEX($T:$T,ROW($M213)+[1]Tablas!E$1)&lt;5),"",IF(INDEX($T:$T,ROW($M213)+[1]Tablas!E$1)&lt;6,"000",SUBSTITUTE(SUBSTITUTE(SUBSTITUTE(SUBSTITUTE(SUBSTITUTE(SUBSTITUTE(SUBSTITUTE(INDIRECT(ADDRESS(ROW($M213)+[1]Tablas!E$1,COLUMN($M214))),", ",""),"Aire","1"),"Agua","2"),"Fuego","3"),"Tierra","4"),"Luz","5"),"Oscuridad","6"))))</f>
        <v/>
      </c>
      <c r="AK214" s="15" t="str">
        <f ca="1">IF($AB214="","",IF(OR([1]Tablas!F$1&gt;MATCH("?*",$AB215:$AB231,0),INDEX($T:$T,ROW($M213)+[1]Tablas!F$1)&lt;5),"",IF(INDEX($T:$T,ROW($M213)+[1]Tablas!F$1)&lt;6,"000",SUBSTITUTE(SUBSTITUTE(SUBSTITUTE(SUBSTITUTE(SUBSTITUTE(SUBSTITUTE(SUBSTITUTE(INDIRECT(ADDRESS(ROW($M213)+[1]Tablas!F$1,COLUMN($M214))),", ",""),"Aire","1"),"Agua","2"),"Fuego","3"),"Tierra","4"),"Luz","5"),"Oscuridad","6"))))</f>
        <v/>
      </c>
    </row>
    <row r="215" spans="1:37" x14ac:dyDescent="0.25">
      <c r="A215" s="73"/>
      <c r="C215" s="15" t="str">
        <f t="shared" si="50"/>
        <v/>
      </c>
      <c r="D215" s="15" t="str">
        <f t="shared" si="51"/>
        <v/>
      </c>
      <c r="E215" s="15" t="s">
        <v>134</v>
      </c>
      <c r="F215" s="15" t="str">
        <f t="array" ref="F215">IF(C215&lt;&gt;"",ADDRESS(ROW(C215),COLUMN(C215))&amp;":"&amp;ADDRESS(ROW(C215)-1+MATCH(TRUE,C216:$C$463&lt;&gt;"",0),COLUMN(U215)),F214)</f>
        <v>$C$213:$U$215</v>
      </c>
      <c r="G215" s="18" t="s">
        <v>238</v>
      </c>
      <c r="H215" s="29" t="s">
        <v>567</v>
      </c>
      <c r="M215" s="18" t="str">
        <f>IFERROR(VLOOKUP(G215,ListaEfectos!$A$4:$F$77,6,0),"")</f>
        <v>Agua, Aire, Oscuridad</v>
      </c>
      <c r="N215" s="46" t="str">
        <f>IF(G215="requerimiento","Desventaja",IFERROR(IF(VLOOKUP($G215,ListaEfectos!$A$4:$F$77,1,0)&lt;&gt;"","Efecto"),IFERROR(IF(VLOOKUP($G215,ListaDesventajas!$A$2:$A$24,1,0)&lt;&gt;"","Desventaja"),G215)))</f>
        <v>Efecto</v>
      </c>
      <c r="O215" s="17">
        <f ca="1">IF($N215="Efecto",IFERROR(VLOOKUP(H215,INDIRECT(VLOOKUP($G215,ListaEfectos!$A$4:$F$77,2,0)),2,0),0),IF($N215="Desventaja",IFERROR(VLOOKUP(H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10</v>
      </c>
      <c r="P215" s="15">
        <f ca="1">IF($N215="Efecto",IFERROR(VLOOKUP(I215,INDIRECT(VLOOKUP($G215,ListaEfectos!$A$4:$F$77,2,0)),2,0),0),IF($N215="Desventaja",IFERROR(VLOOKUP(I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0</v>
      </c>
      <c r="Q215" s="15">
        <f ca="1">IF($N215="Efecto",IFERROR(VLOOKUP(J215,INDIRECT(VLOOKUP($G215,ListaEfectos!$A$4:$F$77,2,0)),2,0),0),IF($N215="Desventaja",IFERROR(VLOOKUP(J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0</v>
      </c>
      <c r="R215" s="15">
        <f ca="1">IF($N215="Efecto",IFERROR(VLOOKUP(K215,INDIRECT(VLOOKUP($G215,ListaEfectos!$A$4:$F$77,2,0)),2,0),0),IF($N215="Desventaja",IFERROR(VLOOKUP(K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0</v>
      </c>
      <c r="S215" s="15">
        <f ca="1">IF($N215="Efecto",IFERROR(VLOOKUP(L215,INDIRECT(VLOOKUP($G215,ListaEfectos!$A$4:$F$77,2,0)),2,0),0),IF($N215="Desventaja",IFERROR(VLOOKUP(L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0</v>
      </c>
      <c r="T215" s="52">
        <f t="shared" ca="1" si="43"/>
        <v>10</v>
      </c>
      <c r="V215" s="15" t="str">
        <f t="shared" si="44"/>
        <v>Ataque adicional limitado (+2)</v>
      </c>
      <c r="W215" s="15" t="str">
        <f t="shared" si="45"/>
        <v/>
      </c>
      <c r="X215" s="15" t="str">
        <f t="shared" si="52"/>
        <v/>
      </c>
      <c r="Y215" s="34" t="str">
        <f t="shared" ca="1" si="40"/>
        <v/>
      </c>
      <c r="Z215" s="34" t="str">
        <f t="shared" ca="1" si="53"/>
        <v/>
      </c>
      <c r="AA215" s="34" t="str">
        <f t="shared" ca="1" si="54"/>
        <v/>
      </c>
      <c r="AB215" s="61" t="str">
        <f t="shared" ca="1" si="55"/>
        <v/>
      </c>
      <c r="AC215" s="62" t="str">
        <f t="shared" ca="1" si="56"/>
        <v/>
      </c>
      <c r="AD215" s="56" t="str">
        <f t="shared" si="57"/>
        <v/>
      </c>
      <c r="AE215" s="15" t="str">
        <f t="shared" ca="1" si="58"/>
        <v/>
      </c>
      <c r="AF215" s="15" t="str">
        <f ca="1">IF($AB215="","",IF(OR([1]Tablas!A$1&gt;MATCH("?*",$AB216:$AB232,0),INDEX($T:$T,ROW($M214)+[1]Tablas!A$1)&lt;5),"",IF(INDEX($T:$T,ROW($M214)+[1]Tablas!A$1)&lt;6,"000",SUBSTITUTE(SUBSTITUTE(SUBSTITUTE(SUBSTITUTE(SUBSTITUTE(SUBSTITUTE(SUBSTITUTE(INDIRECT(ADDRESS(ROW($M214)+[1]Tablas!A$1,COLUMN($M215))),", ",""),"Aire","1"),"Agua","2"),"Fuego","3"),"Tierra","4"),"Luz","5"),"Oscuridad","6"))))</f>
        <v/>
      </c>
      <c r="AG215" s="15" t="str">
        <f ca="1">IF($AB215="","",IF(OR([1]Tablas!B$1&gt;MATCH("?*",$AB216:$AB232,0),INDEX($T:$T,ROW($M214)+[1]Tablas!B$1)&lt;5),"",IF(INDEX($T:$T,ROW($M214)+[1]Tablas!B$1)&lt;6,"000",SUBSTITUTE(SUBSTITUTE(SUBSTITUTE(SUBSTITUTE(SUBSTITUTE(SUBSTITUTE(SUBSTITUTE(INDIRECT(ADDRESS(ROW($M214)+[1]Tablas!B$1,COLUMN($M215))),", ",""),"Aire","1"),"Agua","2"),"Fuego","3"),"Tierra","4"),"Luz","5"),"Oscuridad","6"))))</f>
        <v/>
      </c>
      <c r="AH215" s="15" t="str">
        <f ca="1">IF($AB215="","",IF(OR([1]Tablas!C$1&gt;MATCH("?*",$AB216:$AB232,0),INDEX($T:$T,ROW($M214)+[1]Tablas!C$1)&lt;5),"",IF(INDEX($T:$T,ROW($M214)+[1]Tablas!C$1)&lt;6,"000",SUBSTITUTE(SUBSTITUTE(SUBSTITUTE(SUBSTITUTE(SUBSTITUTE(SUBSTITUTE(SUBSTITUTE(INDIRECT(ADDRESS(ROW($M214)+[1]Tablas!C$1,COLUMN($M215))),", ",""),"Aire","1"),"Agua","2"),"Fuego","3"),"Tierra","4"),"Luz","5"),"Oscuridad","6"))))</f>
        <v/>
      </c>
      <c r="AI215" s="15" t="str">
        <f ca="1">IF($AB215="","",IF(OR([1]Tablas!D$1&gt;MATCH("?*",$AB216:$AB232,0),INDEX($T:$T,ROW($M214)+[1]Tablas!D$1)&lt;5),"",IF(INDEX($T:$T,ROW($M214)+[1]Tablas!D$1)&lt;6,"000",SUBSTITUTE(SUBSTITUTE(SUBSTITUTE(SUBSTITUTE(SUBSTITUTE(SUBSTITUTE(SUBSTITUTE(INDIRECT(ADDRESS(ROW($M214)+[1]Tablas!D$1,COLUMN($M215))),", ",""),"Aire","1"),"Agua","2"),"Fuego","3"),"Tierra","4"),"Luz","5"),"Oscuridad","6"))))</f>
        <v/>
      </c>
      <c r="AJ215" s="15" t="str">
        <f ca="1">IF($AB215="","",IF(OR([1]Tablas!E$1&gt;MATCH("?*",$AB216:$AB232,0),INDEX($T:$T,ROW($M214)+[1]Tablas!E$1)&lt;5),"",IF(INDEX($T:$T,ROW($M214)+[1]Tablas!E$1)&lt;6,"000",SUBSTITUTE(SUBSTITUTE(SUBSTITUTE(SUBSTITUTE(SUBSTITUTE(SUBSTITUTE(SUBSTITUTE(INDIRECT(ADDRESS(ROW($M214)+[1]Tablas!E$1,COLUMN($M215))),", ",""),"Aire","1"),"Agua","2"),"Fuego","3"),"Tierra","4"),"Luz","5"),"Oscuridad","6"))))</f>
        <v/>
      </c>
      <c r="AK215" s="15" t="str">
        <f ca="1">IF($AB215="","",IF(OR([1]Tablas!F$1&gt;MATCH("?*",$AB216:$AB232,0),INDEX($T:$T,ROW($M214)+[1]Tablas!F$1)&lt;5),"",IF(INDEX($T:$T,ROW($M214)+[1]Tablas!F$1)&lt;6,"000",SUBSTITUTE(SUBSTITUTE(SUBSTITUTE(SUBSTITUTE(SUBSTITUTE(SUBSTITUTE(SUBSTITUTE(INDIRECT(ADDRESS(ROW($M214)+[1]Tablas!F$1,COLUMN($M215))),", ",""),"Aire","1"),"Agua","2"),"Fuego","3"),"Tierra","4"),"Luz","5"),"Oscuridad","6"))))</f>
        <v/>
      </c>
    </row>
    <row r="216" spans="1:37" x14ac:dyDescent="0.25">
      <c r="A216" s="73"/>
      <c r="B216" s="18" t="s">
        <v>454</v>
      </c>
      <c r="C216" s="15">
        <f t="shared" si="50"/>
        <v>60</v>
      </c>
      <c r="D216" s="15">
        <f t="shared" si="51"/>
        <v>2</v>
      </c>
      <c r="E216" s="15" t="s">
        <v>135</v>
      </c>
      <c r="F216" s="15" t="str">
        <f t="array" ref="F216">IF(C216&lt;&gt;"",ADDRESS(ROW(C216),COLUMN(C216))&amp;":"&amp;ADDRESS(ROW(C216)-1+MATCH(TRUE,C217:$C$463&lt;&gt;"",0),COLUMN(U216)),F215)</f>
        <v>$C$216:$U$218</v>
      </c>
      <c r="G216" s="18" t="s">
        <v>252</v>
      </c>
      <c r="H216" s="29" t="s">
        <v>345</v>
      </c>
      <c r="M216" s="18" t="str">
        <f>IFERROR(VLOOKUP(G216,ListaEfectos!$A$4:$F$77,6,0),"")</f>
        <v>Aire, Fuego, Oscuridad</v>
      </c>
      <c r="N216" s="46" t="str">
        <f>IF(G216="requerimiento","Desventaja",IFERROR(IF(VLOOKUP($G216,ListaEfectos!$A$4:$F$77,1,0)&lt;&gt;"","Efecto"),IFERROR(IF(VLOOKUP($G216,ListaDesventajas!$A$2:$A$24,1,0)&lt;&gt;"","Desventaja"),G216)))</f>
        <v>Efecto</v>
      </c>
      <c r="O216" s="17">
        <f ca="1">IF($N216="Efecto",IFERROR(VLOOKUP(H216,INDIRECT(VLOOKUP($G216,ListaEfectos!$A$4:$F$77,2,0)),2,0),0),IF($N216="Desventaja",IFERROR(VLOOKUP(H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20</v>
      </c>
      <c r="P216" s="15">
        <f ca="1">IF($N216="Efecto",IFERROR(VLOOKUP(I216,INDIRECT(VLOOKUP($G216,ListaEfectos!$A$4:$F$77,2,0)),2,0),0),IF($N216="Desventaja",IFERROR(VLOOKUP(I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0</v>
      </c>
      <c r="Q216" s="15">
        <f ca="1">IF($N216="Efecto",IFERROR(VLOOKUP(J216,INDIRECT(VLOOKUP($G216,ListaEfectos!$A$4:$F$77,2,0)),2,0),0),IF($N216="Desventaja",IFERROR(VLOOKUP(J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0</v>
      </c>
      <c r="R216" s="15">
        <f ca="1">IF($N216="Efecto",IFERROR(VLOOKUP(K216,INDIRECT(VLOOKUP($G216,ListaEfectos!$A$4:$F$77,2,0)),2,0),0),IF($N216="Desventaja",IFERROR(VLOOKUP(K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0</v>
      </c>
      <c r="S216" s="15">
        <f ca="1">IF($N216="Efecto",IFERROR(VLOOKUP(L216,INDIRECT(VLOOKUP($G216,ListaEfectos!$A$4:$F$77,2,0)),2,0),0),IF($N216="Desventaja",IFERROR(VLOOKUP(L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0</v>
      </c>
      <c r="T216" s="52">
        <f t="shared" ca="1" si="43"/>
        <v>20</v>
      </c>
      <c r="V216" s="15" t="str">
        <f t="shared" si="44"/>
        <v>Habilidad de Ataque (+75)</v>
      </c>
      <c r="W216" s="15" t="str">
        <f t="shared" si="45"/>
        <v/>
      </c>
      <c r="X216" s="15" t="str">
        <f t="shared" si="52"/>
        <v/>
      </c>
      <c r="Y216" s="34" t="str">
        <f t="shared" ca="1" si="40"/>
        <v>Habilidad de Ataque (+75), Estados Sobrenaturales (RF 160, Estado añadido: Ilusión mayor)</v>
      </c>
      <c r="Z216" s="34" t="str">
        <f t="shared" ca="1" si="53"/>
        <v>Daño reducido (Ningún daño)</v>
      </c>
      <c r="AA216" s="34" t="str">
        <f t="shared" ca="1" si="54"/>
        <v/>
      </c>
      <c r="AB216" s="61" t="str">
        <f t="shared" ca="1" si="55"/>
        <v>Habilidad de Ataque (+75), Estados Sobrenaturales (RF 160, Estado añadido: Ilusión mayor)</v>
      </c>
      <c r="AC216" s="62" t="str">
        <f t="shared" ca="1" si="56"/>
        <v>Daño reducido (Ningún daño)</v>
      </c>
      <c r="AD216" s="56" t="str">
        <f t="shared" si="57"/>
        <v>Maboroshi, El Sueño</v>
      </c>
      <c r="AE216" s="15" t="str">
        <f t="shared" ca="1" si="58"/>
        <v>Aire, Fuego, Oscuridad, Luz, Oscuridad</v>
      </c>
      <c r="AF216" s="15" t="str">
        <f ca="1">IF($AB216="","",IF(OR([1]Tablas!A$1&gt;MATCH("?*",$AB217:$AB233,0),INDEX($T:$T,ROW($M215)+[1]Tablas!A$1)&lt;5),"",IF(INDEX($T:$T,ROW($M215)+[1]Tablas!A$1)&lt;6,"000",SUBSTITUTE(SUBSTITUTE(SUBSTITUTE(SUBSTITUTE(SUBSTITUTE(SUBSTITUTE(SUBSTITUTE(INDIRECT(ADDRESS(ROW($M215)+[1]Tablas!A$1,COLUMN($M216))),", ",""),"Aire","1"),"Agua","2"),"Fuego","3"),"Tierra","4"),"Luz","5"),"Oscuridad","6"))))</f>
        <v>136</v>
      </c>
      <c r="AG216" s="15" t="str">
        <f ca="1">IF($AB216="","",IF(OR([1]Tablas!B$1&gt;MATCH("?*",$AB217:$AB233,0),INDEX($T:$T,ROW($M215)+[1]Tablas!B$1)&lt;5),"",IF(INDEX($T:$T,ROW($M215)+[1]Tablas!B$1)&lt;6,"000",SUBSTITUTE(SUBSTITUTE(SUBSTITUTE(SUBSTITUTE(SUBSTITUTE(SUBSTITUTE(SUBSTITUTE(INDIRECT(ADDRESS(ROW($M215)+[1]Tablas!B$1,COLUMN($M216))),", ",""),"Aire","1"),"Agua","2"),"Fuego","3"),"Tierra","4"),"Luz","5"),"Oscuridad","6"))))</f>
        <v>56</v>
      </c>
      <c r="AH216" s="15" t="str">
        <f ca="1">IF($AB216="","",IF(OR([1]Tablas!C$1&gt;MATCH("?*",$AB217:$AB233,0),INDEX($T:$T,ROW($M215)+[1]Tablas!C$1)&lt;5),"",IF(INDEX($T:$T,ROW($M215)+[1]Tablas!C$1)&lt;6,"000",SUBSTITUTE(SUBSTITUTE(SUBSTITUTE(SUBSTITUTE(SUBSTITUTE(SUBSTITUTE(SUBSTITUTE(INDIRECT(ADDRESS(ROW($M215)+[1]Tablas!C$1,COLUMN($M216))),", ",""),"Aire","1"),"Agua","2"),"Fuego","3"),"Tierra","4"),"Luz","5"),"Oscuridad","6"))))</f>
        <v/>
      </c>
      <c r="AI216" s="15" t="str">
        <f ca="1">IF($AB216="","",IF(OR([1]Tablas!D$1&gt;MATCH("?*",$AB217:$AB233,0),INDEX($T:$T,ROW($M215)+[1]Tablas!D$1)&lt;5),"",IF(INDEX($T:$T,ROW($M215)+[1]Tablas!D$1)&lt;6,"000",SUBSTITUTE(SUBSTITUTE(SUBSTITUTE(SUBSTITUTE(SUBSTITUTE(SUBSTITUTE(SUBSTITUTE(INDIRECT(ADDRESS(ROW($M215)+[1]Tablas!D$1,COLUMN($M216))),", ",""),"Aire","1"),"Agua","2"),"Fuego","3"),"Tierra","4"),"Luz","5"),"Oscuridad","6"))))</f>
        <v/>
      </c>
      <c r="AJ216" s="15" t="str">
        <f ca="1">IF($AB216="","",IF(OR([1]Tablas!E$1&gt;MATCH("?*",$AB217:$AB233,0),INDEX($T:$T,ROW($M215)+[1]Tablas!E$1)&lt;5),"",IF(INDEX($T:$T,ROW($M215)+[1]Tablas!E$1)&lt;6,"000",SUBSTITUTE(SUBSTITUTE(SUBSTITUTE(SUBSTITUTE(SUBSTITUTE(SUBSTITUTE(SUBSTITUTE(INDIRECT(ADDRESS(ROW($M215)+[1]Tablas!E$1,COLUMN($M216))),", ",""),"Aire","1"),"Agua","2"),"Fuego","3"),"Tierra","4"),"Luz","5"),"Oscuridad","6"))))</f>
        <v/>
      </c>
      <c r="AK216" s="15" t="str">
        <f ca="1">IF($AB216="","",IF(OR([1]Tablas!F$1&gt;MATCH("?*",$AB217:$AB233,0),INDEX($T:$T,ROW($M215)+[1]Tablas!F$1)&lt;5),"",IF(INDEX($T:$T,ROW($M215)+[1]Tablas!F$1)&lt;6,"000",SUBSTITUTE(SUBSTITUTE(SUBSTITUTE(SUBSTITUTE(SUBSTITUTE(SUBSTITUTE(SUBSTITUTE(INDIRECT(ADDRESS(ROW($M215)+[1]Tablas!F$1,COLUMN($M216))),", ",""),"Aire","1"),"Agua","2"),"Fuego","3"),"Tierra","4"),"Luz","5"),"Oscuridad","6"))))</f>
        <v/>
      </c>
    </row>
    <row r="217" spans="1:37" x14ac:dyDescent="0.25">
      <c r="A217" s="73"/>
      <c r="C217" s="15" t="str">
        <f t="shared" si="50"/>
        <v/>
      </c>
      <c r="D217" s="15" t="str">
        <f t="shared" si="51"/>
        <v/>
      </c>
      <c r="E217" s="15" t="s">
        <v>136</v>
      </c>
      <c r="F217" s="15" t="str">
        <f t="array" ref="F217">IF(C217&lt;&gt;"",ADDRESS(ROW(C217),COLUMN(C217))&amp;":"&amp;ADDRESS(ROW(C217)-1+MATCH(TRUE,C218:$C$463&lt;&gt;"",0),COLUMN(U217)),F216)</f>
        <v>$C$216:$U$218</v>
      </c>
      <c r="G217" s="18" t="s">
        <v>337</v>
      </c>
      <c r="H217" s="28" t="s">
        <v>554</v>
      </c>
      <c r="I217" s="28" t="s">
        <v>1007</v>
      </c>
      <c r="M217" s="18" t="str">
        <f>IFERROR(VLOOKUP(G217,ListaEfectos!$A$4:$F$77,6,0),"")</f>
        <v>Luz, Oscuridad</v>
      </c>
      <c r="N217" s="46" t="str">
        <f>IF(G217="requerimiento","Desventaja",IFERROR(IF(VLOOKUP($G217,ListaEfectos!$A$4:$F$77,1,0)&lt;&gt;"","Efecto"),IFERROR(IF(VLOOKUP($G217,ListaDesventajas!$A$2:$A$24,1,0)&lt;&gt;"","Desventaja"),G217)))</f>
        <v>Efecto</v>
      </c>
      <c r="O217" s="17">
        <f ca="1">IF($N217="Efecto",IFERROR(VLOOKUP(H217,INDIRECT(VLOOKUP($G217,ListaEfectos!$A$4:$F$77,2,0)),2,0),0),IF($N217="Desventaja",IFERROR(VLOOKUP(H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35</v>
      </c>
      <c r="P217" s="15">
        <f ca="1">IF($N217="Efecto",IFERROR(VLOOKUP(I217,INDIRECT(VLOOKUP($G217,ListaEfectos!$A$4:$F$77,2,0)),2,0),0),IF($N217="Desventaja",IFERROR(VLOOKUP(I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15</v>
      </c>
      <c r="Q217" s="15">
        <f ca="1">IF($N217="Efecto",IFERROR(VLOOKUP(J217,INDIRECT(VLOOKUP($G217,ListaEfectos!$A$4:$F$77,2,0)),2,0),0),IF($N217="Desventaja",IFERROR(VLOOKUP(J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0</v>
      </c>
      <c r="R217" s="15">
        <f ca="1">IF($N217="Efecto",IFERROR(VLOOKUP(K217,INDIRECT(VLOOKUP($G217,ListaEfectos!$A$4:$F$77,2,0)),2,0),0),IF($N217="Desventaja",IFERROR(VLOOKUP(K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0</v>
      </c>
      <c r="S217" s="15">
        <f ca="1">IF($N217="Efecto",IFERROR(VLOOKUP(L217,INDIRECT(VLOOKUP($G217,ListaEfectos!$A$4:$F$77,2,0)),2,0),0),IF($N217="Desventaja",IFERROR(VLOOKUP(L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0</v>
      </c>
      <c r="T217" s="52">
        <f t="shared" ca="1" si="43"/>
        <v>50</v>
      </c>
      <c r="V217" s="15" t="str">
        <f t="shared" si="44"/>
        <v>Estados Sobrenaturales (RF 160, Estado añadido: Ilusión mayor)</v>
      </c>
      <c r="W217" s="15" t="str">
        <f t="shared" si="45"/>
        <v/>
      </c>
      <c r="X217" s="15" t="str">
        <f t="shared" si="52"/>
        <v/>
      </c>
      <c r="Y217" s="34" t="str">
        <f t="shared" ref="Y217:Y280" ca="1" si="59">IF(B217="","",_xlfn.TEXTJOIN(", ",TRUE,INDIRECT(ADDRESS(ROW(V217),COLUMN(V217))&amp;":"&amp;ADDRESS(ROW(V217)+IFERROR(MATCH("*",B218:B222,0)-1,6),COLUMN(V217)))))</f>
        <v/>
      </c>
      <c r="Z217" s="34" t="str">
        <f t="shared" ca="1" si="53"/>
        <v/>
      </c>
      <c r="AA217" s="34" t="str">
        <f t="shared" ca="1" si="54"/>
        <v/>
      </c>
      <c r="AB217" s="61" t="str">
        <f t="shared" ca="1" si="55"/>
        <v/>
      </c>
      <c r="AC217" s="62" t="str">
        <f t="shared" ca="1" si="56"/>
        <v/>
      </c>
      <c r="AD217" s="56" t="str">
        <f t="shared" si="57"/>
        <v/>
      </c>
      <c r="AE217" s="15" t="str">
        <f t="shared" ca="1" si="58"/>
        <v/>
      </c>
      <c r="AF217" s="15" t="str">
        <f ca="1">IF($AB217="","",IF(OR([1]Tablas!A$1&gt;MATCH("?*",$AB218:$AB234,0),INDEX($T:$T,ROW($M216)+[1]Tablas!A$1)&lt;5),"",IF(INDEX($T:$T,ROW($M216)+[1]Tablas!A$1)&lt;6,"000",SUBSTITUTE(SUBSTITUTE(SUBSTITUTE(SUBSTITUTE(SUBSTITUTE(SUBSTITUTE(SUBSTITUTE(INDIRECT(ADDRESS(ROW($M216)+[1]Tablas!A$1,COLUMN($M217))),", ",""),"Aire","1"),"Agua","2"),"Fuego","3"),"Tierra","4"),"Luz","5"),"Oscuridad","6"))))</f>
        <v/>
      </c>
      <c r="AG217" s="15" t="str">
        <f ca="1">IF($AB217="","",IF(OR([1]Tablas!B$1&gt;MATCH("?*",$AB218:$AB234,0),INDEX($T:$T,ROW($M216)+[1]Tablas!B$1)&lt;5),"",IF(INDEX($T:$T,ROW($M216)+[1]Tablas!B$1)&lt;6,"000",SUBSTITUTE(SUBSTITUTE(SUBSTITUTE(SUBSTITUTE(SUBSTITUTE(SUBSTITUTE(SUBSTITUTE(INDIRECT(ADDRESS(ROW($M216)+[1]Tablas!B$1,COLUMN($M217))),", ",""),"Aire","1"),"Agua","2"),"Fuego","3"),"Tierra","4"),"Luz","5"),"Oscuridad","6"))))</f>
        <v/>
      </c>
      <c r="AH217" s="15" t="str">
        <f ca="1">IF($AB217="","",IF(OR([1]Tablas!C$1&gt;MATCH("?*",$AB218:$AB234,0),INDEX($T:$T,ROW($M216)+[1]Tablas!C$1)&lt;5),"",IF(INDEX($T:$T,ROW($M216)+[1]Tablas!C$1)&lt;6,"000",SUBSTITUTE(SUBSTITUTE(SUBSTITUTE(SUBSTITUTE(SUBSTITUTE(SUBSTITUTE(SUBSTITUTE(INDIRECT(ADDRESS(ROW($M216)+[1]Tablas!C$1,COLUMN($M217))),", ",""),"Aire","1"),"Agua","2"),"Fuego","3"),"Tierra","4"),"Luz","5"),"Oscuridad","6"))))</f>
        <v/>
      </c>
      <c r="AI217" s="15" t="str">
        <f ca="1">IF($AB217="","",IF(OR([1]Tablas!D$1&gt;MATCH("?*",$AB218:$AB234,0),INDEX($T:$T,ROW($M216)+[1]Tablas!D$1)&lt;5),"",IF(INDEX($T:$T,ROW($M216)+[1]Tablas!D$1)&lt;6,"000",SUBSTITUTE(SUBSTITUTE(SUBSTITUTE(SUBSTITUTE(SUBSTITUTE(SUBSTITUTE(SUBSTITUTE(INDIRECT(ADDRESS(ROW($M216)+[1]Tablas!D$1,COLUMN($M217))),", ",""),"Aire","1"),"Agua","2"),"Fuego","3"),"Tierra","4"),"Luz","5"),"Oscuridad","6"))))</f>
        <v/>
      </c>
      <c r="AJ217" s="15" t="str">
        <f ca="1">IF($AB217="","",IF(OR([1]Tablas!E$1&gt;MATCH("?*",$AB218:$AB234,0),INDEX($T:$T,ROW($M216)+[1]Tablas!E$1)&lt;5),"",IF(INDEX($T:$T,ROW($M216)+[1]Tablas!E$1)&lt;6,"000",SUBSTITUTE(SUBSTITUTE(SUBSTITUTE(SUBSTITUTE(SUBSTITUTE(SUBSTITUTE(SUBSTITUTE(INDIRECT(ADDRESS(ROW($M216)+[1]Tablas!E$1,COLUMN($M217))),", ",""),"Aire","1"),"Agua","2"),"Fuego","3"),"Tierra","4"),"Luz","5"),"Oscuridad","6"))))</f>
        <v/>
      </c>
      <c r="AK217" s="15" t="str">
        <f ca="1">IF($AB217="","",IF(OR([1]Tablas!F$1&gt;MATCH("?*",$AB218:$AB234,0),INDEX($T:$T,ROW($M216)+[1]Tablas!F$1)&lt;5),"",IF(INDEX($T:$T,ROW($M216)+[1]Tablas!F$1)&lt;6,"000",SUBSTITUTE(SUBSTITUTE(SUBSTITUTE(SUBSTITUTE(SUBSTITUTE(SUBSTITUTE(SUBSTITUTE(INDIRECT(ADDRESS(ROW($M216)+[1]Tablas!F$1,COLUMN($M217))),", ",""),"Aire","1"),"Agua","2"),"Fuego","3"),"Tierra","4"),"Luz","5"),"Oscuridad","6"))))</f>
        <v/>
      </c>
    </row>
    <row r="218" spans="1:37" x14ac:dyDescent="0.25">
      <c r="A218" s="73"/>
      <c r="B218" s="18" t="s">
        <v>269</v>
      </c>
      <c r="C218" s="15" t="str">
        <f t="shared" si="50"/>
        <v/>
      </c>
      <c r="D218" s="15" t="str">
        <f t="shared" si="51"/>
        <v/>
      </c>
      <c r="F218" s="15" t="str">
        <f t="array" ref="F218">IF(C218&lt;&gt;"",ADDRESS(ROW(C218),COLUMN(C218))&amp;":"&amp;ADDRESS(ROW(C218)-1+MATCH(TRUE,C219:$C$463&lt;&gt;"",0),COLUMN(U218)),F217)</f>
        <v>$C$216:$U$218</v>
      </c>
      <c r="G218" s="18" t="s">
        <v>338</v>
      </c>
      <c r="H218" s="28" t="s">
        <v>257</v>
      </c>
      <c r="M218" s="18" t="str">
        <f>IFERROR(VLOOKUP(G218,ListaEfectos!$A$4:$F$77,6,0),"")</f>
        <v/>
      </c>
      <c r="N218" s="46" t="str">
        <f>IF(G218="requerimiento","Desventaja",IFERROR(IF(VLOOKUP($G218,ListaEfectos!$A$4:$F$77,1,0)&lt;&gt;"","Efecto"),IFERROR(IF(VLOOKUP($G218,ListaDesventajas!$A$2:$A$24,1,0)&lt;&gt;"","Desventaja"),G218)))</f>
        <v>Desventaja</v>
      </c>
      <c r="O218" s="17">
        <f ca="1">IF($N218="Efecto",IFERROR(VLOOKUP(H218,INDIRECT(VLOOKUP($G218,ListaEfectos!$A$4:$F$77,2,0)),2,0),0),IF($N218="Desventaja",IFERROR(VLOOKUP(H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-20</v>
      </c>
      <c r="P218" s="15">
        <f ca="1">IF($N218="Efecto",IFERROR(VLOOKUP(I218,INDIRECT(VLOOKUP($G218,ListaEfectos!$A$4:$F$77,2,0)),2,0),0),IF($N218="Desventaja",IFERROR(VLOOKUP(I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0</v>
      </c>
      <c r="Q218" s="15">
        <f ca="1">IF($N218="Efecto",IFERROR(VLOOKUP(J218,INDIRECT(VLOOKUP($G218,ListaEfectos!$A$4:$F$77,2,0)),2,0),0),IF($N218="Desventaja",IFERROR(VLOOKUP(J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0</v>
      </c>
      <c r="R218" s="15">
        <f ca="1">IF($N218="Efecto",IFERROR(VLOOKUP(K218,INDIRECT(VLOOKUP($G218,ListaEfectos!$A$4:$F$77,2,0)),2,0),0),IF($N218="Desventaja",IFERROR(VLOOKUP(K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0</v>
      </c>
      <c r="S218" s="15">
        <f ca="1">IF($N218="Efecto",IFERROR(VLOOKUP(L218,INDIRECT(VLOOKUP($G218,ListaEfectos!$A$4:$F$77,2,0)),2,0),0),IF($N218="Desventaja",IFERROR(VLOOKUP(L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0</v>
      </c>
      <c r="T218" s="52">
        <f t="shared" ca="1" si="43"/>
        <v>-20</v>
      </c>
      <c r="V218" s="15" t="str">
        <f t="shared" si="44"/>
        <v/>
      </c>
      <c r="W218" s="15" t="str">
        <f t="shared" si="45"/>
        <v>Daño reducido (Ningún daño)</v>
      </c>
      <c r="X218" s="15" t="str">
        <f t="shared" si="52"/>
        <v/>
      </c>
      <c r="Y218" s="34" t="str">
        <f t="shared" ca="1" si="59"/>
        <v/>
      </c>
      <c r="Z218" s="34" t="str">
        <f t="shared" ca="1" si="53"/>
        <v/>
      </c>
      <c r="AA218" s="34" t="str">
        <f t="shared" ca="1" si="54"/>
        <v/>
      </c>
      <c r="AB218" s="61" t="str">
        <f t="shared" ca="1" si="55"/>
        <v/>
      </c>
      <c r="AC218" s="62" t="str">
        <f t="shared" ca="1" si="56"/>
        <v/>
      </c>
      <c r="AD218" s="56" t="str">
        <f t="shared" si="57"/>
        <v>Daño reducido</v>
      </c>
      <c r="AE218" s="15" t="str">
        <f t="shared" ca="1" si="58"/>
        <v/>
      </c>
      <c r="AF218" s="15" t="str">
        <f ca="1">IF($AB218="","",IF(OR([1]Tablas!A$1&gt;MATCH("?*",$AB219:$AB235,0),INDEX($T:$T,ROW($M217)+[1]Tablas!A$1)&lt;5),"",IF(INDEX($T:$T,ROW($M217)+[1]Tablas!A$1)&lt;6,"000",SUBSTITUTE(SUBSTITUTE(SUBSTITUTE(SUBSTITUTE(SUBSTITUTE(SUBSTITUTE(SUBSTITUTE(INDIRECT(ADDRESS(ROW($M217)+[1]Tablas!A$1,COLUMN($M218))),", ",""),"Aire","1"),"Agua","2"),"Fuego","3"),"Tierra","4"),"Luz","5"),"Oscuridad","6"))))</f>
        <v/>
      </c>
      <c r="AG218" s="15" t="str">
        <f ca="1">IF($AB218="","",IF(OR([1]Tablas!B$1&gt;MATCH("?*",$AB219:$AB235,0),INDEX($T:$T,ROW($M217)+[1]Tablas!B$1)&lt;5),"",IF(INDEX($T:$T,ROW($M217)+[1]Tablas!B$1)&lt;6,"000",SUBSTITUTE(SUBSTITUTE(SUBSTITUTE(SUBSTITUTE(SUBSTITUTE(SUBSTITUTE(SUBSTITUTE(INDIRECT(ADDRESS(ROW($M217)+[1]Tablas!B$1,COLUMN($M218))),", ",""),"Aire","1"),"Agua","2"),"Fuego","3"),"Tierra","4"),"Luz","5"),"Oscuridad","6"))))</f>
        <v/>
      </c>
      <c r="AH218" s="15" t="str">
        <f ca="1">IF($AB218="","",IF(OR([1]Tablas!C$1&gt;MATCH("?*",$AB219:$AB235,0),INDEX($T:$T,ROW($M217)+[1]Tablas!C$1)&lt;5),"",IF(INDEX($T:$T,ROW($M217)+[1]Tablas!C$1)&lt;6,"000",SUBSTITUTE(SUBSTITUTE(SUBSTITUTE(SUBSTITUTE(SUBSTITUTE(SUBSTITUTE(SUBSTITUTE(INDIRECT(ADDRESS(ROW($M217)+[1]Tablas!C$1,COLUMN($M218))),", ",""),"Aire","1"),"Agua","2"),"Fuego","3"),"Tierra","4"),"Luz","5"),"Oscuridad","6"))))</f>
        <v/>
      </c>
      <c r="AI218" s="15" t="str">
        <f ca="1">IF($AB218="","",IF(OR([1]Tablas!D$1&gt;MATCH("?*",$AB219:$AB235,0),INDEX($T:$T,ROW($M217)+[1]Tablas!D$1)&lt;5),"",IF(INDEX($T:$T,ROW($M217)+[1]Tablas!D$1)&lt;6,"000",SUBSTITUTE(SUBSTITUTE(SUBSTITUTE(SUBSTITUTE(SUBSTITUTE(SUBSTITUTE(SUBSTITUTE(INDIRECT(ADDRESS(ROW($M217)+[1]Tablas!D$1,COLUMN($M218))),", ",""),"Aire","1"),"Agua","2"),"Fuego","3"),"Tierra","4"),"Luz","5"),"Oscuridad","6"))))</f>
        <v/>
      </c>
      <c r="AJ218" s="15" t="str">
        <f ca="1">IF($AB218="","",IF(OR([1]Tablas!E$1&gt;MATCH("?*",$AB219:$AB235,0),INDEX($T:$T,ROW($M217)+[1]Tablas!E$1)&lt;5),"",IF(INDEX($T:$T,ROW($M217)+[1]Tablas!E$1)&lt;6,"000",SUBSTITUTE(SUBSTITUTE(SUBSTITUTE(SUBSTITUTE(SUBSTITUTE(SUBSTITUTE(SUBSTITUTE(INDIRECT(ADDRESS(ROW($M217)+[1]Tablas!E$1,COLUMN($M218))),", ",""),"Aire","1"),"Agua","2"),"Fuego","3"),"Tierra","4"),"Luz","5"),"Oscuridad","6"))))</f>
        <v/>
      </c>
      <c r="AK218" s="15" t="str">
        <f ca="1">IF($AB218="","",IF(OR([1]Tablas!F$1&gt;MATCH("?*",$AB219:$AB235,0),INDEX($T:$T,ROW($M217)+[1]Tablas!F$1)&lt;5),"",IF(INDEX($T:$T,ROW($M217)+[1]Tablas!F$1)&lt;6,"000",SUBSTITUTE(SUBSTITUTE(SUBSTITUTE(SUBSTITUTE(SUBSTITUTE(SUBSTITUTE(SUBSTITUTE(INDIRECT(ADDRESS(ROW($M217)+[1]Tablas!F$1,COLUMN($M218))),", ",""),"Aire","1"),"Agua","2"),"Fuego","3"),"Tierra","4"),"Luz","5"),"Oscuridad","6"))))</f>
        <v/>
      </c>
    </row>
    <row r="219" spans="1:37" x14ac:dyDescent="0.25">
      <c r="A219" s="73"/>
      <c r="B219" s="18" t="s">
        <v>455</v>
      </c>
      <c r="C219" s="15">
        <f t="shared" si="50"/>
        <v>115</v>
      </c>
      <c r="D219" s="15">
        <f t="shared" si="51"/>
        <v>3</v>
      </c>
      <c r="E219" s="15" t="s">
        <v>137</v>
      </c>
      <c r="F219" s="15" t="str">
        <f t="array" ref="F219">IF(C219&lt;&gt;"",ADDRESS(ROW(C219),COLUMN(C219))&amp;":"&amp;ADDRESS(ROW(C219)-1+MATCH(TRUE,C220:$C$463&lt;&gt;"",0),COLUMN(U219)),F218)</f>
        <v>$C$219:$U$221</v>
      </c>
      <c r="G219" s="18" t="s">
        <v>337</v>
      </c>
      <c r="H219" s="28" t="s">
        <v>554</v>
      </c>
      <c r="I219" s="28" t="s">
        <v>836</v>
      </c>
      <c r="J219" s="28" t="s">
        <v>1008</v>
      </c>
      <c r="K219" s="28" t="s">
        <v>563</v>
      </c>
      <c r="M219" s="18" t="str">
        <f>IFERROR(VLOOKUP(G219,ListaEfectos!$A$4:$F$77,6,0),"")</f>
        <v>Luz, Oscuridad</v>
      </c>
      <c r="N219" s="46" t="str">
        <f>IF(G219="requerimiento","Desventaja",IFERROR(IF(VLOOKUP($G219,ListaEfectos!$A$4:$F$77,1,0)&lt;&gt;"","Efecto"),IFERROR(IF(VLOOKUP($G219,ListaDesventajas!$A$2:$A$24,1,0)&lt;&gt;"","Desventaja"),G219)))</f>
        <v>Efecto</v>
      </c>
      <c r="O219" s="17">
        <f ca="1">IF($N219="Efecto",IFERROR(VLOOKUP(H219,INDIRECT(VLOOKUP($G219,ListaEfectos!$A$4:$F$77,2,0)),2,0),0),IF($N219="Desventaja",IFERROR(VLOOKUP(H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35</v>
      </c>
      <c r="P219" s="15">
        <f ca="1">IF($N219="Efecto",IFERROR(VLOOKUP(I219,INDIRECT(VLOOKUP($G219,ListaEfectos!$A$4:$F$77,2,0)),2,0),0),IF($N219="Desventaja",IFERROR(VLOOKUP(I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20</v>
      </c>
      <c r="Q219" s="15">
        <f ca="1">IF($N219="Efecto",IFERROR(VLOOKUP(J219,INDIRECT(VLOOKUP($G219,ListaEfectos!$A$4:$F$77,2,0)),2,0),0),IF($N219="Desventaja",IFERROR(VLOOKUP(J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50</v>
      </c>
      <c r="R219" s="15">
        <f ca="1">IF($N219="Efecto",IFERROR(VLOOKUP(K219,INDIRECT(VLOOKUP($G219,ListaEfectos!$A$4:$F$77,2,0)),2,0),0),IF($N219="Desventaja",IFERROR(VLOOKUP(K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10</v>
      </c>
      <c r="S219" s="15">
        <f ca="1">IF($N219="Efecto",IFERROR(VLOOKUP(L219,INDIRECT(VLOOKUP($G219,ListaEfectos!$A$4:$F$77,2,0)),2,0),0),IF($N219="Desventaja",IFERROR(VLOOKUP(L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0</v>
      </c>
      <c r="T219" s="52">
        <f t="shared" ca="1" si="43"/>
        <v>115</v>
      </c>
      <c r="V219" s="15" t="str">
        <f t="shared" si="44"/>
        <v>Estados Sobrenaturales (RF 160, Estado añadido: Ilusión Fantasmal, Condición: por el Aire, Distancia: 25 metros)</v>
      </c>
      <c r="W219" s="15" t="str">
        <f t="shared" si="45"/>
        <v/>
      </c>
      <c r="X219" s="15" t="str">
        <f t="shared" si="52"/>
        <v/>
      </c>
      <c r="Y219" s="34" t="str">
        <f t="shared" ca="1" si="59"/>
        <v>Estados Sobrenaturales (RF 160, Estado añadido: Ilusión Fantasmal, Condición: por el Aire, Distancia: 25 metros)</v>
      </c>
      <c r="Z219" s="34" t="str">
        <f t="shared" ca="1" si="53"/>
        <v/>
      </c>
      <c r="AA219" s="34" t="str">
        <f t="shared" ca="1" si="54"/>
        <v/>
      </c>
      <c r="AB219" s="61" t="str">
        <f t="shared" ca="1" si="55"/>
        <v>Estados Sobrenaturales (RF 160, Estado añadido: Ilusión Fantasmal, Condición: por el Aire, Distancia: 25 metros)</v>
      </c>
      <c r="AC219" s="62" t="str">
        <f t="shared" ca="1" si="56"/>
        <v/>
      </c>
      <c r="AD219" s="56" t="str">
        <f t="shared" si="57"/>
        <v>Genzou No Sekai, Mundo De Las Ilusiones</v>
      </c>
      <c r="AE219" s="15" t="str">
        <f t="shared" ca="1" si="58"/>
        <v>Luz, Oscuridad</v>
      </c>
      <c r="AF219" s="15" t="str">
        <f ca="1">IF($AB219="","",IF(OR([1]Tablas!A$1&gt;MATCH("?*",$AB220:$AB236,0),INDEX($T:$T,ROW($M218)+[1]Tablas!A$1)&lt;5),"",IF(INDEX($T:$T,ROW($M218)+[1]Tablas!A$1)&lt;6,"000",SUBSTITUTE(SUBSTITUTE(SUBSTITUTE(SUBSTITUTE(SUBSTITUTE(SUBSTITUTE(SUBSTITUTE(INDIRECT(ADDRESS(ROW($M218)+[1]Tablas!A$1,COLUMN($M219))),", ",""),"Aire","1"),"Agua","2"),"Fuego","3"),"Tierra","4"),"Luz","5"),"Oscuridad","6"))))</f>
        <v>56</v>
      </c>
      <c r="AG219" s="15" t="str">
        <f ca="1">IF($AB219="","",IF(OR([1]Tablas!B$1&gt;MATCH("?*",$AB220:$AB236,0),INDEX($T:$T,ROW($M218)+[1]Tablas!B$1)&lt;5),"",IF(INDEX($T:$T,ROW($M218)+[1]Tablas!B$1)&lt;6,"000",SUBSTITUTE(SUBSTITUTE(SUBSTITUTE(SUBSTITUTE(SUBSTITUTE(SUBSTITUTE(SUBSTITUTE(INDIRECT(ADDRESS(ROW($M218)+[1]Tablas!B$1,COLUMN($M219))),", ",""),"Aire","1"),"Agua","2"),"Fuego","3"),"Tierra","4"),"Luz","5"),"Oscuridad","6"))))</f>
        <v/>
      </c>
      <c r="AH219" s="15" t="str">
        <f ca="1">IF($AB219="","",IF(OR([1]Tablas!C$1&gt;MATCH("?*",$AB220:$AB236,0),INDEX($T:$T,ROW($M218)+[1]Tablas!C$1)&lt;5),"",IF(INDEX($T:$T,ROW($M218)+[1]Tablas!C$1)&lt;6,"000",SUBSTITUTE(SUBSTITUTE(SUBSTITUTE(SUBSTITUTE(SUBSTITUTE(SUBSTITUTE(SUBSTITUTE(INDIRECT(ADDRESS(ROW($M218)+[1]Tablas!C$1,COLUMN($M219))),", ",""),"Aire","1"),"Agua","2"),"Fuego","3"),"Tierra","4"),"Luz","5"),"Oscuridad","6"))))</f>
        <v/>
      </c>
      <c r="AI219" s="15" t="str">
        <f ca="1">IF($AB219="","",IF(OR([1]Tablas!D$1&gt;MATCH("?*",$AB220:$AB236,0),INDEX($T:$T,ROW($M218)+[1]Tablas!D$1)&lt;5),"",IF(INDEX($T:$T,ROW($M218)+[1]Tablas!D$1)&lt;6,"000",SUBSTITUTE(SUBSTITUTE(SUBSTITUTE(SUBSTITUTE(SUBSTITUTE(SUBSTITUTE(SUBSTITUTE(INDIRECT(ADDRESS(ROW($M218)+[1]Tablas!D$1,COLUMN($M219))),", ",""),"Aire","1"),"Agua","2"),"Fuego","3"),"Tierra","4"),"Luz","5"),"Oscuridad","6"))))</f>
        <v/>
      </c>
      <c r="AJ219" s="15" t="str">
        <f ca="1">IF($AB219="","",IF(OR([1]Tablas!E$1&gt;MATCH("?*",$AB220:$AB236,0),INDEX($T:$T,ROW($M218)+[1]Tablas!E$1)&lt;5),"",IF(INDEX($T:$T,ROW($M218)+[1]Tablas!E$1)&lt;6,"000",SUBSTITUTE(SUBSTITUTE(SUBSTITUTE(SUBSTITUTE(SUBSTITUTE(SUBSTITUTE(SUBSTITUTE(INDIRECT(ADDRESS(ROW($M218)+[1]Tablas!E$1,COLUMN($M219))),", ",""),"Aire","1"),"Agua","2"),"Fuego","3"),"Tierra","4"),"Luz","5"),"Oscuridad","6"))))</f>
        <v/>
      </c>
      <c r="AK219" s="15" t="str">
        <f ca="1">IF($AB219="","",IF(OR([1]Tablas!F$1&gt;MATCH("?*",$AB220:$AB236,0),INDEX($T:$T,ROW($M218)+[1]Tablas!F$1)&lt;5),"",IF(INDEX($T:$T,ROW($M218)+[1]Tablas!F$1)&lt;6,"000",SUBSTITUTE(SUBSTITUTE(SUBSTITUTE(SUBSTITUTE(SUBSTITUTE(SUBSTITUTE(SUBSTITUTE(INDIRECT(ADDRESS(ROW($M218)+[1]Tablas!F$1,COLUMN($M219))),", ",""),"Aire","1"),"Agua","2"),"Fuego","3"),"Tierra","4"),"Luz","5"),"Oscuridad","6"))))</f>
        <v/>
      </c>
    </row>
    <row r="220" spans="1:37" x14ac:dyDescent="0.25">
      <c r="A220" s="73"/>
      <c r="C220" s="15" t="str">
        <f t="shared" si="50"/>
        <v/>
      </c>
      <c r="D220" s="15" t="str">
        <f t="shared" si="51"/>
        <v/>
      </c>
      <c r="E220" s="15" t="s">
        <v>138</v>
      </c>
      <c r="F220" s="15" t="str">
        <f t="array" ref="F220">IF(C220&lt;&gt;"",ADDRESS(ROW(C220),COLUMN(C220))&amp;":"&amp;ADDRESS(ROW(C220)-1+MATCH(TRUE,C221:$C$463&lt;&gt;"",0),COLUMN(U220)),F219)</f>
        <v>$C$219:$U$221</v>
      </c>
      <c r="M220" s="18" t="str">
        <f>IFERROR(VLOOKUP(G220,ListaEfectos!$A$4:$F$77,6,0),"")</f>
        <v/>
      </c>
      <c r="N220" s="46">
        <f>IF(G220="requerimiento","Desventaja",IFERROR(IF(VLOOKUP($G220,ListaEfectos!$A$4:$F$77,1,0)&lt;&gt;"","Efecto"),IFERROR(IF(VLOOKUP($G220,ListaDesventajas!$A$2:$A$24,1,0)&lt;&gt;"","Desventaja"),G220)))</f>
        <v>0</v>
      </c>
      <c r="O220" s="17">
        <f ca="1">IF($N220="Efecto",IFERROR(VLOOKUP(H220,INDIRECT(VLOOKUP($G220,ListaEfectos!$A$4:$F$77,2,0)),2,0),0),IF($N220="Desventaja",IFERROR(VLOOKUP(H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P220" s="15">
        <f ca="1">IF($N220="Efecto",IFERROR(VLOOKUP(I220,INDIRECT(VLOOKUP($G220,ListaEfectos!$A$4:$F$77,2,0)),2,0),0),IF($N220="Desventaja",IFERROR(VLOOKUP(I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Q220" s="15">
        <f ca="1">IF($N220="Efecto",IFERROR(VLOOKUP(J220,INDIRECT(VLOOKUP($G220,ListaEfectos!$A$4:$F$77,2,0)),2,0),0),IF($N220="Desventaja",IFERROR(VLOOKUP(J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R220" s="15">
        <f ca="1">IF($N220="Efecto",IFERROR(VLOOKUP(K220,INDIRECT(VLOOKUP($G220,ListaEfectos!$A$4:$F$77,2,0)),2,0),0),IF($N220="Desventaja",IFERROR(VLOOKUP(K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S220" s="15">
        <f ca="1">IF($N220="Efecto",IFERROR(VLOOKUP(L220,INDIRECT(VLOOKUP($G220,ListaEfectos!$A$4:$F$77,2,0)),2,0),0),IF($N220="Desventaja",IFERROR(VLOOKUP(L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T220" s="52">
        <f t="shared" ca="1" si="43"/>
        <v>0</v>
      </c>
      <c r="V220" s="15" t="str">
        <f t="shared" si="44"/>
        <v/>
      </c>
      <c r="W220" s="15" t="str">
        <f t="shared" si="45"/>
        <v/>
      </c>
      <c r="X220" s="15" t="str">
        <f t="shared" si="52"/>
        <v/>
      </c>
      <c r="Y220" s="34" t="str">
        <f t="shared" ca="1" si="59"/>
        <v/>
      </c>
      <c r="Z220" s="34" t="str">
        <f t="shared" ca="1" si="53"/>
        <v/>
      </c>
      <c r="AA220" s="34" t="str">
        <f t="shared" ca="1" si="54"/>
        <v/>
      </c>
      <c r="AB220" s="61" t="str">
        <f t="shared" ca="1" si="55"/>
        <v/>
      </c>
      <c r="AC220" s="62" t="str">
        <f t="shared" ca="1" si="56"/>
        <v/>
      </c>
      <c r="AD220" s="56" t="str">
        <f t="shared" si="57"/>
        <v/>
      </c>
      <c r="AE220" s="15" t="str">
        <f t="shared" ca="1" si="58"/>
        <v/>
      </c>
      <c r="AF220" s="15" t="str">
        <f ca="1">IF($AB220="","",IF(OR([1]Tablas!A$1&gt;MATCH("?*",$AB221:$AB237,0),INDEX($T:$T,ROW($M219)+[1]Tablas!A$1)&lt;5),"",IF(INDEX($T:$T,ROW($M219)+[1]Tablas!A$1)&lt;6,"000",SUBSTITUTE(SUBSTITUTE(SUBSTITUTE(SUBSTITUTE(SUBSTITUTE(SUBSTITUTE(SUBSTITUTE(INDIRECT(ADDRESS(ROW($M219)+[1]Tablas!A$1,COLUMN($M220))),", ",""),"Aire","1"),"Agua","2"),"Fuego","3"),"Tierra","4"),"Luz","5"),"Oscuridad","6"))))</f>
        <v/>
      </c>
      <c r="AG220" s="15" t="str">
        <f ca="1">IF($AB220="","",IF(OR([1]Tablas!B$1&gt;MATCH("?*",$AB221:$AB237,0),INDEX($T:$T,ROW($M219)+[1]Tablas!B$1)&lt;5),"",IF(INDEX($T:$T,ROW($M219)+[1]Tablas!B$1)&lt;6,"000",SUBSTITUTE(SUBSTITUTE(SUBSTITUTE(SUBSTITUTE(SUBSTITUTE(SUBSTITUTE(SUBSTITUTE(INDIRECT(ADDRESS(ROW($M219)+[1]Tablas!B$1,COLUMN($M220))),", ",""),"Aire","1"),"Agua","2"),"Fuego","3"),"Tierra","4"),"Luz","5"),"Oscuridad","6"))))</f>
        <v/>
      </c>
      <c r="AH220" s="15" t="str">
        <f ca="1">IF($AB220="","",IF(OR([1]Tablas!C$1&gt;MATCH("?*",$AB221:$AB237,0),INDEX($T:$T,ROW($M219)+[1]Tablas!C$1)&lt;5),"",IF(INDEX($T:$T,ROW($M219)+[1]Tablas!C$1)&lt;6,"000",SUBSTITUTE(SUBSTITUTE(SUBSTITUTE(SUBSTITUTE(SUBSTITUTE(SUBSTITUTE(SUBSTITUTE(INDIRECT(ADDRESS(ROW($M219)+[1]Tablas!C$1,COLUMN($M220))),", ",""),"Aire","1"),"Agua","2"),"Fuego","3"),"Tierra","4"),"Luz","5"),"Oscuridad","6"))))</f>
        <v/>
      </c>
      <c r="AI220" s="15" t="str">
        <f ca="1">IF($AB220="","",IF(OR([1]Tablas!D$1&gt;MATCH("?*",$AB221:$AB237,0),INDEX($T:$T,ROW($M219)+[1]Tablas!D$1)&lt;5),"",IF(INDEX($T:$T,ROW($M219)+[1]Tablas!D$1)&lt;6,"000",SUBSTITUTE(SUBSTITUTE(SUBSTITUTE(SUBSTITUTE(SUBSTITUTE(SUBSTITUTE(SUBSTITUTE(INDIRECT(ADDRESS(ROW($M219)+[1]Tablas!D$1,COLUMN($M220))),", ",""),"Aire","1"),"Agua","2"),"Fuego","3"),"Tierra","4"),"Luz","5"),"Oscuridad","6"))))</f>
        <v/>
      </c>
      <c r="AJ220" s="15" t="str">
        <f ca="1">IF($AB220="","",IF(OR([1]Tablas!E$1&gt;MATCH("?*",$AB221:$AB237,0),INDEX($T:$T,ROW($M219)+[1]Tablas!E$1)&lt;5),"",IF(INDEX($T:$T,ROW($M219)+[1]Tablas!E$1)&lt;6,"000",SUBSTITUTE(SUBSTITUTE(SUBSTITUTE(SUBSTITUTE(SUBSTITUTE(SUBSTITUTE(SUBSTITUTE(INDIRECT(ADDRESS(ROW($M219)+[1]Tablas!E$1,COLUMN($M220))),", ",""),"Aire","1"),"Agua","2"),"Fuego","3"),"Tierra","4"),"Luz","5"),"Oscuridad","6"))))</f>
        <v/>
      </c>
      <c r="AK220" s="15" t="str">
        <f ca="1">IF($AB220="","",IF(OR([1]Tablas!F$1&gt;MATCH("?*",$AB221:$AB237,0),INDEX($T:$T,ROW($M219)+[1]Tablas!F$1)&lt;5),"",IF(INDEX($T:$T,ROW($M219)+[1]Tablas!F$1)&lt;6,"000",SUBSTITUTE(SUBSTITUTE(SUBSTITUTE(SUBSTITUTE(SUBSTITUTE(SUBSTITUTE(SUBSTITUTE(INDIRECT(ADDRESS(ROW($M219)+[1]Tablas!F$1,COLUMN($M220))),", ",""),"Aire","1"),"Agua","2"),"Fuego","3"),"Tierra","4"),"Luz","5"),"Oscuridad","6"))))</f>
        <v/>
      </c>
    </row>
    <row r="221" spans="1:37" ht="15.75" thickBot="1" x14ac:dyDescent="0.3">
      <c r="A221" s="73"/>
      <c r="C221" s="15" t="str">
        <f t="shared" si="50"/>
        <v/>
      </c>
      <c r="D221" s="15" t="str">
        <f t="shared" si="51"/>
        <v/>
      </c>
      <c r="E221" s="15" t="s">
        <v>139</v>
      </c>
      <c r="F221" s="15" t="str">
        <f t="array" ref="F221">IF(C221&lt;&gt;"",ADDRESS(ROW(C221),COLUMN(C221))&amp;":"&amp;ADDRESS(ROW(C221)-1+MATCH(TRUE,C222:$C$463&lt;&gt;"",0),COLUMN(U221)),F220)</f>
        <v>$C$219:$U$221</v>
      </c>
      <c r="M221" s="18" t="str">
        <f>IFERROR(VLOOKUP(G221,ListaEfectos!$A$4:$F$77,6,0),"")</f>
        <v/>
      </c>
      <c r="N221" s="46">
        <f>IF(G221="requerimiento","Desventaja",IFERROR(IF(VLOOKUP($G221,ListaEfectos!$A$4:$F$77,1,0)&lt;&gt;"","Efecto"),IFERROR(IF(VLOOKUP($G221,ListaDesventajas!$A$2:$A$24,1,0)&lt;&gt;"","Desventaja"),G221)))</f>
        <v>0</v>
      </c>
      <c r="O221" s="17">
        <f ca="1">IF($N221="Efecto",IFERROR(VLOOKUP(H221,INDIRECT(VLOOKUP($G221,ListaEfectos!$A$4:$F$77,2,0)),2,0),0),IF($N221="Desventaja",IFERROR(VLOOKUP(H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P221" s="15">
        <f ca="1">IF($N221="Efecto",IFERROR(VLOOKUP(I221,INDIRECT(VLOOKUP($G221,ListaEfectos!$A$4:$F$77,2,0)),2,0),0),IF($N221="Desventaja",IFERROR(VLOOKUP(I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Q221" s="15">
        <f ca="1">IF($N221="Efecto",IFERROR(VLOOKUP(J221,INDIRECT(VLOOKUP($G221,ListaEfectos!$A$4:$F$77,2,0)),2,0),0),IF($N221="Desventaja",IFERROR(VLOOKUP(J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R221" s="15">
        <f ca="1">IF($N221="Efecto",IFERROR(VLOOKUP(K221,INDIRECT(VLOOKUP($G221,ListaEfectos!$A$4:$F$77,2,0)),2,0),0),IF($N221="Desventaja",IFERROR(VLOOKUP(K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S221" s="15">
        <f ca="1">IF($N221="Efecto",IFERROR(VLOOKUP(L221,INDIRECT(VLOOKUP($G221,ListaEfectos!$A$4:$F$77,2,0)),2,0),0),IF($N221="Desventaja",IFERROR(VLOOKUP(L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T221" s="52">
        <f t="shared" ca="1" si="43"/>
        <v>0</v>
      </c>
      <c r="V221" s="15" t="str">
        <f t="shared" si="44"/>
        <v/>
      </c>
      <c r="W221" s="15" t="str">
        <f t="shared" si="45"/>
        <v/>
      </c>
      <c r="X221" s="15" t="str">
        <f t="shared" si="52"/>
        <v/>
      </c>
      <c r="Y221" s="34" t="str">
        <f t="shared" ca="1" si="59"/>
        <v/>
      </c>
      <c r="Z221" s="34" t="str">
        <f t="shared" ca="1" si="53"/>
        <v/>
      </c>
      <c r="AA221" s="34" t="str">
        <f t="shared" ca="1" si="54"/>
        <v/>
      </c>
      <c r="AB221" s="61" t="str">
        <f t="shared" ca="1" si="55"/>
        <v/>
      </c>
      <c r="AC221" s="62" t="str">
        <f t="shared" ca="1" si="56"/>
        <v/>
      </c>
      <c r="AD221" s="56" t="str">
        <f t="shared" si="57"/>
        <v/>
      </c>
      <c r="AE221" s="15" t="str">
        <f t="shared" ca="1" si="58"/>
        <v/>
      </c>
      <c r="AF221" s="15" t="str">
        <f ca="1">IF($AB221="","",IF(OR([1]Tablas!A$1&gt;MATCH("?*",$AB222:$AB238,0),INDEX($T:$T,ROW($M220)+[1]Tablas!A$1)&lt;5),"",IF(INDEX($T:$T,ROW($M220)+[1]Tablas!A$1)&lt;6,"000",SUBSTITUTE(SUBSTITUTE(SUBSTITUTE(SUBSTITUTE(SUBSTITUTE(SUBSTITUTE(SUBSTITUTE(INDIRECT(ADDRESS(ROW($M220)+[1]Tablas!A$1,COLUMN($M221))),", ",""),"Aire","1"),"Agua","2"),"Fuego","3"),"Tierra","4"),"Luz","5"),"Oscuridad","6"))))</f>
        <v/>
      </c>
      <c r="AG221" s="15" t="str">
        <f ca="1">IF($AB221="","",IF(OR([1]Tablas!B$1&gt;MATCH("?*",$AB222:$AB238,0),INDEX($T:$T,ROW($M220)+[1]Tablas!B$1)&lt;5),"",IF(INDEX($T:$T,ROW($M220)+[1]Tablas!B$1)&lt;6,"000",SUBSTITUTE(SUBSTITUTE(SUBSTITUTE(SUBSTITUTE(SUBSTITUTE(SUBSTITUTE(SUBSTITUTE(INDIRECT(ADDRESS(ROW($M220)+[1]Tablas!B$1,COLUMN($M221))),", ",""),"Aire","1"),"Agua","2"),"Fuego","3"),"Tierra","4"),"Luz","5"),"Oscuridad","6"))))</f>
        <v/>
      </c>
      <c r="AH221" s="15" t="str">
        <f ca="1">IF($AB221="","",IF(OR([1]Tablas!C$1&gt;MATCH("?*",$AB222:$AB238,0),INDEX($T:$T,ROW($M220)+[1]Tablas!C$1)&lt;5),"",IF(INDEX($T:$T,ROW($M220)+[1]Tablas!C$1)&lt;6,"000",SUBSTITUTE(SUBSTITUTE(SUBSTITUTE(SUBSTITUTE(SUBSTITUTE(SUBSTITUTE(SUBSTITUTE(INDIRECT(ADDRESS(ROW($M220)+[1]Tablas!C$1,COLUMN($M221))),", ",""),"Aire","1"),"Agua","2"),"Fuego","3"),"Tierra","4"),"Luz","5"),"Oscuridad","6"))))</f>
        <v/>
      </c>
      <c r="AI221" s="15" t="str">
        <f ca="1">IF($AB221="","",IF(OR([1]Tablas!D$1&gt;MATCH("?*",$AB222:$AB238,0),INDEX($T:$T,ROW($M220)+[1]Tablas!D$1)&lt;5),"",IF(INDEX($T:$T,ROW($M220)+[1]Tablas!D$1)&lt;6,"000",SUBSTITUTE(SUBSTITUTE(SUBSTITUTE(SUBSTITUTE(SUBSTITUTE(SUBSTITUTE(SUBSTITUTE(INDIRECT(ADDRESS(ROW($M220)+[1]Tablas!D$1,COLUMN($M221))),", ",""),"Aire","1"),"Agua","2"),"Fuego","3"),"Tierra","4"),"Luz","5"),"Oscuridad","6"))))</f>
        <v/>
      </c>
      <c r="AJ221" s="15" t="str">
        <f ca="1">IF($AB221="","",IF(OR([1]Tablas!E$1&gt;MATCH("?*",$AB222:$AB238,0),INDEX($T:$T,ROW($M220)+[1]Tablas!E$1)&lt;5),"",IF(INDEX($T:$T,ROW($M220)+[1]Tablas!E$1)&lt;6,"000",SUBSTITUTE(SUBSTITUTE(SUBSTITUTE(SUBSTITUTE(SUBSTITUTE(SUBSTITUTE(SUBSTITUTE(INDIRECT(ADDRESS(ROW($M220)+[1]Tablas!E$1,COLUMN($M221))),", ",""),"Aire","1"),"Agua","2"),"Fuego","3"),"Tierra","4"),"Luz","5"),"Oscuridad","6"))))</f>
        <v/>
      </c>
      <c r="AK221" s="15" t="str">
        <f ca="1">IF($AB221="","",IF(OR([1]Tablas!F$1&gt;MATCH("?*",$AB222:$AB238,0),INDEX($T:$T,ROW($M220)+[1]Tablas!F$1)&lt;5),"",IF(INDEX($T:$T,ROW($M220)+[1]Tablas!F$1)&lt;6,"000",SUBSTITUTE(SUBSTITUTE(SUBSTITUTE(SUBSTITUTE(SUBSTITUTE(SUBSTITUTE(SUBSTITUTE(INDIRECT(ADDRESS(ROW($M220)+[1]Tablas!F$1,COLUMN($M221))),", ",""),"Aire","1"),"Agua","2"),"Fuego","3"),"Tierra","4"),"Luz","5"),"Oscuridad","6"))))</f>
        <v/>
      </c>
    </row>
    <row r="222" spans="1:37" s="20" customFormat="1" x14ac:dyDescent="0.25">
      <c r="A222" s="70" t="s">
        <v>322</v>
      </c>
      <c r="B222" s="21" t="s">
        <v>456</v>
      </c>
      <c r="C222" s="20">
        <f t="shared" si="50"/>
        <v>30</v>
      </c>
      <c r="D222" s="20">
        <f t="shared" si="51"/>
        <v>1</v>
      </c>
      <c r="E222" s="20" t="s">
        <v>140</v>
      </c>
      <c r="F222" s="20" t="str">
        <f t="array" ref="F222">IF(C222&lt;&gt;"",ADDRESS(ROW(C222),COLUMN(C222))&amp;":"&amp;ADDRESS(ROW(C222)-1+MATCH(TRUE,C223:$C$463&lt;&gt;"",0),COLUMN(U222)),F221)</f>
        <v>$C$222:$U$223</v>
      </c>
      <c r="G222" s="21" t="s">
        <v>939</v>
      </c>
      <c r="H222" s="26" t="s">
        <v>736</v>
      </c>
      <c r="M222" s="21" t="str">
        <f>IFERROR(VLOOKUP(G222,ListaEfectos!$A$4:$F$77,6,0),"")</f>
        <v>Aire, Fuego, Luz</v>
      </c>
      <c r="N222" s="47" t="str">
        <f>IF(G222="requerimiento","Desventaja",IFERROR(IF(VLOOKUP($G222,ListaEfectos!$A$4:$F$77,1,0)&lt;&gt;"","Efecto"),IFERROR(IF(VLOOKUP($G222,ListaDesventajas!$A$2:$A$24,1,0)&lt;&gt;"","Desventaja"),G222)))</f>
        <v>Efecto</v>
      </c>
      <c r="O222" s="19">
        <f ca="1">IF($N222="Efecto",IFERROR(VLOOKUP(H222,INDIRECT(VLOOKUP($G222,ListaEfectos!$A$4:$F$77,2,0)),2,0),0),IF($N222="Desventaja",IFERROR(VLOOKUP(H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15</v>
      </c>
      <c r="P222" s="20">
        <f ca="1">IF($N222="Efecto",IFERROR(VLOOKUP(I222,INDIRECT(VLOOKUP($G222,ListaEfectos!$A$4:$F$77,2,0)),2,0),0),IF($N222="Desventaja",IFERROR(VLOOKUP(I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0</v>
      </c>
      <c r="Q222" s="20">
        <f ca="1">IF($N222="Efecto",IFERROR(VLOOKUP(J222,INDIRECT(VLOOKUP($G222,ListaEfectos!$A$4:$F$77,2,0)),2,0),0),IF($N222="Desventaja",IFERROR(VLOOKUP(J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0</v>
      </c>
      <c r="R222" s="20">
        <f ca="1">IF($N222="Efecto",IFERROR(VLOOKUP(K222,INDIRECT(VLOOKUP($G222,ListaEfectos!$A$4:$F$77,2,0)),2,0),0),IF($N222="Desventaja",IFERROR(VLOOKUP(K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0</v>
      </c>
      <c r="S222" s="20">
        <f ca="1">IF($N222="Efecto",IFERROR(VLOOKUP(L222,INDIRECT(VLOOKUP($G222,ListaEfectos!$A$4:$F$77,2,0)),2,0),0),IF($N222="Desventaja",IFERROR(VLOOKUP(L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0</v>
      </c>
      <c r="T222" s="53">
        <f t="shared" ref="T222:T285" ca="1" si="60">IF(OR(N222="Efecto",N222="Desventaja"),SUM(O222:S222),O222)</f>
        <v>15</v>
      </c>
      <c r="U222" s="38"/>
      <c r="V222" s="20" t="str">
        <f t="shared" ref="V222:V285" si="61">IF(N222="efecto",G222&amp;IF(H222=" ",""," ("&amp;H222&amp;IF(I222="","",", "&amp;I222)&amp;IF(J222="","",", "&amp;J222)&amp;IF(K222="","",", "&amp;K222)&amp;IF(L222="","",", "&amp;L222)&amp;")"),"")</f>
        <v>Incremento de Resistencia Mágica (+40 RM)</v>
      </c>
      <c r="W222" s="20" t="str">
        <f t="shared" ref="W222:W285" si="62">IF(N222="desventaja",G222&amp;IF(H222=" ",""," ("&amp;H222&amp;IF(I222="","",", "&amp;I222)&amp;IF(J222="","",", "&amp;J222)&amp;IF(K222="","",", "&amp;K222)&amp;IF(L222="","",", "&amp;L222)&amp;")"),"")</f>
        <v/>
      </c>
      <c r="X222" s="20" t="str">
        <f t="shared" si="52"/>
        <v/>
      </c>
      <c r="Y222" s="39" t="str">
        <f t="shared" ca="1" si="59"/>
        <v>Incremento de Resistencia Mágica (+40 RM)</v>
      </c>
      <c r="Z222" s="39" t="str">
        <f t="shared" ca="1" si="53"/>
        <v/>
      </c>
      <c r="AA222" s="39" t="str">
        <f t="shared" ca="1" si="54"/>
        <v/>
      </c>
      <c r="AB222" s="63" t="str">
        <f t="shared" ca="1" si="55"/>
        <v>Incremento de Resistencia Mágica (+40 RM)</v>
      </c>
      <c r="AC222" s="64" t="str">
        <f t="shared" ca="1" si="56"/>
        <v/>
      </c>
      <c r="AD222" s="57" t="str">
        <f t="shared" si="57"/>
        <v>Spiritum</v>
      </c>
      <c r="AE222" s="20" t="str">
        <f t="shared" ca="1" si="58"/>
        <v>Aire, Fuego, Luz</v>
      </c>
      <c r="AF222" s="20" t="str">
        <f ca="1">IF($AB222="","",IF(OR([1]Tablas!A$1&gt;MATCH("?*",$AB223:$AB239,0),INDEX($T:$T,ROW($M221)+[1]Tablas!A$1)&lt;5),"",IF(INDEX($T:$T,ROW($M221)+[1]Tablas!A$1)&lt;6,"000",SUBSTITUTE(SUBSTITUTE(SUBSTITUTE(SUBSTITUTE(SUBSTITUTE(SUBSTITUTE(SUBSTITUTE(INDIRECT(ADDRESS(ROW($M221)+[1]Tablas!A$1,COLUMN($M222))),", ",""),"Aire","1"),"Agua","2"),"Fuego","3"),"Tierra","4"),"Luz","5"),"Oscuridad","6"))))</f>
        <v>135</v>
      </c>
      <c r="AG222" s="20" t="str">
        <f ca="1">IF($AB222="","",IF(OR([1]Tablas!B$1&gt;MATCH("?*",$AB223:$AB239,0),INDEX($T:$T,ROW($M221)+[1]Tablas!B$1)&lt;5),"",IF(INDEX($T:$T,ROW($M221)+[1]Tablas!B$1)&lt;6,"000",SUBSTITUTE(SUBSTITUTE(SUBSTITUTE(SUBSTITUTE(SUBSTITUTE(SUBSTITUTE(SUBSTITUTE(INDIRECT(ADDRESS(ROW($M221)+[1]Tablas!B$1,COLUMN($M222))),", ",""),"Aire","1"),"Agua","2"),"Fuego","3"),"Tierra","4"),"Luz","5"),"Oscuridad","6"))))</f>
        <v/>
      </c>
      <c r="AH222" s="20" t="str">
        <f ca="1">IF($AB222="","",IF(OR([1]Tablas!C$1&gt;MATCH("?*",$AB223:$AB239,0),INDEX($T:$T,ROW($M221)+[1]Tablas!C$1)&lt;5),"",IF(INDEX($T:$T,ROW($M221)+[1]Tablas!C$1)&lt;6,"000",SUBSTITUTE(SUBSTITUTE(SUBSTITUTE(SUBSTITUTE(SUBSTITUTE(SUBSTITUTE(SUBSTITUTE(INDIRECT(ADDRESS(ROW($M221)+[1]Tablas!C$1,COLUMN($M222))),", ",""),"Aire","1"),"Agua","2"),"Fuego","3"),"Tierra","4"),"Luz","5"),"Oscuridad","6"))))</f>
        <v/>
      </c>
      <c r="AI222" s="20" t="str">
        <f ca="1">IF($AB222="","",IF(OR([1]Tablas!D$1&gt;MATCH("?*",$AB223:$AB239,0),INDEX($T:$T,ROW($M221)+[1]Tablas!D$1)&lt;5),"",IF(INDEX($T:$T,ROW($M221)+[1]Tablas!D$1)&lt;6,"000",SUBSTITUTE(SUBSTITUTE(SUBSTITUTE(SUBSTITUTE(SUBSTITUTE(SUBSTITUTE(SUBSTITUTE(INDIRECT(ADDRESS(ROW($M221)+[1]Tablas!D$1,COLUMN($M222))),", ",""),"Aire","1"),"Agua","2"),"Fuego","3"),"Tierra","4"),"Luz","5"),"Oscuridad","6"))))</f>
        <v/>
      </c>
      <c r="AJ222" s="20" t="str">
        <f ca="1">IF($AB222="","",IF(OR([1]Tablas!E$1&gt;MATCH("?*",$AB223:$AB239,0),INDEX($T:$T,ROW($M221)+[1]Tablas!E$1)&lt;5),"",IF(INDEX($T:$T,ROW($M221)+[1]Tablas!E$1)&lt;6,"000",SUBSTITUTE(SUBSTITUTE(SUBSTITUTE(SUBSTITUTE(SUBSTITUTE(SUBSTITUTE(SUBSTITUTE(INDIRECT(ADDRESS(ROW($M221)+[1]Tablas!E$1,COLUMN($M222))),", ",""),"Aire","1"),"Agua","2"),"Fuego","3"),"Tierra","4"),"Luz","5"),"Oscuridad","6"))))</f>
        <v/>
      </c>
      <c r="AK222" s="20" t="str">
        <f ca="1">IF($AB222="","",IF(OR([1]Tablas!F$1&gt;MATCH("?*",$AB223:$AB239,0),INDEX($T:$T,ROW($M221)+[1]Tablas!F$1)&lt;5),"",IF(INDEX($T:$T,ROW($M221)+[1]Tablas!F$1)&lt;6,"000",SUBSTITUTE(SUBSTITUTE(SUBSTITUTE(SUBSTITUTE(SUBSTITUTE(SUBSTITUTE(SUBSTITUTE(INDIRECT(ADDRESS(ROW($M221)+[1]Tablas!F$1,COLUMN($M222))),", ",""),"Aire","1"),"Agua","2"),"Fuego","3"),"Tierra","4"),"Luz","5"),"Oscuridad","6"))))</f>
        <v/>
      </c>
    </row>
    <row r="223" spans="1:37" x14ac:dyDescent="0.25">
      <c r="A223" s="71"/>
      <c r="C223" s="15" t="str">
        <f t="shared" si="50"/>
        <v/>
      </c>
      <c r="D223" s="15" t="str">
        <f t="shared" si="51"/>
        <v/>
      </c>
      <c r="E223" s="15" t="s">
        <v>75</v>
      </c>
      <c r="F223" s="15" t="str">
        <f t="array" ref="F223">IF(C223&lt;&gt;"",ADDRESS(ROW(C223),COLUMN(C223))&amp;":"&amp;ADDRESS(ROW(C223)-1+MATCH(TRUE,C224:$C$463&lt;&gt;"",0),COLUMN(U223)),F222)</f>
        <v>$C$222:$U$223</v>
      </c>
      <c r="M223" s="18" t="str">
        <f>IFERROR(VLOOKUP(G223,ListaEfectos!$A$4:$F$77,6,0),"")</f>
        <v/>
      </c>
      <c r="N223" s="46">
        <f>IF(G223="requerimiento","Desventaja",IFERROR(IF(VLOOKUP($G223,ListaEfectos!$A$4:$F$77,1,0)&lt;&gt;"","Efecto"),IFERROR(IF(VLOOKUP($G223,ListaDesventajas!$A$2:$A$24,1,0)&lt;&gt;"","Desventaja"),G223)))</f>
        <v>0</v>
      </c>
      <c r="O223" s="17">
        <f ca="1">IF($N223="Efecto",IFERROR(VLOOKUP(H223,INDIRECT(VLOOKUP($G223,ListaEfectos!$A$4:$F$77,2,0)),2,0),0),IF($N223="Desventaja",IFERROR(VLOOKUP(H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P223" s="15">
        <f ca="1">IF($N223="Efecto",IFERROR(VLOOKUP(I223,INDIRECT(VLOOKUP($G223,ListaEfectos!$A$4:$F$77,2,0)),2,0),0),IF($N223="Desventaja",IFERROR(VLOOKUP(I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Q223" s="15">
        <f ca="1">IF($N223="Efecto",IFERROR(VLOOKUP(J223,INDIRECT(VLOOKUP($G223,ListaEfectos!$A$4:$F$77,2,0)),2,0),0),IF($N223="Desventaja",IFERROR(VLOOKUP(J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R223" s="15">
        <f ca="1">IF($N223="Efecto",IFERROR(VLOOKUP(K223,INDIRECT(VLOOKUP($G223,ListaEfectos!$A$4:$F$77,2,0)),2,0),0),IF($N223="Desventaja",IFERROR(VLOOKUP(K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S223" s="15">
        <f ca="1">IF($N223="Efecto",IFERROR(VLOOKUP(L223,INDIRECT(VLOOKUP($G223,ListaEfectos!$A$4:$F$77,2,0)),2,0),0),IF($N223="Desventaja",IFERROR(VLOOKUP(L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T223" s="52">
        <f t="shared" ca="1" si="60"/>
        <v>0</v>
      </c>
      <c r="V223" s="15" t="str">
        <f t="shared" si="61"/>
        <v/>
      </c>
      <c r="W223" s="15" t="str">
        <f t="shared" si="62"/>
        <v/>
      </c>
      <c r="X223" s="15" t="str">
        <f t="shared" si="52"/>
        <v/>
      </c>
      <c r="Y223" s="34" t="str">
        <f t="shared" ca="1" si="59"/>
        <v/>
      </c>
      <c r="Z223" s="34" t="str">
        <f t="shared" ca="1" si="53"/>
        <v/>
      </c>
      <c r="AA223" s="34" t="str">
        <f t="shared" ca="1" si="54"/>
        <v/>
      </c>
      <c r="AB223" s="61" t="str">
        <f t="shared" ca="1" si="55"/>
        <v/>
      </c>
      <c r="AC223" s="62" t="str">
        <f t="shared" ca="1" si="56"/>
        <v/>
      </c>
      <c r="AD223" s="56" t="str">
        <f t="shared" si="57"/>
        <v/>
      </c>
      <c r="AE223" s="15" t="str">
        <f t="shared" ca="1" si="58"/>
        <v/>
      </c>
      <c r="AF223" s="15" t="str">
        <f ca="1">IF($AB223="","",IF(OR([1]Tablas!A$1&gt;MATCH("?*",$AB224:$AB240,0),INDEX($T:$T,ROW($M222)+[1]Tablas!A$1)&lt;5),"",IF(INDEX($T:$T,ROW($M222)+[1]Tablas!A$1)&lt;6,"000",SUBSTITUTE(SUBSTITUTE(SUBSTITUTE(SUBSTITUTE(SUBSTITUTE(SUBSTITUTE(SUBSTITUTE(INDIRECT(ADDRESS(ROW($M222)+[1]Tablas!A$1,COLUMN($M223))),", ",""),"Aire","1"),"Agua","2"),"Fuego","3"),"Tierra","4"),"Luz","5"),"Oscuridad","6"))))</f>
        <v/>
      </c>
      <c r="AG223" s="15" t="str">
        <f ca="1">IF($AB223="","",IF(OR([1]Tablas!B$1&gt;MATCH("?*",$AB224:$AB240,0),INDEX($T:$T,ROW($M222)+[1]Tablas!B$1)&lt;5),"",IF(INDEX($T:$T,ROW($M222)+[1]Tablas!B$1)&lt;6,"000",SUBSTITUTE(SUBSTITUTE(SUBSTITUTE(SUBSTITUTE(SUBSTITUTE(SUBSTITUTE(SUBSTITUTE(INDIRECT(ADDRESS(ROW($M222)+[1]Tablas!B$1,COLUMN($M223))),", ",""),"Aire","1"),"Agua","2"),"Fuego","3"),"Tierra","4"),"Luz","5"),"Oscuridad","6"))))</f>
        <v/>
      </c>
      <c r="AH223" s="15" t="str">
        <f ca="1">IF($AB223="","",IF(OR([1]Tablas!C$1&gt;MATCH("?*",$AB224:$AB240,0),INDEX($T:$T,ROW($M222)+[1]Tablas!C$1)&lt;5),"",IF(INDEX($T:$T,ROW($M222)+[1]Tablas!C$1)&lt;6,"000",SUBSTITUTE(SUBSTITUTE(SUBSTITUTE(SUBSTITUTE(SUBSTITUTE(SUBSTITUTE(SUBSTITUTE(INDIRECT(ADDRESS(ROW($M222)+[1]Tablas!C$1,COLUMN($M223))),", ",""),"Aire","1"),"Agua","2"),"Fuego","3"),"Tierra","4"),"Luz","5"),"Oscuridad","6"))))</f>
        <v/>
      </c>
      <c r="AI223" s="15" t="str">
        <f ca="1">IF($AB223="","",IF(OR([1]Tablas!D$1&gt;MATCH("?*",$AB224:$AB240,0),INDEX($T:$T,ROW($M222)+[1]Tablas!D$1)&lt;5),"",IF(INDEX($T:$T,ROW($M222)+[1]Tablas!D$1)&lt;6,"000",SUBSTITUTE(SUBSTITUTE(SUBSTITUTE(SUBSTITUTE(SUBSTITUTE(SUBSTITUTE(SUBSTITUTE(INDIRECT(ADDRESS(ROW($M222)+[1]Tablas!D$1,COLUMN($M223))),", ",""),"Aire","1"),"Agua","2"),"Fuego","3"),"Tierra","4"),"Luz","5"),"Oscuridad","6"))))</f>
        <v/>
      </c>
      <c r="AJ223" s="15" t="str">
        <f ca="1">IF($AB223="","",IF(OR([1]Tablas!E$1&gt;MATCH("?*",$AB224:$AB240,0),INDEX($T:$T,ROW($M222)+[1]Tablas!E$1)&lt;5),"",IF(INDEX($T:$T,ROW($M222)+[1]Tablas!E$1)&lt;6,"000",SUBSTITUTE(SUBSTITUTE(SUBSTITUTE(SUBSTITUTE(SUBSTITUTE(SUBSTITUTE(SUBSTITUTE(INDIRECT(ADDRESS(ROW($M222)+[1]Tablas!E$1,COLUMN($M223))),", ",""),"Aire","1"),"Agua","2"),"Fuego","3"),"Tierra","4"),"Luz","5"),"Oscuridad","6"))))</f>
        <v/>
      </c>
      <c r="AK223" s="15" t="str">
        <f ca="1">IF($AB223="","",IF(OR([1]Tablas!F$1&gt;MATCH("?*",$AB224:$AB240,0),INDEX($T:$T,ROW($M222)+[1]Tablas!F$1)&lt;5),"",IF(INDEX($T:$T,ROW($M222)+[1]Tablas!F$1)&lt;6,"000",SUBSTITUTE(SUBSTITUTE(SUBSTITUTE(SUBSTITUTE(SUBSTITUTE(SUBSTITUTE(SUBSTITUTE(INDIRECT(ADDRESS(ROW($M222)+[1]Tablas!F$1,COLUMN($M223))),", ",""),"Aire","1"),"Agua","2"),"Fuego","3"),"Tierra","4"),"Luz","5"),"Oscuridad","6"))))</f>
        <v/>
      </c>
    </row>
    <row r="224" spans="1:37" x14ac:dyDescent="0.25">
      <c r="A224" s="71"/>
      <c r="B224" s="18" t="s">
        <v>457</v>
      </c>
      <c r="C224" s="15">
        <f t="shared" si="50"/>
        <v>25</v>
      </c>
      <c r="D224" s="15">
        <f t="shared" si="51"/>
        <v>1</v>
      </c>
      <c r="E224" s="15" t="s">
        <v>135</v>
      </c>
      <c r="F224" s="15" t="str">
        <f t="array" ref="F224">IF(C224&lt;&gt;"",ADDRESS(ROW(C224),COLUMN(C224))&amp;":"&amp;ADDRESS(ROW(C224)-1+MATCH(TRUE,C225:$C$463&lt;&gt;"",0),COLUMN(U224)),F223)</f>
        <v>$C$224:$U$226</v>
      </c>
      <c r="G224" s="18" t="s">
        <v>987</v>
      </c>
      <c r="H224" s="29" t="s">
        <v>345</v>
      </c>
      <c r="M224" s="18" t="str">
        <f>IFERROR(VLOOKUP(G224,ListaEfectos!$A$4:$F$77,6,0),"")</f>
        <v>Aire, Fuego, Oscuridad</v>
      </c>
      <c r="N224" s="46" t="str">
        <f>IF(G224="requerimiento","Desventaja",IFERROR(IF(VLOOKUP($G224,ListaEfectos!$A$4:$F$77,1,0)&lt;&gt;"","Efecto"),IFERROR(IF(VLOOKUP($G224,ListaDesventajas!$A$2:$A$24,1,0)&lt;&gt;"","Desventaja"),G224)))</f>
        <v>Efecto</v>
      </c>
      <c r="O224" s="17">
        <f ca="1">IF($N224="Efecto",IFERROR(VLOOKUP(H224,INDIRECT(VLOOKUP($G224,ListaEfectos!$A$4:$F$77,2,0)),2,0),0),IF($N224="Desventaja",IFERROR(VLOOKUP(H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20</v>
      </c>
      <c r="P224" s="15">
        <f ca="1">IF($N224="Efecto",IFERROR(VLOOKUP(I224,INDIRECT(VLOOKUP($G224,ListaEfectos!$A$4:$F$77,2,0)),2,0),0),IF($N224="Desventaja",IFERROR(VLOOKUP(I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0</v>
      </c>
      <c r="Q224" s="15">
        <f ca="1">IF($N224="Efecto",IFERROR(VLOOKUP(J224,INDIRECT(VLOOKUP($G224,ListaEfectos!$A$4:$F$77,2,0)),2,0),0),IF($N224="Desventaja",IFERROR(VLOOKUP(J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0</v>
      </c>
      <c r="R224" s="15">
        <f ca="1">IF($N224="Efecto",IFERROR(VLOOKUP(K224,INDIRECT(VLOOKUP($G224,ListaEfectos!$A$4:$F$77,2,0)),2,0),0),IF($N224="Desventaja",IFERROR(VLOOKUP(K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0</v>
      </c>
      <c r="S224" s="15">
        <f ca="1">IF($N224="Efecto",IFERROR(VLOOKUP(L224,INDIRECT(VLOOKUP($G224,ListaEfectos!$A$4:$F$77,2,0)),2,0),0),IF($N224="Desventaja",IFERROR(VLOOKUP(L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0</v>
      </c>
      <c r="T224" s="52">
        <f t="shared" ca="1" si="60"/>
        <v>20</v>
      </c>
      <c r="V224" s="15" t="str">
        <f t="shared" si="61"/>
        <v>Habilidad de ataque (+75)</v>
      </c>
      <c r="W224" s="15" t="str">
        <f t="shared" si="62"/>
        <v/>
      </c>
      <c r="X224" s="15" t="str">
        <f t="shared" si="52"/>
        <v/>
      </c>
      <c r="Y224" s="34" t="str">
        <f t="shared" ca="1" si="59"/>
        <v>Habilidad de ataque (+75), Aumento de daño (+50)</v>
      </c>
      <c r="Z224" s="34" t="str">
        <f t="shared" ca="1" si="53"/>
        <v>Ataque especializado (Parada)</v>
      </c>
      <c r="AA224" s="34" t="str">
        <f t="shared" ca="1" si="54"/>
        <v/>
      </c>
      <c r="AB224" s="61" t="str">
        <f t="shared" ca="1" si="55"/>
        <v>Habilidad de ataque (+75), Aumento de daño (+50)</v>
      </c>
      <c r="AC224" s="62" t="str">
        <f t="shared" ca="1" si="56"/>
        <v>Ataque especializado (Parada)</v>
      </c>
      <c r="AD224" s="56" t="str">
        <f t="shared" si="57"/>
        <v>Necis</v>
      </c>
      <c r="AE224" s="15" t="str">
        <f t="shared" ca="1" si="58"/>
        <v>Aire, Fuego, Oscuridad, Fuego</v>
      </c>
      <c r="AF224" s="15" t="str">
        <f ca="1">IF($AB224="","",IF(OR([1]Tablas!A$1&gt;MATCH("?*",$AB225:$AB241,0),INDEX($T:$T,ROW($M223)+[1]Tablas!A$1)&lt;5),"",IF(INDEX($T:$T,ROW($M223)+[1]Tablas!A$1)&lt;6,"000",SUBSTITUTE(SUBSTITUTE(SUBSTITUTE(SUBSTITUTE(SUBSTITUTE(SUBSTITUTE(SUBSTITUTE(INDIRECT(ADDRESS(ROW($M223)+[1]Tablas!A$1,COLUMN($M224))),", ",""),"Aire","1"),"Agua","2"),"Fuego","3"),"Tierra","4"),"Luz","5"),"Oscuridad","6"))))</f>
        <v>136</v>
      </c>
      <c r="AG224" s="15" t="str">
        <f ca="1">IF($AB224="","",IF(OR([1]Tablas!B$1&gt;MATCH("?*",$AB225:$AB241,0),INDEX($T:$T,ROW($M223)+[1]Tablas!B$1)&lt;5),"",IF(INDEX($T:$T,ROW($M223)+[1]Tablas!B$1)&lt;6,"000",SUBSTITUTE(SUBSTITUTE(SUBSTITUTE(SUBSTITUTE(SUBSTITUTE(SUBSTITUTE(SUBSTITUTE(INDIRECT(ADDRESS(ROW($M223)+[1]Tablas!B$1,COLUMN($M224))),", ",""),"Aire","1"),"Agua","2"),"Fuego","3"),"Tierra","4"),"Luz","5"),"Oscuridad","6"))))</f>
        <v>3</v>
      </c>
      <c r="AH224" s="15" t="str">
        <f ca="1">IF($AB224="","",IF(OR([1]Tablas!C$1&gt;MATCH("?*",$AB225:$AB241,0),INDEX($T:$T,ROW($M223)+[1]Tablas!C$1)&lt;5),"",IF(INDEX($T:$T,ROW($M223)+[1]Tablas!C$1)&lt;6,"000",SUBSTITUTE(SUBSTITUTE(SUBSTITUTE(SUBSTITUTE(SUBSTITUTE(SUBSTITUTE(SUBSTITUTE(INDIRECT(ADDRESS(ROW($M223)+[1]Tablas!C$1,COLUMN($M224))),", ",""),"Aire","1"),"Agua","2"),"Fuego","3"),"Tierra","4"),"Luz","5"),"Oscuridad","6"))))</f>
        <v/>
      </c>
      <c r="AI224" s="15" t="str">
        <f ca="1">IF($AB224="","",IF(OR([1]Tablas!D$1&gt;MATCH("?*",$AB225:$AB241,0),INDEX($T:$T,ROW($M223)+[1]Tablas!D$1)&lt;5),"",IF(INDEX($T:$T,ROW($M223)+[1]Tablas!D$1)&lt;6,"000",SUBSTITUTE(SUBSTITUTE(SUBSTITUTE(SUBSTITUTE(SUBSTITUTE(SUBSTITUTE(SUBSTITUTE(INDIRECT(ADDRESS(ROW($M223)+[1]Tablas!D$1,COLUMN($M224))),", ",""),"Aire","1"),"Agua","2"),"Fuego","3"),"Tierra","4"),"Luz","5"),"Oscuridad","6"))))</f>
        <v/>
      </c>
      <c r="AJ224" s="15" t="str">
        <f ca="1">IF($AB224="","",IF(OR([1]Tablas!E$1&gt;MATCH("?*",$AB225:$AB241,0),INDEX($T:$T,ROW($M223)+[1]Tablas!E$1)&lt;5),"",IF(INDEX($T:$T,ROW($M223)+[1]Tablas!E$1)&lt;6,"000",SUBSTITUTE(SUBSTITUTE(SUBSTITUTE(SUBSTITUTE(SUBSTITUTE(SUBSTITUTE(SUBSTITUTE(INDIRECT(ADDRESS(ROW($M223)+[1]Tablas!E$1,COLUMN($M224))),", ",""),"Aire","1"),"Agua","2"),"Fuego","3"),"Tierra","4"),"Luz","5"),"Oscuridad","6"))))</f>
        <v/>
      </c>
      <c r="AK224" s="15" t="str">
        <f ca="1">IF($AB224="","",IF(OR([1]Tablas!F$1&gt;MATCH("?*",$AB225:$AB241,0),INDEX($T:$T,ROW($M223)+[1]Tablas!F$1)&lt;5),"",IF(INDEX($T:$T,ROW($M223)+[1]Tablas!F$1)&lt;6,"000",SUBSTITUTE(SUBSTITUTE(SUBSTITUTE(SUBSTITUTE(SUBSTITUTE(SUBSTITUTE(SUBSTITUTE(INDIRECT(ADDRESS(ROW($M223)+[1]Tablas!F$1,COLUMN($M224))),", ",""),"Aire","1"),"Agua","2"),"Fuego","3"),"Tierra","4"),"Luz","5"),"Oscuridad","6"))))</f>
        <v/>
      </c>
    </row>
    <row r="225" spans="1:37" x14ac:dyDescent="0.25">
      <c r="A225" s="71"/>
      <c r="C225" s="15" t="str">
        <f t="shared" si="50"/>
        <v/>
      </c>
      <c r="D225" s="15" t="str">
        <f t="shared" si="51"/>
        <v/>
      </c>
      <c r="E225" s="15" t="s">
        <v>125</v>
      </c>
      <c r="F225" s="15" t="str">
        <f t="array" ref="F225">IF(C225&lt;&gt;"",ADDRESS(ROW(C225),COLUMN(C225))&amp;":"&amp;ADDRESS(ROW(C225)-1+MATCH(TRUE,C226:$C$463&lt;&gt;"",0),COLUMN(U225)),F224)</f>
        <v>$C$224:$U$226</v>
      </c>
      <c r="G225" s="18" t="s">
        <v>988</v>
      </c>
      <c r="H225" s="16" t="s">
        <v>343</v>
      </c>
      <c r="M225" s="18" t="str">
        <f>IFERROR(VLOOKUP(G225,ListaEfectos!$A$4:$F$77,6,0),"")</f>
        <v>Fuego</v>
      </c>
      <c r="N225" s="46" t="str">
        <f>IF(G225="requerimiento","Desventaja",IFERROR(IF(VLOOKUP($G225,ListaEfectos!$A$4:$F$77,1,0)&lt;&gt;"","Efecto"),IFERROR(IF(VLOOKUP($G225,ListaDesventajas!$A$2:$A$24,1,0)&lt;&gt;"","Desventaja"),G225)))</f>
        <v>Efecto</v>
      </c>
      <c r="O225" s="17">
        <f ca="1">IF($N225="Efecto",IFERROR(VLOOKUP(H225,INDIRECT(VLOOKUP($G225,ListaEfectos!$A$4:$F$77,2,0)),2,0),0),IF($N225="Desventaja",IFERROR(VLOOKUP(H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15</v>
      </c>
      <c r="P225" s="15">
        <f ca="1">IF($N225="Efecto",IFERROR(VLOOKUP(I225,INDIRECT(VLOOKUP($G225,ListaEfectos!$A$4:$F$77,2,0)),2,0),0),IF($N225="Desventaja",IFERROR(VLOOKUP(I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0</v>
      </c>
      <c r="Q225" s="15">
        <f ca="1">IF($N225="Efecto",IFERROR(VLOOKUP(J225,INDIRECT(VLOOKUP($G225,ListaEfectos!$A$4:$F$77,2,0)),2,0),0),IF($N225="Desventaja",IFERROR(VLOOKUP(J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0</v>
      </c>
      <c r="R225" s="15">
        <f ca="1">IF($N225="Efecto",IFERROR(VLOOKUP(K225,INDIRECT(VLOOKUP($G225,ListaEfectos!$A$4:$F$77,2,0)),2,0),0),IF($N225="Desventaja",IFERROR(VLOOKUP(K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0</v>
      </c>
      <c r="S225" s="15">
        <f ca="1">IF($N225="Efecto",IFERROR(VLOOKUP(L225,INDIRECT(VLOOKUP($G225,ListaEfectos!$A$4:$F$77,2,0)),2,0),0),IF($N225="Desventaja",IFERROR(VLOOKUP(L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0</v>
      </c>
      <c r="T225" s="52">
        <f t="shared" ca="1" si="60"/>
        <v>15</v>
      </c>
      <c r="V225" s="15" t="str">
        <f t="shared" si="61"/>
        <v>Aumento de daño (+50)</v>
      </c>
      <c r="W225" s="15" t="str">
        <f t="shared" si="62"/>
        <v/>
      </c>
      <c r="X225" s="15" t="str">
        <f t="shared" si="52"/>
        <v/>
      </c>
      <c r="Y225" s="34" t="str">
        <f t="shared" ca="1" si="59"/>
        <v/>
      </c>
      <c r="Z225" s="34" t="str">
        <f t="shared" ca="1" si="53"/>
        <v/>
      </c>
      <c r="AA225" s="34" t="str">
        <f t="shared" ca="1" si="54"/>
        <v/>
      </c>
      <c r="AB225" s="61" t="str">
        <f t="shared" ca="1" si="55"/>
        <v/>
      </c>
      <c r="AC225" s="62" t="str">
        <f t="shared" ca="1" si="56"/>
        <v/>
      </c>
      <c r="AD225" s="56" t="str">
        <f t="shared" si="57"/>
        <v/>
      </c>
      <c r="AE225" s="15" t="str">
        <f t="shared" ca="1" si="58"/>
        <v/>
      </c>
      <c r="AF225" s="15" t="str">
        <f ca="1">IF($AB225="","",IF(OR([1]Tablas!A$1&gt;MATCH("?*",$AB226:$AB242,0),INDEX($T:$T,ROW($M224)+[1]Tablas!A$1)&lt;5),"",IF(INDEX($T:$T,ROW($M224)+[1]Tablas!A$1)&lt;6,"000",SUBSTITUTE(SUBSTITUTE(SUBSTITUTE(SUBSTITUTE(SUBSTITUTE(SUBSTITUTE(SUBSTITUTE(INDIRECT(ADDRESS(ROW($M224)+[1]Tablas!A$1,COLUMN($M225))),", ",""),"Aire","1"),"Agua","2"),"Fuego","3"),"Tierra","4"),"Luz","5"),"Oscuridad","6"))))</f>
        <v/>
      </c>
      <c r="AG225" s="15" t="str">
        <f ca="1">IF($AB225="","",IF(OR([1]Tablas!B$1&gt;MATCH("?*",$AB226:$AB242,0),INDEX($T:$T,ROW($M224)+[1]Tablas!B$1)&lt;5),"",IF(INDEX($T:$T,ROW($M224)+[1]Tablas!B$1)&lt;6,"000",SUBSTITUTE(SUBSTITUTE(SUBSTITUTE(SUBSTITUTE(SUBSTITUTE(SUBSTITUTE(SUBSTITUTE(INDIRECT(ADDRESS(ROW($M224)+[1]Tablas!B$1,COLUMN($M225))),", ",""),"Aire","1"),"Agua","2"),"Fuego","3"),"Tierra","4"),"Luz","5"),"Oscuridad","6"))))</f>
        <v/>
      </c>
      <c r="AH225" s="15" t="str">
        <f ca="1">IF($AB225="","",IF(OR([1]Tablas!C$1&gt;MATCH("?*",$AB226:$AB242,0),INDEX($T:$T,ROW($M224)+[1]Tablas!C$1)&lt;5),"",IF(INDEX($T:$T,ROW($M224)+[1]Tablas!C$1)&lt;6,"000",SUBSTITUTE(SUBSTITUTE(SUBSTITUTE(SUBSTITUTE(SUBSTITUTE(SUBSTITUTE(SUBSTITUTE(INDIRECT(ADDRESS(ROW($M224)+[1]Tablas!C$1,COLUMN($M225))),", ",""),"Aire","1"),"Agua","2"),"Fuego","3"),"Tierra","4"),"Luz","5"),"Oscuridad","6"))))</f>
        <v/>
      </c>
      <c r="AI225" s="15" t="str">
        <f ca="1">IF($AB225="","",IF(OR([1]Tablas!D$1&gt;MATCH("?*",$AB226:$AB242,0),INDEX($T:$T,ROW($M224)+[1]Tablas!D$1)&lt;5),"",IF(INDEX($T:$T,ROW($M224)+[1]Tablas!D$1)&lt;6,"000",SUBSTITUTE(SUBSTITUTE(SUBSTITUTE(SUBSTITUTE(SUBSTITUTE(SUBSTITUTE(SUBSTITUTE(INDIRECT(ADDRESS(ROW($M224)+[1]Tablas!D$1,COLUMN($M225))),", ",""),"Aire","1"),"Agua","2"),"Fuego","3"),"Tierra","4"),"Luz","5"),"Oscuridad","6"))))</f>
        <v/>
      </c>
      <c r="AJ225" s="15" t="str">
        <f ca="1">IF($AB225="","",IF(OR([1]Tablas!E$1&gt;MATCH("?*",$AB226:$AB242,0),INDEX($T:$T,ROW($M224)+[1]Tablas!E$1)&lt;5),"",IF(INDEX($T:$T,ROW($M224)+[1]Tablas!E$1)&lt;6,"000",SUBSTITUTE(SUBSTITUTE(SUBSTITUTE(SUBSTITUTE(SUBSTITUTE(SUBSTITUTE(SUBSTITUTE(INDIRECT(ADDRESS(ROW($M224)+[1]Tablas!E$1,COLUMN($M225))),", ",""),"Aire","1"),"Agua","2"),"Fuego","3"),"Tierra","4"),"Luz","5"),"Oscuridad","6"))))</f>
        <v/>
      </c>
      <c r="AK225" s="15" t="str">
        <f ca="1">IF($AB225="","",IF(OR([1]Tablas!F$1&gt;MATCH("?*",$AB226:$AB242,0),INDEX($T:$T,ROW($M224)+[1]Tablas!F$1)&lt;5),"",IF(INDEX($T:$T,ROW($M224)+[1]Tablas!F$1)&lt;6,"000",SUBSTITUTE(SUBSTITUTE(SUBSTITUTE(SUBSTITUTE(SUBSTITUTE(SUBSTITUTE(SUBSTITUTE(INDIRECT(ADDRESS(ROW($M224)+[1]Tablas!F$1,COLUMN($M225))),", ",""),"Aire","1"),"Agua","2"),"Fuego","3"),"Tierra","4"),"Luz","5"),"Oscuridad","6"))))</f>
        <v/>
      </c>
    </row>
    <row r="226" spans="1:37" x14ac:dyDescent="0.25">
      <c r="A226" s="71"/>
      <c r="B226" s="18" t="s">
        <v>280</v>
      </c>
      <c r="C226" s="15" t="str">
        <f t="shared" si="50"/>
        <v/>
      </c>
      <c r="D226" s="15" t="str">
        <f t="shared" si="51"/>
        <v/>
      </c>
      <c r="F226" s="15" t="str">
        <f t="array" ref="F226">IF(C226&lt;&gt;"",ADDRESS(ROW(C226),COLUMN(C226))&amp;":"&amp;ADDRESS(ROW(C226)-1+MATCH(TRUE,C227:$C$463&lt;&gt;"",0),COLUMN(U226)),F225)</f>
        <v>$C$224:$U$226</v>
      </c>
      <c r="G226" s="18" t="s">
        <v>1151</v>
      </c>
      <c r="H226" s="28" t="s">
        <v>1050</v>
      </c>
      <c r="M226" s="18" t="str">
        <f>IFERROR(VLOOKUP(G226,ListaEfectos!$A$4:$F$77,6,0),"")</f>
        <v/>
      </c>
      <c r="N226" s="46" t="str">
        <f>IF(G226="requerimiento","Desventaja",IFERROR(IF(VLOOKUP($G226,ListaEfectos!$A$4:$F$77,1,0)&lt;&gt;"","Efecto"),IFERROR(IF(VLOOKUP($G226,ListaDesventajas!$A$2:$A$24,1,0)&lt;&gt;"","Desventaja"),G226)))</f>
        <v>Desventaja</v>
      </c>
      <c r="O226" s="17">
        <f ca="1">IF($N226="Efecto",IFERROR(VLOOKUP(H226,INDIRECT(VLOOKUP($G226,ListaEfectos!$A$4:$F$77,2,0)),2,0),0),IF($N226="Desventaja",IFERROR(VLOOKUP(H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-10</v>
      </c>
      <c r="P226" s="15">
        <f ca="1">IF($N226="Efecto",IFERROR(VLOOKUP(I226,INDIRECT(VLOOKUP($G226,ListaEfectos!$A$4:$F$77,2,0)),2,0),0),IF($N226="Desventaja",IFERROR(VLOOKUP(I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0</v>
      </c>
      <c r="Q226" s="15">
        <f ca="1">IF($N226="Efecto",IFERROR(VLOOKUP(J226,INDIRECT(VLOOKUP($G226,ListaEfectos!$A$4:$F$77,2,0)),2,0),0),IF($N226="Desventaja",IFERROR(VLOOKUP(J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0</v>
      </c>
      <c r="R226" s="15">
        <f ca="1">IF($N226="Efecto",IFERROR(VLOOKUP(K226,INDIRECT(VLOOKUP($G226,ListaEfectos!$A$4:$F$77,2,0)),2,0),0),IF($N226="Desventaja",IFERROR(VLOOKUP(K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0</v>
      </c>
      <c r="S226" s="15">
        <f ca="1">IF($N226="Efecto",IFERROR(VLOOKUP(L226,INDIRECT(VLOOKUP($G226,ListaEfectos!$A$4:$F$77,2,0)),2,0),0),IF($N226="Desventaja",IFERROR(VLOOKUP(L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0</v>
      </c>
      <c r="T226" s="52">
        <f t="shared" ca="1" si="60"/>
        <v>-10</v>
      </c>
      <c r="V226" s="15" t="str">
        <f t="shared" si="61"/>
        <v/>
      </c>
      <c r="W226" s="15" t="str">
        <f t="shared" si="62"/>
        <v>Ataque especializado (Parada)</v>
      </c>
      <c r="X226" s="15" t="str">
        <f t="shared" si="52"/>
        <v/>
      </c>
      <c r="Y226" s="34" t="str">
        <f t="shared" ca="1" si="59"/>
        <v/>
      </c>
      <c r="Z226" s="34" t="str">
        <f t="shared" ca="1" si="53"/>
        <v/>
      </c>
      <c r="AA226" s="34" t="str">
        <f t="shared" ca="1" si="54"/>
        <v/>
      </c>
      <c r="AB226" s="61" t="str">
        <f t="shared" ca="1" si="55"/>
        <v/>
      </c>
      <c r="AC226" s="62" t="str">
        <f t="shared" ca="1" si="56"/>
        <v/>
      </c>
      <c r="AD226" s="56" t="str">
        <f t="shared" si="57"/>
        <v>Ataque especializado</v>
      </c>
      <c r="AE226" s="15" t="str">
        <f t="shared" ca="1" si="58"/>
        <v/>
      </c>
      <c r="AF226" s="15" t="str">
        <f ca="1">IF($AB226="","",IF(OR([1]Tablas!A$1&gt;MATCH("?*",$AB227:$AB243,0),INDEX($T:$T,ROW($M225)+[1]Tablas!A$1)&lt;5),"",IF(INDEX($T:$T,ROW($M225)+[1]Tablas!A$1)&lt;6,"000",SUBSTITUTE(SUBSTITUTE(SUBSTITUTE(SUBSTITUTE(SUBSTITUTE(SUBSTITUTE(SUBSTITUTE(INDIRECT(ADDRESS(ROW($M225)+[1]Tablas!A$1,COLUMN($M226))),", ",""),"Aire","1"),"Agua","2"),"Fuego","3"),"Tierra","4"),"Luz","5"),"Oscuridad","6"))))</f>
        <v/>
      </c>
      <c r="AG226" s="15" t="str">
        <f ca="1">IF($AB226="","",IF(OR([1]Tablas!B$1&gt;MATCH("?*",$AB227:$AB243,0),INDEX($T:$T,ROW($M225)+[1]Tablas!B$1)&lt;5),"",IF(INDEX($T:$T,ROW($M225)+[1]Tablas!B$1)&lt;6,"000",SUBSTITUTE(SUBSTITUTE(SUBSTITUTE(SUBSTITUTE(SUBSTITUTE(SUBSTITUTE(SUBSTITUTE(INDIRECT(ADDRESS(ROW($M225)+[1]Tablas!B$1,COLUMN($M226))),", ",""),"Aire","1"),"Agua","2"),"Fuego","3"),"Tierra","4"),"Luz","5"),"Oscuridad","6"))))</f>
        <v/>
      </c>
      <c r="AH226" s="15" t="str">
        <f ca="1">IF($AB226="","",IF(OR([1]Tablas!C$1&gt;MATCH("?*",$AB227:$AB243,0),INDEX($T:$T,ROW($M225)+[1]Tablas!C$1)&lt;5),"",IF(INDEX($T:$T,ROW($M225)+[1]Tablas!C$1)&lt;6,"000",SUBSTITUTE(SUBSTITUTE(SUBSTITUTE(SUBSTITUTE(SUBSTITUTE(SUBSTITUTE(SUBSTITUTE(INDIRECT(ADDRESS(ROW($M225)+[1]Tablas!C$1,COLUMN($M226))),", ",""),"Aire","1"),"Agua","2"),"Fuego","3"),"Tierra","4"),"Luz","5"),"Oscuridad","6"))))</f>
        <v/>
      </c>
      <c r="AI226" s="15" t="str">
        <f ca="1">IF($AB226="","",IF(OR([1]Tablas!D$1&gt;MATCH("?*",$AB227:$AB243,0),INDEX($T:$T,ROW($M225)+[1]Tablas!D$1)&lt;5),"",IF(INDEX($T:$T,ROW($M225)+[1]Tablas!D$1)&lt;6,"000",SUBSTITUTE(SUBSTITUTE(SUBSTITUTE(SUBSTITUTE(SUBSTITUTE(SUBSTITUTE(SUBSTITUTE(INDIRECT(ADDRESS(ROW($M225)+[1]Tablas!D$1,COLUMN($M226))),", ",""),"Aire","1"),"Agua","2"),"Fuego","3"),"Tierra","4"),"Luz","5"),"Oscuridad","6"))))</f>
        <v/>
      </c>
      <c r="AJ226" s="15" t="str">
        <f ca="1">IF($AB226="","",IF(OR([1]Tablas!E$1&gt;MATCH("?*",$AB227:$AB243,0),INDEX($T:$T,ROW($M225)+[1]Tablas!E$1)&lt;5),"",IF(INDEX($T:$T,ROW($M225)+[1]Tablas!E$1)&lt;6,"000",SUBSTITUTE(SUBSTITUTE(SUBSTITUTE(SUBSTITUTE(SUBSTITUTE(SUBSTITUTE(SUBSTITUTE(INDIRECT(ADDRESS(ROW($M225)+[1]Tablas!E$1,COLUMN($M226))),", ",""),"Aire","1"),"Agua","2"),"Fuego","3"),"Tierra","4"),"Luz","5"),"Oscuridad","6"))))</f>
        <v/>
      </c>
      <c r="AK226" s="15" t="str">
        <f ca="1">IF($AB226="","",IF(OR([1]Tablas!F$1&gt;MATCH("?*",$AB227:$AB243,0),INDEX($T:$T,ROW($M225)+[1]Tablas!F$1)&lt;5),"",IF(INDEX($T:$T,ROW($M225)+[1]Tablas!F$1)&lt;6,"000",SUBSTITUTE(SUBSTITUTE(SUBSTITUTE(SUBSTITUTE(SUBSTITUTE(SUBSTITUTE(SUBSTITUTE(INDIRECT(ADDRESS(ROW($M225)+[1]Tablas!F$1,COLUMN($M226))),", ",""),"Aire","1"),"Agua","2"),"Fuego","3"),"Tierra","4"),"Luz","5"),"Oscuridad","6"))))</f>
        <v/>
      </c>
    </row>
    <row r="227" spans="1:37" x14ac:dyDescent="0.25">
      <c r="A227" s="71"/>
      <c r="B227" s="18" t="s">
        <v>458</v>
      </c>
      <c r="C227" s="15">
        <f t="shared" si="50"/>
        <v>70</v>
      </c>
      <c r="D227" s="15">
        <f t="shared" si="51"/>
        <v>2</v>
      </c>
      <c r="E227" s="15" t="s">
        <v>141</v>
      </c>
      <c r="F227" s="15" t="str">
        <f t="array" ref="F227">IF(C227&lt;&gt;"",ADDRESS(ROW(C227),COLUMN(C227))&amp;":"&amp;ADDRESS(ROW(C227)-1+MATCH(TRUE,C228:$C$463&lt;&gt;"",0),COLUMN(U227)),F226)</f>
        <v>$C$227:$U$229</v>
      </c>
      <c r="G227" s="18" t="s">
        <v>339</v>
      </c>
      <c r="H227" s="28" t="s">
        <v>703</v>
      </c>
      <c r="M227" s="18" t="str">
        <f>IFERROR(VLOOKUP(G227,ListaEfectos!$A$4:$F$77,6,0),"")</f>
        <v>Agua, Luz, Tierra</v>
      </c>
      <c r="N227" s="46" t="str">
        <f>IF(G227="requerimiento","Desventaja",IFERROR(IF(VLOOKUP($G227,ListaEfectos!$A$4:$F$77,1,0)&lt;&gt;"","Efecto"),IFERROR(IF(VLOOKUP($G227,ListaDesventajas!$A$2:$A$24,1,0)&lt;&gt;"","Desventaja"),G227)))</f>
        <v>Efecto</v>
      </c>
      <c r="O227" s="17">
        <f ca="1">IF($N227="Efecto",IFERROR(VLOOKUP(H227,INDIRECT(VLOOKUP($G227,ListaEfectos!$A$4:$F$77,2,0)),2,0),0),IF($N227="Desventaja",IFERROR(VLOOKUP(H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25</v>
      </c>
      <c r="P227" s="15">
        <f ca="1">IF($N227="Efecto",IFERROR(VLOOKUP(I227,INDIRECT(VLOOKUP($G227,ListaEfectos!$A$4:$F$77,2,0)),2,0),0),IF($N227="Desventaja",IFERROR(VLOOKUP(I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0</v>
      </c>
      <c r="Q227" s="15">
        <f ca="1">IF($N227="Efecto",IFERROR(VLOOKUP(J227,INDIRECT(VLOOKUP($G227,ListaEfectos!$A$4:$F$77,2,0)),2,0),0),IF($N227="Desventaja",IFERROR(VLOOKUP(J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0</v>
      </c>
      <c r="R227" s="15">
        <f ca="1">IF($N227="Efecto",IFERROR(VLOOKUP(K227,INDIRECT(VLOOKUP($G227,ListaEfectos!$A$4:$F$77,2,0)),2,0),0),IF($N227="Desventaja",IFERROR(VLOOKUP(K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0</v>
      </c>
      <c r="S227" s="15">
        <f ca="1">IF($N227="Efecto",IFERROR(VLOOKUP(L227,INDIRECT(VLOOKUP($G227,ListaEfectos!$A$4:$F$77,2,0)),2,0),0),IF($N227="Desventaja",IFERROR(VLOOKUP(L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0</v>
      </c>
      <c r="T227" s="52">
        <f t="shared" ca="1" si="60"/>
        <v>25</v>
      </c>
      <c r="V227" s="15" t="str">
        <f t="shared" si="61"/>
        <v>Armadura (TA 6)</v>
      </c>
      <c r="W227" s="15" t="str">
        <f t="shared" si="62"/>
        <v/>
      </c>
      <c r="X227" s="15" t="str">
        <f t="shared" si="52"/>
        <v/>
      </c>
      <c r="Y227" s="34" t="str">
        <f t="shared" ca="1" si="59"/>
        <v>Armadura (TA 6)</v>
      </c>
      <c r="Z227" s="34" t="str">
        <f t="shared" ca="1" si="53"/>
        <v>Defensa especializada (Conjuros)</v>
      </c>
      <c r="AA227" s="34" t="str">
        <f t="shared" ca="1" si="54"/>
        <v/>
      </c>
      <c r="AB227" s="61" t="str">
        <f t="shared" ca="1" si="55"/>
        <v>Armadura (TA 6)</v>
      </c>
      <c r="AC227" s="62" t="str">
        <f t="shared" ca="1" si="56"/>
        <v>Defensa especializada (Conjuros)</v>
      </c>
      <c r="AD227" s="56" t="str">
        <f t="shared" si="57"/>
        <v>Patrocinium</v>
      </c>
      <c r="AE227" s="15" t="str">
        <f t="shared" ca="1" si="58"/>
        <v>Agua, Luz, Tierra</v>
      </c>
      <c r="AF227" s="15" t="str">
        <f ca="1">IF($AB227="","",IF(OR([1]Tablas!A$1&gt;MATCH("?*",$AB228:$AB244,0),INDEX($T:$T,ROW($M226)+[1]Tablas!A$1)&lt;5),"",IF(INDEX($T:$T,ROW($M226)+[1]Tablas!A$1)&lt;6,"000",SUBSTITUTE(SUBSTITUTE(SUBSTITUTE(SUBSTITUTE(SUBSTITUTE(SUBSTITUTE(SUBSTITUTE(INDIRECT(ADDRESS(ROW($M226)+[1]Tablas!A$1,COLUMN($M227))),", ",""),"Aire","1"),"Agua","2"),"Fuego","3"),"Tierra","4"),"Luz","5"),"Oscuridad","6"))))</f>
        <v>254</v>
      </c>
      <c r="AG227" s="15" t="str">
        <f ca="1">IF($AB227="","",IF(OR([1]Tablas!B$1&gt;MATCH("?*",$AB228:$AB244,0),INDEX($T:$T,ROW($M226)+[1]Tablas!B$1)&lt;5),"",IF(INDEX($T:$T,ROW($M226)+[1]Tablas!B$1)&lt;6,"000",SUBSTITUTE(SUBSTITUTE(SUBSTITUTE(SUBSTITUTE(SUBSTITUTE(SUBSTITUTE(SUBSTITUTE(INDIRECT(ADDRESS(ROW($M226)+[1]Tablas!B$1,COLUMN($M227))),", ",""),"Aire","1"),"Agua","2"),"Fuego","3"),"Tierra","4"),"Luz","5"),"Oscuridad","6"))))</f>
        <v/>
      </c>
      <c r="AH227" s="15" t="str">
        <f ca="1">IF($AB227="","",IF(OR([1]Tablas!C$1&gt;MATCH("?*",$AB228:$AB244,0),INDEX($T:$T,ROW($M226)+[1]Tablas!C$1)&lt;5),"",IF(INDEX($T:$T,ROW($M226)+[1]Tablas!C$1)&lt;6,"000",SUBSTITUTE(SUBSTITUTE(SUBSTITUTE(SUBSTITUTE(SUBSTITUTE(SUBSTITUTE(SUBSTITUTE(INDIRECT(ADDRESS(ROW($M226)+[1]Tablas!C$1,COLUMN($M227))),", ",""),"Aire","1"),"Agua","2"),"Fuego","3"),"Tierra","4"),"Luz","5"),"Oscuridad","6"))))</f>
        <v/>
      </c>
      <c r="AI227" s="15" t="str">
        <f ca="1">IF($AB227="","",IF(OR([1]Tablas!D$1&gt;MATCH("?*",$AB228:$AB244,0),INDEX($T:$T,ROW($M226)+[1]Tablas!D$1)&lt;5),"",IF(INDEX($T:$T,ROW($M226)+[1]Tablas!D$1)&lt;6,"000",SUBSTITUTE(SUBSTITUTE(SUBSTITUTE(SUBSTITUTE(SUBSTITUTE(SUBSTITUTE(SUBSTITUTE(INDIRECT(ADDRESS(ROW($M226)+[1]Tablas!D$1,COLUMN($M227))),", ",""),"Aire","1"),"Agua","2"),"Fuego","3"),"Tierra","4"),"Luz","5"),"Oscuridad","6"))))</f>
        <v/>
      </c>
      <c r="AJ227" s="15" t="str">
        <f ca="1">IF($AB227="","",IF(OR([1]Tablas!E$1&gt;MATCH("?*",$AB228:$AB244,0),INDEX($T:$T,ROW($M226)+[1]Tablas!E$1)&lt;5),"",IF(INDEX($T:$T,ROW($M226)+[1]Tablas!E$1)&lt;6,"000",SUBSTITUTE(SUBSTITUTE(SUBSTITUTE(SUBSTITUTE(SUBSTITUTE(SUBSTITUTE(SUBSTITUTE(INDIRECT(ADDRESS(ROW($M226)+[1]Tablas!E$1,COLUMN($M227))),", ",""),"Aire","1"),"Agua","2"),"Fuego","3"),"Tierra","4"),"Luz","5"),"Oscuridad","6"))))</f>
        <v/>
      </c>
      <c r="AK227" s="15" t="str">
        <f ca="1">IF($AB227="","",IF(OR([1]Tablas!F$1&gt;MATCH("?*",$AB228:$AB244,0),INDEX($T:$T,ROW($M226)+[1]Tablas!F$1)&lt;5),"",IF(INDEX($T:$T,ROW($M226)+[1]Tablas!F$1)&lt;6,"000",SUBSTITUTE(SUBSTITUTE(SUBSTITUTE(SUBSTITUTE(SUBSTITUTE(SUBSTITUTE(SUBSTITUTE(INDIRECT(ADDRESS(ROW($M226)+[1]Tablas!F$1,COLUMN($M227))),", ",""),"Aire","1"),"Agua","2"),"Fuego","3"),"Tierra","4"),"Luz","5"),"Oscuridad","6"))))</f>
        <v/>
      </c>
    </row>
    <row r="228" spans="1:37" x14ac:dyDescent="0.25">
      <c r="A228" s="71"/>
      <c r="C228" s="15" t="str">
        <f t="shared" si="50"/>
        <v/>
      </c>
      <c r="D228" s="15" t="str">
        <f t="shared" si="51"/>
        <v/>
      </c>
      <c r="E228" s="15" t="s">
        <v>142</v>
      </c>
      <c r="F228" s="15" t="str">
        <f t="array" ref="F228">IF(C228&lt;&gt;"",ADDRESS(ROW(C228),COLUMN(C228))&amp;":"&amp;ADDRESS(ROW(C228)-1+MATCH(TRUE,C229:$C$463&lt;&gt;"",0),COLUMN(U228)),F227)</f>
        <v>$C$227:$U$229</v>
      </c>
      <c r="G228" s="18" t="s">
        <v>1131</v>
      </c>
      <c r="H228" s="28" t="s">
        <v>1076</v>
      </c>
      <c r="M228" s="18" t="str">
        <f>IFERROR(VLOOKUP(G228,ListaEfectos!$A$4:$F$77,6,0),"")</f>
        <v/>
      </c>
      <c r="N228" s="46" t="str">
        <f>IF(G228="requerimiento","Desventaja",IFERROR(IF(VLOOKUP($G228,ListaEfectos!$A$4:$F$77,1,0)&lt;&gt;"","Efecto"),IFERROR(IF(VLOOKUP($G228,ListaDesventajas!$A$2:$A$24,1,0)&lt;&gt;"","Desventaja"),G228)))</f>
        <v>Desventaja</v>
      </c>
      <c r="O228" s="17">
        <f ca="1">IF($N228="Efecto",IFERROR(VLOOKUP(H228,INDIRECT(VLOOKUP($G228,ListaEfectos!$A$4:$F$77,2,0)),2,0),0),IF($N228="Desventaja",IFERROR(VLOOKUP(H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-15</v>
      </c>
      <c r="P228" s="15">
        <f ca="1">IF($N228="Efecto",IFERROR(VLOOKUP(I228,INDIRECT(VLOOKUP($G228,ListaEfectos!$A$4:$F$77,2,0)),2,0),0),IF($N228="Desventaja",IFERROR(VLOOKUP(I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0</v>
      </c>
      <c r="Q228" s="15">
        <f ca="1">IF($N228="Efecto",IFERROR(VLOOKUP(J228,INDIRECT(VLOOKUP($G228,ListaEfectos!$A$4:$F$77,2,0)),2,0),0),IF($N228="Desventaja",IFERROR(VLOOKUP(J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0</v>
      </c>
      <c r="R228" s="15">
        <f ca="1">IF($N228="Efecto",IFERROR(VLOOKUP(K228,INDIRECT(VLOOKUP($G228,ListaEfectos!$A$4:$F$77,2,0)),2,0),0),IF($N228="Desventaja",IFERROR(VLOOKUP(K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0</v>
      </c>
      <c r="S228" s="15">
        <f ca="1">IF($N228="Efecto",IFERROR(VLOOKUP(L228,INDIRECT(VLOOKUP($G228,ListaEfectos!$A$4:$F$77,2,0)),2,0),0),IF($N228="Desventaja",IFERROR(VLOOKUP(L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0</v>
      </c>
      <c r="T228" s="52">
        <f t="shared" ca="1" si="60"/>
        <v>-15</v>
      </c>
      <c r="V228" s="15" t="str">
        <f t="shared" si="61"/>
        <v/>
      </c>
      <c r="W228" s="15" t="str">
        <f t="shared" si="62"/>
        <v>Defensa especializada (Conjuros)</v>
      </c>
      <c r="X228" s="15" t="str">
        <f t="shared" si="52"/>
        <v/>
      </c>
      <c r="Y228" s="34" t="str">
        <f t="shared" ca="1" si="59"/>
        <v/>
      </c>
      <c r="Z228" s="34" t="str">
        <f t="shared" ca="1" si="53"/>
        <v/>
      </c>
      <c r="AA228" s="34" t="str">
        <f t="shared" ca="1" si="54"/>
        <v/>
      </c>
      <c r="AB228" s="61" t="str">
        <f t="shared" ca="1" si="55"/>
        <v/>
      </c>
      <c r="AC228" s="62" t="str">
        <f t="shared" ca="1" si="56"/>
        <v/>
      </c>
      <c r="AD228" s="56" t="str">
        <f t="shared" si="57"/>
        <v/>
      </c>
      <c r="AE228" s="15" t="str">
        <f t="shared" ca="1" si="58"/>
        <v/>
      </c>
      <c r="AF228" s="15" t="str">
        <f ca="1">IF($AB228="","",IF(OR([1]Tablas!A$1&gt;MATCH("?*",$AB229:$AB245,0),INDEX($T:$T,ROW($M227)+[1]Tablas!A$1)&lt;5),"",IF(INDEX($T:$T,ROW($M227)+[1]Tablas!A$1)&lt;6,"000",SUBSTITUTE(SUBSTITUTE(SUBSTITUTE(SUBSTITUTE(SUBSTITUTE(SUBSTITUTE(SUBSTITUTE(INDIRECT(ADDRESS(ROW($M227)+[1]Tablas!A$1,COLUMN($M228))),", ",""),"Aire","1"),"Agua","2"),"Fuego","3"),"Tierra","4"),"Luz","5"),"Oscuridad","6"))))</f>
        <v/>
      </c>
      <c r="AG228" s="15" t="str">
        <f ca="1">IF($AB228="","",IF(OR([1]Tablas!B$1&gt;MATCH("?*",$AB229:$AB245,0),INDEX($T:$T,ROW($M227)+[1]Tablas!B$1)&lt;5),"",IF(INDEX($T:$T,ROW($M227)+[1]Tablas!B$1)&lt;6,"000",SUBSTITUTE(SUBSTITUTE(SUBSTITUTE(SUBSTITUTE(SUBSTITUTE(SUBSTITUTE(SUBSTITUTE(INDIRECT(ADDRESS(ROW($M227)+[1]Tablas!B$1,COLUMN($M228))),", ",""),"Aire","1"),"Agua","2"),"Fuego","3"),"Tierra","4"),"Luz","5"),"Oscuridad","6"))))</f>
        <v/>
      </c>
      <c r="AH228" s="15" t="str">
        <f ca="1">IF($AB228="","",IF(OR([1]Tablas!C$1&gt;MATCH("?*",$AB229:$AB245,0),INDEX($T:$T,ROW($M227)+[1]Tablas!C$1)&lt;5),"",IF(INDEX($T:$T,ROW($M227)+[1]Tablas!C$1)&lt;6,"000",SUBSTITUTE(SUBSTITUTE(SUBSTITUTE(SUBSTITUTE(SUBSTITUTE(SUBSTITUTE(SUBSTITUTE(INDIRECT(ADDRESS(ROW($M227)+[1]Tablas!C$1,COLUMN($M228))),", ",""),"Aire","1"),"Agua","2"),"Fuego","3"),"Tierra","4"),"Luz","5"),"Oscuridad","6"))))</f>
        <v/>
      </c>
      <c r="AI228" s="15" t="str">
        <f ca="1">IF($AB228="","",IF(OR([1]Tablas!D$1&gt;MATCH("?*",$AB229:$AB245,0),INDEX($T:$T,ROW($M227)+[1]Tablas!D$1)&lt;5),"",IF(INDEX($T:$T,ROW($M227)+[1]Tablas!D$1)&lt;6,"000",SUBSTITUTE(SUBSTITUTE(SUBSTITUTE(SUBSTITUTE(SUBSTITUTE(SUBSTITUTE(SUBSTITUTE(INDIRECT(ADDRESS(ROW($M227)+[1]Tablas!D$1,COLUMN($M228))),", ",""),"Aire","1"),"Agua","2"),"Fuego","3"),"Tierra","4"),"Luz","5"),"Oscuridad","6"))))</f>
        <v/>
      </c>
      <c r="AJ228" s="15" t="str">
        <f ca="1">IF($AB228="","",IF(OR([1]Tablas!E$1&gt;MATCH("?*",$AB229:$AB245,0),INDEX($T:$T,ROW($M227)+[1]Tablas!E$1)&lt;5),"",IF(INDEX($T:$T,ROW($M227)+[1]Tablas!E$1)&lt;6,"000",SUBSTITUTE(SUBSTITUTE(SUBSTITUTE(SUBSTITUTE(SUBSTITUTE(SUBSTITUTE(SUBSTITUTE(INDIRECT(ADDRESS(ROW($M227)+[1]Tablas!E$1,COLUMN($M228))),", ",""),"Aire","1"),"Agua","2"),"Fuego","3"),"Tierra","4"),"Luz","5"),"Oscuridad","6"))))</f>
        <v/>
      </c>
      <c r="AK228" s="15" t="str">
        <f ca="1">IF($AB228="","",IF(OR([1]Tablas!F$1&gt;MATCH("?*",$AB229:$AB245,0),INDEX($T:$T,ROW($M227)+[1]Tablas!F$1)&lt;5),"",IF(INDEX($T:$T,ROW($M227)+[1]Tablas!F$1)&lt;6,"000",SUBSTITUTE(SUBSTITUTE(SUBSTITUTE(SUBSTITUTE(SUBSTITUTE(SUBSTITUTE(SUBSTITUTE(INDIRECT(ADDRESS(ROW($M227)+[1]Tablas!F$1,COLUMN($M228))),", ",""),"Aire","1"),"Agua","2"),"Fuego","3"),"Tierra","4"),"Luz","5"),"Oscuridad","6"))))</f>
        <v/>
      </c>
    </row>
    <row r="229" spans="1:37" x14ac:dyDescent="0.25">
      <c r="A229" s="71"/>
      <c r="B229" s="18" t="s">
        <v>281</v>
      </c>
      <c r="C229" s="15" t="str">
        <f t="shared" si="50"/>
        <v/>
      </c>
      <c r="D229" s="15" t="str">
        <f t="shared" si="51"/>
        <v/>
      </c>
      <c r="F229" s="15" t="str">
        <f t="array" ref="F229">IF(C229&lt;&gt;"",ADDRESS(ROW(C229),COLUMN(C229))&amp;":"&amp;ADDRESS(ROW(C229)-1+MATCH(TRUE,C230:$C$463&lt;&gt;"",0),COLUMN(U229)),F228)</f>
        <v>$C$227:$U$229</v>
      </c>
      <c r="M229" s="18" t="str">
        <f>IFERROR(VLOOKUP(G229,ListaEfectos!$A$4:$F$77,6,0),"")</f>
        <v/>
      </c>
      <c r="N229" s="46">
        <f>IF(G229="requerimiento","Desventaja",IFERROR(IF(VLOOKUP($G229,ListaEfectos!$A$4:$F$77,1,0)&lt;&gt;"","Efecto"),IFERROR(IF(VLOOKUP($G229,ListaDesventajas!$A$2:$A$24,1,0)&lt;&gt;"","Desventaja"),G229)))</f>
        <v>0</v>
      </c>
      <c r="O229" s="17">
        <f ca="1">IF($N229="Efecto",IFERROR(VLOOKUP(H229,INDIRECT(VLOOKUP($G229,ListaEfectos!$A$4:$F$77,2,0)),2,0),0),IF($N229="Desventaja",IFERROR(VLOOKUP(H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P229" s="15">
        <f ca="1">IF($N229="Efecto",IFERROR(VLOOKUP(I229,INDIRECT(VLOOKUP($G229,ListaEfectos!$A$4:$F$77,2,0)),2,0),0),IF($N229="Desventaja",IFERROR(VLOOKUP(I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Q229" s="15">
        <f ca="1">IF($N229="Efecto",IFERROR(VLOOKUP(J229,INDIRECT(VLOOKUP($G229,ListaEfectos!$A$4:$F$77,2,0)),2,0),0),IF($N229="Desventaja",IFERROR(VLOOKUP(J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R229" s="15">
        <f ca="1">IF($N229="Efecto",IFERROR(VLOOKUP(K229,INDIRECT(VLOOKUP($G229,ListaEfectos!$A$4:$F$77,2,0)),2,0),0),IF($N229="Desventaja",IFERROR(VLOOKUP(K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S229" s="15">
        <f ca="1">IF($N229="Efecto",IFERROR(VLOOKUP(L229,INDIRECT(VLOOKUP($G229,ListaEfectos!$A$4:$F$77,2,0)),2,0),0),IF($N229="Desventaja",IFERROR(VLOOKUP(L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T229" s="52">
        <f t="shared" ca="1" si="60"/>
        <v>0</v>
      </c>
      <c r="V229" s="15" t="str">
        <f t="shared" si="61"/>
        <v/>
      </c>
      <c r="W229" s="15" t="str">
        <f t="shared" si="62"/>
        <v/>
      </c>
      <c r="X229" s="15" t="str">
        <f t="shared" si="52"/>
        <v/>
      </c>
      <c r="Y229" s="34" t="str">
        <f t="shared" ca="1" si="59"/>
        <v/>
      </c>
      <c r="Z229" s="34" t="str">
        <f t="shared" ca="1" si="53"/>
        <v/>
      </c>
      <c r="AA229" s="34" t="str">
        <f t="shared" ca="1" si="54"/>
        <v/>
      </c>
      <c r="AB229" s="61" t="str">
        <f t="shared" ca="1" si="55"/>
        <v/>
      </c>
      <c r="AC229" s="62" t="str">
        <f t="shared" ca="1" si="56"/>
        <v/>
      </c>
      <c r="AD229" s="56" t="str">
        <f t="shared" si="57"/>
        <v>Defensa especializada</v>
      </c>
      <c r="AE229" s="15" t="str">
        <f t="shared" ca="1" si="58"/>
        <v/>
      </c>
      <c r="AF229" s="15" t="str">
        <f ca="1">IF($AB229="","",IF(OR([1]Tablas!A$1&gt;MATCH("?*",$AB230:$AB246,0),INDEX($T:$T,ROW($M228)+[1]Tablas!A$1)&lt;5),"",IF(INDEX($T:$T,ROW($M228)+[1]Tablas!A$1)&lt;6,"000",SUBSTITUTE(SUBSTITUTE(SUBSTITUTE(SUBSTITUTE(SUBSTITUTE(SUBSTITUTE(SUBSTITUTE(INDIRECT(ADDRESS(ROW($M228)+[1]Tablas!A$1,COLUMN($M229))),", ",""),"Aire","1"),"Agua","2"),"Fuego","3"),"Tierra","4"),"Luz","5"),"Oscuridad","6"))))</f>
        <v/>
      </c>
      <c r="AG229" s="15" t="str">
        <f ca="1">IF($AB229="","",IF(OR([1]Tablas!B$1&gt;MATCH("?*",$AB230:$AB246,0),INDEX($T:$T,ROW($M228)+[1]Tablas!B$1)&lt;5),"",IF(INDEX($T:$T,ROW($M228)+[1]Tablas!B$1)&lt;6,"000",SUBSTITUTE(SUBSTITUTE(SUBSTITUTE(SUBSTITUTE(SUBSTITUTE(SUBSTITUTE(SUBSTITUTE(INDIRECT(ADDRESS(ROW($M228)+[1]Tablas!B$1,COLUMN($M229))),", ",""),"Aire","1"),"Agua","2"),"Fuego","3"),"Tierra","4"),"Luz","5"),"Oscuridad","6"))))</f>
        <v/>
      </c>
      <c r="AH229" s="15" t="str">
        <f ca="1">IF($AB229="","",IF(OR([1]Tablas!C$1&gt;MATCH("?*",$AB230:$AB246,0),INDEX($T:$T,ROW($M228)+[1]Tablas!C$1)&lt;5),"",IF(INDEX($T:$T,ROW($M228)+[1]Tablas!C$1)&lt;6,"000",SUBSTITUTE(SUBSTITUTE(SUBSTITUTE(SUBSTITUTE(SUBSTITUTE(SUBSTITUTE(SUBSTITUTE(INDIRECT(ADDRESS(ROW($M228)+[1]Tablas!C$1,COLUMN($M229))),", ",""),"Aire","1"),"Agua","2"),"Fuego","3"),"Tierra","4"),"Luz","5"),"Oscuridad","6"))))</f>
        <v/>
      </c>
      <c r="AI229" s="15" t="str">
        <f ca="1">IF($AB229="","",IF(OR([1]Tablas!D$1&gt;MATCH("?*",$AB230:$AB246,0),INDEX($T:$T,ROW($M228)+[1]Tablas!D$1)&lt;5),"",IF(INDEX($T:$T,ROW($M228)+[1]Tablas!D$1)&lt;6,"000",SUBSTITUTE(SUBSTITUTE(SUBSTITUTE(SUBSTITUTE(SUBSTITUTE(SUBSTITUTE(SUBSTITUTE(INDIRECT(ADDRESS(ROW($M228)+[1]Tablas!D$1,COLUMN($M229))),", ",""),"Aire","1"),"Agua","2"),"Fuego","3"),"Tierra","4"),"Luz","5"),"Oscuridad","6"))))</f>
        <v/>
      </c>
      <c r="AJ229" s="15" t="str">
        <f ca="1">IF($AB229="","",IF(OR([1]Tablas!E$1&gt;MATCH("?*",$AB230:$AB246,0),INDEX($T:$T,ROW($M228)+[1]Tablas!E$1)&lt;5),"",IF(INDEX($T:$T,ROW($M228)+[1]Tablas!E$1)&lt;6,"000",SUBSTITUTE(SUBSTITUTE(SUBSTITUTE(SUBSTITUTE(SUBSTITUTE(SUBSTITUTE(SUBSTITUTE(INDIRECT(ADDRESS(ROW($M228)+[1]Tablas!E$1,COLUMN($M229))),", ",""),"Aire","1"),"Agua","2"),"Fuego","3"),"Tierra","4"),"Luz","5"),"Oscuridad","6"))))</f>
        <v/>
      </c>
      <c r="AK229" s="15" t="str">
        <f ca="1">IF($AB229="","",IF(OR([1]Tablas!F$1&gt;MATCH("?*",$AB230:$AB246,0),INDEX($T:$T,ROW($M228)+[1]Tablas!F$1)&lt;5),"",IF(INDEX($T:$T,ROW($M228)+[1]Tablas!F$1)&lt;6,"000",SUBSTITUTE(SUBSTITUTE(SUBSTITUTE(SUBSTITUTE(SUBSTITUTE(SUBSTITUTE(SUBSTITUTE(INDIRECT(ADDRESS(ROW($M228)+[1]Tablas!F$1,COLUMN($M229))),", ",""),"Aire","1"),"Agua","2"),"Fuego","3"),"Tierra","4"),"Luz","5"),"Oscuridad","6"))))</f>
        <v/>
      </c>
    </row>
    <row r="230" spans="1:37" x14ac:dyDescent="0.25">
      <c r="A230" s="71"/>
      <c r="B230" s="18" t="s">
        <v>459</v>
      </c>
      <c r="C230" s="15">
        <f t="shared" si="50"/>
        <v>65</v>
      </c>
      <c r="D230" s="15">
        <f t="shared" si="51"/>
        <v>2</v>
      </c>
      <c r="E230" s="15" t="s">
        <v>143</v>
      </c>
      <c r="F230" s="15" t="str">
        <f t="array" ref="F230">IF(C230&lt;&gt;"",ADDRESS(ROW(C230),COLUMN(C230))&amp;":"&amp;ADDRESS(ROW(C230)-1+MATCH(TRUE,C231:$C$463&lt;&gt;"",0),COLUMN(U230)),F229)</f>
        <v>$C$230:$U$233</v>
      </c>
      <c r="G230" s="18" t="s">
        <v>335</v>
      </c>
      <c r="H230" s="29" t="s">
        <v>345</v>
      </c>
      <c r="M230" s="18" t="str">
        <f>IFERROR(VLOOKUP(G230,ListaEfectos!$A$4:$F$77,6,0),"")</f>
        <v>Agua, Luz, Tierra</v>
      </c>
      <c r="N230" s="46" t="str">
        <f>IF(G230="requerimiento","Desventaja",IFERROR(IF(VLOOKUP($G230,ListaEfectos!$A$4:$F$77,1,0)&lt;&gt;"","Efecto"),IFERROR(IF(VLOOKUP($G230,ListaDesventajas!$A$2:$A$24,1,0)&lt;&gt;"","Desventaja"),G230)))</f>
        <v>Efecto</v>
      </c>
      <c r="O230" s="17">
        <f ca="1">IF($N230="Efecto",IFERROR(VLOOKUP(H230,INDIRECT(VLOOKUP($G230,ListaEfectos!$A$4:$F$77,2,0)),2,0),0),IF($N230="Desventaja",IFERROR(VLOOKUP(H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20</v>
      </c>
      <c r="P230" s="15">
        <f ca="1">IF($N230="Efecto",IFERROR(VLOOKUP(I230,INDIRECT(VLOOKUP($G230,ListaEfectos!$A$4:$F$77,2,0)),2,0),0),IF($N230="Desventaja",IFERROR(VLOOKUP(I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0</v>
      </c>
      <c r="Q230" s="15">
        <f ca="1">IF($N230="Efecto",IFERROR(VLOOKUP(J230,INDIRECT(VLOOKUP($G230,ListaEfectos!$A$4:$F$77,2,0)),2,0),0),IF($N230="Desventaja",IFERROR(VLOOKUP(J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0</v>
      </c>
      <c r="R230" s="15">
        <f ca="1">IF($N230="Efecto",IFERROR(VLOOKUP(K230,INDIRECT(VLOOKUP($G230,ListaEfectos!$A$4:$F$77,2,0)),2,0),0),IF($N230="Desventaja",IFERROR(VLOOKUP(K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0</v>
      </c>
      <c r="S230" s="15">
        <f ca="1">IF($N230="Efecto",IFERROR(VLOOKUP(L230,INDIRECT(VLOOKUP($G230,ListaEfectos!$A$4:$F$77,2,0)),2,0),0),IF($N230="Desventaja",IFERROR(VLOOKUP(L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0</v>
      </c>
      <c r="T230" s="52">
        <f t="shared" ca="1" si="60"/>
        <v>20</v>
      </c>
      <c r="V230" s="15" t="str">
        <f t="shared" si="61"/>
        <v>Habilidad de Parada (+75)</v>
      </c>
      <c r="W230" s="15" t="str">
        <f t="shared" si="62"/>
        <v/>
      </c>
      <c r="X230" s="15" t="str">
        <f t="shared" si="52"/>
        <v/>
      </c>
      <c r="Y230" s="34" t="str">
        <f t="shared" ca="1" si="59"/>
        <v>Habilidad de Parada (+75), Defensas Adicionales (+2)</v>
      </c>
      <c r="Z230" s="34" t="str">
        <f t="shared" ca="1" si="53"/>
        <v>Defensa especializada (Conjuros)</v>
      </c>
      <c r="AA230" s="34" t="str">
        <f t="shared" ca="1" si="54"/>
        <v/>
      </c>
      <c r="AB230" s="61" t="str">
        <f t="shared" ca="1" si="55"/>
        <v>Habilidad de Parada (+75), Defensas Adicionales (+2)</v>
      </c>
      <c r="AC230" s="62" t="str">
        <f t="shared" ca="1" si="56"/>
        <v>Defensa especializada (Conjuros)</v>
      </c>
      <c r="AD230" s="56" t="str">
        <f t="shared" si="57"/>
        <v>Aeternum</v>
      </c>
      <c r="AE230" s="15" t="str">
        <f t="shared" ca="1" si="58"/>
        <v>Agua, Luz, Tierra, Luz</v>
      </c>
      <c r="AF230" s="15" t="str">
        <f ca="1">IF($AB230="","",IF(OR([1]Tablas!A$1&gt;MATCH("?*",$AB231:$AB247,0),INDEX($T:$T,ROW($M229)+[1]Tablas!A$1)&lt;5),"",IF(INDEX($T:$T,ROW($M229)+[1]Tablas!A$1)&lt;6,"000",SUBSTITUTE(SUBSTITUTE(SUBSTITUTE(SUBSTITUTE(SUBSTITUTE(SUBSTITUTE(SUBSTITUTE(INDIRECT(ADDRESS(ROW($M229)+[1]Tablas!A$1,COLUMN($M230))),", ",""),"Aire","1"),"Agua","2"),"Fuego","3"),"Tierra","4"),"Luz","5"),"Oscuridad","6"))))</f>
        <v>254</v>
      </c>
      <c r="AG230" s="15" t="str">
        <f ca="1">IF($AB230="","",IF(OR([1]Tablas!B$1&gt;MATCH("?*",$AB231:$AB247,0),INDEX($T:$T,ROW($M229)+[1]Tablas!B$1)&lt;5),"",IF(INDEX($T:$T,ROW($M229)+[1]Tablas!B$1)&lt;6,"000",SUBSTITUTE(SUBSTITUTE(SUBSTITUTE(SUBSTITUTE(SUBSTITUTE(SUBSTITUTE(SUBSTITUTE(INDIRECT(ADDRESS(ROW($M229)+[1]Tablas!B$1,COLUMN($M230))),", ",""),"Aire","1"),"Agua","2"),"Fuego","3"),"Tierra","4"),"Luz","5"),"Oscuridad","6"))))</f>
        <v>000</v>
      </c>
      <c r="AH230" s="15" t="str">
        <f ca="1">IF($AB230="","",IF(OR([1]Tablas!C$1&gt;MATCH("?*",$AB231:$AB247,0),INDEX($T:$T,ROW($M229)+[1]Tablas!C$1)&lt;5),"",IF(INDEX($T:$T,ROW($M229)+[1]Tablas!C$1)&lt;6,"000",SUBSTITUTE(SUBSTITUTE(SUBSTITUTE(SUBSTITUTE(SUBSTITUTE(SUBSTITUTE(SUBSTITUTE(INDIRECT(ADDRESS(ROW($M229)+[1]Tablas!C$1,COLUMN($M230))),", ",""),"Aire","1"),"Agua","2"),"Fuego","3"),"Tierra","4"),"Luz","5"),"Oscuridad","6"))))</f>
        <v/>
      </c>
      <c r="AI230" s="15" t="str">
        <f ca="1">IF($AB230="","",IF(OR([1]Tablas!D$1&gt;MATCH("?*",$AB231:$AB247,0),INDEX($T:$T,ROW($M229)+[1]Tablas!D$1)&lt;5),"",IF(INDEX($T:$T,ROW($M229)+[1]Tablas!D$1)&lt;6,"000",SUBSTITUTE(SUBSTITUTE(SUBSTITUTE(SUBSTITUTE(SUBSTITUTE(SUBSTITUTE(SUBSTITUTE(INDIRECT(ADDRESS(ROW($M229)+[1]Tablas!D$1,COLUMN($M230))),", ",""),"Aire","1"),"Agua","2"),"Fuego","3"),"Tierra","4"),"Luz","5"),"Oscuridad","6"))))</f>
        <v/>
      </c>
      <c r="AJ230" s="15" t="str">
        <f ca="1">IF($AB230="","",IF(OR([1]Tablas!E$1&gt;MATCH("?*",$AB231:$AB247,0),INDEX($T:$T,ROW($M229)+[1]Tablas!E$1)&lt;5),"",IF(INDEX($T:$T,ROW($M229)+[1]Tablas!E$1)&lt;6,"000",SUBSTITUTE(SUBSTITUTE(SUBSTITUTE(SUBSTITUTE(SUBSTITUTE(SUBSTITUTE(SUBSTITUTE(INDIRECT(ADDRESS(ROW($M229)+[1]Tablas!E$1,COLUMN($M230))),", ",""),"Aire","1"),"Agua","2"),"Fuego","3"),"Tierra","4"),"Luz","5"),"Oscuridad","6"))))</f>
        <v/>
      </c>
      <c r="AK230" s="15" t="str">
        <f ca="1">IF($AB230="","",IF(OR([1]Tablas!F$1&gt;MATCH("?*",$AB231:$AB247,0),INDEX($T:$T,ROW($M229)+[1]Tablas!F$1)&lt;5),"",IF(INDEX($T:$T,ROW($M229)+[1]Tablas!F$1)&lt;6,"000",SUBSTITUTE(SUBSTITUTE(SUBSTITUTE(SUBSTITUTE(SUBSTITUTE(SUBSTITUTE(SUBSTITUTE(INDIRECT(ADDRESS(ROW($M229)+[1]Tablas!F$1,COLUMN($M230))),", ",""),"Aire","1"),"Agua","2"),"Fuego","3"),"Tierra","4"),"Luz","5"),"Oscuridad","6"))))</f>
        <v/>
      </c>
    </row>
    <row r="231" spans="1:37" x14ac:dyDescent="0.25">
      <c r="A231" s="71"/>
      <c r="C231" s="15" t="str">
        <f t="shared" si="50"/>
        <v/>
      </c>
      <c r="D231" s="15" t="str">
        <f t="shared" si="51"/>
        <v/>
      </c>
      <c r="E231" s="15" t="s">
        <v>144</v>
      </c>
      <c r="F231" s="15" t="str">
        <f t="array" ref="F231">IF(C231&lt;&gt;"",ADDRESS(ROW(C231),COLUMN(C231))&amp;":"&amp;ADDRESS(ROW(C231)-1+MATCH(TRUE,C232:$C$463&lt;&gt;"",0),COLUMN(U231)),F230)</f>
        <v>$C$230:$U$233</v>
      </c>
      <c r="G231" s="18" t="s">
        <v>302</v>
      </c>
      <c r="H231" s="16" t="s">
        <v>567</v>
      </c>
      <c r="M231" s="18" t="str">
        <f>IFERROR(VLOOKUP(G231,ListaEfectos!$A$4:$F$77,6,0),"")</f>
        <v>Luz</v>
      </c>
      <c r="N231" s="46" t="str">
        <f>IF(G231="requerimiento","Desventaja",IFERROR(IF(VLOOKUP($G231,ListaEfectos!$A$4:$F$77,1,0)&lt;&gt;"","Efecto"),IFERROR(IF(VLOOKUP($G231,ListaDesventajas!$A$2:$A$24,1,0)&lt;&gt;"","Desventaja"),G231)))</f>
        <v>Efecto</v>
      </c>
      <c r="O231" s="17">
        <f ca="1">IF($N231="Efecto",IFERROR(VLOOKUP(H231,INDIRECT(VLOOKUP($G231,ListaEfectos!$A$4:$F$77,2,0)),2,0),0),IF($N231="Desventaja",IFERROR(VLOOKUP(H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5</v>
      </c>
      <c r="P231" s="15">
        <f ca="1">IF($N231="Efecto",IFERROR(VLOOKUP(I231,INDIRECT(VLOOKUP($G231,ListaEfectos!$A$4:$F$77,2,0)),2,0),0),IF($N231="Desventaja",IFERROR(VLOOKUP(I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0</v>
      </c>
      <c r="Q231" s="15">
        <f ca="1">IF($N231="Efecto",IFERROR(VLOOKUP(J231,INDIRECT(VLOOKUP($G231,ListaEfectos!$A$4:$F$77,2,0)),2,0),0),IF($N231="Desventaja",IFERROR(VLOOKUP(J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0</v>
      </c>
      <c r="R231" s="15">
        <f ca="1">IF($N231="Efecto",IFERROR(VLOOKUP(K231,INDIRECT(VLOOKUP($G231,ListaEfectos!$A$4:$F$77,2,0)),2,0),0),IF($N231="Desventaja",IFERROR(VLOOKUP(K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0</v>
      </c>
      <c r="S231" s="15">
        <f ca="1">IF($N231="Efecto",IFERROR(VLOOKUP(L231,INDIRECT(VLOOKUP($G231,ListaEfectos!$A$4:$F$77,2,0)),2,0),0),IF($N231="Desventaja",IFERROR(VLOOKUP(L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0</v>
      </c>
      <c r="T231" s="52">
        <f t="shared" ca="1" si="60"/>
        <v>5</v>
      </c>
      <c r="V231" s="15" t="str">
        <f t="shared" si="61"/>
        <v>Defensas Adicionales (+2)</v>
      </c>
      <c r="W231" s="15" t="str">
        <f t="shared" si="62"/>
        <v/>
      </c>
      <c r="X231" s="15" t="str">
        <f t="shared" si="52"/>
        <v/>
      </c>
      <c r="Y231" s="34" t="str">
        <f t="shared" ca="1" si="59"/>
        <v/>
      </c>
      <c r="Z231" s="34" t="str">
        <f t="shared" ca="1" si="53"/>
        <v/>
      </c>
      <c r="AA231" s="34" t="str">
        <f t="shared" ca="1" si="54"/>
        <v/>
      </c>
      <c r="AB231" s="61" t="str">
        <f t="shared" ca="1" si="55"/>
        <v/>
      </c>
      <c r="AC231" s="62" t="str">
        <f t="shared" ca="1" si="56"/>
        <v/>
      </c>
      <c r="AD231" s="56" t="str">
        <f t="shared" si="57"/>
        <v/>
      </c>
      <c r="AE231" s="15" t="str">
        <f t="shared" ca="1" si="58"/>
        <v/>
      </c>
      <c r="AF231" s="15" t="str">
        <f ca="1">IF($AB231="","",IF(OR([1]Tablas!A$1&gt;MATCH("?*",$AB232:$AB248,0),INDEX($T:$T,ROW($M230)+[1]Tablas!A$1)&lt;5),"",IF(INDEX($T:$T,ROW($M230)+[1]Tablas!A$1)&lt;6,"000",SUBSTITUTE(SUBSTITUTE(SUBSTITUTE(SUBSTITUTE(SUBSTITUTE(SUBSTITUTE(SUBSTITUTE(INDIRECT(ADDRESS(ROW($M230)+[1]Tablas!A$1,COLUMN($M231))),", ",""),"Aire","1"),"Agua","2"),"Fuego","3"),"Tierra","4"),"Luz","5"),"Oscuridad","6"))))</f>
        <v/>
      </c>
      <c r="AG231" s="15" t="str">
        <f ca="1">IF($AB231="","",IF(OR([1]Tablas!B$1&gt;MATCH("?*",$AB232:$AB248,0),INDEX($T:$T,ROW($M230)+[1]Tablas!B$1)&lt;5),"",IF(INDEX($T:$T,ROW($M230)+[1]Tablas!B$1)&lt;6,"000",SUBSTITUTE(SUBSTITUTE(SUBSTITUTE(SUBSTITUTE(SUBSTITUTE(SUBSTITUTE(SUBSTITUTE(INDIRECT(ADDRESS(ROW($M230)+[1]Tablas!B$1,COLUMN($M231))),", ",""),"Aire","1"),"Agua","2"),"Fuego","3"),"Tierra","4"),"Luz","5"),"Oscuridad","6"))))</f>
        <v/>
      </c>
      <c r="AH231" s="15" t="str">
        <f ca="1">IF($AB231="","",IF(OR([1]Tablas!C$1&gt;MATCH("?*",$AB232:$AB248,0),INDEX($T:$T,ROW($M230)+[1]Tablas!C$1)&lt;5),"",IF(INDEX($T:$T,ROW($M230)+[1]Tablas!C$1)&lt;6,"000",SUBSTITUTE(SUBSTITUTE(SUBSTITUTE(SUBSTITUTE(SUBSTITUTE(SUBSTITUTE(SUBSTITUTE(INDIRECT(ADDRESS(ROW($M230)+[1]Tablas!C$1,COLUMN($M231))),", ",""),"Aire","1"),"Agua","2"),"Fuego","3"),"Tierra","4"),"Luz","5"),"Oscuridad","6"))))</f>
        <v/>
      </c>
      <c r="AI231" s="15" t="str">
        <f ca="1">IF($AB231="","",IF(OR([1]Tablas!D$1&gt;MATCH("?*",$AB232:$AB248,0),INDEX($T:$T,ROW($M230)+[1]Tablas!D$1)&lt;5),"",IF(INDEX($T:$T,ROW($M230)+[1]Tablas!D$1)&lt;6,"000",SUBSTITUTE(SUBSTITUTE(SUBSTITUTE(SUBSTITUTE(SUBSTITUTE(SUBSTITUTE(SUBSTITUTE(INDIRECT(ADDRESS(ROW($M230)+[1]Tablas!D$1,COLUMN($M231))),", ",""),"Aire","1"),"Agua","2"),"Fuego","3"),"Tierra","4"),"Luz","5"),"Oscuridad","6"))))</f>
        <v/>
      </c>
      <c r="AJ231" s="15" t="str">
        <f ca="1">IF($AB231="","",IF(OR([1]Tablas!E$1&gt;MATCH("?*",$AB232:$AB248,0),INDEX($T:$T,ROW($M230)+[1]Tablas!E$1)&lt;5),"",IF(INDEX($T:$T,ROW($M230)+[1]Tablas!E$1)&lt;6,"000",SUBSTITUTE(SUBSTITUTE(SUBSTITUTE(SUBSTITUTE(SUBSTITUTE(SUBSTITUTE(SUBSTITUTE(INDIRECT(ADDRESS(ROW($M230)+[1]Tablas!E$1,COLUMN($M231))),", ",""),"Aire","1"),"Agua","2"),"Fuego","3"),"Tierra","4"),"Luz","5"),"Oscuridad","6"))))</f>
        <v/>
      </c>
      <c r="AK231" s="15" t="str">
        <f ca="1">IF($AB231="","",IF(OR([1]Tablas!F$1&gt;MATCH("?*",$AB232:$AB248,0),INDEX($T:$T,ROW($M230)+[1]Tablas!F$1)&lt;5),"",IF(INDEX($T:$T,ROW($M230)+[1]Tablas!F$1)&lt;6,"000",SUBSTITUTE(SUBSTITUTE(SUBSTITUTE(SUBSTITUTE(SUBSTITUTE(SUBSTITUTE(SUBSTITUTE(INDIRECT(ADDRESS(ROW($M230)+[1]Tablas!F$1,COLUMN($M231))),", ",""),"Aire","1"),"Agua","2"),"Fuego","3"),"Tierra","4"),"Luz","5"),"Oscuridad","6"))))</f>
        <v/>
      </c>
    </row>
    <row r="232" spans="1:37" x14ac:dyDescent="0.25">
      <c r="A232" s="71"/>
      <c r="C232" s="15" t="str">
        <f t="shared" ref="C232:C295" si="63">IFERROR(VALUE(MID(B232,FIND("(",B232)+1,FIND(")",B232)-FIND("(",B232)-4)),"")</f>
        <v/>
      </c>
      <c r="D232" s="15" t="str">
        <f t="shared" ref="D232:D295" si="64">IFERROR(VALUE(RIGHT(B232,1)),"")</f>
        <v/>
      </c>
      <c r="E232" s="15" t="s">
        <v>75</v>
      </c>
      <c r="F232" s="15" t="str">
        <f t="array" ref="F232">IF(C232&lt;&gt;"",ADDRESS(ROW(C232),COLUMN(C232))&amp;":"&amp;ADDRESS(ROW(C232)-1+MATCH(TRUE,C233:$C$463&lt;&gt;"",0),COLUMN(U232)),F231)</f>
        <v>$C$230:$U$233</v>
      </c>
      <c r="G232" s="18" t="s">
        <v>1131</v>
      </c>
      <c r="H232" s="28" t="s">
        <v>1076</v>
      </c>
      <c r="M232" s="18" t="str">
        <f>IFERROR(VLOOKUP(G232,ListaEfectos!$A$4:$F$77,6,0),"")</f>
        <v/>
      </c>
      <c r="N232" s="46" t="str">
        <f>IF(G232="requerimiento","Desventaja",IFERROR(IF(VLOOKUP($G232,ListaEfectos!$A$4:$F$77,1,0)&lt;&gt;"","Efecto"),IFERROR(IF(VLOOKUP($G232,ListaDesventajas!$A$2:$A$24,1,0)&lt;&gt;"","Desventaja"),G232)))</f>
        <v>Desventaja</v>
      </c>
      <c r="O232" s="17">
        <f ca="1">IF($N232="Efecto",IFERROR(VLOOKUP(H232,INDIRECT(VLOOKUP($G232,ListaEfectos!$A$4:$F$77,2,0)),2,0),0),IF($N232="Desventaja",IFERROR(VLOOKUP(H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-15</v>
      </c>
      <c r="P232" s="15">
        <f ca="1">IF($N232="Efecto",IFERROR(VLOOKUP(I232,INDIRECT(VLOOKUP($G232,ListaEfectos!$A$4:$F$77,2,0)),2,0),0),IF($N232="Desventaja",IFERROR(VLOOKUP(I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0</v>
      </c>
      <c r="Q232" s="15">
        <f ca="1">IF($N232="Efecto",IFERROR(VLOOKUP(J232,INDIRECT(VLOOKUP($G232,ListaEfectos!$A$4:$F$77,2,0)),2,0),0),IF($N232="Desventaja",IFERROR(VLOOKUP(J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0</v>
      </c>
      <c r="R232" s="15">
        <f ca="1">IF($N232="Efecto",IFERROR(VLOOKUP(K232,INDIRECT(VLOOKUP($G232,ListaEfectos!$A$4:$F$77,2,0)),2,0),0),IF($N232="Desventaja",IFERROR(VLOOKUP(K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0</v>
      </c>
      <c r="S232" s="15">
        <f ca="1">IF($N232="Efecto",IFERROR(VLOOKUP(L232,INDIRECT(VLOOKUP($G232,ListaEfectos!$A$4:$F$77,2,0)),2,0),0),IF($N232="Desventaja",IFERROR(VLOOKUP(L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0</v>
      </c>
      <c r="T232" s="52">
        <f t="shared" ca="1" si="60"/>
        <v>-15</v>
      </c>
      <c r="V232" s="15" t="str">
        <f t="shared" si="61"/>
        <v/>
      </c>
      <c r="W232" s="15" t="str">
        <f t="shared" si="62"/>
        <v>Defensa especializada (Conjuros)</v>
      </c>
      <c r="X232" s="15" t="str">
        <f t="shared" si="52"/>
        <v/>
      </c>
      <c r="Y232" s="34" t="str">
        <f t="shared" ca="1" si="59"/>
        <v/>
      </c>
      <c r="Z232" s="34" t="str">
        <f t="shared" ca="1" si="53"/>
        <v/>
      </c>
      <c r="AA232" s="34" t="str">
        <f t="shared" ca="1" si="54"/>
        <v/>
      </c>
      <c r="AB232" s="61" t="str">
        <f t="shared" ca="1" si="55"/>
        <v/>
      </c>
      <c r="AC232" s="62" t="str">
        <f t="shared" ca="1" si="56"/>
        <v/>
      </c>
      <c r="AD232" s="56" t="str">
        <f t="shared" si="57"/>
        <v/>
      </c>
      <c r="AE232" s="15" t="str">
        <f t="shared" ca="1" si="58"/>
        <v/>
      </c>
      <c r="AF232" s="15" t="str">
        <f ca="1">IF($AB232="","",IF(OR([1]Tablas!A$1&gt;MATCH("?*",$AB233:$AB249,0),INDEX($T:$T,ROW($M231)+[1]Tablas!A$1)&lt;5),"",IF(INDEX($T:$T,ROW($M231)+[1]Tablas!A$1)&lt;6,"000",SUBSTITUTE(SUBSTITUTE(SUBSTITUTE(SUBSTITUTE(SUBSTITUTE(SUBSTITUTE(SUBSTITUTE(INDIRECT(ADDRESS(ROW($M231)+[1]Tablas!A$1,COLUMN($M232))),", ",""),"Aire","1"),"Agua","2"),"Fuego","3"),"Tierra","4"),"Luz","5"),"Oscuridad","6"))))</f>
        <v/>
      </c>
      <c r="AG232" s="15" t="str">
        <f ca="1">IF($AB232="","",IF(OR([1]Tablas!B$1&gt;MATCH("?*",$AB233:$AB249,0),INDEX($T:$T,ROW($M231)+[1]Tablas!B$1)&lt;5),"",IF(INDEX($T:$T,ROW($M231)+[1]Tablas!B$1)&lt;6,"000",SUBSTITUTE(SUBSTITUTE(SUBSTITUTE(SUBSTITUTE(SUBSTITUTE(SUBSTITUTE(SUBSTITUTE(INDIRECT(ADDRESS(ROW($M231)+[1]Tablas!B$1,COLUMN($M232))),", ",""),"Aire","1"),"Agua","2"),"Fuego","3"),"Tierra","4"),"Luz","5"),"Oscuridad","6"))))</f>
        <v/>
      </c>
      <c r="AH232" s="15" t="str">
        <f ca="1">IF($AB232="","",IF(OR([1]Tablas!C$1&gt;MATCH("?*",$AB233:$AB249,0),INDEX($T:$T,ROW($M231)+[1]Tablas!C$1)&lt;5),"",IF(INDEX($T:$T,ROW($M231)+[1]Tablas!C$1)&lt;6,"000",SUBSTITUTE(SUBSTITUTE(SUBSTITUTE(SUBSTITUTE(SUBSTITUTE(SUBSTITUTE(SUBSTITUTE(INDIRECT(ADDRESS(ROW($M231)+[1]Tablas!C$1,COLUMN($M232))),", ",""),"Aire","1"),"Agua","2"),"Fuego","3"),"Tierra","4"),"Luz","5"),"Oscuridad","6"))))</f>
        <v/>
      </c>
      <c r="AI232" s="15" t="str">
        <f ca="1">IF($AB232="","",IF(OR([1]Tablas!D$1&gt;MATCH("?*",$AB233:$AB249,0),INDEX($T:$T,ROW($M231)+[1]Tablas!D$1)&lt;5),"",IF(INDEX($T:$T,ROW($M231)+[1]Tablas!D$1)&lt;6,"000",SUBSTITUTE(SUBSTITUTE(SUBSTITUTE(SUBSTITUTE(SUBSTITUTE(SUBSTITUTE(SUBSTITUTE(INDIRECT(ADDRESS(ROW($M231)+[1]Tablas!D$1,COLUMN($M232))),", ",""),"Aire","1"),"Agua","2"),"Fuego","3"),"Tierra","4"),"Luz","5"),"Oscuridad","6"))))</f>
        <v/>
      </c>
      <c r="AJ232" s="15" t="str">
        <f ca="1">IF($AB232="","",IF(OR([1]Tablas!E$1&gt;MATCH("?*",$AB233:$AB249,0),INDEX($T:$T,ROW($M231)+[1]Tablas!E$1)&lt;5),"",IF(INDEX($T:$T,ROW($M231)+[1]Tablas!E$1)&lt;6,"000",SUBSTITUTE(SUBSTITUTE(SUBSTITUTE(SUBSTITUTE(SUBSTITUTE(SUBSTITUTE(SUBSTITUTE(INDIRECT(ADDRESS(ROW($M231)+[1]Tablas!E$1,COLUMN($M232))),", ",""),"Aire","1"),"Agua","2"),"Fuego","3"),"Tierra","4"),"Luz","5"),"Oscuridad","6"))))</f>
        <v/>
      </c>
      <c r="AK232" s="15" t="str">
        <f ca="1">IF($AB232="","",IF(OR([1]Tablas!F$1&gt;MATCH("?*",$AB233:$AB249,0),INDEX($T:$T,ROW($M231)+[1]Tablas!F$1)&lt;5),"",IF(INDEX($T:$T,ROW($M231)+[1]Tablas!F$1)&lt;6,"000",SUBSTITUTE(SUBSTITUTE(SUBSTITUTE(SUBSTITUTE(SUBSTITUTE(SUBSTITUTE(SUBSTITUTE(INDIRECT(ADDRESS(ROW($M231)+[1]Tablas!F$1,COLUMN($M232))),", ",""),"Aire","1"),"Agua","2"),"Fuego","3"),"Tierra","4"),"Luz","5"),"Oscuridad","6"))))</f>
        <v/>
      </c>
    </row>
    <row r="233" spans="1:37" x14ac:dyDescent="0.25">
      <c r="A233" s="71"/>
      <c r="B233" s="18" t="s">
        <v>281</v>
      </c>
      <c r="C233" s="15" t="str">
        <f t="shared" si="63"/>
        <v/>
      </c>
      <c r="D233" s="15" t="str">
        <f t="shared" si="64"/>
        <v/>
      </c>
      <c r="F233" s="15" t="str">
        <f t="array" ref="F233">IF(C233&lt;&gt;"",ADDRESS(ROW(C233),COLUMN(C233))&amp;":"&amp;ADDRESS(ROW(C233)-1+MATCH(TRUE,C234:$C$463&lt;&gt;"",0),COLUMN(U233)),F232)</f>
        <v>$C$230:$U$233</v>
      </c>
      <c r="M233" s="18" t="str">
        <f>IFERROR(VLOOKUP(G233,ListaEfectos!$A$4:$F$77,6,0),"")</f>
        <v/>
      </c>
      <c r="N233" s="46">
        <f>IF(G233="requerimiento","Desventaja",IFERROR(IF(VLOOKUP($G233,ListaEfectos!$A$4:$F$77,1,0)&lt;&gt;"","Efecto"),IFERROR(IF(VLOOKUP($G233,ListaDesventajas!$A$2:$A$24,1,0)&lt;&gt;"","Desventaja"),G233)))</f>
        <v>0</v>
      </c>
      <c r="O233" s="17">
        <f ca="1">IF($N233="Efecto",IFERROR(VLOOKUP(H233,INDIRECT(VLOOKUP($G233,ListaEfectos!$A$4:$F$77,2,0)),2,0),0),IF($N233="Desventaja",IFERROR(VLOOKUP(H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P233" s="15">
        <f ca="1">IF($N233="Efecto",IFERROR(VLOOKUP(I233,INDIRECT(VLOOKUP($G233,ListaEfectos!$A$4:$F$77,2,0)),2,0),0),IF($N233="Desventaja",IFERROR(VLOOKUP(I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Q233" s="15">
        <f ca="1">IF($N233="Efecto",IFERROR(VLOOKUP(J233,INDIRECT(VLOOKUP($G233,ListaEfectos!$A$4:$F$77,2,0)),2,0),0),IF($N233="Desventaja",IFERROR(VLOOKUP(J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R233" s="15">
        <f ca="1">IF($N233="Efecto",IFERROR(VLOOKUP(K233,INDIRECT(VLOOKUP($G233,ListaEfectos!$A$4:$F$77,2,0)),2,0),0),IF($N233="Desventaja",IFERROR(VLOOKUP(K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S233" s="15">
        <f ca="1">IF($N233="Efecto",IFERROR(VLOOKUP(L233,INDIRECT(VLOOKUP($G233,ListaEfectos!$A$4:$F$77,2,0)),2,0),0),IF($N233="Desventaja",IFERROR(VLOOKUP(L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T233" s="52">
        <f t="shared" ca="1" si="60"/>
        <v>0</v>
      </c>
      <c r="V233" s="15" t="str">
        <f t="shared" si="61"/>
        <v/>
      </c>
      <c r="W233" s="15" t="str">
        <f t="shared" si="62"/>
        <v/>
      </c>
      <c r="X233" s="15" t="str">
        <f t="shared" si="52"/>
        <v/>
      </c>
      <c r="Y233" s="34" t="str">
        <f t="shared" ca="1" si="59"/>
        <v/>
      </c>
      <c r="Z233" s="34" t="str">
        <f t="shared" ca="1" si="53"/>
        <v/>
      </c>
      <c r="AA233" s="34" t="str">
        <f t="shared" ca="1" si="54"/>
        <v/>
      </c>
      <c r="AB233" s="61" t="str">
        <f t="shared" ca="1" si="55"/>
        <v/>
      </c>
      <c r="AC233" s="62" t="str">
        <f t="shared" ca="1" si="56"/>
        <v/>
      </c>
      <c r="AD233" s="56" t="str">
        <f t="shared" si="57"/>
        <v>Defensa especializada</v>
      </c>
      <c r="AE233" s="15" t="str">
        <f t="shared" ca="1" si="58"/>
        <v/>
      </c>
      <c r="AF233" s="15" t="str">
        <f ca="1">IF($AB233="","",IF(OR([1]Tablas!A$1&gt;MATCH("?*",$AB234:$AB250,0),INDEX($T:$T,ROW($M232)+[1]Tablas!A$1)&lt;5),"",IF(INDEX($T:$T,ROW($M232)+[1]Tablas!A$1)&lt;6,"000",SUBSTITUTE(SUBSTITUTE(SUBSTITUTE(SUBSTITUTE(SUBSTITUTE(SUBSTITUTE(SUBSTITUTE(INDIRECT(ADDRESS(ROW($M232)+[1]Tablas!A$1,COLUMN($M233))),", ",""),"Aire","1"),"Agua","2"),"Fuego","3"),"Tierra","4"),"Luz","5"),"Oscuridad","6"))))</f>
        <v/>
      </c>
      <c r="AG233" s="15" t="str">
        <f ca="1">IF($AB233="","",IF(OR([1]Tablas!B$1&gt;MATCH("?*",$AB234:$AB250,0),INDEX($T:$T,ROW($M232)+[1]Tablas!B$1)&lt;5),"",IF(INDEX($T:$T,ROW($M232)+[1]Tablas!B$1)&lt;6,"000",SUBSTITUTE(SUBSTITUTE(SUBSTITUTE(SUBSTITUTE(SUBSTITUTE(SUBSTITUTE(SUBSTITUTE(INDIRECT(ADDRESS(ROW($M232)+[1]Tablas!B$1,COLUMN($M233))),", ",""),"Aire","1"),"Agua","2"),"Fuego","3"),"Tierra","4"),"Luz","5"),"Oscuridad","6"))))</f>
        <v/>
      </c>
      <c r="AH233" s="15" t="str">
        <f ca="1">IF($AB233="","",IF(OR([1]Tablas!C$1&gt;MATCH("?*",$AB234:$AB250,0),INDEX($T:$T,ROW($M232)+[1]Tablas!C$1)&lt;5),"",IF(INDEX($T:$T,ROW($M232)+[1]Tablas!C$1)&lt;6,"000",SUBSTITUTE(SUBSTITUTE(SUBSTITUTE(SUBSTITUTE(SUBSTITUTE(SUBSTITUTE(SUBSTITUTE(INDIRECT(ADDRESS(ROW($M232)+[1]Tablas!C$1,COLUMN($M233))),", ",""),"Aire","1"),"Agua","2"),"Fuego","3"),"Tierra","4"),"Luz","5"),"Oscuridad","6"))))</f>
        <v/>
      </c>
      <c r="AI233" s="15" t="str">
        <f ca="1">IF($AB233="","",IF(OR([1]Tablas!D$1&gt;MATCH("?*",$AB234:$AB250,0),INDEX($T:$T,ROW($M232)+[1]Tablas!D$1)&lt;5),"",IF(INDEX($T:$T,ROW($M232)+[1]Tablas!D$1)&lt;6,"000",SUBSTITUTE(SUBSTITUTE(SUBSTITUTE(SUBSTITUTE(SUBSTITUTE(SUBSTITUTE(SUBSTITUTE(INDIRECT(ADDRESS(ROW($M232)+[1]Tablas!D$1,COLUMN($M233))),", ",""),"Aire","1"),"Agua","2"),"Fuego","3"),"Tierra","4"),"Luz","5"),"Oscuridad","6"))))</f>
        <v/>
      </c>
      <c r="AJ233" s="15" t="str">
        <f ca="1">IF($AB233="","",IF(OR([1]Tablas!E$1&gt;MATCH("?*",$AB234:$AB250,0),INDEX($T:$T,ROW($M232)+[1]Tablas!E$1)&lt;5),"",IF(INDEX($T:$T,ROW($M232)+[1]Tablas!E$1)&lt;6,"000",SUBSTITUTE(SUBSTITUTE(SUBSTITUTE(SUBSTITUTE(SUBSTITUTE(SUBSTITUTE(SUBSTITUTE(INDIRECT(ADDRESS(ROW($M232)+[1]Tablas!E$1,COLUMN($M233))),", ",""),"Aire","1"),"Agua","2"),"Fuego","3"),"Tierra","4"),"Luz","5"),"Oscuridad","6"))))</f>
        <v/>
      </c>
      <c r="AK233" s="15" t="str">
        <f ca="1">IF($AB233="","",IF(OR([1]Tablas!F$1&gt;MATCH("?*",$AB234:$AB250,0),INDEX($T:$T,ROW($M232)+[1]Tablas!F$1)&lt;5),"",IF(INDEX($T:$T,ROW($M232)+[1]Tablas!F$1)&lt;6,"000",SUBSTITUTE(SUBSTITUTE(SUBSTITUTE(SUBSTITUTE(SUBSTITUTE(SUBSTITUTE(SUBSTITUTE(INDIRECT(ADDRESS(ROW($M232)+[1]Tablas!F$1,COLUMN($M233))),", ",""),"Aire","1"),"Agua","2"),"Fuego","3"),"Tierra","4"),"Luz","5"),"Oscuridad","6"))))</f>
        <v/>
      </c>
    </row>
    <row r="234" spans="1:37" x14ac:dyDescent="0.25">
      <c r="A234" s="71"/>
      <c r="B234" s="18" t="s">
        <v>460</v>
      </c>
      <c r="C234" s="15">
        <f t="shared" si="63"/>
        <v>100</v>
      </c>
      <c r="D234" s="15">
        <f t="shared" si="64"/>
        <v>2</v>
      </c>
      <c r="E234" s="15" t="s">
        <v>126</v>
      </c>
      <c r="F234" s="15" t="str">
        <f t="array" ref="F234">IF(C234&lt;&gt;"",ADDRESS(ROW(C234),COLUMN(C234))&amp;":"&amp;ADDRESS(ROW(C234)-1+MATCH(TRUE,C235:$C$463&lt;&gt;"",0),COLUMN(U234)),F233)</f>
        <v>$C$234:$U$237</v>
      </c>
      <c r="G234" s="18" t="s">
        <v>252</v>
      </c>
      <c r="H234" s="29" t="s">
        <v>378</v>
      </c>
      <c r="M234" s="18" t="str">
        <f>IFERROR(VLOOKUP(G234,ListaEfectos!$A$4:$F$77,6,0),"")</f>
        <v>Aire, Fuego, Oscuridad</v>
      </c>
      <c r="N234" s="46" t="str">
        <f>IF(G234="requerimiento","Desventaja",IFERROR(IF(VLOOKUP($G234,ListaEfectos!$A$4:$F$77,1,0)&lt;&gt;"","Efecto"),IFERROR(IF(VLOOKUP($G234,ListaDesventajas!$A$2:$A$24,1,0)&lt;&gt;"","Desventaja"),G234)))</f>
        <v>Efecto</v>
      </c>
      <c r="O234" s="17">
        <f ca="1">IF($N234="Efecto",IFERROR(VLOOKUP(H234,INDIRECT(VLOOKUP($G234,ListaEfectos!$A$4:$F$77,2,0)),2,0),0),IF($N234="Desventaja",IFERROR(VLOOKUP(H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25</v>
      </c>
      <c r="P234" s="15">
        <f ca="1">IF($N234="Efecto",IFERROR(VLOOKUP(I234,INDIRECT(VLOOKUP($G234,ListaEfectos!$A$4:$F$77,2,0)),2,0),0),IF($N234="Desventaja",IFERROR(VLOOKUP(I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0</v>
      </c>
      <c r="Q234" s="15">
        <f ca="1">IF($N234="Efecto",IFERROR(VLOOKUP(J234,INDIRECT(VLOOKUP($G234,ListaEfectos!$A$4:$F$77,2,0)),2,0),0),IF($N234="Desventaja",IFERROR(VLOOKUP(J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0</v>
      </c>
      <c r="R234" s="15">
        <f ca="1">IF($N234="Efecto",IFERROR(VLOOKUP(K234,INDIRECT(VLOOKUP($G234,ListaEfectos!$A$4:$F$77,2,0)),2,0),0),IF($N234="Desventaja",IFERROR(VLOOKUP(K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0</v>
      </c>
      <c r="S234" s="15">
        <f ca="1">IF($N234="Efecto",IFERROR(VLOOKUP(L234,INDIRECT(VLOOKUP($G234,ListaEfectos!$A$4:$F$77,2,0)),2,0),0),IF($N234="Desventaja",IFERROR(VLOOKUP(L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0</v>
      </c>
      <c r="T234" s="52">
        <f t="shared" ca="1" si="60"/>
        <v>25</v>
      </c>
      <c r="V234" s="15" t="str">
        <f t="shared" si="61"/>
        <v>Habilidad de Ataque (+90)</v>
      </c>
      <c r="W234" s="15" t="str">
        <f t="shared" si="62"/>
        <v/>
      </c>
      <c r="X234" s="15" t="str">
        <f t="shared" si="52"/>
        <v/>
      </c>
      <c r="Y234" s="34" t="str">
        <f t="shared" ca="1" si="59"/>
        <v>Habilidad de Ataque (+90), Interrupción (RF = Daño +120, Interrumpe magia), Aumento de Daño (+100)</v>
      </c>
      <c r="Z234" s="34" t="str">
        <f t="shared" ca="1" si="53"/>
        <v/>
      </c>
      <c r="AA234" s="34" t="str">
        <f t="shared" ca="1" si="54"/>
        <v/>
      </c>
      <c r="AB234" s="61" t="str">
        <f t="shared" ca="1" si="55"/>
        <v>Habilidad de Ataque (+90), Interrupción (RF = Daño +120, Interrumpe magia), Aumento de Daño (+100)</v>
      </c>
      <c r="AC234" s="62" t="str">
        <f t="shared" ca="1" si="56"/>
        <v/>
      </c>
      <c r="AD234" s="56" t="str">
        <f t="shared" si="57"/>
        <v>Expello</v>
      </c>
      <c r="AE234" s="15" t="str">
        <f t="shared" ca="1" si="58"/>
        <v>Aire, Fuego, Oscuridad, Agua, Aire, Luz, Fuego</v>
      </c>
      <c r="AF234" s="15" t="str">
        <f ca="1">IF($AB234="","",IF(OR([1]Tablas!A$1&gt;MATCH("?*",$AB235:$AB251,0),INDEX($T:$T,ROW($M233)+[1]Tablas!A$1)&lt;5),"",IF(INDEX($T:$T,ROW($M233)+[1]Tablas!A$1)&lt;6,"000",SUBSTITUTE(SUBSTITUTE(SUBSTITUTE(SUBSTITUTE(SUBSTITUTE(SUBSTITUTE(SUBSTITUTE(INDIRECT(ADDRESS(ROW($M233)+[1]Tablas!A$1,COLUMN($M234))),", ",""),"Aire","1"),"Agua","2"),"Fuego","3"),"Tierra","4"),"Luz","5"),"Oscuridad","6"))))</f>
        <v>136</v>
      </c>
      <c r="AG234" s="15" t="str">
        <f ca="1">IF($AB234="","",IF(OR([1]Tablas!B$1&gt;MATCH("?*",$AB235:$AB251,0),INDEX($T:$T,ROW($M233)+[1]Tablas!B$1)&lt;5),"",IF(INDEX($T:$T,ROW($M233)+[1]Tablas!B$1)&lt;6,"000",SUBSTITUTE(SUBSTITUTE(SUBSTITUTE(SUBSTITUTE(SUBSTITUTE(SUBSTITUTE(SUBSTITUTE(INDIRECT(ADDRESS(ROW($M233)+[1]Tablas!B$1,COLUMN($M234))),", ",""),"Aire","1"),"Agua","2"),"Fuego","3"),"Tierra","4"),"Luz","5"),"Oscuridad","6"))))</f>
        <v>215</v>
      </c>
      <c r="AH234" s="15" t="str">
        <f ca="1">IF($AB234="","",IF(OR([1]Tablas!C$1&gt;MATCH("?*",$AB235:$AB251,0),INDEX($T:$T,ROW($M233)+[1]Tablas!C$1)&lt;5),"",IF(INDEX($T:$T,ROW($M233)+[1]Tablas!C$1)&lt;6,"000",SUBSTITUTE(SUBSTITUTE(SUBSTITUTE(SUBSTITUTE(SUBSTITUTE(SUBSTITUTE(SUBSTITUTE(INDIRECT(ADDRESS(ROW($M233)+[1]Tablas!C$1,COLUMN($M234))),", ",""),"Aire","1"),"Agua","2"),"Fuego","3"),"Tierra","4"),"Luz","5"),"Oscuridad","6"))))</f>
        <v/>
      </c>
      <c r="AI234" s="15" t="str">
        <f ca="1">IF($AB234="","",IF(OR([1]Tablas!D$1&gt;MATCH("?*",$AB235:$AB251,0),INDEX($T:$T,ROW($M233)+[1]Tablas!D$1)&lt;5),"",IF(INDEX($T:$T,ROW($M233)+[1]Tablas!D$1)&lt;6,"000",SUBSTITUTE(SUBSTITUTE(SUBSTITUTE(SUBSTITUTE(SUBSTITUTE(SUBSTITUTE(SUBSTITUTE(INDIRECT(ADDRESS(ROW($M233)+[1]Tablas!D$1,COLUMN($M234))),", ",""),"Aire","1"),"Agua","2"),"Fuego","3"),"Tierra","4"),"Luz","5"),"Oscuridad","6"))))</f>
        <v>3</v>
      </c>
      <c r="AJ234" s="15" t="str">
        <f ca="1">IF($AB234="","",IF(OR([1]Tablas!E$1&gt;MATCH("?*",$AB235:$AB251,0),INDEX($T:$T,ROW($M233)+[1]Tablas!E$1)&lt;5),"",IF(INDEX($T:$T,ROW($M233)+[1]Tablas!E$1)&lt;6,"000",SUBSTITUTE(SUBSTITUTE(SUBSTITUTE(SUBSTITUTE(SUBSTITUTE(SUBSTITUTE(SUBSTITUTE(INDIRECT(ADDRESS(ROW($M233)+[1]Tablas!E$1,COLUMN($M234))),", ",""),"Aire","1"),"Agua","2"),"Fuego","3"),"Tierra","4"),"Luz","5"),"Oscuridad","6"))))</f>
        <v/>
      </c>
      <c r="AK234" s="15" t="str">
        <f ca="1">IF($AB234="","",IF(OR([1]Tablas!F$1&gt;MATCH("?*",$AB235:$AB251,0),INDEX($T:$T,ROW($M233)+[1]Tablas!F$1)&lt;5),"",IF(INDEX($T:$T,ROW($M233)+[1]Tablas!F$1)&lt;6,"000",SUBSTITUTE(SUBSTITUTE(SUBSTITUTE(SUBSTITUTE(SUBSTITUTE(SUBSTITUTE(SUBSTITUTE(INDIRECT(ADDRESS(ROW($M233)+[1]Tablas!F$1,COLUMN($M234))),", ",""),"Aire","1"),"Agua","2"),"Fuego","3"),"Tierra","4"),"Luz","5"),"Oscuridad","6"))))</f>
        <v/>
      </c>
    </row>
    <row r="235" spans="1:37" x14ac:dyDescent="0.25">
      <c r="A235" s="71"/>
      <c r="C235" s="15" t="str">
        <f t="shared" si="63"/>
        <v/>
      </c>
      <c r="D235" s="15" t="str">
        <f t="shared" si="64"/>
        <v/>
      </c>
      <c r="E235" s="15" t="s">
        <v>145</v>
      </c>
      <c r="F235" s="15" t="str">
        <f t="array" ref="F235">IF(C235&lt;&gt;"",ADDRESS(ROW(C235),COLUMN(C235))&amp;":"&amp;ADDRESS(ROW(C235)-1+MATCH(TRUE,C236:$C$463&lt;&gt;"",0),COLUMN(U235)),F234)</f>
        <v>$C$234:$U$237</v>
      </c>
      <c r="G235" s="18" t="s">
        <v>870</v>
      </c>
      <c r="H235" s="28" t="s">
        <v>877</v>
      </c>
      <c r="I235" s="28" t="s">
        <v>1009</v>
      </c>
      <c r="M235" s="18" t="str">
        <f>IFERROR(VLOOKUP(G235,ListaEfectos!$A$4:$F$77,6,0),"")</f>
        <v>Agua, Aire, Luz</v>
      </c>
      <c r="N235" s="46" t="str">
        <f>IF(G235="requerimiento","Desventaja",IFERROR(IF(VLOOKUP($G235,ListaEfectos!$A$4:$F$77,1,0)&lt;&gt;"","Efecto"),IFERROR(IF(VLOOKUP($G235,ListaDesventajas!$A$2:$A$24,1,0)&lt;&gt;"","Desventaja"),G235)))</f>
        <v>Efecto</v>
      </c>
      <c r="O235" s="17">
        <f ca="1">IF($N235="Efecto",IFERROR(VLOOKUP(H235,INDIRECT(VLOOKUP($G235,ListaEfectos!$A$4:$F$77,2,0)),2,0),0),IF($N235="Desventaja",IFERROR(VLOOKUP(H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35</v>
      </c>
      <c r="P235" s="15">
        <f ca="1">IF($N235="Efecto",IFERROR(VLOOKUP(I235,INDIRECT(VLOOKUP($G235,ListaEfectos!$A$4:$F$77,2,0)),2,0),0),IF($N235="Desventaja",IFERROR(VLOOKUP(I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5</v>
      </c>
      <c r="Q235" s="15">
        <f ca="1">IF($N235="Efecto",IFERROR(VLOOKUP(J235,INDIRECT(VLOOKUP($G235,ListaEfectos!$A$4:$F$77,2,0)),2,0),0),IF($N235="Desventaja",IFERROR(VLOOKUP(J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0</v>
      </c>
      <c r="R235" s="15">
        <f ca="1">IF($N235="Efecto",IFERROR(VLOOKUP(K235,INDIRECT(VLOOKUP($G235,ListaEfectos!$A$4:$F$77,2,0)),2,0),0),IF($N235="Desventaja",IFERROR(VLOOKUP(K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0</v>
      </c>
      <c r="S235" s="15">
        <f ca="1">IF($N235="Efecto",IFERROR(VLOOKUP(L235,INDIRECT(VLOOKUP($G235,ListaEfectos!$A$4:$F$77,2,0)),2,0),0),IF($N235="Desventaja",IFERROR(VLOOKUP(L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0</v>
      </c>
      <c r="T235" s="52">
        <f t="shared" ca="1" si="60"/>
        <v>40</v>
      </c>
      <c r="V235" s="15" t="str">
        <f t="shared" si="61"/>
        <v>Interrupción (RF = Daño +120, Interrumpe magia)</v>
      </c>
      <c r="W235" s="15" t="str">
        <f t="shared" si="62"/>
        <v/>
      </c>
      <c r="X235" s="15" t="str">
        <f t="shared" si="52"/>
        <v/>
      </c>
      <c r="Y235" s="34" t="str">
        <f t="shared" ca="1" si="59"/>
        <v/>
      </c>
      <c r="Z235" s="34" t="str">
        <f t="shared" ca="1" si="53"/>
        <v/>
      </c>
      <c r="AA235" s="34" t="str">
        <f t="shared" ca="1" si="54"/>
        <v/>
      </c>
      <c r="AB235" s="61" t="str">
        <f t="shared" ca="1" si="55"/>
        <v/>
      </c>
      <c r="AC235" s="62" t="str">
        <f t="shared" ca="1" si="56"/>
        <v/>
      </c>
      <c r="AD235" s="56" t="str">
        <f t="shared" si="57"/>
        <v/>
      </c>
      <c r="AE235" s="15" t="str">
        <f t="shared" ca="1" si="58"/>
        <v/>
      </c>
      <c r="AF235" s="15" t="str">
        <f ca="1">IF($AB235="","",IF(OR([1]Tablas!A$1&gt;MATCH("?*",$AB236:$AB252,0),INDEX($T:$T,ROW($M234)+[1]Tablas!A$1)&lt;5),"",IF(INDEX($T:$T,ROW($M234)+[1]Tablas!A$1)&lt;6,"000",SUBSTITUTE(SUBSTITUTE(SUBSTITUTE(SUBSTITUTE(SUBSTITUTE(SUBSTITUTE(SUBSTITUTE(INDIRECT(ADDRESS(ROW($M234)+[1]Tablas!A$1,COLUMN($M235))),", ",""),"Aire","1"),"Agua","2"),"Fuego","3"),"Tierra","4"),"Luz","5"),"Oscuridad","6"))))</f>
        <v/>
      </c>
      <c r="AG235" s="15" t="str">
        <f ca="1">IF($AB235="","",IF(OR([1]Tablas!B$1&gt;MATCH("?*",$AB236:$AB252,0),INDEX($T:$T,ROW($M234)+[1]Tablas!B$1)&lt;5),"",IF(INDEX($T:$T,ROW($M234)+[1]Tablas!B$1)&lt;6,"000",SUBSTITUTE(SUBSTITUTE(SUBSTITUTE(SUBSTITUTE(SUBSTITUTE(SUBSTITUTE(SUBSTITUTE(INDIRECT(ADDRESS(ROW($M234)+[1]Tablas!B$1,COLUMN($M235))),", ",""),"Aire","1"),"Agua","2"),"Fuego","3"),"Tierra","4"),"Luz","5"),"Oscuridad","6"))))</f>
        <v/>
      </c>
      <c r="AH235" s="15" t="str">
        <f ca="1">IF($AB235="","",IF(OR([1]Tablas!C$1&gt;MATCH("?*",$AB236:$AB252,0),INDEX($T:$T,ROW($M234)+[1]Tablas!C$1)&lt;5),"",IF(INDEX($T:$T,ROW($M234)+[1]Tablas!C$1)&lt;6,"000",SUBSTITUTE(SUBSTITUTE(SUBSTITUTE(SUBSTITUTE(SUBSTITUTE(SUBSTITUTE(SUBSTITUTE(INDIRECT(ADDRESS(ROW($M234)+[1]Tablas!C$1,COLUMN($M235))),", ",""),"Aire","1"),"Agua","2"),"Fuego","3"),"Tierra","4"),"Luz","5"),"Oscuridad","6"))))</f>
        <v/>
      </c>
      <c r="AI235" s="15" t="str">
        <f ca="1">IF($AB235="","",IF(OR([1]Tablas!D$1&gt;MATCH("?*",$AB236:$AB252,0),INDEX($T:$T,ROW($M234)+[1]Tablas!D$1)&lt;5),"",IF(INDEX($T:$T,ROW($M234)+[1]Tablas!D$1)&lt;6,"000",SUBSTITUTE(SUBSTITUTE(SUBSTITUTE(SUBSTITUTE(SUBSTITUTE(SUBSTITUTE(SUBSTITUTE(INDIRECT(ADDRESS(ROW($M234)+[1]Tablas!D$1,COLUMN($M235))),", ",""),"Aire","1"),"Agua","2"),"Fuego","3"),"Tierra","4"),"Luz","5"),"Oscuridad","6"))))</f>
        <v/>
      </c>
      <c r="AJ235" s="15" t="str">
        <f ca="1">IF($AB235="","",IF(OR([1]Tablas!E$1&gt;MATCH("?*",$AB236:$AB252,0),INDEX($T:$T,ROW($M234)+[1]Tablas!E$1)&lt;5),"",IF(INDEX($T:$T,ROW($M234)+[1]Tablas!E$1)&lt;6,"000",SUBSTITUTE(SUBSTITUTE(SUBSTITUTE(SUBSTITUTE(SUBSTITUTE(SUBSTITUTE(SUBSTITUTE(INDIRECT(ADDRESS(ROW($M234)+[1]Tablas!E$1,COLUMN($M235))),", ",""),"Aire","1"),"Agua","2"),"Fuego","3"),"Tierra","4"),"Luz","5"),"Oscuridad","6"))))</f>
        <v/>
      </c>
      <c r="AK235" s="15" t="str">
        <f ca="1">IF($AB235="","",IF(OR([1]Tablas!F$1&gt;MATCH("?*",$AB236:$AB252,0),INDEX($T:$T,ROW($M234)+[1]Tablas!F$1)&lt;5),"",IF(INDEX($T:$T,ROW($M234)+[1]Tablas!F$1)&lt;6,"000",SUBSTITUTE(SUBSTITUTE(SUBSTITUTE(SUBSTITUTE(SUBSTITUTE(SUBSTITUTE(SUBSTITUTE(INDIRECT(ADDRESS(ROW($M234)+[1]Tablas!F$1,COLUMN($M235))),", ",""),"Aire","1"),"Agua","2"),"Fuego","3"),"Tierra","4"),"Luz","5"),"Oscuridad","6"))))</f>
        <v/>
      </c>
    </row>
    <row r="236" spans="1:37" x14ac:dyDescent="0.25">
      <c r="A236" s="71"/>
      <c r="C236" s="15" t="str">
        <f t="shared" si="63"/>
        <v/>
      </c>
      <c r="D236" s="15" t="str">
        <f t="shared" si="64"/>
        <v/>
      </c>
      <c r="E236" s="15" t="s">
        <v>146</v>
      </c>
      <c r="F236" s="15" t="str">
        <f t="array" ref="F236">IF(C236&lt;&gt;"",ADDRESS(ROW(C236),COLUMN(C236))&amp;":"&amp;ADDRESS(ROW(C236)-1+MATCH(TRUE,C237:$C$463&lt;&gt;"",0),COLUMN(U236)),F235)</f>
        <v>$C$234:$U$237</v>
      </c>
      <c r="M236" s="18" t="str">
        <f>IFERROR(VLOOKUP(G236,ListaEfectos!$A$4:$F$77,6,0),"")</f>
        <v/>
      </c>
      <c r="N236" s="46">
        <f>IF(G236="requerimiento","Desventaja",IFERROR(IF(VLOOKUP($G236,ListaEfectos!$A$4:$F$77,1,0)&lt;&gt;"","Efecto"),IFERROR(IF(VLOOKUP($G236,ListaDesventajas!$A$2:$A$24,1,0)&lt;&gt;"","Desventaja"),G236)))</f>
        <v>0</v>
      </c>
      <c r="O236" s="17">
        <f ca="1">IF($N236="Efecto",IFERROR(VLOOKUP(H236,INDIRECT(VLOOKUP($G236,ListaEfectos!$A$4:$F$77,2,0)),2,0),0),IF($N236="Desventaja",IFERROR(VLOOKUP(H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P236" s="15">
        <f ca="1">IF($N236="Efecto",IFERROR(VLOOKUP(I236,INDIRECT(VLOOKUP($G236,ListaEfectos!$A$4:$F$77,2,0)),2,0),0),IF($N236="Desventaja",IFERROR(VLOOKUP(I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Q236" s="15">
        <f ca="1">IF($N236="Efecto",IFERROR(VLOOKUP(J236,INDIRECT(VLOOKUP($G236,ListaEfectos!$A$4:$F$77,2,0)),2,0),0),IF($N236="Desventaja",IFERROR(VLOOKUP(J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R236" s="15">
        <f ca="1">IF($N236="Efecto",IFERROR(VLOOKUP(K236,INDIRECT(VLOOKUP($G236,ListaEfectos!$A$4:$F$77,2,0)),2,0),0),IF($N236="Desventaja",IFERROR(VLOOKUP(K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S236" s="15">
        <f ca="1">IF($N236="Efecto",IFERROR(VLOOKUP(L236,INDIRECT(VLOOKUP($G236,ListaEfectos!$A$4:$F$77,2,0)),2,0),0),IF($N236="Desventaja",IFERROR(VLOOKUP(L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T236" s="52">
        <f t="shared" ca="1" si="60"/>
        <v>0</v>
      </c>
      <c r="V236" s="15" t="str">
        <f t="shared" si="61"/>
        <v/>
      </c>
      <c r="W236" s="15" t="str">
        <f t="shared" si="62"/>
        <v/>
      </c>
      <c r="X236" s="15" t="str">
        <f t="shared" si="52"/>
        <v/>
      </c>
      <c r="Y236" s="34" t="str">
        <f t="shared" ca="1" si="59"/>
        <v/>
      </c>
      <c r="Z236" s="34" t="str">
        <f t="shared" ca="1" si="53"/>
        <v/>
      </c>
      <c r="AA236" s="34" t="str">
        <f t="shared" ca="1" si="54"/>
        <v/>
      </c>
      <c r="AB236" s="61" t="str">
        <f t="shared" ca="1" si="55"/>
        <v/>
      </c>
      <c r="AC236" s="62" t="str">
        <f t="shared" ca="1" si="56"/>
        <v/>
      </c>
      <c r="AD236" s="56" t="str">
        <f t="shared" si="57"/>
        <v/>
      </c>
      <c r="AE236" s="15" t="str">
        <f t="shared" ca="1" si="58"/>
        <v/>
      </c>
      <c r="AF236" s="15" t="str">
        <f ca="1">IF($AB236="","",IF(OR([1]Tablas!A$1&gt;MATCH("?*",$AB237:$AB253,0),INDEX($T:$T,ROW($M235)+[1]Tablas!A$1)&lt;5),"",IF(INDEX($T:$T,ROW($M235)+[1]Tablas!A$1)&lt;6,"000",SUBSTITUTE(SUBSTITUTE(SUBSTITUTE(SUBSTITUTE(SUBSTITUTE(SUBSTITUTE(SUBSTITUTE(INDIRECT(ADDRESS(ROW($M235)+[1]Tablas!A$1,COLUMN($M236))),", ",""),"Aire","1"),"Agua","2"),"Fuego","3"),"Tierra","4"),"Luz","5"),"Oscuridad","6"))))</f>
        <v/>
      </c>
      <c r="AG236" s="15" t="str">
        <f ca="1">IF($AB236="","",IF(OR([1]Tablas!B$1&gt;MATCH("?*",$AB237:$AB253,0),INDEX($T:$T,ROW($M235)+[1]Tablas!B$1)&lt;5),"",IF(INDEX($T:$T,ROW($M235)+[1]Tablas!B$1)&lt;6,"000",SUBSTITUTE(SUBSTITUTE(SUBSTITUTE(SUBSTITUTE(SUBSTITUTE(SUBSTITUTE(SUBSTITUTE(INDIRECT(ADDRESS(ROW($M235)+[1]Tablas!B$1,COLUMN($M236))),", ",""),"Aire","1"),"Agua","2"),"Fuego","3"),"Tierra","4"),"Luz","5"),"Oscuridad","6"))))</f>
        <v/>
      </c>
      <c r="AH236" s="15" t="str">
        <f ca="1">IF($AB236="","",IF(OR([1]Tablas!C$1&gt;MATCH("?*",$AB237:$AB253,0),INDEX($T:$T,ROW($M235)+[1]Tablas!C$1)&lt;5),"",IF(INDEX($T:$T,ROW($M235)+[1]Tablas!C$1)&lt;6,"000",SUBSTITUTE(SUBSTITUTE(SUBSTITUTE(SUBSTITUTE(SUBSTITUTE(SUBSTITUTE(SUBSTITUTE(INDIRECT(ADDRESS(ROW($M235)+[1]Tablas!C$1,COLUMN($M236))),", ",""),"Aire","1"),"Agua","2"),"Fuego","3"),"Tierra","4"),"Luz","5"),"Oscuridad","6"))))</f>
        <v/>
      </c>
      <c r="AI236" s="15" t="str">
        <f ca="1">IF($AB236="","",IF(OR([1]Tablas!D$1&gt;MATCH("?*",$AB237:$AB253,0),INDEX($T:$T,ROW($M235)+[1]Tablas!D$1)&lt;5),"",IF(INDEX($T:$T,ROW($M235)+[1]Tablas!D$1)&lt;6,"000",SUBSTITUTE(SUBSTITUTE(SUBSTITUTE(SUBSTITUTE(SUBSTITUTE(SUBSTITUTE(SUBSTITUTE(INDIRECT(ADDRESS(ROW($M235)+[1]Tablas!D$1,COLUMN($M236))),", ",""),"Aire","1"),"Agua","2"),"Fuego","3"),"Tierra","4"),"Luz","5"),"Oscuridad","6"))))</f>
        <v/>
      </c>
      <c r="AJ236" s="15" t="str">
        <f ca="1">IF($AB236="","",IF(OR([1]Tablas!E$1&gt;MATCH("?*",$AB237:$AB253,0),INDEX($T:$T,ROW($M235)+[1]Tablas!E$1)&lt;5),"",IF(INDEX($T:$T,ROW($M235)+[1]Tablas!E$1)&lt;6,"000",SUBSTITUTE(SUBSTITUTE(SUBSTITUTE(SUBSTITUTE(SUBSTITUTE(SUBSTITUTE(SUBSTITUTE(INDIRECT(ADDRESS(ROW($M235)+[1]Tablas!E$1,COLUMN($M236))),", ",""),"Aire","1"),"Agua","2"),"Fuego","3"),"Tierra","4"),"Luz","5"),"Oscuridad","6"))))</f>
        <v/>
      </c>
      <c r="AK236" s="15" t="str">
        <f ca="1">IF($AB236="","",IF(OR([1]Tablas!F$1&gt;MATCH("?*",$AB237:$AB253,0),INDEX($T:$T,ROW($M235)+[1]Tablas!F$1)&lt;5),"",IF(INDEX($T:$T,ROW($M235)+[1]Tablas!F$1)&lt;6,"000",SUBSTITUTE(SUBSTITUTE(SUBSTITUTE(SUBSTITUTE(SUBSTITUTE(SUBSTITUTE(SUBSTITUTE(INDIRECT(ADDRESS(ROW($M235)+[1]Tablas!F$1,COLUMN($M236))),", ",""),"Aire","1"),"Agua","2"),"Fuego","3"),"Tierra","4"),"Luz","5"),"Oscuridad","6"))))</f>
        <v/>
      </c>
    </row>
    <row r="237" spans="1:37" s="23" customFormat="1" ht="15.75" thickBot="1" x14ac:dyDescent="0.3">
      <c r="A237" s="72"/>
      <c r="B237" s="25"/>
      <c r="C237" s="23" t="str">
        <f t="shared" si="63"/>
        <v/>
      </c>
      <c r="D237" s="23" t="str">
        <f t="shared" si="64"/>
        <v/>
      </c>
      <c r="E237" s="23" t="s">
        <v>147</v>
      </c>
      <c r="F237" s="23" t="str">
        <f t="array" ref="F237">IF(C237&lt;&gt;"",ADDRESS(ROW(C237),COLUMN(C237))&amp;":"&amp;ADDRESS(ROW(C237)-1+MATCH(TRUE,C238:$C$463&lt;&gt;"",0),COLUMN(U237)),F236)</f>
        <v>$C$234:$U$237</v>
      </c>
      <c r="G237" s="25" t="s">
        <v>247</v>
      </c>
      <c r="H237" s="24" t="s">
        <v>577</v>
      </c>
      <c r="M237" s="25" t="str">
        <f>IFERROR(VLOOKUP(G237,ListaEfectos!$A$4:$F$77,6,0),"")</f>
        <v>Fuego</v>
      </c>
      <c r="N237" s="48" t="str">
        <f>IF(G237="requerimiento","Desventaja",IFERROR(IF(VLOOKUP($G237,ListaEfectos!$A$4:$F$77,1,0)&lt;&gt;"","Efecto"),IFERROR(IF(VLOOKUP($G237,ListaDesventajas!$A$2:$A$24,1,0)&lt;&gt;"","Desventaja"),G237)))</f>
        <v>Efecto</v>
      </c>
      <c r="O237" s="22">
        <f ca="1">IF($N237="Efecto",IFERROR(VLOOKUP(H237,INDIRECT(VLOOKUP($G237,ListaEfectos!$A$4:$F$77,2,0)),2,0),0),IF($N237="Desventaja",IFERROR(VLOOKUP(H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30</v>
      </c>
      <c r="P237" s="23">
        <f ca="1">IF($N237="Efecto",IFERROR(VLOOKUP(I237,INDIRECT(VLOOKUP($G237,ListaEfectos!$A$4:$F$77,2,0)),2,0),0),IF($N237="Desventaja",IFERROR(VLOOKUP(I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0</v>
      </c>
      <c r="Q237" s="23">
        <f ca="1">IF($N237="Efecto",IFERROR(VLOOKUP(J237,INDIRECT(VLOOKUP($G237,ListaEfectos!$A$4:$F$77,2,0)),2,0),0),IF($N237="Desventaja",IFERROR(VLOOKUP(J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0</v>
      </c>
      <c r="R237" s="23">
        <f ca="1">IF($N237="Efecto",IFERROR(VLOOKUP(K237,INDIRECT(VLOOKUP($G237,ListaEfectos!$A$4:$F$77,2,0)),2,0),0),IF($N237="Desventaja",IFERROR(VLOOKUP(K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0</v>
      </c>
      <c r="S237" s="23">
        <f ca="1">IF($N237="Efecto",IFERROR(VLOOKUP(L237,INDIRECT(VLOOKUP($G237,ListaEfectos!$A$4:$F$77,2,0)),2,0),0),IF($N237="Desventaja",IFERROR(VLOOKUP(L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0</v>
      </c>
      <c r="T237" s="54">
        <f t="shared" ca="1" si="60"/>
        <v>30</v>
      </c>
      <c r="U237" s="40"/>
      <c r="V237" s="23" t="str">
        <f t="shared" si="61"/>
        <v>Aumento de Daño (+100)</v>
      </c>
      <c r="W237" s="23" t="str">
        <f t="shared" si="62"/>
        <v/>
      </c>
      <c r="X237" s="23" t="str">
        <f t="shared" si="52"/>
        <v/>
      </c>
      <c r="Y237" s="41" t="str">
        <f t="shared" ca="1" si="59"/>
        <v/>
      </c>
      <c r="Z237" s="41" t="str">
        <f t="shared" ca="1" si="53"/>
        <v/>
      </c>
      <c r="AA237" s="41" t="str">
        <f t="shared" ca="1" si="54"/>
        <v/>
      </c>
      <c r="AB237" s="65" t="str">
        <f t="shared" ca="1" si="55"/>
        <v/>
      </c>
      <c r="AC237" s="66" t="str">
        <f t="shared" ca="1" si="56"/>
        <v/>
      </c>
      <c r="AD237" s="58" t="str">
        <f t="shared" si="57"/>
        <v/>
      </c>
      <c r="AE237" s="23" t="str">
        <f t="shared" ca="1" si="58"/>
        <v/>
      </c>
      <c r="AF237" s="23" t="str">
        <f ca="1">IF($AB237="","",IF(OR([1]Tablas!A$1&gt;MATCH("?*",$AB238:$AB254,0),INDEX($T:$T,ROW($M236)+[1]Tablas!A$1)&lt;5),"",IF(INDEX($T:$T,ROW($M236)+[1]Tablas!A$1)&lt;6,"000",SUBSTITUTE(SUBSTITUTE(SUBSTITUTE(SUBSTITUTE(SUBSTITUTE(SUBSTITUTE(SUBSTITUTE(INDIRECT(ADDRESS(ROW($M236)+[1]Tablas!A$1,COLUMN($M237))),", ",""),"Aire","1"),"Agua","2"),"Fuego","3"),"Tierra","4"),"Luz","5"),"Oscuridad","6"))))</f>
        <v/>
      </c>
      <c r="AG237" s="23" t="str">
        <f ca="1">IF($AB237="","",IF(OR([1]Tablas!B$1&gt;MATCH("?*",$AB238:$AB254,0),INDEX($T:$T,ROW($M236)+[1]Tablas!B$1)&lt;5),"",IF(INDEX($T:$T,ROW($M236)+[1]Tablas!B$1)&lt;6,"000",SUBSTITUTE(SUBSTITUTE(SUBSTITUTE(SUBSTITUTE(SUBSTITUTE(SUBSTITUTE(SUBSTITUTE(INDIRECT(ADDRESS(ROW($M236)+[1]Tablas!B$1,COLUMN($M237))),", ",""),"Aire","1"),"Agua","2"),"Fuego","3"),"Tierra","4"),"Luz","5"),"Oscuridad","6"))))</f>
        <v/>
      </c>
      <c r="AH237" s="23" t="str">
        <f ca="1">IF($AB237="","",IF(OR([1]Tablas!C$1&gt;MATCH("?*",$AB238:$AB254,0),INDEX($T:$T,ROW($M236)+[1]Tablas!C$1)&lt;5),"",IF(INDEX($T:$T,ROW($M236)+[1]Tablas!C$1)&lt;6,"000",SUBSTITUTE(SUBSTITUTE(SUBSTITUTE(SUBSTITUTE(SUBSTITUTE(SUBSTITUTE(SUBSTITUTE(INDIRECT(ADDRESS(ROW($M236)+[1]Tablas!C$1,COLUMN($M237))),", ",""),"Aire","1"),"Agua","2"),"Fuego","3"),"Tierra","4"),"Luz","5"),"Oscuridad","6"))))</f>
        <v/>
      </c>
      <c r="AI237" s="23" t="str">
        <f ca="1">IF($AB237="","",IF(OR([1]Tablas!D$1&gt;MATCH("?*",$AB238:$AB254,0),INDEX($T:$T,ROW($M236)+[1]Tablas!D$1)&lt;5),"",IF(INDEX($T:$T,ROW($M236)+[1]Tablas!D$1)&lt;6,"000",SUBSTITUTE(SUBSTITUTE(SUBSTITUTE(SUBSTITUTE(SUBSTITUTE(SUBSTITUTE(SUBSTITUTE(INDIRECT(ADDRESS(ROW($M236)+[1]Tablas!D$1,COLUMN($M237))),", ",""),"Aire","1"),"Agua","2"),"Fuego","3"),"Tierra","4"),"Luz","5"),"Oscuridad","6"))))</f>
        <v/>
      </c>
      <c r="AJ237" s="23" t="str">
        <f ca="1">IF($AB237="","",IF(OR([1]Tablas!E$1&gt;MATCH("?*",$AB238:$AB254,0),INDEX($T:$T,ROW($M236)+[1]Tablas!E$1)&lt;5),"",IF(INDEX($T:$T,ROW($M236)+[1]Tablas!E$1)&lt;6,"000",SUBSTITUTE(SUBSTITUTE(SUBSTITUTE(SUBSTITUTE(SUBSTITUTE(SUBSTITUTE(SUBSTITUTE(INDIRECT(ADDRESS(ROW($M236)+[1]Tablas!E$1,COLUMN($M237))),", ",""),"Aire","1"),"Agua","2"),"Fuego","3"),"Tierra","4"),"Luz","5"),"Oscuridad","6"))))</f>
        <v/>
      </c>
      <c r="AK237" s="23" t="str">
        <f ca="1">IF($AB237="","",IF(OR([1]Tablas!F$1&gt;MATCH("?*",$AB238:$AB254,0),INDEX($T:$T,ROW($M236)+[1]Tablas!F$1)&lt;5),"",IF(INDEX($T:$T,ROW($M236)+[1]Tablas!F$1)&lt;6,"000",SUBSTITUTE(SUBSTITUTE(SUBSTITUTE(SUBSTITUTE(SUBSTITUTE(SUBSTITUTE(SUBSTITUTE(INDIRECT(ADDRESS(ROW($M236)+[1]Tablas!F$1,COLUMN($M237))),", ",""),"Aire","1"),"Agua","2"),"Fuego","3"),"Tierra","4"),"Luz","5"),"Oscuridad","6"))))</f>
        <v/>
      </c>
    </row>
    <row r="238" spans="1:37" x14ac:dyDescent="0.25">
      <c r="A238" s="73" t="s">
        <v>323</v>
      </c>
      <c r="B238" s="18" t="s">
        <v>461</v>
      </c>
      <c r="C238" s="15">
        <f t="shared" si="63"/>
        <v>35</v>
      </c>
      <c r="D238" s="15">
        <f t="shared" si="64"/>
        <v>1</v>
      </c>
      <c r="E238" s="15" t="s">
        <v>148</v>
      </c>
      <c r="F238" s="15" t="str">
        <f t="array" ref="F238">IF(C238&lt;&gt;"",ADDRESS(ROW(C238),COLUMN(C238))&amp;":"&amp;ADDRESS(ROW(C238)-1+MATCH(TRUE,C239:$C$463&lt;&gt;"",0),COLUMN(U238)),F237)</f>
        <v>$C$238:$U$240</v>
      </c>
      <c r="G238" s="18" t="s">
        <v>989</v>
      </c>
      <c r="H238" s="16" t="s">
        <v>576</v>
      </c>
      <c r="I238" s="15" t="s">
        <v>1011</v>
      </c>
      <c r="J238" s="15" t="s">
        <v>1010</v>
      </c>
      <c r="M238" s="18" t="str">
        <f>IFERROR(VLOOKUP(G238,ListaEfectos!$A$4:$F$77,6,0),"")</f>
        <v>Luz, Oscuridad, Tierra</v>
      </c>
      <c r="N238" s="46" t="str">
        <f>IF(G238="requerimiento","Desventaja",IFERROR(IF(VLOOKUP($G238,ListaEfectos!$A$4:$F$77,1,0)&lt;&gt;"","Efecto"),IFERROR(IF(VLOOKUP($G238,ListaDesventajas!$A$2:$A$24,1,0)&lt;&gt;"","Desventaja"),G238)))</f>
        <v>Efecto</v>
      </c>
      <c r="O238" s="17">
        <f ca="1">IF($N238="Efecto",IFERROR(VLOOKUP(H238,INDIRECT(VLOOKUP($G238,ListaEfectos!$A$4:$F$77,2,0)),2,0),0),IF($N238="Desventaja",IFERROR(VLOOKUP(H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10</v>
      </c>
      <c r="P238" s="15">
        <f ca="1">IF($N238="Efecto",IFERROR(VLOOKUP(I238,INDIRECT(VLOOKUP($G238,ListaEfectos!$A$4:$F$77,2,0)),2,0),0),IF($N238="Desventaja",IFERROR(VLOOKUP(I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10</v>
      </c>
      <c r="Q238" s="15">
        <f ca="1">IF($N238="Efecto",IFERROR(VLOOKUP(J238,INDIRECT(VLOOKUP($G238,ListaEfectos!$A$4:$F$77,2,0)),2,0),0),IF($N238="Desventaja",IFERROR(VLOOKUP(J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5</v>
      </c>
      <c r="R238" s="15">
        <f ca="1">IF($N238="Efecto",IFERROR(VLOOKUP(K238,INDIRECT(VLOOKUP($G238,ListaEfectos!$A$4:$F$77,2,0)),2,0),0),IF($N238="Desventaja",IFERROR(VLOOKUP(K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0</v>
      </c>
      <c r="S238" s="15">
        <f ca="1">IF($N238="Efecto",IFERROR(VLOOKUP(L238,INDIRECT(VLOOKUP($G238,ListaEfectos!$A$4:$F$77,2,0)),2,0),0),IF($N238="Desventaja",IFERROR(VLOOKUP(L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0</v>
      </c>
      <c r="T238" s="52">
        <f t="shared" ca="1" si="60"/>
        <v>25</v>
      </c>
      <c r="V238" s="15" t="str">
        <f t="shared" si="61"/>
        <v>Armas físicas de ki (+10, Arma de proyectil, 1 arma adicional)</v>
      </c>
      <c r="W238" s="15" t="str">
        <f t="shared" si="62"/>
        <v/>
      </c>
      <c r="X238" s="15" t="str">
        <f t="shared" si="52"/>
        <v/>
      </c>
      <c r="Y238" s="34" t="str">
        <f t="shared" ca="1" si="59"/>
        <v>Armas físicas de ki (+10, Arma de proyectil, 1 arma adicional)</v>
      </c>
      <c r="Z238" s="34" t="str">
        <f t="shared" ca="1" si="53"/>
        <v/>
      </c>
      <c r="AA238" s="34" t="str">
        <f t="shared" ca="1" si="54"/>
        <v/>
      </c>
      <c r="AB238" s="61" t="str">
        <f t="shared" ca="1" si="55"/>
        <v>Armas físicas de ki (+10, Arma de proyectil, 1 arma adicional)</v>
      </c>
      <c r="AC238" s="62" t="str">
        <f t="shared" ca="1" si="56"/>
        <v/>
      </c>
      <c r="AD238" s="56" t="str">
        <f t="shared" si="57"/>
        <v>Gunslinger</v>
      </c>
      <c r="AE238" s="15" t="str">
        <f t="shared" ca="1" si="58"/>
        <v>Luz, Oscuridad, Tierra</v>
      </c>
      <c r="AF238" s="15" t="str">
        <f ca="1">IF($AB238="","",IF(OR([1]Tablas!A$1&gt;MATCH("?*",$AB239:$AB255,0),INDEX($T:$T,ROW($M237)+[1]Tablas!A$1)&lt;5),"",IF(INDEX($T:$T,ROW($M237)+[1]Tablas!A$1)&lt;6,"000",SUBSTITUTE(SUBSTITUTE(SUBSTITUTE(SUBSTITUTE(SUBSTITUTE(SUBSTITUTE(SUBSTITUTE(INDIRECT(ADDRESS(ROW($M237)+[1]Tablas!A$1,COLUMN($M238))),", ",""),"Aire","1"),"Agua","2"),"Fuego","3"),"Tierra","4"),"Luz","5"),"Oscuridad","6"))))</f>
        <v>564</v>
      </c>
      <c r="AG238" s="15" t="str">
        <f ca="1">IF($AB238="","",IF(OR([1]Tablas!B$1&gt;MATCH("?*",$AB239:$AB255,0),INDEX($T:$T,ROW($M237)+[1]Tablas!B$1)&lt;5),"",IF(INDEX($T:$T,ROW($M237)+[1]Tablas!B$1)&lt;6,"000",SUBSTITUTE(SUBSTITUTE(SUBSTITUTE(SUBSTITUTE(SUBSTITUTE(SUBSTITUTE(SUBSTITUTE(INDIRECT(ADDRESS(ROW($M237)+[1]Tablas!B$1,COLUMN($M238))),", ",""),"Aire","1"),"Agua","2"),"Fuego","3"),"Tierra","4"),"Luz","5"),"Oscuridad","6"))))</f>
        <v/>
      </c>
      <c r="AH238" s="15" t="str">
        <f ca="1">IF($AB238="","",IF(OR([1]Tablas!C$1&gt;MATCH("?*",$AB239:$AB255,0),INDEX($T:$T,ROW($M237)+[1]Tablas!C$1)&lt;5),"",IF(INDEX($T:$T,ROW($M237)+[1]Tablas!C$1)&lt;6,"000",SUBSTITUTE(SUBSTITUTE(SUBSTITUTE(SUBSTITUTE(SUBSTITUTE(SUBSTITUTE(SUBSTITUTE(INDIRECT(ADDRESS(ROW($M237)+[1]Tablas!C$1,COLUMN($M238))),", ",""),"Aire","1"),"Agua","2"),"Fuego","3"),"Tierra","4"),"Luz","5"),"Oscuridad","6"))))</f>
        <v/>
      </c>
      <c r="AI238" s="15" t="str">
        <f ca="1">IF($AB238="","",IF(OR([1]Tablas!D$1&gt;MATCH("?*",$AB239:$AB255,0),INDEX($T:$T,ROW($M237)+[1]Tablas!D$1)&lt;5),"",IF(INDEX($T:$T,ROW($M237)+[1]Tablas!D$1)&lt;6,"000",SUBSTITUTE(SUBSTITUTE(SUBSTITUTE(SUBSTITUTE(SUBSTITUTE(SUBSTITUTE(SUBSTITUTE(INDIRECT(ADDRESS(ROW($M237)+[1]Tablas!D$1,COLUMN($M238))),", ",""),"Aire","1"),"Agua","2"),"Fuego","3"),"Tierra","4"),"Luz","5"),"Oscuridad","6"))))</f>
        <v/>
      </c>
      <c r="AJ238" s="15" t="str">
        <f ca="1">IF($AB238="","",IF(OR([1]Tablas!E$1&gt;MATCH("?*",$AB239:$AB255,0),INDEX($T:$T,ROW($M237)+[1]Tablas!E$1)&lt;5),"",IF(INDEX($T:$T,ROW($M237)+[1]Tablas!E$1)&lt;6,"000",SUBSTITUTE(SUBSTITUTE(SUBSTITUTE(SUBSTITUTE(SUBSTITUTE(SUBSTITUTE(SUBSTITUTE(INDIRECT(ADDRESS(ROW($M237)+[1]Tablas!E$1,COLUMN($M238))),", ",""),"Aire","1"),"Agua","2"),"Fuego","3"),"Tierra","4"),"Luz","5"),"Oscuridad","6"))))</f>
        <v/>
      </c>
      <c r="AK238" s="15" t="str">
        <f ca="1">IF($AB238="","",IF(OR([1]Tablas!F$1&gt;MATCH("?*",$AB239:$AB255,0),INDEX($T:$T,ROW($M237)+[1]Tablas!F$1)&lt;5),"",IF(INDEX($T:$T,ROW($M237)+[1]Tablas!F$1)&lt;6,"000",SUBSTITUTE(SUBSTITUTE(SUBSTITUTE(SUBSTITUTE(SUBSTITUTE(SUBSTITUTE(SUBSTITUTE(INDIRECT(ADDRESS(ROW($M237)+[1]Tablas!F$1,COLUMN($M238))),", ",""),"Aire","1"),"Agua","2"),"Fuego","3"),"Tierra","4"),"Luz","5"),"Oscuridad","6"))))</f>
        <v/>
      </c>
    </row>
    <row r="239" spans="1:37" x14ac:dyDescent="0.25">
      <c r="A239" s="73"/>
      <c r="C239" s="15" t="str">
        <f t="shared" si="63"/>
        <v/>
      </c>
      <c r="D239" s="15" t="str">
        <f t="shared" si="64"/>
        <v/>
      </c>
      <c r="E239" s="15" t="s">
        <v>149</v>
      </c>
      <c r="F239" s="15" t="str">
        <f t="array" ref="F239">IF(C239&lt;&gt;"",ADDRESS(ROW(C239),COLUMN(C239))&amp;":"&amp;ADDRESS(ROW(C239)-1+MATCH(TRUE,C240:$C$463&lt;&gt;"",0),COLUMN(U239)),F238)</f>
        <v>$C$238:$U$240</v>
      </c>
      <c r="M239" s="18" t="str">
        <f>IFERROR(VLOOKUP(G239,ListaEfectos!$A$4:$F$77,6,0),"")</f>
        <v/>
      </c>
      <c r="N239" s="46">
        <f>IF(G239="requerimiento","Desventaja",IFERROR(IF(VLOOKUP($G239,ListaEfectos!$A$4:$F$77,1,0)&lt;&gt;"","Efecto"),IFERROR(IF(VLOOKUP($G239,ListaDesventajas!$A$2:$A$24,1,0)&lt;&gt;"","Desventaja"),G239)))</f>
        <v>0</v>
      </c>
      <c r="O239" s="17">
        <f ca="1">IF($N239="Efecto",IFERROR(VLOOKUP(H239,INDIRECT(VLOOKUP($G239,ListaEfectos!$A$4:$F$77,2,0)),2,0),0),IF($N239="Desventaja",IFERROR(VLOOKUP(H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P239" s="15">
        <f ca="1">IF($N239="Efecto",IFERROR(VLOOKUP(I239,INDIRECT(VLOOKUP($G239,ListaEfectos!$A$4:$F$77,2,0)),2,0),0),IF($N239="Desventaja",IFERROR(VLOOKUP(I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Q239" s="15">
        <f ca="1">IF($N239="Efecto",IFERROR(VLOOKUP(J239,INDIRECT(VLOOKUP($G239,ListaEfectos!$A$4:$F$77,2,0)),2,0),0),IF($N239="Desventaja",IFERROR(VLOOKUP(J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R239" s="15">
        <f ca="1">IF($N239="Efecto",IFERROR(VLOOKUP(K239,INDIRECT(VLOOKUP($G239,ListaEfectos!$A$4:$F$77,2,0)),2,0),0),IF($N239="Desventaja",IFERROR(VLOOKUP(K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S239" s="15">
        <f ca="1">IF($N239="Efecto",IFERROR(VLOOKUP(L239,INDIRECT(VLOOKUP($G239,ListaEfectos!$A$4:$F$77,2,0)),2,0),0),IF($N239="Desventaja",IFERROR(VLOOKUP(L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T239" s="52">
        <f t="shared" ca="1" si="60"/>
        <v>0</v>
      </c>
      <c r="V239" s="15" t="str">
        <f t="shared" si="61"/>
        <v/>
      </c>
      <c r="W239" s="15" t="str">
        <f t="shared" si="62"/>
        <v/>
      </c>
      <c r="X239" s="15" t="str">
        <f t="shared" si="52"/>
        <v/>
      </c>
      <c r="Y239" s="34" t="str">
        <f t="shared" ca="1" si="59"/>
        <v/>
      </c>
      <c r="Z239" s="34" t="str">
        <f t="shared" ca="1" si="53"/>
        <v/>
      </c>
      <c r="AA239" s="34" t="str">
        <f t="shared" ca="1" si="54"/>
        <v/>
      </c>
      <c r="AB239" s="61" t="str">
        <f t="shared" ca="1" si="55"/>
        <v/>
      </c>
      <c r="AC239" s="62" t="str">
        <f t="shared" ca="1" si="56"/>
        <v/>
      </c>
      <c r="AD239" s="56" t="str">
        <f t="shared" si="57"/>
        <v/>
      </c>
      <c r="AE239" s="15" t="str">
        <f t="shared" ca="1" si="58"/>
        <v/>
      </c>
      <c r="AF239" s="15" t="str">
        <f ca="1">IF($AB239="","",IF(OR([1]Tablas!A$1&gt;MATCH("?*",$AB240:$AB256,0),INDEX($T:$T,ROW($M238)+[1]Tablas!A$1)&lt;5),"",IF(INDEX($T:$T,ROW($M238)+[1]Tablas!A$1)&lt;6,"000",SUBSTITUTE(SUBSTITUTE(SUBSTITUTE(SUBSTITUTE(SUBSTITUTE(SUBSTITUTE(SUBSTITUTE(INDIRECT(ADDRESS(ROW($M238)+[1]Tablas!A$1,COLUMN($M239))),", ",""),"Aire","1"),"Agua","2"),"Fuego","3"),"Tierra","4"),"Luz","5"),"Oscuridad","6"))))</f>
        <v/>
      </c>
      <c r="AG239" s="15" t="str">
        <f ca="1">IF($AB239="","",IF(OR([1]Tablas!B$1&gt;MATCH("?*",$AB240:$AB256,0),INDEX($T:$T,ROW($M238)+[1]Tablas!B$1)&lt;5),"",IF(INDEX($T:$T,ROW($M238)+[1]Tablas!B$1)&lt;6,"000",SUBSTITUTE(SUBSTITUTE(SUBSTITUTE(SUBSTITUTE(SUBSTITUTE(SUBSTITUTE(SUBSTITUTE(INDIRECT(ADDRESS(ROW($M238)+[1]Tablas!B$1,COLUMN($M239))),", ",""),"Aire","1"),"Agua","2"),"Fuego","3"),"Tierra","4"),"Luz","5"),"Oscuridad","6"))))</f>
        <v/>
      </c>
      <c r="AH239" s="15" t="str">
        <f ca="1">IF($AB239="","",IF(OR([1]Tablas!C$1&gt;MATCH("?*",$AB240:$AB256,0),INDEX($T:$T,ROW($M238)+[1]Tablas!C$1)&lt;5),"",IF(INDEX($T:$T,ROW($M238)+[1]Tablas!C$1)&lt;6,"000",SUBSTITUTE(SUBSTITUTE(SUBSTITUTE(SUBSTITUTE(SUBSTITUTE(SUBSTITUTE(SUBSTITUTE(INDIRECT(ADDRESS(ROW($M238)+[1]Tablas!C$1,COLUMN($M239))),", ",""),"Aire","1"),"Agua","2"),"Fuego","3"),"Tierra","4"),"Luz","5"),"Oscuridad","6"))))</f>
        <v/>
      </c>
      <c r="AI239" s="15" t="str">
        <f ca="1">IF($AB239="","",IF(OR([1]Tablas!D$1&gt;MATCH("?*",$AB240:$AB256,0),INDEX($T:$T,ROW($M238)+[1]Tablas!D$1)&lt;5),"",IF(INDEX($T:$T,ROW($M238)+[1]Tablas!D$1)&lt;6,"000",SUBSTITUTE(SUBSTITUTE(SUBSTITUTE(SUBSTITUTE(SUBSTITUTE(SUBSTITUTE(SUBSTITUTE(INDIRECT(ADDRESS(ROW($M238)+[1]Tablas!D$1,COLUMN($M239))),", ",""),"Aire","1"),"Agua","2"),"Fuego","3"),"Tierra","4"),"Luz","5"),"Oscuridad","6"))))</f>
        <v/>
      </c>
      <c r="AJ239" s="15" t="str">
        <f ca="1">IF($AB239="","",IF(OR([1]Tablas!E$1&gt;MATCH("?*",$AB240:$AB256,0),INDEX($T:$T,ROW($M238)+[1]Tablas!E$1)&lt;5),"",IF(INDEX($T:$T,ROW($M238)+[1]Tablas!E$1)&lt;6,"000",SUBSTITUTE(SUBSTITUTE(SUBSTITUTE(SUBSTITUTE(SUBSTITUTE(SUBSTITUTE(SUBSTITUTE(INDIRECT(ADDRESS(ROW($M238)+[1]Tablas!E$1,COLUMN($M239))),", ",""),"Aire","1"),"Agua","2"),"Fuego","3"),"Tierra","4"),"Luz","5"),"Oscuridad","6"))))</f>
        <v/>
      </c>
      <c r="AK239" s="15" t="str">
        <f ca="1">IF($AB239="","",IF(OR([1]Tablas!F$1&gt;MATCH("?*",$AB240:$AB256,0),INDEX($T:$T,ROW($M238)+[1]Tablas!F$1)&lt;5),"",IF(INDEX($T:$T,ROW($M238)+[1]Tablas!F$1)&lt;6,"000",SUBSTITUTE(SUBSTITUTE(SUBSTITUTE(SUBSTITUTE(SUBSTITUTE(SUBSTITUTE(SUBSTITUTE(INDIRECT(ADDRESS(ROW($M238)+[1]Tablas!F$1,COLUMN($M239))),", ",""),"Aire","1"),"Agua","2"),"Fuego","3"),"Tierra","4"),"Luz","5"),"Oscuridad","6"))))</f>
        <v/>
      </c>
    </row>
    <row r="240" spans="1:37" x14ac:dyDescent="0.25">
      <c r="A240" s="73"/>
      <c r="C240" s="15" t="str">
        <f t="shared" si="63"/>
        <v/>
      </c>
      <c r="D240" s="15" t="str">
        <f t="shared" si="64"/>
        <v/>
      </c>
      <c r="E240" s="15" t="s">
        <v>75</v>
      </c>
      <c r="F240" s="15" t="str">
        <f t="array" ref="F240">IF(C240&lt;&gt;"",ADDRESS(ROW(C240),COLUMN(C240))&amp;":"&amp;ADDRESS(ROW(C240)-1+MATCH(TRUE,C241:$C$463&lt;&gt;"",0),COLUMN(U240)),F239)</f>
        <v>$C$238:$U$240</v>
      </c>
      <c r="M240" s="18" t="str">
        <f>IFERROR(VLOOKUP(G240,ListaEfectos!$A$4:$F$77,6,0),"")</f>
        <v/>
      </c>
      <c r="N240" s="46">
        <f>IF(G240="requerimiento","Desventaja",IFERROR(IF(VLOOKUP($G240,ListaEfectos!$A$4:$F$77,1,0)&lt;&gt;"","Efecto"),IFERROR(IF(VLOOKUP($G240,ListaDesventajas!$A$2:$A$24,1,0)&lt;&gt;"","Desventaja"),G240)))</f>
        <v>0</v>
      </c>
      <c r="O240" s="17">
        <f ca="1">IF($N240="Efecto",IFERROR(VLOOKUP(H240,INDIRECT(VLOOKUP($G240,ListaEfectos!$A$4:$F$77,2,0)),2,0),0),IF($N240="Desventaja",IFERROR(VLOOKUP(H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P240" s="15">
        <f ca="1">IF($N240="Efecto",IFERROR(VLOOKUP(I240,INDIRECT(VLOOKUP($G240,ListaEfectos!$A$4:$F$77,2,0)),2,0),0),IF($N240="Desventaja",IFERROR(VLOOKUP(I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Q240" s="15">
        <f ca="1">IF($N240="Efecto",IFERROR(VLOOKUP(J240,INDIRECT(VLOOKUP($G240,ListaEfectos!$A$4:$F$77,2,0)),2,0),0),IF($N240="Desventaja",IFERROR(VLOOKUP(J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R240" s="15">
        <f ca="1">IF($N240="Efecto",IFERROR(VLOOKUP(K240,INDIRECT(VLOOKUP($G240,ListaEfectos!$A$4:$F$77,2,0)),2,0),0),IF($N240="Desventaja",IFERROR(VLOOKUP(K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S240" s="15">
        <f ca="1">IF($N240="Efecto",IFERROR(VLOOKUP(L240,INDIRECT(VLOOKUP($G240,ListaEfectos!$A$4:$F$77,2,0)),2,0),0),IF($N240="Desventaja",IFERROR(VLOOKUP(L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T240" s="52">
        <f t="shared" ca="1" si="60"/>
        <v>0</v>
      </c>
      <c r="V240" s="15" t="str">
        <f t="shared" si="61"/>
        <v/>
      </c>
      <c r="W240" s="15" t="str">
        <f t="shared" si="62"/>
        <v/>
      </c>
      <c r="X240" s="15" t="str">
        <f t="shared" si="52"/>
        <v/>
      </c>
      <c r="Y240" s="34" t="str">
        <f t="shared" ca="1" si="59"/>
        <v/>
      </c>
      <c r="Z240" s="34" t="str">
        <f t="shared" ca="1" si="53"/>
        <v/>
      </c>
      <c r="AA240" s="34" t="str">
        <f t="shared" ca="1" si="54"/>
        <v/>
      </c>
      <c r="AB240" s="61" t="str">
        <f t="shared" ca="1" si="55"/>
        <v/>
      </c>
      <c r="AC240" s="62" t="str">
        <f t="shared" ca="1" si="56"/>
        <v/>
      </c>
      <c r="AD240" s="56" t="str">
        <f t="shared" si="57"/>
        <v/>
      </c>
      <c r="AE240" s="15" t="str">
        <f t="shared" ca="1" si="58"/>
        <v/>
      </c>
      <c r="AF240" s="15" t="str">
        <f ca="1">IF($AB240="","",IF(OR([1]Tablas!A$1&gt;MATCH("?*",$AB241:$AB257,0),INDEX($T:$T,ROW($M239)+[1]Tablas!A$1)&lt;5),"",IF(INDEX($T:$T,ROW($M239)+[1]Tablas!A$1)&lt;6,"000",SUBSTITUTE(SUBSTITUTE(SUBSTITUTE(SUBSTITUTE(SUBSTITUTE(SUBSTITUTE(SUBSTITUTE(INDIRECT(ADDRESS(ROW($M239)+[1]Tablas!A$1,COLUMN($M240))),", ",""),"Aire","1"),"Agua","2"),"Fuego","3"),"Tierra","4"),"Luz","5"),"Oscuridad","6"))))</f>
        <v/>
      </c>
      <c r="AG240" s="15" t="str">
        <f ca="1">IF($AB240="","",IF(OR([1]Tablas!B$1&gt;MATCH("?*",$AB241:$AB257,0),INDEX($T:$T,ROW($M239)+[1]Tablas!B$1)&lt;5),"",IF(INDEX($T:$T,ROW($M239)+[1]Tablas!B$1)&lt;6,"000",SUBSTITUTE(SUBSTITUTE(SUBSTITUTE(SUBSTITUTE(SUBSTITUTE(SUBSTITUTE(SUBSTITUTE(INDIRECT(ADDRESS(ROW($M239)+[1]Tablas!B$1,COLUMN($M240))),", ",""),"Aire","1"),"Agua","2"),"Fuego","3"),"Tierra","4"),"Luz","5"),"Oscuridad","6"))))</f>
        <v/>
      </c>
      <c r="AH240" s="15" t="str">
        <f ca="1">IF($AB240="","",IF(OR([1]Tablas!C$1&gt;MATCH("?*",$AB241:$AB257,0),INDEX($T:$T,ROW($M239)+[1]Tablas!C$1)&lt;5),"",IF(INDEX($T:$T,ROW($M239)+[1]Tablas!C$1)&lt;6,"000",SUBSTITUTE(SUBSTITUTE(SUBSTITUTE(SUBSTITUTE(SUBSTITUTE(SUBSTITUTE(SUBSTITUTE(INDIRECT(ADDRESS(ROW($M239)+[1]Tablas!C$1,COLUMN($M240))),", ",""),"Aire","1"),"Agua","2"),"Fuego","3"),"Tierra","4"),"Luz","5"),"Oscuridad","6"))))</f>
        <v/>
      </c>
      <c r="AI240" s="15" t="str">
        <f ca="1">IF($AB240="","",IF(OR([1]Tablas!D$1&gt;MATCH("?*",$AB241:$AB257,0),INDEX($T:$T,ROW($M239)+[1]Tablas!D$1)&lt;5),"",IF(INDEX($T:$T,ROW($M239)+[1]Tablas!D$1)&lt;6,"000",SUBSTITUTE(SUBSTITUTE(SUBSTITUTE(SUBSTITUTE(SUBSTITUTE(SUBSTITUTE(SUBSTITUTE(INDIRECT(ADDRESS(ROW($M239)+[1]Tablas!D$1,COLUMN($M240))),", ",""),"Aire","1"),"Agua","2"),"Fuego","3"),"Tierra","4"),"Luz","5"),"Oscuridad","6"))))</f>
        <v/>
      </c>
      <c r="AJ240" s="15" t="str">
        <f ca="1">IF($AB240="","",IF(OR([1]Tablas!E$1&gt;MATCH("?*",$AB241:$AB257,0),INDEX($T:$T,ROW($M239)+[1]Tablas!E$1)&lt;5),"",IF(INDEX($T:$T,ROW($M239)+[1]Tablas!E$1)&lt;6,"000",SUBSTITUTE(SUBSTITUTE(SUBSTITUTE(SUBSTITUTE(SUBSTITUTE(SUBSTITUTE(SUBSTITUTE(INDIRECT(ADDRESS(ROW($M239)+[1]Tablas!E$1,COLUMN($M240))),", ",""),"Aire","1"),"Agua","2"),"Fuego","3"),"Tierra","4"),"Luz","5"),"Oscuridad","6"))))</f>
        <v/>
      </c>
      <c r="AK240" s="15" t="str">
        <f ca="1">IF($AB240="","",IF(OR([1]Tablas!F$1&gt;MATCH("?*",$AB241:$AB257,0),INDEX($T:$T,ROW($M239)+[1]Tablas!F$1)&lt;5),"",IF(INDEX($T:$T,ROW($M239)+[1]Tablas!F$1)&lt;6,"000",SUBSTITUTE(SUBSTITUTE(SUBSTITUTE(SUBSTITUTE(SUBSTITUTE(SUBSTITUTE(SUBSTITUTE(INDIRECT(ADDRESS(ROW($M239)+[1]Tablas!F$1,COLUMN($M240))),", ",""),"Aire","1"),"Agua","2"),"Fuego","3"),"Tierra","4"),"Luz","5"),"Oscuridad","6"))))</f>
        <v/>
      </c>
    </row>
    <row r="241" spans="1:37" x14ac:dyDescent="0.25">
      <c r="A241" s="73"/>
      <c r="B241" s="18" t="s">
        <v>462</v>
      </c>
      <c r="C241" s="15">
        <f t="shared" si="63"/>
        <v>45</v>
      </c>
      <c r="D241" s="15">
        <f t="shared" si="64"/>
        <v>1</v>
      </c>
      <c r="E241" s="15" t="s">
        <v>150</v>
      </c>
      <c r="F241" s="15" t="str">
        <f t="array" ref="F241">IF(C241&lt;&gt;"",ADDRESS(ROW(C241),COLUMN(C241))&amp;":"&amp;ADDRESS(ROW(C241)-1+MATCH(TRUE,C242:$C$463&lt;&gt;"",0),COLUMN(U241)),F240)</f>
        <v>$C$241:$U$242</v>
      </c>
      <c r="G241" s="18" t="s">
        <v>238</v>
      </c>
      <c r="H241" s="29" t="s">
        <v>547</v>
      </c>
      <c r="M241" s="18" t="str">
        <f>IFERROR(VLOOKUP(G241,ListaEfectos!$A$4:$F$77,6,0),"")</f>
        <v>Agua, Aire, Oscuridad</v>
      </c>
      <c r="N241" s="46" t="str">
        <f>IF(G241="requerimiento","Desventaja",IFERROR(IF(VLOOKUP($G241,ListaEfectos!$A$4:$F$77,1,0)&lt;&gt;"","Efecto"),IFERROR(IF(VLOOKUP($G241,ListaDesventajas!$A$2:$A$24,1,0)&lt;&gt;"","Desventaja"),G241)))</f>
        <v>Efecto</v>
      </c>
      <c r="O241" s="17">
        <f ca="1">IF($N241="Efecto",IFERROR(VLOOKUP(H241,INDIRECT(VLOOKUP($G241,ListaEfectos!$A$4:$F$77,2,0)),2,0),0),IF($N241="Desventaja",IFERROR(VLOOKUP(H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30</v>
      </c>
      <c r="P241" s="15">
        <f ca="1">IF($N241="Efecto",IFERROR(VLOOKUP(I241,INDIRECT(VLOOKUP($G241,ListaEfectos!$A$4:$F$77,2,0)),2,0),0),IF($N241="Desventaja",IFERROR(VLOOKUP(I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0</v>
      </c>
      <c r="Q241" s="15">
        <f ca="1">IF($N241="Efecto",IFERROR(VLOOKUP(J241,INDIRECT(VLOOKUP($G241,ListaEfectos!$A$4:$F$77,2,0)),2,0),0),IF($N241="Desventaja",IFERROR(VLOOKUP(J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0</v>
      </c>
      <c r="R241" s="15">
        <f ca="1">IF($N241="Efecto",IFERROR(VLOOKUP(K241,INDIRECT(VLOOKUP($G241,ListaEfectos!$A$4:$F$77,2,0)),2,0),0),IF($N241="Desventaja",IFERROR(VLOOKUP(K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0</v>
      </c>
      <c r="S241" s="15">
        <f ca="1">IF($N241="Efecto",IFERROR(VLOOKUP(L241,INDIRECT(VLOOKUP($G241,ListaEfectos!$A$4:$F$77,2,0)),2,0),0),IF($N241="Desventaja",IFERROR(VLOOKUP(L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0</v>
      </c>
      <c r="T241" s="52">
        <f t="shared" ca="1" si="60"/>
        <v>30</v>
      </c>
      <c r="V241" s="15" t="str">
        <f t="shared" si="61"/>
        <v>Ataque adicional limitado (+5)</v>
      </c>
      <c r="W241" s="15" t="str">
        <f t="shared" si="62"/>
        <v/>
      </c>
      <c r="X241" s="15" t="str">
        <f t="shared" si="52"/>
        <v/>
      </c>
      <c r="Y241" s="34" t="str">
        <f t="shared" ca="1" si="59"/>
        <v>Ataque adicional limitado (+5)</v>
      </c>
      <c r="Z241" s="34" t="str">
        <f t="shared" ca="1" si="53"/>
        <v>Técnica mantenida (Gunslinger)</v>
      </c>
      <c r="AA241" s="34" t="str">
        <f t="shared" ca="1" si="54"/>
        <v/>
      </c>
      <c r="AB241" s="61" t="str">
        <f t="shared" ca="1" si="55"/>
        <v>Ataque adicional limitado (+5)</v>
      </c>
      <c r="AC241" s="62" t="str">
        <f t="shared" ca="1" si="56"/>
        <v>Técnica mantenida (Gunslinger)</v>
      </c>
      <c r="AD241" s="56" t="str">
        <f t="shared" si="57"/>
        <v>Barrel Shot</v>
      </c>
      <c r="AE241" s="15" t="str">
        <f t="shared" ca="1" si="58"/>
        <v>Agua, Aire, Oscuridad</v>
      </c>
      <c r="AF241" s="15" t="str">
        <f ca="1">IF($AB241="","",IF(OR([1]Tablas!A$1&gt;MATCH("?*",$AB242:$AB258,0),INDEX($T:$T,ROW($M240)+[1]Tablas!A$1)&lt;5),"",IF(INDEX($T:$T,ROW($M240)+[1]Tablas!A$1)&lt;6,"000",SUBSTITUTE(SUBSTITUTE(SUBSTITUTE(SUBSTITUTE(SUBSTITUTE(SUBSTITUTE(SUBSTITUTE(INDIRECT(ADDRESS(ROW($M240)+[1]Tablas!A$1,COLUMN($M241))),", ",""),"Aire","1"),"Agua","2"),"Fuego","3"),"Tierra","4"),"Luz","5"),"Oscuridad","6"))))</f>
        <v>216</v>
      </c>
      <c r="AG241" s="15" t="str">
        <f ca="1">IF($AB241="","",IF(OR([1]Tablas!B$1&gt;MATCH("?*",$AB242:$AB258,0),INDEX($T:$T,ROW($M240)+[1]Tablas!B$1)&lt;5),"",IF(INDEX($T:$T,ROW($M240)+[1]Tablas!B$1)&lt;6,"000",SUBSTITUTE(SUBSTITUTE(SUBSTITUTE(SUBSTITUTE(SUBSTITUTE(SUBSTITUTE(SUBSTITUTE(INDIRECT(ADDRESS(ROW($M240)+[1]Tablas!B$1,COLUMN($M241))),", ",""),"Aire","1"),"Agua","2"),"Fuego","3"),"Tierra","4"),"Luz","5"),"Oscuridad","6"))))</f>
        <v/>
      </c>
      <c r="AH241" s="15" t="str">
        <f ca="1">IF($AB241="","",IF(OR([1]Tablas!C$1&gt;MATCH("?*",$AB242:$AB258,0),INDEX($T:$T,ROW($M240)+[1]Tablas!C$1)&lt;5),"",IF(INDEX($T:$T,ROW($M240)+[1]Tablas!C$1)&lt;6,"000",SUBSTITUTE(SUBSTITUTE(SUBSTITUTE(SUBSTITUTE(SUBSTITUTE(SUBSTITUTE(SUBSTITUTE(INDIRECT(ADDRESS(ROW($M240)+[1]Tablas!C$1,COLUMN($M241))),", ",""),"Aire","1"),"Agua","2"),"Fuego","3"),"Tierra","4"),"Luz","5"),"Oscuridad","6"))))</f>
        <v/>
      </c>
      <c r="AI241" s="15" t="str">
        <f ca="1">IF($AB241="","",IF(OR([1]Tablas!D$1&gt;MATCH("?*",$AB242:$AB258,0),INDEX($T:$T,ROW($M240)+[1]Tablas!D$1)&lt;5),"",IF(INDEX($T:$T,ROW($M240)+[1]Tablas!D$1)&lt;6,"000",SUBSTITUTE(SUBSTITUTE(SUBSTITUTE(SUBSTITUTE(SUBSTITUTE(SUBSTITUTE(SUBSTITUTE(INDIRECT(ADDRESS(ROW($M240)+[1]Tablas!D$1,COLUMN($M241))),", ",""),"Aire","1"),"Agua","2"),"Fuego","3"),"Tierra","4"),"Luz","5"),"Oscuridad","6"))))</f>
        <v/>
      </c>
      <c r="AJ241" s="15" t="str">
        <f ca="1">IF($AB241="","",IF(OR([1]Tablas!E$1&gt;MATCH("?*",$AB242:$AB258,0),INDEX($T:$T,ROW($M240)+[1]Tablas!E$1)&lt;5),"",IF(INDEX($T:$T,ROW($M240)+[1]Tablas!E$1)&lt;6,"000",SUBSTITUTE(SUBSTITUTE(SUBSTITUTE(SUBSTITUTE(SUBSTITUTE(SUBSTITUTE(SUBSTITUTE(INDIRECT(ADDRESS(ROW($M240)+[1]Tablas!E$1,COLUMN($M241))),", ",""),"Aire","1"),"Agua","2"),"Fuego","3"),"Tierra","4"),"Luz","5"),"Oscuridad","6"))))</f>
        <v/>
      </c>
      <c r="AK241" s="15" t="str">
        <f ca="1">IF($AB241="","",IF(OR([1]Tablas!F$1&gt;MATCH("?*",$AB242:$AB258,0),INDEX($T:$T,ROW($M240)+[1]Tablas!F$1)&lt;5),"",IF(INDEX($T:$T,ROW($M240)+[1]Tablas!F$1)&lt;6,"000",SUBSTITUTE(SUBSTITUTE(SUBSTITUTE(SUBSTITUTE(SUBSTITUTE(SUBSTITUTE(SUBSTITUTE(INDIRECT(ADDRESS(ROW($M240)+[1]Tablas!F$1,COLUMN($M241))),", ",""),"Aire","1"),"Agua","2"),"Fuego","3"),"Tierra","4"),"Luz","5"),"Oscuridad","6"))))</f>
        <v/>
      </c>
    </row>
    <row r="242" spans="1:37" x14ac:dyDescent="0.25">
      <c r="A242" s="73"/>
      <c r="B242" s="18" t="s">
        <v>282</v>
      </c>
      <c r="C242" s="15" t="str">
        <f t="shared" si="63"/>
        <v/>
      </c>
      <c r="D242" s="15" t="str">
        <f t="shared" si="64"/>
        <v/>
      </c>
      <c r="F242" s="15" t="str">
        <f t="array" ref="F242">IF(C242&lt;&gt;"",ADDRESS(ROW(C242),COLUMN(C242))&amp;":"&amp;ADDRESS(ROW(C242)-1+MATCH(TRUE,C243:$C$463&lt;&gt;"",0),COLUMN(U242)),F241)</f>
        <v>$C$241:$U$242</v>
      </c>
      <c r="G242" s="18" t="s">
        <v>10</v>
      </c>
      <c r="H242" s="28" t="s">
        <v>1149</v>
      </c>
      <c r="M242" s="18" t="str">
        <f>IFERROR(VLOOKUP(G242,ListaEfectos!$A$4:$F$77,6,0),"")</f>
        <v/>
      </c>
      <c r="N242" s="46" t="str">
        <f>IF(G242="requerimiento","Desventaja",IFERROR(IF(VLOOKUP($G242,ListaEfectos!$A$4:$F$77,1,0)&lt;&gt;"","Efecto"),IFERROR(IF(VLOOKUP($G242,ListaDesventajas!$A$2:$A$24,1,0)&lt;&gt;"","Desventaja"),G242)))</f>
        <v>Desventaja</v>
      </c>
      <c r="O242" s="17">
        <f ca="1">IF($N242="Efecto",IFERROR(VLOOKUP(H242,INDIRECT(VLOOKUP($G242,ListaEfectos!$A$4:$F$77,2,0)),2,0),0),IF($N242="Desventaja",IFERROR(VLOOKUP(H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P242" s="15">
        <f ca="1">IF($N242="Efecto",IFERROR(VLOOKUP(I242,INDIRECT(VLOOKUP($G242,ListaEfectos!$A$4:$F$77,2,0)),2,0),0),IF($N242="Desventaja",IFERROR(VLOOKUP(I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Q242" s="15">
        <f ca="1">IF($N242="Efecto",IFERROR(VLOOKUP(J242,INDIRECT(VLOOKUP($G242,ListaEfectos!$A$4:$F$77,2,0)),2,0),0),IF($N242="Desventaja",IFERROR(VLOOKUP(J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R242" s="15">
        <f ca="1">IF($N242="Efecto",IFERROR(VLOOKUP(K242,INDIRECT(VLOOKUP($G242,ListaEfectos!$A$4:$F$77,2,0)),2,0),0),IF($N242="Desventaja",IFERROR(VLOOKUP(K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S242" s="15">
        <f ca="1">IF($N242="Efecto",IFERROR(VLOOKUP(L242,INDIRECT(VLOOKUP($G242,ListaEfectos!$A$4:$F$77,2,0)),2,0),0),IF($N242="Desventaja",IFERROR(VLOOKUP(L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T242" s="52">
        <f t="shared" ca="1" si="60"/>
        <v>0</v>
      </c>
      <c r="V242" s="15" t="str">
        <f t="shared" si="61"/>
        <v/>
      </c>
      <c r="W242" s="15" t="str">
        <f t="shared" si="62"/>
        <v>Técnica mantenida (Gunslinger)</v>
      </c>
      <c r="X242" s="15" t="str">
        <f t="shared" si="52"/>
        <v/>
      </c>
      <c r="Y242" s="34" t="str">
        <f t="shared" ca="1" si="59"/>
        <v/>
      </c>
      <c r="Z242" s="34" t="str">
        <f t="shared" ca="1" si="53"/>
        <v/>
      </c>
      <c r="AA242" s="34" t="str">
        <f t="shared" ca="1" si="54"/>
        <v/>
      </c>
      <c r="AB242" s="61" t="str">
        <f t="shared" ca="1" si="55"/>
        <v/>
      </c>
      <c r="AC242" s="62" t="str">
        <f t="shared" ca="1" si="56"/>
        <v/>
      </c>
      <c r="AD242" s="56" t="str">
        <f t="shared" si="57"/>
        <v>Técnica mantenida</v>
      </c>
      <c r="AE242" s="15" t="str">
        <f t="shared" ca="1" si="58"/>
        <v/>
      </c>
      <c r="AF242" s="15" t="str">
        <f ca="1">IF($AB242="","",IF(OR([1]Tablas!A$1&gt;MATCH("?*",$AB243:$AB259,0),INDEX($T:$T,ROW($M241)+[1]Tablas!A$1)&lt;5),"",IF(INDEX($T:$T,ROW($M241)+[1]Tablas!A$1)&lt;6,"000",SUBSTITUTE(SUBSTITUTE(SUBSTITUTE(SUBSTITUTE(SUBSTITUTE(SUBSTITUTE(SUBSTITUTE(INDIRECT(ADDRESS(ROW($M241)+[1]Tablas!A$1,COLUMN($M242))),", ",""),"Aire","1"),"Agua","2"),"Fuego","3"),"Tierra","4"),"Luz","5"),"Oscuridad","6"))))</f>
        <v/>
      </c>
      <c r="AG242" s="15" t="str">
        <f ca="1">IF($AB242="","",IF(OR([1]Tablas!B$1&gt;MATCH("?*",$AB243:$AB259,0),INDEX($T:$T,ROW($M241)+[1]Tablas!B$1)&lt;5),"",IF(INDEX($T:$T,ROW($M241)+[1]Tablas!B$1)&lt;6,"000",SUBSTITUTE(SUBSTITUTE(SUBSTITUTE(SUBSTITUTE(SUBSTITUTE(SUBSTITUTE(SUBSTITUTE(INDIRECT(ADDRESS(ROW($M241)+[1]Tablas!B$1,COLUMN($M242))),", ",""),"Aire","1"),"Agua","2"),"Fuego","3"),"Tierra","4"),"Luz","5"),"Oscuridad","6"))))</f>
        <v/>
      </c>
      <c r="AH242" s="15" t="str">
        <f ca="1">IF($AB242="","",IF(OR([1]Tablas!C$1&gt;MATCH("?*",$AB243:$AB259,0),INDEX($T:$T,ROW($M241)+[1]Tablas!C$1)&lt;5),"",IF(INDEX($T:$T,ROW($M241)+[1]Tablas!C$1)&lt;6,"000",SUBSTITUTE(SUBSTITUTE(SUBSTITUTE(SUBSTITUTE(SUBSTITUTE(SUBSTITUTE(SUBSTITUTE(INDIRECT(ADDRESS(ROW($M241)+[1]Tablas!C$1,COLUMN($M242))),", ",""),"Aire","1"),"Agua","2"),"Fuego","3"),"Tierra","4"),"Luz","5"),"Oscuridad","6"))))</f>
        <v/>
      </c>
      <c r="AI242" s="15" t="str">
        <f ca="1">IF($AB242="","",IF(OR([1]Tablas!D$1&gt;MATCH("?*",$AB243:$AB259,0),INDEX($T:$T,ROW($M241)+[1]Tablas!D$1)&lt;5),"",IF(INDEX($T:$T,ROW($M241)+[1]Tablas!D$1)&lt;6,"000",SUBSTITUTE(SUBSTITUTE(SUBSTITUTE(SUBSTITUTE(SUBSTITUTE(SUBSTITUTE(SUBSTITUTE(INDIRECT(ADDRESS(ROW($M241)+[1]Tablas!D$1,COLUMN($M242))),", ",""),"Aire","1"),"Agua","2"),"Fuego","3"),"Tierra","4"),"Luz","5"),"Oscuridad","6"))))</f>
        <v/>
      </c>
      <c r="AJ242" s="15" t="str">
        <f ca="1">IF($AB242="","",IF(OR([1]Tablas!E$1&gt;MATCH("?*",$AB243:$AB259,0),INDEX($T:$T,ROW($M241)+[1]Tablas!E$1)&lt;5),"",IF(INDEX($T:$T,ROW($M241)+[1]Tablas!E$1)&lt;6,"000",SUBSTITUTE(SUBSTITUTE(SUBSTITUTE(SUBSTITUTE(SUBSTITUTE(SUBSTITUTE(SUBSTITUTE(INDIRECT(ADDRESS(ROW($M241)+[1]Tablas!E$1,COLUMN($M242))),", ",""),"Aire","1"),"Agua","2"),"Fuego","3"),"Tierra","4"),"Luz","5"),"Oscuridad","6"))))</f>
        <v/>
      </c>
      <c r="AK242" s="15" t="str">
        <f ca="1">IF($AB242="","",IF(OR([1]Tablas!F$1&gt;MATCH("?*",$AB243:$AB259,0),INDEX($T:$T,ROW($M241)+[1]Tablas!F$1)&lt;5),"",IF(INDEX($T:$T,ROW($M241)+[1]Tablas!F$1)&lt;6,"000",SUBSTITUTE(SUBSTITUTE(SUBSTITUTE(SUBSTITUTE(SUBSTITUTE(SUBSTITUTE(SUBSTITUTE(INDIRECT(ADDRESS(ROW($M241)+[1]Tablas!F$1,COLUMN($M242))),", ",""),"Aire","1"),"Agua","2"),"Fuego","3"),"Tierra","4"),"Luz","5"),"Oscuridad","6"))))</f>
        <v/>
      </c>
    </row>
    <row r="243" spans="1:37" x14ac:dyDescent="0.25">
      <c r="A243" s="73"/>
      <c r="B243" s="18" t="s">
        <v>463</v>
      </c>
      <c r="C243" s="15">
        <f t="shared" si="63"/>
        <v>25</v>
      </c>
      <c r="D243" s="15">
        <f t="shared" si="64"/>
        <v>1</v>
      </c>
      <c r="E243" s="15" t="s">
        <v>61</v>
      </c>
      <c r="F243" s="15" t="str">
        <f t="array" ref="F243">IF(C243&lt;&gt;"",ADDRESS(ROW(C243),COLUMN(C243))&amp;":"&amp;ADDRESS(ROW(C243)-1+MATCH(TRUE,C244:$C$463&lt;&gt;"",0),COLUMN(U243)),F242)</f>
        <v>$C$243:$U$245</v>
      </c>
      <c r="G243" s="18" t="s">
        <v>61</v>
      </c>
      <c r="H243" s="28" t="s">
        <v>919</v>
      </c>
      <c r="M243" s="18" t="str">
        <f>IFERROR(VLOOKUP(G243,ListaEfectos!$A$4:$F$77,6,0),"")</f>
        <v>Agua, Aire, Oscuridad</v>
      </c>
      <c r="N243" s="46" t="str">
        <f>IF(G243="requerimiento","Desventaja",IFERROR(IF(VLOOKUP($G243,ListaEfectos!$A$4:$F$77,1,0)&lt;&gt;"","Efecto"),IFERROR(IF(VLOOKUP($G243,ListaDesventajas!$A$2:$A$24,1,0)&lt;&gt;"","Desventaja"),G243)))</f>
        <v>Efecto</v>
      </c>
      <c r="O243" s="17">
        <f ca="1">IF($N243="Efecto",IFERROR(VLOOKUP(H243,INDIRECT(VLOOKUP($G243,ListaEfectos!$A$4:$F$77,2,0)),2,0),0),IF($N243="Desventaja",IFERROR(VLOOKUP(H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P243" s="15">
        <f ca="1">IF($N243="Efecto",IFERROR(VLOOKUP(I243,INDIRECT(VLOOKUP($G243,ListaEfectos!$A$4:$F$77,2,0)),2,0),0),IF($N243="Desventaja",IFERROR(VLOOKUP(I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Q243" s="15">
        <f ca="1">IF($N243="Efecto",IFERROR(VLOOKUP(J243,INDIRECT(VLOOKUP($G243,ListaEfectos!$A$4:$F$77,2,0)),2,0),0),IF($N243="Desventaja",IFERROR(VLOOKUP(J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R243" s="15">
        <f ca="1">IF($N243="Efecto",IFERROR(VLOOKUP(K243,INDIRECT(VLOOKUP($G243,ListaEfectos!$A$4:$F$77,2,0)),2,0),0),IF($N243="Desventaja",IFERROR(VLOOKUP(K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S243" s="15">
        <f ca="1">IF($N243="Efecto",IFERROR(VLOOKUP(L243,INDIRECT(VLOOKUP($G243,ListaEfectos!$A$4:$F$77,2,0)),2,0),0),IF($N243="Desventaja",IFERROR(VLOOKUP(L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T243" s="52">
        <f t="shared" ca="1" si="60"/>
        <v>0</v>
      </c>
      <c r="V243" s="15" t="str">
        <f t="shared" si="61"/>
        <v>Ataque indirecto</v>
      </c>
      <c r="W243" s="15" t="str">
        <f t="shared" si="62"/>
        <v/>
      </c>
      <c r="X243" s="15" t="str">
        <f t="shared" si="52"/>
        <v/>
      </c>
      <c r="Y243" s="34" t="str">
        <f t="shared" ca="1" si="59"/>
        <v>Ataque indirecto, Camuflar Ataque (Casi Imposible (240))</v>
      </c>
      <c r="Z243" s="34" t="str">
        <f t="shared" ca="1" si="53"/>
        <v>Técnica mantenida (Gunslinger)</v>
      </c>
      <c r="AA243" s="34" t="str">
        <f t="shared" ca="1" si="54"/>
        <v/>
      </c>
      <c r="AB243" s="61" t="str">
        <f t="shared" ca="1" si="55"/>
        <v>Ataque indirecto, Camuflar Ataque (Casi Imposible (240))</v>
      </c>
      <c r="AC243" s="62" t="str">
        <f t="shared" ca="1" si="56"/>
        <v>Técnica mantenida (Gunslinger)</v>
      </c>
      <c r="AD243" s="56" t="str">
        <f t="shared" si="57"/>
        <v>Bounce Shot</v>
      </c>
      <c r="AE243" s="15" t="str">
        <f t="shared" ca="1" si="58"/>
        <v>Agua, Aire, Oscuridad, Agua, Aire, Oscuridad</v>
      </c>
      <c r="AF243" s="15" t="str">
        <f ca="1">IF($AB243="","",IF(OR([1]Tablas!A$1&gt;MATCH("?*",$AB244:$AB260,0),INDEX($T:$T,ROW($M242)+[1]Tablas!A$1)&lt;5),"",IF(INDEX($T:$T,ROW($M242)+[1]Tablas!A$1)&lt;6,"000",SUBSTITUTE(SUBSTITUTE(SUBSTITUTE(SUBSTITUTE(SUBSTITUTE(SUBSTITUTE(SUBSTITUTE(INDIRECT(ADDRESS(ROW($M242)+[1]Tablas!A$1,COLUMN($M243))),", ",""),"Aire","1"),"Agua","2"),"Fuego","3"),"Tierra","4"),"Luz","5"),"Oscuridad","6"))))</f>
        <v/>
      </c>
      <c r="AG243" s="15" t="str">
        <f ca="1">IF($AB243="","",IF(OR([1]Tablas!B$1&gt;MATCH("?*",$AB244:$AB260,0),INDEX($T:$T,ROW($M242)+[1]Tablas!B$1)&lt;5),"",IF(INDEX($T:$T,ROW($M242)+[1]Tablas!B$1)&lt;6,"000",SUBSTITUTE(SUBSTITUTE(SUBSTITUTE(SUBSTITUTE(SUBSTITUTE(SUBSTITUTE(SUBSTITUTE(INDIRECT(ADDRESS(ROW($M242)+[1]Tablas!B$1,COLUMN($M243))),", ",""),"Aire","1"),"Agua","2"),"Fuego","3"),"Tierra","4"),"Luz","5"),"Oscuridad","6"))))</f>
        <v>216</v>
      </c>
      <c r="AH243" s="15" t="str">
        <f ca="1">IF($AB243="","",IF(OR([1]Tablas!C$1&gt;MATCH("?*",$AB244:$AB260,0),INDEX($T:$T,ROW($M242)+[1]Tablas!C$1)&lt;5),"",IF(INDEX($T:$T,ROW($M242)+[1]Tablas!C$1)&lt;6,"000",SUBSTITUTE(SUBSTITUTE(SUBSTITUTE(SUBSTITUTE(SUBSTITUTE(SUBSTITUTE(SUBSTITUTE(INDIRECT(ADDRESS(ROW($M242)+[1]Tablas!C$1,COLUMN($M243))),", ",""),"Aire","1"),"Agua","2"),"Fuego","3"),"Tierra","4"),"Luz","5"),"Oscuridad","6"))))</f>
        <v/>
      </c>
      <c r="AI243" s="15" t="str">
        <f ca="1">IF($AB243="","",IF(OR([1]Tablas!D$1&gt;MATCH("?*",$AB244:$AB260,0),INDEX($T:$T,ROW($M242)+[1]Tablas!D$1)&lt;5),"",IF(INDEX($T:$T,ROW($M242)+[1]Tablas!D$1)&lt;6,"000",SUBSTITUTE(SUBSTITUTE(SUBSTITUTE(SUBSTITUTE(SUBSTITUTE(SUBSTITUTE(SUBSTITUTE(INDIRECT(ADDRESS(ROW($M242)+[1]Tablas!D$1,COLUMN($M243))),", ",""),"Aire","1"),"Agua","2"),"Fuego","3"),"Tierra","4"),"Luz","5"),"Oscuridad","6"))))</f>
        <v/>
      </c>
      <c r="AJ243" s="15" t="str">
        <f ca="1">IF($AB243="","",IF(OR([1]Tablas!E$1&gt;MATCH("?*",$AB244:$AB260,0),INDEX($T:$T,ROW($M242)+[1]Tablas!E$1)&lt;5),"",IF(INDEX($T:$T,ROW($M242)+[1]Tablas!E$1)&lt;6,"000",SUBSTITUTE(SUBSTITUTE(SUBSTITUTE(SUBSTITUTE(SUBSTITUTE(SUBSTITUTE(SUBSTITUTE(INDIRECT(ADDRESS(ROW($M242)+[1]Tablas!E$1,COLUMN($M243))),", ",""),"Aire","1"),"Agua","2"),"Fuego","3"),"Tierra","4"),"Luz","5"),"Oscuridad","6"))))</f>
        <v/>
      </c>
      <c r="AK243" s="15" t="str">
        <f ca="1">IF($AB243="","",IF(OR([1]Tablas!F$1&gt;MATCH("?*",$AB244:$AB260,0),INDEX($T:$T,ROW($M242)+[1]Tablas!F$1)&lt;5),"",IF(INDEX($T:$T,ROW($M242)+[1]Tablas!F$1)&lt;6,"000",SUBSTITUTE(SUBSTITUTE(SUBSTITUTE(SUBSTITUTE(SUBSTITUTE(SUBSTITUTE(SUBSTITUTE(INDIRECT(ADDRESS(ROW($M242)+[1]Tablas!F$1,COLUMN($M243))),", ",""),"Aire","1"),"Agua","2"),"Fuego","3"),"Tierra","4"),"Luz","5"),"Oscuridad","6"))))</f>
        <v/>
      </c>
    </row>
    <row r="244" spans="1:37" x14ac:dyDescent="0.25">
      <c r="A244" s="73"/>
      <c r="C244" s="15" t="str">
        <f t="shared" si="63"/>
        <v/>
      </c>
      <c r="D244" s="15" t="str">
        <f t="shared" si="64"/>
        <v/>
      </c>
      <c r="E244" s="15" t="s">
        <v>151</v>
      </c>
      <c r="F244" s="15" t="str">
        <f t="array" ref="F244">IF(C244&lt;&gt;"",ADDRESS(ROW(C244),COLUMN(C244))&amp;":"&amp;ADDRESS(ROW(C244)-1+MATCH(TRUE,C245:$C$463&lt;&gt;"",0),COLUMN(U244)),F243)</f>
        <v>$C$243:$U$245</v>
      </c>
      <c r="G244" s="18" t="s">
        <v>342</v>
      </c>
      <c r="H244" s="15" t="s">
        <v>550</v>
      </c>
      <c r="M244" s="18" t="str">
        <f>IFERROR(VLOOKUP(G244,ListaEfectos!$A$4:$F$77,6,0),"")</f>
        <v>Agua, Aire, Oscuridad</v>
      </c>
      <c r="N244" s="46" t="str">
        <f>IF(G244="requerimiento","Desventaja",IFERROR(IF(VLOOKUP($G244,ListaEfectos!$A$4:$F$77,1,0)&lt;&gt;"","Efecto"),IFERROR(IF(VLOOKUP($G244,ListaDesventajas!$A$2:$A$24,1,0)&lt;&gt;"","Desventaja"),G244)))</f>
        <v>Efecto</v>
      </c>
      <c r="O244" s="17">
        <f ca="1">IF($N244="Efecto",IFERROR(VLOOKUP(H244,INDIRECT(VLOOKUP($G244,ListaEfectos!$A$4:$F$77,2,0)),2,0),0),IF($N244="Desventaja",IFERROR(VLOOKUP(H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10</v>
      </c>
      <c r="P244" s="15">
        <f ca="1">IF($N244="Efecto",IFERROR(VLOOKUP(I244,INDIRECT(VLOOKUP($G244,ListaEfectos!$A$4:$F$77,2,0)),2,0),0),IF($N244="Desventaja",IFERROR(VLOOKUP(I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0</v>
      </c>
      <c r="Q244" s="15">
        <f ca="1">IF($N244="Efecto",IFERROR(VLOOKUP(J244,INDIRECT(VLOOKUP($G244,ListaEfectos!$A$4:$F$77,2,0)),2,0),0),IF($N244="Desventaja",IFERROR(VLOOKUP(J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0</v>
      </c>
      <c r="R244" s="15">
        <f ca="1">IF($N244="Efecto",IFERROR(VLOOKUP(K244,INDIRECT(VLOOKUP($G244,ListaEfectos!$A$4:$F$77,2,0)),2,0),0),IF($N244="Desventaja",IFERROR(VLOOKUP(K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0</v>
      </c>
      <c r="S244" s="15">
        <f ca="1">IF($N244="Efecto",IFERROR(VLOOKUP(L244,INDIRECT(VLOOKUP($G244,ListaEfectos!$A$4:$F$77,2,0)),2,0),0),IF($N244="Desventaja",IFERROR(VLOOKUP(L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0</v>
      </c>
      <c r="T244" s="52">
        <f t="shared" ca="1" si="60"/>
        <v>10</v>
      </c>
      <c r="V244" s="15" t="str">
        <f t="shared" si="61"/>
        <v>Camuflar Ataque (Casi Imposible (240))</v>
      </c>
      <c r="W244" s="15" t="str">
        <f t="shared" si="62"/>
        <v/>
      </c>
      <c r="X244" s="15" t="str">
        <f t="shared" si="52"/>
        <v/>
      </c>
      <c r="Y244" s="34" t="str">
        <f t="shared" ca="1" si="59"/>
        <v/>
      </c>
      <c r="Z244" s="34" t="str">
        <f t="shared" ca="1" si="53"/>
        <v/>
      </c>
      <c r="AA244" s="34" t="str">
        <f t="shared" ca="1" si="54"/>
        <v/>
      </c>
      <c r="AB244" s="61" t="str">
        <f t="shared" ca="1" si="55"/>
        <v/>
      </c>
      <c r="AC244" s="62" t="str">
        <f t="shared" ca="1" si="56"/>
        <v/>
      </c>
      <c r="AD244" s="56" t="str">
        <f t="shared" si="57"/>
        <v/>
      </c>
      <c r="AE244" s="15" t="str">
        <f t="shared" ca="1" si="58"/>
        <v/>
      </c>
      <c r="AF244" s="15" t="str">
        <f ca="1">IF($AB244="","",IF(OR([1]Tablas!A$1&gt;MATCH("?*",$AB245:$AB261,0),INDEX($T:$T,ROW($M243)+[1]Tablas!A$1)&lt;5),"",IF(INDEX($T:$T,ROW($M243)+[1]Tablas!A$1)&lt;6,"000",SUBSTITUTE(SUBSTITUTE(SUBSTITUTE(SUBSTITUTE(SUBSTITUTE(SUBSTITUTE(SUBSTITUTE(INDIRECT(ADDRESS(ROW($M243)+[1]Tablas!A$1,COLUMN($M244))),", ",""),"Aire","1"),"Agua","2"),"Fuego","3"),"Tierra","4"),"Luz","5"),"Oscuridad","6"))))</f>
        <v/>
      </c>
      <c r="AG244" s="15" t="str">
        <f ca="1">IF($AB244="","",IF(OR([1]Tablas!B$1&gt;MATCH("?*",$AB245:$AB261,0),INDEX($T:$T,ROW($M243)+[1]Tablas!B$1)&lt;5),"",IF(INDEX($T:$T,ROW($M243)+[1]Tablas!B$1)&lt;6,"000",SUBSTITUTE(SUBSTITUTE(SUBSTITUTE(SUBSTITUTE(SUBSTITUTE(SUBSTITUTE(SUBSTITUTE(INDIRECT(ADDRESS(ROW($M243)+[1]Tablas!B$1,COLUMN($M244))),", ",""),"Aire","1"),"Agua","2"),"Fuego","3"),"Tierra","4"),"Luz","5"),"Oscuridad","6"))))</f>
        <v/>
      </c>
      <c r="AH244" s="15" t="str">
        <f ca="1">IF($AB244="","",IF(OR([1]Tablas!C$1&gt;MATCH("?*",$AB245:$AB261,0),INDEX($T:$T,ROW($M243)+[1]Tablas!C$1)&lt;5),"",IF(INDEX($T:$T,ROW($M243)+[1]Tablas!C$1)&lt;6,"000",SUBSTITUTE(SUBSTITUTE(SUBSTITUTE(SUBSTITUTE(SUBSTITUTE(SUBSTITUTE(SUBSTITUTE(INDIRECT(ADDRESS(ROW($M243)+[1]Tablas!C$1,COLUMN($M244))),", ",""),"Aire","1"),"Agua","2"),"Fuego","3"),"Tierra","4"),"Luz","5"),"Oscuridad","6"))))</f>
        <v/>
      </c>
      <c r="AI244" s="15" t="str">
        <f ca="1">IF($AB244="","",IF(OR([1]Tablas!D$1&gt;MATCH("?*",$AB245:$AB261,0),INDEX($T:$T,ROW($M243)+[1]Tablas!D$1)&lt;5),"",IF(INDEX($T:$T,ROW($M243)+[1]Tablas!D$1)&lt;6,"000",SUBSTITUTE(SUBSTITUTE(SUBSTITUTE(SUBSTITUTE(SUBSTITUTE(SUBSTITUTE(SUBSTITUTE(INDIRECT(ADDRESS(ROW($M243)+[1]Tablas!D$1,COLUMN($M244))),", ",""),"Aire","1"),"Agua","2"),"Fuego","3"),"Tierra","4"),"Luz","5"),"Oscuridad","6"))))</f>
        <v/>
      </c>
      <c r="AJ244" s="15" t="str">
        <f ca="1">IF($AB244="","",IF(OR([1]Tablas!E$1&gt;MATCH("?*",$AB245:$AB261,0),INDEX($T:$T,ROW($M243)+[1]Tablas!E$1)&lt;5),"",IF(INDEX($T:$T,ROW($M243)+[1]Tablas!E$1)&lt;6,"000",SUBSTITUTE(SUBSTITUTE(SUBSTITUTE(SUBSTITUTE(SUBSTITUTE(SUBSTITUTE(SUBSTITUTE(INDIRECT(ADDRESS(ROW($M243)+[1]Tablas!E$1,COLUMN($M244))),", ",""),"Aire","1"),"Agua","2"),"Fuego","3"),"Tierra","4"),"Luz","5"),"Oscuridad","6"))))</f>
        <v/>
      </c>
      <c r="AK244" s="15" t="str">
        <f ca="1">IF($AB244="","",IF(OR([1]Tablas!F$1&gt;MATCH("?*",$AB245:$AB261,0),INDEX($T:$T,ROW($M243)+[1]Tablas!F$1)&lt;5),"",IF(INDEX($T:$T,ROW($M243)+[1]Tablas!F$1)&lt;6,"000",SUBSTITUTE(SUBSTITUTE(SUBSTITUTE(SUBSTITUTE(SUBSTITUTE(SUBSTITUTE(SUBSTITUTE(INDIRECT(ADDRESS(ROW($M243)+[1]Tablas!F$1,COLUMN($M244))),", ",""),"Aire","1"),"Agua","2"),"Fuego","3"),"Tierra","4"),"Luz","5"),"Oscuridad","6"))))</f>
        <v/>
      </c>
    </row>
    <row r="245" spans="1:37" x14ac:dyDescent="0.25">
      <c r="A245" s="73"/>
      <c r="B245" s="18" t="s">
        <v>282</v>
      </c>
      <c r="C245" s="15" t="str">
        <f t="shared" si="63"/>
        <v/>
      </c>
      <c r="D245" s="15" t="str">
        <f t="shared" si="64"/>
        <v/>
      </c>
      <c r="F245" s="15" t="str">
        <f t="array" ref="F245">IF(C245&lt;&gt;"",ADDRESS(ROW(C245),COLUMN(C245))&amp;":"&amp;ADDRESS(ROW(C245)-1+MATCH(TRUE,C246:$C$463&lt;&gt;"",0),COLUMN(U245)),F244)</f>
        <v>$C$243:$U$245</v>
      </c>
      <c r="G245" s="18" t="s">
        <v>10</v>
      </c>
      <c r="H245" s="28" t="s">
        <v>1149</v>
      </c>
      <c r="M245" s="18" t="str">
        <f>IFERROR(VLOOKUP(G245,ListaEfectos!$A$4:$F$77,6,0),"")</f>
        <v/>
      </c>
      <c r="N245" s="46" t="str">
        <f>IF(G245="requerimiento","Desventaja",IFERROR(IF(VLOOKUP($G245,ListaEfectos!$A$4:$F$77,1,0)&lt;&gt;"","Efecto"),IFERROR(IF(VLOOKUP($G245,ListaDesventajas!$A$2:$A$24,1,0)&lt;&gt;"","Desventaja"),G245)))</f>
        <v>Desventaja</v>
      </c>
      <c r="O245" s="17">
        <f ca="1">IF($N245="Efecto",IFERROR(VLOOKUP(H245,INDIRECT(VLOOKUP($G245,ListaEfectos!$A$4:$F$77,2,0)),2,0),0),IF($N245="Desventaja",IFERROR(VLOOKUP(H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P245" s="15">
        <f ca="1">IF($N245="Efecto",IFERROR(VLOOKUP(I245,INDIRECT(VLOOKUP($G245,ListaEfectos!$A$4:$F$77,2,0)),2,0),0),IF($N245="Desventaja",IFERROR(VLOOKUP(I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Q245" s="15">
        <f ca="1">IF($N245="Efecto",IFERROR(VLOOKUP(J245,INDIRECT(VLOOKUP($G245,ListaEfectos!$A$4:$F$77,2,0)),2,0),0),IF($N245="Desventaja",IFERROR(VLOOKUP(J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R245" s="15">
        <f ca="1">IF($N245="Efecto",IFERROR(VLOOKUP(K245,INDIRECT(VLOOKUP($G245,ListaEfectos!$A$4:$F$77,2,0)),2,0),0),IF($N245="Desventaja",IFERROR(VLOOKUP(K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S245" s="15">
        <f ca="1">IF($N245="Efecto",IFERROR(VLOOKUP(L245,INDIRECT(VLOOKUP($G245,ListaEfectos!$A$4:$F$77,2,0)),2,0),0),IF($N245="Desventaja",IFERROR(VLOOKUP(L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T245" s="52">
        <f t="shared" ca="1" si="60"/>
        <v>0</v>
      </c>
      <c r="V245" s="15" t="str">
        <f t="shared" si="61"/>
        <v/>
      </c>
      <c r="W245" s="15" t="str">
        <f t="shared" si="62"/>
        <v>Técnica mantenida (Gunslinger)</v>
      </c>
      <c r="X245" s="15" t="str">
        <f t="shared" si="52"/>
        <v/>
      </c>
      <c r="Y245" s="34" t="str">
        <f t="shared" ca="1" si="59"/>
        <v/>
      </c>
      <c r="Z245" s="34" t="str">
        <f t="shared" ca="1" si="53"/>
        <v/>
      </c>
      <c r="AA245" s="34" t="str">
        <f t="shared" ca="1" si="54"/>
        <v/>
      </c>
      <c r="AB245" s="61" t="str">
        <f t="shared" ca="1" si="55"/>
        <v/>
      </c>
      <c r="AC245" s="62" t="str">
        <f t="shared" ca="1" si="56"/>
        <v/>
      </c>
      <c r="AD245" s="56" t="str">
        <f t="shared" si="57"/>
        <v>Técnica mantenida</v>
      </c>
      <c r="AE245" s="15" t="str">
        <f t="shared" ca="1" si="58"/>
        <v/>
      </c>
      <c r="AF245" s="15" t="str">
        <f ca="1">IF($AB245="","",IF(OR([1]Tablas!A$1&gt;MATCH("?*",$AB246:$AB262,0),INDEX($T:$T,ROW($M244)+[1]Tablas!A$1)&lt;5),"",IF(INDEX($T:$T,ROW($M244)+[1]Tablas!A$1)&lt;6,"000",SUBSTITUTE(SUBSTITUTE(SUBSTITUTE(SUBSTITUTE(SUBSTITUTE(SUBSTITUTE(SUBSTITUTE(INDIRECT(ADDRESS(ROW($M244)+[1]Tablas!A$1,COLUMN($M245))),", ",""),"Aire","1"),"Agua","2"),"Fuego","3"),"Tierra","4"),"Luz","5"),"Oscuridad","6"))))</f>
        <v/>
      </c>
      <c r="AG245" s="15" t="str">
        <f ca="1">IF($AB245="","",IF(OR([1]Tablas!B$1&gt;MATCH("?*",$AB246:$AB262,0),INDEX($T:$T,ROW($M244)+[1]Tablas!B$1)&lt;5),"",IF(INDEX($T:$T,ROW($M244)+[1]Tablas!B$1)&lt;6,"000",SUBSTITUTE(SUBSTITUTE(SUBSTITUTE(SUBSTITUTE(SUBSTITUTE(SUBSTITUTE(SUBSTITUTE(INDIRECT(ADDRESS(ROW($M244)+[1]Tablas!B$1,COLUMN($M245))),", ",""),"Aire","1"),"Agua","2"),"Fuego","3"),"Tierra","4"),"Luz","5"),"Oscuridad","6"))))</f>
        <v/>
      </c>
      <c r="AH245" s="15" t="str">
        <f ca="1">IF($AB245="","",IF(OR([1]Tablas!C$1&gt;MATCH("?*",$AB246:$AB262,0),INDEX($T:$T,ROW($M244)+[1]Tablas!C$1)&lt;5),"",IF(INDEX($T:$T,ROW($M244)+[1]Tablas!C$1)&lt;6,"000",SUBSTITUTE(SUBSTITUTE(SUBSTITUTE(SUBSTITUTE(SUBSTITUTE(SUBSTITUTE(SUBSTITUTE(INDIRECT(ADDRESS(ROW($M244)+[1]Tablas!C$1,COLUMN($M245))),", ",""),"Aire","1"),"Agua","2"),"Fuego","3"),"Tierra","4"),"Luz","5"),"Oscuridad","6"))))</f>
        <v/>
      </c>
      <c r="AI245" s="15" t="str">
        <f ca="1">IF($AB245="","",IF(OR([1]Tablas!D$1&gt;MATCH("?*",$AB246:$AB262,0),INDEX($T:$T,ROW($M244)+[1]Tablas!D$1)&lt;5),"",IF(INDEX($T:$T,ROW($M244)+[1]Tablas!D$1)&lt;6,"000",SUBSTITUTE(SUBSTITUTE(SUBSTITUTE(SUBSTITUTE(SUBSTITUTE(SUBSTITUTE(SUBSTITUTE(INDIRECT(ADDRESS(ROW($M244)+[1]Tablas!D$1,COLUMN($M245))),", ",""),"Aire","1"),"Agua","2"),"Fuego","3"),"Tierra","4"),"Luz","5"),"Oscuridad","6"))))</f>
        <v/>
      </c>
      <c r="AJ245" s="15" t="str">
        <f ca="1">IF($AB245="","",IF(OR([1]Tablas!E$1&gt;MATCH("?*",$AB246:$AB262,0),INDEX($T:$T,ROW($M244)+[1]Tablas!E$1)&lt;5),"",IF(INDEX($T:$T,ROW($M244)+[1]Tablas!E$1)&lt;6,"000",SUBSTITUTE(SUBSTITUTE(SUBSTITUTE(SUBSTITUTE(SUBSTITUTE(SUBSTITUTE(SUBSTITUTE(INDIRECT(ADDRESS(ROW($M244)+[1]Tablas!E$1,COLUMN($M245))),", ",""),"Aire","1"),"Agua","2"),"Fuego","3"),"Tierra","4"),"Luz","5"),"Oscuridad","6"))))</f>
        <v/>
      </c>
      <c r="AK245" s="15" t="str">
        <f ca="1">IF($AB245="","",IF(OR([1]Tablas!F$1&gt;MATCH("?*",$AB246:$AB262,0),INDEX($T:$T,ROW($M244)+[1]Tablas!F$1)&lt;5),"",IF(INDEX($T:$T,ROW($M244)+[1]Tablas!F$1)&lt;6,"000",SUBSTITUTE(SUBSTITUTE(SUBSTITUTE(SUBSTITUTE(SUBSTITUTE(SUBSTITUTE(SUBSTITUTE(INDIRECT(ADDRESS(ROW($M244)+[1]Tablas!F$1,COLUMN($M245))),", ",""),"Aire","1"),"Agua","2"),"Fuego","3"),"Tierra","4"),"Luz","5"),"Oscuridad","6"))))</f>
        <v/>
      </c>
    </row>
    <row r="246" spans="1:37" x14ac:dyDescent="0.25">
      <c r="A246" s="73"/>
      <c r="B246" s="18" t="s">
        <v>464</v>
      </c>
      <c r="C246" s="15">
        <f t="shared" si="63"/>
        <v>30</v>
      </c>
      <c r="D246" s="15">
        <f t="shared" si="64"/>
        <v>1</v>
      </c>
      <c r="E246" s="15" t="s">
        <v>152</v>
      </c>
      <c r="F246" s="15" t="str">
        <f t="array" ref="F246">IF(C246&lt;&gt;"",ADDRESS(ROW(C246),COLUMN(C246))&amp;":"&amp;ADDRESS(ROW(C246)-1+MATCH(TRUE,C247:$C$463&lt;&gt;"",0),COLUMN(U246)),F245)</f>
        <v>$C$246:$U$247</v>
      </c>
      <c r="G246" s="18" t="s">
        <v>990</v>
      </c>
      <c r="H246" s="29" t="s">
        <v>352</v>
      </c>
      <c r="M246" s="18" t="str">
        <f>IFERROR(VLOOKUP(G246,ListaEfectos!$A$4:$F$77,6,0),"")</f>
        <v>Agua, Aire, Luz</v>
      </c>
      <c r="N246" s="46" t="str">
        <f>IF(G246="requerimiento","Desventaja",IFERROR(IF(VLOOKUP($G246,ListaEfectos!$A$4:$F$77,1,0)&lt;&gt;"","Efecto"),IFERROR(IF(VLOOKUP($G246,ListaDesventajas!$A$2:$A$24,1,0)&lt;&gt;"","Desventaja"),G246)))</f>
        <v>Efecto</v>
      </c>
      <c r="O246" s="17">
        <f ca="1">IF($N246="Efecto",IFERROR(VLOOKUP(H246,INDIRECT(VLOOKUP($G246,ListaEfectos!$A$4:$F$77,2,0)),2,0),0),IF($N246="Desventaja",IFERROR(VLOOKUP(H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20</v>
      </c>
      <c r="P246" s="15">
        <f ca="1">IF($N246="Efecto",IFERROR(VLOOKUP(I246,INDIRECT(VLOOKUP($G246,ListaEfectos!$A$4:$F$77,2,0)),2,0),0),IF($N246="Desventaja",IFERROR(VLOOKUP(I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0</v>
      </c>
      <c r="Q246" s="15">
        <f ca="1">IF($N246="Efecto",IFERROR(VLOOKUP(J246,INDIRECT(VLOOKUP($G246,ListaEfectos!$A$4:$F$77,2,0)),2,0),0),IF($N246="Desventaja",IFERROR(VLOOKUP(J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0</v>
      </c>
      <c r="R246" s="15">
        <f ca="1">IF($N246="Efecto",IFERROR(VLOOKUP(K246,INDIRECT(VLOOKUP($G246,ListaEfectos!$A$4:$F$77,2,0)),2,0),0),IF($N246="Desventaja",IFERROR(VLOOKUP(K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0</v>
      </c>
      <c r="S246" s="15">
        <f ca="1">IF($N246="Efecto",IFERROR(VLOOKUP(L246,INDIRECT(VLOOKUP($G246,ListaEfectos!$A$4:$F$77,2,0)),2,0),0),IF($N246="Desventaja",IFERROR(VLOOKUP(L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0</v>
      </c>
      <c r="T246" s="52">
        <f t="shared" ca="1" si="60"/>
        <v>20</v>
      </c>
      <c r="V246" s="15" t="str">
        <f t="shared" si="61"/>
        <v>Habilidad de esquiva completa (+40)</v>
      </c>
      <c r="W246" s="15" t="str">
        <f t="shared" si="62"/>
        <v/>
      </c>
      <c r="X246" s="15" t="str">
        <f t="shared" si="52"/>
        <v/>
      </c>
      <c r="Y246" s="34" t="str">
        <f t="shared" ca="1" si="59"/>
        <v>Habilidad de esquiva completa (+40)</v>
      </c>
      <c r="Z246" s="34" t="str">
        <f t="shared" ca="1" si="53"/>
        <v>Defensa especializada (Proyectiles)</v>
      </c>
      <c r="AA246" s="34" t="str">
        <f t="shared" ca="1" si="54"/>
        <v/>
      </c>
      <c r="AB246" s="61" t="str">
        <f t="shared" ca="1" si="55"/>
        <v>Habilidad de esquiva completa (+40)</v>
      </c>
      <c r="AC246" s="62" t="str">
        <f t="shared" ca="1" si="56"/>
        <v>Defensa especializada (Proyectiles)</v>
      </c>
      <c r="AD246" s="56" t="str">
        <f t="shared" si="57"/>
        <v>Bullet Time</v>
      </c>
      <c r="AE246" s="15" t="str">
        <f t="shared" ca="1" si="58"/>
        <v>Agua, Aire, Luz</v>
      </c>
      <c r="AF246" s="15" t="str">
        <f ca="1">IF($AB246="","",IF(OR([1]Tablas!A$1&gt;MATCH("?*",$AB247:$AB263,0),INDEX($T:$T,ROW($M245)+[1]Tablas!A$1)&lt;5),"",IF(INDEX($T:$T,ROW($M245)+[1]Tablas!A$1)&lt;6,"000",SUBSTITUTE(SUBSTITUTE(SUBSTITUTE(SUBSTITUTE(SUBSTITUTE(SUBSTITUTE(SUBSTITUTE(INDIRECT(ADDRESS(ROW($M245)+[1]Tablas!A$1,COLUMN($M246))),", ",""),"Aire","1"),"Agua","2"),"Fuego","3"),"Tierra","4"),"Luz","5"),"Oscuridad","6"))))</f>
        <v>215</v>
      </c>
      <c r="AG246" s="15" t="str">
        <f ca="1">IF($AB246="","",IF(OR([1]Tablas!B$1&gt;MATCH("?*",$AB247:$AB263,0),INDEX($T:$T,ROW($M245)+[1]Tablas!B$1)&lt;5),"",IF(INDEX($T:$T,ROW($M245)+[1]Tablas!B$1)&lt;6,"000",SUBSTITUTE(SUBSTITUTE(SUBSTITUTE(SUBSTITUTE(SUBSTITUTE(SUBSTITUTE(SUBSTITUTE(INDIRECT(ADDRESS(ROW($M245)+[1]Tablas!B$1,COLUMN($M246))),", ",""),"Aire","1"),"Agua","2"),"Fuego","3"),"Tierra","4"),"Luz","5"),"Oscuridad","6"))))</f>
        <v/>
      </c>
      <c r="AH246" s="15" t="str">
        <f ca="1">IF($AB246="","",IF(OR([1]Tablas!C$1&gt;MATCH("?*",$AB247:$AB263,0),INDEX($T:$T,ROW($M245)+[1]Tablas!C$1)&lt;5),"",IF(INDEX($T:$T,ROW($M245)+[1]Tablas!C$1)&lt;6,"000",SUBSTITUTE(SUBSTITUTE(SUBSTITUTE(SUBSTITUTE(SUBSTITUTE(SUBSTITUTE(SUBSTITUTE(INDIRECT(ADDRESS(ROW($M245)+[1]Tablas!C$1,COLUMN($M246))),", ",""),"Aire","1"),"Agua","2"),"Fuego","3"),"Tierra","4"),"Luz","5"),"Oscuridad","6"))))</f>
        <v/>
      </c>
      <c r="AI246" s="15" t="str">
        <f ca="1">IF($AB246="","",IF(OR([1]Tablas!D$1&gt;MATCH("?*",$AB247:$AB263,0),INDEX($T:$T,ROW($M245)+[1]Tablas!D$1)&lt;5),"",IF(INDEX($T:$T,ROW($M245)+[1]Tablas!D$1)&lt;6,"000",SUBSTITUTE(SUBSTITUTE(SUBSTITUTE(SUBSTITUTE(SUBSTITUTE(SUBSTITUTE(SUBSTITUTE(INDIRECT(ADDRESS(ROW($M245)+[1]Tablas!D$1,COLUMN($M246))),", ",""),"Aire","1"),"Agua","2"),"Fuego","3"),"Tierra","4"),"Luz","5"),"Oscuridad","6"))))</f>
        <v/>
      </c>
      <c r="AJ246" s="15" t="str">
        <f ca="1">IF($AB246="","",IF(OR([1]Tablas!E$1&gt;MATCH("?*",$AB247:$AB263,0),INDEX($T:$T,ROW($M245)+[1]Tablas!E$1)&lt;5),"",IF(INDEX($T:$T,ROW($M245)+[1]Tablas!E$1)&lt;6,"000",SUBSTITUTE(SUBSTITUTE(SUBSTITUTE(SUBSTITUTE(SUBSTITUTE(SUBSTITUTE(SUBSTITUTE(INDIRECT(ADDRESS(ROW($M245)+[1]Tablas!E$1,COLUMN($M246))),", ",""),"Aire","1"),"Agua","2"),"Fuego","3"),"Tierra","4"),"Luz","5"),"Oscuridad","6"))))</f>
        <v/>
      </c>
      <c r="AK246" s="15" t="str">
        <f ca="1">IF($AB246="","",IF(OR([1]Tablas!F$1&gt;MATCH("?*",$AB247:$AB263,0),INDEX($T:$T,ROW($M245)+[1]Tablas!F$1)&lt;5),"",IF(INDEX($T:$T,ROW($M245)+[1]Tablas!F$1)&lt;6,"000",SUBSTITUTE(SUBSTITUTE(SUBSTITUTE(SUBSTITUTE(SUBSTITUTE(SUBSTITUTE(SUBSTITUTE(INDIRECT(ADDRESS(ROW($M245)+[1]Tablas!F$1,COLUMN($M246))),", ",""),"Aire","1"),"Agua","2"),"Fuego","3"),"Tierra","4"),"Luz","5"),"Oscuridad","6"))))</f>
        <v/>
      </c>
    </row>
    <row r="247" spans="1:37" x14ac:dyDescent="0.25">
      <c r="A247" s="73"/>
      <c r="B247" s="18" t="s">
        <v>283</v>
      </c>
      <c r="C247" s="15" t="str">
        <f t="shared" si="63"/>
        <v/>
      </c>
      <c r="D247" s="15" t="str">
        <f t="shared" si="64"/>
        <v/>
      </c>
      <c r="F247" s="15" t="str">
        <f t="array" ref="F247">IF(C247&lt;&gt;"",ADDRESS(ROW(C247),COLUMN(C247))&amp;":"&amp;ADDRESS(ROW(C247)-1+MATCH(TRUE,C248:$C$463&lt;&gt;"",0),COLUMN(U247)),F246)</f>
        <v>$C$246:$U$247</v>
      </c>
      <c r="G247" s="18" t="s">
        <v>1131</v>
      </c>
      <c r="H247" s="15" t="s">
        <v>1074</v>
      </c>
      <c r="M247" s="18" t="str">
        <f>IFERROR(VLOOKUP(G247,ListaEfectos!$A$4:$F$77,6,0),"")</f>
        <v/>
      </c>
      <c r="N247" s="46" t="str">
        <f>IF(G247="requerimiento","Desventaja",IFERROR(IF(VLOOKUP($G247,ListaEfectos!$A$4:$F$77,1,0)&lt;&gt;"","Efecto"),IFERROR(IF(VLOOKUP($G247,ListaDesventajas!$A$2:$A$24,1,0)&lt;&gt;"","Desventaja"),G247)))</f>
        <v>Desventaja</v>
      </c>
      <c r="O247" s="17">
        <f ca="1">IF($N247="Efecto",IFERROR(VLOOKUP(H247,INDIRECT(VLOOKUP($G247,ListaEfectos!$A$4:$F$77,2,0)),2,0),0),IF($N247="Desventaja",IFERROR(VLOOKUP(H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-10</v>
      </c>
      <c r="P247" s="15">
        <f ca="1">IF($N247="Efecto",IFERROR(VLOOKUP(I247,INDIRECT(VLOOKUP($G247,ListaEfectos!$A$4:$F$77,2,0)),2,0),0),IF($N247="Desventaja",IFERROR(VLOOKUP(I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0</v>
      </c>
      <c r="Q247" s="15">
        <f ca="1">IF($N247="Efecto",IFERROR(VLOOKUP(J247,INDIRECT(VLOOKUP($G247,ListaEfectos!$A$4:$F$77,2,0)),2,0),0),IF($N247="Desventaja",IFERROR(VLOOKUP(J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0</v>
      </c>
      <c r="R247" s="15">
        <f ca="1">IF($N247="Efecto",IFERROR(VLOOKUP(K247,INDIRECT(VLOOKUP($G247,ListaEfectos!$A$4:$F$77,2,0)),2,0),0),IF($N247="Desventaja",IFERROR(VLOOKUP(K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0</v>
      </c>
      <c r="S247" s="15">
        <f ca="1">IF($N247="Efecto",IFERROR(VLOOKUP(L247,INDIRECT(VLOOKUP($G247,ListaEfectos!$A$4:$F$77,2,0)),2,0),0),IF($N247="Desventaja",IFERROR(VLOOKUP(L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0</v>
      </c>
      <c r="T247" s="52">
        <f t="shared" ca="1" si="60"/>
        <v>-10</v>
      </c>
      <c r="V247" s="15" t="str">
        <f t="shared" si="61"/>
        <v/>
      </c>
      <c r="W247" s="15" t="str">
        <f t="shared" si="62"/>
        <v>Defensa especializada (Proyectiles)</v>
      </c>
      <c r="X247" s="15" t="str">
        <f t="shared" si="52"/>
        <v/>
      </c>
      <c r="Y247" s="34" t="str">
        <f t="shared" ca="1" si="59"/>
        <v/>
      </c>
      <c r="Z247" s="34" t="str">
        <f t="shared" ca="1" si="53"/>
        <v/>
      </c>
      <c r="AA247" s="34" t="str">
        <f t="shared" ca="1" si="54"/>
        <v/>
      </c>
      <c r="AB247" s="61" t="str">
        <f t="shared" ca="1" si="55"/>
        <v/>
      </c>
      <c r="AC247" s="62" t="str">
        <f t="shared" ca="1" si="56"/>
        <v/>
      </c>
      <c r="AD247" s="56" t="str">
        <f t="shared" si="57"/>
        <v>Defensa especializada</v>
      </c>
      <c r="AE247" s="15" t="str">
        <f t="shared" ca="1" si="58"/>
        <v/>
      </c>
      <c r="AF247" s="15" t="str">
        <f ca="1">IF($AB247="","",IF(OR([1]Tablas!A$1&gt;MATCH("?*",$AB248:$AB264,0),INDEX($T:$T,ROW($M246)+[1]Tablas!A$1)&lt;5),"",IF(INDEX($T:$T,ROW($M246)+[1]Tablas!A$1)&lt;6,"000",SUBSTITUTE(SUBSTITUTE(SUBSTITUTE(SUBSTITUTE(SUBSTITUTE(SUBSTITUTE(SUBSTITUTE(INDIRECT(ADDRESS(ROW($M246)+[1]Tablas!A$1,COLUMN($M247))),", ",""),"Aire","1"),"Agua","2"),"Fuego","3"),"Tierra","4"),"Luz","5"),"Oscuridad","6"))))</f>
        <v/>
      </c>
      <c r="AG247" s="15" t="str">
        <f ca="1">IF($AB247="","",IF(OR([1]Tablas!B$1&gt;MATCH("?*",$AB248:$AB264,0),INDEX($T:$T,ROW($M246)+[1]Tablas!B$1)&lt;5),"",IF(INDEX($T:$T,ROW($M246)+[1]Tablas!B$1)&lt;6,"000",SUBSTITUTE(SUBSTITUTE(SUBSTITUTE(SUBSTITUTE(SUBSTITUTE(SUBSTITUTE(SUBSTITUTE(INDIRECT(ADDRESS(ROW($M246)+[1]Tablas!B$1,COLUMN($M247))),", ",""),"Aire","1"),"Agua","2"),"Fuego","3"),"Tierra","4"),"Luz","5"),"Oscuridad","6"))))</f>
        <v/>
      </c>
      <c r="AH247" s="15" t="str">
        <f ca="1">IF($AB247="","",IF(OR([1]Tablas!C$1&gt;MATCH("?*",$AB248:$AB264,0),INDEX($T:$T,ROW($M246)+[1]Tablas!C$1)&lt;5),"",IF(INDEX($T:$T,ROW($M246)+[1]Tablas!C$1)&lt;6,"000",SUBSTITUTE(SUBSTITUTE(SUBSTITUTE(SUBSTITUTE(SUBSTITUTE(SUBSTITUTE(SUBSTITUTE(INDIRECT(ADDRESS(ROW($M246)+[1]Tablas!C$1,COLUMN($M247))),", ",""),"Aire","1"),"Agua","2"),"Fuego","3"),"Tierra","4"),"Luz","5"),"Oscuridad","6"))))</f>
        <v/>
      </c>
      <c r="AI247" s="15" t="str">
        <f ca="1">IF($AB247="","",IF(OR([1]Tablas!D$1&gt;MATCH("?*",$AB248:$AB264,0),INDEX($T:$T,ROW($M246)+[1]Tablas!D$1)&lt;5),"",IF(INDEX($T:$T,ROW($M246)+[1]Tablas!D$1)&lt;6,"000",SUBSTITUTE(SUBSTITUTE(SUBSTITUTE(SUBSTITUTE(SUBSTITUTE(SUBSTITUTE(SUBSTITUTE(INDIRECT(ADDRESS(ROW($M246)+[1]Tablas!D$1,COLUMN($M247))),", ",""),"Aire","1"),"Agua","2"),"Fuego","3"),"Tierra","4"),"Luz","5"),"Oscuridad","6"))))</f>
        <v/>
      </c>
      <c r="AJ247" s="15" t="str">
        <f ca="1">IF($AB247="","",IF(OR([1]Tablas!E$1&gt;MATCH("?*",$AB248:$AB264,0),INDEX($T:$T,ROW($M246)+[1]Tablas!E$1)&lt;5),"",IF(INDEX($T:$T,ROW($M246)+[1]Tablas!E$1)&lt;6,"000",SUBSTITUTE(SUBSTITUTE(SUBSTITUTE(SUBSTITUTE(SUBSTITUTE(SUBSTITUTE(SUBSTITUTE(INDIRECT(ADDRESS(ROW($M246)+[1]Tablas!E$1,COLUMN($M247))),", ",""),"Aire","1"),"Agua","2"),"Fuego","3"),"Tierra","4"),"Luz","5"),"Oscuridad","6"))))</f>
        <v/>
      </c>
      <c r="AK247" s="15" t="str">
        <f ca="1">IF($AB247="","",IF(OR([1]Tablas!F$1&gt;MATCH("?*",$AB248:$AB264,0),INDEX($T:$T,ROW($M246)+[1]Tablas!F$1)&lt;5),"",IF(INDEX($T:$T,ROW($M246)+[1]Tablas!F$1)&lt;6,"000",SUBSTITUTE(SUBSTITUTE(SUBSTITUTE(SUBSTITUTE(SUBSTITUTE(SUBSTITUTE(SUBSTITUTE(INDIRECT(ADDRESS(ROW($M246)+[1]Tablas!F$1,COLUMN($M247))),", ",""),"Aire","1"),"Agua","2"),"Fuego","3"),"Tierra","4"),"Luz","5"),"Oscuridad","6"))))</f>
        <v/>
      </c>
    </row>
    <row r="248" spans="1:37" x14ac:dyDescent="0.25">
      <c r="A248" s="73"/>
      <c r="B248" s="18" t="s">
        <v>465</v>
      </c>
      <c r="C248" s="15">
        <f t="shared" si="63"/>
        <v>85</v>
      </c>
      <c r="D248" s="15">
        <f t="shared" si="64"/>
        <v>2</v>
      </c>
      <c r="E248" s="15" t="s">
        <v>135</v>
      </c>
      <c r="F248" s="15" t="str">
        <f t="array" ref="F248">IF(C248&lt;&gt;"",ADDRESS(ROW(C248),COLUMN(C248))&amp;":"&amp;ADDRESS(ROW(C248)-1+MATCH(TRUE,C249:$C$463&lt;&gt;"",0),COLUMN(U248)),F247)</f>
        <v>$C$248:$U$250</v>
      </c>
      <c r="G248" s="18" t="s">
        <v>252</v>
      </c>
      <c r="H248" s="29" t="s">
        <v>345</v>
      </c>
      <c r="M248" s="18" t="str">
        <f>IFERROR(VLOOKUP(G248,ListaEfectos!$A$4:$F$77,6,0),"")</f>
        <v>Aire, Fuego, Oscuridad</v>
      </c>
      <c r="N248" s="46" t="str">
        <f>IF(G248="requerimiento","Desventaja",IFERROR(IF(VLOOKUP($G248,ListaEfectos!$A$4:$F$77,1,0)&lt;&gt;"","Efecto"),IFERROR(IF(VLOOKUP($G248,ListaDesventajas!$A$2:$A$24,1,0)&lt;&gt;"","Desventaja"),G248)))</f>
        <v>Efecto</v>
      </c>
      <c r="O248" s="17">
        <f ca="1">IF($N248="Efecto",IFERROR(VLOOKUP(H248,INDIRECT(VLOOKUP($G248,ListaEfectos!$A$4:$F$77,2,0)),2,0),0),IF($N248="Desventaja",IFERROR(VLOOKUP(H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20</v>
      </c>
      <c r="P248" s="15">
        <f ca="1">IF($N248="Efecto",IFERROR(VLOOKUP(I248,INDIRECT(VLOOKUP($G248,ListaEfectos!$A$4:$F$77,2,0)),2,0),0),IF($N248="Desventaja",IFERROR(VLOOKUP(I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0</v>
      </c>
      <c r="Q248" s="15">
        <f ca="1">IF($N248="Efecto",IFERROR(VLOOKUP(J248,INDIRECT(VLOOKUP($G248,ListaEfectos!$A$4:$F$77,2,0)),2,0),0),IF($N248="Desventaja",IFERROR(VLOOKUP(J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0</v>
      </c>
      <c r="R248" s="15">
        <f ca="1">IF($N248="Efecto",IFERROR(VLOOKUP(K248,INDIRECT(VLOOKUP($G248,ListaEfectos!$A$4:$F$77,2,0)),2,0),0),IF($N248="Desventaja",IFERROR(VLOOKUP(K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0</v>
      </c>
      <c r="S248" s="15">
        <f ca="1">IF($N248="Efecto",IFERROR(VLOOKUP(L248,INDIRECT(VLOOKUP($G248,ListaEfectos!$A$4:$F$77,2,0)),2,0),0),IF($N248="Desventaja",IFERROR(VLOOKUP(L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0</v>
      </c>
      <c r="T248" s="52">
        <f t="shared" ca="1" si="60"/>
        <v>20</v>
      </c>
      <c r="V248" s="15" t="str">
        <f t="shared" si="61"/>
        <v>Habilidad de Ataque (+75)</v>
      </c>
      <c r="W248" s="15" t="str">
        <f t="shared" si="62"/>
        <v/>
      </c>
      <c r="X248" s="15" t="str">
        <f t="shared" si="52"/>
        <v/>
      </c>
      <c r="Y248" s="34" t="str">
        <f t="shared" ca="1" si="59"/>
        <v>Habilidad de Ataque (+75), Marca (Mayor)</v>
      </c>
      <c r="Z248" s="34" t="str">
        <f t="shared" ca="1" si="53"/>
        <v>Técnica mantenida (Gunslinger)</v>
      </c>
      <c r="AA248" s="34" t="str">
        <f t="shared" ca="1" si="54"/>
        <v/>
      </c>
      <c r="AB248" s="61" t="str">
        <f t="shared" ca="1" si="55"/>
        <v>Habilidad de Ataque (+75), Marca (Mayor)</v>
      </c>
      <c r="AC248" s="62" t="str">
        <f t="shared" ca="1" si="56"/>
        <v>Técnica mantenida (Gunslinger)</v>
      </c>
      <c r="AD248" s="56" t="str">
        <f t="shared" si="57"/>
        <v>Perfect Shot</v>
      </c>
      <c r="AE248" s="15" t="str">
        <f t="shared" ca="1" si="58"/>
        <v>Aire, Fuego, Oscuridad, Aire, Luz, Oscuridad</v>
      </c>
      <c r="AF248" s="15" t="str">
        <f ca="1">IF($AB248="","",IF(OR([1]Tablas!A$1&gt;MATCH("?*",$AB249:$AB265,0),INDEX($T:$T,ROW($M247)+[1]Tablas!A$1)&lt;5),"",IF(INDEX($T:$T,ROW($M247)+[1]Tablas!A$1)&lt;6,"000",SUBSTITUTE(SUBSTITUTE(SUBSTITUTE(SUBSTITUTE(SUBSTITUTE(SUBSTITUTE(SUBSTITUTE(INDIRECT(ADDRESS(ROW($M247)+[1]Tablas!A$1,COLUMN($M248))),", ",""),"Aire","1"),"Agua","2"),"Fuego","3"),"Tierra","4"),"Luz","5"),"Oscuridad","6"))))</f>
        <v>136</v>
      </c>
      <c r="AG248" s="15" t="str">
        <f ca="1">IF($AB248="","",IF(OR([1]Tablas!B$1&gt;MATCH("?*",$AB249:$AB265,0),INDEX($T:$T,ROW($M247)+[1]Tablas!B$1)&lt;5),"",IF(INDEX($T:$T,ROW($M247)+[1]Tablas!B$1)&lt;6,"000",SUBSTITUTE(SUBSTITUTE(SUBSTITUTE(SUBSTITUTE(SUBSTITUTE(SUBSTITUTE(SUBSTITUTE(INDIRECT(ADDRESS(ROW($M247)+[1]Tablas!B$1,COLUMN($M248))),", ",""),"Aire","1"),"Agua","2"),"Fuego","3"),"Tierra","4"),"Luz","5"),"Oscuridad","6"))))</f>
        <v>156</v>
      </c>
      <c r="AH248" s="15" t="str">
        <f ca="1">IF($AB248="","",IF(OR([1]Tablas!C$1&gt;MATCH("?*",$AB249:$AB265,0),INDEX($T:$T,ROW($M247)+[1]Tablas!C$1)&lt;5),"",IF(INDEX($T:$T,ROW($M247)+[1]Tablas!C$1)&lt;6,"000",SUBSTITUTE(SUBSTITUTE(SUBSTITUTE(SUBSTITUTE(SUBSTITUTE(SUBSTITUTE(SUBSTITUTE(INDIRECT(ADDRESS(ROW($M247)+[1]Tablas!C$1,COLUMN($M248))),", ",""),"Aire","1"),"Agua","2"),"Fuego","3"),"Tierra","4"),"Luz","5"),"Oscuridad","6"))))</f>
        <v/>
      </c>
      <c r="AI248" s="15" t="str">
        <f ca="1">IF($AB248="","",IF(OR([1]Tablas!D$1&gt;MATCH("?*",$AB249:$AB265,0),INDEX($T:$T,ROW($M247)+[1]Tablas!D$1)&lt;5),"",IF(INDEX($T:$T,ROW($M247)+[1]Tablas!D$1)&lt;6,"000",SUBSTITUTE(SUBSTITUTE(SUBSTITUTE(SUBSTITUTE(SUBSTITUTE(SUBSTITUTE(SUBSTITUTE(INDIRECT(ADDRESS(ROW($M247)+[1]Tablas!D$1,COLUMN($M248))),", ",""),"Aire","1"),"Agua","2"),"Fuego","3"),"Tierra","4"),"Luz","5"),"Oscuridad","6"))))</f>
        <v/>
      </c>
      <c r="AJ248" s="15" t="str">
        <f ca="1">IF($AB248="","",IF(OR([1]Tablas!E$1&gt;MATCH("?*",$AB249:$AB265,0),INDEX($T:$T,ROW($M247)+[1]Tablas!E$1)&lt;5),"",IF(INDEX($T:$T,ROW($M247)+[1]Tablas!E$1)&lt;6,"000",SUBSTITUTE(SUBSTITUTE(SUBSTITUTE(SUBSTITUTE(SUBSTITUTE(SUBSTITUTE(SUBSTITUTE(INDIRECT(ADDRESS(ROW($M247)+[1]Tablas!E$1,COLUMN($M248))),", ",""),"Aire","1"),"Agua","2"),"Fuego","3"),"Tierra","4"),"Luz","5"),"Oscuridad","6"))))</f>
        <v/>
      </c>
      <c r="AK248" s="15" t="str">
        <f ca="1">IF($AB248="","",IF(OR([1]Tablas!F$1&gt;MATCH("?*",$AB249:$AB265,0),INDEX($T:$T,ROW($M247)+[1]Tablas!F$1)&lt;5),"",IF(INDEX($T:$T,ROW($M247)+[1]Tablas!F$1)&lt;6,"000",SUBSTITUTE(SUBSTITUTE(SUBSTITUTE(SUBSTITUTE(SUBSTITUTE(SUBSTITUTE(SUBSTITUTE(INDIRECT(ADDRESS(ROW($M247)+[1]Tablas!F$1,COLUMN($M248))),", ",""),"Aire","1"),"Agua","2"),"Fuego","3"),"Tierra","4"),"Luz","5"),"Oscuridad","6"))))</f>
        <v/>
      </c>
    </row>
    <row r="249" spans="1:37" x14ac:dyDescent="0.25">
      <c r="A249" s="73"/>
      <c r="C249" s="15" t="str">
        <f t="shared" si="63"/>
        <v/>
      </c>
      <c r="D249" s="15" t="str">
        <f t="shared" si="64"/>
        <v/>
      </c>
      <c r="E249" s="15" t="s">
        <v>153</v>
      </c>
      <c r="F249" s="15" t="str">
        <f t="array" ref="F249">IF(C249&lt;&gt;"",ADDRESS(ROW(C249),COLUMN(C249))&amp;":"&amp;ADDRESS(ROW(C249)-1+MATCH(TRUE,C250:$C$463&lt;&gt;"",0),COLUMN(U249)),F248)</f>
        <v>$C$248:$U$250</v>
      </c>
      <c r="G249" s="18" t="s">
        <v>536</v>
      </c>
      <c r="H249" s="28" t="s">
        <v>886</v>
      </c>
      <c r="M249" s="18" t="str">
        <f>IFERROR(VLOOKUP(G249,ListaEfectos!$A$4:$F$77,6,0),"")</f>
        <v>Aire, Luz, Oscuridad</v>
      </c>
      <c r="N249" s="46" t="str">
        <f>IF(G249="requerimiento","Desventaja",IFERROR(IF(VLOOKUP($G249,ListaEfectos!$A$4:$F$77,1,0)&lt;&gt;"","Efecto"),IFERROR(IF(VLOOKUP($G249,ListaDesventajas!$A$2:$A$24,1,0)&lt;&gt;"","Desventaja"),G249)))</f>
        <v>Efecto</v>
      </c>
      <c r="O249" s="17">
        <f ca="1">IF($N249="Efecto",IFERROR(VLOOKUP(H249,INDIRECT(VLOOKUP($G249,ListaEfectos!$A$4:$F$77,2,0)),2,0),0),IF($N249="Desventaja",IFERROR(VLOOKUP(H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25</v>
      </c>
      <c r="P249" s="15">
        <f ca="1">IF($N249="Efecto",IFERROR(VLOOKUP(I249,INDIRECT(VLOOKUP($G249,ListaEfectos!$A$4:$F$77,2,0)),2,0),0),IF($N249="Desventaja",IFERROR(VLOOKUP(I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0</v>
      </c>
      <c r="Q249" s="15">
        <f ca="1">IF($N249="Efecto",IFERROR(VLOOKUP(J249,INDIRECT(VLOOKUP($G249,ListaEfectos!$A$4:$F$77,2,0)),2,0),0),IF($N249="Desventaja",IFERROR(VLOOKUP(J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0</v>
      </c>
      <c r="R249" s="15">
        <f ca="1">IF($N249="Efecto",IFERROR(VLOOKUP(K249,INDIRECT(VLOOKUP($G249,ListaEfectos!$A$4:$F$77,2,0)),2,0),0),IF($N249="Desventaja",IFERROR(VLOOKUP(K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0</v>
      </c>
      <c r="S249" s="15">
        <f ca="1">IF($N249="Efecto",IFERROR(VLOOKUP(L249,INDIRECT(VLOOKUP($G249,ListaEfectos!$A$4:$F$77,2,0)),2,0),0),IF($N249="Desventaja",IFERROR(VLOOKUP(L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0</v>
      </c>
      <c r="T249" s="52">
        <f t="shared" ca="1" si="60"/>
        <v>25</v>
      </c>
      <c r="V249" s="15" t="str">
        <f t="shared" si="61"/>
        <v>Marca (Mayor)</v>
      </c>
      <c r="W249" s="15" t="str">
        <f t="shared" si="62"/>
        <v/>
      </c>
      <c r="X249" s="15" t="str">
        <f t="shared" si="52"/>
        <v/>
      </c>
      <c r="Y249" s="34" t="str">
        <f t="shared" ca="1" si="59"/>
        <v/>
      </c>
      <c r="Z249" s="34" t="str">
        <f t="shared" ca="1" si="53"/>
        <v/>
      </c>
      <c r="AA249" s="34" t="str">
        <f t="shared" ca="1" si="54"/>
        <v/>
      </c>
      <c r="AB249" s="61" t="str">
        <f t="shared" ca="1" si="55"/>
        <v/>
      </c>
      <c r="AC249" s="62" t="str">
        <f t="shared" ca="1" si="56"/>
        <v/>
      </c>
      <c r="AD249" s="56" t="str">
        <f t="shared" si="57"/>
        <v/>
      </c>
      <c r="AE249" s="15" t="str">
        <f t="shared" ca="1" si="58"/>
        <v/>
      </c>
      <c r="AF249" s="15" t="str">
        <f ca="1">IF($AB249="","",IF(OR([1]Tablas!A$1&gt;MATCH("?*",$AB250:$AB266,0),INDEX($T:$T,ROW($M248)+[1]Tablas!A$1)&lt;5),"",IF(INDEX($T:$T,ROW($M248)+[1]Tablas!A$1)&lt;6,"000",SUBSTITUTE(SUBSTITUTE(SUBSTITUTE(SUBSTITUTE(SUBSTITUTE(SUBSTITUTE(SUBSTITUTE(INDIRECT(ADDRESS(ROW($M248)+[1]Tablas!A$1,COLUMN($M249))),", ",""),"Aire","1"),"Agua","2"),"Fuego","3"),"Tierra","4"),"Luz","5"),"Oscuridad","6"))))</f>
        <v/>
      </c>
      <c r="AG249" s="15" t="str">
        <f ca="1">IF($AB249="","",IF(OR([1]Tablas!B$1&gt;MATCH("?*",$AB250:$AB266,0),INDEX($T:$T,ROW($M248)+[1]Tablas!B$1)&lt;5),"",IF(INDEX($T:$T,ROW($M248)+[1]Tablas!B$1)&lt;6,"000",SUBSTITUTE(SUBSTITUTE(SUBSTITUTE(SUBSTITUTE(SUBSTITUTE(SUBSTITUTE(SUBSTITUTE(INDIRECT(ADDRESS(ROW($M248)+[1]Tablas!B$1,COLUMN($M249))),", ",""),"Aire","1"),"Agua","2"),"Fuego","3"),"Tierra","4"),"Luz","5"),"Oscuridad","6"))))</f>
        <v/>
      </c>
      <c r="AH249" s="15" t="str">
        <f ca="1">IF($AB249="","",IF(OR([1]Tablas!C$1&gt;MATCH("?*",$AB250:$AB266,0),INDEX($T:$T,ROW($M248)+[1]Tablas!C$1)&lt;5),"",IF(INDEX($T:$T,ROW($M248)+[1]Tablas!C$1)&lt;6,"000",SUBSTITUTE(SUBSTITUTE(SUBSTITUTE(SUBSTITUTE(SUBSTITUTE(SUBSTITUTE(SUBSTITUTE(INDIRECT(ADDRESS(ROW($M248)+[1]Tablas!C$1,COLUMN($M249))),", ",""),"Aire","1"),"Agua","2"),"Fuego","3"),"Tierra","4"),"Luz","5"),"Oscuridad","6"))))</f>
        <v/>
      </c>
      <c r="AI249" s="15" t="str">
        <f ca="1">IF($AB249="","",IF(OR([1]Tablas!D$1&gt;MATCH("?*",$AB250:$AB266,0),INDEX($T:$T,ROW($M248)+[1]Tablas!D$1)&lt;5),"",IF(INDEX($T:$T,ROW($M248)+[1]Tablas!D$1)&lt;6,"000",SUBSTITUTE(SUBSTITUTE(SUBSTITUTE(SUBSTITUTE(SUBSTITUTE(SUBSTITUTE(SUBSTITUTE(INDIRECT(ADDRESS(ROW($M248)+[1]Tablas!D$1,COLUMN($M249))),", ",""),"Aire","1"),"Agua","2"),"Fuego","3"),"Tierra","4"),"Luz","5"),"Oscuridad","6"))))</f>
        <v/>
      </c>
      <c r="AJ249" s="15" t="str">
        <f ca="1">IF($AB249="","",IF(OR([1]Tablas!E$1&gt;MATCH("?*",$AB250:$AB266,0),INDEX($T:$T,ROW($M248)+[1]Tablas!E$1)&lt;5),"",IF(INDEX($T:$T,ROW($M248)+[1]Tablas!E$1)&lt;6,"000",SUBSTITUTE(SUBSTITUTE(SUBSTITUTE(SUBSTITUTE(SUBSTITUTE(SUBSTITUTE(SUBSTITUTE(INDIRECT(ADDRESS(ROW($M248)+[1]Tablas!E$1,COLUMN($M249))),", ",""),"Aire","1"),"Agua","2"),"Fuego","3"),"Tierra","4"),"Luz","5"),"Oscuridad","6"))))</f>
        <v/>
      </c>
      <c r="AK249" s="15" t="str">
        <f ca="1">IF($AB249="","",IF(OR([1]Tablas!F$1&gt;MATCH("?*",$AB250:$AB266,0),INDEX($T:$T,ROW($M248)+[1]Tablas!F$1)&lt;5),"",IF(INDEX($T:$T,ROW($M248)+[1]Tablas!F$1)&lt;6,"000",SUBSTITUTE(SUBSTITUTE(SUBSTITUTE(SUBSTITUTE(SUBSTITUTE(SUBSTITUTE(SUBSTITUTE(INDIRECT(ADDRESS(ROW($M248)+[1]Tablas!F$1,COLUMN($M249))),", ",""),"Aire","1"),"Agua","2"),"Fuego","3"),"Tierra","4"),"Luz","5"),"Oscuridad","6"))))</f>
        <v/>
      </c>
    </row>
    <row r="250" spans="1:37" x14ac:dyDescent="0.25">
      <c r="A250" s="73"/>
      <c r="B250" s="18" t="s">
        <v>282</v>
      </c>
      <c r="C250" s="15" t="str">
        <f t="shared" si="63"/>
        <v/>
      </c>
      <c r="D250" s="15" t="str">
        <f t="shared" si="64"/>
        <v/>
      </c>
      <c r="F250" s="15" t="str">
        <f t="array" ref="F250">IF(C250&lt;&gt;"",ADDRESS(ROW(C250),COLUMN(C250))&amp;":"&amp;ADDRESS(ROW(C250)-1+MATCH(TRUE,C251:$C$463&lt;&gt;"",0),COLUMN(U250)),F249)</f>
        <v>$C$248:$U$250</v>
      </c>
      <c r="G250" s="18" t="s">
        <v>10</v>
      </c>
      <c r="H250" s="28" t="s">
        <v>1149</v>
      </c>
      <c r="M250" s="18" t="str">
        <f>IFERROR(VLOOKUP(G250,ListaEfectos!$A$4:$F$77,6,0),"")</f>
        <v/>
      </c>
      <c r="N250" s="46" t="str">
        <f>IF(G250="requerimiento","Desventaja",IFERROR(IF(VLOOKUP($G250,ListaEfectos!$A$4:$F$77,1,0)&lt;&gt;"","Efecto"),IFERROR(IF(VLOOKUP($G250,ListaDesventajas!$A$2:$A$24,1,0)&lt;&gt;"","Desventaja"),G250)))</f>
        <v>Desventaja</v>
      </c>
      <c r="O250" s="17">
        <f ca="1">IF($N250="Efecto",IFERROR(VLOOKUP(H250,INDIRECT(VLOOKUP($G250,ListaEfectos!$A$4:$F$77,2,0)),2,0),0),IF($N250="Desventaja",IFERROR(VLOOKUP(H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P250" s="15">
        <f ca="1">IF($N250="Efecto",IFERROR(VLOOKUP(I250,INDIRECT(VLOOKUP($G250,ListaEfectos!$A$4:$F$77,2,0)),2,0),0),IF($N250="Desventaja",IFERROR(VLOOKUP(I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Q250" s="15">
        <f ca="1">IF($N250="Efecto",IFERROR(VLOOKUP(J250,INDIRECT(VLOOKUP($G250,ListaEfectos!$A$4:$F$77,2,0)),2,0),0),IF($N250="Desventaja",IFERROR(VLOOKUP(J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R250" s="15">
        <f ca="1">IF($N250="Efecto",IFERROR(VLOOKUP(K250,INDIRECT(VLOOKUP($G250,ListaEfectos!$A$4:$F$77,2,0)),2,0),0),IF($N250="Desventaja",IFERROR(VLOOKUP(K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S250" s="15">
        <f ca="1">IF($N250="Efecto",IFERROR(VLOOKUP(L250,INDIRECT(VLOOKUP($G250,ListaEfectos!$A$4:$F$77,2,0)),2,0),0),IF($N250="Desventaja",IFERROR(VLOOKUP(L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T250" s="52">
        <f t="shared" ca="1" si="60"/>
        <v>0</v>
      </c>
      <c r="V250" s="15" t="str">
        <f t="shared" si="61"/>
        <v/>
      </c>
      <c r="W250" s="15" t="str">
        <f t="shared" si="62"/>
        <v>Técnica mantenida (Gunslinger)</v>
      </c>
      <c r="X250" s="15" t="str">
        <f t="shared" si="52"/>
        <v/>
      </c>
      <c r="Y250" s="34" t="str">
        <f t="shared" ca="1" si="59"/>
        <v/>
      </c>
      <c r="Z250" s="34" t="str">
        <f t="shared" ca="1" si="53"/>
        <v/>
      </c>
      <c r="AA250" s="34" t="str">
        <f t="shared" ca="1" si="54"/>
        <v/>
      </c>
      <c r="AB250" s="61" t="str">
        <f t="shared" ca="1" si="55"/>
        <v/>
      </c>
      <c r="AC250" s="62" t="str">
        <f t="shared" ca="1" si="56"/>
        <v/>
      </c>
      <c r="AD250" s="56" t="str">
        <f t="shared" si="57"/>
        <v>Técnica mantenida</v>
      </c>
      <c r="AE250" s="15" t="str">
        <f t="shared" ca="1" si="58"/>
        <v/>
      </c>
      <c r="AF250" s="15" t="str">
        <f ca="1">IF($AB250="","",IF(OR([1]Tablas!A$1&gt;MATCH("?*",$AB251:$AB267,0),INDEX($T:$T,ROW($M249)+[1]Tablas!A$1)&lt;5),"",IF(INDEX($T:$T,ROW($M249)+[1]Tablas!A$1)&lt;6,"000",SUBSTITUTE(SUBSTITUTE(SUBSTITUTE(SUBSTITUTE(SUBSTITUTE(SUBSTITUTE(SUBSTITUTE(INDIRECT(ADDRESS(ROW($M249)+[1]Tablas!A$1,COLUMN($M250))),", ",""),"Aire","1"),"Agua","2"),"Fuego","3"),"Tierra","4"),"Luz","5"),"Oscuridad","6"))))</f>
        <v/>
      </c>
      <c r="AG250" s="15" t="str">
        <f ca="1">IF($AB250="","",IF(OR([1]Tablas!B$1&gt;MATCH("?*",$AB251:$AB267,0),INDEX($T:$T,ROW($M249)+[1]Tablas!B$1)&lt;5),"",IF(INDEX($T:$T,ROW($M249)+[1]Tablas!B$1)&lt;6,"000",SUBSTITUTE(SUBSTITUTE(SUBSTITUTE(SUBSTITUTE(SUBSTITUTE(SUBSTITUTE(SUBSTITUTE(INDIRECT(ADDRESS(ROW($M249)+[1]Tablas!B$1,COLUMN($M250))),", ",""),"Aire","1"),"Agua","2"),"Fuego","3"),"Tierra","4"),"Luz","5"),"Oscuridad","6"))))</f>
        <v/>
      </c>
      <c r="AH250" s="15" t="str">
        <f ca="1">IF($AB250="","",IF(OR([1]Tablas!C$1&gt;MATCH("?*",$AB251:$AB267,0),INDEX($T:$T,ROW($M249)+[1]Tablas!C$1)&lt;5),"",IF(INDEX($T:$T,ROW($M249)+[1]Tablas!C$1)&lt;6,"000",SUBSTITUTE(SUBSTITUTE(SUBSTITUTE(SUBSTITUTE(SUBSTITUTE(SUBSTITUTE(SUBSTITUTE(INDIRECT(ADDRESS(ROW($M249)+[1]Tablas!C$1,COLUMN($M250))),", ",""),"Aire","1"),"Agua","2"),"Fuego","3"),"Tierra","4"),"Luz","5"),"Oscuridad","6"))))</f>
        <v/>
      </c>
      <c r="AI250" s="15" t="str">
        <f ca="1">IF($AB250="","",IF(OR([1]Tablas!D$1&gt;MATCH("?*",$AB251:$AB267,0),INDEX($T:$T,ROW($M249)+[1]Tablas!D$1)&lt;5),"",IF(INDEX($T:$T,ROW($M249)+[1]Tablas!D$1)&lt;6,"000",SUBSTITUTE(SUBSTITUTE(SUBSTITUTE(SUBSTITUTE(SUBSTITUTE(SUBSTITUTE(SUBSTITUTE(INDIRECT(ADDRESS(ROW($M249)+[1]Tablas!D$1,COLUMN($M250))),", ",""),"Aire","1"),"Agua","2"),"Fuego","3"),"Tierra","4"),"Luz","5"),"Oscuridad","6"))))</f>
        <v/>
      </c>
      <c r="AJ250" s="15" t="str">
        <f ca="1">IF($AB250="","",IF(OR([1]Tablas!E$1&gt;MATCH("?*",$AB251:$AB267,0),INDEX($T:$T,ROW($M249)+[1]Tablas!E$1)&lt;5),"",IF(INDEX($T:$T,ROW($M249)+[1]Tablas!E$1)&lt;6,"000",SUBSTITUTE(SUBSTITUTE(SUBSTITUTE(SUBSTITUTE(SUBSTITUTE(SUBSTITUTE(SUBSTITUTE(INDIRECT(ADDRESS(ROW($M249)+[1]Tablas!E$1,COLUMN($M250))),", ",""),"Aire","1"),"Agua","2"),"Fuego","3"),"Tierra","4"),"Luz","5"),"Oscuridad","6"))))</f>
        <v/>
      </c>
      <c r="AK250" s="15" t="str">
        <f ca="1">IF($AB250="","",IF(OR([1]Tablas!F$1&gt;MATCH("?*",$AB251:$AB267,0),INDEX($T:$T,ROW($M249)+[1]Tablas!F$1)&lt;5),"",IF(INDEX($T:$T,ROW($M249)+[1]Tablas!F$1)&lt;6,"000",SUBSTITUTE(SUBSTITUTE(SUBSTITUTE(SUBSTITUTE(SUBSTITUTE(SUBSTITUTE(SUBSTITUTE(INDIRECT(ADDRESS(ROW($M249)+[1]Tablas!F$1,COLUMN($M250))),", ",""),"Aire","1"),"Agua","2"),"Fuego","3"),"Tierra","4"),"Luz","5"),"Oscuridad","6"))))</f>
        <v/>
      </c>
    </row>
    <row r="251" spans="1:37" x14ac:dyDescent="0.25">
      <c r="A251" s="73"/>
      <c r="B251" s="18" t="s">
        <v>466</v>
      </c>
      <c r="C251" s="15">
        <f t="shared" si="63"/>
        <v>65</v>
      </c>
      <c r="D251" s="15">
        <f t="shared" si="64"/>
        <v>2</v>
      </c>
      <c r="E251" s="15" t="s">
        <v>112</v>
      </c>
      <c r="F251" s="15" t="str">
        <f t="array" ref="F251">IF(C251&lt;&gt;"",ADDRESS(ROW(C251),COLUMN(C251))&amp;":"&amp;ADDRESS(ROW(C251)-1+MATCH(TRUE,C252:$C$463&lt;&gt;"",0),COLUMN(U251)),F250)</f>
        <v>$C$251:$U$255</v>
      </c>
      <c r="G251" s="18" t="s">
        <v>305</v>
      </c>
      <c r="H251" s="29" t="s">
        <v>359</v>
      </c>
      <c r="M251" s="18" t="str">
        <f>IFERROR(VLOOKUP(G251,ListaEfectos!$A$4:$F$77,6,0),"")</f>
        <v>Aire</v>
      </c>
      <c r="N251" s="46" t="str">
        <f>IF(G251="requerimiento","Desventaja",IFERROR(IF(VLOOKUP($G251,ListaEfectos!$A$4:$F$77,1,0)&lt;&gt;"","Efecto"),IFERROR(IF(VLOOKUP($G251,ListaDesventajas!$A$2:$A$24,1,0)&lt;&gt;"","Desventaja"),G251)))</f>
        <v>Efecto</v>
      </c>
      <c r="O251" s="17">
        <f ca="1">IF($N251="Efecto",IFERROR(VLOOKUP(H251,INDIRECT(VLOOKUP($G251,ListaEfectos!$A$4:$F$77,2,0)),2,0),0),IF($N251="Desventaja",IFERROR(VLOOKUP(H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10</v>
      </c>
      <c r="P251" s="15">
        <f ca="1">IF($N251="Efecto",IFERROR(VLOOKUP(I251,INDIRECT(VLOOKUP($G251,ListaEfectos!$A$4:$F$77,2,0)),2,0),0),IF($N251="Desventaja",IFERROR(VLOOKUP(I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0</v>
      </c>
      <c r="Q251" s="15">
        <f ca="1">IF($N251="Efecto",IFERROR(VLOOKUP(J251,INDIRECT(VLOOKUP($G251,ListaEfectos!$A$4:$F$77,2,0)),2,0),0),IF($N251="Desventaja",IFERROR(VLOOKUP(J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0</v>
      </c>
      <c r="R251" s="15">
        <f ca="1">IF($N251="Efecto",IFERROR(VLOOKUP(K251,INDIRECT(VLOOKUP($G251,ListaEfectos!$A$4:$F$77,2,0)),2,0),0),IF($N251="Desventaja",IFERROR(VLOOKUP(K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0</v>
      </c>
      <c r="S251" s="15">
        <f ca="1">IF($N251="Efecto",IFERROR(VLOOKUP(L251,INDIRECT(VLOOKUP($G251,ListaEfectos!$A$4:$F$77,2,0)),2,0),0),IF($N251="Desventaja",IFERROR(VLOOKUP(L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0</v>
      </c>
      <c r="T251" s="52">
        <f t="shared" ca="1" si="60"/>
        <v>10</v>
      </c>
      <c r="V251" s="15" t="str">
        <f t="shared" si="61"/>
        <v>Maniobras de Combate y Apuntar (-50)</v>
      </c>
      <c r="W251" s="15" t="str">
        <f t="shared" si="62"/>
        <v/>
      </c>
      <c r="X251" s="15" t="str">
        <f t="shared" si="52"/>
        <v/>
      </c>
      <c r="Y251" s="34" t="str">
        <f t="shared" ca="1" si="59"/>
        <v>Maniobras de Combate y Apuntar (-50), Ataque a Distancia (1 kilómetro), Multiplicador al Daño (x2)</v>
      </c>
      <c r="Z251" s="34" t="str">
        <f t="shared" ca="1" si="53"/>
        <v>Técnica mantenida (Gunslinger), Predeterminación</v>
      </c>
      <c r="AA251" s="34" t="str">
        <f t="shared" ca="1" si="54"/>
        <v/>
      </c>
      <c r="AB251" s="61" t="str">
        <f t="shared" ca="1" si="55"/>
        <v>Maniobras de Combate y Apuntar (-50), Ataque a Distancia (1 kilómetro), Multiplicador al Daño (x2)</v>
      </c>
      <c r="AC251" s="62" t="str">
        <f t="shared" ca="1" si="56"/>
        <v>Técnica mantenida (Gunslinger), Predeterminación</v>
      </c>
      <c r="AD251" s="56" t="str">
        <f t="shared" si="57"/>
        <v>Sniper Shot</v>
      </c>
      <c r="AE251" s="15" t="str">
        <f t="shared" ca="1" si="58"/>
        <v>Aire, Agua, Aire, Fuego, Fuego</v>
      </c>
      <c r="AF251" s="15" t="str">
        <f ca="1">IF($AB251="","",IF(OR([1]Tablas!A$1&gt;MATCH("?*",$AB252:$AB268,0),INDEX($T:$T,ROW($M250)+[1]Tablas!A$1)&lt;5),"",IF(INDEX($T:$T,ROW($M250)+[1]Tablas!A$1)&lt;6,"000",SUBSTITUTE(SUBSTITUTE(SUBSTITUTE(SUBSTITUTE(SUBSTITUTE(SUBSTITUTE(SUBSTITUTE(INDIRECT(ADDRESS(ROW($M250)+[1]Tablas!A$1,COLUMN($M251))),", ",""),"Aire","1"),"Agua","2"),"Fuego","3"),"Tierra","4"),"Luz","5"),"Oscuridad","6"))))</f>
        <v>1</v>
      </c>
      <c r="AG251" s="15" t="str">
        <f ca="1">IF($AB251="","",IF(OR([1]Tablas!B$1&gt;MATCH("?*",$AB252:$AB268,0),INDEX($T:$T,ROW($M250)+[1]Tablas!B$1)&lt;5),"",IF(INDEX($T:$T,ROW($M250)+[1]Tablas!B$1)&lt;6,"000",SUBSTITUTE(SUBSTITUTE(SUBSTITUTE(SUBSTITUTE(SUBSTITUTE(SUBSTITUTE(SUBSTITUTE(INDIRECT(ADDRESS(ROW($M250)+[1]Tablas!B$1,COLUMN($M251))),", ",""),"Aire","1"),"Agua","2"),"Fuego","3"),"Tierra","4"),"Luz","5"),"Oscuridad","6"))))</f>
        <v>213</v>
      </c>
      <c r="AH251" s="15" t="str">
        <f ca="1">IF($AB251="","",IF(OR([1]Tablas!C$1&gt;MATCH("?*",$AB252:$AB268,0),INDEX($T:$T,ROW($M250)+[1]Tablas!C$1)&lt;5),"",IF(INDEX($T:$T,ROW($M250)+[1]Tablas!C$1)&lt;6,"000",SUBSTITUTE(SUBSTITUTE(SUBSTITUTE(SUBSTITUTE(SUBSTITUTE(SUBSTITUTE(SUBSTITUTE(INDIRECT(ADDRESS(ROW($M250)+[1]Tablas!C$1,COLUMN($M251))),", ",""),"Aire","1"),"Agua","2"),"Fuego","3"),"Tierra","4"),"Luz","5"),"Oscuridad","6"))))</f>
        <v>3</v>
      </c>
      <c r="AI251" s="15" t="str">
        <f ca="1">IF($AB251="","",IF(OR([1]Tablas!D$1&gt;MATCH("?*",$AB252:$AB268,0),INDEX($T:$T,ROW($M250)+[1]Tablas!D$1)&lt;5),"",IF(INDEX($T:$T,ROW($M250)+[1]Tablas!D$1)&lt;6,"000",SUBSTITUTE(SUBSTITUTE(SUBSTITUTE(SUBSTITUTE(SUBSTITUTE(SUBSTITUTE(SUBSTITUTE(INDIRECT(ADDRESS(ROW($M250)+[1]Tablas!D$1,COLUMN($M251))),", ",""),"Aire","1"),"Agua","2"),"Fuego","3"),"Tierra","4"),"Luz","5"),"Oscuridad","6"))))</f>
        <v/>
      </c>
      <c r="AJ251" s="15" t="str">
        <f ca="1">IF($AB251="","",IF(OR([1]Tablas!E$1&gt;MATCH("?*",$AB252:$AB268,0),INDEX($T:$T,ROW($M250)+[1]Tablas!E$1)&lt;5),"",IF(INDEX($T:$T,ROW($M250)+[1]Tablas!E$1)&lt;6,"000",SUBSTITUTE(SUBSTITUTE(SUBSTITUTE(SUBSTITUTE(SUBSTITUTE(SUBSTITUTE(SUBSTITUTE(INDIRECT(ADDRESS(ROW($M250)+[1]Tablas!E$1,COLUMN($M251))),", ",""),"Aire","1"),"Agua","2"),"Fuego","3"),"Tierra","4"),"Luz","5"),"Oscuridad","6"))))</f>
        <v/>
      </c>
      <c r="AK251" s="15" t="str">
        <f ca="1">IF($AB251="","",IF(OR([1]Tablas!F$1&gt;MATCH("?*",$AB252:$AB268,0),INDEX($T:$T,ROW($M250)+[1]Tablas!F$1)&lt;5),"",IF(INDEX($T:$T,ROW($M250)+[1]Tablas!F$1)&lt;6,"000",SUBSTITUTE(SUBSTITUTE(SUBSTITUTE(SUBSTITUTE(SUBSTITUTE(SUBSTITUTE(SUBSTITUTE(INDIRECT(ADDRESS(ROW($M250)+[1]Tablas!F$1,COLUMN($M251))),", ",""),"Aire","1"),"Agua","2"),"Fuego","3"),"Tierra","4"),"Luz","5"),"Oscuridad","6"))))</f>
        <v/>
      </c>
    </row>
    <row r="252" spans="1:37" x14ac:dyDescent="0.25">
      <c r="A252" s="73"/>
      <c r="C252" s="15" t="str">
        <f t="shared" si="63"/>
        <v/>
      </c>
      <c r="D252" s="15" t="str">
        <f t="shared" si="64"/>
        <v/>
      </c>
      <c r="E252" s="15" t="s">
        <v>154</v>
      </c>
      <c r="F252" s="15" t="str">
        <f t="array" ref="F252">IF(C252&lt;&gt;"",ADDRESS(ROW(C252),COLUMN(C252))&amp;":"&amp;ADDRESS(ROW(C252)-1+MATCH(TRUE,C253:$C$463&lt;&gt;"",0),COLUMN(U252)),F251)</f>
        <v>$C$251:$U$255</v>
      </c>
      <c r="G252" s="18" t="s">
        <v>243</v>
      </c>
      <c r="H252" s="28" t="s">
        <v>362</v>
      </c>
      <c r="M252" s="18" t="str">
        <f>IFERROR(VLOOKUP(G252,ListaEfectos!$A$4:$F$77,6,0),"")</f>
        <v>Agua, Aire, Fuego</v>
      </c>
      <c r="N252" s="46" t="str">
        <f>IF(G252="requerimiento","Desventaja",IFERROR(IF(VLOOKUP($G252,ListaEfectos!$A$4:$F$77,1,0)&lt;&gt;"","Efecto"),IFERROR(IF(VLOOKUP($G252,ListaDesventajas!$A$2:$A$24,1,0)&lt;&gt;"","Desventaja"),G252)))</f>
        <v>Efecto</v>
      </c>
      <c r="O252" s="17">
        <f ca="1">IF($N252="Efecto",IFERROR(VLOOKUP(H252,INDIRECT(VLOOKUP($G252,ListaEfectos!$A$4:$F$77,2,0)),2,0),0),IF($N252="Desventaja",IFERROR(VLOOKUP(H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35</v>
      </c>
      <c r="P252" s="15">
        <f ca="1">IF($N252="Efecto",IFERROR(VLOOKUP(I252,INDIRECT(VLOOKUP($G252,ListaEfectos!$A$4:$F$77,2,0)),2,0),0),IF($N252="Desventaja",IFERROR(VLOOKUP(I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0</v>
      </c>
      <c r="Q252" s="15">
        <f ca="1">IF($N252="Efecto",IFERROR(VLOOKUP(J252,INDIRECT(VLOOKUP($G252,ListaEfectos!$A$4:$F$77,2,0)),2,0),0),IF($N252="Desventaja",IFERROR(VLOOKUP(J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0</v>
      </c>
      <c r="R252" s="15">
        <f ca="1">IF($N252="Efecto",IFERROR(VLOOKUP(K252,INDIRECT(VLOOKUP($G252,ListaEfectos!$A$4:$F$77,2,0)),2,0),0),IF($N252="Desventaja",IFERROR(VLOOKUP(K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0</v>
      </c>
      <c r="S252" s="15">
        <f ca="1">IF($N252="Efecto",IFERROR(VLOOKUP(L252,INDIRECT(VLOOKUP($G252,ListaEfectos!$A$4:$F$77,2,0)),2,0),0),IF($N252="Desventaja",IFERROR(VLOOKUP(L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0</v>
      </c>
      <c r="T252" s="52">
        <f t="shared" ca="1" si="60"/>
        <v>35</v>
      </c>
      <c r="V252" s="15" t="str">
        <f t="shared" si="61"/>
        <v>Ataque a Distancia (1 kilómetro)</v>
      </c>
      <c r="W252" s="15" t="str">
        <f t="shared" si="62"/>
        <v/>
      </c>
      <c r="X252" s="15" t="str">
        <f t="shared" si="52"/>
        <v/>
      </c>
      <c r="Y252" s="34" t="str">
        <f t="shared" ca="1" si="59"/>
        <v/>
      </c>
      <c r="Z252" s="34" t="str">
        <f t="shared" ca="1" si="53"/>
        <v/>
      </c>
      <c r="AA252" s="34" t="str">
        <f t="shared" ca="1" si="54"/>
        <v/>
      </c>
      <c r="AB252" s="61" t="str">
        <f t="shared" ca="1" si="55"/>
        <v/>
      </c>
      <c r="AC252" s="62" t="str">
        <f t="shared" ca="1" si="56"/>
        <v/>
      </c>
      <c r="AD252" s="56" t="str">
        <f t="shared" si="57"/>
        <v/>
      </c>
      <c r="AE252" s="15" t="str">
        <f t="shared" ca="1" si="58"/>
        <v/>
      </c>
      <c r="AF252" s="15" t="str">
        <f ca="1">IF($AB252="","",IF(OR([1]Tablas!A$1&gt;MATCH("?*",$AB253:$AB269,0),INDEX($T:$T,ROW($M251)+[1]Tablas!A$1)&lt;5),"",IF(INDEX($T:$T,ROW($M251)+[1]Tablas!A$1)&lt;6,"000",SUBSTITUTE(SUBSTITUTE(SUBSTITUTE(SUBSTITUTE(SUBSTITUTE(SUBSTITUTE(SUBSTITUTE(INDIRECT(ADDRESS(ROW($M251)+[1]Tablas!A$1,COLUMN($M252))),", ",""),"Aire","1"),"Agua","2"),"Fuego","3"),"Tierra","4"),"Luz","5"),"Oscuridad","6"))))</f>
        <v/>
      </c>
      <c r="AG252" s="15" t="str">
        <f ca="1">IF($AB252="","",IF(OR([1]Tablas!B$1&gt;MATCH("?*",$AB253:$AB269,0),INDEX($T:$T,ROW($M251)+[1]Tablas!B$1)&lt;5),"",IF(INDEX($T:$T,ROW($M251)+[1]Tablas!B$1)&lt;6,"000",SUBSTITUTE(SUBSTITUTE(SUBSTITUTE(SUBSTITUTE(SUBSTITUTE(SUBSTITUTE(SUBSTITUTE(INDIRECT(ADDRESS(ROW($M251)+[1]Tablas!B$1,COLUMN($M252))),", ",""),"Aire","1"),"Agua","2"),"Fuego","3"),"Tierra","4"),"Luz","5"),"Oscuridad","6"))))</f>
        <v/>
      </c>
      <c r="AH252" s="15" t="str">
        <f ca="1">IF($AB252="","",IF(OR([1]Tablas!C$1&gt;MATCH("?*",$AB253:$AB269,0),INDEX($T:$T,ROW($M251)+[1]Tablas!C$1)&lt;5),"",IF(INDEX($T:$T,ROW($M251)+[1]Tablas!C$1)&lt;6,"000",SUBSTITUTE(SUBSTITUTE(SUBSTITUTE(SUBSTITUTE(SUBSTITUTE(SUBSTITUTE(SUBSTITUTE(INDIRECT(ADDRESS(ROW($M251)+[1]Tablas!C$1,COLUMN($M252))),", ",""),"Aire","1"),"Agua","2"),"Fuego","3"),"Tierra","4"),"Luz","5"),"Oscuridad","6"))))</f>
        <v/>
      </c>
      <c r="AI252" s="15" t="str">
        <f ca="1">IF($AB252="","",IF(OR([1]Tablas!D$1&gt;MATCH("?*",$AB253:$AB269,0),INDEX($T:$T,ROW($M251)+[1]Tablas!D$1)&lt;5),"",IF(INDEX($T:$T,ROW($M251)+[1]Tablas!D$1)&lt;6,"000",SUBSTITUTE(SUBSTITUTE(SUBSTITUTE(SUBSTITUTE(SUBSTITUTE(SUBSTITUTE(SUBSTITUTE(INDIRECT(ADDRESS(ROW($M251)+[1]Tablas!D$1,COLUMN($M252))),", ",""),"Aire","1"),"Agua","2"),"Fuego","3"),"Tierra","4"),"Luz","5"),"Oscuridad","6"))))</f>
        <v/>
      </c>
      <c r="AJ252" s="15" t="str">
        <f ca="1">IF($AB252="","",IF(OR([1]Tablas!E$1&gt;MATCH("?*",$AB253:$AB269,0),INDEX($T:$T,ROW($M251)+[1]Tablas!E$1)&lt;5),"",IF(INDEX($T:$T,ROW($M251)+[1]Tablas!E$1)&lt;6,"000",SUBSTITUTE(SUBSTITUTE(SUBSTITUTE(SUBSTITUTE(SUBSTITUTE(SUBSTITUTE(SUBSTITUTE(INDIRECT(ADDRESS(ROW($M251)+[1]Tablas!E$1,COLUMN($M252))),", ",""),"Aire","1"),"Agua","2"),"Fuego","3"),"Tierra","4"),"Luz","5"),"Oscuridad","6"))))</f>
        <v/>
      </c>
      <c r="AK252" s="15" t="str">
        <f ca="1">IF($AB252="","",IF(OR([1]Tablas!F$1&gt;MATCH("?*",$AB253:$AB269,0),INDEX($T:$T,ROW($M251)+[1]Tablas!F$1)&lt;5),"",IF(INDEX($T:$T,ROW($M251)+[1]Tablas!F$1)&lt;6,"000",SUBSTITUTE(SUBSTITUTE(SUBSTITUTE(SUBSTITUTE(SUBSTITUTE(SUBSTITUTE(SUBSTITUTE(INDIRECT(ADDRESS(ROW($M251)+[1]Tablas!F$1,COLUMN($M252))),", ",""),"Aire","1"),"Agua","2"),"Fuego","3"),"Tierra","4"),"Luz","5"),"Oscuridad","6"))))</f>
        <v/>
      </c>
    </row>
    <row r="253" spans="1:37" x14ac:dyDescent="0.25">
      <c r="A253" s="73"/>
      <c r="C253" s="15" t="str">
        <f t="shared" si="63"/>
        <v/>
      </c>
      <c r="D253" s="15" t="str">
        <f t="shared" si="64"/>
        <v/>
      </c>
      <c r="E253" s="15" t="s">
        <v>73</v>
      </c>
      <c r="F253" s="15" t="str">
        <f t="array" ref="F253">IF(C253&lt;&gt;"",ADDRESS(ROW(C253),COLUMN(C253))&amp;":"&amp;ADDRESS(ROW(C253)-1+MATCH(TRUE,C254:$C$463&lt;&gt;"",0),COLUMN(U253)),F252)</f>
        <v>$C$251:$U$255</v>
      </c>
      <c r="G253" s="18" t="s">
        <v>253</v>
      </c>
      <c r="H253" s="28" t="s">
        <v>354</v>
      </c>
      <c r="M253" s="18" t="str">
        <f>IFERROR(VLOOKUP(G253,ListaEfectos!$A$4:$F$77,6,0),"")</f>
        <v>Fuego</v>
      </c>
      <c r="N253" s="46" t="str">
        <f>IF(G253="requerimiento","Desventaja",IFERROR(IF(VLOOKUP($G253,ListaEfectos!$A$4:$F$77,1,0)&lt;&gt;"","Efecto"),IFERROR(IF(VLOOKUP($G253,ListaDesventajas!$A$2:$A$24,1,0)&lt;&gt;"","Desventaja"),G253)))</f>
        <v>Efecto</v>
      </c>
      <c r="O253" s="17">
        <f ca="1">IF($N253="Efecto",IFERROR(VLOOKUP(H253,INDIRECT(VLOOKUP($G253,ListaEfectos!$A$4:$F$77,2,0)),2,0),0),IF($N253="Desventaja",IFERROR(VLOOKUP(H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25</v>
      </c>
      <c r="P253" s="15">
        <f ca="1">IF($N253="Efecto",IFERROR(VLOOKUP(I253,INDIRECT(VLOOKUP($G253,ListaEfectos!$A$4:$F$77,2,0)),2,0),0),IF($N253="Desventaja",IFERROR(VLOOKUP(I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0</v>
      </c>
      <c r="Q253" s="15">
        <f ca="1">IF($N253="Efecto",IFERROR(VLOOKUP(J253,INDIRECT(VLOOKUP($G253,ListaEfectos!$A$4:$F$77,2,0)),2,0),0),IF($N253="Desventaja",IFERROR(VLOOKUP(J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0</v>
      </c>
      <c r="R253" s="15">
        <f ca="1">IF($N253="Efecto",IFERROR(VLOOKUP(K253,INDIRECT(VLOOKUP($G253,ListaEfectos!$A$4:$F$77,2,0)),2,0),0),IF($N253="Desventaja",IFERROR(VLOOKUP(K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0</v>
      </c>
      <c r="S253" s="15">
        <f ca="1">IF($N253="Efecto",IFERROR(VLOOKUP(L253,INDIRECT(VLOOKUP($G253,ListaEfectos!$A$4:$F$77,2,0)),2,0),0),IF($N253="Desventaja",IFERROR(VLOOKUP(L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0</v>
      </c>
      <c r="T253" s="52">
        <f t="shared" ca="1" si="60"/>
        <v>25</v>
      </c>
      <c r="V253" s="15" t="str">
        <f t="shared" si="61"/>
        <v>Multiplicador al Daño (x2)</v>
      </c>
      <c r="W253" s="15" t="str">
        <f t="shared" si="62"/>
        <v/>
      </c>
      <c r="X253" s="15" t="str">
        <f t="shared" si="52"/>
        <v/>
      </c>
      <c r="Y253" s="34" t="str">
        <f t="shared" ca="1" si="59"/>
        <v/>
      </c>
      <c r="Z253" s="34" t="str">
        <f t="shared" ca="1" si="53"/>
        <v/>
      </c>
      <c r="AA253" s="34" t="str">
        <f t="shared" ca="1" si="54"/>
        <v/>
      </c>
      <c r="AB253" s="61" t="str">
        <f t="shared" ca="1" si="55"/>
        <v/>
      </c>
      <c r="AC253" s="62" t="str">
        <f t="shared" ca="1" si="56"/>
        <v/>
      </c>
      <c r="AD253" s="56" t="str">
        <f t="shared" si="57"/>
        <v/>
      </c>
      <c r="AE253" s="15" t="str">
        <f t="shared" ca="1" si="58"/>
        <v/>
      </c>
      <c r="AF253" s="15" t="str">
        <f ca="1">IF($AB253="","",IF(OR([1]Tablas!A$1&gt;MATCH("?*",$AB254:$AB270,0),INDEX($T:$T,ROW($M252)+[1]Tablas!A$1)&lt;5),"",IF(INDEX($T:$T,ROW($M252)+[1]Tablas!A$1)&lt;6,"000",SUBSTITUTE(SUBSTITUTE(SUBSTITUTE(SUBSTITUTE(SUBSTITUTE(SUBSTITUTE(SUBSTITUTE(INDIRECT(ADDRESS(ROW($M252)+[1]Tablas!A$1,COLUMN($M253))),", ",""),"Aire","1"),"Agua","2"),"Fuego","3"),"Tierra","4"),"Luz","5"),"Oscuridad","6"))))</f>
        <v/>
      </c>
      <c r="AG253" s="15" t="str">
        <f ca="1">IF($AB253="","",IF(OR([1]Tablas!B$1&gt;MATCH("?*",$AB254:$AB270,0),INDEX($T:$T,ROW($M252)+[1]Tablas!B$1)&lt;5),"",IF(INDEX($T:$T,ROW($M252)+[1]Tablas!B$1)&lt;6,"000",SUBSTITUTE(SUBSTITUTE(SUBSTITUTE(SUBSTITUTE(SUBSTITUTE(SUBSTITUTE(SUBSTITUTE(INDIRECT(ADDRESS(ROW($M252)+[1]Tablas!B$1,COLUMN($M253))),", ",""),"Aire","1"),"Agua","2"),"Fuego","3"),"Tierra","4"),"Luz","5"),"Oscuridad","6"))))</f>
        <v/>
      </c>
      <c r="AH253" s="15" t="str">
        <f ca="1">IF($AB253="","",IF(OR([1]Tablas!C$1&gt;MATCH("?*",$AB254:$AB270,0),INDEX($T:$T,ROW($M252)+[1]Tablas!C$1)&lt;5),"",IF(INDEX($T:$T,ROW($M252)+[1]Tablas!C$1)&lt;6,"000",SUBSTITUTE(SUBSTITUTE(SUBSTITUTE(SUBSTITUTE(SUBSTITUTE(SUBSTITUTE(SUBSTITUTE(INDIRECT(ADDRESS(ROW($M252)+[1]Tablas!C$1,COLUMN($M253))),", ",""),"Aire","1"),"Agua","2"),"Fuego","3"),"Tierra","4"),"Luz","5"),"Oscuridad","6"))))</f>
        <v/>
      </c>
      <c r="AI253" s="15" t="str">
        <f ca="1">IF($AB253="","",IF(OR([1]Tablas!D$1&gt;MATCH("?*",$AB254:$AB270,0),INDEX($T:$T,ROW($M252)+[1]Tablas!D$1)&lt;5),"",IF(INDEX($T:$T,ROW($M252)+[1]Tablas!D$1)&lt;6,"000",SUBSTITUTE(SUBSTITUTE(SUBSTITUTE(SUBSTITUTE(SUBSTITUTE(SUBSTITUTE(SUBSTITUTE(INDIRECT(ADDRESS(ROW($M252)+[1]Tablas!D$1,COLUMN($M253))),", ",""),"Aire","1"),"Agua","2"),"Fuego","3"),"Tierra","4"),"Luz","5"),"Oscuridad","6"))))</f>
        <v/>
      </c>
      <c r="AJ253" s="15" t="str">
        <f ca="1">IF($AB253="","",IF(OR([1]Tablas!E$1&gt;MATCH("?*",$AB254:$AB270,0),INDEX($T:$T,ROW($M252)+[1]Tablas!E$1)&lt;5),"",IF(INDEX($T:$T,ROW($M252)+[1]Tablas!E$1)&lt;6,"000",SUBSTITUTE(SUBSTITUTE(SUBSTITUTE(SUBSTITUTE(SUBSTITUTE(SUBSTITUTE(SUBSTITUTE(INDIRECT(ADDRESS(ROW($M252)+[1]Tablas!E$1,COLUMN($M253))),", ",""),"Aire","1"),"Agua","2"),"Fuego","3"),"Tierra","4"),"Luz","5"),"Oscuridad","6"))))</f>
        <v/>
      </c>
      <c r="AK253" s="15" t="str">
        <f ca="1">IF($AB253="","",IF(OR([1]Tablas!F$1&gt;MATCH("?*",$AB254:$AB270,0),INDEX($T:$T,ROW($M252)+[1]Tablas!F$1)&lt;5),"",IF(INDEX($T:$T,ROW($M252)+[1]Tablas!F$1)&lt;6,"000",SUBSTITUTE(SUBSTITUTE(SUBSTITUTE(SUBSTITUTE(SUBSTITUTE(SUBSTITUTE(SUBSTITUTE(INDIRECT(ADDRESS(ROW($M252)+[1]Tablas!F$1,COLUMN($M253))),", ",""),"Aire","1"),"Agua","2"),"Fuego","3"),"Tierra","4"),"Luz","5"),"Oscuridad","6"))))</f>
        <v/>
      </c>
    </row>
    <row r="254" spans="1:37" x14ac:dyDescent="0.25">
      <c r="A254" s="73"/>
      <c r="B254" s="18" t="s">
        <v>282</v>
      </c>
      <c r="C254" s="15" t="str">
        <f t="shared" si="63"/>
        <v/>
      </c>
      <c r="D254" s="15" t="str">
        <f t="shared" si="64"/>
        <v/>
      </c>
      <c r="F254" s="15" t="str">
        <f t="array" ref="F254">IF(C254&lt;&gt;"",ADDRESS(ROW(C254),COLUMN(C254))&amp;":"&amp;ADDRESS(ROW(C254)-1+MATCH(TRUE,C255:$C$463&lt;&gt;"",0),COLUMN(U254)),F253)</f>
        <v>$C$251:$U$255</v>
      </c>
      <c r="G254" s="18" t="s">
        <v>10</v>
      </c>
      <c r="H254" s="28" t="s">
        <v>1149</v>
      </c>
      <c r="M254" s="18" t="str">
        <f>IFERROR(VLOOKUP(G254,ListaEfectos!$A$4:$F$77,6,0),"")</f>
        <v/>
      </c>
      <c r="N254" s="46" t="str">
        <f>IF(G254="requerimiento","Desventaja",IFERROR(IF(VLOOKUP($G254,ListaEfectos!$A$4:$F$77,1,0)&lt;&gt;"","Efecto"),IFERROR(IF(VLOOKUP($G254,ListaDesventajas!$A$2:$A$24,1,0)&lt;&gt;"","Desventaja"),G254)))</f>
        <v>Desventaja</v>
      </c>
      <c r="O254" s="17">
        <f ca="1">IF($N254="Efecto",IFERROR(VLOOKUP(H254,INDIRECT(VLOOKUP($G254,ListaEfectos!$A$4:$F$77,2,0)),2,0),0),IF($N254="Desventaja",IFERROR(VLOOKUP(H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P254" s="15">
        <f ca="1">IF($N254="Efecto",IFERROR(VLOOKUP(I254,INDIRECT(VLOOKUP($G254,ListaEfectos!$A$4:$F$77,2,0)),2,0),0),IF($N254="Desventaja",IFERROR(VLOOKUP(I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Q254" s="15">
        <f ca="1">IF($N254="Efecto",IFERROR(VLOOKUP(J254,INDIRECT(VLOOKUP($G254,ListaEfectos!$A$4:$F$77,2,0)),2,0),0),IF($N254="Desventaja",IFERROR(VLOOKUP(J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R254" s="15">
        <f ca="1">IF($N254="Efecto",IFERROR(VLOOKUP(K254,INDIRECT(VLOOKUP($G254,ListaEfectos!$A$4:$F$77,2,0)),2,0),0),IF($N254="Desventaja",IFERROR(VLOOKUP(K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S254" s="15">
        <f ca="1">IF($N254="Efecto",IFERROR(VLOOKUP(L254,INDIRECT(VLOOKUP($G254,ListaEfectos!$A$4:$F$77,2,0)),2,0),0),IF($N254="Desventaja",IFERROR(VLOOKUP(L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T254" s="52">
        <f t="shared" ca="1" si="60"/>
        <v>0</v>
      </c>
      <c r="V254" s="15" t="str">
        <f t="shared" si="61"/>
        <v/>
      </c>
      <c r="W254" s="15" t="str">
        <f t="shared" si="62"/>
        <v>Técnica mantenida (Gunslinger)</v>
      </c>
      <c r="X254" s="15" t="str">
        <f t="shared" si="52"/>
        <v/>
      </c>
      <c r="Y254" s="34" t="str">
        <f t="shared" ca="1" si="59"/>
        <v/>
      </c>
      <c r="Z254" s="34" t="str">
        <f t="shared" ca="1" si="53"/>
        <v/>
      </c>
      <c r="AA254" s="34" t="str">
        <f t="shared" ca="1" si="54"/>
        <v/>
      </c>
      <c r="AB254" s="61" t="str">
        <f t="shared" ca="1" si="55"/>
        <v/>
      </c>
      <c r="AC254" s="62" t="str">
        <f t="shared" ca="1" si="56"/>
        <v/>
      </c>
      <c r="AD254" s="56" t="str">
        <f t="shared" si="57"/>
        <v>Técnica mantenida</v>
      </c>
      <c r="AE254" s="15" t="str">
        <f t="shared" ca="1" si="58"/>
        <v/>
      </c>
      <c r="AF254" s="15" t="str">
        <f ca="1">IF($AB254="","",IF(OR([1]Tablas!A$1&gt;MATCH("?*",$AB255:$AB271,0),INDEX($T:$T,ROW($M253)+[1]Tablas!A$1)&lt;5),"",IF(INDEX($T:$T,ROW($M253)+[1]Tablas!A$1)&lt;6,"000",SUBSTITUTE(SUBSTITUTE(SUBSTITUTE(SUBSTITUTE(SUBSTITUTE(SUBSTITUTE(SUBSTITUTE(INDIRECT(ADDRESS(ROW($M253)+[1]Tablas!A$1,COLUMN($M254))),", ",""),"Aire","1"),"Agua","2"),"Fuego","3"),"Tierra","4"),"Luz","5"),"Oscuridad","6"))))</f>
        <v/>
      </c>
      <c r="AG254" s="15" t="str">
        <f ca="1">IF($AB254="","",IF(OR([1]Tablas!B$1&gt;MATCH("?*",$AB255:$AB271,0),INDEX($T:$T,ROW($M253)+[1]Tablas!B$1)&lt;5),"",IF(INDEX($T:$T,ROW($M253)+[1]Tablas!B$1)&lt;6,"000",SUBSTITUTE(SUBSTITUTE(SUBSTITUTE(SUBSTITUTE(SUBSTITUTE(SUBSTITUTE(SUBSTITUTE(INDIRECT(ADDRESS(ROW($M253)+[1]Tablas!B$1,COLUMN($M254))),", ",""),"Aire","1"),"Agua","2"),"Fuego","3"),"Tierra","4"),"Luz","5"),"Oscuridad","6"))))</f>
        <v/>
      </c>
      <c r="AH254" s="15" t="str">
        <f ca="1">IF($AB254="","",IF(OR([1]Tablas!C$1&gt;MATCH("?*",$AB255:$AB271,0),INDEX($T:$T,ROW($M253)+[1]Tablas!C$1)&lt;5),"",IF(INDEX($T:$T,ROW($M253)+[1]Tablas!C$1)&lt;6,"000",SUBSTITUTE(SUBSTITUTE(SUBSTITUTE(SUBSTITUTE(SUBSTITUTE(SUBSTITUTE(SUBSTITUTE(INDIRECT(ADDRESS(ROW($M253)+[1]Tablas!C$1,COLUMN($M254))),", ",""),"Aire","1"),"Agua","2"),"Fuego","3"),"Tierra","4"),"Luz","5"),"Oscuridad","6"))))</f>
        <v/>
      </c>
      <c r="AI254" s="15" t="str">
        <f ca="1">IF($AB254="","",IF(OR([1]Tablas!D$1&gt;MATCH("?*",$AB255:$AB271,0),INDEX($T:$T,ROW($M253)+[1]Tablas!D$1)&lt;5),"",IF(INDEX($T:$T,ROW($M253)+[1]Tablas!D$1)&lt;6,"000",SUBSTITUTE(SUBSTITUTE(SUBSTITUTE(SUBSTITUTE(SUBSTITUTE(SUBSTITUTE(SUBSTITUTE(INDIRECT(ADDRESS(ROW($M253)+[1]Tablas!D$1,COLUMN($M254))),", ",""),"Aire","1"),"Agua","2"),"Fuego","3"),"Tierra","4"),"Luz","5"),"Oscuridad","6"))))</f>
        <v/>
      </c>
      <c r="AJ254" s="15" t="str">
        <f ca="1">IF($AB254="","",IF(OR([1]Tablas!E$1&gt;MATCH("?*",$AB255:$AB271,0),INDEX($T:$T,ROW($M253)+[1]Tablas!E$1)&lt;5),"",IF(INDEX($T:$T,ROW($M253)+[1]Tablas!E$1)&lt;6,"000",SUBSTITUTE(SUBSTITUTE(SUBSTITUTE(SUBSTITUTE(SUBSTITUTE(SUBSTITUTE(SUBSTITUTE(INDIRECT(ADDRESS(ROW($M253)+[1]Tablas!E$1,COLUMN($M254))),", ",""),"Aire","1"),"Agua","2"),"Fuego","3"),"Tierra","4"),"Luz","5"),"Oscuridad","6"))))</f>
        <v/>
      </c>
      <c r="AK254" s="15" t="str">
        <f ca="1">IF($AB254="","",IF(OR([1]Tablas!F$1&gt;MATCH("?*",$AB255:$AB271,0),INDEX($T:$T,ROW($M253)+[1]Tablas!F$1)&lt;5),"",IF(INDEX($T:$T,ROW($M253)+[1]Tablas!F$1)&lt;6,"000",SUBSTITUTE(SUBSTITUTE(SUBSTITUTE(SUBSTITUTE(SUBSTITUTE(SUBSTITUTE(SUBSTITUTE(INDIRECT(ADDRESS(ROW($M253)+[1]Tablas!F$1,COLUMN($M254))),", ",""),"Aire","1"),"Agua","2"),"Fuego","3"),"Tierra","4"),"Luz","5"),"Oscuridad","6"))))</f>
        <v/>
      </c>
    </row>
    <row r="255" spans="1:37" x14ac:dyDescent="0.25">
      <c r="A255" s="73"/>
      <c r="C255" s="15" t="str">
        <f t="shared" si="63"/>
        <v/>
      </c>
      <c r="D255" s="15" t="str">
        <f t="shared" si="64"/>
        <v/>
      </c>
      <c r="E255" s="15" t="s">
        <v>284</v>
      </c>
      <c r="F255" s="15" t="str">
        <f t="array" ref="F255">IF(C255&lt;&gt;"",ADDRESS(ROW(C255),COLUMN(C255))&amp;":"&amp;ADDRESS(ROW(C255)-1+MATCH(TRUE,C256:$C$463&lt;&gt;"",0),COLUMN(U255)),F254)</f>
        <v>$C$251:$U$255</v>
      </c>
      <c r="G255" s="18" t="s">
        <v>284</v>
      </c>
      <c r="H255" s="28" t="s">
        <v>919</v>
      </c>
      <c r="M255" s="18" t="str">
        <f>IFERROR(VLOOKUP(G255,ListaEfectos!$A$4:$F$77,6,0),"")</f>
        <v/>
      </c>
      <c r="N255" s="46" t="str">
        <f>IF(G255="requerimiento","Desventaja",IFERROR(IF(VLOOKUP($G255,ListaEfectos!$A$4:$F$77,1,0)&lt;&gt;"","Efecto"),IFERROR(IF(VLOOKUP($G255,ListaDesventajas!$A$2:$A$24,1,0)&lt;&gt;"","Desventaja"),G255)))</f>
        <v>Desventaja</v>
      </c>
      <c r="O255" s="17">
        <f ca="1">IF($N255="Efecto",IFERROR(VLOOKUP(H255,INDIRECT(VLOOKUP($G255,ListaEfectos!$A$4:$F$77,2,0)),2,0),0),IF($N255="Desventaja",IFERROR(VLOOKUP(H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-20</v>
      </c>
      <c r="P255" s="15">
        <f ca="1">IF($N255="Efecto",IFERROR(VLOOKUP(I255,INDIRECT(VLOOKUP($G255,ListaEfectos!$A$4:$F$77,2,0)),2,0),0),IF($N255="Desventaja",IFERROR(VLOOKUP(I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0</v>
      </c>
      <c r="Q255" s="15">
        <f ca="1">IF($N255="Efecto",IFERROR(VLOOKUP(J255,INDIRECT(VLOOKUP($G255,ListaEfectos!$A$4:$F$77,2,0)),2,0),0),IF($N255="Desventaja",IFERROR(VLOOKUP(J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0</v>
      </c>
      <c r="R255" s="15">
        <f ca="1">IF($N255="Efecto",IFERROR(VLOOKUP(K255,INDIRECT(VLOOKUP($G255,ListaEfectos!$A$4:$F$77,2,0)),2,0),0),IF($N255="Desventaja",IFERROR(VLOOKUP(K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0</v>
      </c>
      <c r="S255" s="15">
        <f ca="1">IF($N255="Efecto",IFERROR(VLOOKUP(L255,INDIRECT(VLOOKUP($G255,ListaEfectos!$A$4:$F$77,2,0)),2,0),0),IF($N255="Desventaja",IFERROR(VLOOKUP(L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0</v>
      </c>
      <c r="T255" s="52">
        <f t="shared" ca="1" si="60"/>
        <v>-20</v>
      </c>
      <c r="V255" s="15" t="str">
        <f t="shared" si="61"/>
        <v/>
      </c>
      <c r="W255" s="15" t="str">
        <f t="shared" si="62"/>
        <v>Predeterminación</v>
      </c>
      <c r="X255" s="15" t="str">
        <f t="shared" si="52"/>
        <v/>
      </c>
      <c r="Y255" s="34" t="str">
        <f t="shared" ca="1" si="59"/>
        <v/>
      </c>
      <c r="Z255" s="34" t="str">
        <f t="shared" ca="1" si="53"/>
        <v/>
      </c>
      <c r="AA255" s="34" t="str">
        <f t="shared" ca="1" si="54"/>
        <v/>
      </c>
      <c r="AB255" s="61" t="str">
        <f t="shared" ca="1" si="55"/>
        <v/>
      </c>
      <c r="AC255" s="62" t="str">
        <f t="shared" ca="1" si="56"/>
        <v/>
      </c>
      <c r="AD255" s="56" t="str">
        <f t="shared" si="57"/>
        <v/>
      </c>
      <c r="AE255" s="15" t="str">
        <f t="shared" ca="1" si="58"/>
        <v/>
      </c>
      <c r="AF255" s="15" t="str">
        <f ca="1">IF($AB255="","",IF(OR([1]Tablas!A$1&gt;MATCH("?*",$AB256:$AB272,0),INDEX($T:$T,ROW($M254)+[1]Tablas!A$1)&lt;5),"",IF(INDEX($T:$T,ROW($M254)+[1]Tablas!A$1)&lt;6,"000",SUBSTITUTE(SUBSTITUTE(SUBSTITUTE(SUBSTITUTE(SUBSTITUTE(SUBSTITUTE(SUBSTITUTE(INDIRECT(ADDRESS(ROW($M254)+[1]Tablas!A$1,COLUMN($M255))),", ",""),"Aire","1"),"Agua","2"),"Fuego","3"),"Tierra","4"),"Luz","5"),"Oscuridad","6"))))</f>
        <v/>
      </c>
      <c r="AG255" s="15" t="str">
        <f ca="1">IF($AB255="","",IF(OR([1]Tablas!B$1&gt;MATCH("?*",$AB256:$AB272,0),INDEX($T:$T,ROW($M254)+[1]Tablas!B$1)&lt;5),"",IF(INDEX($T:$T,ROW($M254)+[1]Tablas!B$1)&lt;6,"000",SUBSTITUTE(SUBSTITUTE(SUBSTITUTE(SUBSTITUTE(SUBSTITUTE(SUBSTITUTE(SUBSTITUTE(INDIRECT(ADDRESS(ROW($M254)+[1]Tablas!B$1,COLUMN($M255))),", ",""),"Aire","1"),"Agua","2"),"Fuego","3"),"Tierra","4"),"Luz","5"),"Oscuridad","6"))))</f>
        <v/>
      </c>
      <c r="AH255" s="15" t="str">
        <f ca="1">IF($AB255="","",IF(OR([1]Tablas!C$1&gt;MATCH("?*",$AB256:$AB272,0),INDEX($T:$T,ROW($M254)+[1]Tablas!C$1)&lt;5),"",IF(INDEX($T:$T,ROW($M254)+[1]Tablas!C$1)&lt;6,"000",SUBSTITUTE(SUBSTITUTE(SUBSTITUTE(SUBSTITUTE(SUBSTITUTE(SUBSTITUTE(SUBSTITUTE(INDIRECT(ADDRESS(ROW($M254)+[1]Tablas!C$1,COLUMN($M255))),", ",""),"Aire","1"),"Agua","2"),"Fuego","3"),"Tierra","4"),"Luz","5"),"Oscuridad","6"))))</f>
        <v/>
      </c>
      <c r="AI255" s="15" t="str">
        <f ca="1">IF($AB255="","",IF(OR([1]Tablas!D$1&gt;MATCH("?*",$AB256:$AB272,0),INDEX($T:$T,ROW($M254)+[1]Tablas!D$1)&lt;5),"",IF(INDEX($T:$T,ROW($M254)+[1]Tablas!D$1)&lt;6,"000",SUBSTITUTE(SUBSTITUTE(SUBSTITUTE(SUBSTITUTE(SUBSTITUTE(SUBSTITUTE(SUBSTITUTE(INDIRECT(ADDRESS(ROW($M254)+[1]Tablas!D$1,COLUMN($M255))),", ",""),"Aire","1"),"Agua","2"),"Fuego","3"),"Tierra","4"),"Luz","5"),"Oscuridad","6"))))</f>
        <v/>
      </c>
      <c r="AJ255" s="15" t="str">
        <f ca="1">IF($AB255="","",IF(OR([1]Tablas!E$1&gt;MATCH("?*",$AB256:$AB272,0),INDEX($T:$T,ROW($M254)+[1]Tablas!E$1)&lt;5),"",IF(INDEX($T:$T,ROW($M254)+[1]Tablas!E$1)&lt;6,"000",SUBSTITUTE(SUBSTITUTE(SUBSTITUTE(SUBSTITUTE(SUBSTITUTE(SUBSTITUTE(SUBSTITUTE(INDIRECT(ADDRESS(ROW($M254)+[1]Tablas!E$1,COLUMN($M255))),", ",""),"Aire","1"),"Agua","2"),"Fuego","3"),"Tierra","4"),"Luz","5"),"Oscuridad","6"))))</f>
        <v/>
      </c>
      <c r="AK255" s="15" t="str">
        <f ca="1">IF($AB255="","",IF(OR([1]Tablas!F$1&gt;MATCH("?*",$AB256:$AB272,0),INDEX($T:$T,ROW($M254)+[1]Tablas!F$1)&lt;5),"",IF(INDEX($T:$T,ROW($M254)+[1]Tablas!F$1)&lt;6,"000",SUBSTITUTE(SUBSTITUTE(SUBSTITUTE(SUBSTITUTE(SUBSTITUTE(SUBSTITUTE(SUBSTITUTE(INDIRECT(ADDRESS(ROW($M254)+[1]Tablas!F$1,COLUMN($M255))),", ",""),"Aire","1"),"Agua","2"),"Fuego","3"),"Tierra","4"),"Luz","5"),"Oscuridad","6"))))</f>
        <v/>
      </c>
    </row>
    <row r="256" spans="1:37" x14ac:dyDescent="0.25">
      <c r="A256" s="73"/>
      <c r="B256" s="18" t="s">
        <v>467</v>
      </c>
      <c r="C256" s="15">
        <f t="shared" si="63"/>
        <v>90</v>
      </c>
      <c r="D256" s="15">
        <f t="shared" si="64"/>
        <v>3</v>
      </c>
      <c r="E256" s="15" t="s">
        <v>155</v>
      </c>
      <c r="F256" s="15" t="str">
        <f t="array" ref="F256">IF(C256&lt;&gt;"",ADDRESS(ROW(C256),COLUMN(C256))&amp;":"&amp;ADDRESS(ROW(C256)-1+MATCH(TRUE,C257:$C$463&lt;&gt;"",0),COLUMN(U256)),F255)</f>
        <v>$C$256:$U$262</v>
      </c>
      <c r="G256" s="18" t="s">
        <v>987</v>
      </c>
      <c r="H256" s="29" t="s">
        <v>348</v>
      </c>
      <c r="M256" s="18" t="str">
        <f>IFERROR(VLOOKUP(G256,ListaEfectos!$A$4:$F$77,6,0),"")</f>
        <v>Aire, Fuego, Oscuridad</v>
      </c>
      <c r="N256" s="46" t="str">
        <f>IF(G256="requerimiento","Desventaja",IFERROR(IF(VLOOKUP($G256,ListaEfectos!$A$4:$F$77,1,0)&lt;&gt;"","Efecto"),IFERROR(IF(VLOOKUP($G256,ListaDesventajas!$A$2:$A$24,1,0)&lt;&gt;"","Desventaja"),G256)))</f>
        <v>Efecto</v>
      </c>
      <c r="O256" s="17">
        <f ca="1">IF($N256="Efecto",IFERROR(VLOOKUP(H256,INDIRECT(VLOOKUP($G256,ListaEfectos!$A$4:$F$77,2,0)),2,0),0),IF($N256="Desventaja",IFERROR(VLOOKUP(H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40</v>
      </c>
      <c r="P256" s="15">
        <f ca="1">IF($N256="Efecto",IFERROR(VLOOKUP(I256,INDIRECT(VLOOKUP($G256,ListaEfectos!$A$4:$F$77,2,0)),2,0),0),IF($N256="Desventaja",IFERROR(VLOOKUP(I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0</v>
      </c>
      <c r="Q256" s="15">
        <f ca="1">IF($N256="Efecto",IFERROR(VLOOKUP(J256,INDIRECT(VLOOKUP($G256,ListaEfectos!$A$4:$F$77,2,0)),2,0),0),IF($N256="Desventaja",IFERROR(VLOOKUP(J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0</v>
      </c>
      <c r="R256" s="15">
        <f ca="1">IF($N256="Efecto",IFERROR(VLOOKUP(K256,INDIRECT(VLOOKUP($G256,ListaEfectos!$A$4:$F$77,2,0)),2,0),0),IF($N256="Desventaja",IFERROR(VLOOKUP(K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0</v>
      </c>
      <c r="S256" s="15">
        <f ca="1">IF($N256="Efecto",IFERROR(VLOOKUP(L256,INDIRECT(VLOOKUP($G256,ListaEfectos!$A$4:$F$77,2,0)),2,0),0),IF($N256="Desventaja",IFERROR(VLOOKUP(L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0</v>
      </c>
      <c r="T256" s="52">
        <f t="shared" ca="1" si="60"/>
        <v>40</v>
      </c>
      <c r="V256" s="15" t="str">
        <f t="shared" si="61"/>
        <v>Habilidad de ataque (+150)</v>
      </c>
      <c r="W256" s="15" t="str">
        <f t="shared" si="62"/>
        <v/>
      </c>
      <c r="X256" s="15" t="str">
        <f t="shared" si="52"/>
        <v/>
      </c>
      <c r="Y256" s="34" t="str">
        <f t="shared" ca="1" si="59"/>
        <v>Habilidad de ataque (+150), Ataque con área (100 metros de radio, Elección de Blanco), Ataque sobrenatural</v>
      </c>
      <c r="Z256" s="34" t="str">
        <f t="shared" ca="1" si="53"/>
        <v>Técnica mantenida (Gunslinger), Sin defensa, Requerimiento (Piezas metálicas)</v>
      </c>
      <c r="AA256" s="34" t="str">
        <f t="shared" ca="1" si="54"/>
        <v/>
      </c>
      <c r="AB256" s="61" t="str">
        <f t="shared" ca="1" si="55"/>
        <v>Habilidad de ataque (+150), Ataque con área (100 metros de radio, Elección de Blanco), Ataque sobrenatural</v>
      </c>
      <c r="AC256" s="62" t="str">
        <f t="shared" ca="1" si="56"/>
        <v>Técnica mantenida (Gunslinger), Sin defensa, Requerimiento (Piezas metálicas)</v>
      </c>
      <c r="AD256" s="56" t="str">
        <f t="shared" si="57"/>
        <v>Storm Waltz</v>
      </c>
      <c r="AE256" s="15" t="str">
        <f t="shared" ca="1" si="58"/>
        <v>Aire, Fuego, Oscuridad, Fuego, Luz, Oscuridad, Luz, Oscuridad</v>
      </c>
      <c r="AF256" s="15" t="str">
        <f ca="1">IF($AB256="","",IF(OR([1]Tablas!A$1&gt;MATCH("?*",$AB257:$AB273,0),INDEX($T:$T,ROW($M255)+[1]Tablas!A$1)&lt;5),"",IF(INDEX($T:$T,ROW($M255)+[1]Tablas!A$1)&lt;6,"000",SUBSTITUTE(SUBSTITUTE(SUBSTITUTE(SUBSTITUTE(SUBSTITUTE(SUBSTITUTE(SUBSTITUTE(INDIRECT(ADDRESS(ROW($M255)+[1]Tablas!A$1,COLUMN($M256))),", ",""),"Aire","1"),"Agua","2"),"Fuego","3"),"Tierra","4"),"Luz","5"),"Oscuridad","6"))))</f>
        <v>136</v>
      </c>
      <c r="AG256" s="15" t="str">
        <f ca="1">IF($AB256="","",IF(OR([1]Tablas!B$1&gt;MATCH("?*",$AB257:$AB273,0),INDEX($T:$T,ROW($M255)+[1]Tablas!B$1)&lt;5),"",IF(INDEX($T:$T,ROW($M255)+[1]Tablas!B$1)&lt;6,"000",SUBSTITUTE(SUBSTITUTE(SUBSTITUTE(SUBSTITUTE(SUBSTITUTE(SUBSTITUTE(SUBSTITUTE(INDIRECT(ADDRESS(ROW($M255)+[1]Tablas!B$1,COLUMN($M256))),", ",""),"Aire","1"),"Agua","2"),"Fuego","3"),"Tierra","4"),"Luz","5"),"Oscuridad","6"))))</f>
        <v>356</v>
      </c>
      <c r="AH256" s="15" t="str">
        <f ca="1">IF($AB256="","",IF(OR([1]Tablas!C$1&gt;MATCH("?*",$AB257:$AB273,0),INDEX($T:$T,ROW($M255)+[1]Tablas!C$1)&lt;5),"",IF(INDEX($T:$T,ROW($M255)+[1]Tablas!C$1)&lt;6,"000",SUBSTITUTE(SUBSTITUTE(SUBSTITUTE(SUBSTITUTE(SUBSTITUTE(SUBSTITUTE(SUBSTITUTE(INDIRECT(ADDRESS(ROW($M255)+[1]Tablas!C$1,COLUMN($M256))),", ",""),"Aire","1"),"Agua","2"),"Fuego","3"),"Tierra","4"),"Luz","5"),"Oscuridad","6"))))</f>
        <v/>
      </c>
      <c r="AI256" s="15" t="str">
        <f ca="1">IF($AB256="","",IF(OR([1]Tablas!D$1&gt;MATCH("?*",$AB257:$AB273,0),INDEX($T:$T,ROW($M255)+[1]Tablas!D$1)&lt;5),"",IF(INDEX($T:$T,ROW($M255)+[1]Tablas!D$1)&lt;6,"000",SUBSTITUTE(SUBSTITUTE(SUBSTITUTE(SUBSTITUTE(SUBSTITUTE(SUBSTITUTE(SUBSTITUTE(INDIRECT(ADDRESS(ROW($M255)+[1]Tablas!D$1,COLUMN($M256))),", ",""),"Aire","1"),"Agua","2"),"Fuego","3"),"Tierra","4"),"Luz","5"),"Oscuridad","6"))))</f>
        <v>56</v>
      </c>
      <c r="AJ256" s="15" t="str">
        <f ca="1">IF($AB256="","",IF(OR([1]Tablas!E$1&gt;MATCH("?*",$AB257:$AB273,0),INDEX($T:$T,ROW($M255)+[1]Tablas!E$1)&lt;5),"",IF(INDEX($T:$T,ROW($M255)+[1]Tablas!E$1)&lt;6,"000",SUBSTITUTE(SUBSTITUTE(SUBSTITUTE(SUBSTITUTE(SUBSTITUTE(SUBSTITUTE(SUBSTITUTE(INDIRECT(ADDRESS(ROW($M255)+[1]Tablas!E$1,COLUMN($M256))),", ",""),"Aire","1"),"Agua","2"),"Fuego","3"),"Tierra","4"),"Luz","5"),"Oscuridad","6"))))</f>
        <v/>
      </c>
      <c r="AK256" s="15" t="str">
        <f ca="1">IF($AB256="","",IF(OR([1]Tablas!F$1&gt;MATCH("?*",$AB257:$AB273,0),INDEX($T:$T,ROW($M255)+[1]Tablas!F$1)&lt;5),"",IF(INDEX($T:$T,ROW($M255)+[1]Tablas!F$1)&lt;6,"000",SUBSTITUTE(SUBSTITUTE(SUBSTITUTE(SUBSTITUTE(SUBSTITUTE(SUBSTITUTE(SUBSTITUTE(INDIRECT(ADDRESS(ROW($M255)+[1]Tablas!F$1,COLUMN($M256))),", ",""),"Aire","1"),"Agua","2"),"Fuego","3"),"Tierra","4"),"Luz","5"),"Oscuridad","6"))))</f>
        <v/>
      </c>
    </row>
    <row r="257" spans="1:37" x14ac:dyDescent="0.25">
      <c r="A257" s="73"/>
      <c r="C257" s="15" t="str">
        <f t="shared" si="63"/>
        <v/>
      </c>
      <c r="D257" s="15" t="str">
        <f t="shared" si="64"/>
        <v/>
      </c>
      <c r="E257" s="15" t="s">
        <v>156</v>
      </c>
      <c r="F257" s="15" t="str">
        <f t="array" ref="F257">IF(C257&lt;&gt;"",ADDRESS(ROW(C257),COLUMN(C257))&amp;":"&amp;ADDRESS(ROW(C257)-1+MATCH(TRUE,C258:$C$463&lt;&gt;"",0),COLUMN(U257)),F256)</f>
        <v>$C$256:$U$262</v>
      </c>
      <c r="G257" s="18" t="s">
        <v>982</v>
      </c>
      <c r="H257" s="28" t="s">
        <v>363</v>
      </c>
      <c r="I257" s="28" t="s">
        <v>566</v>
      </c>
      <c r="M257" s="18" t="str">
        <f>IFERROR(VLOOKUP(G257,ListaEfectos!$A$4:$F$77,6,0),"")</f>
        <v>Fuego, Luz, Oscuridad</v>
      </c>
      <c r="N257" s="46" t="str">
        <f>IF(G257="requerimiento","Desventaja",IFERROR(IF(VLOOKUP($G257,ListaEfectos!$A$4:$F$77,1,0)&lt;&gt;"","Efecto"),IFERROR(IF(VLOOKUP($G257,ListaDesventajas!$A$2:$A$24,1,0)&lt;&gt;"","Desventaja"),G257)))</f>
        <v>Efecto</v>
      </c>
      <c r="O257" s="17">
        <f ca="1">IF($N257="Efecto",IFERROR(VLOOKUP(H257,INDIRECT(VLOOKUP($G257,ListaEfectos!$A$4:$F$77,2,0)),2,0),0),IF($N257="Desventaja",IFERROR(VLOOKUP(H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30</v>
      </c>
      <c r="P257" s="15">
        <f ca="1">IF($N257="Efecto",IFERROR(VLOOKUP(I257,INDIRECT(VLOOKUP($G257,ListaEfectos!$A$4:$F$77,2,0)),2,0),0),IF($N257="Desventaja",IFERROR(VLOOKUP(I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10</v>
      </c>
      <c r="Q257" s="15">
        <f ca="1">IF($N257="Efecto",IFERROR(VLOOKUP(J257,INDIRECT(VLOOKUP($G257,ListaEfectos!$A$4:$F$77,2,0)),2,0),0),IF($N257="Desventaja",IFERROR(VLOOKUP(J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0</v>
      </c>
      <c r="R257" s="15">
        <f ca="1">IF($N257="Efecto",IFERROR(VLOOKUP(K257,INDIRECT(VLOOKUP($G257,ListaEfectos!$A$4:$F$77,2,0)),2,0),0),IF($N257="Desventaja",IFERROR(VLOOKUP(K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0</v>
      </c>
      <c r="S257" s="15">
        <f ca="1">IF($N257="Efecto",IFERROR(VLOOKUP(L257,INDIRECT(VLOOKUP($G257,ListaEfectos!$A$4:$F$77,2,0)),2,0),0),IF($N257="Desventaja",IFERROR(VLOOKUP(L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0</v>
      </c>
      <c r="T257" s="52">
        <f t="shared" ca="1" si="60"/>
        <v>40</v>
      </c>
      <c r="V257" s="15" t="str">
        <f t="shared" si="61"/>
        <v>Ataque con área (100 metros de radio, Elección de Blanco)</v>
      </c>
      <c r="W257" s="15" t="str">
        <f t="shared" si="62"/>
        <v/>
      </c>
      <c r="X257" s="15" t="str">
        <f t="shared" si="52"/>
        <v/>
      </c>
      <c r="Y257" s="34" t="str">
        <f t="shared" ca="1" si="59"/>
        <v/>
      </c>
      <c r="Z257" s="34" t="str">
        <f t="shared" ca="1" si="53"/>
        <v/>
      </c>
      <c r="AA257" s="34" t="str">
        <f t="shared" ca="1" si="54"/>
        <v/>
      </c>
      <c r="AB257" s="61" t="str">
        <f t="shared" ca="1" si="55"/>
        <v/>
      </c>
      <c r="AC257" s="62" t="str">
        <f t="shared" ca="1" si="56"/>
        <v/>
      </c>
      <c r="AD257" s="56" t="str">
        <f t="shared" si="57"/>
        <v/>
      </c>
      <c r="AE257" s="15" t="str">
        <f t="shared" ca="1" si="58"/>
        <v/>
      </c>
      <c r="AF257" s="15" t="str">
        <f ca="1">IF($AB257="","",IF(OR([1]Tablas!A$1&gt;MATCH("?*",$AB258:$AB274,0),INDEX($T:$T,ROW($M256)+[1]Tablas!A$1)&lt;5),"",IF(INDEX($T:$T,ROW($M256)+[1]Tablas!A$1)&lt;6,"000",SUBSTITUTE(SUBSTITUTE(SUBSTITUTE(SUBSTITUTE(SUBSTITUTE(SUBSTITUTE(SUBSTITUTE(INDIRECT(ADDRESS(ROW($M256)+[1]Tablas!A$1,COLUMN($M257))),", ",""),"Aire","1"),"Agua","2"),"Fuego","3"),"Tierra","4"),"Luz","5"),"Oscuridad","6"))))</f>
        <v/>
      </c>
      <c r="AG257" s="15" t="str">
        <f ca="1">IF($AB257="","",IF(OR([1]Tablas!B$1&gt;MATCH("?*",$AB258:$AB274,0),INDEX($T:$T,ROW($M256)+[1]Tablas!B$1)&lt;5),"",IF(INDEX($T:$T,ROW($M256)+[1]Tablas!B$1)&lt;6,"000",SUBSTITUTE(SUBSTITUTE(SUBSTITUTE(SUBSTITUTE(SUBSTITUTE(SUBSTITUTE(SUBSTITUTE(INDIRECT(ADDRESS(ROW($M256)+[1]Tablas!B$1,COLUMN($M257))),", ",""),"Aire","1"),"Agua","2"),"Fuego","3"),"Tierra","4"),"Luz","5"),"Oscuridad","6"))))</f>
        <v/>
      </c>
      <c r="AH257" s="15" t="str">
        <f ca="1">IF($AB257="","",IF(OR([1]Tablas!C$1&gt;MATCH("?*",$AB258:$AB274,0),INDEX($T:$T,ROW($M256)+[1]Tablas!C$1)&lt;5),"",IF(INDEX($T:$T,ROW($M256)+[1]Tablas!C$1)&lt;6,"000",SUBSTITUTE(SUBSTITUTE(SUBSTITUTE(SUBSTITUTE(SUBSTITUTE(SUBSTITUTE(SUBSTITUTE(INDIRECT(ADDRESS(ROW($M256)+[1]Tablas!C$1,COLUMN($M257))),", ",""),"Aire","1"),"Agua","2"),"Fuego","3"),"Tierra","4"),"Luz","5"),"Oscuridad","6"))))</f>
        <v/>
      </c>
      <c r="AI257" s="15" t="str">
        <f ca="1">IF($AB257="","",IF(OR([1]Tablas!D$1&gt;MATCH("?*",$AB258:$AB274,0),INDEX($T:$T,ROW($M256)+[1]Tablas!D$1)&lt;5),"",IF(INDEX($T:$T,ROW($M256)+[1]Tablas!D$1)&lt;6,"000",SUBSTITUTE(SUBSTITUTE(SUBSTITUTE(SUBSTITUTE(SUBSTITUTE(SUBSTITUTE(SUBSTITUTE(INDIRECT(ADDRESS(ROW($M256)+[1]Tablas!D$1,COLUMN($M257))),", ",""),"Aire","1"),"Agua","2"),"Fuego","3"),"Tierra","4"),"Luz","5"),"Oscuridad","6"))))</f>
        <v/>
      </c>
      <c r="AJ257" s="15" t="str">
        <f ca="1">IF($AB257="","",IF(OR([1]Tablas!E$1&gt;MATCH("?*",$AB258:$AB274,0),INDEX($T:$T,ROW($M256)+[1]Tablas!E$1)&lt;5),"",IF(INDEX($T:$T,ROW($M256)+[1]Tablas!E$1)&lt;6,"000",SUBSTITUTE(SUBSTITUTE(SUBSTITUTE(SUBSTITUTE(SUBSTITUTE(SUBSTITUTE(SUBSTITUTE(INDIRECT(ADDRESS(ROW($M256)+[1]Tablas!E$1,COLUMN($M257))),", ",""),"Aire","1"),"Agua","2"),"Fuego","3"),"Tierra","4"),"Luz","5"),"Oscuridad","6"))))</f>
        <v/>
      </c>
      <c r="AK257" s="15" t="str">
        <f ca="1">IF($AB257="","",IF(OR([1]Tablas!F$1&gt;MATCH("?*",$AB258:$AB274,0),INDEX($T:$T,ROW($M256)+[1]Tablas!F$1)&lt;5),"",IF(INDEX($T:$T,ROW($M256)+[1]Tablas!F$1)&lt;6,"000",SUBSTITUTE(SUBSTITUTE(SUBSTITUTE(SUBSTITUTE(SUBSTITUTE(SUBSTITUTE(SUBSTITUTE(INDIRECT(ADDRESS(ROW($M256)+[1]Tablas!F$1,COLUMN($M257))),", ",""),"Aire","1"),"Agua","2"),"Fuego","3"),"Tierra","4"),"Luz","5"),"Oscuridad","6"))))</f>
        <v/>
      </c>
    </row>
    <row r="258" spans="1:37" x14ac:dyDescent="0.25">
      <c r="A258" s="73"/>
      <c r="C258" s="15" t="str">
        <f t="shared" si="63"/>
        <v/>
      </c>
      <c r="D258" s="15" t="str">
        <f t="shared" si="64"/>
        <v/>
      </c>
      <c r="E258" s="15" t="s">
        <v>157</v>
      </c>
      <c r="F258" s="15" t="str">
        <f t="array" ref="F258">IF(C258&lt;&gt;"",ADDRESS(ROW(C258),COLUMN(C258))&amp;":"&amp;ADDRESS(ROW(C258)-1+MATCH(TRUE,C259:$C$463&lt;&gt;"",0),COLUMN(U258)),F257)</f>
        <v>$C$256:$U$262</v>
      </c>
      <c r="M258" s="18" t="str">
        <f>IFERROR(VLOOKUP(G258,ListaEfectos!$A$4:$F$77,6,0),"")</f>
        <v/>
      </c>
      <c r="N258" s="46">
        <f>IF(G258="requerimiento","Desventaja",IFERROR(IF(VLOOKUP($G258,ListaEfectos!$A$4:$F$77,1,0)&lt;&gt;"","Efecto"),IFERROR(IF(VLOOKUP($G258,ListaDesventajas!$A$2:$A$24,1,0)&lt;&gt;"","Desventaja"),G258)))</f>
        <v>0</v>
      </c>
      <c r="O258" s="17">
        <f ca="1">IF($N258="Efecto",IFERROR(VLOOKUP(H258,INDIRECT(VLOOKUP($G258,ListaEfectos!$A$4:$F$77,2,0)),2,0),0),IF($N258="Desventaja",IFERROR(VLOOKUP(H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P258" s="15">
        <f ca="1">IF($N258="Efecto",IFERROR(VLOOKUP(I258,INDIRECT(VLOOKUP($G258,ListaEfectos!$A$4:$F$77,2,0)),2,0),0),IF($N258="Desventaja",IFERROR(VLOOKUP(I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Q258" s="15">
        <f ca="1">IF($N258="Efecto",IFERROR(VLOOKUP(J258,INDIRECT(VLOOKUP($G258,ListaEfectos!$A$4:$F$77,2,0)),2,0),0),IF($N258="Desventaja",IFERROR(VLOOKUP(J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R258" s="15">
        <f ca="1">IF($N258="Efecto",IFERROR(VLOOKUP(K258,INDIRECT(VLOOKUP($G258,ListaEfectos!$A$4:$F$77,2,0)),2,0),0),IF($N258="Desventaja",IFERROR(VLOOKUP(K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S258" s="15">
        <f ca="1">IF($N258="Efecto",IFERROR(VLOOKUP(L258,INDIRECT(VLOOKUP($G258,ListaEfectos!$A$4:$F$77,2,0)),2,0),0),IF($N258="Desventaja",IFERROR(VLOOKUP(L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T258" s="52">
        <f t="shared" ca="1" si="60"/>
        <v>0</v>
      </c>
      <c r="V258" s="15" t="str">
        <f t="shared" si="61"/>
        <v/>
      </c>
      <c r="W258" s="15" t="str">
        <f t="shared" si="62"/>
        <v/>
      </c>
      <c r="X258" s="15" t="str">
        <f t="shared" si="52"/>
        <v/>
      </c>
      <c r="Y258" s="34" t="str">
        <f t="shared" ca="1" si="59"/>
        <v/>
      </c>
      <c r="Z258" s="34" t="str">
        <f t="shared" ca="1" si="53"/>
        <v/>
      </c>
      <c r="AA258" s="34" t="str">
        <f t="shared" ca="1" si="54"/>
        <v/>
      </c>
      <c r="AB258" s="61" t="str">
        <f t="shared" ca="1" si="55"/>
        <v/>
      </c>
      <c r="AC258" s="62" t="str">
        <f t="shared" ca="1" si="56"/>
        <v/>
      </c>
      <c r="AD258" s="56" t="str">
        <f t="shared" si="57"/>
        <v/>
      </c>
      <c r="AE258" s="15" t="str">
        <f t="shared" ca="1" si="58"/>
        <v/>
      </c>
      <c r="AF258" s="15" t="str">
        <f ca="1">IF($AB258="","",IF(OR([1]Tablas!A$1&gt;MATCH("?*",$AB259:$AB275,0),INDEX($T:$T,ROW($M257)+[1]Tablas!A$1)&lt;5),"",IF(INDEX($T:$T,ROW($M257)+[1]Tablas!A$1)&lt;6,"000",SUBSTITUTE(SUBSTITUTE(SUBSTITUTE(SUBSTITUTE(SUBSTITUTE(SUBSTITUTE(SUBSTITUTE(INDIRECT(ADDRESS(ROW($M257)+[1]Tablas!A$1,COLUMN($M258))),", ",""),"Aire","1"),"Agua","2"),"Fuego","3"),"Tierra","4"),"Luz","5"),"Oscuridad","6"))))</f>
        <v/>
      </c>
      <c r="AG258" s="15" t="str">
        <f ca="1">IF($AB258="","",IF(OR([1]Tablas!B$1&gt;MATCH("?*",$AB259:$AB275,0),INDEX($T:$T,ROW($M257)+[1]Tablas!B$1)&lt;5),"",IF(INDEX($T:$T,ROW($M257)+[1]Tablas!B$1)&lt;6,"000",SUBSTITUTE(SUBSTITUTE(SUBSTITUTE(SUBSTITUTE(SUBSTITUTE(SUBSTITUTE(SUBSTITUTE(INDIRECT(ADDRESS(ROW($M257)+[1]Tablas!B$1,COLUMN($M258))),", ",""),"Aire","1"),"Agua","2"),"Fuego","3"),"Tierra","4"),"Luz","5"),"Oscuridad","6"))))</f>
        <v/>
      </c>
      <c r="AH258" s="15" t="str">
        <f ca="1">IF($AB258="","",IF(OR([1]Tablas!C$1&gt;MATCH("?*",$AB259:$AB275,0),INDEX($T:$T,ROW($M257)+[1]Tablas!C$1)&lt;5),"",IF(INDEX($T:$T,ROW($M257)+[1]Tablas!C$1)&lt;6,"000",SUBSTITUTE(SUBSTITUTE(SUBSTITUTE(SUBSTITUTE(SUBSTITUTE(SUBSTITUTE(SUBSTITUTE(INDIRECT(ADDRESS(ROW($M257)+[1]Tablas!C$1,COLUMN($M258))),", ",""),"Aire","1"),"Agua","2"),"Fuego","3"),"Tierra","4"),"Luz","5"),"Oscuridad","6"))))</f>
        <v/>
      </c>
      <c r="AI258" s="15" t="str">
        <f ca="1">IF($AB258="","",IF(OR([1]Tablas!D$1&gt;MATCH("?*",$AB259:$AB275,0),INDEX($T:$T,ROW($M257)+[1]Tablas!D$1)&lt;5),"",IF(INDEX($T:$T,ROW($M257)+[1]Tablas!D$1)&lt;6,"000",SUBSTITUTE(SUBSTITUTE(SUBSTITUTE(SUBSTITUTE(SUBSTITUTE(SUBSTITUTE(SUBSTITUTE(INDIRECT(ADDRESS(ROW($M257)+[1]Tablas!D$1,COLUMN($M258))),", ",""),"Aire","1"),"Agua","2"),"Fuego","3"),"Tierra","4"),"Luz","5"),"Oscuridad","6"))))</f>
        <v/>
      </c>
      <c r="AJ258" s="15" t="str">
        <f ca="1">IF($AB258="","",IF(OR([1]Tablas!E$1&gt;MATCH("?*",$AB259:$AB275,0),INDEX($T:$T,ROW($M257)+[1]Tablas!E$1)&lt;5),"",IF(INDEX($T:$T,ROW($M257)+[1]Tablas!E$1)&lt;6,"000",SUBSTITUTE(SUBSTITUTE(SUBSTITUTE(SUBSTITUTE(SUBSTITUTE(SUBSTITUTE(SUBSTITUTE(INDIRECT(ADDRESS(ROW($M257)+[1]Tablas!E$1,COLUMN($M258))),", ",""),"Aire","1"),"Agua","2"),"Fuego","3"),"Tierra","4"),"Luz","5"),"Oscuridad","6"))))</f>
        <v/>
      </c>
      <c r="AK258" s="15" t="str">
        <f ca="1">IF($AB258="","",IF(OR([1]Tablas!F$1&gt;MATCH("?*",$AB259:$AB275,0),INDEX($T:$T,ROW($M257)+[1]Tablas!F$1)&lt;5),"",IF(INDEX($T:$T,ROW($M257)+[1]Tablas!F$1)&lt;6,"000",SUBSTITUTE(SUBSTITUTE(SUBSTITUTE(SUBSTITUTE(SUBSTITUTE(SUBSTITUTE(SUBSTITUTE(INDIRECT(ADDRESS(ROW($M257)+[1]Tablas!F$1,COLUMN($M258))),", ",""),"Aire","1"),"Agua","2"),"Fuego","3"),"Tierra","4"),"Luz","5"),"Oscuridad","6"))))</f>
        <v/>
      </c>
    </row>
    <row r="259" spans="1:37" x14ac:dyDescent="0.25">
      <c r="A259" s="73"/>
      <c r="C259" s="15" t="str">
        <f t="shared" si="63"/>
        <v/>
      </c>
      <c r="D259" s="15" t="str">
        <f t="shared" si="64"/>
        <v/>
      </c>
      <c r="E259" s="15" t="s">
        <v>69</v>
      </c>
      <c r="F259" s="15" t="str">
        <f t="array" ref="F259">IF(C259&lt;&gt;"",ADDRESS(ROW(C259),COLUMN(C259))&amp;":"&amp;ADDRESS(ROW(C259)-1+MATCH(TRUE,C260:$C$463&lt;&gt;"",0),COLUMN(U259)),F258)</f>
        <v>$C$256:$U$262</v>
      </c>
      <c r="G259" s="18" t="s">
        <v>69</v>
      </c>
      <c r="H259" s="15" t="s">
        <v>919</v>
      </c>
      <c r="M259" s="18" t="str">
        <f>IFERROR(VLOOKUP(G259,ListaEfectos!$A$4:$F$77,6,0),"")</f>
        <v>Luz, Oscuridad</v>
      </c>
      <c r="N259" s="46" t="str">
        <f>IF(G259="requerimiento","Desventaja",IFERROR(IF(VLOOKUP($G259,ListaEfectos!$A$4:$F$77,1,0)&lt;&gt;"","Efecto"),IFERROR(IF(VLOOKUP($G259,ListaDesventajas!$A$2:$A$24,1,0)&lt;&gt;"","Desventaja"),G259)))</f>
        <v>Efecto</v>
      </c>
      <c r="O259" s="17">
        <f ca="1">IF($N259="Efecto",IFERROR(VLOOKUP(H259,INDIRECT(VLOOKUP($G259,ListaEfectos!$A$4:$F$77,2,0)),2,0),0),IF($N259="Desventaja",IFERROR(VLOOKUP(H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10</v>
      </c>
      <c r="P259" s="15">
        <f ca="1">IF($N259="Efecto",IFERROR(VLOOKUP(I259,INDIRECT(VLOOKUP($G259,ListaEfectos!$A$4:$F$77,2,0)),2,0),0),IF($N259="Desventaja",IFERROR(VLOOKUP(I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0</v>
      </c>
      <c r="Q259" s="15">
        <f ca="1">IF($N259="Efecto",IFERROR(VLOOKUP(J259,INDIRECT(VLOOKUP($G259,ListaEfectos!$A$4:$F$77,2,0)),2,0),0),IF($N259="Desventaja",IFERROR(VLOOKUP(J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0</v>
      </c>
      <c r="R259" s="15">
        <f ca="1">IF($N259="Efecto",IFERROR(VLOOKUP(K259,INDIRECT(VLOOKUP($G259,ListaEfectos!$A$4:$F$77,2,0)),2,0),0),IF($N259="Desventaja",IFERROR(VLOOKUP(K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0</v>
      </c>
      <c r="S259" s="15">
        <f ca="1">IF($N259="Efecto",IFERROR(VLOOKUP(L259,INDIRECT(VLOOKUP($G259,ListaEfectos!$A$4:$F$77,2,0)),2,0),0),IF($N259="Desventaja",IFERROR(VLOOKUP(L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0</v>
      </c>
      <c r="T259" s="52">
        <f t="shared" ca="1" si="60"/>
        <v>10</v>
      </c>
      <c r="V259" s="15" t="str">
        <f t="shared" si="61"/>
        <v>Ataque sobrenatural</v>
      </c>
      <c r="W259" s="15" t="str">
        <f t="shared" si="62"/>
        <v/>
      </c>
      <c r="X259" s="15" t="str">
        <f t="shared" ref="X259:X322" si="65">IF(N259="Combinable",N259,"")</f>
        <v/>
      </c>
      <c r="Y259" s="34" t="str">
        <f t="shared" ca="1" si="59"/>
        <v/>
      </c>
      <c r="Z259" s="34" t="str">
        <f t="shared" ref="Z259:Z322" ca="1" si="66">IFERROR(IF(Y259="","",_xlfn.TEXTJOIN(", ",TRUE,INDIRECT(ADDRESS(ROW(Y259),COLUMN(W259))&amp;":"&amp;ADDRESS(ROW(Y259)+MATCH("?*",Y260:Y277,0)-1,COLUMN(W259))))),"")</f>
        <v/>
      </c>
      <c r="AA259" s="34" t="str">
        <f t="shared" ref="AA259:AA322" ca="1" si="67">IFERROR(IF(Y259="","",_xlfn.TEXTJOIN(", ",TRUE,INDIRECT(ADDRESS(ROW(Y259),COLUMN(X259))&amp;":"&amp;ADDRESS(ROW(Y259)+MATCH("?*",Y260:Y277,0)-1,COLUMN(X259))))),"")</f>
        <v/>
      </c>
      <c r="AB259" s="61" t="str">
        <f t="shared" ref="AB259:AB322" ca="1" si="68">Y259</f>
        <v/>
      </c>
      <c r="AC259" s="62" t="str">
        <f t="shared" ref="AC259:AC322" ca="1" si="69">_xlfn.TEXTJOIN(",",TRUE,AA259,Z259)</f>
        <v/>
      </c>
      <c r="AD259" s="56" t="str">
        <f t="shared" ref="AD259:AD322" si="70">IF(B259="","",LEFT(B259,FIND(" (",B259)-1))</f>
        <v/>
      </c>
      <c r="AE259" s="15" t="str">
        <f t="shared" ref="AE259:AE322" ca="1" si="71">IFERROR(IF(Y259="","",_xlfn.TEXTJOIN(", ",TRUE,IF(INDIRECT(ADDRESS(ROW(Y259),COLUMN(T259))&amp;":"&amp;ADDRESS(ROW(Y259)+MATCH("?*",Y260:Y287,0)-1,COLUMN(T259)))=5,"",INDIRECT(ADDRESS(ROW(Y259),COLUMN(M259))&amp;":"&amp;ADDRESS(ROW(Y259)+MATCH("?*",Y260:Y287,0)-1,COLUMN(M259)))))),"")</f>
        <v/>
      </c>
      <c r="AF259" s="15" t="str">
        <f ca="1">IF($AB259="","",IF(OR([1]Tablas!A$1&gt;MATCH("?*",$AB260:$AB276,0),INDEX($T:$T,ROW($M258)+[1]Tablas!A$1)&lt;5),"",IF(INDEX($T:$T,ROW($M258)+[1]Tablas!A$1)&lt;6,"000",SUBSTITUTE(SUBSTITUTE(SUBSTITUTE(SUBSTITUTE(SUBSTITUTE(SUBSTITUTE(SUBSTITUTE(INDIRECT(ADDRESS(ROW($M258)+[1]Tablas!A$1,COLUMN($M259))),", ",""),"Aire","1"),"Agua","2"),"Fuego","3"),"Tierra","4"),"Luz","5"),"Oscuridad","6"))))</f>
        <v/>
      </c>
      <c r="AG259" s="15" t="str">
        <f ca="1">IF($AB259="","",IF(OR([1]Tablas!B$1&gt;MATCH("?*",$AB260:$AB276,0),INDEX($T:$T,ROW($M258)+[1]Tablas!B$1)&lt;5),"",IF(INDEX($T:$T,ROW($M258)+[1]Tablas!B$1)&lt;6,"000",SUBSTITUTE(SUBSTITUTE(SUBSTITUTE(SUBSTITUTE(SUBSTITUTE(SUBSTITUTE(SUBSTITUTE(INDIRECT(ADDRESS(ROW($M258)+[1]Tablas!B$1,COLUMN($M259))),", ",""),"Aire","1"),"Agua","2"),"Fuego","3"),"Tierra","4"),"Luz","5"),"Oscuridad","6"))))</f>
        <v/>
      </c>
      <c r="AH259" s="15" t="str">
        <f ca="1">IF($AB259="","",IF(OR([1]Tablas!C$1&gt;MATCH("?*",$AB260:$AB276,0),INDEX($T:$T,ROW($M258)+[1]Tablas!C$1)&lt;5),"",IF(INDEX($T:$T,ROW($M258)+[1]Tablas!C$1)&lt;6,"000",SUBSTITUTE(SUBSTITUTE(SUBSTITUTE(SUBSTITUTE(SUBSTITUTE(SUBSTITUTE(SUBSTITUTE(INDIRECT(ADDRESS(ROW($M258)+[1]Tablas!C$1,COLUMN($M259))),", ",""),"Aire","1"),"Agua","2"),"Fuego","3"),"Tierra","4"),"Luz","5"),"Oscuridad","6"))))</f>
        <v/>
      </c>
      <c r="AI259" s="15" t="str">
        <f ca="1">IF($AB259="","",IF(OR([1]Tablas!D$1&gt;MATCH("?*",$AB260:$AB276,0),INDEX($T:$T,ROW($M258)+[1]Tablas!D$1)&lt;5),"",IF(INDEX($T:$T,ROW($M258)+[1]Tablas!D$1)&lt;6,"000",SUBSTITUTE(SUBSTITUTE(SUBSTITUTE(SUBSTITUTE(SUBSTITUTE(SUBSTITUTE(SUBSTITUTE(INDIRECT(ADDRESS(ROW($M258)+[1]Tablas!D$1,COLUMN($M259))),", ",""),"Aire","1"),"Agua","2"),"Fuego","3"),"Tierra","4"),"Luz","5"),"Oscuridad","6"))))</f>
        <v/>
      </c>
      <c r="AJ259" s="15" t="str">
        <f ca="1">IF($AB259="","",IF(OR([1]Tablas!E$1&gt;MATCH("?*",$AB260:$AB276,0),INDEX($T:$T,ROW($M258)+[1]Tablas!E$1)&lt;5),"",IF(INDEX($T:$T,ROW($M258)+[1]Tablas!E$1)&lt;6,"000",SUBSTITUTE(SUBSTITUTE(SUBSTITUTE(SUBSTITUTE(SUBSTITUTE(SUBSTITUTE(SUBSTITUTE(INDIRECT(ADDRESS(ROW($M258)+[1]Tablas!E$1,COLUMN($M259))),", ",""),"Aire","1"),"Agua","2"),"Fuego","3"),"Tierra","4"),"Luz","5"),"Oscuridad","6"))))</f>
        <v/>
      </c>
      <c r="AK259" s="15" t="str">
        <f ca="1">IF($AB259="","",IF(OR([1]Tablas!F$1&gt;MATCH("?*",$AB260:$AB276,0),INDEX($T:$T,ROW($M258)+[1]Tablas!F$1)&lt;5),"",IF(INDEX($T:$T,ROW($M258)+[1]Tablas!F$1)&lt;6,"000",SUBSTITUTE(SUBSTITUTE(SUBSTITUTE(SUBSTITUTE(SUBSTITUTE(SUBSTITUTE(SUBSTITUTE(INDIRECT(ADDRESS(ROW($M258)+[1]Tablas!F$1,COLUMN($M259))),", ",""),"Aire","1"),"Agua","2"),"Fuego","3"),"Tierra","4"),"Luz","5"),"Oscuridad","6"))))</f>
        <v/>
      </c>
    </row>
    <row r="260" spans="1:37" x14ac:dyDescent="0.25">
      <c r="A260" s="73"/>
      <c r="B260" s="18" t="s">
        <v>282</v>
      </c>
      <c r="C260" s="15" t="str">
        <f t="shared" si="63"/>
        <v/>
      </c>
      <c r="D260" s="15" t="str">
        <f t="shared" si="64"/>
        <v/>
      </c>
      <c r="F260" s="15" t="str">
        <f t="array" ref="F260">IF(C260&lt;&gt;"",ADDRESS(ROW(C260),COLUMN(C260))&amp;":"&amp;ADDRESS(ROW(C260)-1+MATCH(TRUE,C261:$C$463&lt;&gt;"",0),COLUMN(U260)),F259)</f>
        <v>$C$256:$U$262</v>
      </c>
      <c r="G260" s="18" t="s">
        <v>10</v>
      </c>
      <c r="H260" s="28" t="s">
        <v>1149</v>
      </c>
      <c r="M260" s="18" t="str">
        <f>IFERROR(VLOOKUP(G260,ListaEfectos!$A$4:$F$77,6,0),"")</f>
        <v/>
      </c>
      <c r="N260" s="46" t="str">
        <f>IF(G260="requerimiento","Desventaja",IFERROR(IF(VLOOKUP($G260,ListaEfectos!$A$4:$F$77,1,0)&lt;&gt;"","Efecto"),IFERROR(IF(VLOOKUP($G260,ListaDesventajas!$A$2:$A$24,1,0)&lt;&gt;"","Desventaja"),G260)))</f>
        <v>Desventaja</v>
      </c>
      <c r="O260" s="17">
        <f ca="1">IF($N260="Efecto",IFERROR(VLOOKUP(H260,INDIRECT(VLOOKUP($G260,ListaEfectos!$A$4:$F$77,2,0)),2,0),0),IF($N260="Desventaja",IFERROR(VLOOKUP(H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P260" s="15">
        <f ca="1">IF($N260="Efecto",IFERROR(VLOOKUP(I260,INDIRECT(VLOOKUP($G260,ListaEfectos!$A$4:$F$77,2,0)),2,0),0),IF($N260="Desventaja",IFERROR(VLOOKUP(I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Q260" s="15">
        <f ca="1">IF($N260="Efecto",IFERROR(VLOOKUP(J260,INDIRECT(VLOOKUP($G260,ListaEfectos!$A$4:$F$77,2,0)),2,0),0),IF($N260="Desventaja",IFERROR(VLOOKUP(J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R260" s="15">
        <f ca="1">IF($N260="Efecto",IFERROR(VLOOKUP(K260,INDIRECT(VLOOKUP($G260,ListaEfectos!$A$4:$F$77,2,0)),2,0),0),IF($N260="Desventaja",IFERROR(VLOOKUP(K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S260" s="15">
        <f ca="1">IF($N260="Efecto",IFERROR(VLOOKUP(L260,INDIRECT(VLOOKUP($G260,ListaEfectos!$A$4:$F$77,2,0)),2,0),0),IF($N260="Desventaja",IFERROR(VLOOKUP(L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T260" s="52">
        <f t="shared" ca="1" si="60"/>
        <v>0</v>
      </c>
      <c r="V260" s="15" t="str">
        <f t="shared" si="61"/>
        <v/>
      </c>
      <c r="W260" s="15" t="str">
        <f t="shared" si="62"/>
        <v>Técnica mantenida (Gunslinger)</v>
      </c>
      <c r="X260" s="15" t="str">
        <f t="shared" si="65"/>
        <v/>
      </c>
      <c r="Y260" s="34" t="str">
        <f t="shared" ca="1" si="59"/>
        <v/>
      </c>
      <c r="Z260" s="34" t="str">
        <f t="shared" ca="1" si="66"/>
        <v/>
      </c>
      <c r="AA260" s="34" t="str">
        <f t="shared" ca="1" si="67"/>
        <v/>
      </c>
      <c r="AB260" s="61" t="str">
        <f t="shared" ca="1" si="68"/>
        <v/>
      </c>
      <c r="AC260" s="62" t="str">
        <f t="shared" ca="1" si="69"/>
        <v/>
      </c>
      <c r="AD260" s="56" t="str">
        <f t="shared" si="70"/>
        <v>Técnica mantenida</v>
      </c>
      <c r="AE260" s="15" t="str">
        <f t="shared" ca="1" si="71"/>
        <v/>
      </c>
      <c r="AF260" s="15" t="str">
        <f ca="1">IF($AB260="","",IF(OR([1]Tablas!A$1&gt;MATCH("?*",$AB261:$AB277,0),INDEX($T:$T,ROW($M259)+[1]Tablas!A$1)&lt;5),"",IF(INDEX($T:$T,ROW($M259)+[1]Tablas!A$1)&lt;6,"000",SUBSTITUTE(SUBSTITUTE(SUBSTITUTE(SUBSTITUTE(SUBSTITUTE(SUBSTITUTE(SUBSTITUTE(INDIRECT(ADDRESS(ROW($M259)+[1]Tablas!A$1,COLUMN($M260))),", ",""),"Aire","1"),"Agua","2"),"Fuego","3"),"Tierra","4"),"Luz","5"),"Oscuridad","6"))))</f>
        <v/>
      </c>
      <c r="AG260" s="15" t="str">
        <f ca="1">IF($AB260="","",IF(OR([1]Tablas!B$1&gt;MATCH("?*",$AB261:$AB277,0),INDEX($T:$T,ROW($M259)+[1]Tablas!B$1)&lt;5),"",IF(INDEX($T:$T,ROW($M259)+[1]Tablas!B$1)&lt;6,"000",SUBSTITUTE(SUBSTITUTE(SUBSTITUTE(SUBSTITUTE(SUBSTITUTE(SUBSTITUTE(SUBSTITUTE(INDIRECT(ADDRESS(ROW($M259)+[1]Tablas!B$1,COLUMN($M260))),", ",""),"Aire","1"),"Agua","2"),"Fuego","3"),"Tierra","4"),"Luz","5"),"Oscuridad","6"))))</f>
        <v/>
      </c>
      <c r="AH260" s="15" t="str">
        <f ca="1">IF($AB260="","",IF(OR([1]Tablas!C$1&gt;MATCH("?*",$AB261:$AB277,0),INDEX($T:$T,ROW($M259)+[1]Tablas!C$1)&lt;5),"",IF(INDEX($T:$T,ROW($M259)+[1]Tablas!C$1)&lt;6,"000",SUBSTITUTE(SUBSTITUTE(SUBSTITUTE(SUBSTITUTE(SUBSTITUTE(SUBSTITUTE(SUBSTITUTE(INDIRECT(ADDRESS(ROW($M259)+[1]Tablas!C$1,COLUMN($M260))),", ",""),"Aire","1"),"Agua","2"),"Fuego","3"),"Tierra","4"),"Luz","5"),"Oscuridad","6"))))</f>
        <v/>
      </c>
      <c r="AI260" s="15" t="str">
        <f ca="1">IF($AB260="","",IF(OR([1]Tablas!D$1&gt;MATCH("?*",$AB261:$AB277,0),INDEX($T:$T,ROW($M259)+[1]Tablas!D$1)&lt;5),"",IF(INDEX($T:$T,ROW($M259)+[1]Tablas!D$1)&lt;6,"000",SUBSTITUTE(SUBSTITUTE(SUBSTITUTE(SUBSTITUTE(SUBSTITUTE(SUBSTITUTE(SUBSTITUTE(INDIRECT(ADDRESS(ROW($M259)+[1]Tablas!D$1,COLUMN($M260))),", ",""),"Aire","1"),"Agua","2"),"Fuego","3"),"Tierra","4"),"Luz","5"),"Oscuridad","6"))))</f>
        <v/>
      </c>
      <c r="AJ260" s="15" t="str">
        <f ca="1">IF($AB260="","",IF(OR([1]Tablas!E$1&gt;MATCH("?*",$AB261:$AB277,0),INDEX($T:$T,ROW($M259)+[1]Tablas!E$1)&lt;5),"",IF(INDEX($T:$T,ROW($M259)+[1]Tablas!E$1)&lt;6,"000",SUBSTITUTE(SUBSTITUTE(SUBSTITUTE(SUBSTITUTE(SUBSTITUTE(SUBSTITUTE(SUBSTITUTE(INDIRECT(ADDRESS(ROW($M259)+[1]Tablas!E$1,COLUMN($M260))),", ",""),"Aire","1"),"Agua","2"),"Fuego","3"),"Tierra","4"),"Luz","5"),"Oscuridad","6"))))</f>
        <v/>
      </c>
      <c r="AK260" s="15" t="str">
        <f ca="1">IF($AB260="","",IF(OR([1]Tablas!F$1&gt;MATCH("?*",$AB261:$AB277,0),INDEX($T:$T,ROW($M259)+[1]Tablas!F$1)&lt;5),"",IF(INDEX($T:$T,ROW($M259)+[1]Tablas!F$1)&lt;6,"000",SUBSTITUTE(SUBSTITUTE(SUBSTITUTE(SUBSTITUTE(SUBSTITUTE(SUBSTITUTE(SUBSTITUTE(INDIRECT(ADDRESS(ROW($M259)+[1]Tablas!F$1,COLUMN($M260))),", ",""),"Aire","1"),"Agua","2"),"Fuego","3"),"Tierra","4"),"Luz","5"),"Oscuridad","6"))))</f>
        <v/>
      </c>
    </row>
    <row r="261" spans="1:37" x14ac:dyDescent="0.25">
      <c r="A261" s="73"/>
      <c r="C261" s="15" t="str">
        <f t="shared" si="63"/>
        <v/>
      </c>
      <c r="D261" s="15" t="str">
        <f t="shared" si="64"/>
        <v/>
      </c>
      <c r="E261" s="15" t="s">
        <v>266</v>
      </c>
      <c r="F261" s="15" t="str">
        <f t="array" ref="F261">IF(C261&lt;&gt;"",ADDRESS(ROW(C261),COLUMN(C261))&amp;":"&amp;ADDRESS(ROW(C261)-1+MATCH(TRUE,C262:$C$463&lt;&gt;"",0),COLUMN(U261)),F260)</f>
        <v>$C$256:$U$262</v>
      </c>
      <c r="G261" s="18" t="s">
        <v>266</v>
      </c>
      <c r="H261" s="28" t="s">
        <v>919</v>
      </c>
      <c r="M261" s="18" t="str">
        <f>IFERROR(VLOOKUP(G261,ListaEfectos!$A$4:$F$77,6,0),"")</f>
        <v/>
      </c>
      <c r="N261" s="46" t="str">
        <f>IF(G261="requerimiento","Desventaja",IFERROR(IF(VLOOKUP($G261,ListaEfectos!$A$4:$F$77,1,0)&lt;&gt;"","Efecto"),IFERROR(IF(VLOOKUP($G261,ListaDesventajas!$A$2:$A$24,1,0)&lt;&gt;"","Desventaja"),G261)))</f>
        <v>Desventaja</v>
      </c>
      <c r="O261" s="17">
        <f ca="1">IF($N261="Efecto",IFERROR(VLOOKUP(H261,INDIRECT(VLOOKUP($G261,ListaEfectos!$A$4:$F$77,2,0)),2,0),0),IF($N261="Desventaja",IFERROR(VLOOKUP(H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-15</v>
      </c>
      <c r="P261" s="15">
        <f ca="1">IF($N261="Efecto",IFERROR(VLOOKUP(I261,INDIRECT(VLOOKUP($G261,ListaEfectos!$A$4:$F$77,2,0)),2,0),0),IF($N261="Desventaja",IFERROR(VLOOKUP(I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0</v>
      </c>
      <c r="Q261" s="15">
        <f ca="1">IF($N261="Efecto",IFERROR(VLOOKUP(J261,INDIRECT(VLOOKUP($G261,ListaEfectos!$A$4:$F$77,2,0)),2,0),0),IF($N261="Desventaja",IFERROR(VLOOKUP(J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0</v>
      </c>
      <c r="R261" s="15">
        <f ca="1">IF($N261="Efecto",IFERROR(VLOOKUP(K261,INDIRECT(VLOOKUP($G261,ListaEfectos!$A$4:$F$77,2,0)),2,0),0),IF($N261="Desventaja",IFERROR(VLOOKUP(K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0</v>
      </c>
      <c r="S261" s="15">
        <f ca="1">IF($N261="Efecto",IFERROR(VLOOKUP(L261,INDIRECT(VLOOKUP($G261,ListaEfectos!$A$4:$F$77,2,0)),2,0),0),IF($N261="Desventaja",IFERROR(VLOOKUP(L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0</v>
      </c>
      <c r="T261" s="52">
        <f t="shared" ca="1" si="60"/>
        <v>-15</v>
      </c>
      <c r="V261" s="15" t="str">
        <f t="shared" si="61"/>
        <v/>
      </c>
      <c r="W261" s="15" t="str">
        <f t="shared" si="62"/>
        <v>Sin defensa</v>
      </c>
      <c r="X261" s="15" t="str">
        <f t="shared" si="65"/>
        <v/>
      </c>
      <c r="Y261" s="34" t="str">
        <f t="shared" ca="1" si="59"/>
        <v/>
      </c>
      <c r="Z261" s="34" t="str">
        <f t="shared" ca="1" si="66"/>
        <v/>
      </c>
      <c r="AA261" s="34" t="str">
        <f t="shared" ca="1" si="67"/>
        <v/>
      </c>
      <c r="AB261" s="61" t="str">
        <f t="shared" ca="1" si="68"/>
        <v/>
      </c>
      <c r="AC261" s="62" t="str">
        <f t="shared" ca="1" si="69"/>
        <v/>
      </c>
      <c r="AD261" s="56" t="str">
        <f t="shared" si="70"/>
        <v/>
      </c>
      <c r="AE261" s="15" t="str">
        <f t="shared" ca="1" si="71"/>
        <v/>
      </c>
      <c r="AF261" s="15" t="str">
        <f ca="1">IF($AB261="","",IF(OR([1]Tablas!A$1&gt;MATCH("?*",$AB262:$AB278,0),INDEX($T:$T,ROW($M260)+[1]Tablas!A$1)&lt;5),"",IF(INDEX($T:$T,ROW($M260)+[1]Tablas!A$1)&lt;6,"000",SUBSTITUTE(SUBSTITUTE(SUBSTITUTE(SUBSTITUTE(SUBSTITUTE(SUBSTITUTE(SUBSTITUTE(INDIRECT(ADDRESS(ROW($M260)+[1]Tablas!A$1,COLUMN($M261))),", ",""),"Aire","1"),"Agua","2"),"Fuego","3"),"Tierra","4"),"Luz","5"),"Oscuridad","6"))))</f>
        <v/>
      </c>
      <c r="AG261" s="15" t="str">
        <f ca="1">IF($AB261="","",IF(OR([1]Tablas!B$1&gt;MATCH("?*",$AB262:$AB278,0),INDEX($T:$T,ROW($M260)+[1]Tablas!B$1)&lt;5),"",IF(INDEX($T:$T,ROW($M260)+[1]Tablas!B$1)&lt;6,"000",SUBSTITUTE(SUBSTITUTE(SUBSTITUTE(SUBSTITUTE(SUBSTITUTE(SUBSTITUTE(SUBSTITUTE(INDIRECT(ADDRESS(ROW($M260)+[1]Tablas!B$1,COLUMN($M261))),", ",""),"Aire","1"),"Agua","2"),"Fuego","3"),"Tierra","4"),"Luz","5"),"Oscuridad","6"))))</f>
        <v/>
      </c>
      <c r="AH261" s="15" t="str">
        <f ca="1">IF($AB261="","",IF(OR([1]Tablas!C$1&gt;MATCH("?*",$AB262:$AB278,0),INDEX($T:$T,ROW($M260)+[1]Tablas!C$1)&lt;5),"",IF(INDEX($T:$T,ROW($M260)+[1]Tablas!C$1)&lt;6,"000",SUBSTITUTE(SUBSTITUTE(SUBSTITUTE(SUBSTITUTE(SUBSTITUTE(SUBSTITUTE(SUBSTITUTE(INDIRECT(ADDRESS(ROW($M260)+[1]Tablas!C$1,COLUMN($M261))),", ",""),"Aire","1"),"Agua","2"),"Fuego","3"),"Tierra","4"),"Luz","5"),"Oscuridad","6"))))</f>
        <v/>
      </c>
      <c r="AI261" s="15" t="str">
        <f ca="1">IF($AB261="","",IF(OR([1]Tablas!D$1&gt;MATCH("?*",$AB262:$AB278,0),INDEX($T:$T,ROW($M260)+[1]Tablas!D$1)&lt;5),"",IF(INDEX($T:$T,ROW($M260)+[1]Tablas!D$1)&lt;6,"000",SUBSTITUTE(SUBSTITUTE(SUBSTITUTE(SUBSTITUTE(SUBSTITUTE(SUBSTITUTE(SUBSTITUTE(INDIRECT(ADDRESS(ROW($M260)+[1]Tablas!D$1,COLUMN($M261))),", ",""),"Aire","1"),"Agua","2"),"Fuego","3"),"Tierra","4"),"Luz","5"),"Oscuridad","6"))))</f>
        <v/>
      </c>
      <c r="AJ261" s="15" t="str">
        <f ca="1">IF($AB261="","",IF(OR([1]Tablas!E$1&gt;MATCH("?*",$AB262:$AB278,0),INDEX($T:$T,ROW($M260)+[1]Tablas!E$1)&lt;5),"",IF(INDEX($T:$T,ROW($M260)+[1]Tablas!E$1)&lt;6,"000",SUBSTITUTE(SUBSTITUTE(SUBSTITUTE(SUBSTITUTE(SUBSTITUTE(SUBSTITUTE(SUBSTITUTE(INDIRECT(ADDRESS(ROW($M260)+[1]Tablas!E$1,COLUMN($M261))),", ",""),"Aire","1"),"Agua","2"),"Fuego","3"),"Tierra","4"),"Luz","5"),"Oscuridad","6"))))</f>
        <v/>
      </c>
      <c r="AK261" s="15" t="str">
        <f ca="1">IF($AB261="","",IF(OR([1]Tablas!F$1&gt;MATCH("?*",$AB262:$AB278,0),INDEX($T:$T,ROW($M260)+[1]Tablas!F$1)&lt;5),"",IF(INDEX($T:$T,ROW($M260)+[1]Tablas!F$1)&lt;6,"000",SUBSTITUTE(SUBSTITUTE(SUBSTITUTE(SUBSTITUTE(SUBSTITUTE(SUBSTITUTE(SUBSTITUTE(INDIRECT(ADDRESS(ROW($M260)+[1]Tablas!F$1,COLUMN($M261))),", ",""),"Aire","1"),"Agua","2"),"Fuego","3"),"Tierra","4"),"Luz","5"),"Oscuridad","6"))))</f>
        <v/>
      </c>
    </row>
    <row r="262" spans="1:37" ht="15.75" thickBot="1" x14ac:dyDescent="0.3">
      <c r="A262" s="73"/>
      <c r="C262" s="15" t="str">
        <f t="shared" si="63"/>
        <v/>
      </c>
      <c r="D262" s="15" t="str">
        <f t="shared" si="64"/>
        <v/>
      </c>
      <c r="E262" s="15" t="s">
        <v>285</v>
      </c>
      <c r="F262" s="15" t="str">
        <f t="array" ref="F262">IF(C262&lt;&gt;"",ADDRESS(ROW(C262),COLUMN(C262))&amp;":"&amp;ADDRESS(ROW(C262)-1+MATCH(TRUE,C263:$C$463&lt;&gt;"",0),COLUMN(U262)),F261)</f>
        <v>$C$256:$U$262</v>
      </c>
      <c r="G262" s="18" t="s">
        <v>285</v>
      </c>
      <c r="H262" s="28" t="s">
        <v>1150</v>
      </c>
      <c r="M262" s="18" t="str">
        <f>IFERROR(VLOOKUP(G262,ListaEfectos!$A$4:$F$77,6,0),"")</f>
        <v/>
      </c>
      <c r="N262" s="46" t="str">
        <f>IF(G262="requerimiento","Desventaja",IFERROR(IF(VLOOKUP($G262,ListaEfectos!$A$4:$F$77,1,0)&lt;&gt;"","Efecto"),IFERROR(IF(VLOOKUP($G262,ListaDesventajas!$A$2:$A$24,1,0)&lt;&gt;"","Desventaja"),G262)))</f>
        <v>Desventaja</v>
      </c>
      <c r="O262" s="17">
        <f ca="1">IF($N262="Efecto",IFERROR(VLOOKUP(H262,INDIRECT(VLOOKUP($G262,ListaEfectos!$A$4:$F$77,2,0)),2,0),0),IF($N262="Desventaja",IFERROR(VLOOKUP(H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P262" s="15">
        <f ca="1">IF($N262="Efecto",IFERROR(VLOOKUP(I262,INDIRECT(VLOOKUP($G262,ListaEfectos!$A$4:$F$77,2,0)),2,0),0),IF($N262="Desventaja",IFERROR(VLOOKUP(I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Q262" s="15">
        <f ca="1">IF($N262="Efecto",IFERROR(VLOOKUP(J262,INDIRECT(VLOOKUP($G262,ListaEfectos!$A$4:$F$77,2,0)),2,0),0),IF($N262="Desventaja",IFERROR(VLOOKUP(J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R262" s="15">
        <f ca="1">IF($N262="Efecto",IFERROR(VLOOKUP(K262,INDIRECT(VLOOKUP($G262,ListaEfectos!$A$4:$F$77,2,0)),2,0),0),IF($N262="Desventaja",IFERROR(VLOOKUP(K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S262" s="15">
        <f ca="1">IF($N262="Efecto",IFERROR(VLOOKUP(L262,INDIRECT(VLOOKUP($G262,ListaEfectos!$A$4:$F$77,2,0)),2,0),0),IF($N262="Desventaja",IFERROR(VLOOKUP(L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T262" s="52">
        <f t="shared" ca="1" si="60"/>
        <v>0</v>
      </c>
      <c r="V262" s="15" t="str">
        <f t="shared" si="61"/>
        <v/>
      </c>
      <c r="W262" s="15" t="str">
        <f t="shared" si="62"/>
        <v>Requerimiento (Piezas metálicas)</v>
      </c>
      <c r="X262" s="15" t="str">
        <f t="shared" si="65"/>
        <v/>
      </c>
      <c r="Y262" s="34" t="str">
        <f t="shared" ca="1" si="59"/>
        <v/>
      </c>
      <c r="Z262" s="34" t="str">
        <f t="shared" ca="1" si="66"/>
        <v/>
      </c>
      <c r="AA262" s="34" t="str">
        <f t="shared" ca="1" si="67"/>
        <v/>
      </c>
      <c r="AB262" s="61" t="str">
        <f t="shared" ca="1" si="68"/>
        <v/>
      </c>
      <c r="AC262" s="62" t="str">
        <f t="shared" ca="1" si="69"/>
        <v/>
      </c>
      <c r="AD262" s="56" t="str">
        <f t="shared" si="70"/>
        <v/>
      </c>
      <c r="AE262" s="15" t="str">
        <f t="shared" ca="1" si="71"/>
        <v/>
      </c>
      <c r="AF262" s="15" t="str">
        <f ca="1">IF($AB262="","",IF(OR([1]Tablas!A$1&gt;MATCH("?*",$AB263:$AB279,0),INDEX($T:$T,ROW($M261)+[1]Tablas!A$1)&lt;5),"",IF(INDEX($T:$T,ROW($M261)+[1]Tablas!A$1)&lt;6,"000",SUBSTITUTE(SUBSTITUTE(SUBSTITUTE(SUBSTITUTE(SUBSTITUTE(SUBSTITUTE(SUBSTITUTE(INDIRECT(ADDRESS(ROW($M261)+[1]Tablas!A$1,COLUMN($M262))),", ",""),"Aire","1"),"Agua","2"),"Fuego","3"),"Tierra","4"),"Luz","5"),"Oscuridad","6"))))</f>
        <v/>
      </c>
      <c r="AG262" s="15" t="str">
        <f ca="1">IF($AB262="","",IF(OR([1]Tablas!B$1&gt;MATCH("?*",$AB263:$AB279,0),INDEX($T:$T,ROW($M261)+[1]Tablas!B$1)&lt;5),"",IF(INDEX($T:$T,ROW($M261)+[1]Tablas!B$1)&lt;6,"000",SUBSTITUTE(SUBSTITUTE(SUBSTITUTE(SUBSTITUTE(SUBSTITUTE(SUBSTITUTE(SUBSTITUTE(INDIRECT(ADDRESS(ROW($M261)+[1]Tablas!B$1,COLUMN($M262))),", ",""),"Aire","1"),"Agua","2"),"Fuego","3"),"Tierra","4"),"Luz","5"),"Oscuridad","6"))))</f>
        <v/>
      </c>
      <c r="AH262" s="15" t="str">
        <f ca="1">IF($AB262="","",IF(OR([1]Tablas!C$1&gt;MATCH("?*",$AB263:$AB279,0),INDEX($T:$T,ROW($M261)+[1]Tablas!C$1)&lt;5),"",IF(INDEX($T:$T,ROW($M261)+[1]Tablas!C$1)&lt;6,"000",SUBSTITUTE(SUBSTITUTE(SUBSTITUTE(SUBSTITUTE(SUBSTITUTE(SUBSTITUTE(SUBSTITUTE(INDIRECT(ADDRESS(ROW($M261)+[1]Tablas!C$1,COLUMN($M262))),", ",""),"Aire","1"),"Agua","2"),"Fuego","3"),"Tierra","4"),"Luz","5"),"Oscuridad","6"))))</f>
        <v/>
      </c>
      <c r="AI262" s="15" t="str">
        <f ca="1">IF($AB262="","",IF(OR([1]Tablas!D$1&gt;MATCH("?*",$AB263:$AB279,0),INDEX($T:$T,ROW($M261)+[1]Tablas!D$1)&lt;5),"",IF(INDEX($T:$T,ROW($M261)+[1]Tablas!D$1)&lt;6,"000",SUBSTITUTE(SUBSTITUTE(SUBSTITUTE(SUBSTITUTE(SUBSTITUTE(SUBSTITUTE(SUBSTITUTE(INDIRECT(ADDRESS(ROW($M261)+[1]Tablas!D$1,COLUMN($M262))),", ",""),"Aire","1"),"Agua","2"),"Fuego","3"),"Tierra","4"),"Luz","5"),"Oscuridad","6"))))</f>
        <v/>
      </c>
      <c r="AJ262" s="15" t="str">
        <f ca="1">IF($AB262="","",IF(OR([1]Tablas!E$1&gt;MATCH("?*",$AB263:$AB279,0),INDEX($T:$T,ROW($M261)+[1]Tablas!E$1)&lt;5),"",IF(INDEX($T:$T,ROW($M261)+[1]Tablas!E$1)&lt;6,"000",SUBSTITUTE(SUBSTITUTE(SUBSTITUTE(SUBSTITUTE(SUBSTITUTE(SUBSTITUTE(SUBSTITUTE(INDIRECT(ADDRESS(ROW($M261)+[1]Tablas!E$1,COLUMN($M262))),", ",""),"Aire","1"),"Agua","2"),"Fuego","3"),"Tierra","4"),"Luz","5"),"Oscuridad","6"))))</f>
        <v/>
      </c>
      <c r="AK262" s="15" t="str">
        <f ca="1">IF($AB262="","",IF(OR([1]Tablas!F$1&gt;MATCH("?*",$AB263:$AB279,0),INDEX($T:$T,ROW($M261)+[1]Tablas!F$1)&lt;5),"",IF(INDEX($T:$T,ROW($M261)+[1]Tablas!F$1)&lt;6,"000",SUBSTITUTE(SUBSTITUTE(SUBSTITUTE(SUBSTITUTE(SUBSTITUTE(SUBSTITUTE(SUBSTITUTE(INDIRECT(ADDRESS(ROW($M261)+[1]Tablas!F$1,COLUMN($M262))),", ",""),"Aire","1"),"Agua","2"),"Fuego","3"),"Tierra","4"),"Luz","5"),"Oscuridad","6"))))</f>
        <v/>
      </c>
    </row>
    <row r="263" spans="1:37" s="20" customFormat="1" x14ac:dyDescent="0.25">
      <c r="A263" s="70" t="s">
        <v>324</v>
      </c>
      <c r="B263" s="21" t="s">
        <v>468</v>
      </c>
      <c r="C263" s="20">
        <f t="shared" si="63"/>
        <v>20</v>
      </c>
      <c r="D263" s="20">
        <f t="shared" si="64"/>
        <v>1</v>
      </c>
      <c r="E263" s="20" t="s">
        <v>158</v>
      </c>
      <c r="F263" s="20" t="str">
        <f t="array" ref="F263">IF(C263&lt;&gt;"",ADDRESS(ROW(C263),COLUMN(C263))&amp;":"&amp;ADDRESS(ROW(C263)-1+MATCH(TRUE,C264:$C$463&lt;&gt;"",0),COLUMN(U263)),F262)</f>
        <v>$C$263:$U$264</v>
      </c>
      <c r="G263" s="21" t="s">
        <v>991</v>
      </c>
      <c r="H263" s="26" t="s">
        <v>345</v>
      </c>
      <c r="M263" s="21" t="str">
        <f>IFERROR(VLOOKUP(G263,ListaEfectos!$A$4:$F$77,6,0),"")</f>
        <v>Agua, Luz, Tierra</v>
      </c>
      <c r="N263" s="47" t="str">
        <f>IF(G263="requerimiento","Desventaja",IFERROR(IF(VLOOKUP($G263,ListaEfectos!$A$4:$F$77,1,0)&lt;&gt;"","Efecto"),IFERROR(IF(VLOOKUP($G263,ListaDesventajas!$A$2:$A$24,1,0)&lt;&gt;"","Desventaja"),G263)))</f>
        <v>Efecto</v>
      </c>
      <c r="O263" s="19">
        <f ca="1">IF($N263="Efecto",IFERROR(VLOOKUP(H263,INDIRECT(VLOOKUP($G263,ListaEfectos!$A$4:$F$77,2,0)),2,0),0),IF($N263="Desventaja",IFERROR(VLOOKUP(H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15</v>
      </c>
      <c r="P263" s="20">
        <f ca="1">IF($N263="Efecto",IFERROR(VLOOKUP(I263,INDIRECT(VLOOKUP($G263,ListaEfectos!$A$4:$F$77,2,0)),2,0),0),IF($N263="Desventaja",IFERROR(VLOOKUP(I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0</v>
      </c>
      <c r="Q263" s="20">
        <f ca="1">IF($N263="Efecto",IFERROR(VLOOKUP(J263,INDIRECT(VLOOKUP($G263,ListaEfectos!$A$4:$F$77,2,0)),2,0),0),IF($N263="Desventaja",IFERROR(VLOOKUP(J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0</v>
      </c>
      <c r="R263" s="20">
        <f ca="1">IF($N263="Efecto",IFERROR(VLOOKUP(K263,INDIRECT(VLOOKUP($G263,ListaEfectos!$A$4:$F$77,2,0)),2,0),0),IF($N263="Desventaja",IFERROR(VLOOKUP(K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0</v>
      </c>
      <c r="S263" s="20">
        <f ca="1">IF($N263="Efecto",IFERROR(VLOOKUP(L263,INDIRECT(VLOOKUP($G263,ListaEfectos!$A$4:$F$77,2,0)),2,0),0),IF($N263="Desventaja",IFERROR(VLOOKUP(L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0</v>
      </c>
      <c r="T263" s="53">
        <f t="shared" ca="1" si="60"/>
        <v>15</v>
      </c>
      <c r="U263" s="38"/>
      <c r="V263" s="20" t="str">
        <f t="shared" si="61"/>
        <v>Habilidad de Parada limitada (+75)</v>
      </c>
      <c r="W263" s="20" t="str">
        <f t="shared" si="62"/>
        <v/>
      </c>
      <c r="X263" s="20" t="str">
        <f t="shared" si="65"/>
        <v/>
      </c>
      <c r="Y263" s="39" t="str">
        <f t="shared" ca="1" si="59"/>
        <v>Habilidad de Parada limitada (+75), Defensas Adicionales (+2)</v>
      </c>
      <c r="Z263" s="39" t="str">
        <f t="shared" ca="1" si="66"/>
        <v/>
      </c>
      <c r="AA263" s="39" t="str">
        <f t="shared" ca="1" si="67"/>
        <v/>
      </c>
      <c r="AB263" s="63" t="str">
        <f t="shared" ca="1" si="68"/>
        <v>Habilidad de Parada limitada (+75), Defensas Adicionales (+2)</v>
      </c>
      <c r="AC263" s="64" t="str">
        <f t="shared" ca="1" si="69"/>
        <v/>
      </c>
      <c r="AD263" s="57" t="str">
        <f t="shared" si="70"/>
        <v>Bhakti</v>
      </c>
      <c r="AE263" s="20" t="str">
        <f t="shared" ca="1" si="71"/>
        <v>Agua, Luz, Tierra, Luz</v>
      </c>
      <c r="AF263" s="20" t="str">
        <f ca="1">IF($AB263="","",IF(OR([1]Tablas!A$1&gt;MATCH("?*",$AB264:$AB280,0),INDEX($T:$T,ROW($M262)+[1]Tablas!A$1)&lt;5),"",IF(INDEX($T:$T,ROW($M262)+[1]Tablas!A$1)&lt;6,"000",SUBSTITUTE(SUBSTITUTE(SUBSTITUTE(SUBSTITUTE(SUBSTITUTE(SUBSTITUTE(SUBSTITUTE(INDIRECT(ADDRESS(ROW($M262)+[1]Tablas!A$1,COLUMN($M263))),", ",""),"Aire","1"),"Agua","2"),"Fuego","3"),"Tierra","4"),"Luz","5"),"Oscuridad","6"))))</f>
        <v>254</v>
      </c>
      <c r="AG263" s="20" t="str">
        <f ca="1">IF($AB263="","",IF(OR([1]Tablas!B$1&gt;MATCH("?*",$AB264:$AB280,0),INDEX($T:$T,ROW($M262)+[1]Tablas!B$1)&lt;5),"",IF(INDEX($T:$T,ROW($M262)+[1]Tablas!B$1)&lt;6,"000",SUBSTITUTE(SUBSTITUTE(SUBSTITUTE(SUBSTITUTE(SUBSTITUTE(SUBSTITUTE(SUBSTITUTE(INDIRECT(ADDRESS(ROW($M262)+[1]Tablas!B$1,COLUMN($M263))),", ",""),"Aire","1"),"Agua","2"),"Fuego","3"),"Tierra","4"),"Luz","5"),"Oscuridad","6"))))</f>
        <v>000</v>
      </c>
      <c r="AH263" s="20" t="str">
        <f ca="1">IF($AB263="","",IF(OR([1]Tablas!C$1&gt;MATCH("?*",$AB264:$AB280,0),INDEX($T:$T,ROW($M262)+[1]Tablas!C$1)&lt;5),"",IF(INDEX($T:$T,ROW($M262)+[1]Tablas!C$1)&lt;6,"000",SUBSTITUTE(SUBSTITUTE(SUBSTITUTE(SUBSTITUTE(SUBSTITUTE(SUBSTITUTE(SUBSTITUTE(INDIRECT(ADDRESS(ROW($M262)+[1]Tablas!C$1,COLUMN($M263))),", ",""),"Aire","1"),"Agua","2"),"Fuego","3"),"Tierra","4"),"Luz","5"),"Oscuridad","6"))))</f>
        <v/>
      </c>
      <c r="AI263" s="20" t="str">
        <f ca="1">IF($AB263="","",IF(OR([1]Tablas!D$1&gt;MATCH("?*",$AB264:$AB280,0),INDEX($T:$T,ROW($M262)+[1]Tablas!D$1)&lt;5),"",IF(INDEX($T:$T,ROW($M262)+[1]Tablas!D$1)&lt;6,"000",SUBSTITUTE(SUBSTITUTE(SUBSTITUTE(SUBSTITUTE(SUBSTITUTE(SUBSTITUTE(SUBSTITUTE(INDIRECT(ADDRESS(ROW($M262)+[1]Tablas!D$1,COLUMN($M263))),", ",""),"Aire","1"),"Agua","2"),"Fuego","3"),"Tierra","4"),"Luz","5"),"Oscuridad","6"))))</f>
        <v/>
      </c>
      <c r="AJ263" s="20" t="str">
        <f ca="1">IF($AB263="","",IF(OR([1]Tablas!E$1&gt;MATCH("?*",$AB264:$AB280,0),INDEX($T:$T,ROW($M262)+[1]Tablas!E$1)&lt;5),"",IF(INDEX($T:$T,ROW($M262)+[1]Tablas!E$1)&lt;6,"000",SUBSTITUTE(SUBSTITUTE(SUBSTITUTE(SUBSTITUTE(SUBSTITUTE(SUBSTITUTE(SUBSTITUTE(INDIRECT(ADDRESS(ROW($M262)+[1]Tablas!E$1,COLUMN($M263))),", ",""),"Aire","1"),"Agua","2"),"Fuego","3"),"Tierra","4"),"Luz","5"),"Oscuridad","6"))))</f>
        <v/>
      </c>
      <c r="AK263" s="20" t="str">
        <f ca="1">IF($AB263="","",IF(OR([1]Tablas!F$1&gt;MATCH("?*",$AB264:$AB280,0),INDEX($T:$T,ROW($M262)+[1]Tablas!F$1)&lt;5),"",IF(INDEX($T:$T,ROW($M262)+[1]Tablas!F$1)&lt;6,"000",SUBSTITUTE(SUBSTITUTE(SUBSTITUTE(SUBSTITUTE(SUBSTITUTE(SUBSTITUTE(SUBSTITUTE(INDIRECT(ADDRESS(ROW($M262)+[1]Tablas!F$1,COLUMN($M263))),", ",""),"Aire","1"),"Agua","2"),"Fuego","3"),"Tierra","4"),"Luz","5"),"Oscuridad","6"))))</f>
        <v/>
      </c>
    </row>
    <row r="264" spans="1:37" x14ac:dyDescent="0.25">
      <c r="A264" s="71"/>
      <c r="C264" s="15" t="str">
        <f t="shared" si="63"/>
        <v/>
      </c>
      <c r="D264" s="15" t="str">
        <f t="shared" si="64"/>
        <v/>
      </c>
      <c r="E264" s="15" t="s">
        <v>144</v>
      </c>
      <c r="F264" s="15" t="str">
        <f t="array" ref="F264">IF(C264&lt;&gt;"",ADDRESS(ROW(C264),COLUMN(C264))&amp;":"&amp;ADDRESS(ROW(C264)-1+MATCH(TRUE,C265:$C$463&lt;&gt;"",0),COLUMN(U264)),F263)</f>
        <v>$C$263:$U$264</v>
      </c>
      <c r="G264" s="18" t="s">
        <v>302</v>
      </c>
      <c r="H264" s="16" t="s">
        <v>567</v>
      </c>
      <c r="M264" s="18" t="str">
        <f>IFERROR(VLOOKUP(G264,ListaEfectos!$A$4:$F$77,6,0),"")</f>
        <v>Luz</v>
      </c>
      <c r="N264" s="46" t="str">
        <f>IF(G264="requerimiento","Desventaja",IFERROR(IF(VLOOKUP($G264,ListaEfectos!$A$4:$F$77,1,0)&lt;&gt;"","Efecto"),IFERROR(IF(VLOOKUP($G264,ListaDesventajas!$A$2:$A$24,1,0)&lt;&gt;"","Desventaja"),G264)))</f>
        <v>Efecto</v>
      </c>
      <c r="O264" s="17">
        <f ca="1">IF($N264="Efecto",IFERROR(VLOOKUP(H264,INDIRECT(VLOOKUP($G264,ListaEfectos!$A$4:$F$77,2,0)),2,0),0),IF($N264="Desventaja",IFERROR(VLOOKUP(H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5</v>
      </c>
      <c r="P264" s="15">
        <f ca="1">IF($N264="Efecto",IFERROR(VLOOKUP(I264,INDIRECT(VLOOKUP($G264,ListaEfectos!$A$4:$F$77,2,0)),2,0),0),IF($N264="Desventaja",IFERROR(VLOOKUP(I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0</v>
      </c>
      <c r="Q264" s="15">
        <f ca="1">IF($N264="Efecto",IFERROR(VLOOKUP(J264,INDIRECT(VLOOKUP($G264,ListaEfectos!$A$4:$F$77,2,0)),2,0),0),IF($N264="Desventaja",IFERROR(VLOOKUP(J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0</v>
      </c>
      <c r="R264" s="15">
        <f ca="1">IF($N264="Efecto",IFERROR(VLOOKUP(K264,INDIRECT(VLOOKUP($G264,ListaEfectos!$A$4:$F$77,2,0)),2,0),0),IF($N264="Desventaja",IFERROR(VLOOKUP(K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0</v>
      </c>
      <c r="S264" s="15">
        <f ca="1">IF($N264="Efecto",IFERROR(VLOOKUP(L264,INDIRECT(VLOOKUP($G264,ListaEfectos!$A$4:$F$77,2,0)),2,0),0),IF($N264="Desventaja",IFERROR(VLOOKUP(L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0</v>
      </c>
      <c r="T264" s="52">
        <f t="shared" ca="1" si="60"/>
        <v>5</v>
      </c>
      <c r="V264" s="15" t="str">
        <f t="shared" si="61"/>
        <v>Defensas Adicionales (+2)</v>
      </c>
      <c r="W264" s="15" t="str">
        <f t="shared" si="62"/>
        <v/>
      </c>
      <c r="X264" s="15" t="str">
        <f t="shared" si="65"/>
        <v/>
      </c>
      <c r="Y264" s="34" t="str">
        <f t="shared" ca="1" si="59"/>
        <v/>
      </c>
      <c r="Z264" s="34" t="str">
        <f t="shared" ca="1" si="66"/>
        <v/>
      </c>
      <c r="AA264" s="34" t="str">
        <f t="shared" ca="1" si="67"/>
        <v/>
      </c>
      <c r="AB264" s="61" t="str">
        <f t="shared" ca="1" si="68"/>
        <v/>
      </c>
      <c r="AC264" s="62" t="str">
        <f t="shared" ca="1" si="69"/>
        <v/>
      </c>
      <c r="AD264" s="56" t="str">
        <f t="shared" si="70"/>
        <v/>
      </c>
      <c r="AE264" s="15" t="str">
        <f t="shared" ca="1" si="71"/>
        <v/>
      </c>
      <c r="AF264" s="15" t="str">
        <f ca="1">IF($AB264="","",IF(OR([1]Tablas!A$1&gt;MATCH("?*",$AB265:$AB281,0),INDEX($T:$T,ROW($M263)+[1]Tablas!A$1)&lt;5),"",IF(INDEX($T:$T,ROW($M263)+[1]Tablas!A$1)&lt;6,"000",SUBSTITUTE(SUBSTITUTE(SUBSTITUTE(SUBSTITUTE(SUBSTITUTE(SUBSTITUTE(SUBSTITUTE(INDIRECT(ADDRESS(ROW($M263)+[1]Tablas!A$1,COLUMN($M264))),", ",""),"Aire","1"),"Agua","2"),"Fuego","3"),"Tierra","4"),"Luz","5"),"Oscuridad","6"))))</f>
        <v/>
      </c>
      <c r="AG264" s="15" t="str">
        <f ca="1">IF($AB264="","",IF(OR([1]Tablas!B$1&gt;MATCH("?*",$AB265:$AB281,0),INDEX($T:$T,ROW($M263)+[1]Tablas!B$1)&lt;5),"",IF(INDEX($T:$T,ROW($M263)+[1]Tablas!B$1)&lt;6,"000",SUBSTITUTE(SUBSTITUTE(SUBSTITUTE(SUBSTITUTE(SUBSTITUTE(SUBSTITUTE(SUBSTITUTE(INDIRECT(ADDRESS(ROW($M263)+[1]Tablas!B$1,COLUMN($M264))),", ",""),"Aire","1"),"Agua","2"),"Fuego","3"),"Tierra","4"),"Luz","5"),"Oscuridad","6"))))</f>
        <v/>
      </c>
      <c r="AH264" s="15" t="str">
        <f ca="1">IF($AB264="","",IF(OR([1]Tablas!C$1&gt;MATCH("?*",$AB265:$AB281,0),INDEX($T:$T,ROW($M263)+[1]Tablas!C$1)&lt;5),"",IF(INDEX($T:$T,ROW($M263)+[1]Tablas!C$1)&lt;6,"000",SUBSTITUTE(SUBSTITUTE(SUBSTITUTE(SUBSTITUTE(SUBSTITUTE(SUBSTITUTE(SUBSTITUTE(INDIRECT(ADDRESS(ROW($M263)+[1]Tablas!C$1,COLUMN($M264))),", ",""),"Aire","1"),"Agua","2"),"Fuego","3"),"Tierra","4"),"Luz","5"),"Oscuridad","6"))))</f>
        <v/>
      </c>
      <c r="AI264" s="15" t="str">
        <f ca="1">IF($AB264="","",IF(OR([1]Tablas!D$1&gt;MATCH("?*",$AB265:$AB281,0),INDEX($T:$T,ROW($M263)+[1]Tablas!D$1)&lt;5),"",IF(INDEX($T:$T,ROW($M263)+[1]Tablas!D$1)&lt;6,"000",SUBSTITUTE(SUBSTITUTE(SUBSTITUTE(SUBSTITUTE(SUBSTITUTE(SUBSTITUTE(SUBSTITUTE(INDIRECT(ADDRESS(ROW($M263)+[1]Tablas!D$1,COLUMN($M264))),", ",""),"Aire","1"),"Agua","2"),"Fuego","3"),"Tierra","4"),"Luz","5"),"Oscuridad","6"))))</f>
        <v/>
      </c>
      <c r="AJ264" s="15" t="str">
        <f ca="1">IF($AB264="","",IF(OR([1]Tablas!E$1&gt;MATCH("?*",$AB265:$AB281,0),INDEX($T:$T,ROW($M263)+[1]Tablas!E$1)&lt;5),"",IF(INDEX($T:$T,ROW($M263)+[1]Tablas!E$1)&lt;6,"000",SUBSTITUTE(SUBSTITUTE(SUBSTITUTE(SUBSTITUTE(SUBSTITUTE(SUBSTITUTE(SUBSTITUTE(INDIRECT(ADDRESS(ROW($M263)+[1]Tablas!E$1,COLUMN($M264))),", ",""),"Aire","1"),"Agua","2"),"Fuego","3"),"Tierra","4"),"Luz","5"),"Oscuridad","6"))))</f>
        <v/>
      </c>
      <c r="AK264" s="15" t="str">
        <f ca="1">IF($AB264="","",IF(OR([1]Tablas!F$1&gt;MATCH("?*",$AB265:$AB281,0),INDEX($T:$T,ROW($M263)+[1]Tablas!F$1)&lt;5),"",IF(INDEX($T:$T,ROW($M263)+[1]Tablas!F$1)&lt;6,"000",SUBSTITUTE(SUBSTITUTE(SUBSTITUTE(SUBSTITUTE(SUBSTITUTE(SUBSTITUTE(SUBSTITUTE(INDIRECT(ADDRESS(ROW($M263)+[1]Tablas!F$1,COLUMN($M264))),", ",""),"Aire","1"),"Agua","2"),"Fuego","3"),"Tierra","4"),"Luz","5"),"Oscuridad","6"))))</f>
        <v/>
      </c>
    </row>
    <row r="265" spans="1:37" x14ac:dyDescent="0.25">
      <c r="A265" s="71"/>
      <c r="B265" s="18" t="s">
        <v>469</v>
      </c>
      <c r="C265" s="15">
        <f t="shared" si="63"/>
        <v>35</v>
      </c>
      <c r="D265" s="15">
        <f t="shared" si="64"/>
        <v>1</v>
      </c>
      <c r="E265" s="15" t="s">
        <v>159</v>
      </c>
      <c r="F265" s="15" t="str">
        <f t="array" ref="F265">IF(C265&lt;&gt;"",ADDRESS(ROW(C265),COLUMN(C265))&amp;":"&amp;ADDRESS(ROW(C265)-1+MATCH(TRUE,C266:$C$463&lt;&gt;"",0),COLUMN(U265)),F264)</f>
        <v>$C$265:$U$267</v>
      </c>
      <c r="G265" s="18" t="s">
        <v>992</v>
      </c>
      <c r="H265" s="28" t="s">
        <v>1012</v>
      </c>
      <c r="I265" s="28" t="s">
        <v>1013</v>
      </c>
      <c r="M265" s="18" t="str">
        <f>IFERROR(VLOOKUP(G265,ListaEfectos!$A$4:$F$77,6,0),"")</f>
        <v>Agua, Aire, Luz</v>
      </c>
      <c r="N265" s="46" t="str">
        <f>IF(G265="requerimiento","Desventaja",IFERROR(IF(VLOOKUP($G265,ListaEfectos!$A$4:$F$77,1,0)&lt;&gt;"","Efecto"),IFERROR(IF(VLOOKUP($G265,ListaDesventajas!$A$2:$A$24,1,0)&lt;&gt;"","Desventaja"),G265)))</f>
        <v>Efecto</v>
      </c>
      <c r="O265" s="17">
        <f ca="1">IF($N265="Efecto",IFERROR(VLOOKUP(H265,INDIRECT(VLOOKUP($G265,ListaEfectos!$A$4:$F$77,2,0)),2,0),0),IF($N265="Desventaja",IFERROR(VLOOKUP(H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10</v>
      </c>
      <c r="P265" s="15">
        <f ca="1">IF($N265="Efecto",IFERROR(VLOOKUP(I265,INDIRECT(VLOOKUP($G265,ListaEfectos!$A$4:$F$77,2,0)),2,0),0),IF($N265="Desventaja",IFERROR(VLOOKUP(I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15</v>
      </c>
      <c r="Q265" s="15">
        <f ca="1">IF($N265="Efecto",IFERROR(VLOOKUP(J265,INDIRECT(VLOOKUP($G265,ListaEfectos!$A$4:$F$77,2,0)),2,0),0),IF($N265="Desventaja",IFERROR(VLOOKUP(J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0</v>
      </c>
      <c r="R265" s="15">
        <f ca="1">IF($N265="Efecto",IFERROR(VLOOKUP(K265,INDIRECT(VLOOKUP($G265,ListaEfectos!$A$4:$F$77,2,0)),2,0),0),IF($N265="Desventaja",IFERROR(VLOOKUP(K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0</v>
      </c>
      <c r="S265" s="15">
        <f ca="1">IF($N265="Efecto",IFERROR(VLOOKUP(L265,INDIRECT(VLOOKUP($G265,ListaEfectos!$A$4:$F$77,2,0)),2,0),0),IF($N265="Desventaja",IFERROR(VLOOKUP(L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0</v>
      </c>
      <c r="T265" s="52">
        <f t="shared" ca="1" si="60"/>
        <v>25</v>
      </c>
      <c r="V265" s="15" t="str">
        <f t="shared" si="61"/>
        <v>Habilidades perceptivas (Visión radial, Ver lo sobrenatural)</v>
      </c>
      <c r="W265" s="15" t="str">
        <f t="shared" si="62"/>
        <v/>
      </c>
      <c r="X265" s="15" t="str">
        <f t="shared" si="65"/>
        <v/>
      </c>
      <c r="Y265" s="34" t="str">
        <f t="shared" ca="1" si="59"/>
        <v>Habilidades perceptivas (Visión radial, Ver lo sobrenatural)</v>
      </c>
      <c r="Z265" s="34" t="str">
        <f t="shared" ca="1" si="66"/>
        <v/>
      </c>
      <c r="AA265" s="34" t="str">
        <f t="shared" ca="1" si="67"/>
        <v/>
      </c>
      <c r="AB265" s="61" t="str">
        <f t="shared" ca="1" si="68"/>
        <v>Habilidades perceptivas (Visión radial, Ver lo sobrenatural)</v>
      </c>
      <c r="AC265" s="62" t="str">
        <f t="shared" ca="1" si="69"/>
        <v/>
      </c>
      <c r="AD265" s="56" t="str">
        <f t="shared" si="70"/>
        <v>Ajna</v>
      </c>
      <c r="AE265" s="15" t="str">
        <f t="shared" ca="1" si="71"/>
        <v>Agua, Aire, Luz</v>
      </c>
      <c r="AF265" s="15" t="str">
        <f ca="1">IF($AB265="","",IF(OR([1]Tablas!A$1&gt;MATCH("?*",$AB266:$AB282,0),INDEX($T:$T,ROW($M264)+[1]Tablas!A$1)&lt;5),"",IF(INDEX($T:$T,ROW($M264)+[1]Tablas!A$1)&lt;6,"000",SUBSTITUTE(SUBSTITUTE(SUBSTITUTE(SUBSTITUTE(SUBSTITUTE(SUBSTITUTE(SUBSTITUTE(INDIRECT(ADDRESS(ROW($M264)+[1]Tablas!A$1,COLUMN($M265))),", ",""),"Aire","1"),"Agua","2"),"Fuego","3"),"Tierra","4"),"Luz","5"),"Oscuridad","6"))))</f>
        <v>215</v>
      </c>
      <c r="AG265" s="15" t="str">
        <f ca="1">IF($AB265="","",IF(OR([1]Tablas!B$1&gt;MATCH("?*",$AB266:$AB282,0),INDEX($T:$T,ROW($M264)+[1]Tablas!B$1)&lt;5),"",IF(INDEX($T:$T,ROW($M264)+[1]Tablas!B$1)&lt;6,"000",SUBSTITUTE(SUBSTITUTE(SUBSTITUTE(SUBSTITUTE(SUBSTITUTE(SUBSTITUTE(SUBSTITUTE(INDIRECT(ADDRESS(ROW($M264)+[1]Tablas!B$1,COLUMN($M265))),", ",""),"Aire","1"),"Agua","2"),"Fuego","3"),"Tierra","4"),"Luz","5"),"Oscuridad","6"))))</f>
        <v/>
      </c>
      <c r="AH265" s="15" t="str">
        <f ca="1">IF($AB265="","",IF(OR([1]Tablas!C$1&gt;MATCH("?*",$AB266:$AB282,0),INDEX($T:$T,ROW($M264)+[1]Tablas!C$1)&lt;5),"",IF(INDEX($T:$T,ROW($M264)+[1]Tablas!C$1)&lt;6,"000",SUBSTITUTE(SUBSTITUTE(SUBSTITUTE(SUBSTITUTE(SUBSTITUTE(SUBSTITUTE(SUBSTITUTE(INDIRECT(ADDRESS(ROW($M264)+[1]Tablas!C$1,COLUMN($M265))),", ",""),"Aire","1"),"Agua","2"),"Fuego","3"),"Tierra","4"),"Luz","5"),"Oscuridad","6"))))</f>
        <v/>
      </c>
      <c r="AI265" s="15" t="str">
        <f ca="1">IF($AB265="","",IF(OR([1]Tablas!D$1&gt;MATCH("?*",$AB266:$AB282,0),INDEX($T:$T,ROW($M264)+[1]Tablas!D$1)&lt;5),"",IF(INDEX($T:$T,ROW($M264)+[1]Tablas!D$1)&lt;6,"000",SUBSTITUTE(SUBSTITUTE(SUBSTITUTE(SUBSTITUTE(SUBSTITUTE(SUBSTITUTE(SUBSTITUTE(INDIRECT(ADDRESS(ROW($M264)+[1]Tablas!D$1,COLUMN($M265))),", ",""),"Aire","1"),"Agua","2"),"Fuego","3"),"Tierra","4"),"Luz","5"),"Oscuridad","6"))))</f>
        <v/>
      </c>
      <c r="AJ265" s="15" t="str">
        <f ca="1">IF($AB265="","",IF(OR([1]Tablas!E$1&gt;MATCH("?*",$AB266:$AB282,0),INDEX($T:$T,ROW($M264)+[1]Tablas!E$1)&lt;5),"",IF(INDEX($T:$T,ROW($M264)+[1]Tablas!E$1)&lt;6,"000",SUBSTITUTE(SUBSTITUTE(SUBSTITUTE(SUBSTITUTE(SUBSTITUTE(SUBSTITUTE(SUBSTITUTE(INDIRECT(ADDRESS(ROW($M264)+[1]Tablas!E$1,COLUMN($M265))),", ",""),"Aire","1"),"Agua","2"),"Fuego","3"),"Tierra","4"),"Luz","5"),"Oscuridad","6"))))</f>
        <v/>
      </c>
      <c r="AK265" s="15" t="str">
        <f ca="1">IF($AB265="","",IF(OR([1]Tablas!F$1&gt;MATCH("?*",$AB266:$AB282,0),INDEX($T:$T,ROW($M264)+[1]Tablas!F$1)&lt;5),"",IF(INDEX($T:$T,ROW($M264)+[1]Tablas!F$1)&lt;6,"000",SUBSTITUTE(SUBSTITUTE(SUBSTITUTE(SUBSTITUTE(SUBSTITUTE(SUBSTITUTE(SUBSTITUTE(INDIRECT(ADDRESS(ROW($M264)+[1]Tablas!F$1,COLUMN($M265))),", ",""),"Aire","1"),"Agua","2"),"Fuego","3"),"Tierra","4"),"Luz","5"),"Oscuridad","6"))))</f>
        <v/>
      </c>
    </row>
    <row r="266" spans="1:37" x14ac:dyDescent="0.25">
      <c r="A266" s="71"/>
      <c r="C266" s="15" t="str">
        <f t="shared" si="63"/>
        <v/>
      </c>
      <c r="D266" s="15" t="str">
        <f t="shared" si="64"/>
        <v/>
      </c>
      <c r="E266" s="15" t="s">
        <v>160</v>
      </c>
      <c r="F266" s="15" t="str">
        <f t="array" ref="F266">IF(C266&lt;&gt;"",ADDRESS(ROW(C266),COLUMN(C266))&amp;":"&amp;ADDRESS(ROW(C266)-1+MATCH(TRUE,C267:$C$463&lt;&gt;"",0),COLUMN(U266)),F265)</f>
        <v>$C$265:$U$267</v>
      </c>
      <c r="M266" s="18" t="str">
        <f>IFERROR(VLOOKUP(G266,ListaEfectos!$A$4:$F$77,6,0),"")</f>
        <v/>
      </c>
      <c r="N266" s="46">
        <f>IF(G266="requerimiento","Desventaja",IFERROR(IF(VLOOKUP($G266,ListaEfectos!$A$4:$F$77,1,0)&lt;&gt;"","Efecto"),IFERROR(IF(VLOOKUP($G266,ListaDesventajas!$A$2:$A$24,1,0)&lt;&gt;"","Desventaja"),G266)))</f>
        <v>0</v>
      </c>
      <c r="O266" s="17">
        <f ca="1">IF($N266="Efecto",IFERROR(VLOOKUP(H266,INDIRECT(VLOOKUP($G266,ListaEfectos!$A$4:$F$77,2,0)),2,0),0),IF($N266="Desventaja",IFERROR(VLOOKUP(H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P266" s="15">
        <f ca="1">IF($N266="Efecto",IFERROR(VLOOKUP(I266,INDIRECT(VLOOKUP($G266,ListaEfectos!$A$4:$F$77,2,0)),2,0),0),IF($N266="Desventaja",IFERROR(VLOOKUP(I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Q266" s="15">
        <f ca="1">IF($N266="Efecto",IFERROR(VLOOKUP(J266,INDIRECT(VLOOKUP($G266,ListaEfectos!$A$4:$F$77,2,0)),2,0),0),IF($N266="Desventaja",IFERROR(VLOOKUP(J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R266" s="15">
        <f ca="1">IF($N266="Efecto",IFERROR(VLOOKUP(K266,INDIRECT(VLOOKUP($G266,ListaEfectos!$A$4:$F$77,2,0)),2,0),0),IF($N266="Desventaja",IFERROR(VLOOKUP(K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S266" s="15">
        <f ca="1">IF($N266="Efecto",IFERROR(VLOOKUP(L266,INDIRECT(VLOOKUP($G266,ListaEfectos!$A$4:$F$77,2,0)),2,0),0),IF($N266="Desventaja",IFERROR(VLOOKUP(L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T266" s="52">
        <f t="shared" ca="1" si="60"/>
        <v>0</v>
      </c>
      <c r="V266" s="15" t="str">
        <f t="shared" si="61"/>
        <v/>
      </c>
      <c r="W266" s="15" t="str">
        <f t="shared" si="62"/>
        <v/>
      </c>
      <c r="X266" s="15" t="str">
        <f t="shared" si="65"/>
        <v/>
      </c>
      <c r="Y266" s="34" t="str">
        <f t="shared" ca="1" si="59"/>
        <v/>
      </c>
      <c r="Z266" s="34" t="str">
        <f t="shared" ca="1" si="66"/>
        <v/>
      </c>
      <c r="AA266" s="34" t="str">
        <f t="shared" ca="1" si="67"/>
        <v/>
      </c>
      <c r="AB266" s="61" t="str">
        <f t="shared" ca="1" si="68"/>
        <v/>
      </c>
      <c r="AC266" s="62" t="str">
        <f t="shared" ca="1" si="69"/>
        <v/>
      </c>
      <c r="AD266" s="56" t="str">
        <f t="shared" si="70"/>
        <v/>
      </c>
      <c r="AE266" s="15" t="str">
        <f t="shared" ca="1" si="71"/>
        <v/>
      </c>
      <c r="AF266" s="15" t="str">
        <f ca="1">IF($AB266="","",IF(OR([1]Tablas!A$1&gt;MATCH("?*",$AB267:$AB283,0),INDEX($T:$T,ROW($M265)+[1]Tablas!A$1)&lt;5),"",IF(INDEX($T:$T,ROW($M265)+[1]Tablas!A$1)&lt;6,"000",SUBSTITUTE(SUBSTITUTE(SUBSTITUTE(SUBSTITUTE(SUBSTITUTE(SUBSTITUTE(SUBSTITUTE(INDIRECT(ADDRESS(ROW($M265)+[1]Tablas!A$1,COLUMN($M266))),", ",""),"Aire","1"),"Agua","2"),"Fuego","3"),"Tierra","4"),"Luz","5"),"Oscuridad","6"))))</f>
        <v/>
      </c>
      <c r="AG266" s="15" t="str">
        <f ca="1">IF($AB266="","",IF(OR([1]Tablas!B$1&gt;MATCH("?*",$AB267:$AB283,0),INDEX($T:$T,ROW($M265)+[1]Tablas!B$1)&lt;5),"",IF(INDEX($T:$T,ROW($M265)+[1]Tablas!B$1)&lt;6,"000",SUBSTITUTE(SUBSTITUTE(SUBSTITUTE(SUBSTITUTE(SUBSTITUTE(SUBSTITUTE(SUBSTITUTE(INDIRECT(ADDRESS(ROW($M265)+[1]Tablas!B$1,COLUMN($M266))),", ",""),"Aire","1"),"Agua","2"),"Fuego","3"),"Tierra","4"),"Luz","5"),"Oscuridad","6"))))</f>
        <v/>
      </c>
      <c r="AH266" s="15" t="str">
        <f ca="1">IF($AB266="","",IF(OR([1]Tablas!C$1&gt;MATCH("?*",$AB267:$AB283,0),INDEX($T:$T,ROW($M265)+[1]Tablas!C$1)&lt;5),"",IF(INDEX($T:$T,ROW($M265)+[1]Tablas!C$1)&lt;6,"000",SUBSTITUTE(SUBSTITUTE(SUBSTITUTE(SUBSTITUTE(SUBSTITUTE(SUBSTITUTE(SUBSTITUTE(INDIRECT(ADDRESS(ROW($M265)+[1]Tablas!C$1,COLUMN($M266))),", ",""),"Aire","1"),"Agua","2"),"Fuego","3"),"Tierra","4"),"Luz","5"),"Oscuridad","6"))))</f>
        <v/>
      </c>
      <c r="AI266" s="15" t="str">
        <f ca="1">IF($AB266="","",IF(OR([1]Tablas!D$1&gt;MATCH("?*",$AB267:$AB283,0),INDEX($T:$T,ROW($M265)+[1]Tablas!D$1)&lt;5),"",IF(INDEX($T:$T,ROW($M265)+[1]Tablas!D$1)&lt;6,"000",SUBSTITUTE(SUBSTITUTE(SUBSTITUTE(SUBSTITUTE(SUBSTITUTE(SUBSTITUTE(SUBSTITUTE(INDIRECT(ADDRESS(ROW($M265)+[1]Tablas!D$1,COLUMN($M266))),", ",""),"Aire","1"),"Agua","2"),"Fuego","3"),"Tierra","4"),"Luz","5"),"Oscuridad","6"))))</f>
        <v/>
      </c>
      <c r="AJ266" s="15" t="str">
        <f ca="1">IF($AB266="","",IF(OR([1]Tablas!E$1&gt;MATCH("?*",$AB267:$AB283,0),INDEX($T:$T,ROW($M265)+[1]Tablas!E$1)&lt;5),"",IF(INDEX($T:$T,ROW($M265)+[1]Tablas!E$1)&lt;6,"000",SUBSTITUTE(SUBSTITUTE(SUBSTITUTE(SUBSTITUTE(SUBSTITUTE(SUBSTITUTE(SUBSTITUTE(INDIRECT(ADDRESS(ROW($M265)+[1]Tablas!E$1,COLUMN($M266))),", ",""),"Aire","1"),"Agua","2"),"Fuego","3"),"Tierra","4"),"Luz","5"),"Oscuridad","6"))))</f>
        <v/>
      </c>
      <c r="AK266" s="15" t="str">
        <f ca="1">IF($AB266="","",IF(OR([1]Tablas!F$1&gt;MATCH("?*",$AB267:$AB283,0),INDEX($T:$T,ROW($M265)+[1]Tablas!F$1)&lt;5),"",IF(INDEX($T:$T,ROW($M265)+[1]Tablas!F$1)&lt;6,"000",SUBSTITUTE(SUBSTITUTE(SUBSTITUTE(SUBSTITUTE(SUBSTITUTE(SUBSTITUTE(SUBSTITUTE(INDIRECT(ADDRESS(ROW($M265)+[1]Tablas!F$1,COLUMN($M266))),", ",""),"Aire","1"),"Agua","2"),"Fuego","3"),"Tierra","4"),"Luz","5"),"Oscuridad","6"))))</f>
        <v/>
      </c>
    </row>
    <row r="267" spans="1:37" x14ac:dyDescent="0.25">
      <c r="A267" s="71"/>
      <c r="C267" s="15" t="str">
        <f t="shared" si="63"/>
        <v/>
      </c>
      <c r="D267" s="15" t="str">
        <f t="shared" si="64"/>
        <v/>
      </c>
      <c r="E267" s="15" t="s">
        <v>75</v>
      </c>
      <c r="F267" s="15" t="str">
        <f t="array" ref="F267">IF(C267&lt;&gt;"",ADDRESS(ROW(C267),COLUMN(C267))&amp;":"&amp;ADDRESS(ROW(C267)-1+MATCH(TRUE,C268:$C$463&lt;&gt;"",0),COLUMN(U267)),F266)</f>
        <v>$C$265:$U$267</v>
      </c>
      <c r="M267" s="18" t="str">
        <f>IFERROR(VLOOKUP(G267,ListaEfectos!$A$4:$F$77,6,0),"")</f>
        <v/>
      </c>
      <c r="N267" s="46">
        <f>IF(G267="requerimiento","Desventaja",IFERROR(IF(VLOOKUP($G267,ListaEfectos!$A$4:$F$77,1,0)&lt;&gt;"","Efecto"),IFERROR(IF(VLOOKUP($G267,ListaDesventajas!$A$2:$A$24,1,0)&lt;&gt;"","Desventaja"),G267)))</f>
        <v>0</v>
      </c>
      <c r="O267" s="17">
        <f ca="1">IF($N267="Efecto",IFERROR(VLOOKUP(H267,INDIRECT(VLOOKUP($G267,ListaEfectos!$A$4:$F$77,2,0)),2,0),0),IF($N267="Desventaja",IFERROR(VLOOKUP(H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P267" s="15">
        <f ca="1">IF($N267="Efecto",IFERROR(VLOOKUP(I267,INDIRECT(VLOOKUP($G267,ListaEfectos!$A$4:$F$77,2,0)),2,0),0),IF($N267="Desventaja",IFERROR(VLOOKUP(I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Q267" s="15">
        <f ca="1">IF($N267="Efecto",IFERROR(VLOOKUP(J267,INDIRECT(VLOOKUP($G267,ListaEfectos!$A$4:$F$77,2,0)),2,0),0),IF($N267="Desventaja",IFERROR(VLOOKUP(J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R267" s="15">
        <f ca="1">IF($N267="Efecto",IFERROR(VLOOKUP(K267,INDIRECT(VLOOKUP($G267,ListaEfectos!$A$4:$F$77,2,0)),2,0),0),IF($N267="Desventaja",IFERROR(VLOOKUP(K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S267" s="15">
        <f ca="1">IF($N267="Efecto",IFERROR(VLOOKUP(L267,INDIRECT(VLOOKUP($G267,ListaEfectos!$A$4:$F$77,2,0)),2,0),0),IF($N267="Desventaja",IFERROR(VLOOKUP(L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T267" s="52">
        <f t="shared" ca="1" si="60"/>
        <v>0</v>
      </c>
      <c r="V267" s="15" t="str">
        <f t="shared" si="61"/>
        <v/>
      </c>
      <c r="W267" s="15" t="str">
        <f t="shared" si="62"/>
        <v/>
      </c>
      <c r="X267" s="15" t="str">
        <f t="shared" si="65"/>
        <v/>
      </c>
      <c r="Y267" s="34" t="str">
        <f t="shared" ca="1" si="59"/>
        <v/>
      </c>
      <c r="Z267" s="34" t="str">
        <f t="shared" ca="1" si="66"/>
        <v/>
      </c>
      <c r="AA267" s="34" t="str">
        <f t="shared" ca="1" si="67"/>
        <v/>
      </c>
      <c r="AB267" s="61" t="str">
        <f t="shared" ca="1" si="68"/>
        <v/>
      </c>
      <c r="AC267" s="62" t="str">
        <f t="shared" ca="1" si="69"/>
        <v/>
      </c>
      <c r="AD267" s="56" t="str">
        <f t="shared" si="70"/>
        <v/>
      </c>
      <c r="AE267" s="15" t="str">
        <f t="shared" ca="1" si="71"/>
        <v/>
      </c>
      <c r="AF267" s="15" t="str">
        <f ca="1">IF($AB267="","",IF(OR([1]Tablas!A$1&gt;MATCH("?*",$AB268:$AB284,0),INDEX($T:$T,ROW($M266)+[1]Tablas!A$1)&lt;5),"",IF(INDEX($T:$T,ROW($M266)+[1]Tablas!A$1)&lt;6,"000",SUBSTITUTE(SUBSTITUTE(SUBSTITUTE(SUBSTITUTE(SUBSTITUTE(SUBSTITUTE(SUBSTITUTE(INDIRECT(ADDRESS(ROW($M266)+[1]Tablas!A$1,COLUMN($M267))),", ",""),"Aire","1"),"Agua","2"),"Fuego","3"),"Tierra","4"),"Luz","5"),"Oscuridad","6"))))</f>
        <v/>
      </c>
      <c r="AG267" s="15" t="str">
        <f ca="1">IF($AB267="","",IF(OR([1]Tablas!B$1&gt;MATCH("?*",$AB268:$AB284,0),INDEX($T:$T,ROW($M266)+[1]Tablas!B$1)&lt;5),"",IF(INDEX($T:$T,ROW($M266)+[1]Tablas!B$1)&lt;6,"000",SUBSTITUTE(SUBSTITUTE(SUBSTITUTE(SUBSTITUTE(SUBSTITUTE(SUBSTITUTE(SUBSTITUTE(INDIRECT(ADDRESS(ROW($M266)+[1]Tablas!B$1,COLUMN($M267))),", ",""),"Aire","1"),"Agua","2"),"Fuego","3"),"Tierra","4"),"Luz","5"),"Oscuridad","6"))))</f>
        <v/>
      </c>
      <c r="AH267" s="15" t="str">
        <f ca="1">IF($AB267="","",IF(OR([1]Tablas!C$1&gt;MATCH("?*",$AB268:$AB284,0),INDEX($T:$T,ROW($M266)+[1]Tablas!C$1)&lt;5),"",IF(INDEX($T:$T,ROW($M266)+[1]Tablas!C$1)&lt;6,"000",SUBSTITUTE(SUBSTITUTE(SUBSTITUTE(SUBSTITUTE(SUBSTITUTE(SUBSTITUTE(SUBSTITUTE(INDIRECT(ADDRESS(ROW($M266)+[1]Tablas!C$1,COLUMN($M267))),", ",""),"Aire","1"),"Agua","2"),"Fuego","3"),"Tierra","4"),"Luz","5"),"Oscuridad","6"))))</f>
        <v/>
      </c>
      <c r="AI267" s="15" t="str">
        <f ca="1">IF($AB267="","",IF(OR([1]Tablas!D$1&gt;MATCH("?*",$AB268:$AB284,0),INDEX($T:$T,ROW($M266)+[1]Tablas!D$1)&lt;5),"",IF(INDEX($T:$T,ROW($M266)+[1]Tablas!D$1)&lt;6,"000",SUBSTITUTE(SUBSTITUTE(SUBSTITUTE(SUBSTITUTE(SUBSTITUTE(SUBSTITUTE(SUBSTITUTE(INDIRECT(ADDRESS(ROW($M266)+[1]Tablas!D$1,COLUMN($M267))),", ",""),"Aire","1"),"Agua","2"),"Fuego","3"),"Tierra","4"),"Luz","5"),"Oscuridad","6"))))</f>
        <v/>
      </c>
      <c r="AJ267" s="15" t="str">
        <f ca="1">IF($AB267="","",IF(OR([1]Tablas!E$1&gt;MATCH("?*",$AB268:$AB284,0),INDEX($T:$T,ROW($M266)+[1]Tablas!E$1)&lt;5),"",IF(INDEX($T:$T,ROW($M266)+[1]Tablas!E$1)&lt;6,"000",SUBSTITUTE(SUBSTITUTE(SUBSTITUTE(SUBSTITUTE(SUBSTITUTE(SUBSTITUTE(SUBSTITUTE(INDIRECT(ADDRESS(ROW($M266)+[1]Tablas!E$1,COLUMN($M267))),", ",""),"Aire","1"),"Agua","2"),"Fuego","3"),"Tierra","4"),"Luz","5"),"Oscuridad","6"))))</f>
        <v/>
      </c>
      <c r="AK267" s="15" t="str">
        <f ca="1">IF($AB267="","",IF(OR([1]Tablas!F$1&gt;MATCH("?*",$AB268:$AB284,0),INDEX($T:$T,ROW($M266)+[1]Tablas!F$1)&lt;5),"",IF(INDEX($T:$T,ROW($M266)+[1]Tablas!F$1)&lt;6,"000",SUBSTITUTE(SUBSTITUTE(SUBSTITUTE(SUBSTITUTE(SUBSTITUTE(SUBSTITUTE(SUBSTITUTE(INDIRECT(ADDRESS(ROW($M266)+[1]Tablas!F$1,COLUMN($M267))),", ",""),"Aire","1"),"Agua","2"),"Fuego","3"),"Tierra","4"),"Luz","5"),"Oscuridad","6"))))</f>
        <v/>
      </c>
    </row>
    <row r="268" spans="1:37" x14ac:dyDescent="0.25">
      <c r="A268" s="71"/>
      <c r="B268" s="18" t="s">
        <v>470</v>
      </c>
      <c r="C268" s="15">
        <f t="shared" si="63"/>
        <v>45</v>
      </c>
      <c r="D268" s="15">
        <f t="shared" si="64"/>
        <v>1</v>
      </c>
      <c r="E268" s="15" t="s">
        <v>161</v>
      </c>
      <c r="F268" s="15" t="str">
        <f t="array" ref="F268">IF(C268&lt;&gt;"",ADDRESS(ROW(C268),COLUMN(C268))&amp;":"&amp;ADDRESS(ROW(C268)-1+MATCH(TRUE,C269:$C$463&lt;&gt;"",0),COLUMN(U268)),F267)</f>
        <v>$C$268:$U$269</v>
      </c>
      <c r="G268" s="18" t="s">
        <v>993</v>
      </c>
      <c r="H268" s="28" t="s">
        <v>360</v>
      </c>
      <c r="M268" s="18" t="str">
        <f>IFERROR(VLOOKUP(G268,ListaEfectos!$A$4:$F$77,6,0),"")</f>
        <v>Luz, Tierra, Agua</v>
      </c>
      <c r="N268" s="46" t="str">
        <f>IF(G268="requerimiento","Desventaja",IFERROR(IF(VLOOKUP($G268,ListaEfectos!$A$4:$F$77,1,0)&lt;&gt;"","Efecto"),IFERROR(IF(VLOOKUP($G268,ListaDesventajas!$A$2:$A$24,1,0)&lt;&gt;"","Desventaja"),G268)))</f>
        <v>Efecto</v>
      </c>
      <c r="O268" s="17">
        <f ca="1">IF($N268="Efecto",IFERROR(VLOOKUP(H268,INDIRECT(VLOOKUP($G268,ListaEfectos!$A$4:$F$77,2,0)),2,0),0),IF($N268="Desventaja",IFERROR(VLOOKUP(H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15</v>
      </c>
      <c r="P268" s="15">
        <f ca="1">IF($N268="Efecto",IFERROR(VLOOKUP(I268,INDIRECT(VLOOKUP($G268,ListaEfectos!$A$4:$F$77,2,0)),2,0),0),IF($N268="Desventaja",IFERROR(VLOOKUP(I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0</v>
      </c>
      <c r="Q268" s="15">
        <f ca="1">IF($N268="Efecto",IFERROR(VLOOKUP(J268,INDIRECT(VLOOKUP($G268,ListaEfectos!$A$4:$F$77,2,0)),2,0),0),IF($N268="Desventaja",IFERROR(VLOOKUP(J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0</v>
      </c>
      <c r="R268" s="15">
        <f ca="1">IF($N268="Efecto",IFERROR(VLOOKUP(K268,INDIRECT(VLOOKUP($G268,ListaEfectos!$A$4:$F$77,2,0)),2,0),0),IF($N268="Desventaja",IFERROR(VLOOKUP(K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0</v>
      </c>
      <c r="S268" s="15">
        <f ca="1">IF($N268="Efecto",IFERROR(VLOOKUP(L268,INDIRECT(VLOOKUP($G268,ListaEfectos!$A$4:$F$77,2,0)),2,0),0),IF($N268="Desventaja",IFERROR(VLOOKUP(L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0</v>
      </c>
      <c r="T268" s="52">
        <f t="shared" ca="1" si="60"/>
        <v>15</v>
      </c>
      <c r="V268" s="15" t="str">
        <f t="shared" si="61"/>
        <v>Parada en área (25 metros de radio)</v>
      </c>
      <c r="W268" s="15" t="str">
        <f t="shared" si="62"/>
        <v/>
      </c>
      <c r="X268" s="15" t="str">
        <f t="shared" si="65"/>
        <v/>
      </c>
      <c r="Y268" s="34" t="str">
        <f t="shared" ca="1" si="59"/>
        <v>Parada en área (25 metros de radio), Habilidad de parada limitada (+90)</v>
      </c>
      <c r="Z268" s="34" t="str">
        <f t="shared" ca="1" si="66"/>
        <v/>
      </c>
      <c r="AA268" s="34" t="str">
        <f t="shared" ca="1" si="67"/>
        <v/>
      </c>
      <c r="AB268" s="61" t="str">
        <f t="shared" ca="1" si="68"/>
        <v>Parada en área (25 metros de radio), Habilidad de parada limitada (+90)</v>
      </c>
      <c r="AC268" s="62" t="str">
        <f t="shared" ca="1" si="69"/>
        <v/>
      </c>
      <c r="AD268" s="56" t="str">
        <f t="shared" si="70"/>
        <v>Anahata</v>
      </c>
      <c r="AE268" s="15" t="str">
        <f t="shared" ca="1" si="71"/>
        <v>Luz, Tierra, Agua, Agua, Luz, Tierra</v>
      </c>
      <c r="AF268" s="15" t="str">
        <f ca="1">IF($AB268="","",IF(OR([1]Tablas!A$1&gt;MATCH("?*",$AB269:$AB285,0),INDEX($T:$T,ROW($M267)+[1]Tablas!A$1)&lt;5),"",IF(INDEX($T:$T,ROW($M267)+[1]Tablas!A$1)&lt;6,"000",SUBSTITUTE(SUBSTITUTE(SUBSTITUTE(SUBSTITUTE(SUBSTITUTE(SUBSTITUTE(SUBSTITUTE(INDIRECT(ADDRESS(ROW($M267)+[1]Tablas!A$1,COLUMN($M268))),", ",""),"Aire","1"),"Agua","2"),"Fuego","3"),"Tierra","4"),"Luz","5"),"Oscuridad","6"))))</f>
        <v>542</v>
      </c>
      <c r="AG268" s="15" t="str">
        <f ca="1">IF($AB268="","",IF(OR([1]Tablas!B$1&gt;MATCH("?*",$AB269:$AB285,0),INDEX($T:$T,ROW($M267)+[1]Tablas!B$1)&lt;5),"",IF(INDEX($T:$T,ROW($M267)+[1]Tablas!B$1)&lt;6,"000",SUBSTITUTE(SUBSTITUTE(SUBSTITUTE(SUBSTITUTE(SUBSTITUTE(SUBSTITUTE(SUBSTITUTE(INDIRECT(ADDRESS(ROW($M267)+[1]Tablas!B$1,COLUMN($M268))),", ",""),"Aire","1"),"Agua","2"),"Fuego","3"),"Tierra","4"),"Luz","5"),"Oscuridad","6"))))</f>
        <v>254</v>
      </c>
      <c r="AH268" s="15" t="str">
        <f ca="1">IF($AB268="","",IF(OR([1]Tablas!C$1&gt;MATCH("?*",$AB269:$AB285,0),INDEX($T:$T,ROW($M267)+[1]Tablas!C$1)&lt;5),"",IF(INDEX($T:$T,ROW($M267)+[1]Tablas!C$1)&lt;6,"000",SUBSTITUTE(SUBSTITUTE(SUBSTITUTE(SUBSTITUTE(SUBSTITUTE(SUBSTITUTE(SUBSTITUTE(INDIRECT(ADDRESS(ROW($M267)+[1]Tablas!C$1,COLUMN($M268))),", ",""),"Aire","1"),"Agua","2"),"Fuego","3"),"Tierra","4"),"Luz","5"),"Oscuridad","6"))))</f>
        <v/>
      </c>
      <c r="AI268" s="15" t="str">
        <f ca="1">IF($AB268="","",IF(OR([1]Tablas!D$1&gt;MATCH("?*",$AB269:$AB285,0),INDEX($T:$T,ROW($M267)+[1]Tablas!D$1)&lt;5),"",IF(INDEX($T:$T,ROW($M267)+[1]Tablas!D$1)&lt;6,"000",SUBSTITUTE(SUBSTITUTE(SUBSTITUTE(SUBSTITUTE(SUBSTITUTE(SUBSTITUTE(SUBSTITUTE(INDIRECT(ADDRESS(ROW($M267)+[1]Tablas!D$1,COLUMN($M268))),", ",""),"Aire","1"),"Agua","2"),"Fuego","3"),"Tierra","4"),"Luz","5"),"Oscuridad","6"))))</f>
        <v/>
      </c>
      <c r="AJ268" s="15" t="str">
        <f ca="1">IF($AB268="","",IF(OR([1]Tablas!E$1&gt;MATCH("?*",$AB269:$AB285,0),INDEX($T:$T,ROW($M267)+[1]Tablas!E$1)&lt;5),"",IF(INDEX($T:$T,ROW($M267)+[1]Tablas!E$1)&lt;6,"000",SUBSTITUTE(SUBSTITUTE(SUBSTITUTE(SUBSTITUTE(SUBSTITUTE(SUBSTITUTE(SUBSTITUTE(INDIRECT(ADDRESS(ROW($M267)+[1]Tablas!E$1,COLUMN($M268))),", ",""),"Aire","1"),"Agua","2"),"Fuego","3"),"Tierra","4"),"Luz","5"),"Oscuridad","6"))))</f>
        <v/>
      </c>
      <c r="AK268" s="15" t="str">
        <f ca="1">IF($AB268="","",IF(OR([1]Tablas!F$1&gt;MATCH("?*",$AB269:$AB285,0),INDEX($T:$T,ROW($M267)+[1]Tablas!F$1)&lt;5),"",IF(INDEX($T:$T,ROW($M267)+[1]Tablas!F$1)&lt;6,"000",SUBSTITUTE(SUBSTITUTE(SUBSTITUTE(SUBSTITUTE(SUBSTITUTE(SUBSTITUTE(SUBSTITUTE(INDIRECT(ADDRESS(ROW($M267)+[1]Tablas!F$1,COLUMN($M268))),", ",""),"Aire","1"),"Agua","2"),"Fuego","3"),"Tierra","4"),"Luz","5"),"Oscuridad","6"))))</f>
        <v/>
      </c>
    </row>
    <row r="269" spans="1:37" x14ac:dyDescent="0.25">
      <c r="A269" s="71"/>
      <c r="C269" s="15" t="str">
        <f t="shared" si="63"/>
        <v/>
      </c>
      <c r="D269" s="15" t="str">
        <f t="shared" si="64"/>
        <v/>
      </c>
      <c r="E269" s="15" t="s">
        <v>162</v>
      </c>
      <c r="F269" s="15" t="str">
        <f t="array" ref="F269">IF(C269&lt;&gt;"",ADDRESS(ROW(C269),COLUMN(C269))&amp;":"&amp;ADDRESS(ROW(C269)-1+MATCH(TRUE,C270:$C$463&lt;&gt;"",0),COLUMN(U269)),F268)</f>
        <v>$C$268:$U$269</v>
      </c>
      <c r="G269" s="18" t="s">
        <v>994</v>
      </c>
      <c r="H269" s="29" t="s">
        <v>378</v>
      </c>
      <c r="M269" s="18" t="str">
        <f>IFERROR(VLOOKUP(G269,ListaEfectos!$A$4:$F$77,6,0),"")</f>
        <v>Agua, Luz, Tierra</v>
      </c>
      <c r="N269" s="46" t="str">
        <f>IF(G269="requerimiento","Desventaja",IFERROR(IF(VLOOKUP($G269,ListaEfectos!$A$4:$F$77,1,0)&lt;&gt;"","Efecto"),IFERROR(IF(VLOOKUP($G269,ListaDesventajas!$A$2:$A$24,1,0)&lt;&gt;"","Desventaja"),G269)))</f>
        <v>Efecto</v>
      </c>
      <c r="O269" s="17">
        <f ca="1">IF($N269="Efecto",IFERROR(VLOOKUP(H269,INDIRECT(VLOOKUP($G269,ListaEfectos!$A$4:$F$77,2,0)),2,0),0),IF($N269="Desventaja",IFERROR(VLOOKUP(H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20</v>
      </c>
      <c r="P269" s="15">
        <f ca="1">IF($N269="Efecto",IFERROR(VLOOKUP(I269,INDIRECT(VLOOKUP($G269,ListaEfectos!$A$4:$F$77,2,0)),2,0),0),IF($N269="Desventaja",IFERROR(VLOOKUP(I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0</v>
      </c>
      <c r="Q269" s="15">
        <f ca="1">IF($N269="Efecto",IFERROR(VLOOKUP(J269,INDIRECT(VLOOKUP($G269,ListaEfectos!$A$4:$F$77,2,0)),2,0),0),IF($N269="Desventaja",IFERROR(VLOOKUP(J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0</v>
      </c>
      <c r="R269" s="15">
        <f ca="1">IF($N269="Efecto",IFERROR(VLOOKUP(K269,INDIRECT(VLOOKUP($G269,ListaEfectos!$A$4:$F$77,2,0)),2,0),0),IF($N269="Desventaja",IFERROR(VLOOKUP(K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0</v>
      </c>
      <c r="S269" s="15">
        <f ca="1">IF($N269="Efecto",IFERROR(VLOOKUP(L269,INDIRECT(VLOOKUP($G269,ListaEfectos!$A$4:$F$77,2,0)),2,0),0),IF($N269="Desventaja",IFERROR(VLOOKUP(L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0</v>
      </c>
      <c r="T269" s="52">
        <f t="shared" ca="1" si="60"/>
        <v>20</v>
      </c>
      <c r="V269" s="15" t="str">
        <f t="shared" si="61"/>
        <v>Habilidad de parada limitada (+90)</v>
      </c>
      <c r="W269" s="15" t="str">
        <f t="shared" si="62"/>
        <v/>
      </c>
      <c r="X269" s="15" t="str">
        <f t="shared" si="65"/>
        <v/>
      </c>
      <c r="Y269" s="34" t="str">
        <f t="shared" ca="1" si="59"/>
        <v/>
      </c>
      <c r="Z269" s="34" t="str">
        <f t="shared" ca="1" si="66"/>
        <v/>
      </c>
      <c r="AA269" s="34" t="str">
        <f t="shared" ca="1" si="67"/>
        <v/>
      </c>
      <c r="AB269" s="61" t="str">
        <f t="shared" ca="1" si="68"/>
        <v/>
      </c>
      <c r="AC269" s="62" t="str">
        <f t="shared" ca="1" si="69"/>
        <v/>
      </c>
      <c r="AD269" s="56" t="str">
        <f t="shared" si="70"/>
        <v/>
      </c>
      <c r="AE269" s="15" t="str">
        <f t="shared" ca="1" si="71"/>
        <v/>
      </c>
      <c r="AF269" s="15" t="str">
        <f ca="1">IF($AB269="","",IF(OR([1]Tablas!A$1&gt;MATCH("?*",$AB270:$AB286,0),INDEX($T:$T,ROW($M268)+[1]Tablas!A$1)&lt;5),"",IF(INDEX($T:$T,ROW($M268)+[1]Tablas!A$1)&lt;6,"000",SUBSTITUTE(SUBSTITUTE(SUBSTITUTE(SUBSTITUTE(SUBSTITUTE(SUBSTITUTE(SUBSTITUTE(INDIRECT(ADDRESS(ROW($M268)+[1]Tablas!A$1,COLUMN($M269))),", ",""),"Aire","1"),"Agua","2"),"Fuego","3"),"Tierra","4"),"Luz","5"),"Oscuridad","6"))))</f>
        <v/>
      </c>
      <c r="AG269" s="15" t="str">
        <f ca="1">IF($AB269="","",IF(OR([1]Tablas!B$1&gt;MATCH("?*",$AB270:$AB286,0),INDEX($T:$T,ROW($M268)+[1]Tablas!B$1)&lt;5),"",IF(INDEX($T:$T,ROW($M268)+[1]Tablas!B$1)&lt;6,"000",SUBSTITUTE(SUBSTITUTE(SUBSTITUTE(SUBSTITUTE(SUBSTITUTE(SUBSTITUTE(SUBSTITUTE(INDIRECT(ADDRESS(ROW($M268)+[1]Tablas!B$1,COLUMN($M269))),", ",""),"Aire","1"),"Agua","2"),"Fuego","3"),"Tierra","4"),"Luz","5"),"Oscuridad","6"))))</f>
        <v/>
      </c>
      <c r="AH269" s="15" t="str">
        <f ca="1">IF($AB269="","",IF(OR([1]Tablas!C$1&gt;MATCH("?*",$AB270:$AB286,0),INDEX($T:$T,ROW($M268)+[1]Tablas!C$1)&lt;5),"",IF(INDEX($T:$T,ROW($M268)+[1]Tablas!C$1)&lt;6,"000",SUBSTITUTE(SUBSTITUTE(SUBSTITUTE(SUBSTITUTE(SUBSTITUTE(SUBSTITUTE(SUBSTITUTE(INDIRECT(ADDRESS(ROW($M268)+[1]Tablas!C$1,COLUMN($M269))),", ",""),"Aire","1"),"Agua","2"),"Fuego","3"),"Tierra","4"),"Luz","5"),"Oscuridad","6"))))</f>
        <v/>
      </c>
      <c r="AI269" s="15" t="str">
        <f ca="1">IF($AB269="","",IF(OR([1]Tablas!D$1&gt;MATCH("?*",$AB270:$AB286,0),INDEX($T:$T,ROW($M268)+[1]Tablas!D$1)&lt;5),"",IF(INDEX($T:$T,ROW($M268)+[1]Tablas!D$1)&lt;6,"000",SUBSTITUTE(SUBSTITUTE(SUBSTITUTE(SUBSTITUTE(SUBSTITUTE(SUBSTITUTE(SUBSTITUTE(INDIRECT(ADDRESS(ROW($M268)+[1]Tablas!D$1,COLUMN($M269))),", ",""),"Aire","1"),"Agua","2"),"Fuego","3"),"Tierra","4"),"Luz","5"),"Oscuridad","6"))))</f>
        <v/>
      </c>
      <c r="AJ269" s="15" t="str">
        <f ca="1">IF($AB269="","",IF(OR([1]Tablas!E$1&gt;MATCH("?*",$AB270:$AB286,0),INDEX($T:$T,ROW($M268)+[1]Tablas!E$1)&lt;5),"",IF(INDEX($T:$T,ROW($M268)+[1]Tablas!E$1)&lt;6,"000",SUBSTITUTE(SUBSTITUTE(SUBSTITUTE(SUBSTITUTE(SUBSTITUTE(SUBSTITUTE(SUBSTITUTE(INDIRECT(ADDRESS(ROW($M268)+[1]Tablas!E$1,COLUMN($M269))),", ",""),"Aire","1"),"Agua","2"),"Fuego","3"),"Tierra","4"),"Luz","5"),"Oscuridad","6"))))</f>
        <v/>
      </c>
      <c r="AK269" s="15" t="str">
        <f ca="1">IF($AB269="","",IF(OR([1]Tablas!F$1&gt;MATCH("?*",$AB270:$AB286,0),INDEX($T:$T,ROW($M268)+[1]Tablas!F$1)&lt;5),"",IF(INDEX($T:$T,ROW($M268)+[1]Tablas!F$1)&lt;6,"000",SUBSTITUTE(SUBSTITUTE(SUBSTITUTE(SUBSTITUTE(SUBSTITUTE(SUBSTITUTE(SUBSTITUTE(INDIRECT(ADDRESS(ROW($M268)+[1]Tablas!F$1,COLUMN($M269))),", ",""),"Aire","1"),"Agua","2"),"Fuego","3"),"Tierra","4"),"Luz","5"),"Oscuridad","6"))))</f>
        <v/>
      </c>
    </row>
    <row r="270" spans="1:37" x14ac:dyDescent="0.25">
      <c r="A270" s="71"/>
      <c r="B270" s="18" t="s">
        <v>471</v>
      </c>
      <c r="C270" s="15">
        <f t="shared" si="63"/>
        <v>55</v>
      </c>
      <c r="D270" s="15">
        <f t="shared" si="64"/>
        <v>2</v>
      </c>
      <c r="E270" s="15" t="s">
        <v>135</v>
      </c>
      <c r="F270" s="15" t="str">
        <f t="array" ref="F270">IF(C270&lt;&gt;"",ADDRESS(ROW(C270),COLUMN(C270))&amp;":"&amp;ADDRESS(ROW(C270)-1+MATCH(TRUE,C271:$C$463&lt;&gt;"",0),COLUMN(U270)),F269)</f>
        <v>$C$270:$U$272</v>
      </c>
      <c r="G270" s="18" t="s">
        <v>987</v>
      </c>
      <c r="H270" s="29" t="s">
        <v>345</v>
      </c>
      <c r="M270" s="18" t="str">
        <f>IFERROR(VLOOKUP(G270,ListaEfectos!$A$4:$F$77,6,0),"")</f>
        <v>Aire, Fuego, Oscuridad</v>
      </c>
      <c r="N270" s="46" t="str">
        <f>IF(G270="requerimiento","Desventaja",IFERROR(IF(VLOOKUP($G270,ListaEfectos!$A$4:$F$77,1,0)&lt;&gt;"","Efecto"),IFERROR(IF(VLOOKUP($G270,ListaDesventajas!$A$2:$A$24,1,0)&lt;&gt;"","Desventaja"),G270)))</f>
        <v>Efecto</v>
      </c>
      <c r="O270" s="17">
        <f ca="1">IF($N270="Efecto",IFERROR(VLOOKUP(H270,INDIRECT(VLOOKUP($G270,ListaEfectos!$A$4:$F$77,2,0)),2,0),0),IF($N270="Desventaja",IFERROR(VLOOKUP(H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20</v>
      </c>
      <c r="P270" s="15">
        <f ca="1">IF($N270="Efecto",IFERROR(VLOOKUP(I270,INDIRECT(VLOOKUP($G270,ListaEfectos!$A$4:$F$77,2,0)),2,0),0),IF($N270="Desventaja",IFERROR(VLOOKUP(I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0</v>
      </c>
      <c r="Q270" s="15">
        <f ca="1">IF($N270="Efecto",IFERROR(VLOOKUP(J270,INDIRECT(VLOOKUP($G270,ListaEfectos!$A$4:$F$77,2,0)),2,0),0),IF($N270="Desventaja",IFERROR(VLOOKUP(J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0</v>
      </c>
      <c r="R270" s="15">
        <f ca="1">IF($N270="Efecto",IFERROR(VLOOKUP(K270,INDIRECT(VLOOKUP($G270,ListaEfectos!$A$4:$F$77,2,0)),2,0),0),IF($N270="Desventaja",IFERROR(VLOOKUP(K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0</v>
      </c>
      <c r="S270" s="15">
        <f ca="1">IF($N270="Efecto",IFERROR(VLOOKUP(L270,INDIRECT(VLOOKUP($G270,ListaEfectos!$A$4:$F$77,2,0)),2,0),0),IF($N270="Desventaja",IFERROR(VLOOKUP(L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0</v>
      </c>
      <c r="T270" s="52">
        <f t="shared" ca="1" si="60"/>
        <v>20</v>
      </c>
      <c r="V270" s="15" t="str">
        <f t="shared" si="61"/>
        <v>Habilidad de ataque (+75)</v>
      </c>
      <c r="W270" s="15" t="str">
        <f t="shared" si="62"/>
        <v/>
      </c>
      <c r="X270" s="15" t="str">
        <f t="shared" si="65"/>
        <v/>
      </c>
      <c r="Y270" s="34" t="str">
        <f t="shared" ca="1" si="59"/>
        <v>Habilidad de ataque (+75), Estados Sobrenaturales (RF 160, Estado añadido: Paralización Total)</v>
      </c>
      <c r="Z270" s="34" t="str">
        <f t="shared" ca="1" si="66"/>
        <v>Daño reducido (Ningún daño)</v>
      </c>
      <c r="AA270" s="34" t="str">
        <f t="shared" ca="1" si="67"/>
        <v/>
      </c>
      <c r="AB270" s="61" t="str">
        <f t="shared" ca="1" si="68"/>
        <v>Habilidad de ataque (+75), Estados Sobrenaturales (RF 160, Estado añadido: Paralización Total)</v>
      </c>
      <c r="AC270" s="62" t="str">
        <f t="shared" ca="1" si="69"/>
        <v>Daño reducido (Ningún daño)</v>
      </c>
      <c r="AD270" s="56" t="str">
        <f t="shared" si="70"/>
        <v>Manipura</v>
      </c>
      <c r="AE270" s="15" t="str">
        <f t="shared" ca="1" si="71"/>
        <v>Aire, Fuego, Oscuridad, Luz, Oscuridad</v>
      </c>
      <c r="AF270" s="15" t="str">
        <f ca="1">IF($AB270="","",IF(OR([1]Tablas!A$1&gt;MATCH("?*",$AB271:$AB287,0),INDEX($T:$T,ROW($M269)+[1]Tablas!A$1)&lt;5),"",IF(INDEX($T:$T,ROW($M269)+[1]Tablas!A$1)&lt;6,"000",SUBSTITUTE(SUBSTITUTE(SUBSTITUTE(SUBSTITUTE(SUBSTITUTE(SUBSTITUTE(SUBSTITUTE(INDIRECT(ADDRESS(ROW($M269)+[1]Tablas!A$1,COLUMN($M270))),", ",""),"Aire","1"),"Agua","2"),"Fuego","3"),"Tierra","4"),"Luz","5"),"Oscuridad","6"))))</f>
        <v>136</v>
      </c>
      <c r="AG270" s="15" t="str">
        <f ca="1">IF($AB270="","",IF(OR([1]Tablas!B$1&gt;MATCH("?*",$AB271:$AB287,0),INDEX($T:$T,ROW($M269)+[1]Tablas!B$1)&lt;5),"",IF(INDEX($T:$T,ROW($M269)+[1]Tablas!B$1)&lt;6,"000",SUBSTITUTE(SUBSTITUTE(SUBSTITUTE(SUBSTITUTE(SUBSTITUTE(SUBSTITUTE(SUBSTITUTE(INDIRECT(ADDRESS(ROW($M269)+[1]Tablas!B$1,COLUMN($M270))),", ",""),"Aire","1"),"Agua","2"),"Fuego","3"),"Tierra","4"),"Luz","5"),"Oscuridad","6"))))</f>
        <v>56</v>
      </c>
      <c r="AH270" s="15" t="str">
        <f ca="1">IF($AB270="","",IF(OR([1]Tablas!C$1&gt;MATCH("?*",$AB271:$AB287,0),INDEX($T:$T,ROW($M269)+[1]Tablas!C$1)&lt;5),"",IF(INDEX($T:$T,ROW($M269)+[1]Tablas!C$1)&lt;6,"000",SUBSTITUTE(SUBSTITUTE(SUBSTITUTE(SUBSTITUTE(SUBSTITUTE(SUBSTITUTE(SUBSTITUTE(INDIRECT(ADDRESS(ROW($M269)+[1]Tablas!C$1,COLUMN($M270))),", ",""),"Aire","1"),"Agua","2"),"Fuego","3"),"Tierra","4"),"Luz","5"),"Oscuridad","6"))))</f>
        <v/>
      </c>
      <c r="AI270" s="15" t="str">
        <f ca="1">IF($AB270="","",IF(OR([1]Tablas!D$1&gt;MATCH("?*",$AB271:$AB287,0),INDEX($T:$T,ROW($M269)+[1]Tablas!D$1)&lt;5),"",IF(INDEX($T:$T,ROW($M269)+[1]Tablas!D$1)&lt;6,"000",SUBSTITUTE(SUBSTITUTE(SUBSTITUTE(SUBSTITUTE(SUBSTITUTE(SUBSTITUTE(SUBSTITUTE(INDIRECT(ADDRESS(ROW($M269)+[1]Tablas!D$1,COLUMN($M270))),", ",""),"Aire","1"),"Agua","2"),"Fuego","3"),"Tierra","4"),"Luz","5"),"Oscuridad","6"))))</f>
        <v/>
      </c>
      <c r="AJ270" s="15" t="str">
        <f ca="1">IF($AB270="","",IF(OR([1]Tablas!E$1&gt;MATCH("?*",$AB271:$AB287,0),INDEX($T:$T,ROW($M269)+[1]Tablas!E$1)&lt;5),"",IF(INDEX($T:$T,ROW($M269)+[1]Tablas!E$1)&lt;6,"000",SUBSTITUTE(SUBSTITUTE(SUBSTITUTE(SUBSTITUTE(SUBSTITUTE(SUBSTITUTE(SUBSTITUTE(INDIRECT(ADDRESS(ROW($M269)+[1]Tablas!E$1,COLUMN($M270))),", ",""),"Aire","1"),"Agua","2"),"Fuego","3"),"Tierra","4"),"Luz","5"),"Oscuridad","6"))))</f>
        <v/>
      </c>
      <c r="AK270" s="15" t="str">
        <f ca="1">IF($AB270="","",IF(OR([1]Tablas!F$1&gt;MATCH("?*",$AB271:$AB287,0),INDEX($T:$T,ROW($M269)+[1]Tablas!F$1)&lt;5),"",IF(INDEX($T:$T,ROW($M269)+[1]Tablas!F$1)&lt;6,"000",SUBSTITUTE(SUBSTITUTE(SUBSTITUTE(SUBSTITUTE(SUBSTITUTE(SUBSTITUTE(SUBSTITUTE(INDIRECT(ADDRESS(ROW($M269)+[1]Tablas!F$1,COLUMN($M270))),", ",""),"Aire","1"),"Agua","2"),"Fuego","3"),"Tierra","4"),"Luz","5"),"Oscuridad","6"))))</f>
        <v/>
      </c>
    </row>
    <row r="271" spans="1:37" x14ac:dyDescent="0.25">
      <c r="A271" s="71"/>
      <c r="C271" s="15" t="str">
        <f t="shared" si="63"/>
        <v/>
      </c>
      <c r="D271" s="15" t="str">
        <f t="shared" si="64"/>
        <v/>
      </c>
      <c r="E271" s="15" t="s">
        <v>163</v>
      </c>
      <c r="F271" s="15" t="str">
        <f t="array" ref="F271">IF(C271&lt;&gt;"",ADDRESS(ROW(C271),COLUMN(C271))&amp;":"&amp;ADDRESS(ROW(C271)-1+MATCH(TRUE,C272:$C$463&lt;&gt;"",0),COLUMN(U271)),F270)</f>
        <v>$C$270:$U$272</v>
      </c>
      <c r="G271" s="18" t="s">
        <v>337</v>
      </c>
      <c r="H271" s="28" t="s">
        <v>554</v>
      </c>
      <c r="I271" s="28" t="s">
        <v>373</v>
      </c>
      <c r="M271" s="18" t="str">
        <f>IFERROR(VLOOKUP(G271,ListaEfectos!$A$4:$F$77,6,0),"")</f>
        <v>Luz, Oscuridad</v>
      </c>
      <c r="N271" s="46" t="str">
        <f>IF(G271="requerimiento","Desventaja",IFERROR(IF(VLOOKUP($G271,ListaEfectos!$A$4:$F$77,1,0)&lt;&gt;"","Efecto"),IFERROR(IF(VLOOKUP($G271,ListaDesventajas!$A$2:$A$24,1,0)&lt;&gt;"","Desventaja"),G271)))</f>
        <v>Efecto</v>
      </c>
      <c r="O271" s="17">
        <f ca="1">IF($N271="Efecto",IFERROR(VLOOKUP(H271,INDIRECT(VLOOKUP($G271,ListaEfectos!$A$4:$F$77,2,0)),2,0),0),IF($N271="Desventaja",IFERROR(VLOOKUP(H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35</v>
      </c>
      <c r="P271" s="15">
        <f ca="1">IF($N271="Efecto",IFERROR(VLOOKUP(I271,INDIRECT(VLOOKUP($G271,ListaEfectos!$A$4:$F$77,2,0)),2,0),0),IF($N271="Desventaja",IFERROR(VLOOKUP(I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20</v>
      </c>
      <c r="Q271" s="15">
        <f ca="1">IF($N271="Efecto",IFERROR(VLOOKUP(J271,INDIRECT(VLOOKUP($G271,ListaEfectos!$A$4:$F$77,2,0)),2,0),0),IF($N271="Desventaja",IFERROR(VLOOKUP(J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0</v>
      </c>
      <c r="R271" s="15">
        <f ca="1">IF($N271="Efecto",IFERROR(VLOOKUP(K271,INDIRECT(VLOOKUP($G271,ListaEfectos!$A$4:$F$77,2,0)),2,0),0),IF($N271="Desventaja",IFERROR(VLOOKUP(K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0</v>
      </c>
      <c r="S271" s="15">
        <f ca="1">IF($N271="Efecto",IFERROR(VLOOKUP(L271,INDIRECT(VLOOKUP($G271,ListaEfectos!$A$4:$F$77,2,0)),2,0),0),IF($N271="Desventaja",IFERROR(VLOOKUP(L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0</v>
      </c>
      <c r="T271" s="52">
        <f t="shared" ca="1" si="60"/>
        <v>55</v>
      </c>
      <c r="V271" s="15" t="str">
        <f t="shared" si="61"/>
        <v>Estados Sobrenaturales (RF 160, Estado añadido: Paralización Total)</v>
      </c>
      <c r="W271" s="15" t="str">
        <f t="shared" si="62"/>
        <v/>
      </c>
      <c r="X271" s="15" t="str">
        <f t="shared" si="65"/>
        <v/>
      </c>
      <c r="Y271" s="34" t="str">
        <f t="shared" ca="1" si="59"/>
        <v/>
      </c>
      <c r="Z271" s="34" t="str">
        <f t="shared" ca="1" si="66"/>
        <v/>
      </c>
      <c r="AA271" s="34" t="str">
        <f t="shared" ca="1" si="67"/>
        <v/>
      </c>
      <c r="AB271" s="61" t="str">
        <f t="shared" ca="1" si="68"/>
        <v/>
      </c>
      <c r="AC271" s="62" t="str">
        <f t="shared" ca="1" si="69"/>
        <v/>
      </c>
      <c r="AD271" s="56" t="str">
        <f t="shared" si="70"/>
        <v/>
      </c>
      <c r="AE271" s="15" t="str">
        <f t="shared" ca="1" si="71"/>
        <v/>
      </c>
      <c r="AF271" s="15" t="str">
        <f ca="1">IF($AB271="","",IF(OR([1]Tablas!A$1&gt;MATCH("?*",$AB272:$AB288,0),INDEX($T:$T,ROW($M270)+[1]Tablas!A$1)&lt;5),"",IF(INDEX($T:$T,ROW($M270)+[1]Tablas!A$1)&lt;6,"000",SUBSTITUTE(SUBSTITUTE(SUBSTITUTE(SUBSTITUTE(SUBSTITUTE(SUBSTITUTE(SUBSTITUTE(INDIRECT(ADDRESS(ROW($M270)+[1]Tablas!A$1,COLUMN($M271))),", ",""),"Aire","1"),"Agua","2"),"Fuego","3"),"Tierra","4"),"Luz","5"),"Oscuridad","6"))))</f>
        <v/>
      </c>
      <c r="AG271" s="15" t="str">
        <f ca="1">IF($AB271="","",IF(OR([1]Tablas!B$1&gt;MATCH("?*",$AB272:$AB288,0),INDEX($T:$T,ROW($M270)+[1]Tablas!B$1)&lt;5),"",IF(INDEX($T:$T,ROW($M270)+[1]Tablas!B$1)&lt;6,"000",SUBSTITUTE(SUBSTITUTE(SUBSTITUTE(SUBSTITUTE(SUBSTITUTE(SUBSTITUTE(SUBSTITUTE(INDIRECT(ADDRESS(ROW($M270)+[1]Tablas!B$1,COLUMN($M271))),", ",""),"Aire","1"),"Agua","2"),"Fuego","3"),"Tierra","4"),"Luz","5"),"Oscuridad","6"))))</f>
        <v/>
      </c>
      <c r="AH271" s="15" t="str">
        <f ca="1">IF($AB271="","",IF(OR([1]Tablas!C$1&gt;MATCH("?*",$AB272:$AB288,0),INDEX($T:$T,ROW($M270)+[1]Tablas!C$1)&lt;5),"",IF(INDEX($T:$T,ROW($M270)+[1]Tablas!C$1)&lt;6,"000",SUBSTITUTE(SUBSTITUTE(SUBSTITUTE(SUBSTITUTE(SUBSTITUTE(SUBSTITUTE(SUBSTITUTE(INDIRECT(ADDRESS(ROW($M270)+[1]Tablas!C$1,COLUMN($M271))),", ",""),"Aire","1"),"Agua","2"),"Fuego","3"),"Tierra","4"),"Luz","5"),"Oscuridad","6"))))</f>
        <v/>
      </c>
      <c r="AI271" s="15" t="str">
        <f ca="1">IF($AB271="","",IF(OR([1]Tablas!D$1&gt;MATCH("?*",$AB272:$AB288,0),INDEX($T:$T,ROW($M270)+[1]Tablas!D$1)&lt;5),"",IF(INDEX($T:$T,ROW($M270)+[1]Tablas!D$1)&lt;6,"000",SUBSTITUTE(SUBSTITUTE(SUBSTITUTE(SUBSTITUTE(SUBSTITUTE(SUBSTITUTE(SUBSTITUTE(INDIRECT(ADDRESS(ROW($M270)+[1]Tablas!D$1,COLUMN($M271))),", ",""),"Aire","1"),"Agua","2"),"Fuego","3"),"Tierra","4"),"Luz","5"),"Oscuridad","6"))))</f>
        <v/>
      </c>
      <c r="AJ271" s="15" t="str">
        <f ca="1">IF($AB271="","",IF(OR([1]Tablas!E$1&gt;MATCH("?*",$AB272:$AB288,0),INDEX($T:$T,ROW($M270)+[1]Tablas!E$1)&lt;5),"",IF(INDEX($T:$T,ROW($M270)+[1]Tablas!E$1)&lt;6,"000",SUBSTITUTE(SUBSTITUTE(SUBSTITUTE(SUBSTITUTE(SUBSTITUTE(SUBSTITUTE(SUBSTITUTE(INDIRECT(ADDRESS(ROW($M270)+[1]Tablas!E$1,COLUMN($M271))),", ",""),"Aire","1"),"Agua","2"),"Fuego","3"),"Tierra","4"),"Luz","5"),"Oscuridad","6"))))</f>
        <v/>
      </c>
      <c r="AK271" s="15" t="str">
        <f ca="1">IF($AB271="","",IF(OR([1]Tablas!F$1&gt;MATCH("?*",$AB272:$AB288,0),INDEX($T:$T,ROW($M270)+[1]Tablas!F$1)&lt;5),"",IF(INDEX($T:$T,ROW($M270)+[1]Tablas!F$1)&lt;6,"000",SUBSTITUTE(SUBSTITUTE(SUBSTITUTE(SUBSTITUTE(SUBSTITUTE(SUBSTITUTE(SUBSTITUTE(INDIRECT(ADDRESS(ROW($M270)+[1]Tablas!F$1,COLUMN($M271))),", ",""),"Aire","1"),"Agua","2"),"Fuego","3"),"Tierra","4"),"Luz","5"),"Oscuridad","6"))))</f>
        <v/>
      </c>
    </row>
    <row r="272" spans="1:37" x14ac:dyDescent="0.25">
      <c r="A272" s="71"/>
      <c r="B272" s="18" t="s">
        <v>269</v>
      </c>
      <c r="C272" s="15" t="str">
        <f t="shared" si="63"/>
        <v/>
      </c>
      <c r="D272" s="15" t="str">
        <f t="shared" si="64"/>
        <v/>
      </c>
      <c r="F272" s="15" t="str">
        <f t="array" ref="F272">IF(C272&lt;&gt;"",ADDRESS(ROW(C272),COLUMN(C272))&amp;":"&amp;ADDRESS(ROW(C272)-1+MATCH(TRUE,C273:$C$463&lt;&gt;"",0),COLUMN(U272)),F271)</f>
        <v>$C$270:$U$272</v>
      </c>
      <c r="G272" s="18" t="s">
        <v>338</v>
      </c>
      <c r="H272" s="28" t="s">
        <v>257</v>
      </c>
      <c r="M272" s="18" t="str">
        <f>IFERROR(VLOOKUP(G272,ListaEfectos!$A$4:$F$77,6,0),"")</f>
        <v/>
      </c>
      <c r="N272" s="46" t="str">
        <f>IF(G272="requerimiento","Desventaja",IFERROR(IF(VLOOKUP($G272,ListaEfectos!$A$4:$F$77,1,0)&lt;&gt;"","Efecto"),IFERROR(IF(VLOOKUP($G272,ListaDesventajas!$A$2:$A$24,1,0)&lt;&gt;"","Desventaja"),G272)))</f>
        <v>Desventaja</v>
      </c>
      <c r="O272" s="17">
        <f ca="1">IF($N272="Efecto",IFERROR(VLOOKUP(H272,INDIRECT(VLOOKUP($G272,ListaEfectos!$A$4:$F$77,2,0)),2,0),0),IF($N272="Desventaja",IFERROR(VLOOKUP(H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-20</v>
      </c>
      <c r="P272" s="15">
        <f ca="1">IF($N272="Efecto",IFERROR(VLOOKUP(I272,INDIRECT(VLOOKUP($G272,ListaEfectos!$A$4:$F$77,2,0)),2,0),0),IF($N272="Desventaja",IFERROR(VLOOKUP(I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0</v>
      </c>
      <c r="Q272" s="15">
        <f ca="1">IF($N272="Efecto",IFERROR(VLOOKUP(J272,INDIRECT(VLOOKUP($G272,ListaEfectos!$A$4:$F$77,2,0)),2,0),0),IF($N272="Desventaja",IFERROR(VLOOKUP(J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0</v>
      </c>
      <c r="R272" s="15">
        <f ca="1">IF($N272="Efecto",IFERROR(VLOOKUP(K272,INDIRECT(VLOOKUP($G272,ListaEfectos!$A$4:$F$77,2,0)),2,0),0),IF($N272="Desventaja",IFERROR(VLOOKUP(K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0</v>
      </c>
      <c r="S272" s="15">
        <f ca="1">IF($N272="Efecto",IFERROR(VLOOKUP(L272,INDIRECT(VLOOKUP($G272,ListaEfectos!$A$4:$F$77,2,0)),2,0),0),IF($N272="Desventaja",IFERROR(VLOOKUP(L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0</v>
      </c>
      <c r="T272" s="52">
        <f t="shared" ca="1" si="60"/>
        <v>-20</v>
      </c>
      <c r="V272" s="15" t="str">
        <f t="shared" si="61"/>
        <v/>
      </c>
      <c r="W272" s="15" t="str">
        <f t="shared" si="62"/>
        <v>Daño reducido (Ningún daño)</v>
      </c>
      <c r="X272" s="15" t="str">
        <f t="shared" si="65"/>
        <v/>
      </c>
      <c r="Y272" s="34" t="str">
        <f t="shared" ca="1" si="59"/>
        <v/>
      </c>
      <c r="Z272" s="34" t="str">
        <f t="shared" ca="1" si="66"/>
        <v/>
      </c>
      <c r="AA272" s="34" t="str">
        <f t="shared" ca="1" si="67"/>
        <v/>
      </c>
      <c r="AB272" s="61" t="str">
        <f t="shared" ca="1" si="68"/>
        <v/>
      </c>
      <c r="AC272" s="62" t="str">
        <f t="shared" ca="1" si="69"/>
        <v/>
      </c>
      <c r="AD272" s="56" t="str">
        <f t="shared" si="70"/>
        <v>Daño reducido</v>
      </c>
      <c r="AE272" s="15" t="str">
        <f t="shared" ca="1" si="71"/>
        <v/>
      </c>
      <c r="AF272" s="15" t="str">
        <f ca="1">IF($AB272="","",IF(OR([1]Tablas!A$1&gt;MATCH("?*",$AB273:$AB289,0),INDEX($T:$T,ROW($M271)+[1]Tablas!A$1)&lt;5),"",IF(INDEX($T:$T,ROW($M271)+[1]Tablas!A$1)&lt;6,"000",SUBSTITUTE(SUBSTITUTE(SUBSTITUTE(SUBSTITUTE(SUBSTITUTE(SUBSTITUTE(SUBSTITUTE(INDIRECT(ADDRESS(ROW($M271)+[1]Tablas!A$1,COLUMN($M272))),", ",""),"Aire","1"),"Agua","2"),"Fuego","3"),"Tierra","4"),"Luz","5"),"Oscuridad","6"))))</f>
        <v/>
      </c>
      <c r="AG272" s="15" t="str">
        <f ca="1">IF($AB272="","",IF(OR([1]Tablas!B$1&gt;MATCH("?*",$AB273:$AB289,0),INDEX($T:$T,ROW($M271)+[1]Tablas!B$1)&lt;5),"",IF(INDEX($T:$T,ROW($M271)+[1]Tablas!B$1)&lt;6,"000",SUBSTITUTE(SUBSTITUTE(SUBSTITUTE(SUBSTITUTE(SUBSTITUTE(SUBSTITUTE(SUBSTITUTE(INDIRECT(ADDRESS(ROW($M271)+[1]Tablas!B$1,COLUMN($M272))),", ",""),"Aire","1"),"Agua","2"),"Fuego","3"),"Tierra","4"),"Luz","5"),"Oscuridad","6"))))</f>
        <v/>
      </c>
      <c r="AH272" s="15" t="str">
        <f ca="1">IF($AB272="","",IF(OR([1]Tablas!C$1&gt;MATCH("?*",$AB273:$AB289,0),INDEX($T:$T,ROW($M271)+[1]Tablas!C$1)&lt;5),"",IF(INDEX($T:$T,ROW($M271)+[1]Tablas!C$1)&lt;6,"000",SUBSTITUTE(SUBSTITUTE(SUBSTITUTE(SUBSTITUTE(SUBSTITUTE(SUBSTITUTE(SUBSTITUTE(INDIRECT(ADDRESS(ROW($M271)+[1]Tablas!C$1,COLUMN($M272))),", ",""),"Aire","1"),"Agua","2"),"Fuego","3"),"Tierra","4"),"Luz","5"),"Oscuridad","6"))))</f>
        <v/>
      </c>
      <c r="AI272" s="15" t="str">
        <f ca="1">IF($AB272="","",IF(OR([1]Tablas!D$1&gt;MATCH("?*",$AB273:$AB289,0),INDEX($T:$T,ROW($M271)+[1]Tablas!D$1)&lt;5),"",IF(INDEX($T:$T,ROW($M271)+[1]Tablas!D$1)&lt;6,"000",SUBSTITUTE(SUBSTITUTE(SUBSTITUTE(SUBSTITUTE(SUBSTITUTE(SUBSTITUTE(SUBSTITUTE(INDIRECT(ADDRESS(ROW($M271)+[1]Tablas!D$1,COLUMN($M272))),", ",""),"Aire","1"),"Agua","2"),"Fuego","3"),"Tierra","4"),"Luz","5"),"Oscuridad","6"))))</f>
        <v/>
      </c>
      <c r="AJ272" s="15" t="str">
        <f ca="1">IF($AB272="","",IF(OR([1]Tablas!E$1&gt;MATCH("?*",$AB273:$AB289,0),INDEX($T:$T,ROW($M271)+[1]Tablas!E$1)&lt;5),"",IF(INDEX($T:$T,ROW($M271)+[1]Tablas!E$1)&lt;6,"000",SUBSTITUTE(SUBSTITUTE(SUBSTITUTE(SUBSTITUTE(SUBSTITUTE(SUBSTITUTE(SUBSTITUTE(INDIRECT(ADDRESS(ROW($M271)+[1]Tablas!E$1,COLUMN($M272))),", ",""),"Aire","1"),"Agua","2"),"Fuego","3"),"Tierra","4"),"Luz","5"),"Oscuridad","6"))))</f>
        <v/>
      </c>
      <c r="AK272" s="15" t="str">
        <f ca="1">IF($AB272="","",IF(OR([1]Tablas!F$1&gt;MATCH("?*",$AB273:$AB289,0),INDEX($T:$T,ROW($M271)+[1]Tablas!F$1)&lt;5),"",IF(INDEX($T:$T,ROW($M271)+[1]Tablas!F$1)&lt;6,"000",SUBSTITUTE(SUBSTITUTE(SUBSTITUTE(SUBSTITUTE(SUBSTITUTE(SUBSTITUTE(SUBSTITUTE(INDIRECT(ADDRESS(ROW($M271)+[1]Tablas!F$1,COLUMN($M272))),", ",""),"Aire","1"),"Agua","2"),"Fuego","3"),"Tierra","4"),"Luz","5"),"Oscuridad","6"))))</f>
        <v/>
      </c>
    </row>
    <row r="273" spans="1:37" x14ac:dyDescent="0.25">
      <c r="A273" s="71"/>
      <c r="B273" s="18" t="s">
        <v>472</v>
      </c>
      <c r="C273" s="15">
        <f t="shared" si="63"/>
        <v>90</v>
      </c>
      <c r="D273" s="15">
        <f t="shared" si="64"/>
        <v>2</v>
      </c>
      <c r="E273" s="15" t="s">
        <v>164</v>
      </c>
      <c r="F273" s="15" t="str">
        <f t="array" ref="F273">IF(C273&lt;&gt;"",ADDRESS(ROW(C273),COLUMN(C273))&amp;":"&amp;ADDRESS(ROW(C273)-1+MATCH(TRUE,C274:$C$463&lt;&gt;"",0),COLUMN(U273)),F272)</f>
        <v>$C$273:$U$275</v>
      </c>
      <c r="G273" s="18" t="s">
        <v>340</v>
      </c>
      <c r="H273" s="29" t="s">
        <v>378</v>
      </c>
      <c r="M273" s="18" t="str">
        <f>IFERROR(VLOOKUP(G273,ListaEfectos!$A$4:$F$77,6,0),"")</f>
        <v>Agua, Aire, Tierra</v>
      </c>
      <c r="N273" s="46" t="str">
        <f>IF(G273="requerimiento","Desventaja",IFERROR(IF(VLOOKUP($G273,ListaEfectos!$A$4:$F$77,1,0)&lt;&gt;"","Efecto"),IFERROR(IF(VLOOKUP($G273,ListaDesventajas!$A$2:$A$24,1,0)&lt;&gt;"","Desventaja"),G273)))</f>
        <v>Efecto</v>
      </c>
      <c r="O273" s="17">
        <f ca="1">IF($N273="Efecto",IFERROR(VLOOKUP(H273,INDIRECT(VLOOKUP($G273,ListaEfectos!$A$4:$F$77,2,0)),2,0),0),IF($N273="Desventaja",IFERROR(VLOOKUP(H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20</v>
      </c>
      <c r="P273" s="15">
        <f ca="1">IF($N273="Efecto",IFERROR(VLOOKUP(I273,INDIRECT(VLOOKUP($G273,ListaEfectos!$A$4:$F$77,2,0)),2,0),0),IF($N273="Desventaja",IFERROR(VLOOKUP(I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0</v>
      </c>
      <c r="Q273" s="15">
        <f ca="1">IF($N273="Efecto",IFERROR(VLOOKUP(J273,INDIRECT(VLOOKUP($G273,ListaEfectos!$A$4:$F$77,2,0)),2,0),0),IF($N273="Desventaja",IFERROR(VLOOKUP(J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0</v>
      </c>
      <c r="R273" s="15">
        <f ca="1">IF($N273="Efecto",IFERROR(VLOOKUP(K273,INDIRECT(VLOOKUP($G273,ListaEfectos!$A$4:$F$77,2,0)),2,0),0),IF($N273="Desventaja",IFERROR(VLOOKUP(K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0</v>
      </c>
      <c r="S273" s="15">
        <f ca="1">IF($N273="Efecto",IFERROR(VLOOKUP(L273,INDIRECT(VLOOKUP($G273,ListaEfectos!$A$4:$F$77,2,0)),2,0),0),IF($N273="Desventaja",IFERROR(VLOOKUP(L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0</v>
      </c>
      <c r="T273" s="52">
        <f t="shared" ca="1" si="60"/>
        <v>20</v>
      </c>
      <c r="V273" s="15" t="str">
        <f t="shared" si="61"/>
        <v>Habilidad de Contraataque (+90)</v>
      </c>
      <c r="W273" s="15" t="str">
        <f t="shared" si="62"/>
        <v/>
      </c>
      <c r="X273" s="15" t="str">
        <f t="shared" si="65"/>
        <v/>
      </c>
      <c r="Y273" s="34" t="str">
        <f t="shared" ca="1" si="59"/>
        <v>Habilidad de Contraataque (+90), Maniobras de Combate y Apuntar (-50), Capacidad incrementada DES (+6)</v>
      </c>
      <c r="Z273" s="34" t="str">
        <f t="shared" ca="1" si="66"/>
        <v/>
      </c>
      <c r="AA273" s="34" t="str">
        <f t="shared" ca="1" si="67"/>
        <v/>
      </c>
      <c r="AB273" s="61" t="str">
        <f t="shared" ca="1" si="68"/>
        <v>Habilidad de Contraataque (+90), Maniobras de Combate y Apuntar (-50), Capacidad incrementada DES (+6)</v>
      </c>
      <c r="AC273" s="62" t="str">
        <f t="shared" ca="1" si="69"/>
        <v/>
      </c>
      <c r="AD273" s="56" t="str">
        <f t="shared" si="70"/>
        <v>Muladhara</v>
      </c>
      <c r="AE273" s="15" t="str">
        <f t="shared" ca="1" si="71"/>
        <v>Agua, Aire, Tierra, Aire, Agua, Fuego, Oscuridad</v>
      </c>
      <c r="AF273" s="15" t="str">
        <f ca="1">IF($AB273="","",IF(OR([1]Tablas!A$1&gt;MATCH("?*",$AB274:$AB290,0),INDEX($T:$T,ROW($M272)+[1]Tablas!A$1)&lt;5),"",IF(INDEX($T:$T,ROW($M272)+[1]Tablas!A$1)&lt;6,"000",SUBSTITUTE(SUBSTITUTE(SUBSTITUTE(SUBSTITUTE(SUBSTITUTE(SUBSTITUTE(SUBSTITUTE(INDIRECT(ADDRESS(ROW($M272)+[1]Tablas!A$1,COLUMN($M273))),", ",""),"Aire","1"),"Agua","2"),"Fuego","3"),"Tierra","4"),"Luz","5"),"Oscuridad","6"))))</f>
        <v>214</v>
      </c>
      <c r="AG273" s="15" t="str">
        <f ca="1">IF($AB273="","",IF(OR([1]Tablas!B$1&gt;MATCH("?*",$AB274:$AB290,0),INDEX($T:$T,ROW($M272)+[1]Tablas!B$1)&lt;5),"",IF(INDEX($T:$T,ROW($M272)+[1]Tablas!B$1)&lt;6,"000",SUBSTITUTE(SUBSTITUTE(SUBSTITUTE(SUBSTITUTE(SUBSTITUTE(SUBSTITUTE(SUBSTITUTE(INDIRECT(ADDRESS(ROW($M272)+[1]Tablas!B$1,COLUMN($M273))),", ",""),"Aire","1"),"Agua","2"),"Fuego","3"),"Tierra","4"),"Luz","5"),"Oscuridad","6"))))</f>
        <v>1</v>
      </c>
      <c r="AH273" s="15" t="str">
        <f ca="1">IF($AB273="","",IF(OR([1]Tablas!C$1&gt;MATCH("?*",$AB274:$AB290,0),INDEX($T:$T,ROW($M272)+[1]Tablas!C$1)&lt;5),"",IF(INDEX($T:$T,ROW($M272)+[1]Tablas!C$1)&lt;6,"000",SUBSTITUTE(SUBSTITUTE(SUBSTITUTE(SUBSTITUTE(SUBSTITUTE(SUBSTITUTE(SUBSTITUTE(INDIRECT(ADDRESS(ROW($M272)+[1]Tablas!C$1,COLUMN($M273))),", ",""),"Aire","1"),"Agua","2"),"Fuego","3"),"Tierra","4"),"Luz","5"),"Oscuridad","6"))))</f>
        <v>236</v>
      </c>
      <c r="AI273" s="15" t="str">
        <f ca="1">IF($AB273="","",IF(OR([1]Tablas!D$1&gt;MATCH("?*",$AB274:$AB290,0),INDEX($T:$T,ROW($M272)+[1]Tablas!D$1)&lt;5),"",IF(INDEX($T:$T,ROW($M272)+[1]Tablas!D$1)&lt;6,"000",SUBSTITUTE(SUBSTITUTE(SUBSTITUTE(SUBSTITUTE(SUBSTITUTE(SUBSTITUTE(SUBSTITUTE(INDIRECT(ADDRESS(ROW($M272)+[1]Tablas!D$1,COLUMN($M273))),", ",""),"Aire","1"),"Agua","2"),"Fuego","3"),"Tierra","4"),"Luz","5"),"Oscuridad","6"))))</f>
        <v/>
      </c>
      <c r="AJ273" s="15" t="str">
        <f ca="1">IF($AB273="","",IF(OR([1]Tablas!E$1&gt;MATCH("?*",$AB274:$AB290,0),INDEX($T:$T,ROW($M272)+[1]Tablas!E$1)&lt;5),"",IF(INDEX($T:$T,ROW($M272)+[1]Tablas!E$1)&lt;6,"000",SUBSTITUTE(SUBSTITUTE(SUBSTITUTE(SUBSTITUTE(SUBSTITUTE(SUBSTITUTE(SUBSTITUTE(INDIRECT(ADDRESS(ROW($M272)+[1]Tablas!E$1,COLUMN($M273))),", ",""),"Aire","1"),"Agua","2"),"Fuego","3"),"Tierra","4"),"Luz","5"),"Oscuridad","6"))))</f>
        <v/>
      </c>
      <c r="AK273" s="15" t="str">
        <f ca="1">IF($AB273="","",IF(OR([1]Tablas!F$1&gt;MATCH("?*",$AB274:$AB290,0),INDEX($T:$T,ROW($M272)+[1]Tablas!F$1)&lt;5),"",IF(INDEX($T:$T,ROW($M272)+[1]Tablas!F$1)&lt;6,"000",SUBSTITUTE(SUBSTITUTE(SUBSTITUTE(SUBSTITUTE(SUBSTITUTE(SUBSTITUTE(SUBSTITUTE(INDIRECT(ADDRESS(ROW($M272)+[1]Tablas!F$1,COLUMN($M273))),", ",""),"Aire","1"),"Agua","2"),"Fuego","3"),"Tierra","4"),"Luz","5"),"Oscuridad","6"))))</f>
        <v/>
      </c>
    </row>
    <row r="274" spans="1:37" x14ac:dyDescent="0.25">
      <c r="A274" s="71"/>
      <c r="C274" s="15" t="str">
        <f t="shared" si="63"/>
        <v/>
      </c>
      <c r="D274" s="15" t="str">
        <f t="shared" si="64"/>
        <v/>
      </c>
      <c r="E274" s="15" t="s">
        <v>165</v>
      </c>
      <c r="F274" s="15" t="str">
        <f t="array" ref="F274">IF(C274&lt;&gt;"",ADDRESS(ROW(C274),COLUMN(C274))&amp;":"&amp;ADDRESS(ROW(C274)-1+MATCH(TRUE,C275:$C$463&lt;&gt;"",0),COLUMN(U274)),F273)</f>
        <v>$C$273:$U$275</v>
      </c>
      <c r="G274" s="18" t="s">
        <v>305</v>
      </c>
      <c r="H274" s="29" t="s">
        <v>359</v>
      </c>
      <c r="M274" s="18" t="str">
        <f>IFERROR(VLOOKUP(G274,ListaEfectos!$A$4:$F$77,6,0),"")</f>
        <v>Aire</v>
      </c>
      <c r="N274" s="46" t="str">
        <f>IF(G274="requerimiento","Desventaja",IFERROR(IF(VLOOKUP($G274,ListaEfectos!$A$4:$F$77,1,0)&lt;&gt;"","Efecto"),IFERROR(IF(VLOOKUP($G274,ListaDesventajas!$A$2:$A$24,1,0)&lt;&gt;"","Desventaja"),G274)))</f>
        <v>Efecto</v>
      </c>
      <c r="O274" s="17">
        <f ca="1">IF($N274="Efecto",IFERROR(VLOOKUP(H274,INDIRECT(VLOOKUP($G274,ListaEfectos!$A$4:$F$77,2,0)),2,0),0),IF($N274="Desventaja",IFERROR(VLOOKUP(H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10</v>
      </c>
      <c r="P274" s="15">
        <f ca="1">IF($N274="Efecto",IFERROR(VLOOKUP(I274,INDIRECT(VLOOKUP($G274,ListaEfectos!$A$4:$F$77,2,0)),2,0),0),IF($N274="Desventaja",IFERROR(VLOOKUP(I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0</v>
      </c>
      <c r="Q274" s="15">
        <f ca="1">IF($N274="Efecto",IFERROR(VLOOKUP(J274,INDIRECT(VLOOKUP($G274,ListaEfectos!$A$4:$F$77,2,0)),2,0),0),IF($N274="Desventaja",IFERROR(VLOOKUP(J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0</v>
      </c>
      <c r="R274" s="15">
        <f ca="1">IF($N274="Efecto",IFERROR(VLOOKUP(K274,INDIRECT(VLOOKUP($G274,ListaEfectos!$A$4:$F$77,2,0)),2,0),0),IF($N274="Desventaja",IFERROR(VLOOKUP(K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0</v>
      </c>
      <c r="S274" s="15">
        <f ca="1">IF($N274="Efecto",IFERROR(VLOOKUP(L274,INDIRECT(VLOOKUP($G274,ListaEfectos!$A$4:$F$77,2,0)),2,0),0),IF($N274="Desventaja",IFERROR(VLOOKUP(L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0</v>
      </c>
      <c r="T274" s="52">
        <f t="shared" ca="1" si="60"/>
        <v>10</v>
      </c>
      <c r="V274" s="15" t="str">
        <f t="shared" si="61"/>
        <v>Maniobras de Combate y Apuntar (-50)</v>
      </c>
      <c r="W274" s="15" t="str">
        <f t="shared" si="62"/>
        <v/>
      </c>
      <c r="X274" s="15" t="str">
        <f t="shared" si="65"/>
        <v/>
      </c>
      <c r="Y274" s="34" t="str">
        <f t="shared" ca="1" si="59"/>
        <v/>
      </c>
      <c r="Z274" s="34" t="str">
        <f t="shared" ca="1" si="66"/>
        <v/>
      </c>
      <c r="AA274" s="34" t="str">
        <f t="shared" ca="1" si="67"/>
        <v/>
      </c>
      <c r="AB274" s="61" t="str">
        <f t="shared" ca="1" si="68"/>
        <v/>
      </c>
      <c r="AC274" s="62" t="str">
        <f t="shared" ca="1" si="69"/>
        <v/>
      </c>
      <c r="AD274" s="56" t="str">
        <f t="shared" si="70"/>
        <v/>
      </c>
      <c r="AE274" s="15" t="str">
        <f t="shared" ca="1" si="71"/>
        <v/>
      </c>
      <c r="AF274" s="15" t="str">
        <f ca="1">IF($AB274="","",IF(OR([1]Tablas!A$1&gt;MATCH("?*",$AB275:$AB291,0),INDEX($T:$T,ROW($M273)+[1]Tablas!A$1)&lt;5),"",IF(INDEX($T:$T,ROW($M273)+[1]Tablas!A$1)&lt;6,"000",SUBSTITUTE(SUBSTITUTE(SUBSTITUTE(SUBSTITUTE(SUBSTITUTE(SUBSTITUTE(SUBSTITUTE(INDIRECT(ADDRESS(ROW($M273)+[1]Tablas!A$1,COLUMN($M274))),", ",""),"Aire","1"),"Agua","2"),"Fuego","3"),"Tierra","4"),"Luz","5"),"Oscuridad","6"))))</f>
        <v/>
      </c>
      <c r="AG274" s="15" t="str">
        <f ca="1">IF($AB274="","",IF(OR([1]Tablas!B$1&gt;MATCH("?*",$AB275:$AB291,0),INDEX($T:$T,ROW($M273)+[1]Tablas!B$1)&lt;5),"",IF(INDEX($T:$T,ROW($M273)+[1]Tablas!B$1)&lt;6,"000",SUBSTITUTE(SUBSTITUTE(SUBSTITUTE(SUBSTITUTE(SUBSTITUTE(SUBSTITUTE(SUBSTITUTE(INDIRECT(ADDRESS(ROW($M273)+[1]Tablas!B$1,COLUMN($M274))),", ",""),"Aire","1"),"Agua","2"),"Fuego","3"),"Tierra","4"),"Luz","5"),"Oscuridad","6"))))</f>
        <v/>
      </c>
      <c r="AH274" s="15" t="str">
        <f ca="1">IF($AB274="","",IF(OR([1]Tablas!C$1&gt;MATCH("?*",$AB275:$AB291,0),INDEX($T:$T,ROW($M273)+[1]Tablas!C$1)&lt;5),"",IF(INDEX($T:$T,ROW($M273)+[1]Tablas!C$1)&lt;6,"000",SUBSTITUTE(SUBSTITUTE(SUBSTITUTE(SUBSTITUTE(SUBSTITUTE(SUBSTITUTE(SUBSTITUTE(INDIRECT(ADDRESS(ROW($M273)+[1]Tablas!C$1,COLUMN($M274))),", ",""),"Aire","1"),"Agua","2"),"Fuego","3"),"Tierra","4"),"Luz","5"),"Oscuridad","6"))))</f>
        <v/>
      </c>
      <c r="AI274" s="15" t="str">
        <f ca="1">IF($AB274="","",IF(OR([1]Tablas!D$1&gt;MATCH("?*",$AB275:$AB291,0),INDEX($T:$T,ROW($M273)+[1]Tablas!D$1)&lt;5),"",IF(INDEX($T:$T,ROW($M273)+[1]Tablas!D$1)&lt;6,"000",SUBSTITUTE(SUBSTITUTE(SUBSTITUTE(SUBSTITUTE(SUBSTITUTE(SUBSTITUTE(SUBSTITUTE(INDIRECT(ADDRESS(ROW($M273)+[1]Tablas!D$1,COLUMN($M274))),", ",""),"Aire","1"),"Agua","2"),"Fuego","3"),"Tierra","4"),"Luz","5"),"Oscuridad","6"))))</f>
        <v/>
      </c>
      <c r="AJ274" s="15" t="str">
        <f ca="1">IF($AB274="","",IF(OR([1]Tablas!E$1&gt;MATCH("?*",$AB275:$AB291,0),INDEX($T:$T,ROW($M273)+[1]Tablas!E$1)&lt;5),"",IF(INDEX($T:$T,ROW($M273)+[1]Tablas!E$1)&lt;6,"000",SUBSTITUTE(SUBSTITUTE(SUBSTITUTE(SUBSTITUTE(SUBSTITUTE(SUBSTITUTE(SUBSTITUTE(INDIRECT(ADDRESS(ROW($M273)+[1]Tablas!E$1,COLUMN($M274))),", ",""),"Aire","1"),"Agua","2"),"Fuego","3"),"Tierra","4"),"Luz","5"),"Oscuridad","6"))))</f>
        <v/>
      </c>
      <c r="AK274" s="15" t="str">
        <f ca="1">IF($AB274="","",IF(OR([1]Tablas!F$1&gt;MATCH("?*",$AB275:$AB291,0),INDEX($T:$T,ROW($M273)+[1]Tablas!F$1)&lt;5),"",IF(INDEX($T:$T,ROW($M273)+[1]Tablas!F$1)&lt;6,"000",SUBSTITUTE(SUBSTITUTE(SUBSTITUTE(SUBSTITUTE(SUBSTITUTE(SUBSTITUTE(SUBSTITUTE(INDIRECT(ADDRESS(ROW($M273)+[1]Tablas!F$1,COLUMN($M274))),", ",""),"Aire","1"),"Agua","2"),"Fuego","3"),"Tierra","4"),"Luz","5"),"Oscuridad","6"))))</f>
        <v/>
      </c>
    </row>
    <row r="275" spans="1:37" x14ac:dyDescent="0.25">
      <c r="A275" s="71"/>
      <c r="C275" s="15" t="str">
        <f t="shared" si="63"/>
        <v/>
      </c>
      <c r="D275" s="15" t="str">
        <f t="shared" si="64"/>
        <v/>
      </c>
      <c r="E275" s="15" t="s">
        <v>166</v>
      </c>
      <c r="F275" s="15" t="str">
        <f t="array" ref="F275">IF(C275&lt;&gt;"",ADDRESS(ROW(C275),COLUMN(C275))&amp;":"&amp;ADDRESS(ROW(C275)-1+MATCH(TRUE,C276:$C$463&lt;&gt;"",0),COLUMN(U275)),F274)</f>
        <v>$C$273:$U$275</v>
      </c>
      <c r="G275" s="18" t="s">
        <v>995</v>
      </c>
      <c r="H275" s="29" t="s">
        <v>357</v>
      </c>
      <c r="M275" s="18" t="str">
        <f>IFERROR(VLOOKUP(G275,ListaEfectos!$A$4:$F$77,6,0),"")</f>
        <v>Agua, Fuego, Oscuridad</v>
      </c>
      <c r="N275" s="46" t="str">
        <f>IF(G275="requerimiento","Desventaja",IFERROR(IF(VLOOKUP($G275,ListaEfectos!$A$4:$F$77,1,0)&lt;&gt;"","Efecto"),IFERROR(IF(VLOOKUP($G275,ListaDesventajas!$A$2:$A$24,1,0)&lt;&gt;"","Desventaja"),G275)))</f>
        <v>Efecto</v>
      </c>
      <c r="O275" s="17">
        <f ca="1">IF($N275="Efecto",IFERROR(VLOOKUP(H275,INDIRECT(VLOOKUP($G275,ListaEfectos!$A$4:$F$77,2,0)),2,0),0),IF($N275="Desventaja",IFERROR(VLOOKUP(H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20</v>
      </c>
      <c r="P275" s="15">
        <f ca="1">IF($N275="Efecto",IFERROR(VLOOKUP(I275,INDIRECT(VLOOKUP($G275,ListaEfectos!$A$4:$F$77,2,0)),2,0),0),IF($N275="Desventaja",IFERROR(VLOOKUP(I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0</v>
      </c>
      <c r="Q275" s="15">
        <f ca="1">IF($N275="Efecto",IFERROR(VLOOKUP(J275,INDIRECT(VLOOKUP($G275,ListaEfectos!$A$4:$F$77,2,0)),2,0),0),IF($N275="Desventaja",IFERROR(VLOOKUP(J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0</v>
      </c>
      <c r="R275" s="15">
        <f ca="1">IF($N275="Efecto",IFERROR(VLOOKUP(K275,INDIRECT(VLOOKUP($G275,ListaEfectos!$A$4:$F$77,2,0)),2,0),0),IF($N275="Desventaja",IFERROR(VLOOKUP(K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0</v>
      </c>
      <c r="S275" s="15">
        <f ca="1">IF($N275="Efecto",IFERROR(VLOOKUP(L275,INDIRECT(VLOOKUP($G275,ListaEfectos!$A$4:$F$77,2,0)),2,0),0),IF($N275="Desventaja",IFERROR(VLOOKUP(L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0</v>
      </c>
      <c r="T275" s="52">
        <f t="shared" ca="1" si="60"/>
        <v>20</v>
      </c>
      <c r="V275" s="15" t="str">
        <f t="shared" si="61"/>
        <v>Capacidad incrementada DES (+6)</v>
      </c>
      <c r="W275" s="15" t="str">
        <f t="shared" si="62"/>
        <v/>
      </c>
      <c r="X275" s="15" t="str">
        <f t="shared" si="65"/>
        <v/>
      </c>
      <c r="Y275" s="34" t="str">
        <f t="shared" ca="1" si="59"/>
        <v/>
      </c>
      <c r="Z275" s="34" t="str">
        <f t="shared" ca="1" si="66"/>
        <v/>
      </c>
      <c r="AA275" s="34" t="str">
        <f t="shared" ca="1" si="67"/>
        <v/>
      </c>
      <c r="AB275" s="61" t="str">
        <f t="shared" ca="1" si="68"/>
        <v/>
      </c>
      <c r="AC275" s="62" t="str">
        <f t="shared" ca="1" si="69"/>
        <v/>
      </c>
      <c r="AD275" s="56" t="str">
        <f t="shared" si="70"/>
        <v/>
      </c>
      <c r="AE275" s="15" t="str">
        <f t="shared" ca="1" si="71"/>
        <v/>
      </c>
      <c r="AF275" s="15" t="str">
        <f ca="1">IF($AB275="","",IF(OR([1]Tablas!A$1&gt;MATCH("?*",$AB276:$AB292,0),INDEX($T:$T,ROW($M274)+[1]Tablas!A$1)&lt;5),"",IF(INDEX($T:$T,ROW($M274)+[1]Tablas!A$1)&lt;6,"000",SUBSTITUTE(SUBSTITUTE(SUBSTITUTE(SUBSTITUTE(SUBSTITUTE(SUBSTITUTE(SUBSTITUTE(INDIRECT(ADDRESS(ROW($M274)+[1]Tablas!A$1,COLUMN($M275))),", ",""),"Aire","1"),"Agua","2"),"Fuego","3"),"Tierra","4"),"Luz","5"),"Oscuridad","6"))))</f>
        <v/>
      </c>
      <c r="AG275" s="15" t="str">
        <f ca="1">IF($AB275="","",IF(OR([1]Tablas!B$1&gt;MATCH("?*",$AB276:$AB292,0),INDEX($T:$T,ROW($M274)+[1]Tablas!B$1)&lt;5),"",IF(INDEX($T:$T,ROW($M274)+[1]Tablas!B$1)&lt;6,"000",SUBSTITUTE(SUBSTITUTE(SUBSTITUTE(SUBSTITUTE(SUBSTITUTE(SUBSTITUTE(SUBSTITUTE(INDIRECT(ADDRESS(ROW($M274)+[1]Tablas!B$1,COLUMN($M275))),", ",""),"Aire","1"),"Agua","2"),"Fuego","3"),"Tierra","4"),"Luz","5"),"Oscuridad","6"))))</f>
        <v/>
      </c>
      <c r="AH275" s="15" t="str">
        <f ca="1">IF($AB275="","",IF(OR([1]Tablas!C$1&gt;MATCH("?*",$AB276:$AB292,0),INDEX($T:$T,ROW($M274)+[1]Tablas!C$1)&lt;5),"",IF(INDEX($T:$T,ROW($M274)+[1]Tablas!C$1)&lt;6,"000",SUBSTITUTE(SUBSTITUTE(SUBSTITUTE(SUBSTITUTE(SUBSTITUTE(SUBSTITUTE(SUBSTITUTE(INDIRECT(ADDRESS(ROW($M274)+[1]Tablas!C$1,COLUMN($M275))),", ",""),"Aire","1"),"Agua","2"),"Fuego","3"),"Tierra","4"),"Luz","5"),"Oscuridad","6"))))</f>
        <v/>
      </c>
      <c r="AI275" s="15" t="str">
        <f ca="1">IF($AB275="","",IF(OR([1]Tablas!D$1&gt;MATCH("?*",$AB276:$AB292,0),INDEX($T:$T,ROW($M274)+[1]Tablas!D$1)&lt;5),"",IF(INDEX($T:$T,ROW($M274)+[1]Tablas!D$1)&lt;6,"000",SUBSTITUTE(SUBSTITUTE(SUBSTITUTE(SUBSTITUTE(SUBSTITUTE(SUBSTITUTE(SUBSTITUTE(INDIRECT(ADDRESS(ROW($M274)+[1]Tablas!D$1,COLUMN($M275))),", ",""),"Aire","1"),"Agua","2"),"Fuego","3"),"Tierra","4"),"Luz","5"),"Oscuridad","6"))))</f>
        <v/>
      </c>
      <c r="AJ275" s="15" t="str">
        <f ca="1">IF($AB275="","",IF(OR([1]Tablas!E$1&gt;MATCH("?*",$AB276:$AB292,0),INDEX($T:$T,ROW($M274)+[1]Tablas!E$1)&lt;5),"",IF(INDEX($T:$T,ROW($M274)+[1]Tablas!E$1)&lt;6,"000",SUBSTITUTE(SUBSTITUTE(SUBSTITUTE(SUBSTITUTE(SUBSTITUTE(SUBSTITUTE(SUBSTITUTE(INDIRECT(ADDRESS(ROW($M274)+[1]Tablas!E$1,COLUMN($M275))),", ",""),"Aire","1"),"Agua","2"),"Fuego","3"),"Tierra","4"),"Luz","5"),"Oscuridad","6"))))</f>
        <v/>
      </c>
      <c r="AK275" s="15" t="str">
        <f ca="1">IF($AB275="","",IF(OR([1]Tablas!F$1&gt;MATCH("?*",$AB276:$AB292,0),INDEX($T:$T,ROW($M274)+[1]Tablas!F$1)&lt;5),"",IF(INDEX($T:$T,ROW($M274)+[1]Tablas!F$1)&lt;6,"000",SUBSTITUTE(SUBSTITUTE(SUBSTITUTE(SUBSTITUTE(SUBSTITUTE(SUBSTITUTE(SUBSTITUTE(INDIRECT(ADDRESS(ROW($M274)+[1]Tablas!F$1,COLUMN($M275))),", ",""),"Aire","1"),"Agua","2"),"Fuego","3"),"Tierra","4"),"Luz","5"),"Oscuridad","6"))))</f>
        <v/>
      </c>
    </row>
    <row r="276" spans="1:37" x14ac:dyDescent="0.25">
      <c r="A276" s="71"/>
      <c r="B276" s="18" t="s">
        <v>473</v>
      </c>
      <c r="C276" s="15">
        <f t="shared" si="63"/>
        <v>95</v>
      </c>
      <c r="D276" s="15">
        <f t="shared" si="64"/>
        <v>3</v>
      </c>
      <c r="E276" s="15" t="s">
        <v>167</v>
      </c>
      <c r="F276" s="15" t="str">
        <f t="array" ref="F276">IF(C276&lt;&gt;"",ADDRESS(ROW(C276),COLUMN(C276))&amp;":"&amp;ADDRESS(ROW(C276)-1+MATCH(TRUE,C277:$C$463&lt;&gt;"",0),COLUMN(U276)),F275)</f>
        <v>$C$276:$U$278</v>
      </c>
      <c r="G276" s="18" t="s">
        <v>996</v>
      </c>
      <c r="H276" s="29" t="s">
        <v>350</v>
      </c>
      <c r="M276" s="18" t="str">
        <f>IFERROR(VLOOKUP(G276,ListaEfectos!$A$4:$F$77,6,0),"")</f>
        <v>Agua, Luz, Tierra</v>
      </c>
      <c r="N276" s="46" t="str">
        <f>IF(G276="requerimiento","Desventaja",IFERROR(IF(VLOOKUP($G276,ListaEfectos!$A$4:$F$77,1,0)&lt;&gt;"","Efecto"),IFERROR(IF(VLOOKUP($G276,ListaDesventajas!$A$2:$A$24,1,0)&lt;&gt;"","Desventaja"),G276)))</f>
        <v>Efecto</v>
      </c>
      <c r="O276" s="17">
        <f ca="1">IF($N276="Efecto",IFERROR(VLOOKUP(H276,INDIRECT(VLOOKUP($G276,ListaEfectos!$A$4:$F$77,2,0)),2,0),0),IF($N276="Desventaja",IFERROR(VLOOKUP(H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45</v>
      </c>
      <c r="P276" s="15">
        <f ca="1">IF($N276="Efecto",IFERROR(VLOOKUP(I276,INDIRECT(VLOOKUP($G276,ListaEfectos!$A$4:$F$77,2,0)),2,0),0),IF($N276="Desventaja",IFERROR(VLOOKUP(I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0</v>
      </c>
      <c r="Q276" s="15">
        <f ca="1">IF($N276="Efecto",IFERROR(VLOOKUP(J276,INDIRECT(VLOOKUP($G276,ListaEfectos!$A$4:$F$77,2,0)),2,0),0),IF($N276="Desventaja",IFERROR(VLOOKUP(J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0</v>
      </c>
      <c r="R276" s="15">
        <f ca="1">IF($N276="Efecto",IFERROR(VLOOKUP(K276,INDIRECT(VLOOKUP($G276,ListaEfectos!$A$4:$F$77,2,0)),2,0),0),IF($N276="Desventaja",IFERROR(VLOOKUP(K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0</v>
      </c>
      <c r="S276" s="15">
        <f ca="1">IF($N276="Efecto",IFERROR(VLOOKUP(L276,INDIRECT(VLOOKUP($G276,ListaEfectos!$A$4:$F$77,2,0)),2,0),0),IF($N276="Desventaja",IFERROR(VLOOKUP(L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0</v>
      </c>
      <c r="T276" s="52">
        <f t="shared" ca="1" si="60"/>
        <v>45</v>
      </c>
      <c r="V276" s="15" t="str">
        <f t="shared" si="61"/>
        <v>Habilidad de parada (+175)</v>
      </c>
      <c r="W276" s="15" t="str">
        <f t="shared" si="62"/>
        <v/>
      </c>
      <c r="X276" s="15" t="str">
        <f t="shared" si="65"/>
        <v/>
      </c>
      <c r="Y276" s="34" t="str">
        <f t="shared" ca="1" si="59"/>
        <v>Habilidad de parada (+175), Escudo de Energía (800 PV), Reflectar el Ataque</v>
      </c>
      <c r="Z276" s="34" t="str">
        <f t="shared" ca="1" si="66"/>
        <v/>
      </c>
      <c r="AA276" s="34" t="str">
        <f t="shared" ca="1" si="67"/>
        <v/>
      </c>
      <c r="AB276" s="61" t="str">
        <f t="shared" ca="1" si="68"/>
        <v>Habilidad de parada (+175), Escudo de Energía (800 PV), Reflectar el Ataque</v>
      </c>
      <c r="AC276" s="62" t="str">
        <f t="shared" ca="1" si="69"/>
        <v/>
      </c>
      <c r="AD276" s="56" t="str">
        <f t="shared" si="70"/>
        <v>Nirvana</v>
      </c>
      <c r="AE276" s="15" t="str">
        <f t="shared" ca="1" si="71"/>
        <v>Agua, Luz, Tierra, Agua, Agua, Luz, Oscuridad</v>
      </c>
      <c r="AF276" s="15" t="str">
        <f ca="1">IF($AB276="","",IF(OR([1]Tablas!A$1&gt;MATCH("?*",$AB277:$AB293,0),INDEX($T:$T,ROW($M275)+[1]Tablas!A$1)&lt;5),"",IF(INDEX($T:$T,ROW($M275)+[1]Tablas!A$1)&lt;6,"000",SUBSTITUTE(SUBSTITUTE(SUBSTITUTE(SUBSTITUTE(SUBSTITUTE(SUBSTITUTE(SUBSTITUTE(INDIRECT(ADDRESS(ROW($M275)+[1]Tablas!A$1,COLUMN($M276))),", ",""),"Aire","1"),"Agua","2"),"Fuego","3"),"Tierra","4"),"Luz","5"),"Oscuridad","6"))))</f>
        <v>254</v>
      </c>
      <c r="AG276" s="15" t="str">
        <f ca="1">IF($AB276="","",IF(OR([1]Tablas!B$1&gt;MATCH("?*",$AB277:$AB293,0),INDEX($T:$T,ROW($M275)+[1]Tablas!B$1)&lt;5),"",IF(INDEX($T:$T,ROW($M275)+[1]Tablas!B$1)&lt;6,"000",SUBSTITUTE(SUBSTITUTE(SUBSTITUTE(SUBSTITUTE(SUBSTITUTE(SUBSTITUTE(SUBSTITUTE(INDIRECT(ADDRESS(ROW($M275)+[1]Tablas!B$1,COLUMN($M276))),", ",""),"Aire","1"),"Agua","2"),"Fuego","3"),"Tierra","4"),"Luz","5"),"Oscuridad","6"))))</f>
        <v>2</v>
      </c>
      <c r="AH276" s="15" t="str">
        <f ca="1">IF($AB276="","",IF(OR([1]Tablas!C$1&gt;MATCH("?*",$AB277:$AB293,0),INDEX($T:$T,ROW($M275)+[1]Tablas!C$1)&lt;5),"",IF(INDEX($T:$T,ROW($M275)+[1]Tablas!C$1)&lt;6,"000",SUBSTITUTE(SUBSTITUTE(SUBSTITUTE(SUBSTITUTE(SUBSTITUTE(SUBSTITUTE(SUBSTITUTE(INDIRECT(ADDRESS(ROW($M275)+[1]Tablas!C$1,COLUMN($M276))),", ",""),"Aire","1"),"Agua","2"),"Fuego","3"),"Tierra","4"),"Luz","5"),"Oscuridad","6"))))</f>
        <v>256</v>
      </c>
      <c r="AI276" s="15" t="str">
        <f ca="1">IF($AB276="","",IF(OR([1]Tablas!D$1&gt;MATCH("?*",$AB277:$AB293,0),INDEX($T:$T,ROW($M275)+[1]Tablas!D$1)&lt;5),"",IF(INDEX($T:$T,ROW($M275)+[1]Tablas!D$1)&lt;6,"000",SUBSTITUTE(SUBSTITUTE(SUBSTITUTE(SUBSTITUTE(SUBSTITUTE(SUBSTITUTE(SUBSTITUTE(INDIRECT(ADDRESS(ROW($M275)+[1]Tablas!D$1,COLUMN($M276))),", ",""),"Aire","1"),"Agua","2"),"Fuego","3"),"Tierra","4"),"Luz","5"),"Oscuridad","6"))))</f>
        <v/>
      </c>
      <c r="AJ276" s="15" t="str">
        <f ca="1">IF($AB276="","",IF(OR([1]Tablas!E$1&gt;MATCH("?*",$AB277:$AB293,0),INDEX($T:$T,ROW($M275)+[1]Tablas!E$1)&lt;5),"",IF(INDEX($T:$T,ROW($M275)+[1]Tablas!E$1)&lt;6,"000",SUBSTITUTE(SUBSTITUTE(SUBSTITUTE(SUBSTITUTE(SUBSTITUTE(SUBSTITUTE(SUBSTITUTE(INDIRECT(ADDRESS(ROW($M275)+[1]Tablas!E$1,COLUMN($M276))),", ",""),"Aire","1"),"Agua","2"),"Fuego","3"),"Tierra","4"),"Luz","5"),"Oscuridad","6"))))</f>
        <v/>
      </c>
      <c r="AK276" s="15" t="str">
        <f ca="1">IF($AB276="","",IF(OR([1]Tablas!F$1&gt;MATCH("?*",$AB277:$AB293,0),INDEX($T:$T,ROW($M275)+[1]Tablas!F$1)&lt;5),"",IF(INDEX($T:$T,ROW($M275)+[1]Tablas!F$1)&lt;6,"000",SUBSTITUTE(SUBSTITUTE(SUBSTITUTE(SUBSTITUTE(SUBSTITUTE(SUBSTITUTE(SUBSTITUTE(INDIRECT(ADDRESS(ROW($M275)+[1]Tablas!F$1,COLUMN($M276))),", ",""),"Aire","1"),"Agua","2"),"Fuego","3"),"Tierra","4"),"Luz","5"),"Oscuridad","6"))))</f>
        <v/>
      </c>
    </row>
    <row r="277" spans="1:37" x14ac:dyDescent="0.25">
      <c r="A277" s="71"/>
      <c r="C277" s="15" t="str">
        <f t="shared" si="63"/>
        <v/>
      </c>
      <c r="D277" s="15" t="str">
        <f t="shared" si="64"/>
        <v/>
      </c>
      <c r="E277" s="15" t="s">
        <v>168</v>
      </c>
      <c r="F277" s="15" t="str">
        <f t="array" ref="F277">IF(C277&lt;&gt;"",ADDRESS(ROW(C277),COLUMN(C277))&amp;":"&amp;ADDRESS(ROW(C277)-1+MATCH(TRUE,C278:$C$463&lt;&gt;"",0),COLUMN(U277)),F276)</f>
        <v>$C$276:$U$278</v>
      </c>
      <c r="G277" s="18" t="s">
        <v>336</v>
      </c>
      <c r="H277" s="28" t="s">
        <v>792</v>
      </c>
      <c r="M277" s="18" t="str">
        <f>IFERROR(VLOOKUP(G277,ListaEfectos!$A$4:$F$77,6,0),"")</f>
        <v>Agua</v>
      </c>
      <c r="N277" s="46" t="str">
        <f>IF(G277="requerimiento","Desventaja",IFERROR(IF(VLOOKUP($G277,ListaEfectos!$A$4:$F$77,1,0)&lt;&gt;"","Efecto"),IFERROR(IF(VLOOKUP($G277,ListaDesventajas!$A$2:$A$24,1,0)&lt;&gt;"","Desventaja"),G277)))</f>
        <v>Efecto</v>
      </c>
      <c r="O277" s="17">
        <f ca="1">IF($N277="Efecto",IFERROR(VLOOKUP(H277,INDIRECT(VLOOKUP($G277,ListaEfectos!$A$4:$F$77,2,0)),2,0),0),IF($N277="Desventaja",IFERROR(VLOOKUP(H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25</v>
      </c>
      <c r="P277" s="15">
        <f ca="1">IF($N277="Efecto",IFERROR(VLOOKUP(I277,INDIRECT(VLOOKUP($G277,ListaEfectos!$A$4:$F$77,2,0)),2,0),0),IF($N277="Desventaja",IFERROR(VLOOKUP(I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0</v>
      </c>
      <c r="Q277" s="15">
        <f ca="1">IF($N277="Efecto",IFERROR(VLOOKUP(J277,INDIRECT(VLOOKUP($G277,ListaEfectos!$A$4:$F$77,2,0)),2,0),0),IF($N277="Desventaja",IFERROR(VLOOKUP(J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0</v>
      </c>
      <c r="R277" s="15">
        <f ca="1">IF($N277="Efecto",IFERROR(VLOOKUP(K277,INDIRECT(VLOOKUP($G277,ListaEfectos!$A$4:$F$77,2,0)),2,0),0),IF($N277="Desventaja",IFERROR(VLOOKUP(K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0</v>
      </c>
      <c r="S277" s="15">
        <f ca="1">IF($N277="Efecto",IFERROR(VLOOKUP(L277,INDIRECT(VLOOKUP($G277,ListaEfectos!$A$4:$F$77,2,0)),2,0),0),IF($N277="Desventaja",IFERROR(VLOOKUP(L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0</v>
      </c>
      <c r="T277" s="52">
        <f t="shared" ca="1" si="60"/>
        <v>25</v>
      </c>
      <c r="V277" s="15" t="str">
        <f t="shared" si="61"/>
        <v>Escudo de Energía (800 PV)</v>
      </c>
      <c r="W277" s="15" t="str">
        <f t="shared" si="62"/>
        <v/>
      </c>
      <c r="X277" s="15" t="str">
        <f t="shared" si="65"/>
        <v/>
      </c>
      <c r="Y277" s="34" t="str">
        <f t="shared" ca="1" si="59"/>
        <v/>
      </c>
      <c r="Z277" s="34" t="str">
        <f t="shared" ca="1" si="66"/>
        <v/>
      </c>
      <c r="AA277" s="34" t="str">
        <f t="shared" ca="1" si="67"/>
        <v/>
      </c>
      <c r="AB277" s="61" t="str">
        <f t="shared" ca="1" si="68"/>
        <v/>
      </c>
      <c r="AC277" s="62" t="str">
        <f t="shared" ca="1" si="69"/>
        <v/>
      </c>
      <c r="AD277" s="56" t="str">
        <f t="shared" si="70"/>
        <v/>
      </c>
      <c r="AE277" s="15" t="str">
        <f t="shared" ca="1" si="71"/>
        <v/>
      </c>
      <c r="AF277" s="15" t="str">
        <f ca="1">IF($AB277="","",IF(OR([1]Tablas!A$1&gt;MATCH("?*",$AB278:$AB294,0),INDEX($T:$T,ROW($M276)+[1]Tablas!A$1)&lt;5),"",IF(INDEX($T:$T,ROW($M276)+[1]Tablas!A$1)&lt;6,"000",SUBSTITUTE(SUBSTITUTE(SUBSTITUTE(SUBSTITUTE(SUBSTITUTE(SUBSTITUTE(SUBSTITUTE(INDIRECT(ADDRESS(ROW($M276)+[1]Tablas!A$1,COLUMN($M277))),", ",""),"Aire","1"),"Agua","2"),"Fuego","3"),"Tierra","4"),"Luz","5"),"Oscuridad","6"))))</f>
        <v/>
      </c>
      <c r="AG277" s="15" t="str">
        <f ca="1">IF($AB277="","",IF(OR([1]Tablas!B$1&gt;MATCH("?*",$AB278:$AB294,0),INDEX($T:$T,ROW($M276)+[1]Tablas!B$1)&lt;5),"",IF(INDEX($T:$T,ROW($M276)+[1]Tablas!B$1)&lt;6,"000",SUBSTITUTE(SUBSTITUTE(SUBSTITUTE(SUBSTITUTE(SUBSTITUTE(SUBSTITUTE(SUBSTITUTE(INDIRECT(ADDRESS(ROW($M276)+[1]Tablas!B$1,COLUMN($M277))),", ",""),"Aire","1"),"Agua","2"),"Fuego","3"),"Tierra","4"),"Luz","5"),"Oscuridad","6"))))</f>
        <v/>
      </c>
      <c r="AH277" s="15" t="str">
        <f ca="1">IF($AB277="","",IF(OR([1]Tablas!C$1&gt;MATCH("?*",$AB278:$AB294,0),INDEX($T:$T,ROW($M276)+[1]Tablas!C$1)&lt;5),"",IF(INDEX($T:$T,ROW($M276)+[1]Tablas!C$1)&lt;6,"000",SUBSTITUTE(SUBSTITUTE(SUBSTITUTE(SUBSTITUTE(SUBSTITUTE(SUBSTITUTE(SUBSTITUTE(INDIRECT(ADDRESS(ROW($M276)+[1]Tablas!C$1,COLUMN($M277))),", ",""),"Aire","1"),"Agua","2"),"Fuego","3"),"Tierra","4"),"Luz","5"),"Oscuridad","6"))))</f>
        <v/>
      </c>
      <c r="AI277" s="15" t="str">
        <f ca="1">IF($AB277="","",IF(OR([1]Tablas!D$1&gt;MATCH("?*",$AB278:$AB294,0),INDEX($T:$T,ROW($M276)+[1]Tablas!D$1)&lt;5),"",IF(INDEX($T:$T,ROW($M276)+[1]Tablas!D$1)&lt;6,"000",SUBSTITUTE(SUBSTITUTE(SUBSTITUTE(SUBSTITUTE(SUBSTITUTE(SUBSTITUTE(SUBSTITUTE(INDIRECT(ADDRESS(ROW($M276)+[1]Tablas!D$1,COLUMN($M277))),", ",""),"Aire","1"),"Agua","2"),"Fuego","3"),"Tierra","4"),"Luz","5"),"Oscuridad","6"))))</f>
        <v/>
      </c>
      <c r="AJ277" s="15" t="str">
        <f ca="1">IF($AB277="","",IF(OR([1]Tablas!E$1&gt;MATCH("?*",$AB278:$AB294,0),INDEX($T:$T,ROW($M276)+[1]Tablas!E$1)&lt;5),"",IF(INDEX($T:$T,ROW($M276)+[1]Tablas!E$1)&lt;6,"000",SUBSTITUTE(SUBSTITUTE(SUBSTITUTE(SUBSTITUTE(SUBSTITUTE(SUBSTITUTE(SUBSTITUTE(INDIRECT(ADDRESS(ROW($M276)+[1]Tablas!E$1,COLUMN($M277))),", ",""),"Aire","1"),"Agua","2"),"Fuego","3"),"Tierra","4"),"Luz","5"),"Oscuridad","6"))))</f>
        <v/>
      </c>
      <c r="AK277" s="15" t="str">
        <f ca="1">IF($AB277="","",IF(OR([1]Tablas!F$1&gt;MATCH("?*",$AB278:$AB294,0),INDEX($T:$T,ROW($M276)+[1]Tablas!F$1)&lt;5),"",IF(INDEX($T:$T,ROW($M276)+[1]Tablas!F$1)&lt;6,"000",SUBSTITUTE(SUBSTITUTE(SUBSTITUTE(SUBSTITUTE(SUBSTITUTE(SUBSTITUTE(SUBSTITUTE(INDIRECT(ADDRESS(ROW($M276)+[1]Tablas!F$1,COLUMN($M277))),", ",""),"Aire","1"),"Agua","2"),"Fuego","3"),"Tierra","4"),"Luz","5"),"Oscuridad","6"))))</f>
        <v/>
      </c>
    </row>
    <row r="278" spans="1:37" s="23" customFormat="1" ht="15.75" thickBot="1" x14ac:dyDescent="0.3">
      <c r="A278" s="72"/>
      <c r="B278" s="25"/>
      <c r="C278" s="23" t="str">
        <f t="shared" si="63"/>
        <v/>
      </c>
      <c r="D278" s="23" t="str">
        <f t="shared" si="64"/>
        <v/>
      </c>
      <c r="E278" s="23" t="s">
        <v>169</v>
      </c>
      <c r="F278" s="23" t="str">
        <f t="array" ref="F278">IF(C278&lt;&gt;"",ADDRESS(ROW(C278),COLUMN(C278))&amp;":"&amp;ADDRESS(ROW(C278)-1+MATCH(TRUE,C279:$C$463&lt;&gt;"",0),COLUMN(U278)),F277)</f>
        <v>$C$276:$U$278</v>
      </c>
      <c r="G278" s="25" t="s">
        <v>169</v>
      </c>
      <c r="H278" s="23" t="s">
        <v>919</v>
      </c>
      <c r="M278" s="25" t="str">
        <f>IFERROR(VLOOKUP(G278,ListaEfectos!$A$4:$F$77,6,0),"")</f>
        <v>Agua, Luz, Oscuridad</v>
      </c>
      <c r="N278" s="48" t="str">
        <f>IF(G278="requerimiento","Desventaja",IFERROR(IF(VLOOKUP($G278,ListaEfectos!$A$4:$F$77,1,0)&lt;&gt;"","Efecto"),IFERROR(IF(VLOOKUP($G278,ListaDesventajas!$A$2:$A$24,1,0)&lt;&gt;"","Desventaja"),G278)))</f>
        <v>Efecto</v>
      </c>
      <c r="O278" s="22">
        <f ca="1">IF($N278="Efecto",IFERROR(VLOOKUP(H278,INDIRECT(VLOOKUP($G278,ListaEfectos!$A$4:$F$77,2,0)),2,0),0),IF($N278="Desventaja",IFERROR(VLOOKUP(H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30</v>
      </c>
      <c r="P278" s="23">
        <f ca="1">IF($N278="Efecto",IFERROR(VLOOKUP(I278,INDIRECT(VLOOKUP($G278,ListaEfectos!$A$4:$F$77,2,0)),2,0),0),IF($N278="Desventaja",IFERROR(VLOOKUP(I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0</v>
      </c>
      <c r="Q278" s="23">
        <f ca="1">IF($N278="Efecto",IFERROR(VLOOKUP(J278,INDIRECT(VLOOKUP($G278,ListaEfectos!$A$4:$F$77,2,0)),2,0),0),IF($N278="Desventaja",IFERROR(VLOOKUP(J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0</v>
      </c>
      <c r="R278" s="23">
        <f ca="1">IF($N278="Efecto",IFERROR(VLOOKUP(K278,INDIRECT(VLOOKUP($G278,ListaEfectos!$A$4:$F$77,2,0)),2,0),0),IF($N278="Desventaja",IFERROR(VLOOKUP(K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0</v>
      </c>
      <c r="S278" s="23">
        <f ca="1">IF($N278="Efecto",IFERROR(VLOOKUP(L278,INDIRECT(VLOOKUP($G278,ListaEfectos!$A$4:$F$77,2,0)),2,0),0),IF($N278="Desventaja",IFERROR(VLOOKUP(L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0</v>
      </c>
      <c r="T278" s="54">
        <f t="shared" ca="1" si="60"/>
        <v>30</v>
      </c>
      <c r="U278" s="40"/>
      <c r="V278" s="23" t="str">
        <f t="shared" si="61"/>
        <v>Reflectar el Ataque</v>
      </c>
      <c r="W278" s="23" t="str">
        <f t="shared" si="62"/>
        <v/>
      </c>
      <c r="X278" s="23" t="str">
        <f t="shared" si="65"/>
        <v/>
      </c>
      <c r="Y278" s="41" t="str">
        <f t="shared" ca="1" si="59"/>
        <v/>
      </c>
      <c r="Z278" s="41" t="str">
        <f t="shared" ca="1" si="66"/>
        <v/>
      </c>
      <c r="AA278" s="41" t="str">
        <f t="shared" ca="1" si="67"/>
        <v/>
      </c>
      <c r="AB278" s="65" t="str">
        <f t="shared" ca="1" si="68"/>
        <v/>
      </c>
      <c r="AC278" s="66" t="str">
        <f t="shared" ca="1" si="69"/>
        <v/>
      </c>
      <c r="AD278" s="58" t="str">
        <f t="shared" si="70"/>
        <v/>
      </c>
      <c r="AE278" s="23" t="str">
        <f t="shared" ca="1" si="71"/>
        <v/>
      </c>
      <c r="AF278" s="23" t="str">
        <f ca="1">IF($AB278="","",IF(OR([1]Tablas!A$1&gt;MATCH("?*",$AB279:$AB295,0),INDEX($T:$T,ROW($M277)+[1]Tablas!A$1)&lt;5),"",IF(INDEX($T:$T,ROW($M277)+[1]Tablas!A$1)&lt;6,"000",SUBSTITUTE(SUBSTITUTE(SUBSTITUTE(SUBSTITUTE(SUBSTITUTE(SUBSTITUTE(SUBSTITUTE(INDIRECT(ADDRESS(ROW($M277)+[1]Tablas!A$1,COLUMN($M278))),", ",""),"Aire","1"),"Agua","2"),"Fuego","3"),"Tierra","4"),"Luz","5"),"Oscuridad","6"))))</f>
        <v/>
      </c>
      <c r="AG278" s="23" t="str">
        <f ca="1">IF($AB278="","",IF(OR([1]Tablas!B$1&gt;MATCH("?*",$AB279:$AB295,0),INDEX($T:$T,ROW($M277)+[1]Tablas!B$1)&lt;5),"",IF(INDEX($T:$T,ROW($M277)+[1]Tablas!B$1)&lt;6,"000",SUBSTITUTE(SUBSTITUTE(SUBSTITUTE(SUBSTITUTE(SUBSTITUTE(SUBSTITUTE(SUBSTITUTE(INDIRECT(ADDRESS(ROW($M277)+[1]Tablas!B$1,COLUMN($M278))),", ",""),"Aire","1"),"Agua","2"),"Fuego","3"),"Tierra","4"),"Luz","5"),"Oscuridad","6"))))</f>
        <v/>
      </c>
      <c r="AH278" s="23" t="str">
        <f ca="1">IF($AB278="","",IF(OR([1]Tablas!C$1&gt;MATCH("?*",$AB279:$AB295,0),INDEX($T:$T,ROW($M277)+[1]Tablas!C$1)&lt;5),"",IF(INDEX($T:$T,ROW($M277)+[1]Tablas!C$1)&lt;6,"000",SUBSTITUTE(SUBSTITUTE(SUBSTITUTE(SUBSTITUTE(SUBSTITUTE(SUBSTITUTE(SUBSTITUTE(INDIRECT(ADDRESS(ROW($M277)+[1]Tablas!C$1,COLUMN($M278))),", ",""),"Aire","1"),"Agua","2"),"Fuego","3"),"Tierra","4"),"Luz","5"),"Oscuridad","6"))))</f>
        <v/>
      </c>
      <c r="AI278" s="23" t="str">
        <f ca="1">IF($AB278="","",IF(OR([1]Tablas!D$1&gt;MATCH("?*",$AB279:$AB295,0),INDEX($T:$T,ROW($M277)+[1]Tablas!D$1)&lt;5),"",IF(INDEX($T:$T,ROW($M277)+[1]Tablas!D$1)&lt;6,"000",SUBSTITUTE(SUBSTITUTE(SUBSTITUTE(SUBSTITUTE(SUBSTITUTE(SUBSTITUTE(SUBSTITUTE(INDIRECT(ADDRESS(ROW($M277)+[1]Tablas!D$1,COLUMN($M278))),", ",""),"Aire","1"),"Agua","2"),"Fuego","3"),"Tierra","4"),"Luz","5"),"Oscuridad","6"))))</f>
        <v/>
      </c>
      <c r="AJ278" s="23" t="str">
        <f ca="1">IF($AB278="","",IF(OR([1]Tablas!E$1&gt;MATCH("?*",$AB279:$AB295,0),INDEX($T:$T,ROW($M277)+[1]Tablas!E$1)&lt;5),"",IF(INDEX($T:$T,ROW($M277)+[1]Tablas!E$1)&lt;6,"000",SUBSTITUTE(SUBSTITUTE(SUBSTITUTE(SUBSTITUTE(SUBSTITUTE(SUBSTITUTE(SUBSTITUTE(INDIRECT(ADDRESS(ROW($M277)+[1]Tablas!E$1,COLUMN($M278))),", ",""),"Aire","1"),"Agua","2"),"Fuego","3"),"Tierra","4"),"Luz","5"),"Oscuridad","6"))))</f>
        <v/>
      </c>
      <c r="AK278" s="23" t="str">
        <f ca="1">IF($AB278="","",IF(OR([1]Tablas!F$1&gt;MATCH("?*",$AB279:$AB295,0),INDEX($T:$T,ROW($M277)+[1]Tablas!F$1)&lt;5),"",IF(INDEX($T:$T,ROW($M277)+[1]Tablas!F$1)&lt;6,"000",SUBSTITUTE(SUBSTITUTE(SUBSTITUTE(SUBSTITUTE(SUBSTITUTE(SUBSTITUTE(SUBSTITUTE(INDIRECT(ADDRESS(ROW($M277)+[1]Tablas!F$1,COLUMN($M278))),", ",""),"Aire","1"),"Agua","2"),"Fuego","3"),"Tierra","4"),"Luz","5"),"Oscuridad","6"))))</f>
        <v/>
      </c>
    </row>
    <row r="279" spans="1:37" x14ac:dyDescent="0.25">
      <c r="A279" s="73" t="s">
        <v>325</v>
      </c>
      <c r="B279" s="18" t="s">
        <v>474</v>
      </c>
      <c r="C279" s="15">
        <f t="shared" si="63"/>
        <v>30</v>
      </c>
      <c r="D279" s="15">
        <f t="shared" si="64"/>
        <v>1</v>
      </c>
      <c r="E279" s="15" t="s">
        <v>170</v>
      </c>
      <c r="F279" s="15" t="str">
        <f t="array" ref="F279">IF(C279&lt;&gt;"",ADDRESS(ROW(C279),COLUMN(C279))&amp;":"&amp;ADDRESS(ROW(C279)-1+MATCH(TRUE,C280:$C$463&lt;&gt;"",0),COLUMN(U279)),F278)</f>
        <v>$C$279:$U$281</v>
      </c>
      <c r="G279" s="18" t="s">
        <v>170</v>
      </c>
      <c r="H279" s="15" t="s">
        <v>919</v>
      </c>
      <c r="M279" s="18" t="str">
        <f>IFERROR(VLOOKUP(G279,ListaEfectos!$A$4:$F$77,6,0),"")</f>
        <v>Aire, Luz, Agua</v>
      </c>
      <c r="N279" s="46" t="str">
        <f>IF(G279="requerimiento","Desventaja",IFERROR(IF(VLOOKUP($G279,ListaEfectos!$A$4:$F$77,1,0)&lt;&gt;"","Efecto"),IFERROR(IF(VLOOKUP($G279,ListaDesventajas!$A$2:$A$24,1,0)&lt;&gt;"","Desventaja"),G279)))</f>
        <v>Efecto</v>
      </c>
      <c r="O279" s="17">
        <f ca="1">IF($N279="Efecto",IFERROR(VLOOKUP(H279,INDIRECT(VLOOKUP($G279,ListaEfectos!$A$4:$F$77,2,0)),2,0),0),IF($N279="Desventaja",IFERROR(VLOOKUP(H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25</v>
      </c>
      <c r="P279" s="15">
        <f ca="1">IF($N279="Efecto",IFERROR(VLOOKUP(I279,INDIRECT(VLOOKUP($G279,ListaEfectos!$A$4:$F$77,2,0)),2,0),0),IF($N279="Desventaja",IFERROR(VLOOKUP(I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0</v>
      </c>
      <c r="Q279" s="15">
        <f ca="1">IF($N279="Efecto",IFERROR(VLOOKUP(J279,INDIRECT(VLOOKUP($G279,ListaEfectos!$A$4:$F$77,2,0)),2,0),0),IF($N279="Desventaja",IFERROR(VLOOKUP(J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0</v>
      </c>
      <c r="R279" s="15">
        <f ca="1">IF($N279="Efecto",IFERROR(VLOOKUP(K279,INDIRECT(VLOOKUP($G279,ListaEfectos!$A$4:$F$77,2,0)),2,0),0),IF($N279="Desventaja",IFERROR(VLOOKUP(K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0</v>
      </c>
      <c r="S279" s="15">
        <f ca="1">IF($N279="Efecto",IFERROR(VLOOKUP(L279,INDIRECT(VLOOKUP($G279,ListaEfectos!$A$4:$F$77,2,0)),2,0),0),IF($N279="Desventaja",IFERROR(VLOOKUP(L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0</v>
      </c>
      <c r="T279" s="52">
        <f t="shared" ca="1" si="60"/>
        <v>25</v>
      </c>
      <c r="V279" s="15" t="str">
        <f t="shared" si="61"/>
        <v>Recuperar acción</v>
      </c>
      <c r="W279" s="15" t="str">
        <f t="shared" si="62"/>
        <v/>
      </c>
      <c r="X279" s="15" t="str">
        <f t="shared" si="65"/>
        <v/>
      </c>
      <c r="Y279" s="34" t="str">
        <f t="shared" ca="1" si="59"/>
        <v>Recuperar acción, Habilidad de Contraataque (+25)</v>
      </c>
      <c r="Z279" s="34" t="str">
        <f t="shared" ca="1" si="66"/>
        <v>Circunstancia límite (Mitad de PV)</v>
      </c>
      <c r="AA279" s="34" t="str">
        <f t="shared" ca="1" si="67"/>
        <v/>
      </c>
      <c r="AB279" s="61" t="str">
        <f t="shared" ca="1" si="68"/>
        <v>Recuperar acción, Habilidad de Contraataque (+25)</v>
      </c>
      <c r="AC279" s="62" t="str">
        <f t="shared" ca="1" si="69"/>
        <v>Circunstancia límite (Mitad de PV)</v>
      </c>
      <c r="AD279" s="56" t="str">
        <f t="shared" si="70"/>
        <v>Martirio Eterno</v>
      </c>
      <c r="AE279" s="15" t="str">
        <f t="shared" ca="1" si="71"/>
        <v>Aire, Luz, Agua, Agua, Aire, Tierra</v>
      </c>
      <c r="AF279" s="15" t="str">
        <f ca="1">IF($AB279="","",IF(OR([1]Tablas!A$1&gt;MATCH("?*",$AB280:$AB296,0),INDEX($T:$T,ROW($M278)+[1]Tablas!A$1)&lt;5),"",IF(INDEX($T:$T,ROW($M278)+[1]Tablas!A$1)&lt;6,"000",SUBSTITUTE(SUBSTITUTE(SUBSTITUTE(SUBSTITUTE(SUBSTITUTE(SUBSTITUTE(SUBSTITUTE(INDIRECT(ADDRESS(ROW($M278)+[1]Tablas!A$1,COLUMN($M279))),", ",""),"Aire","1"),"Agua","2"),"Fuego","3"),"Tierra","4"),"Luz","5"),"Oscuridad","6"))))</f>
        <v>152</v>
      </c>
      <c r="AG279" s="15" t="str">
        <f ca="1">IF($AB279="","",IF(OR([1]Tablas!B$1&gt;MATCH("?*",$AB280:$AB296,0),INDEX($T:$T,ROW($M278)+[1]Tablas!B$1)&lt;5),"",IF(INDEX($T:$T,ROW($M278)+[1]Tablas!B$1)&lt;6,"000",SUBSTITUTE(SUBSTITUTE(SUBSTITUTE(SUBSTITUTE(SUBSTITUTE(SUBSTITUTE(SUBSTITUTE(INDIRECT(ADDRESS(ROW($M278)+[1]Tablas!B$1,COLUMN($M279))),", ",""),"Aire","1"),"Agua","2"),"Fuego","3"),"Tierra","4"),"Luz","5"),"Oscuridad","6"))))</f>
        <v>000</v>
      </c>
      <c r="AH279" s="15" t="str">
        <f ca="1">IF($AB279="","",IF(OR([1]Tablas!C$1&gt;MATCH("?*",$AB280:$AB296,0),INDEX($T:$T,ROW($M278)+[1]Tablas!C$1)&lt;5),"",IF(INDEX($T:$T,ROW($M278)+[1]Tablas!C$1)&lt;6,"000",SUBSTITUTE(SUBSTITUTE(SUBSTITUTE(SUBSTITUTE(SUBSTITUTE(SUBSTITUTE(SUBSTITUTE(INDIRECT(ADDRESS(ROW($M278)+[1]Tablas!C$1,COLUMN($M279))),", ",""),"Aire","1"),"Agua","2"),"Fuego","3"),"Tierra","4"),"Luz","5"),"Oscuridad","6"))))</f>
        <v/>
      </c>
      <c r="AI279" s="15" t="str">
        <f ca="1">IF($AB279="","",IF(OR([1]Tablas!D$1&gt;MATCH("?*",$AB280:$AB296,0),INDEX($T:$T,ROW($M278)+[1]Tablas!D$1)&lt;5),"",IF(INDEX($T:$T,ROW($M278)+[1]Tablas!D$1)&lt;6,"000",SUBSTITUTE(SUBSTITUTE(SUBSTITUTE(SUBSTITUTE(SUBSTITUTE(SUBSTITUTE(SUBSTITUTE(INDIRECT(ADDRESS(ROW($M278)+[1]Tablas!D$1,COLUMN($M279))),", ",""),"Aire","1"),"Agua","2"),"Fuego","3"),"Tierra","4"),"Luz","5"),"Oscuridad","6"))))</f>
        <v/>
      </c>
      <c r="AJ279" s="15" t="str">
        <f ca="1">IF($AB279="","",IF(OR([1]Tablas!E$1&gt;MATCH("?*",$AB280:$AB296,0),INDEX($T:$T,ROW($M278)+[1]Tablas!E$1)&lt;5),"",IF(INDEX($T:$T,ROW($M278)+[1]Tablas!E$1)&lt;6,"000",SUBSTITUTE(SUBSTITUTE(SUBSTITUTE(SUBSTITUTE(SUBSTITUTE(SUBSTITUTE(SUBSTITUTE(INDIRECT(ADDRESS(ROW($M278)+[1]Tablas!E$1,COLUMN($M279))),", ",""),"Aire","1"),"Agua","2"),"Fuego","3"),"Tierra","4"),"Luz","5"),"Oscuridad","6"))))</f>
        <v/>
      </c>
      <c r="AK279" s="15" t="str">
        <f ca="1">IF($AB279="","",IF(OR([1]Tablas!F$1&gt;MATCH("?*",$AB280:$AB296,0),INDEX($T:$T,ROW($M278)+[1]Tablas!F$1)&lt;5),"",IF(INDEX($T:$T,ROW($M278)+[1]Tablas!F$1)&lt;6,"000",SUBSTITUTE(SUBSTITUTE(SUBSTITUTE(SUBSTITUTE(SUBSTITUTE(SUBSTITUTE(SUBSTITUTE(INDIRECT(ADDRESS(ROW($M278)+[1]Tablas!F$1,COLUMN($M279))),", ",""),"Aire","1"),"Agua","2"),"Fuego","3"),"Tierra","4"),"Luz","5"),"Oscuridad","6"))))</f>
        <v/>
      </c>
    </row>
    <row r="280" spans="1:37" x14ac:dyDescent="0.25">
      <c r="A280" s="73"/>
      <c r="C280" s="15" t="str">
        <f t="shared" si="63"/>
        <v/>
      </c>
      <c r="D280" s="15" t="str">
        <f t="shared" si="64"/>
        <v/>
      </c>
      <c r="E280" s="15" t="s">
        <v>171</v>
      </c>
      <c r="F280" s="15" t="str">
        <f t="array" ref="F280">IF(C280&lt;&gt;"",ADDRESS(ROW(C280),COLUMN(C280))&amp;":"&amp;ADDRESS(ROW(C280)-1+MATCH(TRUE,C281:$C$463&lt;&gt;"",0),COLUMN(U280)),F279)</f>
        <v>$C$279:$U$281</v>
      </c>
      <c r="G280" s="18" t="s">
        <v>340</v>
      </c>
      <c r="H280" s="29" t="s">
        <v>351</v>
      </c>
      <c r="M280" s="18" t="str">
        <f>IFERROR(VLOOKUP(G280,ListaEfectos!$A$4:$F$77,6,0),"")</f>
        <v>Agua, Aire, Tierra</v>
      </c>
      <c r="N280" s="46" t="str">
        <f>IF(G280="requerimiento","Desventaja",IFERROR(IF(VLOOKUP($G280,ListaEfectos!$A$4:$F$77,1,0)&lt;&gt;"","Efecto"),IFERROR(IF(VLOOKUP($G280,ListaDesventajas!$A$2:$A$24,1,0)&lt;&gt;"","Desventaja"),G280)))</f>
        <v>Efecto</v>
      </c>
      <c r="O280" s="17">
        <f ca="1">IF($N280="Efecto",IFERROR(VLOOKUP(H280,INDIRECT(VLOOKUP($G280,ListaEfectos!$A$4:$F$77,2,0)),2,0),0),IF($N280="Desventaja",IFERROR(VLOOKUP(H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5</v>
      </c>
      <c r="P280" s="15">
        <f ca="1">IF($N280="Efecto",IFERROR(VLOOKUP(I280,INDIRECT(VLOOKUP($G280,ListaEfectos!$A$4:$F$77,2,0)),2,0),0),IF($N280="Desventaja",IFERROR(VLOOKUP(I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0</v>
      </c>
      <c r="Q280" s="15">
        <f ca="1">IF($N280="Efecto",IFERROR(VLOOKUP(J280,INDIRECT(VLOOKUP($G280,ListaEfectos!$A$4:$F$77,2,0)),2,0),0),IF($N280="Desventaja",IFERROR(VLOOKUP(J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0</v>
      </c>
      <c r="R280" s="15">
        <f ca="1">IF($N280="Efecto",IFERROR(VLOOKUP(K280,INDIRECT(VLOOKUP($G280,ListaEfectos!$A$4:$F$77,2,0)),2,0),0),IF($N280="Desventaja",IFERROR(VLOOKUP(K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0</v>
      </c>
      <c r="S280" s="15">
        <f ca="1">IF($N280="Efecto",IFERROR(VLOOKUP(L280,INDIRECT(VLOOKUP($G280,ListaEfectos!$A$4:$F$77,2,0)),2,0),0),IF($N280="Desventaja",IFERROR(VLOOKUP(L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0</v>
      </c>
      <c r="T280" s="52">
        <f t="shared" ca="1" si="60"/>
        <v>5</v>
      </c>
      <c r="V280" s="15" t="str">
        <f t="shared" si="61"/>
        <v>Habilidad de Contraataque (+25)</v>
      </c>
      <c r="W280" s="15" t="str">
        <f t="shared" si="62"/>
        <v/>
      </c>
      <c r="X280" s="15" t="str">
        <f t="shared" si="65"/>
        <v/>
      </c>
      <c r="Y280" s="34" t="str">
        <f t="shared" ca="1" si="59"/>
        <v/>
      </c>
      <c r="Z280" s="34" t="str">
        <f t="shared" ca="1" si="66"/>
        <v/>
      </c>
      <c r="AA280" s="34" t="str">
        <f t="shared" ca="1" si="67"/>
        <v/>
      </c>
      <c r="AB280" s="61" t="str">
        <f t="shared" ca="1" si="68"/>
        <v/>
      </c>
      <c r="AC280" s="62" t="str">
        <f t="shared" ca="1" si="69"/>
        <v/>
      </c>
      <c r="AD280" s="56" t="str">
        <f t="shared" si="70"/>
        <v/>
      </c>
      <c r="AE280" s="15" t="str">
        <f t="shared" ca="1" si="71"/>
        <v/>
      </c>
      <c r="AF280" s="15" t="str">
        <f ca="1">IF($AB280="","",IF(OR([1]Tablas!A$1&gt;MATCH("?*",$AB281:$AB297,0),INDEX($T:$T,ROW($M279)+[1]Tablas!A$1)&lt;5),"",IF(INDEX($T:$T,ROW($M279)+[1]Tablas!A$1)&lt;6,"000",SUBSTITUTE(SUBSTITUTE(SUBSTITUTE(SUBSTITUTE(SUBSTITUTE(SUBSTITUTE(SUBSTITUTE(INDIRECT(ADDRESS(ROW($M279)+[1]Tablas!A$1,COLUMN($M280))),", ",""),"Aire","1"),"Agua","2"),"Fuego","3"),"Tierra","4"),"Luz","5"),"Oscuridad","6"))))</f>
        <v/>
      </c>
      <c r="AG280" s="15" t="str">
        <f ca="1">IF($AB280="","",IF(OR([1]Tablas!B$1&gt;MATCH("?*",$AB281:$AB297,0),INDEX($T:$T,ROW($M279)+[1]Tablas!B$1)&lt;5),"",IF(INDEX($T:$T,ROW($M279)+[1]Tablas!B$1)&lt;6,"000",SUBSTITUTE(SUBSTITUTE(SUBSTITUTE(SUBSTITUTE(SUBSTITUTE(SUBSTITUTE(SUBSTITUTE(INDIRECT(ADDRESS(ROW($M279)+[1]Tablas!B$1,COLUMN($M280))),", ",""),"Aire","1"),"Agua","2"),"Fuego","3"),"Tierra","4"),"Luz","5"),"Oscuridad","6"))))</f>
        <v/>
      </c>
      <c r="AH280" s="15" t="str">
        <f ca="1">IF($AB280="","",IF(OR([1]Tablas!C$1&gt;MATCH("?*",$AB281:$AB297,0),INDEX($T:$T,ROW($M279)+[1]Tablas!C$1)&lt;5),"",IF(INDEX($T:$T,ROW($M279)+[1]Tablas!C$1)&lt;6,"000",SUBSTITUTE(SUBSTITUTE(SUBSTITUTE(SUBSTITUTE(SUBSTITUTE(SUBSTITUTE(SUBSTITUTE(INDIRECT(ADDRESS(ROW($M279)+[1]Tablas!C$1,COLUMN($M280))),", ",""),"Aire","1"),"Agua","2"),"Fuego","3"),"Tierra","4"),"Luz","5"),"Oscuridad","6"))))</f>
        <v/>
      </c>
      <c r="AI280" s="15" t="str">
        <f ca="1">IF($AB280="","",IF(OR([1]Tablas!D$1&gt;MATCH("?*",$AB281:$AB297,0),INDEX($T:$T,ROW($M279)+[1]Tablas!D$1)&lt;5),"",IF(INDEX($T:$T,ROW($M279)+[1]Tablas!D$1)&lt;6,"000",SUBSTITUTE(SUBSTITUTE(SUBSTITUTE(SUBSTITUTE(SUBSTITUTE(SUBSTITUTE(SUBSTITUTE(INDIRECT(ADDRESS(ROW($M279)+[1]Tablas!D$1,COLUMN($M280))),", ",""),"Aire","1"),"Agua","2"),"Fuego","3"),"Tierra","4"),"Luz","5"),"Oscuridad","6"))))</f>
        <v/>
      </c>
      <c r="AJ280" s="15" t="str">
        <f ca="1">IF($AB280="","",IF(OR([1]Tablas!E$1&gt;MATCH("?*",$AB281:$AB297,0),INDEX($T:$T,ROW($M279)+[1]Tablas!E$1)&lt;5),"",IF(INDEX($T:$T,ROW($M279)+[1]Tablas!E$1)&lt;6,"000",SUBSTITUTE(SUBSTITUTE(SUBSTITUTE(SUBSTITUTE(SUBSTITUTE(SUBSTITUTE(SUBSTITUTE(INDIRECT(ADDRESS(ROW($M279)+[1]Tablas!E$1,COLUMN($M280))),", ",""),"Aire","1"),"Agua","2"),"Fuego","3"),"Tierra","4"),"Luz","5"),"Oscuridad","6"))))</f>
        <v/>
      </c>
      <c r="AK280" s="15" t="str">
        <f ca="1">IF($AB280="","",IF(OR([1]Tablas!F$1&gt;MATCH("?*",$AB281:$AB297,0),INDEX($T:$T,ROW($M279)+[1]Tablas!F$1)&lt;5),"",IF(INDEX($T:$T,ROW($M279)+[1]Tablas!F$1)&lt;6,"000",SUBSTITUTE(SUBSTITUTE(SUBSTITUTE(SUBSTITUTE(SUBSTITUTE(SUBSTITUTE(SUBSTITUTE(INDIRECT(ADDRESS(ROW($M279)+[1]Tablas!F$1,COLUMN($M280))),", ",""),"Aire","1"),"Agua","2"),"Fuego","3"),"Tierra","4"),"Luz","5"),"Oscuridad","6"))))</f>
        <v/>
      </c>
    </row>
    <row r="281" spans="1:37" x14ac:dyDescent="0.25">
      <c r="A281" s="73"/>
      <c r="B281" s="18" t="s">
        <v>286</v>
      </c>
      <c r="C281" s="15" t="str">
        <f t="shared" si="63"/>
        <v/>
      </c>
      <c r="D281" s="15" t="str">
        <f t="shared" si="64"/>
        <v/>
      </c>
      <c r="F281" s="15" t="str">
        <f t="array" ref="F281">IF(C281&lt;&gt;"",ADDRESS(ROW(C281),COLUMN(C281))&amp;":"&amp;ADDRESS(ROW(C281)-1+MATCH(TRUE,C282:$C$463&lt;&gt;"",0),COLUMN(U281)),F280)</f>
        <v>$C$279:$U$281</v>
      </c>
      <c r="G281" s="18" t="s">
        <v>1132</v>
      </c>
      <c r="H281" s="28" t="s">
        <v>1056</v>
      </c>
      <c r="M281" s="18" t="str">
        <f>IFERROR(VLOOKUP(G281,ListaEfectos!$A$4:$F$77,6,0),"")</f>
        <v/>
      </c>
      <c r="N281" s="46" t="str">
        <f>IF(G281="requerimiento","Desventaja",IFERROR(IF(VLOOKUP($G281,ListaEfectos!$A$4:$F$77,1,0)&lt;&gt;"","Efecto"),IFERROR(IF(VLOOKUP($G281,ListaDesventajas!$A$2:$A$24,1,0)&lt;&gt;"","Desventaja"),G281)))</f>
        <v>Desventaja</v>
      </c>
      <c r="O281" s="17">
        <f ca="1">IF($N281="Efecto",IFERROR(VLOOKUP(H281,INDIRECT(VLOOKUP($G281,ListaEfectos!$A$4:$F$77,2,0)),2,0),0),IF($N281="Desventaja",IFERROR(VLOOKUP(H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-10</v>
      </c>
      <c r="P281" s="15">
        <f ca="1">IF($N281="Efecto",IFERROR(VLOOKUP(I281,INDIRECT(VLOOKUP($G281,ListaEfectos!$A$4:$F$77,2,0)),2,0),0),IF($N281="Desventaja",IFERROR(VLOOKUP(I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0</v>
      </c>
      <c r="Q281" s="15">
        <f ca="1">IF($N281="Efecto",IFERROR(VLOOKUP(J281,INDIRECT(VLOOKUP($G281,ListaEfectos!$A$4:$F$77,2,0)),2,0),0),IF($N281="Desventaja",IFERROR(VLOOKUP(J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0</v>
      </c>
      <c r="R281" s="15">
        <f ca="1">IF($N281="Efecto",IFERROR(VLOOKUP(K281,INDIRECT(VLOOKUP($G281,ListaEfectos!$A$4:$F$77,2,0)),2,0),0),IF($N281="Desventaja",IFERROR(VLOOKUP(K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0</v>
      </c>
      <c r="S281" s="15">
        <f ca="1">IF($N281="Efecto",IFERROR(VLOOKUP(L281,INDIRECT(VLOOKUP($G281,ListaEfectos!$A$4:$F$77,2,0)),2,0),0),IF($N281="Desventaja",IFERROR(VLOOKUP(L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0</v>
      </c>
      <c r="T281" s="52">
        <f t="shared" ca="1" si="60"/>
        <v>-10</v>
      </c>
      <c r="V281" s="15" t="str">
        <f t="shared" si="61"/>
        <v/>
      </c>
      <c r="W281" s="15" t="str">
        <f t="shared" si="62"/>
        <v>Circunstancia límite (Mitad de PV)</v>
      </c>
      <c r="X281" s="15" t="str">
        <f t="shared" si="65"/>
        <v/>
      </c>
      <c r="Y281" s="34" t="str">
        <f t="shared" ref="Y281:Y344" ca="1" si="72">IF(B281="","",_xlfn.TEXTJOIN(", ",TRUE,INDIRECT(ADDRESS(ROW(V281),COLUMN(V281))&amp;":"&amp;ADDRESS(ROW(V281)+IFERROR(MATCH("*",B282:B286,0)-1,6),COLUMN(V281)))))</f>
        <v/>
      </c>
      <c r="Z281" s="34" t="str">
        <f t="shared" ca="1" si="66"/>
        <v/>
      </c>
      <c r="AA281" s="34" t="str">
        <f t="shared" ca="1" si="67"/>
        <v/>
      </c>
      <c r="AB281" s="61" t="str">
        <f t="shared" ca="1" si="68"/>
        <v/>
      </c>
      <c r="AC281" s="62" t="str">
        <f t="shared" ca="1" si="69"/>
        <v/>
      </c>
      <c r="AD281" s="56" t="e">
        <f t="shared" si="70"/>
        <v>#VALUE!</v>
      </c>
      <c r="AE281" s="15" t="str">
        <f t="shared" ca="1" si="71"/>
        <v/>
      </c>
      <c r="AF281" s="15" t="str">
        <f ca="1">IF($AB281="","",IF(OR([1]Tablas!A$1&gt;MATCH("?*",$AB282:$AB298,0),INDEX($T:$T,ROW($M280)+[1]Tablas!A$1)&lt;5),"",IF(INDEX($T:$T,ROW($M280)+[1]Tablas!A$1)&lt;6,"000",SUBSTITUTE(SUBSTITUTE(SUBSTITUTE(SUBSTITUTE(SUBSTITUTE(SUBSTITUTE(SUBSTITUTE(INDIRECT(ADDRESS(ROW($M280)+[1]Tablas!A$1,COLUMN($M281))),", ",""),"Aire","1"),"Agua","2"),"Fuego","3"),"Tierra","4"),"Luz","5"),"Oscuridad","6"))))</f>
        <v/>
      </c>
      <c r="AG281" s="15" t="str">
        <f ca="1">IF($AB281="","",IF(OR([1]Tablas!B$1&gt;MATCH("?*",$AB282:$AB298,0),INDEX($T:$T,ROW($M280)+[1]Tablas!B$1)&lt;5),"",IF(INDEX($T:$T,ROW($M280)+[1]Tablas!B$1)&lt;6,"000",SUBSTITUTE(SUBSTITUTE(SUBSTITUTE(SUBSTITUTE(SUBSTITUTE(SUBSTITUTE(SUBSTITUTE(INDIRECT(ADDRESS(ROW($M280)+[1]Tablas!B$1,COLUMN($M281))),", ",""),"Aire","1"),"Agua","2"),"Fuego","3"),"Tierra","4"),"Luz","5"),"Oscuridad","6"))))</f>
        <v/>
      </c>
      <c r="AH281" s="15" t="str">
        <f ca="1">IF($AB281="","",IF(OR([1]Tablas!C$1&gt;MATCH("?*",$AB282:$AB298,0),INDEX($T:$T,ROW($M280)+[1]Tablas!C$1)&lt;5),"",IF(INDEX($T:$T,ROW($M280)+[1]Tablas!C$1)&lt;6,"000",SUBSTITUTE(SUBSTITUTE(SUBSTITUTE(SUBSTITUTE(SUBSTITUTE(SUBSTITUTE(SUBSTITUTE(INDIRECT(ADDRESS(ROW($M280)+[1]Tablas!C$1,COLUMN($M281))),", ",""),"Aire","1"),"Agua","2"),"Fuego","3"),"Tierra","4"),"Luz","5"),"Oscuridad","6"))))</f>
        <v/>
      </c>
      <c r="AI281" s="15" t="str">
        <f ca="1">IF($AB281="","",IF(OR([1]Tablas!D$1&gt;MATCH("?*",$AB282:$AB298,0),INDEX($T:$T,ROW($M280)+[1]Tablas!D$1)&lt;5),"",IF(INDEX($T:$T,ROW($M280)+[1]Tablas!D$1)&lt;6,"000",SUBSTITUTE(SUBSTITUTE(SUBSTITUTE(SUBSTITUTE(SUBSTITUTE(SUBSTITUTE(SUBSTITUTE(INDIRECT(ADDRESS(ROW($M280)+[1]Tablas!D$1,COLUMN($M281))),", ",""),"Aire","1"),"Agua","2"),"Fuego","3"),"Tierra","4"),"Luz","5"),"Oscuridad","6"))))</f>
        <v/>
      </c>
      <c r="AJ281" s="15" t="str">
        <f ca="1">IF($AB281="","",IF(OR([1]Tablas!E$1&gt;MATCH("?*",$AB282:$AB298,0),INDEX($T:$T,ROW($M280)+[1]Tablas!E$1)&lt;5),"",IF(INDEX($T:$T,ROW($M280)+[1]Tablas!E$1)&lt;6,"000",SUBSTITUTE(SUBSTITUTE(SUBSTITUTE(SUBSTITUTE(SUBSTITUTE(SUBSTITUTE(SUBSTITUTE(INDIRECT(ADDRESS(ROW($M280)+[1]Tablas!E$1,COLUMN($M281))),", ",""),"Aire","1"),"Agua","2"),"Fuego","3"),"Tierra","4"),"Luz","5"),"Oscuridad","6"))))</f>
        <v/>
      </c>
      <c r="AK281" s="15" t="str">
        <f ca="1">IF($AB281="","",IF(OR([1]Tablas!F$1&gt;MATCH("?*",$AB282:$AB298,0),INDEX($T:$T,ROW($M280)+[1]Tablas!F$1)&lt;5),"",IF(INDEX($T:$T,ROW($M280)+[1]Tablas!F$1)&lt;6,"000",SUBSTITUTE(SUBSTITUTE(SUBSTITUTE(SUBSTITUTE(SUBSTITUTE(SUBSTITUTE(SUBSTITUTE(INDIRECT(ADDRESS(ROW($M280)+[1]Tablas!F$1,COLUMN($M281))),", ",""),"Aire","1"),"Agua","2"),"Fuego","3"),"Tierra","4"),"Luz","5"),"Oscuridad","6"))))</f>
        <v/>
      </c>
    </row>
    <row r="282" spans="1:37" x14ac:dyDescent="0.25">
      <c r="A282" s="73"/>
      <c r="B282" s="18" t="s">
        <v>475</v>
      </c>
      <c r="C282" s="15">
        <f t="shared" si="63"/>
        <v>25</v>
      </c>
      <c r="D282" s="15">
        <f t="shared" si="64"/>
        <v>1</v>
      </c>
      <c r="E282" s="15" t="s">
        <v>172</v>
      </c>
      <c r="F282" s="15" t="str">
        <f t="array" ref="F282">IF(C282&lt;&gt;"",ADDRESS(ROW(C282),COLUMN(C282))&amp;":"&amp;ADDRESS(ROW(C282)-1+MATCH(TRUE,C283:$C$463&lt;&gt;"",0),COLUMN(U282)),F281)</f>
        <v>$C$282:$U$283</v>
      </c>
      <c r="G282" s="18" t="s">
        <v>254</v>
      </c>
      <c r="H282" s="29" t="s">
        <v>343</v>
      </c>
      <c r="I282" s="28" t="s">
        <v>545</v>
      </c>
      <c r="M282" s="18" t="str">
        <f>IFERROR(VLOOKUP(G282,ListaEfectos!$A$4:$F$77,6,0),"")</f>
        <v>Fuego, Tierra</v>
      </c>
      <c r="N282" s="46" t="str">
        <f>IF(G282="requerimiento","Desventaja",IFERROR(IF(VLOOKUP($G282,ListaEfectos!$A$4:$F$77,1,0)&lt;&gt;"","Efecto"),IFERROR(IF(VLOOKUP($G282,ListaDesventajas!$A$2:$A$24,1,0)&lt;&gt;"","Desventaja"),G282)))</f>
        <v>Efecto</v>
      </c>
      <c r="O282" s="17">
        <f ca="1">IF($N282="Efecto",IFERROR(VLOOKUP(H282,INDIRECT(VLOOKUP($G282,ListaEfectos!$A$4:$F$77,2,0)),2,0),0),IF($N282="Desventaja",IFERROR(VLOOKUP(H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15</v>
      </c>
      <c r="P282" s="15">
        <f ca="1">IF($N282="Efecto",IFERROR(VLOOKUP(I282,INDIRECT(VLOOKUP($G282,ListaEfectos!$A$4:$F$77,2,0)),2,0),0),IF($N282="Desventaja",IFERROR(VLOOKUP(I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30</v>
      </c>
      <c r="Q282" s="15">
        <f ca="1">IF($N282="Efecto",IFERROR(VLOOKUP(J282,INDIRECT(VLOOKUP($G282,ListaEfectos!$A$4:$F$77,2,0)),2,0),0),IF($N282="Desventaja",IFERROR(VLOOKUP(J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0</v>
      </c>
      <c r="R282" s="15">
        <f ca="1">IF($N282="Efecto",IFERROR(VLOOKUP(K282,INDIRECT(VLOOKUP($G282,ListaEfectos!$A$4:$F$77,2,0)),2,0),0),IF($N282="Desventaja",IFERROR(VLOOKUP(K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0</v>
      </c>
      <c r="S282" s="15">
        <f ca="1">IF($N282="Efecto",IFERROR(VLOOKUP(L282,INDIRECT(VLOOKUP($G282,ListaEfectos!$A$4:$F$77,2,0)),2,0),0),IF($N282="Desventaja",IFERROR(VLOOKUP(L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0</v>
      </c>
      <c r="T282" s="52">
        <f t="shared" ca="1" si="60"/>
        <v>45</v>
      </c>
      <c r="V282" s="15" t="str">
        <f t="shared" si="61"/>
        <v>Potenciar Crítico (+50, Crítico Automático)</v>
      </c>
      <c r="W282" s="15" t="str">
        <f t="shared" si="62"/>
        <v/>
      </c>
      <c r="X282" s="15" t="str">
        <f t="shared" si="65"/>
        <v/>
      </c>
      <c r="Y282" s="34" t="str">
        <f t="shared" ca="1" si="72"/>
        <v>Potenciar Crítico (+50, Crítico Automático)</v>
      </c>
      <c r="Z282" s="34" t="str">
        <f t="shared" ca="1" si="66"/>
        <v/>
      </c>
      <c r="AA282" s="34" t="str">
        <f t="shared" ca="1" si="67"/>
        <v/>
      </c>
      <c r="AB282" s="61" t="str">
        <f t="shared" ca="1" si="68"/>
        <v>Potenciar Crítico (+50, Crítico Automático)</v>
      </c>
      <c r="AC282" s="62" t="str">
        <f t="shared" ca="1" si="69"/>
        <v/>
      </c>
      <c r="AD282" s="56" t="str">
        <f t="shared" si="70"/>
        <v>Festín De Sangre</v>
      </c>
      <c r="AE282" s="15" t="str">
        <f t="shared" ca="1" si="71"/>
        <v>Fuego, Tierra</v>
      </c>
      <c r="AF282" s="15" t="str">
        <f ca="1">IF($AB282="","",IF(OR([1]Tablas!A$1&gt;MATCH("?*",$AB283:$AB299,0),INDEX($T:$T,ROW($M281)+[1]Tablas!A$1)&lt;5),"",IF(INDEX($T:$T,ROW($M281)+[1]Tablas!A$1)&lt;6,"000",SUBSTITUTE(SUBSTITUTE(SUBSTITUTE(SUBSTITUTE(SUBSTITUTE(SUBSTITUTE(SUBSTITUTE(INDIRECT(ADDRESS(ROW($M281)+[1]Tablas!A$1,COLUMN($M282))),", ",""),"Aire","1"),"Agua","2"),"Fuego","3"),"Tierra","4"),"Luz","5"),"Oscuridad","6"))))</f>
        <v>34</v>
      </c>
      <c r="AG282" s="15" t="str">
        <f ca="1">IF($AB282="","",IF(OR([1]Tablas!B$1&gt;MATCH("?*",$AB283:$AB299,0),INDEX($T:$T,ROW($M281)+[1]Tablas!B$1)&lt;5),"",IF(INDEX($T:$T,ROW($M281)+[1]Tablas!B$1)&lt;6,"000",SUBSTITUTE(SUBSTITUTE(SUBSTITUTE(SUBSTITUTE(SUBSTITUTE(SUBSTITUTE(SUBSTITUTE(INDIRECT(ADDRESS(ROW($M281)+[1]Tablas!B$1,COLUMN($M282))),", ",""),"Aire","1"),"Agua","2"),"Fuego","3"),"Tierra","4"),"Luz","5"),"Oscuridad","6"))))</f>
        <v/>
      </c>
      <c r="AH282" s="15" t="str">
        <f ca="1">IF($AB282="","",IF(OR([1]Tablas!C$1&gt;MATCH("?*",$AB283:$AB299,0),INDEX($T:$T,ROW($M281)+[1]Tablas!C$1)&lt;5),"",IF(INDEX($T:$T,ROW($M281)+[1]Tablas!C$1)&lt;6,"000",SUBSTITUTE(SUBSTITUTE(SUBSTITUTE(SUBSTITUTE(SUBSTITUTE(SUBSTITUTE(SUBSTITUTE(INDIRECT(ADDRESS(ROW($M281)+[1]Tablas!C$1,COLUMN($M282))),", ",""),"Aire","1"),"Agua","2"),"Fuego","3"),"Tierra","4"),"Luz","5"),"Oscuridad","6"))))</f>
        <v/>
      </c>
      <c r="AI282" s="15" t="str">
        <f ca="1">IF($AB282="","",IF(OR([1]Tablas!D$1&gt;MATCH("?*",$AB283:$AB299,0),INDEX($T:$T,ROW($M281)+[1]Tablas!D$1)&lt;5),"",IF(INDEX($T:$T,ROW($M281)+[1]Tablas!D$1)&lt;6,"000",SUBSTITUTE(SUBSTITUTE(SUBSTITUTE(SUBSTITUTE(SUBSTITUTE(SUBSTITUTE(SUBSTITUTE(INDIRECT(ADDRESS(ROW($M281)+[1]Tablas!D$1,COLUMN($M282))),", ",""),"Aire","1"),"Agua","2"),"Fuego","3"),"Tierra","4"),"Luz","5"),"Oscuridad","6"))))</f>
        <v/>
      </c>
      <c r="AJ282" s="15" t="str">
        <f ca="1">IF($AB282="","",IF(OR([1]Tablas!E$1&gt;MATCH("?*",$AB283:$AB299,0),INDEX($T:$T,ROW($M281)+[1]Tablas!E$1)&lt;5),"",IF(INDEX($T:$T,ROW($M281)+[1]Tablas!E$1)&lt;6,"000",SUBSTITUTE(SUBSTITUTE(SUBSTITUTE(SUBSTITUTE(SUBSTITUTE(SUBSTITUTE(SUBSTITUTE(INDIRECT(ADDRESS(ROW($M281)+[1]Tablas!E$1,COLUMN($M282))),", ",""),"Aire","1"),"Agua","2"),"Fuego","3"),"Tierra","4"),"Luz","5"),"Oscuridad","6"))))</f>
        <v/>
      </c>
      <c r="AK282" s="15" t="str">
        <f ca="1">IF($AB282="","",IF(OR([1]Tablas!F$1&gt;MATCH("?*",$AB283:$AB299,0),INDEX($T:$T,ROW($M281)+[1]Tablas!F$1)&lt;5),"",IF(INDEX($T:$T,ROW($M281)+[1]Tablas!F$1)&lt;6,"000",SUBSTITUTE(SUBSTITUTE(SUBSTITUTE(SUBSTITUTE(SUBSTITUTE(SUBSTITUTE(SUBSTITUTE(INDIRECT(ADDRESS(ROW($M281)+[1]Tablas!F$1,COLUMN($M282))),", ",""),"Aire","1"),"Agua","2"),"Fuego","3"),"Tierra","4"),"Luz","5"),"Oscuridad","6"))))</f>
        <v/>
      </c>
    </row>
    <row r="283" spans="1:37" x14ac:dyDescent="0.25">
      <c r="A283" s="73"/>
      <c r="C283" s="15" t="str">
        <f t="shared" si="63"/>
        <v/>
      </c>
      <c r="D283" s="15" t="str">
        <f t="shared" si="64"/>
        <v/>
      </c>
      <c r="E283" s="15" t="s">
        <v>75</v>
      </c>
      <c r="F283" s="15" t="str">
        <f t="array" ref="F283">IF(C283&lt;&gt;"",ADDRESS(ROW(C283),COLUMN(C283))&amp;":"&amp;ADDRESS(ROW(C283)-1+MATCH(TRUE,C284:$C$463&lt;&gt;"",0),COLUMN(U283)),F282)</f>
        <v>$C$282:$U$283</v>
      </c>
      <c r="M283" s="18" t="str">
        <f>IFERROR(VLOOKUP(G283,ListaEfectos!$A$4:$F$77,6,0),"")</f>
        <v/>
      </c>
      <c r="N283" s="46">
        <f>IF(G283="requerimiento","Desventaja",IFERROR(IF(VLOOKUP($G283,ListaEfectos!$A$4:$F$77,1,0)&lt;&gt;"","Efecto"),IFERROR(IF(VLOOKUP($G283,ListaDesventajas!$A$2:$A$24,1,0)&lt;&gt;"","Desventaja"),G283)))</f>
        <v>0</v>
      </c>
      <c r="O283" s="17">
        <f ca="1">IF($N283="Efecto",IFERROR(VLOOKUP(H283,INDIRECT(VLOOKUP($G283,ListaEfectos!$A$4:$F$77,2,0)),2,0),0),IF($N283="Desventaja",IFERROR(VLOOKUP(H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P283" s="15">
        <f ca="1">IF($N283="Efecto",IFERROR(VLOOKUP(I283,INDIRECT(VLOOKUP($G283,ListaEfectos!$A$4:$F$77,2,0)),2,0),0),IF($N283="Desventaja",IFERROR(VLOOKUP(I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Q283" s="15">
        <f ca="1">IF($N283="Efecto",IFERROR(VLOOKUP(J283,INDIRECT(VLOOKUP($G283,ListaEfectos!$A$4:$F$77,2,0)),2,0),0),IF($N283="Desventaja",IFERROR(VLOOKUP(J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R283" s="15">
        <f ca="1">IF($N283="Efecto",IFERROR(VLOOKUP(K283,INDIRECT(VLOOKUP($G283,ListaEfectos!$A$4:$F$77,2,0)),2,0),0),IF($N283="Desventaja",IFERROR(VLOOKUP(K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S283" s="15">
        <f ca="1">IF($N283="Efecto",IFERROR(VLOOKUP(L283,INDIRECT(VLOOKUP($G283,ListaEfectos!$A$4:$F$77,2,0)),2,0),0),IF($N283="Desventaja",IFERROR(VLOOKUP(L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T283" s="52">
        <f t="shared" ca="1" si="60"/>
        <v>0</v>
      </c>
      <c r="V283" s="15" t="str">
        <f t="shared" si="61"/>
        <v/>
      </c>
      <c r="W283" s="15" t="str">
        <f t="shared" si="62"/>
        <v/>
      </c>
      <c r="X283" s="15" t="str">
        <f t="shared" si="65"/>
        <v/>
      </c>
      <c r="Y283" s="34" t="str">
        <f t="shared" ca="1" si="72"/>
        <v/>
      </c>
      <c r="Z283" s="34" t="str">
        <f t="shared" ca="1" si="66"/>
        <v/>
      </c>
      <c r="AA283" s="34" t="str">
        <f t="shared" ca="1" si="67"/>
        <v/>
      </c>
      <c r="AB283" s="61" t="str">
        <f t="shared" ca="1" si="68"/>
        <v/>
      </c>
      <c r="AC283" s="62" t="str">
        <f t="shared" ca="1" si="69"/>
        <v/>
      </c>
      <c r="AD283" s="56" t="str">
        <f t="shared" si="70"/>
        <v/>
      </c>
      <c r="AE283" s="15" t="str">
        <f t="shared" ca="1" si="71"/>
        <v/>
      </c>
      <c r="AF283" s="15" t="str">
        <f ca="1">IF($AB283="","",IF(OR([1]Tablas!A$1&gt;MATCH("?*",$AB284:$AB300,0),INDEX($T:$T,ROW($M282)+[1]Tablas!A$1)&lt;5),"",IF(INDEX($T:$T,ROW($M282)+[1]Tablas!A$1)&lt;6,"000",SUBSTITUTE(SUBSTITUTE(SUBSTITUTE(SUBSTITUTE(SUBSTITUTE(SUBSTITUTE(SUBSTITUTE(INDIRECT(ADDRESS(ROW($M282)+[1]Tablas!A$1,COLUMN($M283))),", ",""),"Aire","1"),"Agua","2"),"Fuego","3"),"Tierra","4"),"Luz","5"),"Oscuridad","6"))))</f>
        <v/>
      </c>
      <c r="AG283" s="15" t="str">
        <f ca="1">IF($AB283="","",IF(OR([1]Tablas!B$1&gt;MATCH("?*",$AB284:$AB300,0),INDEX($T:$T,ROW($M282)+[1]Tablas!B$1)&lt;5),"",IF(INDEX($T:$T,ROW($M282)+[1]Tablas!B$1)&lt;6,"000",SUBSTITUTE(SUBSTITUTE(SUBSTITUTE(SUBSTITUTE(SUBSTITUTE(SUBSTITUTE(SUBSTITUTE(INDIRECT(ADDRESS(ROW($M282)+[1]Tablas!B$1,COLUMN($M283))),", ",""),"Aire","1"),"Agua","2"),"Fuego","3"),"Tierra","4"),"Luz","5"),"Oscuridad","6"))))</f>
        <v/>
      </c>
      <c r="AH283" s="15" t="str">
        <f ca="1">IF($AB283="","",IF(OR([1]Tablas!C$1&gt;MATCH("?*",$AB284:$AB300,0),INDEX($T:$T,ROW($M282)+[1]Tablas!C$1)&lt;5),"",IF(INDEX($T:$T,ROW($M282)+[1]Tablas!C$1)&lt;6,"000",SUBSTITUTE(SUBSTITUTE(SUBSTITUTE(SUBSTITUTE(SUBSTITUTE(SUBSTITUTE(SUBSTITUTE(INDIRECT(ADDRESS(ROW($M282)+[1]Tablas!C$1,COLUMN($M283))),", ",""),"Aire","1"),"Agua","2"),"Fuego","3"),"Tierra","4"),"Luz","5"),"Oscuridad","6"))))</f>
        <v/>
      </c>
      <c r="AI283" s="15" t="str">
        <f ca="1">IF($AB283="","",IF(OR([1]Tablas!D$1&gt;MATCH("?*",$AB284:$AB300,0),INDEX($T:$T,ROW($M282)+[1]Tablas!D$1)&lt;5),"",IF(INDEX($T:$T,ROW($M282)+[1]Tablas!D$1)&lt;6,"000",SUBSTITUTE(SUBSTITUTE(SUBSTITUTE(SUBSTITUTE(SUBSTITUTE(SUBSTITUTE(SUBSTITUTE(INDIRECT(ADDRESS(ROW($M282)+[1]Tablas!D$1,COLUMN($M283))),", ",""),"Aire","1"),"Agua","2"),"Fuego","3"),"Tierra","4"),"Luz","5"),"Oscuridad","6"))))</f>
        <v/>
      </c>
      <c r="AJ283" s="15" t="str">
        <f ca="1">IF($AB283="","",IF(OR([1]Tablas!E$1&gt;MATCH("?*",$AB284:$AB300,0),INDEX($T:$T,ROW($M282)+[1]Tablas!E$1)&lt;5),"",IF(INDEX($T:$T,ROW($M282)+[1]Tablas!E$1)&lt;6,"000",SUBSTITUTE(SUBSTITUTE(SUBSTITUTE(SUBSTITUTE(SUBSTITUTE(SUBSTITUTE(SUBSTITUTE(INDIRECT(ADDRESS(ROW($M282)+[1]Tablas!E$1,COLUMN($M283))),", ",""),"Aire","1"),"Agua","2"),"Fuego","3"),"Tierra","4"),"Luz","5"),"Oscuridad","6"))))</f>
        <v/>
      </c>
      <c r="AK283" s="15" t="str">
        <f ca="1">IF($AB283="","",IF(OR([1]Tablas!F$1&gt;MATCH("?*",$AB284:$AB300,0),INDEX($T:$T,ROW($M282)+[1]Tablas!F$1)&lt;5),"",IF(INDEX($T:$T,ROW($M282)+[1]Tablas!F$1)&lt;6,"000",SUBSTITUTE(SUBSTITUTE(SUBSTITUTE(SUBSTITUTE(SUBSTITUTE(SUBSTITUTE(SUBSTITUTE(INDIRECT(ADDRESS(ROW($M282)+[1]Tablas!F$1,COLUMN($M283))),", ",""),"Aire","1"),"Agua","2"),"Fuego","3"),"Tierra","4"),"Luz","5"),"Oscuridad","6"))))</f>
        <v/>
      </c>
    </row>
    <row r="284" spans="1:37" x14ac:dyDescent="0.25">
      <c r="A284" s="73"/>
      <c r="B284" s="18" t="s">
        <v>476</v>
      </c>
      <c r="C284" s="15">
        <f t="shared" si="63"/>
        <v>35</v>
      </c>
      <c r="D284" s="15">
        <f t="shared" si="64"/>
        <v>1</v>
      </c>
      <c r="E284" s="15" t="s">
        <v>118</v>
      </c>
      <c r="F284" s="15" t="str">
        <f t="array" ref="F284">IF(C284&lt;&gt;"",ADDRESS(ROW(C284),COLUMN(C284))&amp;":"&amp;ADDRESS(ROW(C284)-1+MATCH(TRUE,C285:$C$463&lt;&gt;"",0),COLUMN(U284)),F283)</f>
        <v>$C$284:$U$287</v>
      </c>
      <c r="G284" s="18" t="s">
        <v>243</v>
      </c>
      <c r="H284" s="28" t="s">
        <v>353</v>
      </c>
      <c r="M284" s="18" t="str">
        <f>IFERROR(VLOOKUP(G284,ListaEfectos!$A$4:$F$77,6,0),"")</f>
        <v>Agua, Aire, Fuego</v>
      </c>
      <c r="N284" s="46" t="str">
        <f>IF(G284="requerimiento","Desventaja",IFERROR(IF(VLOOKUP($G284,ListaEfectos!$A$4:$F$77,1,0)&lt;&gt;"","Efecto"),IFERROR(IF(VLOOKUP($G284,ListaDesventajas!$A$2:$A$24,1,0)&lt;&gt;"","Desventaja"),G284)))</f>
        <v>Efecto</v>
      </c>
      <c r="O284" s="17">
        <f ca="1">IF($N284="Efecto",IFERROR(VLOOKUP(H284,INDIRECT(VLOOKUP($G284,ListaEfectos!$A$4:$F$77,2,0)),2,0),0),IF($N284="Desventaja",IFERROR(VLOOKUP(H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10</v>
      </c>
      <c r="P284" s="15">
        <f ca="1">IF($N284="Efecto",IFERROR(VLOOKUP(I284,INDIRECT(VLOOKUP($G284,ListaEfectos!$A$4:$F$77,2,0)),2,0),0),IF($N284="Desventaja",IFERROR(VLOOKUP(I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0</v>
      </c>
      <c r="Q284" s="15">
        <f ca="1">IF($N284="Efecto",IFERROR(VLOOKUP(J284,INDIRECT(VLOOKUP($G284,ListaEfectos!$A$4:$F$77,2,0)),2,0),0),IF($N284="Desventaja",IFERROR(VLOOKUP(J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0</v>
      </c>
      <c r="R284" s="15">
        <f ca="1">IF($N284="Efecto",IFERROR(VLOOKUP(K284,INDIRECT(VLOOKUP($G284,ListaEfectos!$A$4:$F$77,2,0)),2,0),0),IF($N284="Desventaja",IFERROR(VLOOKUP(K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0</v>
      </c>
      <c r="S284" s="15">
        <f ca="1">IF($N284="Efecto",IFERROR(VLOOKUP(L284,INDIRECT(VLOOKUP($G284,ListaEfectos!$A$4:$F$77,2,0)),2,0),0),IF($N284="Desventaja",IFERROR(VLOOKUP(L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0</v>
      </c>
      <c r="T284" s="52">
        <f t="shared" ca="1" si="60"/>
        <v>10</v>
      </c>
      <c r="V284" s="15" t="str">
        <f t="shared" si="61"/>
        <v>Ataque a Distancia (20 metros)</v>
      </c>
      <c r="W284" s="15" t="str">
        <f t="shared" si="62"/>
        <v/>
      </c>
      <c r="X284" s="15" t="str">
        <f t="shared" si="65"/>
        <v/>
      </c>
      <c r="Y284" s="34" t="str">
        <f t="shared" ca="1" si="72"/>
        <v>Ataque a Distancia (20 metros), Apresamiento (FUE 12, Presa existencial)</v>
      </c>
      <c r="Z284" s="34" t="str">
        <f t="shared" ca="1" si="66"/>
        <v>Daño reducido (Mitad de daño)</v>
      </c>
      <c r="AA284" s="34" t="str">
        <f t="shared" ca="1" si="67"/>
        <v/>
      </c>
      <c r="AB284" s="61" t="str">
        <f t="shared" ca="1" si="68"/>
        <v>Ataque a Distancia (20 metros), Apresamiento (FUE 12, Presa existencial)</v>
      </c>
      <c r="AC284" s="62" t="str">
        <f t="shared" ca="1" si="69"/>
        <v>Daño reducido (Mitad de daño)</v>
      </c>
      <c r="AD284" s="56" t="str">
        <f t="shared" si="70"/>
        <v>La Mano Del Purgatorio</v>
      </c>
      <c r="AE284" s="15" t="str">
        <f t="shared" ca="1" si="71"/>
        <v>Agua, Aire, Fuego, Tierra</v>
      </c>
      <c r="AF284" s="15" t="str">
        <f ca="1">IF($AB284="","",IF(OR([1]Tablas!A$1&gt;MATCH("?*",$AB285:$AB301,0),INDEX($T:$T,ROW($M283)+[1]Tablas!A$1)&lt;5),"",IF(INDEX($T:$T,ROW($M283)+[1]Tablas!A$1)&lt;6,"000",SUBSTITUTE(SUBSTITUTE(SUBSTITUTE(SUBSTITUTE(SUBSTITUTE(SUBSTITUTE(SUBSTITUTE(INDIRECT(ADDRESS(ROW($M283)+[1]Tablas!A$1,COLUMN($M284))),", ",""),"Aire","1"),"Agua","2"),"Fuego","3"),"Tierra","4"),"Luz","5"),"Oscuridad","6"))))</f>
        <v>213</v>
      </c>
      <c r="AG284" s="15" t="str">
        <f ca="1">IF($AB284="","",IF(OR([1]Tablas!B$1&gt;MATCH("?*",$AB285:$AB301,0),INDEX($T:$T,ROW($M283)+[1]Tablas!B$1)&lt;5),"",IF(INDEX($T:$T,ROW($M283)+[1]Tablas!B$1)&lt;6,"000",SUBSTITUTE(SUBSTITUTE(SUBSTITUTE(SUBSTITUTE(SUBSTITUTE(SUBSTITUTE(SUBSTITUTE(INDIRECT(ADDRESS(ROW($M283)+[1]Tablas!B$1,COLUMN($M284))),", ",""),"Aire","1"),"Agua","2"),"Fuego","3"),"Tierra","4"),"Luz","5"),"Oscuridad","6"))))</f>
        <v>4</v>
      </c>
      <c r="AH284" s="15" t="str">
        <f ca="1">IF($AB284="","",IF(OR([1]Tablas!C$1&gt;MATCH("?*",$AB285:$AB301,0),INDEX($T:$T,ROW($M283)+[1]Tablas!C$1)&lt;5),"",IF(INDEX($T:$T,ROW($M283)+[1]Tablas!C$1)&lt;6,"000",SUBSTITUTE(SUBSTITUTE(SUBSTITUTE(SUBSTITUTE(SUBSTITUTE(SUBSTITUTE(SUBSTITUTE(INDIRECT(ADDRESS(ROW($M283)+[1]Tablas!C$1,COLUMN($M284))),", ",""),"Aire","1"),"Agua","2"),"Fuego","3"),"Tierra","4"),"Luz","5"),"Oscuridad","6"))))</f>
        <v/>
      </c>
      <c r="AI284" s="15" t="str">
        <f ca="1">IF($AB284="","",IF(OR([1]Tablas!D$1&gt;MATCH("?*",$AB285:$AB301,0),INDEX($T:$T,ROW($M283)+[1]Tablas!D$1)&lt;5),"",IF(INDEX($T:$T,ROW($M283)+[1]Tablas!D$1)&lt;6,"000",SUBSTITUTE(SUBSTITUTE(SUBSTITUTE(SUBSTITUTE(SUBSTITUTE(SUBSTITUTE(SUBSTITUTE(INDIRECT(ADDRESS(ROW($M283)+[1]Tablas!D$1,COLUMN($M284))),", ",""),"Aire","1"),"Agua","2"),"Fuego","3"),"Tierra","4"),"Luz","5"),"Oscuridad","6"))))</f>
        <v/>
      </c>
      <c r="AJ284" s="15" t="str">
        <f ca="1">IF($AB284="","",IF(OR([1]Tablas!E$1&gt;MATCH("?*",$AB285:$AB301,0),INDEX($T:$T,ROW($M283)+[1]Tablas!E$1)&lt;5),"",IF(INDEX($T:$T,ROW($M283)+[1]Tablas!E$1)&lt;6,"000",SUBSTITUTE(SUBSTITUTE(SUBSTITUTE(SUBSTITUTE(SUBSTITUTE(SUBSTITUTE(SUBSTITUTE(INDIRECT(ADDRESS(ROW($M283)+[1]Tablas!E$1,COLUMN($M284))),", ",""),"Aire","1"),"Agua","2"),"Fuego","3"),"Tierra","4"),"Luz","5"),"Oscuridad","6"))))</f>
        <v/>
      </c>
      <c r="AK284" s="15" t="str">
        <f ca="1">IF($AB284="","",IF(OR([1]Tablas!F$1&gt;MATCH("?*",$AB285:$AB301,0),INDEX($T:$T,ROW($M283)+[1]Tablas!F$1)&lt;5),"",IF(INDEX($T:$T,ROW($M283)+[1]Tablas!F$1)&lt;6,"000",SUBSTITUTE(SUBSTITUTE(SUBSTITUTE(SUBSTITUTE(SUBSTITUTE(SUBSTITUTE(SUBSTITUTE(INDIRECT(ADDRESS(ROW($M283)+[1]Tablas!F$1,COLUMN($M284))),", ",""),"Aire","1"),"Agua","2"),"Fuego","3"),"Tierra","4"),"Luz","5"),"Oscuridad","6"))))</f>
        <v/>
      </c>
    </row>
    <row r="285" spans="1:37" x14ac:dyDescent="0.25">
      <c r="A285" s="73"/>
      <c r="C285" s="15" t="str">
        <f t="shared" si="63"/>
        <v/>
      </c>
      <c r="D285" s="15" t="str">
        <f t="shared" si="64"/>
        <v/>
      </c>
      <c r="E285" s="15" t="s">
        <v>173</v>
      </c>
      <c r="F285" s="15" t="str">
        <f t="array" ref="F285">IF(C285&lt;&gt;"",ADDRESS(ROW(C285),COLUMN(C285))&amp;":"&amp;ADDRESS(ROW(C285)-1+MATCH(TRUE,C286:$C$463&lt;&gt;"",0),COLUMN(U285)),F284)</f>
        <v>$C$284:$U$287</v>
      </c>
      <c r="G285" s="18" t="s">
        <v>334</v>
      </c>
      <c r="H285" s="28" t="s">
        <v>865</v>
      </c>
      <c r="I285" s="28" t="s">
        <v>1014</v>
      </c>
      <c r="M285" s="18" t="str">
        <f>IFERROR(VLOOKUP(G285,ListaEfectos!$A$4:$F$77,6,0),"")</f>
        <v>Tierra</v>
      </c>
      <c r="N285" s="46" t="str">
        <f>IF(G285="requerimiento","Desventaja",IFERROR(IF(VLOOKUP($G285,ListaEfectos!$A$4:$F$77,1,0)&lt;&gt;"","Efecto"),IFERROR(IF(VLOOKUP($G285,ListaDesventajas!$A$2:$A$24,1,0)&lt;&gt;"","Desventaja"),G285)))</f>
        <v>Efecto</v>
      </c>
      <c r="O285" s="17">
        <f ca="1">IF($N285="Efecto",IFERROR(VLOOKUP(H285,INDIRECT(VLOOKUP($G285,ListaEfectos!$A$4:$F$77,2,0)),2,0),0),IF($N285="Desventaja",IFERROR(VLOOKUP(H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20</v>
      </c>
      <c r="P285" s="15">
        <f ca="1">IF($N285="Efecto",IFERROR(VLOOKUP(I285,INDIRECT(VLOOKUP($G285,ListaEfectos!$A$4:$F$77,2,0)),2,0),0),IF($N285="Desventaja",IFERROR(VLOOKUP(I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5</v>
      </c>
      <c r="Q285" s="15">
        <f ca="1">IF($N285="Efecto",IFERROR(VLOOKUP(J285,INDIRECT(VLOOKUP($G285,ListaEfectos!$A$4:$F$77,2,0)),2,0),0),IF($N285="Desventaja",IFERROR(VLOOKUP(J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0</v>
      </c>
      <c r="R285" s="15">
        <f ca="1">IF($N285="Efecto",IFERROR(VLOOKUP(K285,INDIRECT(VLOOKUP($G285,ListaEfectos!$A$4:$F$77,2,0)),2,0),0),IF($N285="Desventaja",IFERROR(VLOOKUP(K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0</v>
      </c>
      <c r="S285" s="15">
        <f ca="1">IF($N285="Efecto",IFERROR(VLOOKUP(L285,INDIRECT(VLOOKUP($G285,ListaEfectos!$A$4:$F$77,2,0)),2,0),0),IF($N285="Desventaja",IFERROR(VLOOKUP(L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0</v>
      </c>
      <c r="T285" s="52">
        <f t="shared" ca="1" si="60"/>
        <v>25</v>
      </c>
      <c r="V285" s="15" t="str">
        <f t="shared" si="61"/>
        <v>Apresamiento (FUE 12, Presa existencial)</v>
      </c>
      <c r="W285" s="15" t="str">
        <f t="shared" si="62"/>
        <v/>
      </c>
      <c r="X285" s="15" t="str">
        <f t="shared" si="65"/>
        <v/>
      </c>
      <c r="Y285" s="34" t="str">
        <f t="shared" ca="1" si="72"/>
        <v/>
      </c>
      <c r="Z285" s="34" t="str">
        <f t="shared" ca="1" si="66"/>
        <v/>
      </c>
      <c r="AA285" s="34" t="str">
        <f t="shared" ca="1" si="67"/>
        <v/>
      </c>
      <c r="AB285" s="61" t="str">
        <f t="shared" ca="1" si="68"/>
        <v/>
      </c>
      <c r="AC285" s="62" t="str">
        <f t="shared" ca="1" si="69"/>
        <v/>
      </c>
      <c r="AD285" s="56" t="str">
        <f t="shared" si="70"/>
        <v/>
      </c>
      <c r="AE285" s="15" t="str">
        <f t="shared" ca="1" si="71"/>
        <v/>
      </c>
      <c r="AF285" s="15" t="str">
        <f ca="1">IF($AB285="","",IF(OR([1]Tablas!A$1&gt;MATCH("?*",$AB286:$AB302,0),INDEX($T:$T,ROW($M284)+[1]Tablas!A$1)&lt;5),"",IF(INDEX($T:$T,ROW($M284)+[1]Tablas!A$1)&lt;6,"000",SUBSTITUTE(SUBSTITUTE(SUBSTITUTE(SUBSTITUTE(SUBSTITUTE(SUBSTITUTE(SUBSTITUTE(INDIRECT(ADDRESS(ROW($M284)+[1]Tablas!A$1,COLUMN($M285))),", ",""),"Aire","1"),"Agua","2"),"Fuego","3"),"Tierra","4"),"Luz","5"),"Oscuridad","6"))))</f>
        <v/>
      </c>
      <c r="AG285" s="15" t="str">
        <f ca="1">IF($AB285="","",IF(OR([1]Tablas!B$1&gt;MATCH("?*",$AB286:$AB302,0),INDEX($T:$T,ROW($M284)+[1]Tablas!B$1)&lt;5),"",IF(INDEX($T:$T,ROW($M284)+[1]Tablas!B$1)&lt;6,"000",SUBSTITUTE(SUBSTITUTE(SUBSTITUTE(SUBSTITUTE(SUBSTITUTE(SUBSTITUTE(SUBSTITUTE(INDIRECT(ADDRESS(ROW($M284)+[1]Tablas!B$1,COLUMN($M285))),", ",""),"Aire","1"),"Agua","2"),"Fuego","3"),"Tierra","4"),"Luz","5"),"Oscuridad","6"))))</f>
        <v/>
      </c>
      <c r="AH285" s="15" t="str">
        <f ca="1">IF($AB285="","",IF(OR([1]Tablas!C$1&gt;MATCH("?*",$AB286:$AB302,0),INDEX($T:$T,ROW($M284)+[1]Tablas!C$1)&lt;5),"",IF(INDEX($T:$T,ROW($M284)+[1]Tablas!C$1)&lt;6,"000",SUBSTITUTE(SUBSTITUTE(SUBSTITUTE(SUBSTITUTE(SUBSTITUTE(SUBSTITUTE(SUBSTITUTE(INDIRECT(ADDRESS(ROW($M284)+[1]Tablas!C$1,COLUMN($M285))),", ",""),"Aire","1"),"Agua","2"),"Fuego","3"),"Tierra","4"),"Luz","5"),"Oscuridad","6"))))</f>
        <v/>
      </c>
      <c r="AI285" s="15" t="str">
        <f ca="1">IF($AB285="","",IF(OR([1]Tablas!D$1&gt;MATCH("?*",$AB286:$AB302,0),INDEX($T:$T,ROW($M284)+[1]Tablas!D$1)&lt;5),"",IF(INDEX($T:$T,ROW($M284)+[1]Tablas!D$1)&lt;6,"000",SUBSTITUTE(SUBSTITUTE(SUBSTITUTE(SUBSTITUTE(SUBSTITUTE(SUBSTITUTE(SUBSTITUTE(INDIRECT(ADDRESS(ROW($M284)+[1]Tablas!D$1,COLUMN($M285))),", ",""),"Aire","1"),"Agua","2"),"Fuego","3"),"Tierra","4"),"Luz","5"),"Oscuridad","6"))))</f>
        <v/>
      </c>
      <c r="AJ285" s="15" t="str">
        <f ca="1">IF($AB285="","",IF(OR([1]Tablas!E$1&gt;MATCH("?*",$AB286:$AB302,0),INDEX($T:$T,ROW($M284)+[1]Tablas!E$1)&lt;5),"",IF(INDEX($T:$T,ROW($M284)+[1]Tablas!E$1)&lt;6,"000",SUBSTITUTE(SUBSTITUTE(SUBSTITUTE(SUBSTITUTE(SUBSTITUTE(SUBSTITUTE(SUBSTITUTE(INDIRECT(ADDRESS(ROW($M284)+[1]Tablas!E$1,COLUMN($M285))),", ",""),"Aire","1"),"Agua","2"),"Fuego","3"),"Tierra","4"),"Luz","5"),"Oscuridad","6"))))</f>
        <v/>
      </c>
      <c r="AK285" s="15" t="str">
        <f ca="1">IF($AB285="","",IF(OR([1]Tablas!F$1&gt;MATCH("?*",$AB286:$AB302,0),INDEX($T:$T,ROW($M284)+[1]Tablas!F$1)&lt;5),"",IF(INDEX($T:$T,ROW($M284)+[1]Tablas!F$1)&lt;6,"000",SUBSTITUTE(SUBSTITUTE(SUBSTITUTE(SUBSTITUTE(SUBSTITUTE(SUBSTITUTE(SUBSTITUTE(INDIRECT(ADDRESS(ROW($M284)+[1]Tablas!F$1,COLUMN($M285))),", ",""),"Aire","1"),"Agua","2"),"Fuego","3"),"Tierra","4"),"Luz","5"),"Oscuridad","6"))))</f>
        <v/>
      </c>
    </row>
    <row r="286" spans="1:37" x14ac:dyDescent="0.25">
      <c r="A286" s="73"/>
      <c r="C286" s="15" t="str">
        <f t="shared" si="63"/>
        <v/>
      </c>
      <c r="D286" s="15" t="str">
        <f t="shared" si="64"/>
        <v/>
      </c>
      <c r="E286" s="15" t="s">
        <v>174</v>
      </c>
      <c r="F286" s="15" t="str">
        <f t="array" ref="F286">IF(C286&lt;&gt;"",ADDRESS(ROW(C286),COLUMN(C286))&amp;":"&amp;ADDRESS(ROW(C286)-1+MATCH(TRUE,C287:$C$463&lt;&gt;"",0),COLUMN(U286)),F285)</f>
        <v>$C$284:$U$287</v>
      </c>
      <c r="M286" s="18" t="str">
        <f>IFERROR(VLOOKUP(G286,ListaEfectos!$A$4:$F$77,6,0),"")</f>
        <v/>
      </c>
      <c r="N286" s="46">
        <f>IF(G286="requerimiento","Desventaja",IFERROR(IF(VLOOKUP($G286,ListaEfectos!$A$4:$F$77,1,0)&lt;&gt;"","Efecto"),IFERROR(IF(VLOOKUP($G286,ListaDesventajas!$A$2:$A$24,1,0)&lt;&gt;"","Desventaja"),G286)))</f>
        <v>0</v>
      </c>
      <c r="O286" s="17">
        <f ca="1">IF($N286="Efecto",IFERROR(VLOOKUP(H286,INDIRECT(VLOOKUP($G286,ListaEfectos!$A$4:$F$77,2,0)),2,0),0),IF($N286="Desventaja",IFERROR(VLOOKUP(H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P286" s="15">
        <f ca="1">IF($N286="Efecto",IFERROR(VLOOKUP(I286,INDIRECT(VLOOKUP($G286,ListaEfectos!$A$4:$F$77,2,0)),2,0),0),IF($N286="Desventaja",IFERROR(VLOOKUP(I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Q286" s="15">
        <f ca="1">IF($N286="Efecto",IFERROR(VLOOKUP(J286,INDIRECT(VLOOKUP($G286,ListaEfectos!$A$4:$F$77,2,0)),2,0),0),IF($N286="Desventaja",IFERROR(VLOOKUP(J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R286" s="15">
        <f ca="1">IF($N286="Efecto",IFERROR(VLOOKUP(K286,INDIRECT(VLOOKUP($G286,ListaEfectos!$A$4:$F$77,2,0)),2,0),0),IF($N286="Desventaja",IFERROR(VLOOKUP(K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S286" s="15">
        <f ca="1">IF($N286="Efecto",IFERROR(VLOOKUP(L286,INDIRECT(VLOOKUP($G286,ListaEfectos!$A$4:$F$77,2,0)),2,0),0),IF($N286="Desventaja",IFERROR(VLOOKUP(L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T286" s="52">
        <f t="shared" ref="T286:T349" ca="1" si="73">IF(OR(N286="Efecto",N286="Desventaja"),SUM(O286:S286),O286)</f>
        <v>0</v>
      </c>
      <c r="V286" s="15" t="str">
        <f t="shared" ref="V286:V349" si="74">IF(N286="efecto",G286&amp;IF(H286=" ",""," ("&amp;H286&amp;IF(I286="","",", "&amp;I286)&amp;IF(J286="","",", "&amp;J286)&amp;IF(K286="","",", "&amp;K286)&amp;IF(L286="","",", "&amp;L286)&amp;")"),"")</f>
        <v/>
      </c>
      <c r="W286" s="15" t="str">
        <f t="shared" ref="W286:W349" si="75">IF(N286="desventaja",G286&amp;IF(H286=" ",""," ("&amp;H286&amp;IF(I286="","",", "&amp;I286)&amp;IF(J286="","",", "&amp;J286)&amp;IF(K286="","",", "&amp;K286)&amp;IF(L286="","",", "&amp;L286)&amp;")"),"")</f>
        <v/>
      </c>
      <c r="X286" s="15" t="str">
        <f t="shared" si="65"/>
        <v/>
      </c>
      <c r="Y286" s="34" t="str">
        <f t="shared" ca="1" si="72"/>
        <v/>
      </c>
      <c r="Z286" s="34" t="str">
        <f t="shared" ca="1" si="66"/>
        <v/>
      </c>
      <c r="AA286" s="34" t="str">
        <f t="shared" ca="1" si="67"/>
        <v/>
      </c>
      <c r="AB286" s="61" t="str">
        <f t="shared" ca="1" si="68"/>
        <v/>
      </c>
      <c r="AC286" s="62" t="str">
        <f t="shared" ca="1" si="69"/>
        <v/>
      </c>
      <c r="AD286" s="56" t="str">
        <f t="shared" si="70"/>
        <v/>
      </c>
      <c r="AE286" s="15" t="str">
        <f t="shared" ca="1" si="71"/>
        <v/>
      </c>
      <c r="AF286" s="15" t="str">
        <f ca="1">IF($AB286="","",IF(OR([1]Tablas!A$1&gt;MATCH("?*",$AB287:$AB303,0),INDEX($T:$T,ROW($M285)+[1]Tablas!A$1)&lt;5),"",IF(INDEX($T:$T,ROW($M285)+[1]Tablas!A$1)&lt;6,"000",SUBSTITUTE(SUBSTITUTE(SUBSTITUTE(SUBSTITUTE(SUBSTITUTE(SUBSTITUTE(SUBSTITUTE(INDIRECT(ADDRESS(ROW($M285)+[1]Tablas!A$1,COLUMN($M286))),", ",""),"Aire","1"),"Agua","2"),"Fuego","3"),"Tierra","4"),"Luz","5"),"Oscuridad","6"))))</f>
        <v/>
      </c>
      <c r="AG286" s="15" t="str">
        <f ca="1">IF($AB286="","",IF(OR([1]Tablas!B$1&gt;MATCH("?*",$AB287:$AB303,0),INDEX($T:$T,ROW($M285)+[1]Tablas!B$1)&lt;5),"",IF(INDEX($T:$T,ROW($M285)+[1]Tablas!B$1)&lt;6,"000",SUBSTITUTE(SUBSTITUTE(SUBSTITUTE(SUBSTITUTE(SUBSTITUTE(SUBSTITUTE(SUBSTITUTE(INDIRECT(ADDRESS(ROW($M285)+[1]Tablas!B$1,COLUMN($M286))),", ",""),"Aire","1"),"Agua","2"),"Fuego","3"),"Tierra","4"),"Luz","5"),"Oscuridad","6"))))</f>
        <v/>
      </c>
      <c r="AH286" s="15" t="str">
        <f ca="1">IF($AB286="","",IF(OR([1]Tablas!C$1&gt;MATCH("?*",$AB287:$AB303,0),INDEX($T:$T,ROW($M285)+[1]Tablas!C$1)&lt;5),"",IF(INDEX($T:$T,ROW($M285)+[1]Tablas!C$1)&lt;6,"000",SUBSTITUTE(SUBSTITUTE(SUBSTITUTE(SUBSTITUTE(SUBSTITUTE(SUBSTITUTE(SUBSTITUTE(INDIRECT(ADDRESS(ROW($M285)+[1]Tablas!C$1,COLUMN($M286))),", ",""),"Aire","1"),"Agua","2"),"Fuego","3"),"Tierra","4"),"Luz","5"),"Oscuridad","6"))))</f>
        <v/>
      </c>
      <c r="AI286" s="15" t="str">
        <f ca="1">IF($AB286="","",IF(OR([1]Tablas!D$1&gt;MATCH("?*",$AB287:$AB303,0),INDEX($T:$T,ROW($M285)+[1]Tablas!D$1)&lt;5),"",IF(INDEX($T:$T,ROW($M285)+[1]Tablas!D$1)&lt;6,"000",SUBSTITUTE(SUBSTITUTE(SUBSTITUTE(SUBSTITUTE(SUBSTITUTE(SUBSTITUTE(SUBSTITUTE(INDIRECT(ADDRESS(ROW($M285)+[1]Tablas!D$1,COLUMN($M286))),", ",""),"Aire","1"),"Agua","2"),"Fuego","3"),"Tierra","4"),"Luz","5"),"Oscuridad","6"))))</f>
        <v/>
      </c>
      <c r="AJ286" s="15" t="str">
        <f ca="1">IF($AB286="","",IF(OR([1]Tablas!E$1&gt;MATCH("?*",$AB287:$AB303,0),INDEX($T:$T,ROW($M285)+[1]Tablas!E$1)&lt;5),"",IF(INDEX($T:$T,ROW($M285)+[1]Tablas!E$1)&lt;6,"000",SUBSTITUTE(SUBSTITUTE(SUBSTITUTE(SUBSTITUTE(SUBSTITUTE(SUBSTITUTE(SUBSTITUTE(INDIRECT(ADDRESS(ROW($M285)+[1]Tablas!E$1,COLUMN($M286))),", ",""),"Aire","1"),"Agua","2"),"Fuego","3"),"Tierra","4"),"Luz","5"),"Oscuridad","6"))))</f>
        <v/>
      </c>
      <c r="AK286" s="15" t="str">
        <f ca="1">IF($AB286="","",IF(OR([1]Tablas!F$1&gt;MATCH("?*",$AB287:$AB303,0),INDEX($T:$T,ROW($M285)+[1]Tablas!F$1)&lt;5),"",IF(INDEX($T:$T,ROW($M285)+[1]Tablas!F$1)&lt;6,"000",SUBSTITUTE(SUBSTITUTE(SUBSTITUTE(SUBSTITUTE(SUBSTITUTE(SUBSTITUTE(SUBSTITUTE(INDIRECT(ADDRESS(ROW($M285)+[1]Tablas!F$1,COLUMN($M286))),", ",""),"Aire","1"),"Agua","2"),"Fuego","3"),"Tierra","4"),"Luz","5"),"Oscuridad","6"))))</f>
        <v/>
      </c>
    </row>
    <row r="287" spans="1:37" x14ac:dyDescent="0.25">
      <c r="A287" s="73"/>
      <c r="B287" s="18" t="s">
        <v>261</v>
      </c>
      <c r="C287" s="15" t="str">
        <f t="shared" si="63"/>
        <v/>
      </c>
      <c r="D287" s="15" t="str">
        <f t="shared" si="64"/>
        <v/>
      </c>
      <c r="F287" s="15" t="str">
        <f t="array" ref="F287">IF(C287&lt;&gt;"",ADDRESS(ROW(C287),COLUMN(C287))&amp;":"&amp;ADDRESS(ROW(C287)-1+MATCH(TRUE,C288:$C$463&lt;&gt;"",0),COLUMN(U287)),F286)</f>
        <v>$C$284:$U$287</v>
      </c>
      <c r="G287" s="18" t="s">
        <v>338</v>
      </c>
      <c r="H287" s="28" t="s">
        <v>1133</v>
      </c>
      <c r="M287" s="18" t="str">
        <f>IFERROR(VLOOKUP(G287,ListaEfectos!$A$4:$F$77,6,0),"")</f>
        <v/>
      </c>
      <c r="N287" s="46" t="str">
        <f>IF(G287="requerimiento","Desventaja",IFERROR(IF(VLOOKUP($G287,ListaEfectos!$A$4:$F$77,1,0)&lt;&gt;"","Efecto"),IFERROR(IF(VLOOKUP($G287,ListaDesventajas!$A$2:$A$24,1,0)&lt;&gt;"","Desventaja"),G287)))</f>
        <v>Desventaja</v>
      </c>
      <c r="O287" s="17">
        <f ca="1">IF($N287="Efecto",IFERROR(VLOOKUP(H287,INDIRECT(VLOOKUP($G287,ListaEfectos!$A$4:$F$77,2,0)),2,0),0),IF($N287="Desventaja",IFERROR(VLOOKUP(H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-10</v>
      </c>
      <c r="P287" s="15">
        <f ca="1">IF($N287="Efecto",IFERROR(VLOOKUP(I287,INDIRECT(VLOOKUP($G287,ListaEfectos!$A$4:$F$77,2,0)),2,0),0),IF($N287="Desventaja",IFERROR(VLOOKUP(I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0</v>
      </c>
      <c r="Q287" s="15">
        <f ca="1">IF($N287="Efecto",IFERROR(VLOOKUP(J287,INDIRECT(VLOOKUP($G287,ListaEfectos!$A$4:$F$77,2,0)),2,0),0),IF($N287="Desventaja",IFERROR(VLOOKUP(J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0</v>
      </c>
      <c r="R287" s="15">
        <f ca="1">IF($N287="Efecto",IFERROR(VLOOKUP(K287,INDIRECT(VLOOKUP($G287,ListaEfectos!$A$4:$F$77,2,0)),2,0),0),IF($N287="Desventaja",IFERROR(VLOOKUP(K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0</v>
      </c>
      <c r="S287" s="15">
        <f ca="1">IF($N287="Efecto",IFERROR(VLOOKUP(L287,INDIRECT(VLOOKUP($G287,ListaEfectos!$A$4:$F$77,2,0)),2,0),0),IF($N287="Desventaja",IFERROR(VLOOKUP(L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0</v>
      </c>
      <c r="T287" s="52">
        <f t="shared" ca="1" si="73"/>
        <v>-10</v>
      </c>
      <c r="V287" s="15" t="str">
        <f t="shared" si="74"/>
        <v/>
      </c>
      <c r="W287" s="15" t="str">
        <f t="shared" si="75"/>
        <v>Daño reducido (Mitad de daño)</v>
      </c>
      <c r="X287" s="15" t="str">
        <f t="shared" si="65"/>
        <v/>
      </c>
      <c r="Y287" s="34" t="str">
        <f t="shared" ca="1" si="72"/>
        <v/>
      </c>
      <c r="Z287" s="34" t="str">
        <f t="shared" ca="1" si="66"/>
        <v/>
      </c>
      <c r="AA287" s="34" t="str">
        <f t="shared" ca="1" si="67"/>
        <v/>
      </c>
      <c r="AB287" s="61" t="str">
        <f t="shared" ca="1" si="68"/>
        <v/>
      </c>
      <c r="AC287" s="62" t="str">
        <f t="shared" ca="1" si="69"/>
        <v/>
      </c>
      <c r="AD287" s="56" t="str">
        <f t="shared" si="70"/>
        <v>Daño reducido</v>
      </c>
      <c r="AE287" s="15" t="str">
        <f t="shared" ca="1" si="71"/>
        <v/>
      </c>
      <c r="AF287" s="15" t="str">
        <f ca="1">IF($AB287="","",IF(OR([1]Tablas!A$1&gt;MATCH("?*",$AB288:$AB304,0),INDEX($T:$T,ROW($M286)+[1]Tablas!A$1)&lt;5),"",IF(INDEX($T:$T,ROW($M286)+[1]Tablas!A$1)&lt;6,"000",SUBSTITUTE(SUBSTITUTE(SUBSTITUTE(SUBSTITUTE(SUBSTITUTE(SUBSTITUTE(SUBSTITUTE(INDIRECT(ADDRESS(ROW($M286)+[1]Tablas!A$1,COLUMN($M287))),", ",""),"Aire","1"),"Agua","2"),"Fuego","3"),"Tierra","4"),"Luz","5"),"Oscuridad","6"))))</f>
        <v/>
      </c>
      <c r="AG287" s="15" t="str">
        <f ca="1">IF($AB287="","",IF(OR([1]Tablas!B$1&gt;MATCH("?*",$AB288:$AB304,0),INDEX($T:$T,ROW($M286)+[1]Tablas!B$1)&lt;5),"",IF(INDEX($T:$T,ROW($M286)+[1]Tablas!B$1)&lt;6,"000",SUBSTITUTE(SUBSTITUTE(SUBSTITUTE(SUBSTITUTE(SUBSTITUTE(SUBSTITUTE(SUBSTITUTE(INDIRECT(ADDRESS(ROW($M286)+[1]Tablas!B$1,COLUMN($M287))),", ",""),"Aire","1"),"Agua","2"),"Fuego","3"),"Tierra","4"),"Luz","5"),"Oscuridad","6"))))</f>
        <v/>
      </c>
      <c r="AH287" s="15" t="str">
        <f ca="1">IF($AB287="","",IF(OR([1]Tablas!C$1&gt;MATCH("?*",$AB288:$AB304,0),INDEX($T:$T,ROW($M286)+[1]Tablas!C$1)&lt;5),"",IF(INDEX($T:$T,ROW($M286)+[1]Tablas!C$1)&lt;6,"000",SUBSTITUTE(SUBSTITUTE(SUBSTITUTE(SUBSTITUTE(SUBSTITUTE(SUBSTITUTE(SUBSTITUTE(INDIRECT(ADDRESS(ROW($M286)+[1]Tablas!C$1,COLUMN($M287))),", ",""),"Aire","1"),"Agua","2"),"Fuego","3"),"Tierra","4"),"Luz","5"),"Oscuridad","6"))))</f>
        <v/>
      </c>
      <c r="AI287" s="15" t="str">
        <f ca="1">IF($AB287="","",IF(OR([1]Tablas!D$1&gt;MATCH("?*",$AB288:$AB304,0),INDEX($T:$T,ROW($M286)+[1]Tablas!D$1)&lt;5),"",IF(INDEX($T:$T,ROW($M286)+[1]Tablas!D$1)&lt;6,"000",SUBSTITUTE(SUBSTITUTE(SUBSTITUTE(SUBSTITUTE(SUBSTITUTE(SUBSTITUTE(SUBSTITUTE(INDIRECT(ADDRESS(ROW($M286)+[1]Tablas!D$1,COLUMN($M287))),", ",""),"Aire","1"),"Agua","2"),"Fuego","3"),"Tierra","4"),"Luz","5"),"Oscuridad","6"))))</f>
        <v/>
      </c>
      <c r="AJ287" s="15" t="str">
        <f ca="1">IF($AB287="","",IF(OR([1]Tablas!E$1&gt;MATCH("?*",$AB288:$AB304,0),INDEX($T:$T,ROW($M286)+[1]Tablas!E$1)&lt;5),"",IF(INDEX($T:$T,ROW($M286)+[1]Tablas!E$1)&lt;6,"000",SUBSTITUTE(SUBSTITUTE(SUBSTITUTE(SUBSTITUTE(SUBSTITUTE(SUBSTITUTE(SUBSTITUTE(INDIRECT(ADDRESS(ROW($M286)+[1]Tablas!E$1,COLUMN($M287))),", ",""),"Aire","1"),"Agua","2"),"Fuego","3"),"Tierra","4"),"Luz","5"),"Oscuridad","6"))))</f>
        <v/>
      </c>
      <c r="AK287" s="15" t="str">
        <f ca="1">IF($AB287="","",IF(OR([1]Tablas!F$1&gt;MATCH("?*",$AB288:$AB304,0),INDEX($T:$T,ROW($M286)+[1]Tablas!F$1)&lt;5),"",IF(INDEX($T:$T,ROW($M286)+[1]Tablas!F$1)&lt;6,"000",SUBSTITUTE(SUBSTITUTE(SUBSTITUTE(SUBSTITUTE(SUBSTITUTE(SUBSTITUTE(SUBSTITUTE(INDIRECT(ADDRESS(ROW($M286)+[1]Tablas!F$1,COLUMN($M287))),", ",""),"Aire","1"),"Agua","2"),"Fuego","3"),"Tierra","4"),"Luz","5"),"Oscuridad","6"))))</f>
        <v/>
      </c>
    </row>
    <row r="288" spans="1:37" x14ac:dyDescent="0.25">
      <c r="A288" s="73"/>
      <c r="B288" s="18" t="s">
        <v>477</v>
      </c>
      <c r="C288" s="15">
        <f t="shared" si="63"/>
        <v>45</v>
      </c>
      <c r="D288" s="15">
        <f t="shared" si="64"/>
        <v>2</v>
      </c>
      <c r="E288" s="15" t="s">
        <v>175</v>
      </c>
      <c r="F288" s="15" t="str">
        <f t="array" ref="F288">IF(C288&lt;&gt;"",ADDRESS(ROW(C288),COLUMN(C288))&amp;":"&amp;ADDRESS(ROW(C288)-1+MATCH(TRUE,C289:$C$463&lt;&gt;"",0),COLUMN(U288)),F287)</f>
        <v>$C$288:$U$291</v>
      </c>
      <c r="G288" s="18" t="s">
        <v>982</v>
      </c>
      <c r="H288" s="28" t="s">
        <v>360</v>
      </c>
      <c r="M288" s="18" t="str">
        <f>IFERROR(VLOOKUP(G288,ListaEfectos!$A$4:$F$77,6,0),"")</f>
        <v>Fuego, Luz, Oscuridad</v>
      </c>
      <c r="N288" s="46" t="str">
        <f>IF(G288="requerimiento","Desventaja",IFERROR(IF(VLOOKUP($G288,ListaEfectos!$A$4:$F$77,1,0)&lt;&gt;"","Efecto"),IFERROR(IF(VLOOKUP($G288,ListaDesventajas!$A$2:$A$24,1,0)&lt;&gt;"","Desventaja"),G288)))</f>
        <v>Efecto</v>
      </c>
      <c r="O288" s="17">
        <f ca="1">IF($N288="Efecto",IFERROR(VLOOKUP(H288,INDIRECT(VLOOKUP($G288,ListaEfectos!$A$4:$F$77,2,0)),2,0),0),IF($N288="Desventaja",IFERROR(VLOOKUP(H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20</v>
      </c>
      <c r="P288" s="15">
        <f ca="1">IF($N288="Efecto",IFERROR(VLOOKUP(I288,INDIRECT(VLOOKUP($G288,ListaEfectos!$A$4:$F$77,2,0)),2,0),0),IF($N288="Desventaja",IFERROR(VLOOKUP(I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0</v>
      </c>
      <c r="Q288" s="15">
        <f ca="1">IF($N288="Efecto",IFERROR(VLOOKUP(J288,INDIRECT(VLOOKUP($G288,ListaEfectos!$A$4:$F$77,2,0)),2,0),0),IF($N288="Desventaja",IFERROR(VLOOKUP(J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0</v>
      </c>
      <c r="R288" s="15">
        <f ca="1">IF($N288="Efecto",IFERROR(VLOOKUP(K288,INDIRECT(VLOOKUP($G288,ListaEfectos!$A$4:$F$77,2,0)),2,0),0),IF($N288="Desventaja",IFERROR(VLOOKUP(K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0</v>
      </c>
      <c r="S288" s="15">
        <f ca="1">IF($N288="Efecto",IFERROR(VLOOKUP(L288,INDIRECT(VLOOKUP($G288,ListaEfectos!$A$4:$F$77,2,0)),2,0),0),IF($N288="Desventaja",IFERROR(VLOOKUP(L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0</v>
      </c>
      <c r="T288" s="52">
        <f t="shared" ca="1" si="73"/>
        <v>20</v>
      </c>
      <c r="V288" s="15" t="str">
        <f t="shared" si="74"/>
        <v>Ataque con área (25 metros de radio)</v>
      </c>
      <c r="W288" s="15" t="str">
        <f t="shared" si="75"/>
        <v/>
      </c>
      <c r="X288" s="15" t="str">
        <f t="shared" si="65"/>
        <v/>
      </c>
      <c r="Y288" s="34" t="str">
        <f t="shared" ca="1" si="72"/>
        <v>Ataque con área (25 metros de radio), Sustitución de daño (150), Potenciar Crítico (+40)</v>
      </c>
      <c r="Z288" s="34" t="str">
        <f t="shared" ca="1" si="66"/>
        <v>Sacrificio (-25 PV)</v>
      </c>
      <c r="AA288" s="34" t="str">
        <f t="shared" ca="1" si="67"/>
        <v/>
      </c>
      <c r="AB288" s="61" t="str">
        <f t="shared" ca="1" si="68"/>
        <v>Ataque con área (25 metros de radio), Sustitución de daño (150), Potenciar Crítico (+40)</v>
      </c>
      <c r="AC288" s="62" t="str">
        <f t="shared" ca="1" si="69"/>
        <v>Sacrificio (-25 PV)</v>
      </c>
      <c r="AD288" s="56" t="str">
        <f t="shared" si="70"/>
        <v>Llamada Infernal</v>
      </c>
      <c r="AE288" s="15" t="str">
        <f t="shared" ca="1" si="71"/>
        <v>Fuego, Luz, Oscuridad, Fuego, Fuego, Tierra</v>
      </c>
      <c r="AF288" s="15" t="str">
        <f ca="1">IF($AB288="","",IF(OR([1]Tablas!A$1&gt;MATCH("?*",$AB289:$AB305,0),INDEX($T:$T,ROW($M287)+[1]Tablas!A$1)&lt;5),"",IF(INDEX($T:$T,ROW($M287)+[1]Tablas!A$1)&lt;6,"000",SUBSTITUTE(SUBSTITUTE(SUBSTITUTE(SUBSTITUTE(SUBSTITUTE(SUBSTITUTE(SUBSTITUTE(INDIRECT(ADDRESS(ROW($M287)+[1]Tablas!A$1,COLUMN($M288))),", ",""),"Aire","1"),"Agua","2"),"Fuego","3"),"Tierra","4"),"Luz","5"),"Oscuridad","6"))))</f>
        <v>356</v>
      </c>
      <c r="AG288" s="15" t="str">
        <f ca="1">IF($AB288="","",IF(OR([1]Tablas!B$1&gt;MATCH("?*",$AB289:$AB305,0),INDEX($T:$T,ROW($M287)+[1]Tablas!B$1)&lt;5),"",IF(INDEX($T:$T,ROW($M287)+[1]Tablas!B$1)&lt;6,"000",SUBSTITUTE(SUBSTITUTE(SUBSTITUTE(SUBSTITUTE(SUBSTITUTE(SUBSTITUTE(SUBSTITUTE(INDIRECT(ADDRESS(ROW($M287)+[1]Tablas!B$1,COLUMN($M288))),", ",""),"Aire","1"),"Agua","2"),"Fuego","3"),"Tierra","4"),"Luz","5"),"Oscuridad","6"))))</f>
        <v>3</v>
      </c>
      <c r="AH288" s="15" t="str">
        <f ca="1">IF($AB288="","",IF(OR([1]Tablas!C$1&gt;MATCH("?*",$AB289:$AB305,0),INDEX($T:$T,ROW($M287)+[1]Tablas!C$1)&lt;5),"",IF(INDEX($T:$T,ROW($M287)+[1]Tablas!C$1)&lt;6,"000",SUBSTITUTE(SUBSTITUTE(SUBSTITUTE(SUBSTITUTE(SUBSTITUTE(SUBSTITUTE(SUBSTITUTE(INDIRECT(ADDRESS(ROW($M287)+[1]Tablas!C$1,COLUMN($M288))),", ",""),"Aire","1"),"Agua","2"),"Fuego","3"),"Tierra","4"),"Luz","5"),"Oscuridad","6"))))</f>
        <v>34</v>
      </c>
      <c r="AI288" s="15" t="str">
        <f ca="1">IF($AB288="","",IF(OR([1]Tablas!D$1&gt;MATCH("?*",$AB289:$AB305,0),INDEX($T:$T,ROW($M287)+[1]Tablas!D$1)&lt;5),"",IF(INDEX($T:$T,ROW($M287)+[1]Tablas!D$1)&lt;6,"000",SUBSTITUTE(SUBSTITUTE(SUBSTITUTE(SUBSTITUTE(SUBSTITUTE(SUBSTITUTE(SUBSTITUTE(INDIRECT(ADDRESS(ROW($M287)+[1]Tablas!D$1,COLUMN($M288))),", ",""),"Aire","1"),"Agua","2"),"Fuego","3"),"Tierra","4"),"Luz","5"),"Oscuridad","6"))))</f>
        <v/>
      </c>
      <c r="AJ288" s="15" t="str">
        <f ca="1">IF($AB288="","",IF(OR([1]Tablas!E$1&gt;MATCH("?*",$AB289:$AB305,0),INDEX($T:$T,ROW($M287)+[1]Tablas!E$1)&lt;5),"",IF(INDEX($T:$T,ROW($M287)+[1]Tablas!E$1)&lt;6,"000",SUBSTITUTE(SUBSTITUTE(SUBSTITUTE(SUBSTITUTE(SUBSTITUTE(SUBSTITUTE(SUBSTITUTE(INDIRECT(ADDRESS(ROW($M287)+[1]Tablas!E$1,COLUMN($M288))),", ",""),"Aire","1"),"Agua","2"),"Fuego","3"),"Tierra","4"),"Luz","5"),"Oscuridad","6"))))</f>
        <v/>
      </c>
      <c r="AK288" s="15" t="str">
        <f ca="1">IF($AB288="","",IF(OR([1]Tablas!F$1&gt;MATCH("?*",$AB289:$AB305,0),INDEX($T:$T,ROW($M287)+[1]Tablas!F$1)&lt;5),"",IF(INDEX($T:$T,ROW($M287)+[1]Tablas!F$1)&lt;6,"000",SUBSTITUTE(SUBSTITUTE(SUBSTITUTE(SUBSTITUTE(SUBSTITUTE(SUBSTITUTE(SUBSTITUTE(INDIRECT(ADDRESS(ROW($M287)+[1]Tablas!F$1,COLUMN($M288))),", ",""),"Aire","1"),"Agua","2"),"Fuego","3"),"Tierra","4"),"Luz","5"),"Oscuridad","6"))))</f>
        <v/>
      </c>
    </row>
    <row r="289" spans="1:37" x14ac:dyDescent="0.25">
      <c r="A289" s="73"/>
      <c r="C289" s="15" t="str">
        <f t="shared" si="63"/>
        <v/>
      </c>
      <c r="D289" s="15" t="str">
        <f t="shared" si="64"/>
        <v/>
      </c>
      <c r="E289" s="15" t="s">
        <v>176</v>
      </c>
      <c r="F289" s="15" t="str">
        <f t="array" ref="F289">IF(C289&lt;&gt;"",ADDRESS(ROW(C289),COLUMN(C289))&amp;":"&amp;ADDRESS(ROW(C289)-1+MATCH(TRUE,C290:$C$463&lt;&gt;"",0),COLUMN(U289)),F288)</f>
        <v>$C$288:$U$291</v>
      </c>
      <c r="G289" s="18" t="s">
        <v>997</v>
      </c>
      <c r="H289" s="30" t="s">
        <v>631</v>
      </c>
      <c r="M289" s="18" t="str">
        <f>IFERROR(VLOOKUP(G289,ListaEfectos!$A$4:$F$77,6,0),"")</f>
        <v>Fuego</v>
      </c>
      <c r="N289" s="46" t="str">
        <f>IF(G289="requerimiento","Desventaja",IFERROR(IF(VLOOKUP($G289,ListaEfectos!$A$4:$F$77,1,0)&lt;&gt;"","Efecto"),IFERROR(IF(VLOOKUP($G289,ListaDesventajas!$A$2:$A$24,1,0)&lt;&gt;"","Desventaja"),G289)))</f>
        <v>Efecto</v>
      </c>
      <c r="O289" s="17">
        <f ca="1">IF($N289="Efecto",IFERROR(VLOOKUP(H289,INDIRECT(VLOOKUP($G289,ListaEfectos!$A$4:$F$77,2,0)),2,0),0),IF($N289="Desventaja",IFERROR(VLOOKUP(H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20</v>
      </c>
      <c r="P289" s="15">
        <f ca="1">IF($N289="Efecto",IFERROR(VLOOKUP(I289,INDIRECT(VLOOKUP($G289,ListaEfectos!$A$4:$F$77,2,0)),2,0),0),IF($N289="Desventaja",IFERROR(VLOOKUP(I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0</v>
      </c>
      <c r="Q289" s="15">
        <f ca="1">IF($N289="Efecto",IFERROR(VLOOKUP(J289,INDIRECT(VLOOKUP($G289,ListaEfectos!$A$4:$F$77,2,0)),2,0),0),IF($N289="Desventaja",IFERROR(VLOOKUP(J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0</v>
      </c>
      <c r="R289" s="15">
        <f ca="1">IF($N289="Efecto",IFERROR(VLOOKUP(K289,INDIRECT(VLOOKUP($G289,ListaEfectos!$A$4:$F$77,2,0)),2,0),0),IF($N289="Desventaja",IFERROR(VLOOKUP(K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0</v>
      </c>
      <c r="S289" s="15">
        <f ca="1">IF($N289="Efecto",IFERROR(VLOOKUP(L289,INDIRECT(VLOOKUP($G289,ListaEfectos!$A$4:$F$77,2,0)),2,0),0),IF($N289="Desventaja",IFERROR(VLOOKUP(L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0</v>
      </c>
      <c r="T289" s="52">
        <f t="shared" ca="1" si="73"/>
        <v>20</v>
      </c>
      <c r="V289" s="15" t="str">
        <f t="shared" si="74"/>
        <v>Sustitución de daño (150)</v>
      </c>
      <c r="W289" s="15" t="str">
        <f t="shared" si="75"/>
        <v/>
      </c>
      <c r="X289" s="15" t="str">
        <f t="shared" si="65"/>
        <v/>
      </c>
      <c r="Y289" s="34" t="str">
        <f t="shared" ca="1" si="72"/>
        <v/>
      </c>
      <c r="Z289" s="34" t="str">
        <f t="shared" ca="1" si="66"/>
        <v/>
      </c>
      <c r="AA289" s="34" t="str">
        <f t="shared" ca="1" si="67"/>
        <v/>
      </c>
      <c r="AB289" s="61" t="str">
        <f t="shared" ca="1" si="68"/>
        <v/>
      </c>
      <c r="AC289" s="62" t="str">
        <f t="shared" ca="1" si="69"/>
        <v/>
      </c>
      <c r="AD289" s="56" t="str">
        <f t="shared" si="70"/>
        <v/>
      </c>
      <c r="AE289" s="15" t="str">
        <f t="shared" ca="1" si="71"/>
        <v/>
      </c>
      <c r="AF289" s="15" t="str">
        <f ca="1">IF($AB289="","",IF(OR([1]Tablas!A$1&gt;MATCH("?*",$AB290:$AB306,0),INDEX($T:$T,ROW($M288)+[1]Tablas!A$1)&lt;5),"",IF(INDEX($T:$T,ROW($M288)+[1]Tablas!A$1)&lt;6,"000",SUBSTITUTE(SUBSTITUTE(SUBSTITUTE(SUBSTITUTE(SUBSTITUTE(SUBSTITUTE(SUBSTITUTE(INDIRECT(ADDRESS(ROW($M288)+[1]Tablas!A$1,COLUMN($M289))),", ",""),"Aire","1"),"Agua","2"),"Fuego","3"),"Tierra","4"),"Luz","5"),"Oscuridad","6"))))</f>
        <v/>
      </c>
      <c r="AG289" s="15" t="str">
        <f ca="1">IF($AB289="","",IF(OR([1]Tablas!B$1&gt;MATCH("?*",$AB290:$AB306,0),INDEX($T:$T,ROW($M288)+[1]Tablas!B$1)&lt;5),"",IF(INDEX($T:$T,ROW($M288)+[1]Tablas!B$1)&lt;6,"000",SUBSTITUTE(SUBSTITUTE(SUBSTITUTE(SUBSTITUTE(SUBSTITUTE(SUBSTITUTE(SUBSTITUTE(INDIRECT(ADDRESS(ROW($M288)+[1]Tablas!B$1,COLUMN($M289))),", ",""),"Aire","1"),"Agua","2"),"Fuego","3"),"Tierra","4"),"Luz","5"),"Oscuridad","6"))))</f>
        <v/>
      </c>
      <c r="AH289" s="15" t="str">
        <f ca="1">IF($AB289="","",IF(OR([1]Tablas!C$1&gt;MATCH("?*",$AB290:$AB306,0),INDEX($T:$T,ROW($M288)+[1]Tablas!C$1)&lt;5),"",IF(INDEX($T:$T,ROW($M288)+[1]Tablas!C$1)&lt;6,"000",SUBSTITUTE(SUBSTITUTE(SUBSTITUTE(SUBSTITUTE(SUBSTITUTE(SUBSTITUTE(SUBSTITUTE(INDIRECT(ADDRESS(ROW($M288)+[1]Tablas!C$1,COLUMN($M289))),", ",""),"Aire","1"),"Agua","2"),"Fuego","3"),"Tierra","4"),"Luz","5"),"Oscuridad","6"))))</f>
        <v/>
      </c>
      <c r="AI289" s="15" t="str">
        <f ca="1">IF($AB289="","",IF(OR([1]Tablas!D$1&gt;MATCH("?*",$AB290:$AB306,0),INDEX($T:$T,ROW($M288)+[1]Tablas!D$1)&lt;5),"",IF(INDEX($T:$T,ROW($M288)+[1]Tablas!D$1)&lt;6,"000",SUBSTITUTE(SUBSTITUTE(SUBSTITUTE(SUBSTITUTE(SUBSTITUTE(SUBSTITUTE(SUBSTITUTE(INDIRECT(ADDRESS(ROW($M288)+[1]Tablas!D$1,COLUMN($M289))),", ",""),"Aire","1"),"Agua","2"),"Fuego","3"),"Tierra","4"),"Luz","5"),"Oscuridad","6"))))</f>
        <v/>
      </c>
      <c r="AJ289" s="15" t="str">
        <f ca="1">IF($AB289="","",IF(OR([1]Tablas!E$1&gt;MATCH("?*",$AB290:$AB306,0),INDEX($T:$T,ROW($M288)+[1]Tablas!E$1)&lt;5),"",IF(INDEX($T:$T,ROW($M288)+[1]Tablas!E$1)&lt;6,"000",SUBSTITUTE(SUBSTITUTE(SUBSTITUTE(SUBSTITUTE(SUBSTITUTE(SUBSTITUTE(SUBSTITUTE(INDIRECT(ADDRESS(ROW($M288)+[1]Tablas!E$1,COLUMN($M289))),", ",""),"Aire","1"),"Agua","2"),"Fuego","3"),"Tierra","4"),"Luz","5"),"Oscuridad","6"))))</f>
        <v/>
      </c>
      <c r="AK289" s="15" t="str">
        <f ca="1">IF($AB289="","",IF(OR([1]Tablas!F$1&gt;MATCH("?*",$AB290:$AB306,0),INDEX($T:$T,ROW($M288)+[1]Tablas!F$1)&lt;5),"",IF(INDEX($T:$T,ROW($M288)+[1]Tablas!F$1)&lt;6,"000",SUBSTITUTE(SUBSTITUTE(SUBSTITUTE(SUBSTITUTE(SUBSTITUTE(SUBSTITUTE(SUBSTITUTE(INDIRECT(ADDRESS(ROW($M288)+[1]Tablas!F$1,COLUMN($M289))),", ",""),"Aire","1"),"Agua","2"),"Fuego","3"),"Tierra","4"),"Luz","5"),"Oscuridad","6"))))</f>
        <v/>
      </c>
    </row>
    <row r="290" spans="1:37" x14ac:dyDescent="0.25">
      <c r="A290" s="73"/>
      <c r="C290" s="15" t="str">
        <f t="shared" si="63"/>
        <v/>
      </c>
      <c r="D290" s="15" t="str">
        <f t="shared" si="64"/>
        <v/>
      </c>
      <c r="E290" s="15" t="s">
        <v>177</v>
      </c>
      <c r="F290" s="15" t="str">
        <f t="array" ref="F290">IF(C290&lt;&gt;"",ADDRESS(ROW(C290),COLUMN(C290))&amp;":"&amp;ADDRESS(ROW(C290)-1+MATCH(TRUE,C291:$C$463&lt;&gt;"",0),COLUMN(U290)),F289)</f>
        <v>$C$288:$U$291</v>
      </c>
      <c r="G290" s="18" t="s">
        <v>254</v>
      </c>
      <c r="H290" s="16" t="s">
        <v>352</v>
      </c>
      <c r="M290" s="18" t="str">
        <f>IFERROR(VLOOKUP(G290,ListaEfectos!$A$4:$F$77,6,0),"")</f>
        <v>Fuego, Tierra</v>
      </c>
      <c r="N290" s="46" t="str">
        <f>IF(G290="requerimiento","Desventaja",IFERROR(IF(VLOOKUP($G290,ListaEfectos!$A$4:$F$77,1,0)&lt;&gt;"","Efecto"),IFERROR(IF(VLOOKUP($G290,ListaDesventajas!$A$2:$A$24,1,0)&lt;&gt;"","Desventaja"),G290)))</f>
        <v>Efecto</v>
      </c>
      <c r="O290" s="17">
        <f ca="1">IF($N290="Efecto",IFERROR(VLOOKUP(H290,INDIRECT(VLOOKUP($G290,ListaEfectos!$A$4:$F$77,2,0)),2,0),0),IF($N290="Desventaja",IFERROR(VLOOKUP(H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10</v>
      </c>
      <c r="P290" s="15">
        <f ca="1">IF($N290="Efecto",IFERROR(VLOOKUP(I290,INDIRECT(VLOOKUP($G290,ListaEfectos!$A$4:$F$77,2,0)),2,0),0),IF($N290="Desventaja",IFERROR(VLOOKUP(I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0</v>
      </c>
      <c r="Q290" s="15">
        <f ca="1">IF($N290="Efecto",IFERROR(VLOOKUP(J290,INDIRECT(VLOOKUP($G290,ListaEfectos!$A$4:$F$77,2,0)),2,0),0),IF($N290="Desventaja",IFERROR(VLOOKUP(J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0</v>
      </c>
      <c r="R290" s="15">
        <f ca="1">IF($N290="Efecto",IFERROR(VLOOKUP(K290,INDIRECT(VLOOKUP($G290,ListaEfectos!$A$4:$F$77,2,0)),2,0),0),IF($N290="Desventaja",IFERROR(VLOOKUP(K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0</v>
      </c>
      <c r="S290" s="15">
        <f ca="1">IF($N290="Efecto",IFERROR(VLOOKUP(L290,INDIRECT(VLOOKUP($G290,ListaEfectos!$A$4:$F$77,2,0)),2,0),0),IF($N290="Desventaja",IFERROR(VLOOKUP(L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0</v>
      </c>
      <c r="T290" s="52">
        <f t="shared" ca="1" si="73"/>
        <v>10</v>
      </c>
      <c r="V290" s="15" t="str">
        <f t="shared" si="74"/>
        <v>Potenciar Crítico (+40)</v>
      </c>
      <c r="W290" s="15" t="str">
        <f t="shared" si="75"/>
        <v/>
      </c>
      <c r="X290" s="15" t="str">
        <f t="shared" si="65"/>
        <v/>
      </c>
      <c r="Y290" s="34" t="str">
        <f t="shared" ca="1" si="72"/>
        <v/>
      </c>
      <c r="Z290" s="34" t="str">
        <f t="shared" ca="1" si="66"/>
        <v/>
      </c>
      <c r="AA290" s="34" t="str">
        <f t="shared" ca="1" si="67"/>
        <v/>
      </c>
      <c r="AB290" s="61" t="str">
        <f t="shared" ca="1" si="68"/>
        <v/>
      </c>
      <c r="AC290" s="62" t="str">
        <f t="shared" ca="1" si="69"/>
        <v/>
      </c>
      <c r="AD290" s="56" t="str">
        <f t="shared" si="70"/>
        <v/>
      </c>
      <c r="AE290" s="15" t="str">
        <f t="shared" ca="1" si="71"/>
        <v/>
      </c>
      <c r="AF290" s="15" t="str">
        <f ca="1">IF($AB290="","",IF(OR([1]Tablas!A$1&gt;MATCH("?*",$AB291:$AB307,0),INDEX($T:$T,ROW($M289)+[1]Tablas!A$1)&lt;5),"",IF(INDEX($T:$T,ROW($M289)+[1]Tablas!A$1)&lt;6,"000",SUBSTITUTE(SUBSTITUTE(SUBSTITUTE(SUBSTITUTE(SUBSTITUTE(SUBSTITUTE(SUBSTITUTE(INDIRECT(ADDRESS(ROW($M289)+[1]Tablas!A$1,COLUMN($M290))),", ",""),"Aire","1"),"Agua","2"),"Fuego","3"),"Tierra","4"),"Luz","5"),"Oscuridad","6"))))</f>
        <v/>
      </c>
      <c r="AG290" s="15" t="str">
        <f ca="1">IF($AB290="","",IF(OR([1]Tablas!B$1&gt;MATCH("?*",$AB291:$AB307,0),INDEX($T:$T,ROW($M289)+[1]Tablas!B$1)&lt;5),"",IF(INDEX($T:$T,ROW($M289)+[1]Tablas!B$1)&lt;6,"000",SUBSTITUTE(SUBSTITUTE(SUBSTITUTE(SUBSTITUTE(SUBSTITUTE(SUBSTITUTE(SUBSTITUTE(INDIRECT(ADDRESS(ROW($M289)+[1]Tablas!B$1,COLUMN($M290))),", ",""),"Aire","1"),"Agua","2"),"Fuego","3"),"Tierra","4"),"Luz","5"),"Oscuridad","6"))))</f>
        <v/>
      </c>
      <c r="AH290" s="15" t="str">
        <f ca="1">IF($AB290="","",IF(OR([1]Tablas!C$1&gt;MATCH("?*",$AB291:$AB307,0),INDEX($T:$T,ROW($M289)+[1]Tablas!C$1)&lt;5),"",IF(INDEX($T:$T,ROW($M289)+[1]Tablas!C$1)&lt;6,"000",SUBSTITUTE(SUBSTITUTE(SUBSTITUTE(SUBSTITUTE(SUBSTITUTE(SUBSTITUTE(SUBSTITUTE(INDIRECT(ADDRESS(ROW($M289)+[1]Tablas!C$1,COLUMN($M290))),", ",""),"Aire","1"),"Agua","2"),"Fuego","3"),"Tierra","4"),"Luz","5"),"Oscuridad","6"))))</f>
        <v/>
      </c>
      <c r="AI290" s="15" t="str">
        <f ca="1">IF($AB290="","",IF(OR([1]Tablas!D$1&gt;MATCH("?*",$AB291:$AB307,0),INDEX($T:$T,ROW($M289)+[1]Tablas!D$1)&lt;5),"",IF(INDEX($T:$T,ROW($M289)+[1]Tablas!D$1)&lt;6,"000",SUBSTITUTE(SUBSTITUTE(SUBSTITUTE(SUBSTITUTE(SUBSTITUTE(SUBSTITUTE(SUBSTITUTE(INDIRECT(ADDRESS(ROW($M289)+[1]Tablas!D$1,COLUMN($M290))),", ",""),"Aire","1"),"Agua","2"),"Fuego","3"),"Tierra","4"),"Luz","5"),"Oscuridad","6"))))</f>
        <v/>
      </c>
      <c r="AJ290" s="15" t="str">
        <f ca="1">IF($AB290="","",IF(OR([1]Tablas!E$1&gt;MATCH("?*",$AB291:$AB307,0),INDEX($T:$T,ROW($M289)+[1]Tablas!E$1)&lt;5),"",IF(INDEX($T:$T,ROW($M289)+[1]Tablas!E$1)&lt;6,"000",SUBSTITUTE(SUBSTITUTE(SUBSTITUTE(SUBSTITUTE(SUBSTITUTE(SUBSTITUTE(SUBSTITUTE(INDIRECT(ADDRESS(ROW($M289)+[1]Tablas!E$1,COLUMN($M290))),", ",""),"Aire","1"),"Agua","2"),"Fuego","3"),"Tierra","4"),"Luz","5"),"Oscuridad","6"))))</f>
        <v/>
      </c>
      <c r="AK290" s="15" t="str">
        <f ca="1">IF($AB290="","",IF(OR([1]Tablas!F$1&gt;MATCH("?*",$AB291:$AB307,0),INDEX($T:$T,ROW($M289)+[1]Tablas!F$1)&lt;5),"",IF(INDEX($T:$T,ROW($M289)+[1]Tablas!F$1)&lt;6,"000",SUBSTITUTE(SUBSTITUTE(SUBSTITUTE(SUBSTITUTE(SUBSTITUTE(SUBSTITUTE(SUBSTITUTE(INDIRECT(ADDRESS(ROW($M289)+[1]Tablas!F$1,COLUMN($M290))),", ",""),"Aire","1"),"Agua","2"),"Fuego","3"),"Tierra","4"),"Luz","5"),"Oscuridad","6"))))</f>
        <v/>
      </c>
    </row>
    <row r="291" spans="1:37" x14ac:dyDescent="0.25">
      <c r="A291" s="73"/>
      <c r="B291" s="18" t="s">
        <v>287</v>
      </c>
      <c r="C291" s="15" t="str">
        <f t="shared" si="63"/>
        <v/>
      </c>
      <c r="D291" s="15" t="str">
        <f t="shared" si="64"/>
        <v/>
      </c>
      <c r="F291" s="15" t="str">
        <f t="array" ref="F291">IF(C291&lt;&gt;"",ADDRESS(ROW(C291),COLUMN(C291))&amp;":"&amp;ADDRESS(ROW(C291)-1+MATCH(TRUE,C292:$C$463&lt;&gt;"",0),COLUMN(U291)),F290)</f>
        <v>$C$288:$U$291</v>
      </c>
      <c r="G291" s="18" t="s">
        <v>966</v>
      </c>
      <c r="H291" s="29" t="s">
        <v>1096</v>
      </c>
      <c r="M291" s="18" t="str">
        <f>IFERROR(VLOOKUP(G291,ListaEfectos!$A$4:$F$77,6,0),"")</f>
        <v/>
      </c>
      <c r="N291" s="46" t="str">
        <f>IF(G291="requerimiento","Desventaja",IFERROR(IF(VLOOKUP($G291,ListaEfectos!$A$4:$F$77,1,0)&lt;&gt;"","Efecto"),IFERROR(IF(VLOOKUP($G291,ListaDesventajas!$A$2:$A$24,1,0)&lt;&gt;"","Desventaja"),G291)))</f>
        <v>Desventaja</v>
      </c>
      <c r="O291" s="17">
        <f ca="1">IF($N291="Efecto",IFERROR(VLOOKUP(H291,INDIRECT(VLOOKUP($G291,ListaEfectos!$A$4:$F$77,2,0)),2,0),0),IF($N291="Desventaja",IFERROR(VLOOKUP(H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-5</v>
      </c>
      <c r="P291" s="15">
        <f ca="1">IF($N291="Efecto",IFERROR(VLOOKUP(I291,INDIRECT(VLOOKUP($G291,ListaEfectos!$A$4:$F$77,2,0)),2,0),0),IF($N291="Desventaja",IFERROR(VLOOKUP(I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0</v>
      </c>
      <c r="Q291" s="15">
        <f ca="1">IF($N291="Efecto",IFERROR(VLOOKUP(J291,INDIRECT(VLOOKUP($G291,ListaEfectos!$A$4:$F$77,2,0)),2,0),0),IF($N291="Desventaja",IFERROR(VLOOKUP(J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0</v>
      </c>
      <c r="R291" s="15">
        <f ca="1">IF($N291="Efecto",IFERROR(VLOOKUP(K291,INDIRECT(VLOOKUP($G291,ListaEfectos!$A$4:$F$77,2,0)),2,0),0),IF($N291="Desventaja",IFERROR(VLOOKUP(K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0</v>
      </c>
      <c r="S291" s="15">
        <f ca="1">IF($N291="Efecto",IFERROR(VLOOKUP(L291,INDIRECT(VLOOKUP($G291,ListaEfectos!$A$4:$F$77,2,0)),2,0),0),IF($N291="Desventaja",IFERROR(VLOOKUP(L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0</v>
      </c>
      <c r="T291" s="52">
        <f t="shared" ca="1" si="73"/>
        <v>-5</v>
      </c>
      <c r="V291" s="15" t="str">
        <f t="shared" si="74"/>
        <v/>
      </c>
      <c r="W291" s="15" t="str">
        <f t="shared" si="75"/>
        <v>Sacrificio (-25 PV)</v>
      </c>
      <c r="X291" s="15" t="str">
        <f t="shared" si="65"/>
        <v/>
      </c>
      <c r="Y291" s="34" t="str">
        <f t="shared" ca="1" si="72"/>
        <v/>
      </c>
      <c r="Z291" s="34" t="str">
        <f t="shared" ca="1" si="66"/>
        <v/>
      </c>
      <c r="AA291" s="34" t="str">
        <f t="shared" ca="1" si="67"/>
        <v/>
      </c>
      <c r="AB291" s="61" t="str">
        <f t="shared" ca="1" si="68"/>
        <v/>
      </c>
      <c r="AC291" s="62" t="str">
        <f t="shared" ca="1" si="69"/>
        <v/>
      </c>
      <c r="AD291" s="56" t="e">
        <f t="shared" si="70"/>
        <v>#VALUE!</v>
      </c>
      <c r="AE291" s="15" t="str">
        <f t="shared" ca="1" si="71"/>
        <v/>
      </c>
      <c r="AF291" s="15" t="str">
        <f ca="1">IF($AB291="","",IF(OR([1]Tablas!A$1&gt;MATCH("?*",$AB292:$AB308,0),INDEX($T:$T,ROW($M290)+[1]Tablas!A$1)&lt;5),"",IF(INDEX($T:$T,ROW($M290)+[1]Tablas!A$1)&lt;6,"000",SUBSTITUTE(SUBSTITUTE(SUBSTITUTE(SUBSTITUTE(SUBSTITUTE(SUBSTITUTE(SUBSTITUTE(INDIRECT(ADDRESS(ROW($M290)+[1]Tablas!A$1,COLUMN($M291))),", ",""),"Aire","1"),"Agua","2"),"Fuego","3"),"Tierra","4"),"Luz","5"),"Oscuridad","6"))))</f>
        <v/>
      </c>
      <c r="AG291" s="15" t="str">
        <f ca="1">IF($AB291="","",IF(OR([1]Tablas!B$1&gt;MATCH("?*",$AB292:$AB308,0),INDEX($T:$T,ROW($M290)+[1]Tablas!B$1)&lt;5),"",IF(INDEX($T:$T,ROW($M290)+[1]Tablas!B$1)&lt;6,"000",SUBSTITUTE(SUBSTITUTE(SUBSTITUTE(SUBSTITUTE(SUBSTITUTE(SUBSTITUTE(SUBSTITUTE(INDIRECT(ADDRESS(ROW($M290)+[1]Tablas!B$1,COLUMN($M291))),", ",""),"Aire","1"),"Agua","2"),"Fuego","3"),"Tierra","4"),"Luz","5"),"Oscuridad","6"))))</f>
        <v/>
      </c>
      <c r="AH291" s="15" t="str">
        <f ca="1">IF($AB291="","",IF(OR([1]Tablas!C$1&gt;MATCH("?*",$AB292:$AB308,0),INDEX($T:$T,ROW($M290)+[1]Tablas!C$1)&lt;5),"",IF(INDEX($T:$T,ROW($M290)+[1]Tablas!C$1)&lt;6,"000",SUBSTITUTE(SUBSTITUTE(SUBSTITUTE(SUBSTITUTE(SUBSTITUTE(SUBSTITUTE(SUBSTITUTE(INDIRECT(ADDRESS(ROW($M290)+[1]Tablas!C$1,COLUMN($M291))),", ",""),"Aire","1"),"Agua","2"),"Fuego","3"),"Tierra","4"),"Luz","5"),"Oscuridad","6"))))</f>
        <v/>
      </c>
      <c r="AI291" s="15" t="str">
        <f ca="1">IF($AB291="","",IF(OR([1]Tablas!D$1&gt;MATCH("?*",$AB292:$AB308,0),INDEX($T:$T,ROW($M290)+[1]Tablas!D$1)&lt;5),"",IF(INDEX($T:$T,ROW($M290)+[1]Tablas!D$1)&lt;6,"000",SUBSTITUTE(SUBSTITUTE(SUBSTITUTE(SUBSTITUTE(SUBSTITUTE(SUBSTITUTE(SUBSTITUTE(INDIRECT(ADDRESS(ROW($M290)+[1]Tablas!D$1,COLUMN($M291))),", ",""),"Aire","1"),"Agua","2"),"Fuego","3"),"Tierra","4"),"Luz","5"),"Oscuridad","6"))))</f>
        <v/>
      </c>
      <c r="AJ291" s="15" t="str">
        <f ca="1">IF($AB291="","",IF(OR([1]Tablas!E$1&gt;MATCH("?*",$AB292:$AB308,0),INDEX($T:$T,ROW($M290)+[1]Tablas!E$1)&lt;5),"",IF(INDEX($T:$T,ROW($M290)+[1]Tablas!E$1)&lt;6,"000",SUBSTITUTE(SUBSTITUTE(SUBSTITUTE(SUBSTITUTE(SUBSTITUTE(SUBSTITUTE(SUBSTITUTE(INDIRECT(ADDRESS(ROW($M290)+[1]Tablas!E$1,COLUMN($M291))),", ",""),"Aire","1"),"Agua","2"),"Fuego","3"),"Tierra","4"),"Luz","5"),"Oscuridad","6"))))</f>
        <v/>
      </c>
      <c r="AK291" s="15" t="str">
        <f ca="1">IF($AB291="","",IF(OR([1]Tablas!F$1&gt;MATCH("?*",$AB292:$AB308,0),INDEX($T:$T,ROW($M290)+[1]Tablas!F$1)&lt;5),"",IF(INDEX($T:$T,ROW($M290)+[1]Tablas!F$1)&lt;6,"000",SUBSTITUTE(SUBSTITUTE(SUBSTITUTE(SUBSTITUTE(SUBSTITUTE(SUBSTITUTE(SUBSTITUTE(INDIRECT(ADDRESS(ROW($M290)+[1]Tablas!F$1,COLUMN($M291))),", ",""),"Aire","1"),"Agua","2"),"Fuego","3"),"Tierra","4"),"Luz","5"),"Oscuridad","6"))))</f>
        <v/>
      </c>
    </row>
    <row r="292" spans="1:37" x14ac:dyDescent="0.25">
      <c r="A292" s="73"/>
      <c r="B292" s="18" t="s">
        <v>478</v>
      </c>
      <c r="C292" s="15">
        <f t="shared" si="63"/>
        <v>75</v>
      </c>
      <c r="D292" s="15">
        <f t="shared" si="64"/>
        <v>2</v>
      </c>
      <c r="E292" s="15" t="s">
        <v>178</v>
      </c>
      <c r="F292" s="15" t="str">
        <f t="array" ref="F292">IF(C292&lt;&gt;"",ADDRESS(ROW(C292),COLUMN(C292))&amp;":"&amp;ADDRESS(ROW(C292)-1+MATCH(TRUE,C293:$C$463&lt;&gt;"",0),COLUMN(U292)),F291)</f>
        <v>$C$292:$U$294</v>
      </c>
      <c r="G292" s="18" t="s">
        <v>787</v>
      </c>
      <c r="H292" s="28" t="s">
        <v>366</v>
      </c>
      <c r="I292" s="28" t="s">
        <v>796</v>
      </c>
      <c r="M292" s="18" t="str">
        <f>IFERROR(VLOOKUP(G292,ListaEfectos!$A$4:$F$77,6,0),"")</f>
        <v>Tierra</v>
      </c>
      <c r="N292" s="46" t="str">
        <f>IF(G292="requerimiento","Desventaja",IFERROR(IF(VLOOKUP($G292,ListaEfectos!$A$4:$F$77,1,0)&lt;&gt;"","Efecto"),IFERROR(IF(VLOOKUP($G292,ListaDesventajas!$A$2:$A$24,1,0)&lt;&gt;"","Desventaja"),G292)))</f>
        <v>Efecto</v>
      </c>
      <c r="O292" s="17">
        <f ca="1">IF($N292="Efecto",IFERROR(VLOOKUP(H292,INDIRECT(VLOOKUP($G292,ListaEfectos!$A$4:$F$77,2,0)),2,0),0),IF($N292="Desventaja",IFERROR(VLOOKUP(H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30</v>
      </c>
      <c r="P292" s="15">
        <f ca="1">IF($N292="Efecto",IFERROR(VLOOKUP(I292,INDIRECT(VLOOKUP($G292,ListaEfectos!$A$4:$F$77,2,0)),2,0),0),IF($N292="Desventaja",IFERROR(VLOOKUP(I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10</v>
      </c>
      <c r="Q292" s="15">
        <f ca="1">IF($N292="Efecto",IFERROR(VLOOKUP(J292,INDIRECT(VLOOKUP($G292,ListaEfectos!$A$4:$F$77,2,0)),2,0),0),IF($N292="Desventaja",IFERROR(VLOOKUP(J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0</v>
      </c>
      <c r="R292" s="15">
        <f ca="1">IF($N292="Efecto",IFERROR(VLOOKUP(K292,INDIRECT(VLOOKUP($G292,ListaEfectos!$A$4:$F$77,2,0)),2,0),0),IF($N292="Desventaja",IFERROR(VLOOKUP(K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0</v>
      </c>
      <c r="S292" s="15">
        <f ca="1">IF($N292="Efecto",IFERROR(VLOOKUP(L292,INDIRECT(VLOOKUP($G292,ListaEfectos!$A$4:$F$77,2,0)),2,0),0),IF($N292="Desventaja",IFERROR(VLOOKUP(L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0</v>
      </c>
      <c r="T292" s="52">
        <f t="shared" ca="1" si="73"/>
        <v>40</v>
      </c>
      <c r="V292" s="15" t="str">
        <f t="shared" si="74"/>
        <v>Acumulación (1.000 PV, Regeneración 250)</v>
      </c>
      <c r="W292" s="15" t="str">
        <f t="shared" si="75"/>
        <v/>
      </c>
      <c r="X292" s="15" t="str">
        <f t="shared" si="65"/>
        <v/>
      </c>
      <c r="Y292" s="34" t="str">
        <f t="shared" ca="1" si="72"/>
        <v>Acumulación (1.000 PV, Regeneración 250), Intangibilidad</v>
      </c>
      <c r="Z292" s="34" t="str">
        <f t="shared" ca="1" si="66"/>
        <v/>
      </c>
      <c r="AA292" s="34" t="str">
        <f t="shared" ca="1" si="67"/>
        <v/>
      </c>
      <c r="AB292" s="61" t="str">
        <f t="shared" ca="1" si="68"/>
        <v>Acumulación (1.000 PV, Regeneración 250), Intangibilidad</v>
      </c>
      <c r="AC292" s="62" t="str">
        <f t="shared" ca="1" si="69"/>
        <v/>
      </c>
      <c r="AD292" s="56" t="str">
        <f t="shared" si="70"/>
        <v>Corrupción Primaria</v>
      </c>
      <c r="AE292" s="15" t="str">
        <f t="shared" ca="1" si="71"/>
        <v>Tierra, Agua, Luz, Oscuridad</v>
      </c>
      <c r="AF292" s="15" t="str">
        <f ca="1">IF($AB292="","",IF(OR([1]Tablas!A$1&gt;MATCH("?*",$AB293:$AB309,0),INDEX($T:$T,ROW($M291)+[1]Tablas!A$1)&lt;5),"",IF(INDEX($T:$T,ROW($M291)+[1]Tablas!A$1)&lt;6,"000",SUBSTITUTE(SUBSTITUTE(SUBSTITUTE(SUBSTITUTE(SUBSTITUTE(SUBSTITUTE(SUBSTITUTE(INDIRECT(ADDRESS(ROW($M291)+[1]Tablas!A$1,COLUMN($M292))),", ",""),"Aire","1"),"Agua","2"),"Fuego","3"),"Tierra","4"),"Luz","5"),"Oscuridad","6"))))</f>
        <v>4</v>
      </c>
      <c r="AG292" s="15" t="str">
        <f ca="1">IF($AB292="","",IF(OR([1]Tablas!B$1&gt;MATCH("?*",$AB293:$AB309,0),INDEX($T:$T,ROW($M291)+[1]Tablas!B$1)&lt;5),"",IF(INDEX($T:$T,ROW($M291)+[1]Tablas!B$1)&lt;6,"000",SUBSTITUTE(SUBSTITUTE(SUBSTITUTE(SUBSTITUTE(SUBSTITUTE(SUBSTITUTE(SUBSTITUTE(INDIRECT(ADDRESS(ROW($M291)+[1]Tablas!B$1,COLUMN($M292))),", ",""),"Aire","1"),"Agua","2"),"Fuego","3"),"Tierra","4"),"Luz","5"),"Oscuridad","6"))))</f>
        <v>256</v>
      </c>
      <c r="AH292" s="15" t="str">
        <f ca="1">IF($AB292="","",IF(OR([1]Tablas!C$1&gt;MATCH("?*",$AB293:$AB309,0),INDEX($T:$T,ROW($M291)+[1]Tablas!C$1)&lt;5),"",IF(INDEX($T:$T,ROW($M291)+[1]Tablas!C$1)&lt;6,"000",SUBSTITUTE(SUBSTITUTE(SUBSTITUTE(SUBSTITUTE(SUBSTITUTE(SUBSTITUTE(SUBSTITUTE(INDIRECT(ADDRESS(ROW($M291)+[1]Tablas!C$1,COLUMN($M292))),", ",""),"Aire","1"),"Agua","2"),"Fuego","3"),"Tierra","4"),"Luz","5"),"Oscuridad","6"))))</f>
        <v/>
      </c>
      <c r="AI292" s="15" t="str">
        <f ca="1">IF($AB292="","",IF(OR([1]Tablas!D$1&gt;MATCH("?*",$AB293:$AB309,0),INDEX($T:$T,ROW($M291)+[1]Tablas!D$1)&lt;5),"",IF(INDEX($T:$T,ROW($M291)+[1]Tablas!D$1)&lt;6,"000",SUBSTITUTE(SUBSTITUTE(SUBSTITUTE(SUBSTITUTE(SUBSTITUTE(SUBSTITUTE(SUBSTITUTE(INDIRECT(ADDRESS(ROW($M291)+[1]Tablas!D$1,COLUMN($M292))),", ",""),"Aire","1"),"Agua","2"),"Fuego","3"),"Tierra","4"),"Luz","5"),"Oscuridad","6"))))</f>
        <v/>
      </c>
      <c r="AJ292" s="15" t="str">
        <f ca="1">IF($AB292="","",IF(OR([1]Tablas!E$1&gt;MATCH("?*",$AB293:$AB309,0),INDEX($T:$T,ROW($M291)+[1]Tablas!E$1)&lt;5),"",IF(INDEX($T:$T,ROW($M291)+[1]Tablas!E$1)&lt;6,"000",SUBSTITUTE(SUBSTITUTE(SUBSTITUTE(SUBSTITUTE(SUBSTITUTE(SUBSTITUTE(SUBSTITUTE(INDIRECT(ADDRESS(ROW($M291)+[1]Tablas!E$1,COLUMN($M292))),", ",""),"Aire","1"),"Agua","2"),"Fuego","3"),"Tierra","4"),"Luz","5"),"Oscuridad","6"))))</f>
        <v/>
      </c>
      <c r="AK292" s="15" t="str">
        <f ca="1">IF($AB292="","",IF(OR([1]Tablas!F$1&gt;MATCH("?*",$AB293:$AB309,0),INDEX($T:$T,ROW($M291)+[1]Tablas!F$1)&lt;5),"",IF(INDEX($T:$T,ROW($M291)+[1]Tablas!F$1)&lt;6,"000",SUBSTITUTE(SUBSTITUTE(SUBSTITUTE(SUBSTITUTE(SUBSTITUTE(SUBSTITUTE(SUBSTITUTE(INDIRECT(ADDRESS(ROW($M291)+[1]Tablas!F$1,COLUMN($M292))),", ",""),"Aire","1"),"Agua","2"),"Fuego","3"),"Tierra","4"),"Luz","5"),"Oscuridad","6"))))</f>
        <v/>
      </c>
    </row>
    <row r="293" spans="1:37" x14ac:dyDescent="0.25">
      <c r="A293" s="73"/>
      <c r="C293" s="15" t="str">
        <f t="shared" si="63"/>
        <v/>
      </c>
      <c r="D293" s="15" t="str">
        <f t="shared" si="64"/>
        <v/>
      </c>
      <c r="E293" s="15" t="s">
        <v>179</v>
      </c>
      <c r="F293" s="15" t="str">
        <f t="array" ref="F293">IF(C293&lt;&gt;"",ADDRESS(ROW(C293),COLUMN(C293))&amp;":"&amp;ADDRESS(ROW(C293)-1+MATCH(TRUE,C294:$C$463&lt;&gt;"",0),COLUMN(U293)),F292)</f>
        <v>$C$292:$U$294</v>
      </c>
      <c r="G293" s="18" t="s">
        <v>81</v>
      </c>
      <c r="H293" s="28" t="s">
        <v>919</v>
      </c>
      <c r="I293" s="28" t="s">
        <v>884</v>
      </c>
      <c r="M293" s="18" t="str">
        <f>IFERROR(VLOOKUP(G293,ListaEfectos!$A$4:$F$77,6,0),"")</f>
        <v>Agua, Luz, Oscuridad</v>
      </c>
      <c r="N293" s="46" t="str">
        <f>IF(G293="requerimiento","Desventaja",IFERROR(IF(VLOOKUP($G293,ListaEfectos!$A$4:$F$77,1,0)&lt;&gt;"","Efecto"),IFERROR(IF(VLOOKUP($G293,ListaDesventajas!$A$2:$A$24,1,0)&lt;&gt;"","Desventaja"),G293)))</f>
        <v>Efecto</v>
      </c>
      <c r="O293" s="17">
        <f ca="1">IF($N293="Efecto",IFERROR(VLOOKUP(H293,INDIRECT(VLOOKUP($G293,ListaEfectos!$A$4:$F$77,2,0)),2,0),0),IF($N293="Desventaja",IFERROR(VLOOKUP(H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10</v>
      </c>
      <c r="P293" s="15">
        <f ca="1">IF($N293="Efecto",IFERROR(VLOOKUP(I293,INDIRECT(VLOOKUP($G293,ListaEfectos!$A$4:$F$77,2,0)),2,0),0),IF($N293="Desventaja",IFERROR(VLOOKUP(I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10</v>
      </c>
      <c r="Q293" s="15">
        <f ca="1">IF($N293="Efecto",IFERROR(VLOOKUP(J293,INDIRECT(VLOOKUP($G293,ListaEfectos!$A$4:$F$77,2,0)),2,0),0),IF($N293="Desventaja",IFERROR(VLOOKUP(J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0</v>
      </c>
      <c r="R293" s="15">
        <f ca="1">IF($N293="Efecto",IFERROR(VLOOKUP(K293,INDIRECT(VLOOKUP($G293,ListaEfectos!$A$4:$F$77,2,0)),2,0),0),IF($N293="Desventaja",IFERROR(VLOOKUP(K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0</v>
      </c>
      <c r="S293" s="15">
        <f ca="1">IF($N293="Efecto",IFERROR(VLOOKUP(L293,INDIRECT(VLOOKUP($G293,ListaEfectos!$A$4:$F$77,2,0)),2,0),0),IF($N293="Desventaja",IFERROR(VLOOKUP(L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0</v>
      </c>
      <c r="T293" s="52">
        <f t="shared" ca="1" si="73"/>
        <v>20</v>
      </c>
      <c r="V293" s="15" t="str">
        <f t="shared" si="74"/>
        <v>Intangibilidad</v>
      </c>
      <c r="W293" s="15" t="str">
        <f t="shared" si="75"/>
        <v/>
      </c>
      <c r="X293" s="15" t="str">
        <f t="shared" si="65"/>
        <v/>
      </c>
      <c r="Y293" s="34" t="str">
        <f t="shared" ca="1" si="72"/>
        <v/>
      </c>
      <c r="Z293" s="34" t="str">
        <f t="shared" ca="1" si="66"/>
        <v/>
      </c>
      <c r="AA293" s="34" t="str">
        <f t="shared" ca="1" si="67"/>
        <v/>
      </c>
      <c r="AB293" s="61" t="str">
        <f t="shared" ca="1" si="68"/>
        <v/>
      </c>
      <c r="AC293" s="62" t="str">
        <f t="shared" ca="1" si="69"/>
        <v/>
      </c>
      <c r="AD293" s="56" t="str">
        <f t="shared" si="70"/>
        <v/>
      </c>
      <c r="AE293" s="15" t="str">
        <f t="shared" ca="1" si="71"/>
        <v/>
      </c>
      <c r="AF293" s="15" t="str">
        <f ca="1">IF($AB293="","",IF(OR([1]Tablas!A$1&gt;MATCH("?*",$AB294:$AB310,0),INDEX($T:$T,ROW($M292)+[1]Tablas!A$1)&lt;5),"",IF(INDEX($T:$T,ROW($M292)+[1]Tablas!A$1)&lt;6,"000",SUBSTITUTE(SUBSTITUTE(SUBSTITUTE(SUBSTITUTE(SUBSTITUTE(SUBSTITUTE(SUBSTITUTE(INDIRECT(ADDRESS(ROW($M292)+[1]Tablas!A$1,COLUMN($M293))),", ",""),"Aire","1"),"Agua","2"),"Fuego","3"),"Tierra","4"),"Luz","5"),"Oscuridad","6"))))</f>
        <v/>
      </c>
      <c r="AG293" s="15" t="str">
        <f ca="1">IF($AB293="","",IF(OR([1]Tablas!B$1&gt;MATCH("?*",$AB294:$AB310,0),INDEX($T:$T,ROW($M292)+[1]Tablas!B$1)&lt;5),"",IF(INDEX($T:$T,ROW($M292)+[1]Tablas!B$1)&lt;6,"000",SUBSTITUTE(SUBSTITUTE(SUBSTITUTE(SUBSTITUTE(SUBSTITUTE(SUBSTITUTE(SUBSTITUTE(INDIRECT(ADDRESS(ROW($M292)+[1]Tablas!B$1,COLUMN($M293))),", ",""),"Aire","1"),"Agua","2"),"Fuego","3"),"Tierra","4"),"Luz","5"),"Oscuridad","6"))))</f>
        <v/>
      </c>
      <c r="AH293" s="15" t="str">
        <f ca="1">IF($AB293="","",IF(OR([1]Tablas!C$1&gt;MATCH("?*",$AB294:$AB310,0),INDEX($T:$T,ROW($M292)+[1]Tablas!C$1)&lt;5),"",IF(INDEX($T:$T,ROW($M292)+[1]Tablas!C$1)&lt;6,"000",SUBSTITUTE(SUBSTITUTE(SUBSTITUTE(SUBSTITUTE(SUBSTITUTE(SUBSTITUTE(SUBSTITUTE(INDIRECT(ADDRESS(ROW($M292)+[1]Tablas!C$1,COLUMN($M293))),", ",""),"Aire","1"),"Agua","2"),"Fuego","3"),"Tierra","4"),"Luz","5"),"Oscuridad","6"))))</f>
        <v/>
      </c>
      <c r="AI293" s="15" t="str">
        <f ca="1">IF($AB293="","",IF(OR([1]Tablas!D$1&gt;MATCH("?*",$AB294:$AB310,0),INDEX($T:$T,ROW($M292)+[1]Tablas!D$1)&lt;5),"",IF(INDEX($T:$T,ROW($M292)+[1]Tablas!D$1)&lt;6,"000",SUBSTITUTE(SUBSTITUTE(SUBSTITUTE(SUBSTITUTE(SUBSTITUTE(SUBSTITUTE(SUBSTITUTE(INDIRECT(ADDRESS(ROW($M292)+[1]Tablas!D$1,COLUMN($M293))),", ",""),"Aire","1"),"Agua","2"),"Fuego","3"),"Tierra","4"),"Luz","5"),"Oscuridad","6"))))</f>
        <v/>
      </c>
      <c r="AJ293" s="15" t="str">
        <f ca="1">IF($AB293="","",IF(OR([1]Tablas!E$1&gt;MATCH("?*",$AB294:$AB310,0),INDEX($T:$T,ROW($M292)+[1]Tablas!E$1)&lt;5),"",IF(INDEX($T:$T,ROW($M292)+[1]Tablas!E$1)&lt;6,"000",SUBSTITUTE(SUBSTITUTE(SUBSTITUTE(SUBSTITUTE(SUBSTITUTE(SUBSTITUTE(SUBSTITUTE(INDIRECT(ADDRESS(ROW($M292)+[1]Tablas!E$1,COLUMN($M293))),", ",""),"Aire","1"),"Agua","2"),"Fuego","3"),"Tierra","4"),"Luz","5"),"Oscuridad","6"))))</f>
        <v/>
      </c>
      <c r="AK293" s="15" t="str">
        <f ca="1">IF($AB293="","",IF(OR([1]Tablas!F$1&gt;MATCH("?*",$AB294:$AB310,0),INDEX($T:$T,ROW($M292)+[1]Tablas!F$1)&lt;5),"",IF(INDEX($T:$T,ROW($M292)+[1]Tablas!F$1)&lt;6,"000",SUBSTITUTE(SUBSTITUTE(SUBSTITUTE(SUBSTITUTE(SUBSTITUTE(SUBSTITUTE(SUBSTITUTE(INDIRECT(ADDRESS(ROW($M292)+[1]Tablas!F$1,COLUMN($M293))),", ",""),"Aire","1"),"Agua","2"),"Fuego","3"),"Tierra","4"),"Luz","5"),"Oscuridad","6"))))</f>
        <v/>
      </c>
    </row>
    <row r="294" spans="1:37" x14ac:dyDescent="0.25">
      <c r="A294" s="73"/>
      <c r="C294" s="15" t="str">
        <f t="shared" si="63"/>
        <v/>
      </c>
      <c r="D294" s="15" t="str">
        <f t="shared" si="64"/>
        <v/>
      </c>
      <c r="E294" s="15" t="s">
        <v>75</v>
      </c>
      <c r="F294" s="15" t="str">
        <f t="array" ref="F294">IF(C294&lt;&gt;"",ADDRESS(ROW(C294),COLUMN(C294))&amp;":"&amp;ADDRESS(ROW(C294)-1+MATCH(TRUE,C295:$C$463&lt;&gt;"",0),COLUMN(U294)),F293)</f>
        <v>$C$292:$U$294</v>
      </c>
      <c r="M294" s="18" t="str">
        <f>IFERROR(VLOOKUP(G294,ListaEfectos!$A$4:$F$77,6,0),"")</f>
        <v/>
      </c>
      <c r="N294" s="46">
        <f>IF(G294="requerimiento","Desventaja",IFERROR(IF(VLOOKUP($G294,ListaEfectos!$A$4:$F$77,1,0)&lt;&gt;"","Efecto"),IFERROR(IF(VLOOKUP($G294,ListaDesventajas!$A$2:$A$24,1,0)&lt;&gt;"","Desventaja"),G294)))</f>
        <v>0</v>
      </c>
      <c r="O294" s="17">
        <f ca="1">IF($N294="Efecto",IFERROR(VLOOKUP(H294,INDIRECT(VLOOKUP($G294,ListaEfectos!$A$4:$F$77,2,0)),2,0),0),IF($N294="Desventaja",IFERROR(VLOOKUP(H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P294" s="15">
        <f ca="1">IF($N294="Efecto",IFERROR(VLOOKUP(I294,INDIRECT(VLOOKUP($G294,ListaEfectos!$A$4:$F$77,2,0)),2,0),0),IF($N294="Desventaja",IFERROR(VLOOKUP(I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Q294" s="15">
        <f ca="1">IF($N294="Efecto",IFERROR(VLOOKUP(J294,INDIRECT(VLOOKUP($G294,ListaEfectos!$A$4:$F$77,2,0)),2,0),0),IF($N294="Desventaja",IFERROR(VLOOKUP(J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R294" s="15">
        <f ca="1">IF($N294="Efecto",IFERROR(VLOOKUP(K294,INDIRECT(VLOOKUP($G294,ListaEfectos!$A$4:$F$77,2,0)),2,0),0),IF($N294="Desventaja",IFERROR(VLOOKUP(K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S294" s="15">
        <f ca="1">IF($N294="Efecto",IFERROR(VLOOKUP(L294,INDIRECT(VLOOKUP($G294,ListaEfectos!$A$4:$F$77,2,0)),2,0),0),IF($N294="Desventaja",IFERROR(VLOOKUP(L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T294" s="52">
        <f t="shared" ca="1" si="73"/>
        <v>0</v>
      </c>
      <c r="V294" s="15" t="str">
        <f t="shared" si="74"/>
        <v/>
      </c>
      <c r="W294" s="15" t="str">
        <f t="shared" si="75"/>
        <v/>
      </c>
      <c r="X294" s="15" t="str">
        <f t="shared" si="65"/>
        <v/>
      </c>
      <c r="Y294" s="34" t="str">
        <f t="shared" ca="1" si="72"/>
        <v/>
      </c>
      <c r="Z294" s="34" t="str">
        <f t="shared" ca="1" si="66"/>
        <v/>
      </c>
      <c r="AA294" s="34" t="str">
        <f t="shared" ca="1" si="67"/>
        <v/>
      </c>
      <c r="AB294" s="61" t="str">
        <f t="shared" ca="1" si="68"/>
        <v/>
      </c>
      <c r="AC294" s="62" t="str">
        <f t="shared" ca="1" si="69"/>
        <v/>
      </c>
      <c r="AD294" s="56" t="str">
        <f t="shared" si="70"/>
        <v/>
      </c>
      <c r="AE294" s="15" t="str">
        <f t="shared" ca="1" si="71"/>
        <v/>
      </c>
      <c r="AF294" s="15" t="str">
        <f ca="1">IF($AB294="","",IF(OR([1]Tablas!A$1&gt;MATCH("?*",$AB295:$AB311,0),INDEX($T:$T,ROW($M293)+[1]Tablas!A$1)&lt;5),"",IF(INDEX($T:$T,ROW($M293)+[1]Tablas!A$1)&lt;6,"000",SUBSTITUTE(SUBSTITUTE(SUBSTITUTE(SUBSTITUTE(SUBSTITUTE(SUBSTITUTE(SUBSTITUTE(INDIRECT(ADDRESS(ROW($M293)+[1]Tablas!A$1,COLUMN($M294))),", ",""),"Aire","1"),"Agua","2"),"Fuego","3"),"Tierra","4"),"Luz","5"),"Oscuridad","6"))))</f>
        <v/>
      </c>
      <c r="AG294" s="15" t="str">
        <f ca="1">IF($AB294="","",IF(OR([1]Tablas!B$1&gt;MATCH("?*",$AB295:$AB311,0),INDEX($T:$T,ROW($M293)+[1]Tablas!B$1)&lt;5),"",IF(INDEX($T:$T,ROW($M293)+[1]Tablas!B$1)&lt;6,"000",SUBSTITUTE(SUBSTITUTE(SUBSTITUTE(SUBSTITUTE(SUBSTITUTE(SUBSTITUTE(SUBSTITUTE(INDIRECT(ADDRESS(ROW($M293)+[1]Tablas!B$1,COLUMN($M294))),", ",""),"Aire","1"),"Agua","2"),"Fuego","3"),"Tierra","4"),"Luz","5"),"Oscuridad","6"))))</f>
        <v/>
      </c>
      <c r="AH294" s="15" t="str">
        <f ca="1">IF($AB294="","",IF(OR([1]Tablas!C$1&gt;MATCH("?*",$AB295:$AB311,0),INDEX($T:$T,ROW($M293)+[1]Tablas!C$1)&lt;5),"",IF(INDEX($T:$T,ROW($M293)+[1]Tablas!C$1)&lt;6,"000",SUBSTITUTE(SUBSTITUTE(SUBSTITUTE(SUBSTITUTE(SUBSTITUTE(SUBSTITUTE(SUBSTITUTE(INDIRECT(ADDRESS(ROW($M293)+[1]Tablas!C$1,COLUMN($M294))),", ",""),"Aire","1"),"Agua","2"),"Fuego","3"),"Tierra","4"),"Luz","5"),"Oscuridad","6"))))</f>
        <v/>
      </c>
      <c r="AI294" s="15" t="str">
        <f ca="1">IF($AB294="","",IF(OR([1]Tablas!D$1&gt;MATCH("?*",$AB295:$AB311,0),INDEX($T:$T,ROW($M293)+[1]Tablas!D$1)&lt;5),"",IF(INDEX($T:$T,ROW($M293)+[1]Tablas!D$1)&lt;6,"000",SUBSTITUTE(SUBSTITUTE(SUBSTITUTE(SUBSTITUTE(SUBSTITUTE(SUBSTITUTE(SUBSTITUTE(INDIRECT(ADDRESS(ROW($M293)+[1]Tablas!D$1,COLUMN($M294))),", ",""),"Aire","1"),"Agua","2"),"Fuego","3"),"Tierra","4"),"Luz","5"),"Oscuridad","6"))))</f>
        <v/>
      </c>
      <c r="AJ294" s="15" t="str">
        <f ca="1">IF($AB294="","",IF(OR([1]Tablas!E$1&gt;MATCH("?*",$AB295:$AB311,0),INDEX($T:$T,ROW($M293)+[1]Tablas!E$1)&lt;5),"",IF(INDEX($T:$T,ROW($M293)+[1]Tablas!E$1)&lt;6,"000",SUBSTITUTE(SUBSTITUTE(SUBSTITUTE(SUBSTITUTE(SUBSTITUTE(SUBSTITUTE(SUBSTITUTE(INDIRECT(ADDRESS(ROW($M293)+[1]Tablas!E$1,COLUMN($M294))),", ",""),"Aire","1"),"Agua","2"),"Fuego","3"),"Tierra","4"),"Luz","5"),"Oscuridad","6"))))</f>
        <v/>
      </c>
      <c r="AK294" s="15" t="str">
        <f ca="1">IF($AB294="","",IF(OR([1]Tablas!F$1&gt;MATCH("?*",$AB295:$AB311,0),INDEX($T:$T,ROW($M293)+[1]Tablas!F$1)&lt;5),"",IF(INDEX($T:$T,ROW($M293)+[1]Tablas!F$1)&lt;6,"000",SUBSTITUTE(SUBSTITUTE(SUBSTITUTE(SUBSTITUTE(SUBSTITUTE(SUBSTITUTE(SUBSTITUTE(INDIRECT(ADDRESS(ROW($M293)+[1]Tablas!F$1,COLUMN($M294))),", ",""),"Aire","1"),"Agua","2"),"Fuego","3"),"Tierra","4"),"Luz","5"),"Oscuridad","6"))))</f>
        <v/>
      </c>
    </row>
    <row r="295" spans="1:37" x14ac:dyDescent="0.25">
      <c r="A295" s="73"/>
      <c r="B295" s="18" t="s">
        <v>479</v>
      </c>
      <c r="C295" s="15">
        <f t="shared" si="63"/>
        <v>95</v>
      </c>
      <c r="D295" s="15">
        <f t="shared" si="64"/>
        <v>3</v>
      </c>
      <c r="E295" s="15" t="s">
        <v>180</v>
      </c>
      <c r="F295" s="15" t="str">
        <f t="array" ref="F295">IF(C295&lt;&gt;"",ADDRESS(ROW(C295),COLUMN(C295))&amp;":"&amp;ADDRESS(ROW(C295)-1+MATCH(TRUE,C296:$C$463&lt;&gt;"",0),COLUMN(U295)),F294)</f>
        <v>$C$295:$U$298</v>
      </c>
      <c r="G295" s="18" t="s">
        <v>252</v>
      </c>
      <c r="H295" s="29" t="s">
        <v>577</v>
      </c>
      <c r="M295" s="18" t="str">
        <f>IFERROR(VLOOKUP(G295,ListaEfectos!$A$4:$F$77,6,0),"")</f>
        <v>Aire, Fuego, Oscuridad</v>
      </c>
      <c r="N295" s="46" t="str">
        <f>IF(G295="requerimiento","Desventaja",IFERROR(IF(VLOOKUP($G295,ListaEfectos!$A$4:$F$77,1,0)&lt;&gt;"","Efecto"),IFERROR(IF(VLOOKUP($G295,ListaDesventajas!$A$2:$A$24,1,0)&lt;&gt;"","Desventaja"),G295)))</f>
        <v>Efecto</v>
      </c>
      <c r="O295" s="17">
        <f ca="1">IF($N295="Efecto",IFERROR(VLOOKUP(H295,INDIRECT(VLOOKUP($G295,ListaEfectos!$A$4:$F$77,2,0)),2,0),0),IF($N295="Desventaja",IFERROR(VLOOKUP(H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30</v>
      </c>
      <c r="P295" s="15">
        <f ca="1">IF($N295="Efecto",IFERROR(VLOOKUP(I295,INDIRECT(VLOOKUP($G295,ListaEfectos!$A$4:$F$77,2,0)),2,0),0),IF($N295="Desventaja",IFERROR(VLOOKUP(I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0</v>
      </c>
      <c r="Q295" s="15">
        <f ca="1">IF($N295="Efecto",IFERROR(VLOOKUP(J295,INDIRECT(VLOOKUP($G295,ListaEfectos!$A$4:$F$77,2,0)),2,0),0),IF($N295="Desventaja",IFERROR(VLOOKUP(J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0</v>
      </c>
      <c r="R295" s="15">
        <f ca="1">IF($N295="Efecto",IFERROR(VLOOKUP(K295,INDIRECT(VLOOKUP($G295,ListaEfectos!$A$4:$F$77,2,0)),2,0),0),IF($N295="Desventaja",IFERROR(VLOOKUP(K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0</v>
      </c>
      <c r="S295" s="15">
        <f ca="1">IF($N295="Efecto",IFERROR(VLOOKUP(L295,INDIRECT(VLOOKUP($G295,ListaEfectos!$A$4:$F$77,2,0)),2,0),0),IF($N295="Desventaja",IFERROR(VLOOKUP(L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0</v>
      </c>
      <c r="T295" s="52">
        <f t="shared" ca="1" si="73"/>
        <v>30</v>
      </c>
      <c r="V295" s="15" t="str">
        <f t="shared" si="74"/>
        <v>Habilidad de Ataque (+100)</v>
      </c>
      <c r="W295" s="15" t="str">
        <f t="shared" si="75"/>
        <v/>
      </c>
      <c r="X295" s="15" t="str">
        <f t="shared" si="65"/>
        <v/>
      </c>
      <c r="Y295" s="34" t="str">
        <f t="shared" ca="1" si="72"/>
        <v>Habilidad de Ataque (+100), Ataque a Distancia (50 metros, Proyección), Estados Sobrenaturales (RF 160, Estado añadido: Terror)</v>
      </c>
      <c r="Z295" s="34" t="str">
        <f t="shared" ca="1" si="66"/>
        <v>Daño reducido (Mitad de Daño)</v>
      </c>
      <c r="AA295" s="34" t="str">
        <f t="shared" ca="1" si="67"/>
        <v/>
      </c>
      <c r="AB295" s="61" t="str">
        <f t="shared" ca="1" si="68"/>
        <v>Habilidad de Ataque (+100), Ataque a Distancia (50 metros, Proyección), Estados Sobrenaturales (RF 160, Estado añadido: Terror)</v>
      </c>
      <c r="AC295" s="62" t="str">
        <f t="shared" ca="1" si="69"/>
        <v>Daño reducido (Mitad de Daño)</v>
      </c>
      <c r="AD295" s="56" t="str">
        <f t="shared" si="70"/>
        <v>La Semilla Del Mal</v>
      </c>
      <c r="AE295" s="15" t="str">
        <f t="shared" ca="1" si="71"/>
        <v>Aire, Fuego, Oscuridad, Agua, Aire, Fuego, Luz, Oscuridad</v>
      </c>
      <c r="AF295" s="15" t="str">
        <f ca="1">IF($AB295="","",IF(OR([1]Tablas!A$1&gt;MATCH("?*",$AB296:$AB312,0),INDEX($T:$T,ROW($M294)+[1]Tablas!A$1)&lt;5),"",IF(INDEX($T:$T,ROW($M294)+[1]Tablas!A$1)&lt;6,"000",SUBSTITUTE(SUBSTITUTE(SUBSTITUTE(SUBSTITUTE(SUBSTITUTE(SUBSTITUTE(SUBSTITUTE(INDIRECT(ADDRESS(ROW($M294)+[1]Tablas!A$1,COLUMN($M295))),", ",""),"Aire","1"),"Agua","2"),"Fuego","3"),"Tierra","4"),"Luz","5"),"Oscuridad","6"))))</f>
        <v>136</v>
      </c>
      <c r="AG295" s="15" t="str">
        <f ca="1">IF($AB295="","",IF(OR([1]Tablas!B$1&gt;MATCH("?*",$AB296:$AB312,0),INDEX($T:$T,ROW($M294)+[1]Tablas!B$1)&lt;5),"",IF(INDEX($T:$T,ROW($M294)+[1]Tablas!B$1)&lt;6,"000",SUBSTITUTE(SUBSTITUTE(SUBSTITUTE(SUBSTITUTE(SUBSTITUTE(SUBSTITUTE(SUBSTITUTE(INDIRECT(ADDRESS(ROW($M294)+[1]Tablas!B$1,COLUMN($M295))),", ",""),"Aire","1"),"Agua","2"),"Fuego","3"),"Tierra","4"),"Luz","5"),"Oscuridad","6"))))</f>
        <v>213</v>
      </c>
      <c r="AH295" s="15" t="str">
        <f ca="1">IF($AB295="","",IF(OR([1]Tablas!C$1&gt;MATCH("?*",$AB296:$AB312,0),INDEX($T:$T,ROW($M294)+[1]Tablas!C$1)&lt;5),"",IF(INDEX($T:$T,ROW($M294)+[1]Tablas!C$1)&lt;6,"000",SUBSTITUTE(SUBSTITUTE(SUBSTITUTE(SUBSTITUTE(SUBSTITUTE(SUBSTITUTE(SUBSTITUTE(INDIRECT(ADDRESS(ROW($M294)+[1]Tablas!C$1,COLUMN($M295))),", ",""),"Aire","1"),"Agua","2"),"Fuego","3"),"Tierra","4"),"Luz","5"),"Oscuridad","6"))))</f>
        <v>56</v>
      </c>
      <c r="AI295" s="15" t="str">
        <f ca="1">IF($AB295="","",IF(OR([1]Tablas!D$1&gt;MATCH("?*",$AB296:$AB312,0),INDEX($T:$T,ROW($M294)+[1]Tablas!D$1)&lt;5),"",IF(INDEX($T:$T,ROW($M294)+[1]Tablas!D$1)&lt;6,"000",SUBSTITUTE(SUBSTITUTE(SUBSTITUTE(SUBSTITUTE(SUBSTITUTE(SUBSTITUTE(SUBSTITUTE(INDIRECT(ADDRESS(ROW($M294)+[1]Tablas!D$1,COLUMN($M295))),", ",""),"Aire","1"),"Agua","2"),"Fuego","3"),"Tierra","4"),"Luz","5"),"Oscuridad","6"))))</f>
        <v/>
      </c>
      <c r="AJ295" s="15" t="str">
        <f ca="1">IF($AB295="","",IF(OR([1]Tablas!E$1&gt;MATCH("?*",$AB296:$AB312,0),INDEX($T:$T,ROW($M294)+[1]Tablas!E$1)&lt;5),"",IF(INDEX($T:$T,ROW($M294)+[1]Tablas!E$1)&lt;6,"000",SUBSTITUTE(SUBSTITUTE(SUBSTITUTE(SUBSTITUTE(SUBSTITUTE(SUBSTITUTE(SUBSTITUTE(INDIRECT(ADDRESS(ROW($M294)+[1]Tablas!E$1,COLUMN($M295))),", ",""),"Aire","1"),"Agua","2"),"Fuego","3"),"Tierra","4"),"Luz","5"),"Oscuridad","6"))))</f>
        <v/>
      </c>
      <c r="AK295" s="15" t="str">
        <f ca="1">IF($AB295="","",IF(OR([1]Tablas!F$1&gt;MATCH("?*",$AB296:$AB312,0),INDEX($T:$T,ROW($M294)+[1]Tablas!F$1)&lt;5),"",IF(INDEX($T:$T,ROW($M294)+[1]Tablas!F$1)&lt;6,"000",SUBSTITUTE(SUBSTITUTE(SUBSTITUTE(SUBSTITUTE(SUBSTITUTE(SUBSTITUTE(SUBSTITUTE(INDIRECT(ADDRESS(ROW($M294)+[1]Tablas!F$1,COLUMN($M295))),", ",""),"Aire","1"),"Agua","2"),"Fuego","3"),"Tierra","4"),"Luz","5"),"Oscuridad","6"))))</f>
        <v/>
      </c>
    </row>
    <row r="296" spans="1:37" x14ac:dyDescent="0.25">
      <c r="A296" s="73"/>
      <c r="C296" s="15" t="str">
        <f t="shared" ref="C296:C359" si="76">IFERROR(VALUE(MID(B296,FIND("(",B296)+1,FIND(")",B296)-FIND("(",B296)-4)),"")</f>
        <v/>
      </c>
      <c r="D296" s="15" t="str">
        <f t="shared" ref="D296:D359" si="77">IFERROR(VALUE(RIGHT(B296,1)),"")</f>
        <v/>
      </c>
      <c r="E296" s="15" t="s">
        <v>181</v>
      </c>
      <c r="F296" s="15" t="str">
        <f t="array" ref="F296">IF(C296&lt;&gt;"",ADDRESS(ROW(C296),COLUMN(C296))&amp;":"&amp;ADDRESS(ROW(C296)-1+MATCH(TRUE,C297:$C$463&lt;&gt;"",0),COLUMN(U296)),F295)</f>
        <v>$C$295:$U$298</v>
      </c>
      <c r="G296" s="18" t="s">
        <v>243</v>
      </c>
      <c r="H296" s="28" t="s">
        <v>80</v>
      </c>
      <c r="I296" s="28" t="s">
        <v>664</v>
      </c>
      <c r="M296" s="18" t="str">
        <f>IFERROR(VLOOKUP(G296,ListaEfectos!$A$4:$F$77,6,0),"")</f>
        <v>Agua, Aire, Fuego</v>
      </c>
      <c r="N296" s="46" t="str">
        <f>IF(G296="requerimiento","Desventaja",IFERROR(IF(VLOOKUP($G296,ListaEfectos!$A$4:$F$77,1,0)&lt;&gt;"","Efecto"),IFERROR(IF(VLOOKUP($G296,ListaDesventajas!$A$2:$A$24,1,0)&lt;&gt;"","Desventaja"),G296)))</f>
        <v>Efecto</v>
      </c>
      <c r="O296" s="17">
        <f ca="1">IF($N296="Efecto",IFERROR(VLOOKUP(H296,INDIRECT(VLOOKUP($G296,ListaEfectos!$A$4:$F$77,2,0)),2,0),0),IF($N296="Desventaja",IFERROR(VLOOKUP(H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15</v>
      </c>
      <c r="P296" s="15">
        <f ca="1">IF($N296="Efecto",IFERROR(VLOOKUP(I296,INDIRECT(VLOOKUP($G296,ListaEfectos!$A$4:$F$77,2,0)),2,0),0),IF($N296="Desventaja",IFERROR(VLOOKUP(I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10</v>
      </c>
      <c r="Q296" s="15">
        <f ca="1">IF($N296="Efecto",IFERROR(VLOOKUP(J296,INDIRECT(VLOOKUP($G296,ListaEfectos!$A$4:$F$77,2,0)),2,0),0),IF($N296="Desventaja",IFERROR(VLOOKUP(J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0</v>
      </c>
      <c r="R296" s="15">
        <f ca="1">IF($N296="Efecto",IFERROR(VLOOKUP(K296,INDIRECT(VLOOKUP($G296,ListaEfectos!$A$4:$F$77,2,0)),2,0),0),IF($N296="Desventaja",IFERROR(VLOOKUP(K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0</v>
      </c>
      <c r="S296" s="15">
        <f ca="1">IF($N296="Efecto",IFERROR(VLOOKUP(L296,INDIRECT(VLOOKUP($G296,ListaEfectos!$A$4:$F$77,2,0)),2,0),0),IF($N296="Desventaja",IFERROR(VLOOKUP(L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0</v>
      </c>
      <c r="T296" s="52">
        <f t="shared" ca="1" si="73"/>
        <v>25</v>
      </c>
      <c r="V296" s="15" t="str">
        <f t="shared" si="74"/>
        <v>Ataque a Distancia (50 metros, Proyección)</v>
      </c>
      <c r="W296" s="15" t="str">
        <f t="shared" si="75"/>
        <v/>
      </c>
      <c r="X296" s="15" t="str">
        <f t="shared" si="65"/>
        <v/>
      </c>
      <c r="Y296" s="34" t="str">
        <f t="shared" ca="1" si="72"/>
        <v/>
      </c>
      <c r="Z296" s="34" t="str">
        <f t="shared" ca="1" si="66"/>
        <v/>
      </c>
      <c r="AA296" s="34" t="str">
        <f t="shared" ca="1" si="67"/>
        <v/>
      </c>
      <c r="AB296" s="61" t="str">
        <f t="shared" ca="1" si="68"/>
        <v/>
      </c>
      <c r="AC296" s="62" t="str">
        <f t="shared" ca="1" si="69"/>
        <v/>
      </c>
      <c r="AD296" s="56" t="str">
        <f t="shared" si="70"/>
        <v/>
      </c>
      <c r="AE296" s="15" t="str">
        <f t="shared" ca="1" si="71"/>
        <v/>
      </c>
      <c r="AF296" s="15" t="str">
        <f ca="1">IF($AB296="","",IF(OR([1]Tablas!A$1&gt;MATCH("?*",$AB297:$AB313,0),INDEX($T:$T,ROW($M295)+[1]Tablas!A$1)&lt;5),"",IF(INDEX($T:$T,ROW($M295)+[1]Tablas!A$1)&lt;6,"000",SUBSTITUTE(SUBSTITUTE(SUBSTITUTE(SUBSTITUTE(SUBSTITUTE(SUBSTITUTE(SUBSTITUTE(INDIRECT(ADDRESS(ROW($M295)+[1]Tablas!A$1,COLUMN($M296))),", ",""),"Aire","1"),"Agua","2"),"Fuego","3"),"Tierra","4"),"Luz","5"),"Oscuridad","6"))))</f>
        <v/>
      </c>
      <c r="AG296" s="15" t="str">
        <f ca="1">IF($AB296="","",IF(OR([1]Tablas!B$1&gt;MATCH("?*",$AB297:$AB313,0),INDEX($T:$T,ROW($M295)+[1]Tablas!B$1)&lt;5),"",IF(INDEX($T:$T,ROW($M295)+[1]Tablas!B$1)&lt;6,"000",SUBSTITUTE(SUBSTITUTE(SUBSTITUTE(SUBSTITUTE(SUBSTITUTE(SUBSTITUTE(SUBSTITUTE(INDIRECT(ADDRESS(ROW($M295)+[1]Tablas!B$1,COLUMN($M296))),", ",""),"Aire","1"),"Agua","2"),"Fuego","3"),"Tierra","4"),"Luz","5"),"Oscuridad","6"))))</f>
        <v/>
      </c>
      <c r="AH296" s="15" t="str">
        <f ca="1">IF($AB296="","",IF(OR([1]Tablas!C$1&gt;MATCH("?*",$AB297:$AB313,0),INDEX($T:$T,ROW($M295)+[1]Tablas!C$1)&lt;5),"",IF(INDEX($T:$T,ROW($M295)+[1]Tablas!C$1)&lt;6,"000",SUBSTITUTE(SUBSTITUTE(SUBSTITUTE(SUBSTITUTE(SUBSTITUTE(SUBSTITUTE(SUBSTITUTE(INDIRECT(ADDRESS(ROW($M295)+[1]Tablas!C$1,COLUMN($M296))),", ",""),"Aire","1"),"Agua","2"),"Fuego","3"),"Tierra","4"),"Luz","5"),"Oscuridad","6"))))</f>
        <v/>
      </c>
      <c r="AI296" s="15" t="str">
        <f ca="1">IF($AB296="","",IF(OR([1]Tablas!D$1&gt;MATCH("?*",$AB297:$AB313,0),INDEX($T:$T,ROW($M295)+[1]Tablas!D$1)&lt;5),"",IF(INDEX($T:$T,ROW($M295)+[1]Tablas!D$1)&lt;6,"000",SUBSTITUTE(SUBSTITUTE(SUBSTITUTE(SUBSTITUTE(SUBSTITUTE(SUBSTITUTE(SUBSTITUTE(INDIRECT(ADDRESS(ROW($M295)+[1]Tablas!D$1,COLUMN($M296))),", ",""),"Aire","1"),"Agua","2"),"Fuego","3"),"Tierra","4"),"Luz","5"),"Oscuridad","6"))))</f>
        <v/>
      </c>
      <c r="AJ296" s="15" t="str">
        <f ca="1">IF($AB296="","",IF(OR([1]Tablas!E$1&gt;MATCH("?*",$AB297:$AB313,0),INDEX($T:$T,ROW($M295)+[1]Tablas!E$1)&lt;5),"",IF(INDEX($T:$T,ROW($M295)+[1]Tablas!E$1)&lt;6,"000",SUBSTITUTE(SUBSTITUTE(SUBSTITUTE(SUBSTITUTE(SUBSTITUTE(SUBSTITUTE(SUBSTITUTE(INDIRECT(ADDRESS(ROW($M295)+[1]Tablas!E$1,COLUMN($M296))),", ",""),"Aire","1"),"Agua","2"),"Fuego","3"),"Tierra","4"),"Luz","5"),"Oscuridad","6"))))</f>
        <v/>
      </c>
      <c r="AK296" s="15" t="str">
        <f ca="1">IF($AB296="","",IF(OR([1]Tablas!F$1&gt;MATCH("?*",$AB297:$AB313,0),INDEX($T:$T,ROW($M295)+[1]Tablas!F$1)&lt;5),"",IF(INDEX($T:$T,ROW($M295)+[1]Tablas!F$1)&lt;6,"000",SUBSTITUTE(SUBSTITUTE(SUBSTITUTE(SUBSTITUTE(SUBSTITUTE(SUBSTITUTE(SUBSTITUTE(INDIRECT(ADDRESS(ROW($M295)+[1]Tablas!F$1,COLUMN($M296))),", ",""),"Aire","1"),"Agua","2"),"Fuego","3"),"Tierra","4"),"Luz","5"),"Oscuridad","6"))))</f>
        <v/>
      </c>
    </row>
    <row r="297" spans="1:37" x14ac:dyDescent="0.25">
      <c r="A297" s="73"/>
      <c r="C297" s="15" t="str">
        <f t="shared" si="76"/>
        <v/>
      </c>
      <c r="D297" s="15" t="str">
        <f t="shared" si="77"/>
        <v/>
      </c>
      <c r="E297" s="15" t="s">
        <v>182</v>
      </c>
      <c r="F297" s="15" t="str">
        <f t="array" ref="F297">IF(C297&lt;&gt;"",ADDRESS(ROW(C297),COLUMN(C297))&amp;":"&amp;ADDRESS(ROW(C297)-1+MATCH(TRUE,C298:$C$463&lt;&gt;"",0),COLUMN(U297)),F296)</f>
        <v>$C$295:$U$298</v>
      </c>
      <c r="G297" s="18" t="s">
        <v>337</v>
      </c>
      <c r="H297" s="28" t="s">
        <v>554</v>
      </c>
      <c r="I297" s="28" t="s">
        <v>560</v>
      </c>
      <c r="M297" s="18" t="str">
        <f>IFERROR(VLOOKUP(G297,ListaEfectos!$A$4:$F$77,6,0),"")</f>
        <v>Luz, Oscuridad</v>
      </c>
      <c r="N297" s="46" t="str">
        <f>IF(G297="requerimiento","Desventaja",IFERROR(IF(VLOOKUP($G297,ListaEfectos!$A$4:$F$77,1,0)&lt;&gt;"","Efecto"),IFERROR(IF(VLOOKUP($G297,ListaDesventajas!$A$2:$A$24,1,0)&lt;&gt;"","Desventaja"),G297)))</f>
        <v>Efecto</v>
      </c>
      <c r="O297" s="17">
        <f ca="1">IF($N297="Efecto",IFERROR(VLOOKUP(H297,INDIRECT(VLOOKUP($G297,ListaEfectos!$A$4:$F$77,2,0)),2,0),0),IF($N297="Desventaja",IFERROR(VLOOKUP(H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35</v>
      </c>
      <c r="P297" s="15">
        <f ca="1">IF($N297="Efecto",IFERROR(VLOOKUP(I297,INDIRECT(VLOOKUP($G297,ListaEfectos!$A$4:$F$77,2,0)),2,0),0),IF($N297="Desventaja",IFERROR(VLOOKUP(I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15</v>
      </c>
      <c r="Q297" s="15">
        <f ca="1">IF($N297="Efecto",IFERROR(VLOOKUP(J297,INDIRECT(VLOOKUP($G297,ListaEfectos!$A$4:$F$77,2,0)),2,0),0),IF($N297="Desventaja",IFERROR(VLOOKUP(J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0</v>
      </c>
      <c r="R297" s="15">
        <f ca="1">IF($N297="Efecto",IFERROR(VLOOKUP(K297,INDIRECT(VLOOKUP($G297,ListaEfectos!$A$4:$F$77,2,0)),2,0),0),IF($N297="Desventaja",IFERROR(VLOOKUP(K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0</v>
      </c>
      <c r="S297" s="15">
        <f ca="1">IF($N297="Efecto",IFERROR(VLOOKUP(L297,INDIRECT(VLOOKUP($G297,ListaEfectos!$A$4:$F$77,2,0)),2,0),0),IF($N297="Desventaja",IFERROR(VLOOKUP(L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0</v>
      </c>
      <c r="T297" s="52">
        <f t="shared" ca="1" si="73"/>
        <v>50</v>
      </c>
      <c r="V297" s="15" t="str">
        <f t="shared" si="74"/>
        <v>Estados Sobrenaturales (RF 160, Estado añadido: Terror)</v>
      </c>
      <c r="W297" s="15" t="str">
        <f t="shared" si="75"/>
        <v/>
      </c>
      <c r="X297" s="15" t="str">
        <f t="shared" si="65"/>
        <v/>
      </c>
      <c r="Y297" s="34" t="str">
        <f t="shared" ca="1" si="72"/>
        <v/>
      </c>
      <c r="Z297" s="34" t="str">
        <f t="shared" ca="1" si="66"/>
        <v/>
      </c>
      <c r="AA297" s="34" t="str">
        <f t="shared" ca="1" si="67"/>
        <v/>
      </c>
      <c r="AB297" s="61" t="str">
        <f t="shared" ca="1" si="68"/>
        <v/>
      </c>
      <c r="AC297" s="62" t="str">
        <f t="shared" ca="1" si="69"/>
        <v/>
      </c>
      <c r="AD297" s="56" t="str">
        <f t="shared" si="70"/>
        <v/>
      </c>
      <c r="AE297" s="15" t="str">
        <f t="shared" ca="1" si="71"/>
        <v/>
      </c>
      <c r="AF297" s="15" t="str">
        <f ca="1">IF($AB297="","",IF(OR([1]Tablas!A$1&gt;MATCH("?*",$AB298:$AB314,0),INDEX($T:$T,ROW($M296)+[1]Tablas!A$1)&lt;5),"",IF(INDEX($T:$T,ROW($M296)+[1]Tablas!A$1)&lt;6,"000",SUBSTITUTE(SUBSTITUTE(SUBSTITUTE(SUBSTITUTE(SUBSTITUTE(SUBSTITUTE(SUBSTITUTE(INDIRECT(ADDRESS(ROW($M296)+[1]Tablas!A$1,COLUMN($M297))),", ",""),"Aire","1"),"Agua","2"),"Fuego","3"),"Tierra","4"),"Luz","5"),"Oscuridad","6"))))</f>
        <v/>
      </c>
      <c r="AG297" s="15" t="str">
        <f ca="1">IF($AB297="","",IF(OR([1]Tablas!B$1&gt;MATCH("?*",$AB298:$AB314,0),INDEX($T:$T,ROW($M296)+[1]Tablas!B$1)&lt;5),"",IF(INDEX($T:$T,ROW($M296)+[1]Tablas!B$1)&lt;6,"000",SUBSTITUTE(SUBSTITUTE(SUBSTITUTE(SUBSTITUTE(SUBSTITUTE(SUBSTITUTE(SUBSTITUTE(INDIRECT(ADDRESS(ROW($M296)+[1]Tablas!B$1,COLUMN($M297))),", ",""),"Aire","1"),"Agua","2"),"Fuego","3"),"Tierra","4"),"Luz","5"),"Oscuridad","6"))))</f>
        <v/>
      </c>
      <c r="AH297" s="15" t="str">
        <f ca="1">IF($AB297="","",IF(OR([1]Tablas!C$1&gt;MATCH("?*",$AB298:$AB314,0),INDEX($T:$T,ROW($M296)+[1]Tablas!C$1)&lt;5),"",IF(INDEX($T:$T,ROW($M296)+[1]Tablas!C$1)&lt;6,"000",SUBSTITUTE(SUBSTITUTE(SUBSTITUTE(SUBSTITUTE(SUBSTITUTE(SUBSTITUTE(SUBSTITUTE(INDIRECT(ADDRESS(ROW($M296)+[1]Tablas!C$1,COLUMN($M297))),", ",""),"Aire","1"),"Agua","2"),"Fuego","3"),"Tierra","4"),"Luz","5"),"Oscuridad","6"))))</f>
        <v/>
      </c>
      <c r="AI297" s="15" t="str">
        <f ca="1">IF($AB297="","",IF(OR([1]Tablas!D$1&gt;MATCH("?*",$AB298:$AB314,0),INDEX($T:$T,ROW($M296)+[1]Tablas!D$1)&lt;5),"",IF(INDEX($T:$T,ROW($M296)+[1]Tablas!D$1)&lt;6,"000",SUBSTITUTE(SUBSTITUTE(SUBSTITUTE(SUBSTITUTE(SUBSTITUTE(SUBSTITUTE(SUBSTITUTE(INDIRECT(ADDRESS(ROW($M296)+[1]Tablas!D$1,COLUMN($M297))),", ",""),"Aire","1"),"Agua","2"),"Fuego","3"),"Tierra","4"),"Luz","5"),"Oscuridad","6"))))</f>
        <v/>
      </c>
      <c r="AJ297" s="15" t="str">
        <f ca="1">IF($AB297="","",IF(OR([1]Tablas!E$1&gt;MATCH("?*",$AB298:$AB314,0),INDEX($T:$T,ROW($M296)+[1]Tablas!E$1)&lt;5),"",IF(INDEX($T:$T,ROW($M296)+[1]Tablas!E$1)&lt;6,"000",SUBSTITUTE(SUBSTITUTE(SUBSTITUTE(SUBSTITUTE(SUBSTITUTE(SUBSTITUTE(SUBSTITUTE(INDIRECT(ADDRESS(ROW($M296)+[1]Tablas!E$1,COLUMN($M297))),", ",""),"Aire","1"),"Agua","2"),"Fuego","3"),"Tierra","4"),"Luz","5"),"Oscuridad","6"))))</f>
        <v/>
      </c>
      <c r="AK297" s="15" t="str">
        <f ca="1">IF($AB297="","",IF(OR([1]Tablas!F$1&gt;MATCH("?*",$AB298:$AB314,0),INDEX($T:$T,ROW($M296)+[1]Tablas!F$1)&lt;5),"",IF(INDEX($T:$T,ROW($M296)+[1]Tablas!F$1)&lt;6,"000",SUBSTITUTE(SUBSTITUTE(SUBSTITUTE(SUBSTITUTE(SUBSTITUTE(SUBSTITUTE(SUBSTITUTE(INDIRECT(ADDRESS(ROW($M296)+[1]Tablas!F$1,COLUMN($M297))),", ",""),"Aire","1"),"Agua","2"),"Fuego","3"),"Tierra","4"),"Luz","5"),"Oscuridad","6"))))</f>
        <v/>
      </c>
    </row>
    <row r="298" spans="1:37" ht="15.75" thickBot="1" x14ac:dyDescent="0.3">
      <c r="A298" s="73"/>
      <c r="B298" s="18" t="s">
        <v>261</v>
      </c>
      <c r="C298" s="15" t="str">
        <f t="shared" si="76"/>
        <v/>
      </c>
      <c r="D298" s="15" t="str">
        <f t="shared" si="77"/>
        <v/>
      </c>
      <c r="F298" s="15" t="str">
        <f t="array" ref="F298">IF(C298&lt;&gt;"",ADDRESS(ROW(C298),COLUMN(C298))&amp;":"&amp;ADDRESS(ROW(C298)-1+MATCH(TRUE,C299:$C$463&lt;&gt;"",0),COLUMN(U298)),F297)</f>
        <v>$C$295:$U$298</v>
      </c>
      <c r="G298" s="18" t="s">
        <v>338</v>
      </c>
      <c r="H298" s="15" t="s">
        <v>1041</v>
      </c>
      <c r="M298" s="18" t="str">
        <f>IFERROR(VLOOKUP(G298,ListaEfectos!$A$4:$F$77,6,0),"")</f>
        <v/>
      </c>
      <c r="N298" s="46" t="str">
        <f>IF(G298="requerimiento","Desventaja",IFERROR(IF(VLOOKUP($G298,ListaEfectos!$A$4:$F$77,1,0)&lt;&gt;"","Efecto"),IFERROR(IF(VLOOKUP($G298,ListaDesventajas!$A$2:$A$24,1,0)&lt;&gt;"","Desventaja"),G298)))</f>
        <v>Desventaja</v>
      </c>
      <c r="O298" s="17">
        <f ca="1">IF($N298="Efecto",IFERROR(VLOOKUP(H298,INDIRECT(VLOOKUP($G298,ListaEfectos!$A$4:$F$77,2,0)),2,0),0),IF($N298="Desventaja",IFERROR(VLOOKUP(H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-10</v>
      </c>
      <c r="P298" s="15">
        <f ca="1">IF($N298="Efecto",IFERROR(VLOOKUP(I298,INDIRECT(VLOOKUP($G298,ListaEfectos!$A$4:$F$77,2,0)),2,0),0),IF($N298="Desventaja",IFERROR(VLOOKUP(I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0</v>
      </c>
      <c r="Q298" s="15">
        <f ca="1">IF($N298="Efecto",IFERROR(VLOOKUP(J298,INDIRECT(VLOOKUP($G298,ListaEfectos!$A$4:$F$77,2,0)),2,0),0),IF($N298="Desventaja",IFERROR(VLOOKUP(J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0</v>
      </c>
      <c r="R298" s="15">
        <f ca="1">IF($N298="Efecto",IFERROR(VLOOKUP(K298,INDIRECT(VLOOKUP($G298,ListaEfectos!$A$4:$F$77,2,0)),2,0),0),IF($N298="Desventaja",IFERROR(VLOOKUP(K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0</v>
      </c>
      <c r="S298" s="15">
        <f ca="1">IF($N298="Efecto",IFERROR(VLOOKUP(L298,INDIRECT(VLOOKUP($G298,ListaEfectos!$A$4:$F$77,2,0)),2,0),0),IF($N298="Desventaja",IFERROR(VLOOKUP(L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0</v>
      </c>
      <c r="T298" s="52">
        <f t="shared" ca="1" si="73"/>
        <v>-10</v>
      </c>
      <c r="V298" s="15" t="str">
        <f t="shared" si="74"/>
        <v/>
      </c>
      <c r="W298" s="15" t="str">
        <f t="shared" si="75"/>
        <v>Daño reducido (Mitad de Daño)</v>
      </c>
      <c r="X298" s="15" t="str">
        <f t="shared" si="65"/>
        <v/>
      </c>
      <c r="Y298" s="34" t="str">
        <f t="shared" ca="1" si="72"/>
        <v/>
      </c>
      <c r="Z298" s="34" t="str">
        <f t="shared" ca="1" si="66"/>
        <v/>
      </c>
      <c r="AA298" s="34" t="str">
        <f t="shared" ca="1" si="67"/>
        <v/>
      </c>
      <c r="AB298" s="61" t="str">
        <f t="shared" ca="1" si="68"/>
        <v/>
      </c>
      <c r="AC298" s="62" t="str">
        <f t="shared" ca="1" si="69"/>
        <v/>
      </c>
      <c r="AD298" s="56" t="str">
        <f t="shared" si="70"/>
        <v>Daño reducido</v>
      </c>
      <c r="AE298" s="15" t="str">
        <f t="shared" ca="1" si="71"/>
        <v/>
      </c>
      <c r="AF298" s="15" t="str">
        <f ca="1">IF($AB298="","",IF(OR([1]Tablas!A$1&gt;MATCH("?*",$AB299:$AB315,0),INDEX($T:$T,ROW($M297)+[1]Tablas!A$1)&lt;5),"",IF(INDEX($T:$T,ROW($M297)+[1]Tablas!A$1)&lt;6,"000",SUBSTITUTE(SUBSTITUTE(SUBSTITUTE(SUBSTITUTE(SUBSTITUTE(SUBSTITUTE(SUBSTITUTE(INDIRECT(ADDRESS(ROW($M297)+[1]Tablas!A$1,COLUMN($M298))),", ",""),"Aire","1"),"Agua","2"),"Fuego","3"),"Tierra","4"),"Luz","5"),"Oscuridad","6"))))</f>
        <v/>
      </c>
      <c r="AG298" s="15" t="str">
        <f ca="1">IF($AB298="","",IF(OR([1]Tablas!B$1&gt;MATCH("?*",$AB299:$AB315,0),INDEX($T:$T,ROW($M297)+[1]Tablas!B$1)&lt;5),"",IF(INDEX($T:$T,ROW($M297)+[1]Tablas!B$1)&lt;6,"000",SUBSTITUTE(SUBSTITUTE(SUBSTITUTE(SUBSTITUTE(SUBSTITUTE(SUBSTITUTE(SUBSTITUTE(INDIRECT(ADDRESS(ROW($M297)+[1]Tablas!B$1,COLUMN($M298))),", ",""),"Aire","1"),"Agua","2"),"Fuego","3"),"Tierra","4"),"Luz","5"),"Oscuridad","6"))))</f>
        <v/>
      </c>
      <c r="AH298" s="15" t="str">
        <f ca="1">IF($AB298="","",IF(OR([1]Tablas!C$1&gt;MATCH("?*",$AB299:$AB315,0),INDEX($T:$T,ROW($M297)+[1]Tablas!C$1)&lt;5),"",IF(INDEX($T:$T,ROW($M297)+[1]Tablas!C$1)&lt;6,"000",SUBSTITUTE(SUBSTITUTE(SUBSTITUTE(SUBSTITUTE(SUBSTITUTE(SUBSTITUTE(SUBSTITUTE(INDIRECT(ADDRESS(ROW($M297)+[1]Tablas!C$1,COLUMN($M298))),", ",""),"Aire","1"),"Agua","2"),"Fuego","3"),"Tierra","4"),"Luz","5"),"Oscuridad","6"))))</f>
        <v/>
      </c>
      <c r="AI298" s="15" t="str">
        <f ca="1">IF($AB298="","",IF(OR([1]Tablas!D$1&gt;MATCH("?*",$AB299:$AB315,0),INDEX($T:$T,ROW($M297)+[1]Tablas!D$1)&lt;5),"",IF(INDEX($T:$T,ROW($M297)+[1]Tablas!D$1)&lt;6,"000",SUBSTITUTE(SUBSTITUTE(SUBSTITUTE(SUBSTITUTE(SUBSTITUTE(SUBSTITUTE(SUBSTITUTE(INDIRECT(ADDRESS(ROW($M297)+[1]Tablas!D$1,COLUMN($M298))),", ",""),"Aire","1"),"Agua","2"),"Fuego","3"),"Tierra","4"),"Luz","5"),"Oscuridad","6"))))</f>
        <v/>
      </c>
      <c r="AJ298" s="15" t="str">
        <f ca="1">IF($AB298="","",IF(OR([1]Tablas!E$1&gt;MATCH("?*",$AB299:$AB315,0),INDEX($T:$T,ROW($M297)+[1]Tablas!E$1)&lt;5),"",IF(INDEX($T:$T,ROW($M297)+[1]Tablas!E$1)&lt;6,"000",SUBSTITUTE(SUBSTITUTE(SUBSTITUTE(SUBSTITUTE(SUBSTITUTE(SUBSTITUTE(SUBSTITUTE(INDIRECT(ADDRESS(ROW($M297)+[1]Tablas!E$1,COLUMN($M298))),", ",""),"Aire","1"),"Agua","2"),"Fuego","3"),"Tierra","4"),"Luz","5"),"Oscuridad","6"))))</f>
        <v/>
      </c>
      <c r="AK298" s="15" t="str">
        <f ca="1">IF($AB298="","",IF(OR([1]Tablas!F$1&gt;MATCH("?*",$AB299:$AB315,0),INDEX($T:$T,ROW($M297)+[1]Tablas!F$1)&lt;5),"",IF(INDEX($T:$T,ROW($M297)+[1]Tablas!F$1)&lt;6,"000",SUBSTITUTE(SUBSTITUTE(SUBSTITUTE(SUBSTITUTE(SUBSTITUTE(SUBSTITUTE(SUBSTITUTE(INDIRECT(ADDRESS(ROW($M297)+[1]Tablas!F$1,COLUMN($M298))),", ",""),"Aire","1"),"Agua","2"),"Fuego","3"),"Tierra","4"),"Luz","5"),"Oscuridad","6"))))</f>
        <v/>
      </c>
    </row>
    <row r="299" spans="1:37" s="20" customFormat="1" x14ac:dyDescent="0.25">
      <c r="A299" s="70" t="s">
        <v>326</v>
      </c>
      <c r="B299" s="21" t="s">
        <v>480</v>
      </c>
      <c r="C299" s="20">
        <f t="shared" si="76"/>
        <v>20</v>
      </c>
      <c r="D299" s="20">
        <f t="shared" si="77"/>
        <v>1</v>
      </c>
      <c r="E299" s="20" t="s">
        <v>183</v>
      </c>
      <c r="F299" s="20" t="str">
        <f t="array" ref="F299">IF(C299&lt;&gt;"",ADDRESS(ROW(C299),COLUMN(C299))&amp;":"&amp;ADDRESS(ROW(C299)-1+MATCH(TRUE,C300:$C$463&lt;&gt;"",0),COLUMN(U299)),F298)</f>
        <v>$C$299:$U$300</v>
      </c>
      <c r="G299" s="21" t="s">
        <v>986</v>
      </c>
      <c r="H299" s="26" t="s">
        <v>352</v>
      </c>
      <c r="M299" s="21" t="str">
        <f>IFERROR(VLOOKUP(G299,ListaEfectos!$A$4:$F$77,6,0),"")</f>
        <v>Agua, Aire, Luz</v>
      </c>
      <c r="N299" s="47" t="str">
        <f>IF(G299="requerimiento","Desventaja",IFERROR(IF(VLOOKUP($G299,ListaEfectos!$A$4:$F$77,1,0)&lt;&gt;"","Efecto"),IFERROR(IF(VLOOKUP($G299,ListaDesventajas!$A$2:$A$24,1,0)&lt;&gt;"","Desventaja"),G299)))</f>
        <v>Efecto</v>
      </c>
      <c r="O299" s="19">
        <f ca="1">IF($N299="Efecto",IFERROR(VLOOKUP(H299,INDIRECT(VLOOKUP($G299,ListaEfectos!$A$4:$F$77,2,0)),2,0),0),IF($N299="Desventaja",IFERROR(VLOOKUP(H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10</v>
      </c>
      <c r="P299" s="20">
        <f ca="1">IF($N299="Efecto",IFERROR(VLOOKUP(I299,INDIRECT(VLOOKUP($G299,ListaEfectos!$A$4:$F$77,2,0)),2,0),0),IF($N299="Desventaja",IFERROR(VLOOKUP(I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0</v>
      </c>
      <c r="Q299" s="20">
        <f ca="1">IF($N299="Efecto",IFERROR(VLOOKUP(J299,INDIRECT(VLOOKUP($G299,ListaEfectos!$A$4:$F$77,2,0)),2,0),0),IF($N299="Desventaja",IFERROR(VLOOKUP(J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0</v>
      </c>
      <c r="R299" s="20">
        <f ca="1">IF($N299="Efecto",IFERROR(VLOOKUP(K299,INDIRECT(VLOOKUP($G299,ListaEfectos!$A$4:$F$77,2,0)),2,0),0),IF($N299="Desventaja",IFERROR(VLOOKUP(K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0</v>
      </c>
      <c r="S299" s="20">
        <f ca="1">IF($N299="Efecto",IFERROR(VLOOKUP(L299,INDIRECT(VLOOKUP($G299,ListaEfectos!$A$4:$F$77,2,0)),2,0),0),IF($N299="Desventaja",IFERROR(VLOOKUP(L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0</v>
      </c>
      <c r="T299" s="53">
        <f t="shared" ca="1" si="73"/>
        <v>10</v>
      </c>
      <c r="U299" s="38"/>
      <c r="V299" s="20" t="str">
        <f t="shared" si="74"/>
        <v>Habilidad de esquiva (+40)</v>
      </c>
      <c r="W299" s="20" t="str">
        <f t="shared" si="75"/>
        <v/>
      </c>
      <c r="X299" s="20" t="str">
        <f t="shared" si="65"/>
        <v/>
      </c>
      <c r="Y299" s="39" t="str">
        <f t="shared" ca="1" si="72"/>
        <v>Habilidad de esquiva (+40), Habilidad de Contraataque (+50)</v>
      </c>
      <c r="Z299" s="39" t="str">
        <f t="shared" ca="1" si="66"/>
        <v/>
      </c>
      <c r="AA299" s="39" t="str">
        <f t="shared" ca="1" si="67"/>
        <v/>
      </c>
      <c r="AB299" s="63" t="str">
        <f t="shared" ca="1" si="68"/>
        <v>Habilidad de esquiva (+40), Habilidad de Contraataque (+50)</v>
      </c>
      <c r="AC299" s="64" t="str">
        <f t="shared" ca="1" si="69"/>
        <v/>
      </c>
      <c r="AD299" s="57" t="str">
        <f t="shared" si="70"/>
        <v>La Grulla Blanca</v>
      </c>
      <c r="AE299" s="20" t="str">
        <f t="shared" ca="1" si="71"/>
        <v>Agua, Aire, Luz, Agua, Aire, Tierra</v>
      </c>
      <c r="AF299" s="20" t="str">
        <f ca="1">IF($AB299="","",IF(OR([1]Tablas!A$1&gt;MATCH("?*",$AB300:$AB316,0),INDEX($T:$T,ROW($M298)+[1]Tablas!A$1)&lt;5),"",IF(INDEX($T:$T,ROW($M298)+[1]Tablas!A$1)&lt;6,"000",SUBSTITUTE(SUBSTITUTE(SUBSTITUTE(SUBSTITUTE(SUBSTITUTE(SUBSTITUTE(SUBSTITUTE(INDIRECT(ADDRESS(ROW($M298)+[1]Tablas!A$1,COLUMN($M299))),", ",""),"Aire","1"),"Agua","2"),"Fuego","3"),"Tierra","4"),"Luz","5"),"Oscuridad","6"))))</f>
        <v>215</v>
      </c>
      <c r="AG299" s="20" t="str">
        <f ca="1">IF($AB299="","",IF(OR([1]Tablas!B$1&gt;MATCH("?*",$AB300:$AB316,0),INDEX($T:$T,ROW($M298)+[1]Tablas!B$1)&lt;5),"",IF(INDEX($T:$T,ROW($M298)+[1]Tablas!B$1)&lt;6,"000",SUBSTITUTE(SUBSTITUTE(SUBSTITUTE(SUBSTITUTE(SUBSTITUTE(SUBSTITUTE(SUBSTITUTE(INDIRECT(ADDRESS(ROW($M298)+[1]Tablas!B$1,COLUMN($M299))),", ",""),"Aire","1"),"Agua","2"),"Fuego","3"),"Tierra","4"),"Luz","5"),"Oscuridad","6"))))</f>
        <v>214</v>
      </c>
      <c r="AH299" s="20" t="str">
        <f ca="1">IF($AB299="","",IF(OR([1]Tablas!C$1&gt;MATCH("?*",$AB300:$AB316,0),INDEX($T:$T,ROW($M298)+[1]Tablas!C$1)&lt;5),"",IF(INDEX($T:$T,ROW($M298)+[1]Tablas!C$1)&lt;6,"000",SUBSTITUTE(SUBSTITUTE(SUBSTITUTE(SUBSTITUTE(SUBSTITUTE(SUBSTITUTE(SUBSTITUTE(INDIRECT(ADDRESS(ROW($M298)+[1]Tablas!C$1,COLUMN($M299))),", ",""),"Aire","1"),"Agua","2"),"Fuego","3"),"Tierra","4"),"Luz","5"),"Oscuridad","6"))))</f>
        <v/>
      </c>
      <c r="AI299" s="20" t="str">
        <f ca="1">IF($AB299="","",IF(OR([1]Tablas!D$1&gt;MATCH("?*",$AB300:$AB316,0),INDEX($T:$T,ROW($M298)+[1]Tablas!D$1)&lt;5),"",IF(INDEX($T:$T,ROW($M298)+[1]Tablas!D$1)&lt;6,"000",SUBSTITUTE(SUBSTITUTE(SUBSTITUTE(SUBSTITUTE(SUBSTITUTE(SUBSTITUTE(SUBSTITUTE(INDIRECT(ADDRESS(ROW($M298)+[1]Tablas!D$1,COLUMN($M299))),", ",""),"Aire","1"),"Agua","2"),"Fuego","3"),"Tierra","4"),"Luz","5"),"Oscuridad","6"))))</f>
        <v/>
      </c>
      <c r="AJ299" s="20" t="str">
        <f ca="1">IF($AB299="","",IF(OR([1]Tablas!E$1&gt;MATCH("?*",$AB300:$AB316,0),INDEX($T:$T,ROW($M298)+[1]Tablas!E$1)&lt;5),"",IF(INDEX($T:$T,ROW($M298)+[1]Tablas!E$1)&lt;6,"000",SUBSTITUTE(SUBSTITUTE(SUBSTITUTE(SUBSTITUTE(SUBSTITUTE(SUBSTITUTE(SUBSTITUTE(INDIRECT(ADDRESS(ROW($M298)+[1]Tablas!E$1,COLUMN($M299))),", ",""),"Aire","1"),"Agua","2"),"Fuego","3"),"Tierra","4"),"Luz","5"),"Oscuridad","6"))))</f>
        <v/>
      </c>
      <c r="AK299" s="20" t="str">
        <f ca="1">IF($AB299="","",IF(OR([1]Tablas!F$1&gt;MATCH("?*",$AB300:$AB316,0),INDEX($T:$T,ROW($M298)+[1]Tablas!F$1)&lt;5),"",IF(INDEX($T:$T,ROW($M298)+[1]Tablas!F$1)&lt;6,"000",SUBSTITUTE(SUBSTITUTE(SUBSTITUTE(SUBSTITUTE(SUBSTITUTE(SUBSTITUTE(SUBSTITUTE(INDIRECT(ADDRESS(ROW($M298)+[1]Tablas!F$1,COLUMN($M299))),", ",""),"Aire","1"),"Agua","2"),"Fuego","3"),"Tierra","4"),"Luz","5"),"Oscuridad","6"))))</f>
        <v/>
      </c>
    </row>
    <row r="300" spans="1:37" x14ac:dyDescent="0.25">
      <c r="A300" s="71"/>
      <c r="C300" s="15" t="str">
        <f t="shared" si="76"/>
        <v/>
      </c>
      <c r="D300" s="15" t="str">
        <f t="shared" si="77"/>
        <v/>
      </c>
      <c r="E300" s="15" t="s">
        <v>184</v>
      </c>
      <c r="F300" s="15" t="str">
        <f t="array" ref="F300">IF(C300&lt;&gt;"",ADDRESS(ROW(C300),COLUMN(C300))&amp;":"&amp;ADDRESS(ROW(C300)-1+MATCH(TRUE,C301:$C$463&lt;&gt;"",0),COLUMN(U300)),F299)</f>
        <v>$C$299:$U$300</v>
      </c>
      <c r="G300" s="18" t="s">
        <v>340</v>
      </c>
      <c r="H300" s="29" t="s">
        <v>343</v>
      </c>
      <c r="M300" s="18" t="str">
        <f>IFERROR(VLOOKUP(G300,ListaEfectos!$A$4:$F$77,6,0),"")</f>
        <v>Agua, Aire, Tierra</v>
      </c>
      <c r="N300" s="46" t="str">
        <f>IF(G300="requerimiento","Desventaja",IFERROR(IF(VLOOKUP($G300,ListaEfectos!$A$4:$F$77,1,0)&lt;&gt;"","Efecto"),IFERROR(IF(VLOOKUP($G300,ListaDesventajas!$A$2:$A$24,1,0)&lt;&gt;"","Desventaja"),G300)))</f>
        <v>Efecto</v>
      </c>
      <c r="O300" s="17">
        <f ca="1">IF($N300="Efecto",IFERROR(VLOOKUP(H300,INDIRECT(VLOOKUP($G300,ListaEfectos!$A$4:$F$77,2,0)),2,0),0),IF($N300="Desventaja",IFERROR(VLOOKUP(H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10</v>
      </c>
      <c r="P300" s="15">
        <f ca="1">IF($N300="Efecto",IFERROR(VLOOKUP(I300,INDIRECT(VLOOKUP($G300,ListaEfectos!$A$4:$F$77,2,0)),2,0),0),IF($N300="Desventaja",IFERROR(VLOOKUP(I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0</v>
      </c>
      <c r="Q300" s="15">
        <f ca="1">IF($N300="Efecto",IFERROR(VLOOKUP(J300,INDIRECT(VLOOKUP($G300,ListaEfectos!$A$4:$F$77,2,0)),2,0),0),IF($N300="Desventaja",IFERROR(VLOOKUP(J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0</v>
      </c>
      <c r="R300" s="15">
        <f ca="1">IF($N300="Efecto",IFERROR(VLOOKUP(K300,INDIRECT(VLOOKUP($G300,ListaEfectos!$A$4:$F$77,2,0)),2,0),0),IF($N300="Desventaja",IFERROR(VLOOKUP(K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0</v>
      </c>
      <c r="S300" s="15">
        <f ca="1">IF($N300="Efecto",IFERROR(VLOOKUP(L300,INDIRECT(VLOOKUP($G300,ListaEfectos!$A$4:$F$77,2,0)),2,0),0),IF($N300="Desventaja",IFERROR(VLOOKUP(L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0</v>
      </c>
      <c r="T300" s="52">
        <f t="shared" ca="1" si="73"/>
        <v>10</v>
      </c>
      <c r="V300" s="15" t="str">
        <f t="shared" si="74"/>
        <v>Habilidad de Contraataque (+50)</v>
      </c>
      <c r="W300" s="15" t="str">
        <f t="shared" si="75"/>
        <v/>
      </c>
      <c r="X300" s="15" t="str">
        <f t="shared" si="65"/>
        <v/>
      </c>
      <c r="Y300" s="34" t="str">
        <f t="shared" ca="1" si="72"/>
        <v/>
      </c>
      <c r="Z300" s="34" t="str">
        <f t="shared" ca="1" si="66"/>
        <v/>
      </c>
      <c r="AA300" s="34" t="str">
        <f t="shared" ca="1" si="67"/>
        <v/>
      </c>
      <c r="AB300" s="61" t="str">
        <f t="shared" ca="1" si="68"/>
        <v/>
      </c>
      <c r="AC300" s="62" t="str">
        <f t="shared" ca="1" si="69"/>
        <v/>
      </c>
      <c r="AD300" s="56" t="str">
        <f t="shared" si="70"/>
        <v/>
      </c>
      <c r="AE300" s="15" t="str">
        <f t="shared" ca="1" si="71"/>
        <v/>
      </c>
      <c r="AF300" s="15" t="str">
        <f ca="1">IF($AB300="","",IF(OR([1]Tablas!A$1&gt;MATCH("?*",$AB301:$AB317,0),INDEX($T:$T,ROW($M299)+[1]Tablas!A$1)&lt;5),"",IF(INDEX($T:$T,ROW($M299)+[1]Tablas!A$1)&lt;6,"000",SUBSTITUTE(SUBSTITUTE(SUBSTITUTE(SUBSTITUTE(SUBSTITUTE(SUBSTITUTE(SUBSTITUTE(INDIRECT(ADDRESS(ROW($M299)+[1]Tablas!A$1,COLUMN($M300))),", ",""),"Aire","1"),"Agua","2"),"Fuego","3"),"Tierra","4"),"Luz","5"),"Oscuridad","6"))))</f>
        <v/>
      </c>
      <c r="AG300" s="15" t="str">
        <f ca="1">IF($AB300="","",IF(OR([1]Tablas!B$1&gt;MATCH("?*",$AB301:$AB317,0),INDEX($T:$T,ROW($M299)+[1]Tablas!B$1)&lt;5),"",IF(INDEX($T:$T,ROW($M299)+[1]Tablas!B$1)&lt;6,"000",SUBSTITUTE(SUBSTITUTE(SUBSTITUTE(SUBSTITUTE(SUBSTITUTE(SUBSTITUTE(SUBSTITUTE(INDIRECT(ADDRESS(ROW($M299)+[1]Tablas!B$1,COLUMN($M300))),", ",""),"Aire","1"),"Agua","2"),"Fuego","3"),"Tierra","4"),"Luz","5"),"Oscuridad","6"))))</f>
        <v/>
      </c>
      <c r="AH300" s="15" t="str">
        <f ca="1">IF($AB300="","",IF(OR([1]Tablas!C$1&gt;MATCH("?*",$AB301:$AB317,0),INDEX($T:$T,ROW($M299)+[1]Tablas!C$1)&lt;5),"",IF(INDEX($T:$T,ROW($M299)+[1]Tablas!C$1)&lt;6,"000",SUBSTITUTE(SUBSTITUTE(SUBSTITUTE(SUBSTITUTE(SUBSTITUTE(SUBSTITUTE(SUBSTITUTE(INDIRECT(ADDRESS(ROW($M299)+[1]Tablas!C$1,COLUMN($M300))),", ",""),"Aire","1"),"Agua","2"),"Fuego","3"),"Tierra","4"),"Luz","5"),"Oscuridad","6"))))</f>
        <v/>
      </c>
      <c r="AI300" s="15" t="str">
        <f ca="1">IF($AB300="","",IF(OR([1]Tablas!D$1&gt;MATCH("?*",$AB301:$AB317,0),INDEX($T:$T,ROW($M299)+[1]Tablas!D$1)&lt;5),"",IF(INDEX($T:$T,ROW($M299)+[1]Tablas!D$1)&lt;6,"000",SUBSTITUTE(SUBSTITUTE(SUBSTITUTE(SUBSTITUTE(SUBSTITUTE(SUBSTITUTE(SUBSTITUTE(INDIRECT(ADDRESS(ROW($M299)+[1]Tablas!D$1,COLUMN($M300))),", ",""),"Aire","1"),"Agua","2"),"Fuego","3"),"Tierra","4"),"Luz","5"),"Oscuridad","6"))))</f>
        <v/>
      </c>
      <c r="AJ300" s="15" t="str">
        <f ca="1">IF($AB300="","",IF(OR([1]Tablas!E$1&gt;MATCH("?*",$AB301:$AB317,0),INDEX($T:$T,ROW($M299)+[1]Tablas!E$1)&lt;5),"",IF(INDEX($T:$T,ROW($M299)+[1]Tablas!E$1)&lt;6,"000",SUBSTITUTE(SUBSTITUTE(SUBSTITUTE(SUBSTITUTE(SUBSTITUTE(SUBSTITUTE(SUBSTITUTE(INDIRECT(ADDRESS(ROW($M299)+[1]Tablas!E$1,COLUMN($M300))),", ",""),"Aire","1"),"Agua","2"),"Fuego","3"),"Tierra","4"),"Luz","5"),"Oscuridad","6"))))</f>
        <v/>
      </c>
      <c r="AK300" s="15" t="str">
        <f ca="1">IF($AB300="","",IF(OR([1]Tablas!F$1&gt;MATCH("?*",$AB301:$AB317,0),INDEX($T:$T,ROW($M299)+[1]Tablas!F$1)&lt;5),"",IF(INDEX($T:$T,ROW($M299)+[1]Tablas!F$1)&lt;6,"000",SUBSTITUTE(SUBSTITUTE(SUBSTITUTE(SUBSTITUTE(SUBSTITUTE(SUBSTITUTE(SUBSTITUTE(INDIRECT(ADDRESS(ROW($M299)+[1]Tablas!F$1,COLUMN($M300))),", ",""),"Aire","1"),"Agua","2"),"Fuego","3"),"Tierra","4"),"Luz","5"),"Oscuridad","6"))))</f>
        <v/>
      </c>
    </row>
    <row r="301" spans="1:37" x14ac:dyDescent="0.25">
      <c r="A301" s="71"/>
      <c r="B301" s="18" t="s">
        <v>481</v>
      </c>
      <c r="C301" s="15">
        <f t="shared" si="76"/>
        <v>20</v>
      </c>
      <c r="D301" s="15">
        <f t="shared" si="77"/>
        <v>1</v>
      </c>
      <c r="E301" s="15" t="s">
        <v>185</v>
      </c>
      <c r="F301" s="15" t="str">
        <f t="array" ref="F301">IF(C301&lt;&gt;"",ADDRESS(ROW(C301),COLUMN(C301))&amp;":"&amp;ADDRESS(ROW(C301)-1+MATCH(TRUE,C302:$C$463&lt;&gt;"",0),COLUMN(U301)),F300)</f>
        <v>$C$301:$U$302</v>
      </c>
      <c r="G301" s="18" t="s">
        <v>996</v>
      </c>
      <c r="H301" s="29" t="s">
        <v>343</v>
      </c>
      <c r="M301" s="18" t="str">
        <f>IFERROR(VLOOKUP(G301,ListaEfectos!$A$4:$F$77,6,0),"")</f>
        <v>Agua, Luz, Tierra</v>
      </c>
      <c r="N301" s="46" t="str">
        <f>IF(G301="requerimiento","Desventaja",IFERROR(IF(VLOOKUP($G301,ListaEfectos!$A$4:$F$77,1,0)&lt;&gt;"","Efecto"),IFERROR(IF(VLOOKUP($G301,ListaDesventajas!$A$2:$A$24,1,0)&lt;&gt;"","Desventaja"),G301)))</f>
        <v>Efecto</v>
      </c>
      <c r="O301" s="17">
        <f ca="1">IF($N301="Efecto",IFERROR(VLOOKUP(H301,INDIRECT(VLOOKUP($G301,ListaEfectos!$A$4:$F$77,2,0)),2,0),0),IF($N301="Desventaja",IFERROR(VLOOKUP(H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15</v>
      </c>
      <c r="P301" s="15">
        <f ca="1">IF($N301="Efecto",IFERROR(VLOOKUP(I301,INDIRECT(VLOOKUP($G301,ListaEfectos!$A$4:$F$77,2,0)),2,0),0),IF($N301="Desventaja",IFERROR(VLOOKUP(I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0</v>
      </c>
      <c r="Q301" s="15">
        <f ca="1">IF($N301="Efecto",IFERROR(VLOOKUP(J301,INDIRECT(VLOOKUP($G301,ListaEfectos!$A$4:$F$77,2,0)),2,0),0),IF($N301="Desventaja",IFERROR(VLOOKUP(J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0</v>
      </c>
      <c r="R301" s="15">
        <f ca="1">IF($N301="Efecto",IFERROR(VLOOKUP(K301,INDIRECT(VLOOKUP($G301,ListaEfectos!$A$4:$F$77,2,0)),2,0),0),IF($N301="Desventaja",IFERROR(VLOOKUP(K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0</v>
      </c>
      <c r="S301" s="15">
        <f ca="1">IF($N301="Efecto",IFERROR(VLOOKUP(L301,INDIRECT(VLOOKUP($G301,ListaEfectos!$A$4:$F$77,2,0)),2,0),0),IF($N301="Desventaja",IFERROR(VLOOKUP(L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0</v>
      </c>
      <c r="T301" s="52">
        <f t="shared" ca="1" si="73"/>
        <v>15</v>
      </c>
      <c r="V301" s="15" t="str">
        <f t="shared" si="74"/>
        <v>Habilidad de parada (+50)</v>
      </c>
      <c r="W301" s="15" t="str">
        <f t="shared" si="75"/>
        <v/>
      </c>
      <c r="X301" s="15" t="str">
        <f t="shared" si="65"/>
        <v/>
      </c>
      <c r="Y301" s="34" t="str">
        <f t="shared" ca="1" si="72"/>
        <v>Habilidad de parada (+50), Ataque adicional limitado (+1)</v>
      </c>
      <c r="Z301" s="34" t="str">
        <f t="shared" ca="1" si="66"/>
        <v/>
      </c>
      <c r="AA301" s="34" t="str">
        <f t="shared" ca="1" si="67"/>
        <v/>
      </c>
      <c r="AB301" s="61" t="str">
        <f t="shared" ca="1" si="68"/>
        <v>Habilidad de parada (+50), Ataque adicional limitado (+1)</v>
      </c>
      <c r="AC301" s="62" t="str">
        <f t="shared" ca="1" si="69"/>
        <v/>
      </c>
      <c r="AD301" s="56" t="str">
        <f t="shared" si="70"/>
        <v>Las Fauces Del Lobo</v>
      </c>
      <c r="AE301" s="15" t="str">
        <f t="shared" ca="1" si="71"/>
        <v>Agua, Luz, Tierra, Agua, Aire, Oscuridad</v>
      </c>
      <c r="AF301" s="15" t="str">
        <f ca="1">IF($AB301="","",IF(OR([1]Tablas!A$1&gt;MATCH("?*",$AB302:$AB318,0),INDEX($T:$T,ROW($M300)+[1]Tablas!A$1)&lt;5),"",IF(INDEX($T:$T,ROW($M300)+[1]Tablas!A$1)&lt;6,"000",SUBSTITUTE(SUBSTITUTE(SUBSTITUTE(SUBSTITUTE(SUBSTITUTE(SUBSTITUTE(SUBSTITUTE(INDIRECT(ADDRESS(ROW($M300)+[1]Tablas!A$1,COLUMN($M301))),", ",""),"Aire","1"),"Agua","2"),"Fuego","3"),"Tierra","4"),"Luz","5"),"Oscuridad","6"))))</f>
        <v>254</v>
      </c>
      <c r="AG301" s="15" t="str">
        <f ca="1">IF($AB301="","",IF(OR([1]Tablas!B$1&gt;MATCH("?*",$AB302:$AB318,0),INDEX($T:$T,ROW($M300)+[1]Tablas!B$1)&lt;5),"",IF(INDEX($T:$T,ROW($M300)+[1]Tablas!B$1)&lt;6,"000",SUBSTITUTE(SUBSTITUTE(SUBSTITUTE(SUBSTITUTE(SUBSTITUTE(SUBSTITUTE(SUBSTITUTE(INDIRECT(ADDRESS(ROW($M300)+[1]Tablas!B$1,COLUMN($M301))),", ",""),"Aire","1"),"Agua","2"),"Fuego","3"),"Tierra","4"),"Luz","5"),"Oscuridad","6"))))</f>
        <v>000</v>
      </c>
      <c r="AH301" s="15" t="str">
        <f ca="1">IF($AB301="","",IF(OR([1]Tablas!C$1&gt;MATCH("?*",$AB302:$AB318,0),INDEX($T:$T,ROW($M300)+[1]Tablas!C$1)&lt;5),"",IF(INDEX($T:$T,ROW($M300)+[1]Tablas!C$1)&lt;6,"000",SUBSTITUTE(SUBSTITUTE(SUBSTITUTE(SUBSTITUTE(SUBSTITUTE(SUBSTITUTE(SUBSTITUTE(INDIRECT(ADDRESS(ROW($M300)+[1]Tablas!C$1,COLUMN($M301))),", ",""),"Aire","1"),"Agua","2"),"Fuego","3"),"Tierra","4"),"Luz","5"),"Oscuridad","6"))))</f>
        <v/>
      </c>
      <c r="AI301" s="15" t="str">
        <f ca="1">IF($AB301="","",IF(OR([1]Tablas!D$1&gt;MATCH("?*",$AB302:$AB318,0),INDEX($T:$T,ROW($M300)+[1]Tablas!D$1)&lt;5),"",IF(INDEX($T:$T,ROW($M300)+[1]Tablas!D$1)&lt;6,"000",SUBSTITUTE(SUBSTITUTE(SUBSTITUTE(SUBSTITUTE(SUBSTITUTE(SUBSTITUTE(SUBSTITUTE(INDIRECT(ADDRESS(ROW($M300)+[1]Tablas!D$1,COLUMN($M301))),", ",""),"Aire","1"),"Agua","2"),"Fuego","3"),"Tierra","4"),"Luz","5"),"Oscuridad","6"))))</f>
        <v/>
      </c>
      <c r="AJ301" s="15" t="str">
        <f ca="1">IF($AB301="","",IF(OR([1]Tablas!E$1&gt;MATCH("?*",$AB302:$AB318,0),INDEX($T:$T,ROW($M300)+[1]Tablas!E$1)&lt;5),"",IF(INDEX($T:$T,ROW($M300)+[1]Tablas!E$1)&lt;6,"000",SUBSTITUTE(SUBSTITUTE(SUBSTITUTE(SUBSTITUTE(SUBSTITUTE(SUBSTITUTE(SUBSTITUTE(INDIRECT(ADDRESS(ROW($M300)+[1]Tablas!E$1,COLUMN($M301))),", ",""),"Aire","1"),"Agua","2"),"Fuego","3"),"Tierra","4"),"Luz","5"),"Oscuridad","6"))))</f>
        <v/>
      </c>
      <c r="AK301" s="15" t="str">
        <f ca="1">IF($AB301="","",IF(OR([1]Tablas!F$1&gt;MATCH("?*",$AB302:$AB318,0),INDEX($T:$T,ROW($M300)+[1]Tablas!F$1)&lt;5),"",IF(INDEX($T:$T,ROW($M300)+[1]Tablas!F$1)&lt;6,"000",SUBSTITUTE(SUBSTITUTE(SUBSTITUTE(SUBSTITUTE(SUBSTITUTE(SUBSTITUTE(SUBSTITUTE(INDIRECT(ADDRESS(ROW($M300)+[1]Tablas!F$1,COLUMN($M301))),", ",""),"Aire","1"),"Agua","2"),"Fuego","3"),"Tierra","4"),"Luz","5"),"Oscuridad","6"))))</f>
        <v/>
      </c>
    </row>
    <row r="302" spans="1:37" x14ac:dyDescent="0.25">
      <c r="A302" s="71"/>
      <c r="C302" s="15" t="str">
        <f t="shared" si="76"/>
        <v/>
      </c>
      <c r="D302" s="15" t="str">
        <f t="shared" si="77"/>
        <v/>
      </c>
      <c r="E302" s="15" t="s">
        <v>186</v>
      </c>
      <c r="F302" s="15" t="str">
        <f t="array" ref="F302">IF(C302&lt;&gt;"",ADDRESS(ROW(C302),COLUMN(C302))&amp;":"&amp;ADDRESS(ROW(C302)-1+MATCH(TRUE,C303:$C$463&lt;&gt;"",0),COLUMN(U302)),F301)</f>
        <v>$C$301:$U$302</v>
      </c>
      <c r="G302" s="18" t="s">
        <v>238</v>
      </c>
      <c r="H302" s="29" t="s">
        <v>358</v>
      </c>
      <c r="M302" s="18" t="str">
        <f>IFERROR(VLOOKUP(G302,ListaEfectos!$A$4:$F$77,6,0),"")</f>
        <v>Agua, Aire, Oscuridad</v>
      </c>
      <c r="N302" s="46" t="str">
        <f>IF(G302="requerimiento","Desventaja",IFERROR(IF(VLOOKUP($G302,ListaEfectos!$A$4:$F$77,1,0)&lt;&gt;"","Efecto"),IFERROR(IF(VLOOKUP($G302,ListaDesventajas!$A$2:$A$24,1,0)&lt;&gt;"","Desventaja"),G302)))</f>
        <v>Efecto</v>
      </c>
      <c r="O302" s="17">
        <f ca="1">IF($N302="Efecto",IFERROR(VLOOKUP(H302,INDIRECT(VLOOKUP($G302,ListaEfectos!$A$4:$F$77,2,0)),2,0),0),IF($N302="Desventaja",IFERROR(VLOOKUP(H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5</v>
      </c>
      <c r="P302" s="15">
        <f ca="1">IF($N302="Efecto",IFERROR(VLOOKUP(I302,INDIRECT(VLOOKUP($G302,ListaEfectos!$A$4:$F$77,2,0)),2,0),0),IF($N302="Desventaja",IFERROR(VLOOKUP(I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0</v>
      </c>
      <c r="Q302" s="15">
        <f ca="1">IF($N302="Efecto",IFERROR(VLOOKUP(J302,INDIRECT(VLOOKUP($G302,ListaEfectos!$A$4:$F$77,2,0)),2,0),0),IF($N302="Desventaja",IFERROR(VLOOKUP(J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0</v>
      </c>
      <c r="R302" s="15">
        <f ca="1">IF($N302="Efecto",IFERROR(VLOOKUP(K302,INDIRECT(VLOOKUP($G302,ListaEfectos!$A$4:$F$77,2,0)),2,0),0),IF($N302="Desventaja",IFERROR(VLOOKUP(K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0</v>
      </c>
      <c r="S302" s="15">
        <f ca="1">IF($N302="Efecto",IFERROR(VLOOKUP(L302,INDIRECT(VLOOKUP($G302,ListaEfectos!$A$4:$F$77,2,0)),2,0),0),IF($N302="Desventaja",IFERROR(VLOOKUP(L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0</v>
      </c>
      <c r="T302" s="52">
        <f t="shared" ca="1" si="73"/>
        <v>5</v>
      </c>
      <c r="V302" s="15" t="str">
        <f t="shared" si="74"/>
        <v>Ataque adicional limitado (+1)</v>
      </c>
      <c r="W302" s="15" t="str">
        <f t="shared" si="75"/>
        <v/>
      </c>
      <c r="X302" s="15" t="str">
        <f t="shared" si="65"/>
        <v/>
      </c>
      <c r="Y302" s="34" t="str">
        <f t="shared" ca="1" si="72"/>
        <v/>
      </c>
      <c r="Z302" s="34" t="str">
        <f t="shared" ca="1" si="66"/>
        <v/>
      </c>
      <c r="AA302" s="34" t="str">
        <f t="shared" ca="1" si="67"/>
        <v/>
      </c>
      <c r="AB302" s="61" t="str">
        <f t="shared" ca="1" si="68"/>
        <v/>
      </c>
      <c r="AC302" s="62" t="str">
        <f t="shared" ca="1" si="69"/>
        <v/>
      </c>
      <c r="AD302" s="56" t="str">
        <f t="shared" si="70"/>
        <v/>
      </c>
      <c r="AE302" s="15" t="str">
        <f t="shared" ca="1" si="71"/>
        <v/>
      </c>
      <c r="AF302" s="15" t="str">
        <f ca="1">IF($AB302="","",IF(OR([1]Tablas!A$1&gt;MATCH("?*",$AB303:$AB319,0),INDEX($T:$T,ROW($M301)+[1]Tablas!A$1)&lt;5),"",IF(INDEX($T:$T,ROW($M301)+[1]Tablas!A$1)&lt;6,"000",SUBSTITUTE(SUBSTITUTE(SUBSTITUTE(SUBSTITUTE(SUBSTITUTE(SUBSTITUTE(SUBSTITUTE(INDIRECT(ADDRESS(ROW($M301)+[1]Tablas!A$1,COLUMN($M302))),", ",""),"Aire","1"),"Agua","2"),"Fuego","3"),"Tierra","4"),"Luz","5"),"Oscuridad","6"))))</f>
        <v/>
      </c>
      <c r="AG302" s="15" t="str">
        <f ca="1">IF($AB302="","",IF(OR([1]Tablas!B$1&gt;MATCH("?*",$AB303:$AB319,0),INDEX($T:$T,ROW($M301)+[1]Tablas!B$1)&lt;5),"",IF(INDEX($T:$T,ROW($M301)+[1]Tablas!B$1)&lt;6,"000",SUBSTITUTE(SUBSTITUTE(SUBSTITUTE(SUBSTITUTE(SUBSTITUTE(SUBSTITUTE(SUBSTITUTE(INDIRECT(ADDRESS(ROW($M301)+[1]Tablas!B$1,COLUMN($M302))),", ",""),"Aire","1"),"Agua","2"),"Fuego","3"),"Tierra","4"),"Luz","5"),"Oscuridad","6"))))</f>
        <v/>
      </c>
      <c r="AH302" s="15" t="str">
        <f ca="1">IF($AB302="","",IF(OR([1]Tablas!C$1&gt;MATCH("?*",$AB303:$AB319,0),INDEX($T:$T,ROW($M301)+[1]Tablas!C$1)&lt;5),"",IF(INDEX($T:$T,ROW($M301)+[1]Tablas!C$1)&lt;6,"000",SUBSTITUTE(SUBSTITUTE(SUBSTITUTE(SUBSTITUTE(SUBSTITUTE(SUBSTITUTE(SUBSTITUTE(INDIRECT(ADDRESS(ROW($M301)+[1]Tablas!C$1,COLUMN($M302))),", ",""),"Aire","1"),"Agua","2"),"Fuego","3"),"Tierra","4"),"Luz","5"),"Oscuridad","6"))))</f>
        <v/>
      </c>
      <c r="AI302" s="15" t="str">
        <f ca="1">IF($AB302="","",IF(OR([1]Tablas!D$1&gt;MATCH("?*",$AB303:$AB319,0),INDEX($T:$T,ROW($M301)+[1]Tablas!D$1)&lt;5),"",IF(INDEX($T:$T,ROW($M301)+[1]Tablas!D$1)&lt;6,"000",SUBSTITUTE(SUBSTITUTE(SUBSTITUTE(SUBSTITUTE(SUBSTITUTE(SUBSTITUTE(SUBSTITUTE(INDIRECT(ADDRESS(ROW($M301)+[1]Tablas!D$1,COLUMN($M302))),", ",""),"Aire","1"),"Agua","2"),"Fuego","3"),"Tierra","4"),"Luz","5"),"Oscuridad","6"))))</f>
        <v/>
      </c>
      <c r="AJ302" s="15" t="str">
        <f ca="1">IF($AB302="","",IF(OR([1]Tablas!E$1&gt;MATCH("?*",$AB303:$AB319,0),INDEX($T:$T,ROW($M301)+[1]Tablas!E$1)&lt;5),"",IF(INDEX($T:$T,ROW($M301)+[1]Tablas!E$1)&lt;6,"000",SUBSTITUTE(SUBSTITUTE(SUBSTITUTE(SUBSTITUTE(SUBSTITUTE(SUBSTITUTE(SUBSTITUTE(INDIRECT(ADDRESS(ROW($M301)+[1]Tablas!E$1,COLUMN($M302))),", ",""),"Aire","1"),"Agua","2"),"Fuego","3"),"Tierra","4"),"Luz","5"),"Oscuridad","6"))))</f>
        <v/>
      </c>
      <c r="AK302" s="15" t="str">
        <f ca="1">IF($AB302="","",IF(OR([1]Tablas!F$1&gt;MATCH("?*",$AB303:$AB319,0),INDEX($T:$T,ROW($M301)+[1]Tablas!F$1)&lt;5),"",IF(INDEX($T:$T,ROW($M301)+[1]Tablas!F$1)&lt;6,"000",SUBSTITUTE(SUBSTITUTE(SUBSTITUTE(SUBSTITUTE(SUBSTITUTE(SUBSTITUTE(SUBSTITUTE(INDIRECT(ADDRESS(ROW($M301)+[1]Tablas!F$1,COLUMN($M302))),", ",""),"Aire","1"),"Agua","2"),"Fuego","3"),"Tierra","4"),"Luz","5"),"Oscuridad","6"))))</f>
        <v/>
      </c>
    </row>
    <row r="303" spans="1:37" x14ac:dyDescent="0.25">
      <c r="A303" s="71"/>
      <c r="B303" s="18" t="s">
        <v>482</v>
      </c>
      <c r="C303" s="15">
        <f t="shared" si="76"/>
        <v>25</v>
      </c>
      <c r="D303" s="15">
        <f t="shared" si="77"/>
        <v>1</v>
      </c>
      <c r="E303" s="15" t="s">
        <v>187</v>
      </c>
      <c r="F303" s="15" t="str">
        <f t="array" ref="F303">IF(C303&lt;&gt;"",ADDRESS(ROW(C303),COLUMN(C303))&amp;":"&amp;ADDRESS(ROW(C303)-1+MATCH(TRUE,C304:$C$463&lt;&gt;"",0),COLUMN(U303)),F302)</f>
        <v>$C$303:$U$304</v>
      </c>
      <c r="G303" s="18" t="s">
        <v>247</v>
      </c>
      <c r="H303" s="29" t="s">
        <v>343</v>
      </c>
      <c r="M303" s="18" t="str">
        <f>IFERROR(VLOOKUP(G303,ListaEfectos!$A$4:$F$77,6,0),"")</f>
        <v>Fuego</v>
      </c>
      <c r="N303" s="46" t="str">
        <f>IF(G303="requerimiento","Desventaja",IFERROR(IF(VLOOKUP($G303,ListaEfectos!$A$4:$F$77,1,0)&lt;&gt;"","Efecto"),IFERROR(IF(VLOOKUP($G303,ListaDesventajas!$A$2:$A$24,1,0)&lt;&gt;"","Desventaja"),G303)))</f>
        <v>Efecto</v>
      </c>
      <c r="O303" s="17">
        <f ca="1">IF($N303="Efecto",IFERROR(VLOOKUP(H303,INDIRECT(VLOOKUP($G303,ListaEfectos!$A$4:$F$77,2,0)),2,0),0),IF($N303="Desventaja",IFERROR(VLOOKUP(H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15</v>
      </c>
      <c r="P303" s="15">
        <f ca="1">IF($N303="Efecto",IFERROR(VLOOKUP(I303,INDIRECT(VLOOKUP($G303,ListaEfectos!$A$4:$F$77,2,0)),2,0),0),IF($N303="Desventaja",IFERROR(VLOOKUP(I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0</v>
      </c>
      <c r="Q303" s="15">
        <f ca="1">IF($N303="Efecto",IFERROR(VLOOKUP(J303,INDIRECT(VLOOKUP($G303,ListaEfectos!$A$4:$F$77,2,0)),2,0),0),IF($N303="Desventaja",IFERROR(VLOOKUP(J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0</v>
      </c>
      <c r="R303" s="15">
        <f ca="1">IF($N303="Efecto",IFERROR(VLOOKUP(K303,INDIRECT(VLOOKUP($G303,ListaEfectos!$A$4:$F$77,2,0)),2,0),0),IF($N303="Desventaja",IFERROR(VLOOKUP(K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0</v>
      </c>
      <c r="S303" s="15">
        <f ca="1">IF($N303="Efecto",IFERROR(VLOOKUP(L303,INDIRECT(VLOOKUP($G303,ListaEfectos!$A$4:$F$77,2,0)),2,0),0),IF($N303="Desventaja",IFERROR(VLOOKUP(L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0</v>
      </c>
      <c r="T303" s="52">
        <f t="shared" ca="1" si="73"/>
        <v>15</v>
      </c>
      <c r="V303" s="15" t="str">
        <f t="shared" si="74"/>
        <v>Aumento de Daño (+50)</v>
      </c>
      <c r="W303" s="15" t="str">
        <f t="shared" si="75"/>
        <v/>
      </c>
      <c r="X303" s="15" t="str">
        <f t="shared" si="65"/>
        <v/>
      </c>
      <c r="Y303" s="34" t="str">
        <f t="shared" ca="1" si="72"/>
        <v>Aumento de Daño (+50), Destruir Armadura (-3 TA)</v>
      </c>
      <c r="Z303" s="34" t="str">
        <f t="shared" ca="1" si="66"/>
        <v/>
      </c>
      <c r="AA303" s="34" t="str">
        <f t="shared" ca="1" si="67"/>
        <v/>
      </c>
      <c r="AB303" s="61" t="str">
        <f t="shared" ca="1" si="68"/>
        <v>Aumento de Daño (+50), Destruir Armadura (-3 TA)</v>
      </c>
      <c r="AC303" s="62" t="str">
        <f t="shared" ca="1" si="69"/>
        <v/>
      </c>
      <c r="AD303" s="56" t="str">
        <f t="shared" si="70"/>
        <v>La Garra Del Tigre</v>
      </c>
      <c r="AE303" s="15" t="str">
        <f t="shared" ca="1" si="71"/>
        <v>Fuego, Fuego, Oscuridad</v>
      </c>
      <c r="AF303" s="15" t="str">
        <f ca="1">IF($AB303="","",IF(OR([1]Tablas!A$1&gt;MATCH("?*",$AB304:$AB320,0),INDEX($T:$T,ROW($M302)+[1]Tablas!A$1)&lt;5),"",IF(INDEX($T:$T,ROW($M302)+[1]Tablas!A$1)&lt;6,"000",SUBSTITUTE(SUBSTITUTE(SUBSTITUTE(SUBSTITUTE(SUBSTITUTE(SUBSTITUTE(SUBSTITUTE(INDIRECT(ADDRESS(ROW($M302)+[1]Tablas!A$1,COLUMN($M303))),", ",""),"Aire","1"),"Agua","2"),"Fuego","3"),"Tierra","4"),"Luz","5"),"Oscuridad","6"))))</f>
        <v>3</v>
      </c>
      <c r="AG303" s="15" t="str">
        <f ca="1">IF($AB303="","",IF(OR([1]Tablas!B$1&gt;MATCH("?*",$AB304:$AB320,0),INDEX($T:$T,ROW($M302)+[1]Tablas!B$1)&lt;5),"",IF(INDEX($T:$T,ROW($M302)+[1]Tablas!B$1)&lt;6,"000",SUBSTITUTE(SUBSTITUTE(SUBSTITUTE(SUBSTITUTE(SUBSTITUTE(SUBSTITUTE(SUBSTITUTE(INDIRECT(ADDRESS(ROW($M302)+[1]Tablas!B$1,COLUMN($M303))),", ",""),"Aire","1"),"Agua","2"),"Fuego","3"),"Tierra","4"),"Luz","5"),"Oscuridad","6"))))</f>
        <v>36</v>
      </c>
      <c r="AH303" s="15" t="str">
        <f ca="1">IF($AB303="","",IF(OR([1]Tablas!C$1&gt;MATCH("?*",$AB304:$AB320,0),INDEX($T:$T,ROW($M302)+[1]Tablas!C$1)&lt;5),"",IF(INDEX($T:$T,ROW($M302)+[1]Tablas!C$1)&lt;6,"000",SUBSTITUTE(SUBSTITUTE(SUBSTITUTE(SUBSTITUTE(SUBSTITUTE(SUBSTITUTE(SUBSTITUTE(INDIRECT(ADDRESS(ROW($M302)+[1]Tablas!C$1,COLUMN($M303))),", ",""),"Aire","1"),"Agua","2"),"Fuego","3"),"Tierra","4"),"Luz","5"),"Oscuridad","6"))))</f>
        <v/>
      </c>
      <c r="AI303" s="15" t="str">
        <f ca="1">IF($AB303="","",IF(OR([1]Tablas!D$1&gt;MATCH("?*",$AB304:$AB320,0),INDEX($T:$T,ROW($M302)+[1]Tablas!D$1)&lt;5),"",IF(INDEX($T:$T,ROW($M302)+[1]Tablas!D$1)&lt;6,"000",SUBSTITUTE(SUBSTITUTE(SUBSTITUTE(SUBSTITUTE(SUBSTITUTE(SUBSTITUTE(SUBSTITUTE(INDIRECT(ADDRESS(ROW($M302)+[1]Tablas!D$1,COLUMN($M303))),", ",""),"Aire","1"),"Agua","2"),"Fuego","3"),"Tierra","4"),"Luz","5"),"Oscuridad","6"))))</f>
        <v/>
      </c>
      <c r="AJ303" s="15" t="str">
        <f ca="1">IF($AB303="","",IF(OR([1]Tablas!E$1&gt;MATCH("?*",$AB304:$AB320,0),INDEX($T:$T,ROW($M302)+[1]Tablas!E$1)&lt;5),"",IF(INDEX($T:$T,ROW($M302)+[1]Tablas!E$1)&lt;6,"000",SUBSTITUTE(SUBSTITUTE(SUBSTITUTE(SUBSTITUTE(SUBSTITUTE(SUBSTITUTE(SUBSTITUTE(INDIRECT(ADDRESS(ROW($M302)+[1]Tablas!E$1,COLUMN($M303))),", ",""),"Aire","1"),"Agua","2"),"Fuego","3"),"Tierra","4"),"Luz","5"),"Oscuridad","6"))))</f>
        <v/>
      </c>
      <c r="AK303" s="15" t="str">
        <f ca="1">IF($AB303="","",IF(OR([1]Tablas!F$1&gt;MATCH("?*",$AB304:$AB320,0),INDEX($T:$T,ROW($M302)+[1]Tablas!F$1)&lt;5),"",IF(INDEX($T:$T,ROW($M302)+[1]Tablas!F$1)&lt;6,"000",SUBSTITUTE(SUBSTITUTE(SUBSTITUTE(SUBSTITUTE(SUBSTITUTE(SUBSTITUTE(SUBSTITUTE(INDIRECT(ADDRESS(ROW($M302)+[1]Tablas!F$1,COLUMN($M303))),", ",""),"Aire","1"),"Agua","2"),"Fuego","3"),"Tierra","4"),"Luz","5"),"Oscuridad","6"))))</f>
        <v/>
      </c>
    </row>
    <row r="304" spans="1:37" x14ac:dyDescent="0.25">
      <c r="A304" s="71"/>
      <c r="C304" s="15" t="str">
        <f t="shared" si="76"/>
        <v/>
      </c>
      <c r="D304" s="15" t="str">
        <f t="shared" si="77"/>
        <v/>
      </c>
      <c r="E304" s="15" t="s">
        <v>188</v>
      </c>
      <c r="F304" s="15" t="str">
        <f t="array" ref="F304">IF(C304&lt;&gt;"",ADDRESS(ROW(C304),COLUMN(C304))&amp;":"&amp;ADDRESS(ROW(C304)-1+MATCH(TRUE,C305:$C$463&lt;&gt;"",0),COLUMN(U304)),F303)</f>
        <v>$C$303:$U$304</v>
      </c>
      <c r="G304" s="18" t="s">
        <v>304</v>
      </c>
      <c r="H304" s="29" t="s">
        <v>692</v>
      </c>
      <c r="M304" s="18" t="str">
        <f>IFERROR(VLOOKUP(G304,ListaEfectos!$A$4:$F$77,6,0),"")</f>
        <v>Fuego, Oscuridad</v>
      </c>
      <c r="N304" s="46" t="str">
        <f>IF(G304="requerimiento","Desventaja",IFERROR(IF(VLOOKUP($G304,ListaEfectos!$A$4:$F$77,1,0)&lt;&gt;"","Efecto"),IFERROR(IF(VLOOKUP($G304,ListaDesventajas!$A$2:$A$24,1,0)&lt;&gt;"","Desventaja"),G304)))</f>
        <v>Efecto</v>
      </c>
      <c r="O304" s="17">
        <f ca="1">IF($N304="Efecto",IFERROR(VLOOKUP(H304,INDIRECT(VLOOKUP($G304,ListaEfectos!$A$4:$F$77,2,0)),2,0),0),IF($N304="Desventaja",IFERROR(VLOOKUP(H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10</v>
      </c>
      <c r="P304" s="15">
        <f ca="1">IF($N304="Efecto",IFERROR(VLOOKUP(I304,INDIRECT(VLOOKUP($G304,ListaEfectos!$A$4:$F$77,2,0)),2,0),0),IF($N304="Desventaja",IFERROR(VLOOKUP(I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0</v>
      </c>
      <c r="Q304" s="15">
        <f ca="1">IF($N304="Efecto",IFERROR(VLOOKUP(J304,INDIRECT(VLOOKUP($G304,ListaEfectos!$A$4:$F$77,2,0)),2,0),0),IF($N304="Desventaja",IFERROR(VLOOKUP(J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0</v>
      </c>
      <c r="R304" s="15">
        <f ca="1">IF($N304="Efecto",IFERROR(VLOOKUP(K304,INDIRECT(VLOOKUP($G304,ListaEfectos!$A$4:$F$77,2,0)),2,0),0),IF($N304="Desventaja",IFERROR(VLOOKUP(K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0</v>
      </c>
      <c r="S304" s="15">
        <f ca="1">IF($N304="Efecto",IFERROR(VLOOKUP(L304,INDIRECT(VLOOKUP($G304,ListaEfectos!$A$4:$F$77,2,0)),2,0),0),IF($N304="Desventaja",IFERROR(VLOOKUP(L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0</v>
      </c>
      <c r="T304" s="52">
        <f t="shared" ca="1" si="73"/>
        <v>10</v>
      </c>
      <c r="V304" s="15" t="str">
        <f t="shared" si="74"/>
        <v>Destruir Armadura (-3 TA)</v>
      </c>
      <c r="W304" s="15" t="str">
        <f t="shared" si="75"/>
        <v/>
      </c>
      <c r="X304" s="15" t="str">
        <f t="shared" si="65"/>
        <v/>
      </c>
      <c r="Y304" s="34" t="str">
        <f t="shared" ca="1" si="72"/>
        <v/>
      </c>
      <c r="Z304" s="34" t="str">
        <f t="shared" ca="1" si="66"/>
        <v/>
      </c>
      <c r="AA304" s="34" t="str">
        <f t="shared" ca="1" si="67"/>
        <v/>
      </c>
      <c r="AB304" s="61" t="str">
        <f t="shared" ca="1" si="68"/>
        <v/>
      </c>
      <c r="AC304" s="62" t="str">
        <f t="shared" ca="1" si="69"/>
        <v/>
      </c>
      <c r="AD304" s="56" t="str">
        <f t="shared" si="70"/>
        <v/>
      </c>
      <c r="AE304" s="15" t="str">
        <f t="shared" ca="1" si="71"/>
        <v/>
      </c>
      <c r="AF304" s="15" t="str">
        <f ca="1">IF($AB304="","",IF(OR([1]Tablas!A$1&gt;MATCH("?*",$AB305:$AB321,0),INDEX($T:$T,ROW($M303)+[1]Tablas!A$1)&lt;5),"",IF(INDEX($T:$T,ROW($M303)+[1]Tablas!A$1)&lt;6,"000",SUBSTITUTE(SUBSTITUTE(SUBSTITUTE(SUBSTITUTE(SUBSTITUTE(SUBSTITUTE(SUBSTITUTE(INDIRECT(ADDRESS(ROW($M303)+[1]Tablas!A$1,COLUMN($M304))),", ",""),"Aire","1"),"Agua","2"),"Fuego","3"),"Tierra","4"),"Luz","5"),"Oscuridad","6"))))</f>
        <v/>
      </c>
      <c r="AG304" s="15" t="str">
        <f ca="1">IF($AB304="","",IF(OR([1]Tablas!B$1&gt;MATCH("?*",$AB305:$AB321,0),INDEX($T:$T,ROW($M303)+[1]Tablas!B$1)&lt;5),"",IF(INDEX($T:$T,ROW($M303)+[1]Tablas!B$1)&lt;6,"000",SUBSTITUTE(SUBSTITUTE(SUBSTITUTE(SUBSTITUTE(SUBSTITUTE(SUBSTITUTE(SUBSTITUTE(INDIRECT(ADDRESS(ROW($M303)+[1]Tablas!B$1,COLUMN($M304))),", ",""),"Aire","1"),"Agua","2"),"Fuego","3"),"Tierra","4"),"Luz","5"),"Oscuridad","6"))))</f>
        <v/>
      </c>
      <c r="AH304" s="15" t="str">
        <f ca="1">IF($AB304="","",IF(OR([1]Tablas!C$1&gt;MATCH("?*",$AB305:$AB321,0),INDEX($T:$T,ROW($M303)+[1]Tablas!C$1)&lt;5),"",IF(INDEX($T:$T,ROW($M303)+[1]Tablas!C$1)&lt;6,"000",SUBSTITUTE(SUBSTITUTE(SUBSTITUTE(SUBSTITUTE(SUBSTITUTE(SUBSTITUTE(SUBSTITUTE(INDIRECT(ADDRESS(ROW($M303)+[1]Tablas!C$1,COLUMN($M304))),", ",""),"Aire","1"),"Agua","2"),"Fuego","3"),"Tierra","4"),"Luz","5"),"Oscuridad","6"))))</f>
        <v/>
      </c>
      <c r="AI304" s="15" t="str">
        <f ca="1">IF($AB304="","",IF(OR([1]Tablas!D$1&gt;MATCH("?*",$AB305:$AB321,0),INDEX($T:$T,ROW($M303)+[1]Tablas!D$1)&lt;5),"",IF(INDEX($T:$T,ROW($M303)+[1]Tablas!D$1)&lt;6,"000",SUBSTITUTE(SUBSTITUTE(SUBSTITUTE(SUBSTITUTE(SUBSTITUTE(SUBSTITUTE(SUBSTITUTE(INDIRECT(ADDRESS(ROW($M303)+[1]Tablas!D$1,COLUMN($M304))),", ",""),"Aire","1"),"Agua","2"),"Fuego","3"),"Tierra","4"),"Luz","5"),"Oscuridad","6"))))</f>
        <v/>
      </c>
      <c r="AJ304" s="15" t="str">
        <f ca="1">IF($AB304="","",IF(OR([1]Tablas!E$1&gt;MATCH("?*",$AB305:$AB321,0),INDEX($T:$T,ROW($M303)+[1]Tablas!E$1)&lt;5),"",IF(INDEX($T:$T,ROW($M303)+[1]Tablas!E$1)&lt;6,"000",SUBSTITUTE(SUBSTITUTE(SUBSTITUTE(SUBSTITUTE(SUBSTITUTE(SUBSTITUTE(SUBSTITUTE(INDIRECT(ADDRESS(ROW($M303)+[1]Tablas!E$1,COLUMN($M304))),", ",""),"Aire","1"),"Agua","2"),"Fuego","3"),"Tierra","4"),"Luz","5"),"Oscuridad","6"))))</f>
        <v/>
      </c>
      <c r="AK304" s="15" t="str">
        <f ca="1">IF($AB304="","",IF(OR([1]Tablas!F$1&gt;MATCH("?*",$AB305:$AB321,0),INDEX($T:$T,ROW($M303)+[1]Tablas!F$1)&lt;5),"",IF(INDEX($T:$T,ROW($M303)+[1]Tablas!F$1)&lt;6,"000",SUBSTITUTE(SUBSTITUTE(SUBSTITUTE(SUBSTITUTE(SUBSTITUTE(SUBSTITUTE(SUBSTITUTE(INDIRECT(ADDRESS(ROW($M303)+[1]Tablas!F$1,COLUMN($M304))),", ",""),"Aire","1"),"Agua","2"),"Fuego","3"),"Tierra","4"),"Luz","5"),"Oscuridad","6"))))</f>
        <v/>
      </c>
    </row>
    <row r="305" spans="1:37" x14ac:dyDescent="0.25">
      <c r="A305" s="71"/>
      <c r="B305" s="18" t="s">
        <v>483</v>
      </c>
      <c r="C305" s="15">
        <f t="shared" si="76"/>
        <v>30</v>
      </c>
      <c r="D305" s="15">
        <f t="shared" si="77"/>
        <v>1</v>
      </c>
      <c r="E305" s="15" t="s">
        <v>189</v>
      </c>
      <c r="F305" s="15" t="str">
        <f t="array" ref="F305">IF(C305&lt;&gt;"",ADDRESS(ROW(C305),COLUMN(C305))&amp;":"&amp;ADDRESS(ROW(C305)-1+MATCH(TRUE,C306:$C$463&lt;&gt;"",0),COLUMN(U305)),F304)</f>
        <v>$C$305:$U$306</v>
      </c>
      <c r="G305" s="18" t="s">
        <v>238</v>
      </c>
      <c r="H305" s="29" t="s">
        <v>367</v>
      </c>
      <c r="M305" s="18" t="str">
        <f>IFERROR(VLOOKUP(G305,ListaEfectos!$A$4:$F$77,6,0),"")</f>
        <v>Agua, Aire, Oscuridad</v>
      </c>
      <c r="N305" s="46" t="str">
        <f>IF(G305="requerimiento","Desventaja",IFERROR(IF(VLOOKUP($G305,ListaEfectos!$A$4:$F$77,1,0)&lt;&gt;"","Efecto"),IFERROR(IF(VLOOKUP($G305,ListaDesventajas!$A$2:$A$24,1,0)&lt;&gt;"","Desventaja"),G305)))</f>
        <v>Efecto</v>
      </c>
      <c r="O305" s="17">
        <f ca="1">IF($N305="Efecto",IFERROR(VLOOKUP(H305,INDIRECT(VLOOKUP($G305,ListaEfectos!$A$4:$F$77,2,0)),2,0),0),IF($N305="Desventaja",IFERROR(VLOOKUP(H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20</v>
      </c>
      <c r="P305" s="15">
        <f ca="1">IF($N305="Efecto",IFERROR(VLOOKUP(I305,INDIRECT(VLOOKUP($G305,ListaEfectos!$A$4:$F$77,2,0)),2,0),0),IF($N305="Desventaja",IFERROR(VLOOKUP(I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0</v>
      </c>
      <c r="Q305" s="15">
        <f ca="1">IF($N305="Efecto",IFERROR(VLOOKUP(J305,INDIRECT(VLOOKUP($G305,ListaEfectos!$A$4:$F$77,2,0)),2,0),0),IF($N305="Desventaja",IFERROR(VLOOKUP(J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0</v>
      </c>
      <c r="R305" s="15">
        <f ca="1">IF($N305="Efecto",IFERROR(VLOOKUP(K305,INDIRECT(VLOOKUP($G305,ListaEfectos!$A$4:$F$77,2,0)),2,0),0),IF($N305="Desventaja",IFERROR(VLOOKUP(K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0</v>
      </c>
      <c r="S305" s="15">
        <f ca="1">IF($N305="Efecto",IFERROR(VLOOKUP(L305,INDIRECT(VLOOKUP($G305,ListaEfectos!$A$4:$F$77,2,0)),2,0),0),IF($N305="Desventaja",IFERROR(VLOOKUP(L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0</v>
      </c>
      <c r="T305" s="52">
        <f t="shared" ca="1" si="73"/>
        <v>20</v>
      </c>
      <c r="V305" s="15" t="str">
        <f t="shared" si="74"/>
        <v>Ataque adicional limitado (+4)</v>
      </c>
      <c r="W305" s="15" t="str">
        <f t="shared" si="75"/>
        <v/>
      </c>
      <c r="X305" s="15" t="str">
        <f t="shared" si="65"/>
        <v/>
      </c>
      <c r="Y305" s="34" t="str">
        <f t="shared" ca="1" si="72"/>
        <v>Ataque adicional limitado (+4)</v>
      </c>
      <c r="Z305" s="34" t="str">
        <f t="shared" ca="1" si="66"/>
        <v>Daño reducido (Mitad de Daño)</v>
      </c>
      <c r="AA305" s="34" t="str">
        <f t="shared" ca="1" si="67"/>
        <v/>
      </c>
      <c r="AB305" s="61" t="str">
        <f t="shared" ca="1" si="68"/>
        <v>Ataque adicional limitado (+4)</v>
      </c>
      <c r="AC305" s="62" t="str">
        <f t="shared" ca="1" si="69"/>
        <v>Daño reducido (Mitad de Daño)</v>
      </c>
      <c r="AD305" s="56" t="str">
        <f t="shared" si="70"/>
        <v>El Puño Del Gato</v>
      </c>
      <c r="AE305" s="15" t="str">
        <f t="shared" ca="1" si="71"/>
        <v>Agua, Aire, Oscuridad</v>
      </c>
      <c r="AF305" s="15" t="str">
        <f ca="1">IF($AB305="","",IF(OR([1]Tablas!A$1&gt;MATCH("?*",$AB306:$AB322,0),INDEX($T:$T,ROW($M304)+[1]Tablas!A$1)&lt;5),"",IF(INDEX($T:$T,ROW($M304)+[1]Tablas!A$1)&lt;6,"000",SUBSTITUTE(SUBSTITUTE(SUBSTITUTE(SUBSTITUTE(SUBSTITUTE(SUBSTITUTE(SUBSTITUTE(INDIRECT(ADDRESS(ROW($M304)+[1]Tablas!A$1,COLUMN($M305))),", ",""),"Aire","1"),"Agua","2"),"Fuego","3"),"Tierra","4"),"Luz","5"),"Oscuridad","6"))))</f>
        <v>216</v>
      </c>
      <c r="AG305" s="15" t="str">
        <f ca="1">IF($AB305="","",IF(OR([1]Tablas!B$1&gt;MATCH("?*",$AB306:$AB322,0),INDEX($T:$T,ROW($M304)+[1]Tablas!B$1)&lt;5),"",IF(INDEX($T:$T,ROW($M304)+[1]Tablas!B$1)&lt;6,"000",SUBSTITUTE(SUBSTITUTE(SUBSTITUTE(SUBSTITUTE(SUBSTITUTE(SUBSTITUTE(SUBSTITUTE(INDIRECT(ADDRESS(ROW($M304)+[1]Tablas!B$1,COLUMN($M305))),", ",""),"Aire","1"),"Agua","2"),"Fuego","3"),"Tierra","4"),"Luz","5"),"Oscuridad","6"))))</f>
        <v/>
      </c>
      <c r="AH305" s="15" t="str">
        <f ca="1">IF($AB305="","",IF(OR([1]Tablas!C$1&gt;MATCH("?*",$AB306:$AB322,0),INDEX($T:$T,ROW($M304)+[1]Tablas!C$1)&lt;5),"",IF(INDEX($T:$T,ROW($M304)+[1]Tablas!C$1)&lt;6,"000",SUBSTITUTE(SUBSTITUTE(SUBSTITUTE(SUBSTITUTE(SUBSTITUTE(SUBSTITUTE(SUBSTITUTE(INDIRECT(ADDRESS(ROW($M304)+[1]Tablas!C$1,COLUMN($M305))),", ",""),"Aire","1"),"Agua","2"),"Fuego","3"),"Tierra","4"),"Luz","5"),"Oscuridad","6"))))</f>
        <v/>
      </c>
      <c r="AI305" s="15" t="str">
        <f ca="1">IF($AB305="","",IF(OR([1]Tablas!D$1&gt;MATCH("?*",$AB306:$AB322,0),INDEX($T:$T,ROW($M304)+[1]Tablas!D$1)&lt;5),"",IF(INDEX($T:$T,ROW($M304)+[1]Tablas!D$1)&lt;6,"000",SUBSTITUTE(SUBSTITUTE(SUBSTITUTE(SUBSTITUTE(SUBSTITUTE(SUBSTITUTE(SUBSTITUTE(INDIRECT(ADDRESS(ROW($M304)+[1]Tablas!D$1,COLUMN($M305))),", ",""),"Aire","1"),"Agua","2"),"Fuego","3"),"Tierra","4"),"Luz","5"),"Oscuridad","6"))))</f>
        <v/>
      </c>
      <c r="AJ305" s="15" t="str">
        <f ca="1">IF($AB305="","",IF(OR([1]Tablas!E$1&gt;MATCH("?*",$AB306:$AB322,0),INDEX($T:$T,ROW($M304)+[1]Tablas!E$1)&lt;5),"",IF(INDEX($T:$T,ROW($M304)+[1]Tablas!E$1)&lt;6,"000",SUBSTITUTE(SUBSTITUTE(SUBSTITUTE(SUBSTITUTE(SUBSTITUTE(SUBSTITUTE(SUBSTITUTE(INDIRECT(ADDRESS(ROW($M304)+[1]Tablas!E$1,COLUMN($M305))),", ",""),"Aire","1"),"Agua","2"),"Fuego","3"),"Tierra","4"),"Luz","5"),"Oscuridad","6"))))</f>
        <v/>
      </c>
      <c r="AK305" s="15" t="str">
        <f ca="1">IF($AB305="","",IF(OR([1]Tablas!F$1&gt;MATCH("?*",$AB306:$AB322,0),INDEX($T:$T,ROW($M304)+[1]Tablas!F$1)&lt;5),"",IF(INDEX($T:$T,ROW($M304)+[1]Tablas!F$1)&lt;6,"000",SUBSTITUTE(SUBSTITUTE(SUBSTITUTE(SUBSTITUTE(SUBSTITUTE(SUBSTITUTE(SUBSTITUTE(INDIRECT(ADDRESS(ROW($M304)+[1]Tablas!F$1,COLUMN($M305))),", ",""),"Aire","1"),"Agua","2"),"Fuego","3"),"Tierra","4"),"Luz","5"),"Oscuridad","6"))))</f>
        <v/>
      </c>
    </row>
    <row r="306" spans="1:37" x14ac:dyDescent="0.25">
      <c r="A306" s="71"/>
      <c r="B306" s="18" t="s">
        <v>261</v>
      </c>
      <c r="C306" s="15" t="str">
        <f t="shared" si="76"/>
        <v/>
      </c>
      <c r="D306" s="15" t="str">
        <f t="shared" si="77"/>
        <v/>
      </c>
      <c r="F306" s="15" t="str">
        <f t="array" ref="F306">IF(C306&lt;&gt;"",ADDRESS(ROW(C306),COLUMN(C306))&amp;":"&amp;ADDRESS(ROW(C306)-1+MATCH(TRUE,C307:$C$463&lt;&gt;"",0),COLUMN(U306)),F305)</f>
        <v>$C$305:$U$306</v>
      </c>
      <c r="G306" s="18" t="s">
        <v>338</v>
      </c>
      <c r="H306" s="15" t="s">
        <v>1041</v>
      </c>
      <c r="M306" s="18" t="str">
        <f>IFERROR(VLOOKUP(G306,ListaEfectos!$A$4:$F$77,6,0),"")</f>
        <v/>
      </c>
      <c r="N306" s="46" t="str">
        <f>IF(G306="requerimiento","Desventaja",IFERROR(IF(VLOOKUP($G306,ListaEfectos!$A$4:$F$77,1,0)&lt;&gt;"","Efecto"),IFERROR(IF(VLOOKUP($G306,ListaDesventajas!$A$2:$A$24,1,0)&lt;&gt;"","Desventaja"),G306)))</f>
        <v>Desventaja</v>
      </c>
      <c r="O306" s="17">
        <f ca="1">IF($N306="Efecto",IFERROR(VLOOKUP(H306,INDIRECT(VLOOKUP($G306,ListaEfectos!$A$4:$F$77,2,0)),2,0),0),IF($N306="Desventaja",IFERROR(VLOOKUP(H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-10</v>
      </c>
      <c r="P306" s="15">
        <f ca="1">IF($N306="Efecto",IFERROR(VLOOKUP(I306,INDIRECT(VLOOKUP($G306,ListaEfectos!$A$4:$F$77,2,0)),2,0),0),IF($N306="Desventaja",IFERROR(VLOOKUP(I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0</v>
      </c>
      <c r="Q306" s="15">
        <f ca="1">IF($N306="Efecto",IFERROR(VLOOKUP(J306,INDIRECT(VLOOKUP($G306,ListaEfectos!$A$4:$F$77,2,0)),2,0),0),IF($N306="Desventaja",IFERROR(VLOOKUP(J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0</v>
      </c>
      <c r="R306" s="15">
        <f ca="1">IF($N306="Efecto",IFERROR(VLOOKUP(K306,INDIRECT(VLOOKUP($G306,ListaEfectos!$A$4:$F$77,2,0)),2,0),0),IF($N306="Desventaja",IFERROR(VLOOKUP(K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0</v>
      </c>
      <c r="S306" s="15">
        <f ca="1">IF($N306="Efecto",IFERROR(VLOOKUP(L306,INDIRECT(VLOOKUP($G306,ListaEfectos!$A$4:$F$77,2,0)),2,0),0),IF($N306="Desventaja",IFERROR(VLOOKUP(L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0</v>
      </c>
      <c r="T306" s="52">
        <f t="shared" ca="1" si="73"/>
        <v>-10</v>
      </c>
      <c r="V306" s="15" t="str">
        <f t="shared" si="74"/>
        <v/>
      </c>
      <c r="W306" s="15" t="str">
        <f t="shared" si="75"/>
        <v>Daño reducido (Mitad de Daño)</v>
      </c>
      <c r="X306" s="15" t="str">
        <f t="shared" si="65"/>
        <v/>
      </c>
      <c r="Y306" s="34" t="str">
        <f t="shared" ca="1" si="72"/>
        <v/>
      </c>
      <c r="Z306" s="34" t="str">
        <f t="shared" ca="1" si="66"/>
        <v/>
      </c>
      <c r="AA306" s="34" t="str">
        <f t="shared" ca="1" si="67"/>
        <v/>
      </c>
      <c r="AB306" s="61" t="str">
        <f t="shared" ca="1" si="68"/>
        <v/>
      </c>
      <c r="AC306" s="62" t="str">
        <f t="shared" ca="1" si="69"/>
        <v/>
      </c>
      <c r="AD306" s="56" t="str">
        <f t="shared" si="70"/>
        <v>Daño reducido</v>
      </c>
      <c r="AE306" s="15" t="str">
        <f t="shared" ca="1" si="71"/>
        <v/>
      </c>
      <c r="AF306" s="15" t="str">
        <f ca="1">IF($AB306="","",IF(OR([1]Tablas!A$1&gt;MATCH("?*",$AB307:$AB323,0),INDEX($T:$T,ROW($M305)+[1]Tablas!A$1)&lt;5),"",IF(INDEX($T:$T,ROW($M305)+[1]Tablas!A$1)&lt;6,"000",SUBSTITUTE(SUBSTITUTE(SUBSTITUTE(SUBSTITUTE(SUBSTITUTE(SUBSTITUTE(SUBSTITUTE(INDIRECT(ADDRESS(ROW($M305)+[1]Tablas!A$1,COLUMN($M306))),", ",""),"Aire","1"),"Agua","2"),"Fuego","3"),"Tierra","4"),"Luz","5"),"Oscuridad","6"))))</f>
        <v/>
      </c>
      <c r="AG306" s="15" t="str">
        <f ca="1">IF($AB306="","",IF(OR([1]Tablas!B$1&gt;MATCH("?*",$AB307:$AB323,0),INDEX($T:$T,ROW($M305)+[1]Tablas!B$1)&lt;5),"",IF(INDEX($T:$T,ROW($M305)+[1]Tablas!B$1)&lt;6,"000",SUBSTITUTE(SUBSTITUTE(SUBSTITUTE(SUBSTITUTE(SUBSTITUTE(SUBSTITUTE(SUBSTITUTE(INDIRECT(ADDRESS(ROW($M305)+[1]Tablas!B$1,COLUMN($M306))),", ",""),"Aire","1"),"Agua","2"),"Fuego","3"),"Tierra","4"),"Luz","5"),"Oscuridad","6"))))</f>
        <v/>
      </c>
      <c r="AH306" s="15" t="str">
        <f ca="1">IF($AB306="","",IF(OR([1]Tablas!C$1&gt;MATCH("?*",$AB307:$AB323,0),INDEX($T:$T,ROW($M305)+[1]Tablas!C$1)&lt;5),"",IF(INDEX($T:$T,ROW($M305)+[1]Tablas!C$1)&lt;6,"000",SUBSTITUTE(SUBSTITUTE(SUBSTITUTE(SUBSTITUTE(SUBSTITUTE(SUBSTITUTE(SUBSTITUTE(INDIRECT(ADDRESS(ROW($M305)+[1]Tablas!C$1,COLUMN($M306))),", ",""),"Aire","1"),"Agua","2"),"Fuego","3"),"Tierra","4"),"Luz","5"),"Oscuridad","6"))))</f>
        <v/>
      </c>
      <c r="AI306" s="15" t="str">
        <f ca="1">IF($AB306="","",IF(OR([1]Tablas!D$1&gt;MATCH("?*",$AB307:$AB323,0),INDEX($T:$T,ROW($M305)+[1]Tablas!D$1)&lt;5),"",IF(INDEX($T:$T,ROW($M305)+[1]Tablas!D$1)&lt;6,"000",SUBSTITUTE(SUBSTITUTE(SUBSTITUTE(SUBSTITUTE(SUBSTITUTE(SUBSTITUTE(SUBSTITUTE(INDIRECT(ADDRESS(ROW($M305)+[1]Tablas!D$1,COLUMN($M306))),", ",""),"Aire","1"),"Agua","2"),"Fuego","3"),"Tierra","4"),"Luz","5"),"Oscuridad","6"))))</f>
        <v/>
      </c>
      <c r="AJ306" s="15" t="str">
        <f ca="1">IF($AB306="","",IF(OR([1]Tablas!E$1&gt;MATCH("?*",$AB307:$AB323,0),INDEX($T:$T,ROW($M305)+[1]Tablas!E$1)&lt;5),"",IF(INDEX($T:$T,ROW($M305)+[1]Tablas!E$1)&lt;6,"000",SUBSTITUTE(SUBSTITUTE(SUBSTITUTE(SUBSTITUTE(SUBSTITUTE(SUBSTITUTE(SUBSTITUTE(INDIRECT(ADDRESS(ROW($M305)+[1]Tablas!E$1,COLUMN($M306))),", ",""),"Aire","1"),"Agua","2"),"Fuego","3"),"Tierra","4"),"Luz","5"),"Oscuridad","6"))))</f>
        <v/>
      </c>
      <c r="AK306" s="15" t="str">
        <f ca="1">IF($AB306="","",IF(OR([1]Tablas!F$1&gt;MATCH("?*",$AB307:$AB323,0),INDEX($T:$T,ROW($M305)+[1]Tablas!F$1)&lt;5),"",IF(INDEX($T:$T,ROW($M305)+[1]Tablas!F$1)&lt;6,"000",SUBSTITUTE(SUBSTITUTE(SUBSTITUTE(SUBSTITUTE(SUBSTITUTE(SUBSTITUTE(SUBSTITUTE(INDIRECT(ADDRESS(ROW($M305)+[1]Tablas!F$1,COLUMN($M306))),", ",""),"Aire","1"),"Agua","2"),"Fuego","3"),"Tierra","4"),"Luz","5"),"Oscuridad","6"))))</f>
        <v/>
      </c>
    </row>
    <row r="307" spans="1:37" x14ac:dyDescent="0.25">
      <c r="A307" s="71"/>
      <c r="B307" s="18" t="s">
        <v>484</v>
      </c>
      <c r="C307" s="15">
        <f t="shared" si="76"/>
        <v>30</v>
      </c>
      <c r="D307" s="15">
        <f t="shared" si="77"/>
        <v>1</v>
      </c>
      <c r="E307" s="15" t="s">
        <v>129</v>
      </c>
      <c r="F307" s="15" t="str">
        <f t="array" ref="F307">IF(C307&lt;&gt;"",ADDRESS(ROW(C307),COLUMN(C307))&amp;":"&amp;ADDRESS(ROW(C307)-1+MATCH(TRUE,C308:$C$463&lt;&gt;"",0),COLUMN(U307)),F306)</f>
        <v>$C$307:$U$309</v>
      </c>
      <c r="G307" s="18" t="s">
        <v>987</v>
      </c>
      <c r="H307" s="29" t="s">
        <v>352</v>
      </c>
      <c r="M307" s="18" t="str">
        <f>IFERROR(VLOOKUP(G307,ListaEfectos!$A$4:$F$77,6,0),"")</f>
        <v>Aire, Fuego, Oscuridad</v>
      </c>
      <c r="N307" s="46" t="str">
        <f>IF(G307="requerimiento","Desventaja",IFERROR(IF(VLOOKUP($G307,ListaEfectos!$A$4:$F$77,1,0)&lt;&gt;"","Efecto"),IFERROR(IF(VLOOKUP($G307,ListaDesventajas!$A$2:$A$24,1,0)&lt;&gt;"","Desventaja"),G307)))</f>
        <v>Efecto</v>
      </c>
      <c r="O307" s="17">
        <f ca="1">IF($N307="Efecto",IFERROR(VLOOKUP(H307,INDIRECT(VLOOKUP($G307,ListaEfectos!$A$4:$F$77,2,0)),2,0),0),IF($N307="Desventaja",IFERROR(VLOOKUP(H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10</v>
      </c>
      <c r="P307" s="15">
        <f ca="1">IF($N307="Efecto",IFERROR(VLOOKUP(I307,INDIRECT(VLOOKUP($G307,ListaEfectos!$A$4:$F$77,2,0)),2,0),0),IF($N307="Desventaja",IFERROR(VLOOKUP(I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0</v>
      </c>
      <c r="Q307" s="15">
        <f ca="1">IF($N307="Efecto",IFERROR(VLOOKUP(J307,INDIRECT(VLOOKUP($G307,ListaEfectos!$A$4:$F$77,2,0)),2,0),0),IF($N307="Desventaja",IFERROR(VLOOKUP(J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0</v>
      </c>
      <c r="R307" s="15">
        <f ca="1">IF($N307="Efecto",IFERROR(VLOOKUP(K307,INDIRECT(VLOOKUP($G307,ListaEfectos!$A$4:$F$77,2,0)),2,0),0),IF($N307="Desventaja",IFERROR(VLOOKUP(K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0</v>
      </c>
      <c r="S307" s="15">
        <f ca="1">IF($N307="Efecto",IFERROR(VLOOKUP(L307,INDIRECT(VLOOKUP($G307,ListaEfectos!$A$4:$F$77,2,0)),2,0),0),IF($N307="Desventaja",IFERROR(VLOOKUP(L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0</v>
      </c>
      <c r="T307" s="52">
        <f t="shared" ca="1" si="73"/>
        <v>10</v>
      </c>
      <c r="V307" s="15" t="str">
        <f t="shared" si="74"/>
        <v>Habilidad de ataque (+40)</v>
      </c>
      <c r="W307" s="15" t="str">
        <f t="shared" si="75"/>
        <v/>
      </c>
      <c r="X307" s="15" t="str">
        <f t="shared" si="65"/>
        <v/>
      </c>
      <c r="Y307" s="34" t="str">
        <f t="shared" ca="1" si="72"/>
        <v>Habilidad de ataque (+40), Apresamiento (FUE 12)</v>
      </c>
      <c r="Z307" s="34" t="str">
        <f t="shared" ca="1" si="66"/>
        <v>Daño reducido (Ningún daño)</v>
      </c>
      <c r="AA307" s="34" t="str">
        <f t="shared" ca="1" si="67"/>
        <v/>
      </c>
      <c r="AB307" s="61" t="str">
        <f t="shared" ca="1" si="68"/>
        <v>Habilidad de ataque (+40), Apresamiento (FUE 12)</v>
      </c>
      <c r="AC307" s="62" t="str">
        <f t="shared" ca="1" si="69"/>
        <v>Daño reducido (Ningún daño)</v>
      </c>
      <c r="AD307" s="56" t="str">
        <f t="shared" si="70"/>
        <v>El Abrazo Del Mono</v>
      </c>
      <c r="AE307" s="15" t="str">
        <f t="shared" ca="1" si="71"/>
        <v>Aire, Fuego, Oscuridad, Tierra</v>
      </c>
      <c r="AF307" s="15" t="str">
        <f ca="1">IF($AB307="","",IF(OR([1]Tablas!A$1&gt;MATCH("?*",$AB308:$AB324,0),INDEX($T:$T,ROW($M306)+[1]Tablas!A$1)&lt;5),"",IF(INDEX($T:$T,ROW($M306)+[1]Tablas!A$1)&lt;6,"000",SUBSTITUTE(SUBSTITUTE(SUBSTITUTE(SUBSTITUTE(SUBSTITUTE(SUBSTITUTE(SUBSTITUTE(INDIRECT(ADDRESS(ROW($M306)+[1]Tablas!A$1,COLUMN($M307))),", ",""),"Aire","1"),"Agua","2"),"Fuego","3"),"Tierra","4"),"Luz","5"),"Oscuridad","6"))))</f>
        <v>136</v>
      </c>
      <c r="AG307" s="15" t="str">
        <f ca="1">IF($AB307="","",IF(OR([1]Tablas!B$1&gt;MATCH("?*",$AB308:$AB324,0),INDEX($T:$T,ROW($M306)+[1]Tablas!B$1)&lt;5),"",IF(INDEX($T:$T,ROW($M306)+[1]Tablas!B$1)&lt;6,"000",SUBSTITUTE(SUBSTITUTE(SUBSTITUTE(SUBSTITUTE(SUBSTITUTE(SUBSTITUTE(SUBSTITUTE(INDIRECT(ADDRESS(ROW($M306)+[1]Tablas!B$1,COLUMN($M307))),", ",""),"Aire","1"),"Agua","2"),"Fuego","3"),"Tierra","4"),"Luz","5"),"Oscuridad","6"))))</f>
        <v>4</v>
      </c>
      <c r="AH307" s="15" t="str">
        <f ca="1">IF($AB307="","",IF(OR([1]Tablas!C$1&gt;MATCH("?*",$AB308:$AB324,0),INDEX($T:$T,ROW($M306)+[1]Tablas!C$1)&lt;5),"",IF(INDEX($T:$T,ROW($M306)+[1]Tablas!C$1)&lt;6,"000",SUBSTITUTE(SUBSTITUTE(SUBSTITUTE(SUBSTITUTE(SUBSTITUTE(SUBSTITUTE(SUBSTITUTE(INDIRECT(ADDRESS(ROW($M306)+[1]Tablas!C$1,COLUMN($M307))),", ",""),"Aire","1"),"Agua","2"),"Fuego","3"),"Tierra","4"),"Luz","5"),"Oscuridad","6"))))</f>
        <v/>
      </c>
      <c r="AI307" s="15" t="str">
        <f ca="1">IF($AB307="","",IF(OR([1]Tablas!D$1&gt;MATCH("?*",$AB308:$AB324,0),INDEX($T:$T,ROW($M306)+[1]Tablas!D$1)&lt;5),"",IF(INDEX($T:$T,ROW($M306)+[1]Tablas!D$1)&lt;6,"000",SUBSTITUTE(SUBSTITUTE(SUBSTITUTE(SUBSTITUTE(SUBSTITUTE(SUBSTITUTE(SUBSTITUTE(INDIRECT(ADDRESS(ROW($M306)+[1]Tablas!D$1,COLUMN($M307))),", ",""),"Aire","1"),"Agua","2"),"Fuego","3"),"Tierra","4"),"Luz","5"),"Oscuridad","6"))))</f>
        <v/>
      </c>
      <c r="AJ307" s="15" t="str">
        <f ca="1">IF($AB307="","",IF(OR([1]Tablas!E$1&gt;MATCH("?*",$AB308:$AB324,0),INDEX($T:$T,ROW($M306)+[1]Tablas!E$1)&lt;5),"",IF(INDEX($T:$T,ROW($M306)+[1]Tablas!E$1)&lt;6,"000",SUBSTITUTE(SUBSTITUTE(SUBSTITUTE(SUBSTITUTE(SUBSTITUTE(SUBSTITUTE(SUBSTITUTE(INDIRECT(ADDRESS(ROW($M306)+[1]Tablas!E$1,COLUMN($M307))),", ",""),"Aire","1"),"Agua","2"),"Fuego","3"),"Tierra","4"),"Luz","5"),"Oscuridad","6"))))</f>
        <v/>
      </c>
      <c r="AK307" s="15" t="str">
        <f ca="1">IF($AB307="","",IF(OR([1]Tablas!F$1&gt;MATCH("?*",$AB308:$AB324,0),INDEX($T:$T,ROW($M306)+[1]Tablas!F$1)&lt;5),"",IF(INDEX($T:$T,ROW($M306)+[1]Tablas!F$1)&lt;6,"000",SUBSTITUTE(SUBSTITUTE(SUBSTITUTE(SUBSTITUTE(SUBSTITUTE(SUBSTITUTE(SUBSTITUTE(INDIRECT(ADDRESS(ROW($M306)+[1]Tablas!F$1,COLUMN($M307))),", ",""),"Aire","1"),"Agua","2"),"Fuego","3"),"Tierra","4"),"Luz","5"),"Oscuridad","6"))))</f>
        <v/>
      </c>
    </row>
    <row r="308" spans="1:37" x14ac:dyDescent="0.25">
      <c r="A308" s="71"/>
      <c r="C308" s="15" t="str">
        <f t="shared" si="76"/>
        <v/>
      </c>
      <c r="D308" s="15" t="str">
        <f t="shared" si="77"/>
        <v/>
      </c>
      <c r="E308" s="15" t="s">
        <v>190</v>
      </c>
      <c r="F308" s="15" t="str">
        <f t="array" ref="F308">IF(C308&lt;&gt;"",ADDRESS(ROW(C308),COLUMN(C308))&amp;":"&amp;ADDRESS(ROW(C308)-1+MATCH(TRUE,C309:$C$463&lt;&gt;"",0),COLUMN(U308)),F307)</f>
        <v>$C$307:$U$309</v>
      </c>
      <c r="G308" s="18" t="s">
        <v>334</v>
      </c>
      <c r="H308" s="28" t="s">
        <v>865</v>
      </c>
      <c r="M308" s="18" t="str">
        <f>IFERROR(VLOOKUP(G308,ListaEfectos!$A$4:$F$77,6,0),"")</f>
        <v>Tierra</v>
      </c>
      <c r="N308" s="46" t="str">
        <f>IF(G308="requerimiento","Desventaja",IFERROR(IF(VLOOKUP($G308,ListaEfectos!$A$4:$F$77,1,0)&lt;&gt;"","Efecto"),IFERROR(IF(VLOOKUP($G308,ListaDesventajas!$A$2:$A$24,1,0)&lt;&gt;"","Desventaja"),G308)))</f>
        <v>Efecto</v>
      </c>
      <c r="O308" s="17">
        <f ca="1">IF($N308="Efecto",IFERROR(VLOOKUP(H308,INDIRECT(VLOOKUP($G308,ListaEfectos!$A$4:$F$77,2,0)),2,0),0),IF($N308="Desventaja",IFERROR(VLOOKUP(H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20</v>
      </c>
      <c r="P308" s="15">
        <f ca="1">IF($N308="Efecto",IFERROR(VLOOKUP(I308,INDIRECT(VLOOKUP($G308,ListaEfectos!$A$4:$F$77,2,0)),2,0),0),IF($N308="Desventaja",IFERROR(VLOOKUP(I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0</v>
      </c>
      <c r="Q308" s="15">
        <f ca="1">IF($N308="Efecto",IFERROR(VLOOKUP(J308,INDIRECT(VLOOKUP($G308,ListaEfectos!$A$4:$F$77,2,0)),2,0),0),IF($N308="Desventaja",IFERROR(VLOOKUP(J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0</v>
      </c>
      <c r="R308" s="15">
        <f ca="1">IF($N308="Efecto",IFERROR(VLOOKUP(K308,INDIRECT(VLOOKUP($G308,ListaEfectos!$A$4:$F$77,2,0)),2,0),0),IF($N308="Desventaja",IFERROR(VLOOKUP(K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0</v>
      </c>
      <c r="S308" s="15">
        <f ca="1">IF($N308="Efecto",IFERROR(VLOOKUP(L308,INDIRECT(VLOOKUP($G308,ListaEfectos!$A$4:$F$77,2,0)),2,0),0),IF($N308="Desventaja",IFERROR(VLOOKUP(L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0</v>
      </c>
      <c r="T308" s="52">
        <f t="shared" ca="1" si="73"/>
        <v>20</v>
      </c>
      <c r="V308" s="15" t="str">
        <f t="shared" si="74"/>
        <v>Apresamiento (FUE 12)</v>
      </c>
      <c r="W308" s="15" t="str">
        <f t="shared" si="75"/>
        <v/>
      </c>
      <c r="X308" s="15" t="str">
        <f t="shared" si="65"/>
        <v/>
      </c>
      <c r="Y308" s="34" t="str">
        <f t="shared" ca="1" si="72"/>
        <v/>
      </c>
      <c r="Z308" s="34" t="str">
        <f t="shared" ca="1" si="66"/>
        <v/>
      </c>
      <c r="AA308" s="34" t="str">
        <f t="shared" ca="1" si="67"/>
        <v/>
      </c>
      <c r="AB308" s="61" t="str">
        <f t="shared" ca="1" si="68"/>
        <v/>
      </c>
      <c r="AC308" s="62" t="str">
        <f t="shared" ca="1" si="69"/>
        <v/>
      </c>
      <c r="AD308" s="56" t="str">
        <f t="shared" si="70"/>
        <v/>
      </c>
      <c r="AE308" s="15" t="str">
        <f t="shared" ca="1" si="71"/>
        <v/>
      </c>
      <c r="AF308" s="15" t="str">
        <f ca="1">IF($AB308="","",IF(OR([1]Tablas!A$1&gt;MATCH("?*",$AB309:$AB325,0),INDEX($T:$T,ROW($M307)+[1]Tablas!A$1)&lt;5),"",IF(INDEX($T:$T,ROW($M307)+[1]Tablas!A$1)&lt;6,"000",SUBSTITUTE(SUBSTITUTE(SUBSTITUTE(SUBSTITUTE(SUBSTITUTE(SUBSTITUTE(SUBSTITUTE(INDIRECT(ADDRESS(ROW($M307)+[1]Tablas!A$1,COLUMN($M308))),", ",""),"Aire","1"),"Agua","2"),"Fuego","3"),"Tierra","4"),"Luz","5"),"Oscuridad","6"))))</f>
        <v/>
      </c>
      <c r="AG308" s="15" t="str">
        <f ca="1">IF($AB308="","",IF(OR([1]Tablas!B$1&gt;MATCH("?*",$AB309:$AB325,0),INDEX($T:$T,ROW($M307)+[1]Tablas!B$1)&lt;5),"",IF(INDEX($T:$T,ROW($M307)+[1]Tablas!B$1)&lt;6,"000",SUBSTITUTE(SUBSTITUTE(SUBSTITUTE(SUBSTITUTE(SUBSTITUTE(SUBSTITUTE(SUBSTITUTE(INDIRECT(ADDRESS(ROW($M307)+[1]Tablas!B$1,COLUMN($M308))),", ",""),"Aire","1"),"Agua","2"),"Fuego","3"),"Tierra","4"),"Luz","5"),"Oscuridad","6"))))</f>
        <v/>
      </c>
      <c r="AH308" s="15" t="str">
        <f ca="1">IF($AB308="","",IF(OR([1]Tablas!C$1&gt;MATCH("?*",$AB309:$AB325,0),INDEX($T:$T,ROW($M307)+[1]Tablas!C$1)&lt;5),"",IF(INDEX($T:$T,ROW($M307)+[1]Tablas!C$1)&lt;6,"000",SUBSTITUTE(SUBSTITUTE(SUBSTITUTE(SUBSTITUTE(SUBSTITUTE(SUBSTITUTE(SUBSTITUTE(INDIRECT(ADDRESS(ROW($M307)+[1]Tablas!C$1,COLUMN($M308))),", ",""),"Aire","1"),"Agua","2"),"Fuego","3"),"Tierra","4"),"Luz","5"),"Oscuridad","6"))))</f>
        <v/>
      </c>
      <c r="AI308" s="15" t="str">
        <f ca="1">IF($AB308="","",IF(OR([1]Tablas!D$1&gt;MATCH("?*",$AB309:$AB325,0),INDEX($T:$T,ROW($M307)+[1]Tablas!D$1)&lt;5),"",IF(INDEX($T:$T,ROW($M307)+[1]Tablas!D$1)&lt;6,"000",SUBSTITUTE(SUBSTITUTE(SUBSTITUTE(SUBSTITUTE(SUBSTITUTE(SUBSTITUTE(SUBSTITUTE(INDIRECT(ADDRESS(ROW($M307)+[1]Tablas!D$1,COLUMN($M308))),", ",""),"Aire","1"),"Agua","2"),"Fuego","3"),"Tierra","4"),"Luz","5"),"Oscuridad","6"))))</f>
        <v/>
      </c>
      <c r="AJ308" s="15" t="str">
        <f ca="1">IF($AB308="","",IF(OR([1]Tablas!E$1&gt;MATCH("?*",$AB309:$AB325,0),INDEX($T:$T,ROW($M307)+[1]Tablas!E$1)&lt;5),"",IF(INDEX($T:$T,ROW($M307)+[1]Tablas!E$1)&lt;6,"000",SUBSTITUTE(SUBSTITUTE(SUBSTITUTE(SUBSTITUTE(SUBSTITUTE(SUBSTITUTE(SUBSTITUTE(INDIRECT(ADDRESS(ROW($M307)+[1]Tablas!E$1,COLUMN($M308))),", ",""),"Aire","1"),"Agua","2"),"Fuego","3"),"Tierra","4"),"Luz","5"),"Oscuridad","6"))))</f>
        <v/>
      </c>
      <c r="AK308" s="15" t="str">
        <f ca="1">IF($AB308="","",IF(OR([1]Tablas!F$1&gt;MATCH("?*",$AB309:$AB325,0),INDEX($T:$T,ROW($M307)+[1]Tablas!F$1)&lt;5),"",IF(INDEX($T:$T,ROW($M307)+[1]Tablas!F$1)&lt;6,"000",SUBSTITUTE(SUBSTITUTE(SUBSTITUTE(SUBSTITUTE(SUBSTITUTE(SUBSTITUTE(SUBSTITUTE(INDIRECT(ADDRESS(ROW($M307)+[1]Tablas!F$1,COLUMN($M308))),", ",""),"Aire","1"),"Agua","2"),"Fuego","3"),"Tierra","4"),"Luz","5"),"Oscuridad","6"))))</f>
        <v/>
      </c>
    </row>
    <row r="309" spans="1:37" x14ac:dyDescent="0.25">
      <c r="A309" s="71"/>
      <c r="B309" s="18" t="s">
        <v>269</v>
      </c>
      <c r="C309" s="15" t="str">
        <f t="shared" si="76"/>
        <v/>
      </c>
      <c r="D309" s="15" t="str">
        <f t="shared" si="77"/>
        <v/>
      </c>
      <c r="F309" s="15" t="str">
        <f t="array" ref="F309">IF(C309&lt;&gt;"",ADDRESS(ROW(C309),COLUMN(C309))&amp;":"&amp;ADDRESS(ROW(C309)-1+MATCH(TRUE,C310:$C$463&lt;&gt;"",0),COLUMN(U309)),F308)</f>
        <v>$C$307:$U$309</v>
      </c>
      <c r="G309" s="18" t="s">
        <v>338</v>
      </c>
      <c r="H309" s="15" t="s">
        <v>257</v>
      </c>
      <c r="M309" s="18" t="str">
        <f>IFERROR(VLOOKUP(G309,ListaEfectos!$A$4:$F$77,6,0),"")</f>
        <v/>
      </c>
      <c r="N309" s="46" t="str">
        <f>IF(G309="requerimiento","Desventaja",IFERROR(IF(VLOOKUP($G309,ListaEfectos!$A$4:$F$77,1,0)&lt;&gt;"","Efecto"),IFERROR(IF(VLOOKUP($G309,ListaDesventajas!$A$2:$A$24,1,0)&lt;&gt;"","Desventaja"),G309)))</f>
        <v>Desventaja</v>
      </c>
      <c r="O309" s="17">
        <f ca="1">IF($N309="Efecto",IFERROR(VLOOKUP(H309,INDIRECT(VLOOKUP($G309,ListaEfectos!$A$4:$F$77,2,0)),2,0),0),IF($N309="Desventaja",IFERROR(VLOOKUP(H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-20</v>
      </c>
      <c r="P309" s="15">
        <f ca="1">IF($N309="Efecto",IFERROR(VLOOKUP(I309,INDIRECT(VLOOKUP($G309,ListaEfectos!$A$4:$F$77,2,0)),2,0),0),IF($N309="Desventaja",IFERROR(VLOOKUP(I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0</v>
      </c>
      <c r="Q309" s="15">
        <f ca="1">IF($N309="Efecto",IFERROR(VLOOKUP(J309,INDIRECT(VLOOKUP($G309,ListaEfectos!$A$4:$F$77,2,0)),2,0),0),IF($N309="Desventaja",IFERROR(VLOOKUP(J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0</v>
      </c>
      <c r="R309" s="15">
        <f ca="1">IF($N309="Efecto",IFERROR(VLOOKUP(K309,INDIRECT(VLOOKUP($G309,ListaEfectos!$A$4:$F$77,2,0)),2,0),0),IF($N309="Desventaja",IFERROR(VLOOKUP(K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0</v>
      </c>
      <c r="S309" s="15">
        <f ca="1">IF($N309="Efecto",IFERROR(VLOOKUP(L309,INDIRECT(VLOOKUP($G309,ListaEfectos!$A$4:$F$77,2,0)),2,0),0),IF($N309="Desventaja",IFERROR(VLOOKUP(L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0</v>
      </c>
      <c r="T309" s="52">
        <f t="shared" ca="1" si="73"/>
        <v>-20</v>
      </c>
      <c r="V309" s="15" t="str">
        <f t="shared" si="74"/>
        <v/>
      </c>
      <c r="W309" s="15" t="str">
        <f t="shared" si="75"/>
        <v>Daño reducido (Ningún daño)</v>
      </c>
      <c r="X309" s="15" t="str">
        <f t="shared" si="65"/>
        <v/>
      </c>
      <c r="Y309" s="34" t="str">
        <f t="shared" ca="1" si="72"/>
        <v/>
      </c>
      <c r="Z309" s="34" t="str">
        <f t="shared" ca="1" si="66"/>
        <v/>
      </c>
      <c r="AA309" s="34" t="str">
        <f t="shared" ca="1" si="67"/>
        <v/>
      </c>
      <c r="AB309" s="61" t="str">
        <f t="shared" ca="1" si="68"/>
        <v/>
      </c>
      <c r="AC309" s="62" t="str">
        <f t="shared" ca="1" si="69"/>
        <v/>
      </c>
      <c r="AD309" s="56" t="str">
        <f t="shared" si="70"/>
        <v>Daño reducido</v>
      </c>
      <c r="AE309" s="15" t="str">
        <f t="shared" ca="1" si="71"/>
        <v/>
      </c>
      <c r="AF309" s="15" t="str">
        <f ca="1">IF($AB309="","",IF(OR([1]Tablas!A$1&gt;MATCH("?*",$AB310:$AB326,0),INDEX($T:$T,ROW($M308)+[1]Tablas!A$1)&lt;5),"",IF(INDEX($T:$T,ROW($M308)+[1]Tablas!A$1)&lt;6,"000",SUBSTITUTE(SUBSTITUTE(SUBSTITUTE(SUBSTITUTE(SUBSTITUTE(SUBSTITUTE(SUBSTITUTE(INDIRECT(ADDRESS(ROW($M308)+[1]Tablas!A$1,COLUMN($M309))),", ",""),"Aire","1"),"Agua","2"),"Fuego","3"),"Tierra","4"),"Luz","5"),"Oscuridad","6"))))</f>
        <v/>
      </c>
      <c r="AG309" s="15" t="str">
        <f ca="1">IF($AB309="","",IF(OR([1]Tablas!B$1&gt;MATCH("?*",$AB310:$AB326,0),INDEX($T:$T,ROW($M308)+[1]Tablas!B$1)&lt;5),"",IF(INDEX($T:$T,ROW($M308)+[1]Tablas!B$1)&lt;6,"000",SUBSTITUTE(SUBSTITUTE(SUBSTITUTE(SUBSTITUTE(SUBSTITUTE(SUBSTITUTE(SUBSTITUTE(INDIRECT(ADDRESS(ROW($M308)+[1]Tablas!B$1,COLUMN($M309))),", ",""),"Aire","1"),"Agua","2"),"Fuego","3"),"Tierra","4"),"Luz","5"),"Oscuridad","6"))))</f>
        <v/>
      </c>
      <c r="AH309" s="15" t="str">
        <f ca="1">IF($AB309="","",IF(OR([1]Tablas!C$1&gt;MATCH("?*",$AB310:$AB326,0),INDEX($T:$T,ROW($M308)+[1]Tablas!C$1)&lt;5),"",IF(INDEX($T:$T,ROW($M308)+[1]Tablas!C$1)&lt;6,"000",SUBSTITUTE(SUBSTITUTE(SUBSTITUTE(SUBSTITUTE(SUBSTITUTE(SUBSTITUTE(SUBSTITUTE(INDIRECT(ADDRESS(ROW($M308)+[1]Tablas!C$1,COLUMN($M309))),", ",""),"Aire","1"),"Agua","2"),"Fuego","3"),"Tierra","4"),"Luz","5"),"Oscuridad","6"))))</f>
        <v/>
      </c>
      <c r="AI309" s="15" t="str">
        <f ca="1">IF($AB309="","",IF(OR([1]Tablas!D$1&gt;MATCH("?*",$AB310:$AB326,0),INDEX($T:$T,ROW($M308)+[1]Tablas!D$1)&lt;5),"",IF(INDEX($T:$T,ROW($M308)+[1]Tablas!D$1)&lt;6,"000",SUBSTITUTE(SUBSTITUTE(SUBSTITUTE(SUBSTITUTE(SUBSTITUTE(SUBSTITUTE(SUBSTITUTE(INDIRECT(ADDRESS(ROW($M308)+[1]Tablas!D$1,COLUMN($M309))),", ",""),"Aire","1"),"Agua","2"),"Fuego","3"),"Tierra","4"),"Luz","5"),"Oscuridad","6"))))</f>
        <v/>
      </c>
      <c r="AJ309" s="15" t="str">
        <f ca="1">IF($AB309="","",IF(OR([1]Tablas!E$1&gt;MATCH("?*",$AB310:$AB326,0),INDEX($T:$T,ROW($M308)+[1]Tablas!E$1)&lt;5),"",IF(INDEX($T:$T,ROW($M308)+[1]Tablas!E$1)&lt;6,"000",SUBSTITUTE(SUBSTITUTE(SUBSTITUTE(SUBSTITUTE(SUBSTITUTE(SUBSTITUTE(SUBSTITUTE(INDIRECT(ADDRESS(ROW($M308)+[1]Tablas!E$1,COLUMN($M309))),", ",""),"Aire","1"),"Agua","2"),"Fuego","3"),"Tierra","4"),"Luz","5"),"Oscuridad","6"))))</f>
        <v/>
      </c>
      <c r="AK309" s="15" t="str">
        <f ca="1">IF($AB309="","",IF(OR([1]Tablas!F$1&gt;MATCH("?*",$AB310:$AB326,0),INDEX($T:$T,ROW($M308)+[1]Tablas!F$1)&lt;5),"",IF(INDEX($T:$T,ROW($M308)+[1]Tablas!F$1)&lt;6,"000",SUBSTITUTE(SUBSTITUTE(SUBSTITUTE(SUBSTITUTE(SUBSTITUTE(SUBSTITUTE(SUBSTITUTE(INDIRECT(ADDRESS(ROW($M308)+[1]Tablas!F$1,COLUMN($M309))),", ",""),"Aire","1"),"Agua","2"),"Fuego","3"),"Tierra","4"),"Luz","5"),"Oscuridad","6"))))</f>
        <v/>
      </c>
    </row>
    <row r="310" spans="1:37" x14ac:dyDescent="0.25">
      <c r="A310" s="71"/>
      <c r="B310" s="18" t="s">
        <v>485</v>
      </c>
      <c r="C310" s="15">
        <f t="shared" si="76"/>
        <v>30</v>
      </c>
      <c r="D310" s="15">
        <f t="shared" si="77"/>
        <v>1</v>
      </c>
      <c r="E310" s="15" t="s">
        <v>191</v>
      </c>
      <c r="F310" s="15" t="str">
        <f t="array" ref="F310">IF(C310&lt;&gt;"",ADDRESS(ROW(C310),COLUMN(C310))&amp;":"&amp;ADDRESS(ROW(C310)-1+MATCH(TRUE,C311:$C$463&lt;&gt;"",0),COLUMN(U310)),F309)</f>
        <v>$C$310:$U$312</v>
      </c>
      <c r="G310" s="18" t="s">
        <v>244</v>
      </c>
      <c r="H310" s="29" t="s">
        <v>343</v>
      </c>
      <c r="M310" s="18" t="str">
        <f>IFERROR(VLOOKUP(G310,ListaEfectos!$A$4:$F$77,6,0),"")</f>
        <v>Aire</v>
      </c>
      <c r="N310" s="46" t="str">
        <f>IF(G310="requerimiento","Desventaja",IFERROR(IF(VLOOKUP($G310,ListaEfectos!$A$4:$F$77,1,0)&lt;&gt;"","Efecto"),IFERROR(IF(VLOOKUP($G310,ListaDesventajas!$A$2:$A$24,1,0)&lt;&gt;"","Desventaja"),G310)))</f>
        <v>Efecto</v>
      </c>
      <c r="O310" s="17">
        <f ca="1">IF($N310="Efecto",IFERROR(VLOOKUP(H310,INDIRECT(VLOOKUP($G310,ListaEfectos!$A$4:$F$77,2,0)),2,0),0),IF($N310="Desventaja",IFERROR(VLOOKUP(H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10</v>
      </c>
      <c r="P310" s="15">
        <f ca="1">IF($N310="Efecto",IFERROR(VLOOKUP(I310,INDIRECT(VLOOKUP($G310,ListaEfectos!$A$4:$F$77,2,0)),2,0),0),IF($N310="Desventaja",IFERROR(VLOOKUP(I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0</v>
      </c>
      <c r="Q310" s="15">
        <f ca="1">IF($N310="Efecto",IFERROR(VLOOKUP(J310,INDIRECT(VLOOKUP($G310,ListaEfectos!$A$4:$F$77,2,0)),2,0),0),IF($N310="Desventaja",IFERROR(VLOOKUP(J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0</v>
      </c>
      <c r="R310" s="15">
        <f ca="1">IF($N310="Efecto",IFERROR(VLOOKUP(K310,INDIRECT(VLOOKUP($G310,ListaEfectos!$A$4:$F$77,2,0)),2,0),0),IF($N310="Desventaja",IFERROR(VLOOKUP(K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0</v>
      </c>
      <c r="S310" s="15">
        <f ca="1">IF($N310="Efecto",IFERROR(VLOOKUP(L310,INDIRECT(VLOOKUP($G310,ListaEfectos!$A$4:$F$77,2,0)),2,0),0),IF($N310="Desventaja",IFERROR(VLOOKUP(L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0</v>
      </c>
      <c r="T310" s="52">
        <f t="shared" ca="1" si="73"/>
        <v>10</v>
      </c>
      <c r="V310" s="15" t="str">
        <f t="shared" si="74"/>
        <v>Incrementar Turno (+50)</v>
      </c>
      <c r="W310" s="15" t="str">
        <f t="shared" si="75"/>
        <v/>
      </c>
      <c r="X310" s="15" t="str">
        <f t="shared" si="65"/>
        <v/>
      </c>
      <c r="Y310" s="34" t="str">
        <f t="shared" ca="1" si="72"/>
        <v>Incrementar Turno (+50), Potenciar Crítico (+40), Maniobras de Combate y Apuntar (-50)</v>
      </c>
      <c r="Z310" s="34" t="str">
        <f t="shared" ca="1" si="66"/>
        <v/>
      </c>
      <c r="AA310" s="34" t="str">
        <f t="shared" ca="1" si="67"/>
        <v/>
      </c>
      <c r="AB310" s="61" t="str">
        <f t="shared" ca="1" si="68"/>
        <v>Incrementar Turno (+50), Potenciar Crítico (+40), Maniobras de Combate y Apuntar (-50)</v>
      </c>
      <c r="AC310" s="62" t="str">
        <f t="shared" ca="1" si="69"/>
        <v/>
      </c>
      <c r="AD310" s="56" t="str">
        <f t="shared" si="70"/>
        <v>La Mordedura De La Serpiente</v>
      </c>
      <c r="AE310" s="15" t="str">
        <f t="shared" ca="1" si="71"/>
        <v>Aire, Fuego, Tierra, Aire</v>
      </c>
      <c r="AF310" s="15" t="str">
        <f ca="1">IF($AB310="","",IF(OR([1]Tablas!A$1&gt;MATCH("?*",$AB311:$AB327,0),INDEX($T:$T,ROW($M309)+[1]Tablas!A$1)&lt;5),"",IF(INDEX($T:$T,ROW($M309)+[1]Tablas!A$1)&lt;6,"000",SUBSTITUTE(SUBSTITUTE(SUBSTITUTE(SUBSTITUTE(SUBSTITUTE(SUBSTITUTE(SUBSTITUTE(INDIRECT(ADDRESS(ROW($M309)+[1]Tablas!A$1,COLUMN($M310))),", ",""),"Aire","1"),"Agua","2"),"Fuego","3"),"Tierra","4"),"Luz","5"),"Oscuridad","6"))))</f>
        <v>1</v>
      </c>
      <c r="AG310" s="15" t="str">
        <f ca="1">IF($AB310="","",IF(OR([1]Tablas!B$1&gt;MATCH("?*",$AB311:$AB327,0),INDEX($T:$T,ROW($M309)+[1]Tablas!B$1)&lt;5),"",IF(INDEX($T:$T,ROW($M309)+[1]Tablas!B$1)&lt;6,"000",SUBSTITUTE(SUBSTITUTE(SUBSTITUTE(SUBSTITUTE(SUBSTITUTE(SUBSTITUTE(SUBSTITUTE(INDIRECT(ADDRESS(ROW($M309)+[1]Tablas!B$1,COLUMN($M310))),", ",""),"Aire","1"),"Agua","2"),"Fuego","3"),"Tierra","4"),"Luz","5"),"Oscuridad","6"))))</f>
        <v>34</v>
      </c>
      <c r="AH310" s="15" t="str">
        <f ca="1">IF($AB310="","",IF(OR([1]Tablas!C$1&gt;MATCH("?*",$AB311:$AB327,0),INDEX($T:$T,ROW($M309)+[1]Tablas!C$1)&lt;5),"",IF(INDEX($T:$T,ROW($M309)+[1]Tablas!C$1)&lt;6,"000",SUBSTITUTE(SUBSTITUTE(SUBSTITUTE(SUBSTITUTE(SUBSTITUTE(SUBSTITUTE(SUBSTITUTE(INDIRECT(ADDRESS(ROW($M309)+[1]Tablas!C$1,COLUMN($M310))),", ",""),"Aire","1"),"Agua","2"),"Fuego","3"),"Tierra","4"),"Luz","5"),"Oscuridad","6"))))</f>
        <v>1</v>
      </c>
      <c r="AI310" s="15" t="str">
        <f ca="1">IF($AB310="","",IF(OR([1]Tablas!D$1&gt;MATCH("?*",$AB311:$AB327,0),INDEX($T:$T,ROW($M309)+[1]Tablas!D$1)&lt;5),"",IF(INDEX($T:$T,ROW($M309)+[1]Tablas!D$1)&lt;6,"000",SUBSTITUTE(SUBSTITUTE(SUBSTITUTE(SUBSTITUTE(SUBSTITUTE(SUBSTITUTE(SUBSTITUTE(INDIRECT(ADDRESS(ROW($M309)+[1]Tablas!D$1,COLUMN($M310))),", ",""),"Aire","1"),"Agua","2"),"Fuego","3"),"Tierra","4"),"Luz","5"),"Oscuridad","6"))))</f>
        <v/>
      </c>
      <c r="AJ310" s="15" t="str">
        <f ca="1">IF($AB310="","",IF(OR([1]Tablas!E$1&gt;MATCH("?*",$AB311:$AB327,0),INDEX($T:$T,ROW($M309)+[1]Tablas!E$1)&lt;5),"",IF(INDEX($T:$T,ROW($M309)+[1]Tablas!E$1)&lt;6,"000",SUBSTITUTE(SUBSTITUTE(SUBSTITUTE(SUBSTITUTE(SUBSTITUTE(SUBSTITUTE(SUBSTITUTE(INDIRECT(ADDRESS(ROW($M309)+[1]Tablas!E$1,COLUMN($M310))),", ",""),"Aire","1"),"Agua","2"),"Fuego","3"),"Tierra","4"),"Luz","5"),"Oscuridad","6"))))</f>
        <v/>
      </c>
      <c r="AK310" s="15" t="str">
        <f ca="1">IF($AB310="","",IF(OR([1]Tablas!F$1&gt;MATCH("?*",$AB311:$AB327,0),INDEX($T:$T,ROW($M309)+[1]Tablas!F$1)&lt;5),"",IF(INDEX($T:$T,ROW($M309)+[1]Tablas!F$1)&lt;6,"000",SUBSTITUTE(SUBSTITUTE(SUBSTITUTE(SUBSTITUTE(SUBSTITUTE(SUBSTITUTE(SUBSTITUTE(INDIRECT(ADDRESS(ROW($M309)+[1]Tablas!F$1,COLUMN($M310))),", ",""),"Aire","1"),"Agua","2"),"Fuego","3"),"Tierra","4"),"Luz","5"),"Oscuridad","6"))))</f>
        <v/>
      </c>
    </row>
    <row r="311" spans="1:37" x14ac:dyDescent="0.25">
      <c r="A311" s="71"/>
      <c r="C311" s="15" t="str">
        <f t="shared" si="76"/>
        <v/>
      </c>
      <c r="D311" s="15" t="str">
        <f t="shared" si="77"/>
        <v/>
      </c>
      <c r="E311" s="15" t="s">
        <v>192</v>
      </c>
      <c r="F311" s="15" t="str">
        <f t="array" ref="F311">IF(C311&lt;&gt;"",ADDRESS(ROW(C311),COLUMN(C311))&amp;":"&amp;ADDRESS(ROW(C311)-1+MATCH(TRUE,C312:$C$463&lt;&gt;"",0),COLUMN(U311)),F310)</f>
        <v>$C$310:$U$312</v>
      </c>
      <c r="G311" s="18" t="s">
        <v>254</v>
      </c>
      <c r="H311" s="29" t="s">
        <v>352</v>
      </c>
      <c r="M311" s="18" t="str">
        <f>IFERROR(VLOOKUP(G311,ListaEfectos!$A$4:$F$77,6,0),"")</f>
        <v>Fuego, Tierra</v>
      </c>
      <c r="N311" s="46" t="str">
        <f>IF(G311="requerimiento","Desventaja",IFERROR(IF(VLOOKUP($G311,ListaEfectos!$A$4:$F$77,1,0)&lt;&gt;"","Efecto"),IFERROR(IF(VLOOKUP($G311,ListaDesventajas!$A$2:$A$24,1,0)&lt;&gt;"","Desventaja"),G311)))</f>
        <v>Efecto</v>
      </c>
      <c r="O311" s="17">
        <f ca="1">IF($N311="Efecto",IFERROR(VLOOKUP(H311,INDIRECT(VLOOKUP($G311,ListaEfectos!$A$4:$F$77,2,0)),2,0),0),IF($N311="Desventaja",IFERROR(VLOOKUP(H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10</v>
      </c>
      <c r="P311" s="15">
        <f ca="1">IF($N311="Efecto",IFERROR(VLOOKUP(I311,INDIRECT(VLOOKUP($G311,ListaEfectos!$A$4:$F$77,2,0)),2,0),0),IF($N311="Desventaja",IFERROR(VLOOKUP(I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0</v>
      </c>
      <c r="Q311" s="15">
        <f ca="1">IF($N311="Efecto",IFERROR(VLOOKUP(J311,INDIRECT(VLOOKUP($G311,ListaEfectos!$A$4:$F$77,2,0)),2,0),0),IF($N311="Desventaja",IFERROR(VLOOKUP(J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0</v>
      </c>
      <c r="R311" s="15">
        <f ca="1">IF($N311="Efecto",IFERROR(VLOOKUP(K311,INDIRECT(VLOOKUP($G311,ListaEfectos!$A$4:$F$77,2,0)),2,0),0),IF($N311="Desventaja",IFERROR(VLOOKUP(K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0</v>
      </c>
      <c r="S311" s="15">
        <f ca="1">IF($N311="Efecto",IFERROR(VLOOKUP(L311,INDIRECT(VLOOKUP($G311,ListaEfectos!$A$4:$F$77,2,0)),2,0),0),IF($N311="Desventaja",IFERROR(VLOOKUP(L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0</v>
      </c>
      <c r="T311" s="52">
        <f t="shared" ca="1" si="73"/>
        <v>10</v>
      </c>
      <c r="V311" s="15" t="str">
        <f t="shared" si="74"/>
        <v>Potenciar Crítico (+40)</v>
      </c>
      <c r="W311" s="15" t="str">
        <f t="shared" si="75"/>
        <v/>
      </c>
      <c r="X311" s="15" t="str">
        <f t="shared" si="65"/>
        <v/>
      </c>
      <c r="Y311" s="34" t="str">
        <f t="shared" ca="1" si="72"/>
        <v/>
      </c>
      <c r="Z311" s="34" t="str">
        <f t="shared" ca="1" si="66"/>
        <v/>
      </c>
      <c r="AA311" s="34" t="str">
        <f t="shared" ca="1" si="67"/>
        <v/>
      </c>
      <c r="AB311" s="61" t="str">
        <f t="shared" ca="1" si="68"/>
        <v/>
      </c>
      <c r="AC311" s="62" t="str">
        <f t="shared" ca="1" si="69"/>
        <v/>
      </c>
      <c r="AD311" s="56" t="str">
        <f t="shared" si="70"/>
        <v/>
      </c>
      <c r="AE311" s="15" t="str">
        <f t="shared" ca="1" si="71"/>
        <v/>
      </c>
      <c r="AF311" s="15" t="str">
        <f ca="1">IF($AB311="","",IF(OR([1]Tablas!A$1&gt;MATCH("?*",$AB312:$AB328,0),INDEX($T:$T,ROW($M310)+[1]Tablas!A$1)&lt;5),"",IF(INDEX($T:$T,ROW($M310)+[1]Tablas!A$1)&lt;6,"000",SUBSTITUTE(SUBSTITUTE(SUBSTITUTE(SUBSTITUTE(SUBSTITUTE(SUBSTITUTE(SUBSTITUTE(INDIRECT(ADDRESS(ROW($M310)+[1]Tablas!A$1,COLUMN($M311))),", ",""),"Aire","1"),"Agua","2"),"Fuego","3"),"Tierra","4"),"Luz","5"),"Oscuridad","6"))))</f>
        <v/>
      </c>
      <c r="AG311" s="15" t="str">
        <f ca="1">IF($AB311="","",IF(OR([1]Tablas!B$1&gt;MATCH("?*",$AB312:$AB328,0),INDEX($T:$T,ROW($M310)+[1]Tablas!B$1)&lt;5),"",IF(INDEX($T:$T,ROW($M310)+[1]Tablas!B$1)&lt;6,"000",SUBSTITUTE(SUBSTITUTE(SUBSTITUTE(SUBSTITUTE(SUBSTITUTE(SUBSTITUTE(SUBSTITUTE(INDIRECT(ADDRESS(ROW($M310)+[1]Tablas!B$1,COLUMN($M311))),", ",""),"Aire","1"),"Agua","2"),"Fuego","3"),"Tierra","4"),"Luz","5"),"Oscuridad","6"))))</f>
        <v/>
      </c>
      <c r="AH311" s="15" t="str">
        <f ca="1">IF($AB311="","",IF(OR([1]Tablas!C$1&gt;MATCH("?*",$AB312:$AB328,0),INDEX($T:$T,ROW($M310)+[1]Tablas!C$1)&lt;5),"",IF(INDEX($T:$T,ROW($M310)+[1]Tablas!C$1)&lt;6,"000",SUBSTITUTE(SUBSTITUTE(SUBSTITUTE(SUBSTITUTE(SUBSTITUTE(SUBSTITUTE(SUBSTITUTE(INDIRECT(ADDRESS(ROW($M310)+[1]Tablas!C$1,COLUMN($M311))),", ",""),"Aire","1"),"Agua","2"),"Fuego","3"),"Tierra","4"),"Luz","5"),"Oscuridad","6"))))</f>
        <v/>
      </c>
      <c r="AI311" s="15" t="str">
        <f ca="1">IF($AB311="","",IF(OR([1]Tablas!D$1&gt;MATCH("?*",$AB312:$AB328,0),INDEX($T:$T,ROW($M310)+[1]Tablas!D$1)&lt;5),"",IF(INDEX($T:$T,ROW($M310)+[1]Tablas!D$1)&lt;6,"000",SUBSTITUTE(SUBSTITUTE(SUBSTITUTE(SUBSTITUTE(SUBSTITUTE(SUBSTITUTE(SUBSTITUTE(INDIRECT(ADDRESS(ROW($M310)+[1]Tablas!D$1,COLUMN($M311))),", ",""),"Aire","1"),"Agua","2"),"Fuego","3"),"Tierra","4"),"Luz","5"),"Oscuridad","6"))))</f>
        <v/>
      </c>
      <c r="AJ311" s="15" t="str">
        <f ca="1">IF($AB311="","",IF(OR([1]Tablas!E$1&gt;MATCH("?*",$AB312:$AB328,0),INDEX($T:$T,ROW($M310)+[1]Tablas!E$1)&lt;5),"",IF(INDEX($T:$T,ROW($M310)+[1]Tablas!E$1)&lt;6,"000",SUBSTITUTE(SUBSTITUTE(SUBSTITUTE(SUBSTITUTE(SUBSTITUTE(SUBSTITUTE(SUBSTITUTE(INDIRECT(ADDRESS(ROW($M310)+[1]Tablas!E$1,COLUMN($M311))),", ",""),"Aire","1"),"Agua","2"),"Fuego","3"),"Tierra","4"),"Luz","5"),"Oscuridad","6"))))</f>
        <v/>
      </c>
      <c r="AK311" s="15" t="str">
        <f ca="1">IF($AB311="","",IF(OR([1]Tablas!F$1&gt;MATCH("?*",$AB312:$AB328,0),INDEX($T:$T,ROW($M310)+[1]Tablas!F$1)&lt;5),"",IF(INDEX($T:$T,ROW($M310)+[1]Tablas!F$1)&lt;6,"000",SUBSTITUTE(SUBSTITUTE(SUBSTITUTE(SUBSTITUTE(SUBSTITUTE(SUBSTITUTE(SUBSTITUTE(INDIRECT(ADDRESS(ROW($M310)+[1]Tablas!F$1,COLUMN($M311))),", ",""),"Aire","1"),"Agua","2"),"Fuego","3"),"Tierra","4"),"Luz","5"),"Oscuridad","6"))))</f>
        <v/>
      </c>
    </row>
    <row r="312" spans="1:37" x14ac:dyDescent="0.25">
      <c r="A312" s="71"/>
      <c r="C312" s="15" t="str">
        <f t="shared" si="76"/>
        <v/>
      </c>
      <c r="D312" s="15" t="str">
        <f t="shared" si="77"/>
        <v/>
      </c>
      <c r="E312" s="15" t="s">
        <v>112</v>
      </c>
      <c r="F312" s="15" t="str">
        <f t="array" ref="F312">IF(C312&lt;&gt;"",ADDRESS(ROW(C312),COLUMN(C312))&amp;":"&amp;ADDRESS(ROW(C312)-1+MATCH(TRUE,C313:$C$463&lt;&gt;"",0),COLUMN(U312)),F311)</f>
        <v>$C$310:$U$312</v>
      </c>
      <c r="G312" s="18" t="s">
        <v>305</v>
      </c>
      <c r="H312" s="29" t="s">
        <v>359</v>
      </c>
      <c r="M312" s="18" t="str">
        <f>IFERROR(VLOOKUP(G312,ListaEfectos!$A$4:$F$77,6,0),"")</f>
        <v>Aire</v>
      </c>
      <c r="N312" s="46" t="str">
        <f>IF(G312="requerimiento","Desventaja",IFERROR(IF(VLOOKUP($G312,ListaEfectos!$A$4:$F$77,1,0)&lt;&gt;"","Efecto"),IFERROR(IF(VLOOKUP($G312,ListaDesventajas!$A$2:$A$24,1,0)&lt;&gt;"","Desventaja"),G312)))</f>
        <v>Efecto</v>
      </c>
      <c r="O312" s="17">
        <f ca="1">IF($N312="Efecto",IFERROR(VLOOKUP(H312,INDIRECT(VLOOKUP($G312,ListaEfectos!$A$4:$F$77,2,0)),2,0),0),IF($N312="Desventaja",IFERROR(VLOOKUP(H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10</v>
      </c>
      <c r="P312" s="15">
        <f ca="1">IF($N312="Efecto",IFERROR(VLOOKUP(I312,INDIRECT(VLOOKUP($G312,ListaEfectos!$A$4:$F$77,2,0)),2,0),0),IF($N312="Desventaja",IFERROR(VLOOKUP(I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0</v>
      </c>
      <c r="Q312" s="15">
        <f ca="1">IF($N312="Efecto",IFERROR(VLOOKUP(J312,INDIRECT(VLOOKUP($G312,ListaEfectos!$A$4:$F$77,2,0)),2,0),0),IF($N312="Desventaja",IFERROR(VLOOKUP(J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0</v>
      </c>
      <c r="R312" s="15">
        <f ca="1">IF($N312="Efecto",IFERROR(VLOOKUP(K312,INDIRECT(VLOOKUP($G312,ListaEfectos!$A$4:$F$77,2,0)),2,0),0),IF($N312="Desventaja",IFERROR(VLOOKUP(K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0</v>
      </c>
      <c r="S312" s="15">
        <f ca="1">IF($N312="Efecto",IFERROR(VLOOKUP(L312,INDIRECT(VLOOKUP($G312,ListaEfectos!$A$4:$F$77,2,0)),2,0),0),IF($N312="Desventaja",IFERROR(VLOOKUP(L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0</v>
      </c>
      <c r="T312" s="52">
        <f t="shared" ca="1" si="73"/>
        <v>10</v>
      </c>
      <c r="V312" s="15" t="str">
        <f t="shared" si="74"/>
        <v>Maniobras de Combate y Apuntar (-50)</v>
      </c>
      <c r="W312" s="15" t="str">
        <f t="shared" si="75"/>
        <v/>
      </c>
      <c r="X312" s="15" t="str">
        <f t="shared" si="65"/>
        <v/>
      </c>
      <c r="Y312" s="34" t="str">
        <f t="shared" ca="1" si="72"/>
        <v/>
      </c>
      <c r="Z312" s="34" t="str">
        <f t="shared" ca="1" si="66"/>
        <v/>
      </c>
      <c r="AA312" s="34" t="str">
        <f t="shared" ca="1" si="67"/>
        <v/>
      </c>
      <c r="AB312" s="61" t="str">
        <f t="shared" ca="1" si="68"/>
        <v/>
      </c>
      <c r="AC312" s="62" t="str">
        <f t="shared" ca="1" si="69"/>
        <v/>
      </c>
      <c r="AD312" s="56" t="str">
        <f t="shared" si="70"/>
        <v/>
      </c>
      <c r="AE312" s="15" t="str">
        <f t="shared" ca="1" si="71"/>
        <v/>
      </c>
      <c r="AF312" s="15" t="str">
        <f ca="1">IF($AB312="","",IF(OR([1]Tablas!A$1&gt;MATCH("?*",$AB313:$AB329,0),INDEX($T:$T,ROW($M311)+[1]Tablas!A$1)&lt;5),"",IF(INDEX($T:$T,ROW($M311)+[1]Tablas!A$1)&lt;6,"000",SUBSTITUTE(SUBSTITUTE(SUBSTITUTE(SUBSTITUTE(SUBSTITUTE(SUBSTITUTE(SUBSTITUTE(INDIRECT(ADDRESS(ROW($M311)+[1]Tablas!A$1,COLUMN($M312))),", ",""),"Aire","1"),"Agua","2"),"Fuego","3"),"Tierra","4"),"Luz","5"),"Oscuridad","6"))))</f>
        <v/>
      </c>
      <c r="AG312" s="15" t="str">
        <f ca="1">IF($AB312="","",IF(OR([1]Tablas!B$1&gt;MATCH("?*",$AB313:$AB329,0),INDEX($T:$T,ROW($M311)+[1]Tablas!B$1)&lt;5),"",IF(INDEX($T:$T,ROW($M311)+[1]Tablas!B$1)&lt;6,"000",SUBSTITUTE(SUBSTITUTE(SUBSTITUTE(SUBSTITUTE(SUBSTITUTE(SUBSTITUTE(SUBSTITUTE(INDIRECT(ADDRESS(ROW($M311)+[1]Tablas!B$1,COLUMN($M312))),", ",""),"Aire","1"),"Agua","2"),"Fuego","3"),"Tierra","4"),"Luz","5"),"Oscuridad","6"))))</f>
        <v/>
      </c>
      <c r="AH312" s="15" t="str">
        <f ca="1">IF($AB312="","",IF(OR([1]Tablas!C$1&gt;MATCH("?*",$AB313:$AB329,0),INDEX($T:$T,ROW($M311)+[1]Tablas!C$1)&lt;5),"",IF(INDEX($T:$T,ROW($M311)+[1]Tablas!C$1)&lt;6,"000",SUBSTITUTE(SUBSTITUTE(SUBSTITUTE(SUBSTITUTE(SUBSTITUTE(SUBSTITUTE(SUBSTITUTE(INDIRECT(ADDRESS(ROW($M311)+[1]Tablas!C$1,COLUMN($M312))),", ",""),"Aire","1"),"Agua","2"),"Fuego","3"),"Tierra","4"),"Luz","5"),"Oscuridad","6"))))</f>
        <v/>
      </c>
      <c r="AI312" s="15" t="str">
        <f ca="1">IF($AB312="","",IF(OR([1]Tablas!D$1&gt;MATCH("?*",$AB313:$AB329,0),INDEX($T:$T,ROW($M311)+[1]Tablas!D$1)&lt;5),"",IF(INDEX($T:$T,ROW($M311)+[1]Tablas!D$1)&lt;6,"000",SUBSTITUTE(SUBSTITUTE(SUBSTITUTE(SUBSTITUTE(SUBSTITUTE(SUBSTITUTE(SUBSTITUTE(INDIRECT(ADDRESS(ROW($M311)+[1]Tablas!D$1,COLUMN($M312))),", ",""),"Aire","1"),"Agua","2"),"Fuego","3"),"Tierra","4"),"Luz","5"),"Oscuridad","6"))))</f>
        <v/>
      </c>
      <c r="AJ312" s="15" t="str">
        <f ca="1">IF($AB312="","",IF(OR([1]Tablas!E$1&gt;MATCH("?*",$AB313:$AB329,0),INDEX($T:$T,ROW($M311)+[1]Tablas!E$1)&lt;5),"",IF(INDEX($T:$T,ROW($M311)+[1]Tablas!E$1)&lt;6,"000",SUBSTITUTE(SUBSTITUTE(SUBSTITUTE(SUBSTITUTE(SUBSTITUTE(SUBSTITUTE(SUBSTITUTE(INDIRECT(ADDRESS(ROW($M311)+[1]Tablas!E$1,COLUMN($M312))),", ",""),"Aire","1"),"Agua","2"),"Fuego","3"),"Tierra","4"),"Luz","5"),"Oscuridad","6"))))</f>
        <v/>
      </c>
      <c r="AK312" s="15" t="str">
        <f ca="1">IF($AB312="","",IF(OR([1]Tablas!F$1&gt;MATCH("?*",$AB313:$AB329,0),INDEX($T:$T,ROW($M311)+[1]Tablas!F$1)&lt;5),"",IF(INDEX($T:$T,ROW($M311)+[1]Tablas!F$1)&lt;6,"000",SUBSTITUTE(SUBSTITUTE(SUBSTITUTE(SUBSTITUTE(SUBSTITUTE(SUBSTITUTE(SUBSTITUTE(INDIRECT(ADDRESS(ROW($M311)+[1]Tablas!F$1,COLUMN($M312))),", ",""),"Aire","1"),"Agua","2"),"Fuego","3"),"Tierra","4"),"Luz","5"),"Oscuridad","6"))))</f>
        <v/>
      </c>
    </row>
    <row r="313" spans="1:37" x14ac:dyDescent="0.25">
      <c r="A313" s="71"/>
      <c r="B313" s="18" t="s">
        <v>486</v>
      </c>
      <c r="C313" s="15">
        <f t="shared" si="76"/>
        <v>50</v>
      </c>
      <c r="D313" s="15">
        <f t="shared" si="77"/>
        <v>2</v>
      </c>
      <c r="E313" s="15" t="s">
        <v>193</v>
      </c>
      <c r="F313" s="15" t="str">
        <f t="array" ref="F313">IF(C313&lt;&gt;"",ADDRESS(ROW(C313),COLUMN(C313))&amp;":"&amp;ADDRESS(ROW(C313)-1+MATCH(TRUE,C314:$C$463&lt;&gt;"",0),COLUMN(U313)),F312)</f>
        <v>$C$313:$U$315</v>
      </c>
      <c r="G313" s="18" t="s">
        <v>342</v>
      </c>
      <c r="H313" s="28" t="s">
        <v>586</v>
      </c>
      <c r="M313" s="18" t="str">
        <f>IFERROR(VLOOKUP(G313,ListaEfectos!$A$4:$F$77,6,0),"")</f>
        <v>Agua, Aire, Oscuridad</v>
      </c>
      <c r="N313" s="46" t="str">
        <f>IF(G313="requerimiento","Desventaja",IFERROR(IF(VLOOKUP($G313,ListaEfectos!$A$4:$F$77,1,0)&lt;&gt;"","Efecto"),IFERROR(IF(VLOOKUP($G313,ListaDesventajas!$A$2:$A$24,1,0)&lt;&gt;"","Desventaja"),G313)))</f>
        <v>Efecto</v>
      </c>
      <c r="O313" s="17">
        <f ca="1">IF($N313="Efecto",IFERROR(VLOOKUP(H313,INDIRECT(VLOOKUP($G313,ListaEfectos!$A$4:$F$77,2,0)),2,0),0),IF($N313="Desventaja",IFERROR(VLOOKUP(H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20</v>
      </c>
      <c r="P313" s="15">
        <f ca="1">IF($N313="Efecto",IFERROR(VLOOKUP(I313,INDIRECT(VLOOKUP($G313,ListaEfectos!$A$4:$F$77,2,0)),2,0),0),IF($N313="Desventaja",IFERROR(VLOOKUP(I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0</v>
      </c>
      <c r="Q313" s="15">
        <f ca="1">IF($N313="Efecto",IFERROR(VLOOKUP(J313,INDIRECT(VLOOKUP($G313,ListaEfectos!$A$4:$F$77,2,0)),2,0),0),IF($N313="Desventaja",IFERROR(VLOOKUP(J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0</v>
      </c>
      <c r="R313" s="15">
        <f ca="1">IF($N313="Efecto",IFERROR(VLOOKUP(K313,INDIRECT(VLOOKUP($G313,ListaEfectos!$A$4:$F$77,2,0)),2,0),0),IF($N313="Desventaja",IFERROR(VLOOKUP(K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0</v>
      </c>
      <c r="S313" s="15">
        <f ca="1">IF($N313="Efecto",IFERROR(VLOOKUP(L313,INDIRECT(VLOOKUP($G313,ListaEfectos!$A$4:$F$77,2,0)),2,0),0),IF($N313="Desventaja",IFERROR(VLOOKUP(L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0</v>
      </c>
      <c r="T313" s="52">
        <f t="shared" ca="1" si="73"/>
        <v>20</v>
      </c>
      <c r="V313" s="15" t="str">
        <f t="shared" si="74"/>
        <v>Camuflar Ataque (Inhumano (320))</v>
      </c>
      <c r="W313" s="15" t="str">
        <f t="shared" si="75"/>
        <v/>
      </c>
      <c r="X313" s="15" t="str">
        <f t="shared" si="65"/>
        <v/>
      </c>
      <c r="Y313" s="34" t="str">
        <f t="shared" ca="1" si="72"/>
        <v>Camuflar Ataque (Inhumano (320)), Espejismo (1 imagen, Indetección Casi Imposible (240)), Incrementar Turno (+50)</v>
      </c>
      <c r="Z313" s="34" t="str">
        <f t="shared" ca="1" si="66"/>
        <v/>
      </c>
      <c r="AA313" s="34" t="str">
        <f t="shared" ca="1" si="67"/>
        <v/>
      </c>
      <c r="AB313" s="61" t="str">
        <f t="shared" ca="1" si="68"/>
        <v>Camuflar Ataque (Inhumano (320)), Espejismo (1 imagen, Indetección Casi Imposible (240)), Incrementar Turno (+50)</v>
      </c>
      <c r="AC313" s="62" t="str">
        <f t="shared" ca="1" si="69"/>
        <v/>
      </c>
      <c r="AD313" s="56" t="str">
        <f t="shared" si="70"/>
        <v>La Ilusión De La Mantis</v>
      </c>
      <c r="AE313" s="15" t="str">
        <f t="shared" ca="1" si="71"/>
        <v>Agua, Aire, Oscuridad, Agua, Aire</v>
      </c>
      <c r="AF313" s="15" t="str">
        <f ca="1">IF($AB313="","",IF(OR([1]Tablas!A$1&gt;MATCH("?*",$AB314:$AB330,0),INDEX($T:$T,ROW($M312)+[1]Tablas!A$1)&lt;5),"",IF(INDEX($T:$T,ROW($M312)+[1]Tablas!A$1)&lt;6,"000",SUBSTITUTE(SUBSTITUTE(SUBSTITUTE(SUBSTITUTE(SUBSTITUTE(SUBSTITUTE(SUBSTITUTE(INDIRECT(ADDRESS(ROW($M312)+[1]Tablas!A$1,COLUMN($M313))),", ",""),"Aire","1"),"Agua","2"),"Fuego","3"),"Tierra","4"),"Luz","5"),"Oscuridad","6"))))</f>
        <v>216</v>
      </c>
      <c r="AG313" s="15" t="str">
        <f ca="1">IF($AB313="","",IF(OR([1]Tablas!B$1&gt;MATCH("?*",$AB314:$AB330,0),INDEX($T:$T,ROW($M312)+[1]Tablas!B$1)&lt;5),"",IF(INDEX($T:$T,ROW($M312)+[1]Tablas!B$1)&lt;6,"000",SUBSTITUTE(SUBSTITUTE(SUBSTITUTE(SUBSTITUTE(SUBSTITUTE(SUBSTITUTE(SUBSTITUTE(INDIRECT(ADDRESS(ROW($M312)+[1]Tablas!B$1,COLUMN($M313))),", ",""),"Aire","1"),"Agua","2"),"Fuego","3"),"Tierra","4"),"Luz","5"),"Oscuridad","6"))))</f>
        <v>2</v>
      </c>
      <c r="AH313" s="15" t="str">
        <f ca="1">IF($AB313="","",IF(OR([1]Tablas!C$1&gt;MATCH("?*",$AB314:$AB330,0),INDEX($T:$T,ROW($M312)+[1]Tablas!C$1)&lt;5),"",IF(INDEX($T:$T,ROW($M312)+[1]Tablas!C$1)&lt;6,"000",SUBSTITUTE(SUBSTITUTE(SUBSTITUTE(SUBSTITUTE(SUBSTITUTE(SUBSTITUTE(SUBSTITUTE(INDIRECT(ADDRESS(ROW($M312)+[1]Tablas!C$1,COLUMN($M313))),", ",""),"Aire","1"),"Agua","2"),"Fuego","3"),"Tierra","4"),"Luz","5"),"Oscuridad","6"))))</f>
        <v>1</v>
      </c>
      <c r="AI313" s="15" t="str">
        <f ca="1">IF($AB313="","",IF(OR([1]Tablas!D$1&gt;MATCH("?*",$AB314:$AB330,0),INDEX($T:$T,ROW($M312)+[1]Tablas!D$1)&lt;5),"",IF(INDEX($T:$T,ROW($M312)+[1]Tablas!D$1)&lt;6,"000",SUBSTITUTE(SUBSTITUTE(SUBSTITUTE(SUBSTITUTE(SUBSTITUTE(SUBSTITUTE(SUBSTITUTE(INDIRECT(ADDRESS(ROW($M312)+[1]Tablas!D$1,COLUMN($M313))),", ",""),"Aire","1"),"Agua","2"),"Fuego","3"),"Tierra","4"),"Luz","5"),"Oscuridad","6"))))</f>
        <v/>
      </c>
      <c r="AJ313" s="15" t="str">
        <f ca="1">IF($AB313="","",IF(OR([1]Tablas!E$1&gt;MATCH("?*",$AB314:$AB330,0),INDEX($T:$T,ROW($M312)+[1]Tablas!E$1)&lt;5),"",IF(INDEX($T:$T,ROW($M312)+[1]Tablas!E$1)&lt;6,"000",SUBSTITUTE(SUBSTITUTE(SUBSTITUTE(SUBSTITUTE(SUBSTITUTE(SUBSTITUTE(SUBSTITUTE(INDIRECT(ADDRESS(ROW($M312)+[1]Tablas!E$1,COLUMN($M313))),", ",""),"Aire","1"),"Agua","2"),"Fuego","3"),"Tierra","4"),"Luz","5"),"Oscuridad","6"))))</f>
        <v/>
      </c>
      <c r="AK313" s="15" t="str">
        <f ca="1">IF($AB313="","",IF(OR([1]Tablas!F$1&gt;MATCH("?*",$AB314:$AB330,0),INDEX($T:$T,ROW($M312)+[1]Tablas!F$1)&lt;5),"",IF(INDEX($T:$T,ROW($M312)+[1]Tablas!F$1)&lt;6,"000",SUBSTITUTE(SUBSTITUTE(SUBSTITUTE(SUBSTITUTE(SUBSTITUTE(SUBSTITUTE(SUBSTITUTE(INDIRECT(ADDRESS(ROW($M312)+[1]Tablas!F$1,COLUMN($M313))),", ",""),"Aire","1"),"Agua","2"),"Fuego","3"),"Tierra","4"),"Luz","5"),"Oscuridad","6"))))</f>
        <v/>
      </c>
    </row>
    <row r="314" spans="1:37" x14ac:dyDescent="0.25">
      <c r="A314" s="71"/>
      <c r="C314" s="15" t="str">
        <f t="shared" si="76"/>
        <v/>
      </c>
      <c r="D314" s="15" t="str">
        <f t="shared" si="77"/>
        <v/>
      </c>
      <c r="E314" s="15" t="s">
        <v>194</v>
      </c>
      <c r="F314" s="15" t="str">
        <f t="array" ref="F314">IF(C314&lt;&gt;"",ADDRESS(ROW(C314),COLUMN(C314))&amp;":"&amp;ADDRESS(ROW(C314)-1+MATCH(TRUE,C315:$C$463&lt;&gt;"",0),COLUMN(U314)),F313)</f>
        <v>$C$313:$U$315</v>
      </c>
      <c r="G314" s="18" t="s">
        <v>538</v>
      </c>
      <c r="H314" s="28" t="s">
        <v>1015</v>
      </c>
      <c r="I314" s="15" t="s">
        <v>810</v>
      </c>
      <c r="M314" s="18" t="str">
        <f>IFERROR(VLOOKUP(G314,ListaEfectos!$A$4:$F$77,6,0),"")</f>
        <v>Agua</v>
      </c>
      <c r="N314" s="46" t="str">
        <f>IF(G314="requerimiento","Desventaja",IFERROR(IF(VLOOKUP($G314,ListaEfectos!$A$4:$F$77,1,0)&lt;&gt;"","Efecto"),IFERROR(IF(VLOOKUP($G314,ListaDesventajas!$A$2:$A$24,1,0)&lt;&gt;"","Desventaja"),G314)))</f>
        <v>Efecto</v>
      </c>
      <c r="O314" s="17">
        <f ca="1">IF($N314="Efecto",IFERROR(VLOOKUP(H314,INDIRECT(VLOOKUP($G314,ListaEfectos!$A$4:$F$77,2,0)),2,0),0),IF($N314="Desventaja",IFERROR(VLOOKUP(H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5</v>
      </c>
      <c r="P314" s="15">
        <f ca="1">IF($N314="Efecto",IFERROR(VLOOKUP(I314,INDIRECT(VLOOKUP($G314,ListaEfectos!$A$4:$F$77,2,0)),2,0),0),IF($N314="Desventaja",IFERROR(VLOOKUP(I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15</v>
      </c>
      <c r="Q314" s="15">
        <f ca="1">IF($N314="Efecto",IFERROR(VLOOKUP(J314,INDIRECT(VLOOKUP($G314,ListaEfectos!$A$4:$F$77,2,0)),2,0),0),IF($N314="Desventaja",IFERROR(VLOOKUP(J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0</v>
      </c>
      <c r="R314" s="15">
        <f ca="1">IF($N314="Efecto",IFERROR(VLOOKUP(K314,INDIRECT(VLOOKUP($G314,ListaEfectos!$A$4:$F$77,2,0)),2,0),0),IF($N314="Desventaja",IFERROR(VLOOKUP(K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0</v>
      </c>
      <c r="S314" s="15">
        <f ca="1">IF($N314="Efecto",IFERROR(VLOOKUP(L314,INDIRECT(VLOOKUP($G314,ListaEfectos!$A$4:$F$77,2,0)),2,0),0),IF($N314="Desventaja",IFERROR(VLOOKUP(L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0</v>
      </c>
      <c r="T314" s="52">
        <f t="shared" ca="1" si="73"/>
        <v>20</v>
      </c>
      <c r="V314" s="15" t="str">
        <f t="shared" si="74"/>
        <v>Espejismo (1 imagen, Indetección Casi Imposible (240))</v>
      </c>
      <c r="W314" s="15" t="str">
        <f t="shared" si="75"/>
        <v/>
      </c>
      <c r="X314" s="15" t="str">
        <f t="shared" si="65"/>
        <v/>
      </c>
      <c r="Y314" s="34" t="str">
        <f t="shared" ca="1" si="72"/>
        <v/>
      </c>
      <c r="Z314" s="34" t="str">
        <f t="shared" ca="1" si="66"/>
        <v/>
      </c>
      <c r="AA314" s="34" t="str">
        <f t="shared" ca="1" si="67"/>
        <v/>
      </c>
      <c r="AB314" s="61" t="str">
        <f t="shared" ca="1" si="68"/>
        <v/>
      </c>
      <c r="AC314" s="62" t="str">
        <f t="shared" ca="1" si="69"/>
        <v/>
      </c>
      <c r="AD314" s="56" t="str">
        <f t="shared" si="70"/>
        <v/>
      </c>
      <c r="AE314" s="15" t="str">
        <f t="shared" ca="1" si="71"/>
        <v/>
      </c>
      <c r="AF314" s="15" t="str">
        <f ca="1">IF($AB314="","",IF(OR([1]Tablas!A$1&gt;MATCH("?*",$AB315:$AB331,0),INDEX($T:$T,ROW($M313)+[1]Tablas!A$1)&lt;5),"",IF(INDEX($T:$T,ROW($M313)+[1]Tablas!A$1)&lt;6,"000",SUBSTITUTE(SUBSTITUTE(SUBSTITUTE(SUBSTITUTE(SUBSTITUTE(SUBSTITUTE(SUBSTITUTE(INDIRECT(ADDRESS(ROW($M313)+[1]Tablas!A$1,COLUMN($M314))),", ",""),"Aire","1"),"Agua","2"),"Fuego","3"),"Tierra","4"),"Luz","5"),"Oscuridad","6"))))</f>
        <v/>
      </c>
      <c r="AG314" s="15" t="str">
        <f ca="1">IF($AB314="","",IF(OR([1]Tablas!B$1&gt;MATCH("?*",$AB315:$AB331,0),INDEX($T:$T,ROW($M313)+[1]Tablas!B$1)&lt;5),"",IF(INDEX($T:$T,ROW($M313)+[1]Tablas!B$1)&lt;6,"000",SUBSTITUTE(SUBSTITUTE(SUBSTITUTE(SUBSTITUTE(SUBSTITUTE(SUBSTITUTE(SUBSTITUTE(INDIRECT(ADDRESS(ROW($M313)+[1]Tablas!B$1,COLUMN($M314))),", ",""),"Aire","1"),"Agua","2"),"Fuego","3"),"Tierra","4"),"Luz","5"),"Oscuridad","6"))))</f>
        <v/>
      </c>
      <c r="AH314" s="15" t="str">
        <f ca="1">IF($AB314="","",IF(OR([1]Tablas!C$1&gt;MATCH("?*",$AB315:$AB331,0),INDEX($T:$T,ROW($M313)+[1]Tablas!C$1)&lt;5),"",IF(INDEX($T:$T,ROW($M313)+[1]Tablas!C$1)&lt;6,"000",SUBSTITUTE(SUBSTITUTE(SUBSTITUTE(SUBSTITUTE(SUBSTITUTE(SUBSTITUTE(SUBSTITUTE(INDIRECT(ADDRESS(ROW($M313)+[1]Tablas!C$1,COLUMN($M314))),", ",""),"Aire","1"),"Agua","2"),"Fuego","3"),"Tierra","4"),"Luz","5"),"Oscuridad","6"))))</f>
        <v/>
      </c>
      <c r="AI314" s="15" t="str">
        <f ca="1">IF($AB314="","",IF(OR([1]Tablas!D$1&gt;MATCH("?*",$AB315:$AB331,0),INDEX($T:$T,ROW($M313)+[1]Tablas!D$1)&lt;5),"",IF(INDEX($T:$T,ROW($M313)+[1]Tablas!D$1)&lt;6,"000",SUBSTITUTE(SUBSTITUTE(SUBSTITUTE(SUBSTITUTE(SUBSTITUTE(SUBSTITUTE(SUBSTITUTE(INDIRECT(ADDRESS(ROW($M313)+[1]Tablas!D$1,COLUMN($M314))),", ",""),"Aire","1"),"Agua","2"),"Fuego","3"),"Tierra","4"),"Luz","5"),"Oscuridad","6"))))</f>
        <v/>
      </c>
      <c r="AJ314" s="15" t="str">
        <f ca="1">IF($AB314="","",IF(OR([1]Tablas!E$1&gt;MATCH("?*",$AB315:$AB331,0),INDEX($T:$T,ROW($M313)+[1]Tablas!E$1)&lt;5),"",IF(INDEX($T:$T,ROW($M313)+[1]Tablas!E$1)&lt;6,"000",SUBSTITUTE(SUBSTITUTE(SUBSTITUTE(SUBSTITUTE(SUBSTITUTE(SUBSTITUTE(SUBSTITUTE(INDIRECT(ADDRESS(ROW($M313)+[1]Tablas!E$1,COLUMN($M314))),", ",""),"Aire","1"),"Agua","2"),"Fuego","3"),"Tierra","4"),"Luz","5"),"Oscuridad","6"))))</f>
        <v/>
      </c>
      <c r="AK314" s="15" t="str">
        <f ca="1">IF($AB314="","",IF(OR([1]Tablas!F$1&gt;MATCH("?*",$AB315:$AB331,0),INDEX($T:$T,ROW($M313)+[1]Tablas!F$1)&lt;5),"",IF(INDEX($T:$T,ROW($M313)+[1]Tablas!F$1)&lt;6,"000",SUBSTITUTE(SUBSTITUTE(SUBSTITUTE(SUBSTITUTE(SUBSTITUTE(SUBSTITUTE(SUBSTITUTE(INDIRECT(ADDRESS(ROW($M313)+[1]Tablas!F$1,COLUMN($M314))),", ",""),"Aire","1"),"Agua","2"),"Fuego","3"),"Tierra","4"),"Luz","5"),"Oscuridad","6"))))</f>
        <v/>
      </c>
    </row>
    <row r="315" spans="1:37" x14ac:dyDescent="0.25">
      <c r="A315" s="71"/>
      <c r="C315" s="15" t="str">
        <f t="shared" si="76"/>
        <v/>
      </c>
      <c r="D315" s="15" t="str">
        <f t="shared" si="77"/>
        <v/>
      </c>
      <c r="E315" s="15" t="s">
        <v>191</v>
      </c>
      <c r="F315" s="15" t="str">
        <f t="array" ref="F315">IF(C315&lt;&gt;"",ADDRESS(ROW(C315),COLUMN(C315))&amp;":"&amp;ADDRESS(ROW(C315)-1+MATCH(TRUE,C316:$C$463&lt;&gt;"",0),COLUMN(U315)),F314)</f>
        <v>$C$313:$U$315</v>
      </c>
      <c r="G315" s="18" t="s">
        <v>244</v>
      </c>
      <c r="H315" s="29" t="s">
        <v>343</v>
      </c>
      <c r="M315" s="18" t="str">
        <f>IFERROR(VLOOKUP(G315,ListaEfectos!$A$4:$F$77,6,0),"")</f>
        <v>Aire</v>
      </c>
      <c r="N315" s="46" t="str">
        <f>IF(G315="requerimiento","Desventaja",IFERROR(IF(VLOOKUP($G315,ListaEfectos!$A$4:$F$77,1,0)&lt;&gt;"","Efecto"),IFERROR(IF(VLOOKUP($G315,ListaDesventajas!$A$2:$A$24,1,0)&lt;&gt;"","Desventaja"),G315)))</f>
        <v>Efecto</v>
      </c>
      <c r="O315" s="17">
        <f ca="1">IF($N315="Efecto",IFERROR(VLOOKUP(H315,INDIRECT(VLOOKUP($G315,ListaEfectos!$A$4:$F$77,2,0)),2,0),0),IF($N315="Desventaja",IFERROR(VLOOKUP(H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10</v>
      </c>
      <c r="P315" s="15">
        <f ca="1">IF($N315="Efecto",IFERROR(VLOOKUP(I315,INDIRECT(VLOOKUP($G315,ListaEfectos!$A$4:$F$77,2,0)),2,0),0),IF($N315="Desventaja",IFERROR(VLOOKUP(I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0</v>
      </c>
      <c r="Q315" s="15">
        <f ca="1">IF($N315="Efecto",IFERROR(VLOOKUP(J315,INDIRECT(VLOOKUP($G315,ListaEfectos!$A$4:$F$77,2,0)),2,0),0),IF($N315="Desventaja",IFERROR(VLOOKUP(J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0</v>
      </c>
      <c r="R315" s="15">
        <f ca="1">IF($N315="Efecto",IFERROR(VLOOKUP(K315,INDIRECT(VLOOKUP($G315,ListaEfectos!$A$4:$F$77,2,0)),2,0),0),IF($N315="Desventaja",IFERROR(VLOOKUP(K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0</v>
      </c>
      <c r="S315" s="15">
        <f ca="1">IF($N315="Efecto",IFERROR(VLOOKUP(L315,INDIRECT(VLOOKUP($G315,ListaEfectos!$A$4:$F$77,2,0)),2,0),0),IF($N315="Desventaja",IFERROR(VLOOKUP(L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0</v>
      </c>
      <c r="T315" s="52">
        <f t="shared" ca="1" si="73"/>
        <v>10</v>
      </c>
      <c r="V315" s="15" t="str">
        <f t="shared" si="74"/>
        <v>Incrementar Turno (+50)</v>
      </c>
      <c r="W315" s="15" t="str">
        <f t="shared" si="75"/>
        <v/>
      </c>
      <c r="X315" s="15" t="str">
        <f t="shared" si="65"/>
        <v/>
      </c>
      <c r="Y315" s="34" t="str">
        <f t="shared" ca="1" si="72"/>
        <v/>
      </c>
      <c r="Z315" s="34" t="str">
        <f t="shared" ca="1" si="66"/>
        <v/>
      </c>
      <c r="AA315" s="34" t="str">
        <f t="shared" ca="1" si="67"/>
        <v/>
      </c>
      <c r="AB315" s="61" t="str">
        <f t="shared" ca="1" si="68"/>
        <v/>
      </c>
      <c r="AC315" s="62" t="str">
        <f t="shared" ca="1" si="69"/>
        <v/>
      </c>
      <c r="AD315" s="56" t="str">
        <f t="shared" si="70"/>
        <v/>
      </c>
      <c r="AE315" s="15" t="str">
        <f t="shared" ca="1" si="71"/>
        <v/>
      </c>
      <c r="AF315" s="15" t="str">
        <f ca="1">IF($AB315="","",IF(OR([1]Tablas!A$1&gt;MATCH("?*",$AB316:$AB332,0),INDEX($T:$T,ROW($M314)+[1]Tablas!A$1)&lt;5),"",IF(INDEX($T:$T,ROW($M314)+[1]Tablas!A$1)&lt;6,"000",SUBSTITUTE(SUBSTITUTE(SUBSTITUTE(SUBSTITUTE(SUBSTITUTE(SUBSTITUTE(SUBSTITUTE(INDIRECT(ADDRESS(ROW($M314)+[1]Tablas!A$1,COLUMN($M315))),", ",""),"Aire","1"),"Agua","2"),"Fuego","3"),"Tierra","4"),"Luz","5"),"Oscuridad","6"))))</f>
        <v/>
      </c>
      <c r="AG315" s="15" t="str">
        <f ca="1">IF($AB315="","",IF(OR([1]Tablas!B$1&gt;MATCH("?*",$AB316:$AB332,0),INDEX($T:$T,ROW($M314)+[1]Tablas!B$1)&lt;5),"",IF(INDEX($T:$T,ROW($M314)+[1]Tablas!B$1)&lt;6,"000",SUBSTITUTE(SUBSTITUTE(SUBSTITUTE(SUBSTITUTE(SUBSTITUTE(SUBSTITUTE(SUBSTITUTE(INDIRECT(ADDRESS(ROW($M314)+[1]Tablas!B$1,COLUMN($M315))),", ",""),"Aire","1"),"Agua","2"),"Fuego","3"),"Tierra","4"),"Luz","5"),"Oscuridad","6"))))</f>
        <v/>
      </c>
      <c r="AH315" s="15" t="str">
        <f ca="1">IF($AB315="","",IF(OR([1]Tablas!C$1&gt;MATCH("?*",$AB316:$AB332,0),INDEX($T:$T,ROW($M314)+[1]Tablas!C$1)&lt;5),"",IF(INDEX($T:$T,ROW($M314)+[1]Tablas!C$1)&lt;6,"000",SUBSTITUTE(SUBSTITUTE(SUBSTITUTE(SUBSTITUTE(SUBSTITUTE(SUBSTITUTE(SUBSTITUTE(INDIRECT(ADDRESS(ROW($M314)+[1]Tablas!C$1,COLUMN($M315))),", ",""),"Aire","1"),"Agua","2"),"Fuego","3"),"Tierra","4"),"Luz","5"),"Oscuridad","6"))))</f>
        <v/>
      </c>
      <c r="AI315" s="15" t="str">
        <f ca="1">IF($AB315="","",IF(OR([1]Tablas!D$1&gt;MATCH("?*",$AB316:$AB332,0),INDEX($T:$T,ROW($M314)+[1]Tablas!D$1)&lt;5),"",IF(INDEX($T:$T,ROW($M314)+[1]Tablas!D$1)&lt;6,"000",SUBSTITUTE(SUBSTITUTE(SUBSTITUTE(SUBSTITUTE(SUBSTITUTE(SUBSTITUTE(SUBSTITUTE(INDIRECT(ADDRESS(ROW($M314)+[1]Tablas!D$1,COLUMN($M315))),", ",""),"Aire","1"),"Agua","2"),"Fuego","3"),"Tierra","4"),"Luz","5"),"Oscuridad","6"))))</f>
        <v/>
      </c>
      <c r="AJ315" s="15" t="str">
        <f ca="1">IF($AB315="","",IF(OR([1]Tablas!E$1&gt;MATCH("?*",$AB316:$AB332,0),INDEX($T:$T,ROW($M314)+[1]Tablas!E$1)&lt;5),"",IF(INDEX($T:$T,ROW($M314)+[1]Tablas!E$1)&lt;6,"000",SUBSTITUTE(SUBSTITUTE(SUBSTITUTE(SUBSTITUTE(SUBSTITUTE(SUBSTITUTE(SUBSTITUTE(INDIRECT(ADDRESS(ROW($M314)+[1]Tablas!E$1,COLUMN($M315))),", ",""),"Aire","1"),"Agua","2"),"Fuego","3"),"Tierra","4"),"Luz","5"),"Oscuridad","6"))))</f>
        <v/>
      </c>
      <c r="AK315" s="15" t="str">
        <f ca="1">IF($AB315="","",IF(OR([1]Tablas!F$1&gt;MATCH("?*",$AB316:$AB332,0),INDEX($T:$T,ROW($M314)+[1]Tablas!F$1)&lt;5),"",IF(INDEX($T:$T,ROW($M314)+[1]Tablas!F$1)&lt;6,"000",SUBSTITUTE(SUBSTITUTE(SUBSTITUTE(SUBSTITUTE(SUBSTITUTE(SUBSTITUTE(SUBSTITUTE(INDIRECT(ADDRESS(ROW($M314)+[1]Tablas!F$1,COLUMN($M315))),", ",""),"Aire","1"),"Agua","2"),"Fuego","3"),"Tierra","4"),"Luz","5"),"Oscuridad","6"))))</f>
        <v/>
      </c>
    </row>
    <row r="316" spans="1:37" x14ac:dyDescent="0.25">
      <c r="A316" s="71"/>
      <c r="B316" s="18" t="s">
        <v>487</v>
      </c>
      <c r="C316" s="15">
        <f t="shared" si="76"/>
        <v>70</v>
      </c>
      <c r="D316" s="15">
        <f t="shared" si="77"/>
        <v>2</v>
      </c>
      <c r="E316" s="15" t="s">
        <v>195</v>
      </c>
      <c r="F316" s="15" t="str">
        <f t="array" ref="F316">IF(C316&lt;&gt;"",ADDRESS(ROW(C316),COLUMN(C316))&amp;":"&amp;ADDRESS(ROW(C316)-1+MATCH(TRUE,C317:$C$463&lt;&gt;"",0),COLUMN(U316)),F315)</f>
        <v>$C$316:$U$318</v>
      </c>
      <c r="G316" s="18" t="s">
        <v>334</v>
      </c>
      <c r="H316" s="28" t="s">
        <v>361</v>
      </c>
      <c r="M316" s="18" t="str">
        <f>IFERROR(VLOOKUP(G316,ListaEfectos!$A$4:$F$77,6,0),"")</f>
        <v>Tierra</v>
      </c>
      <c r="N316" s="46" t="str">
        <f>IF(G316="requerimiento","Desventaja",IFERROR(IF(VLOOKUP($G316,ListaEfectos!$A$4:$F$77,1,0)&lt;&gt;"","Efecto"),IFERROR(IF(VLOOKUP($G316,ListaDesventajas!$A$2:$A$24,1,0)&lt;&gt;"","Desventaja"),G316)))</f>
        <v>Efecto</v>
      </c>
      <c r="O316" s="17">
        <f ca="1">IF($N316="Efecto",IFERROR(VLOOKUP(H316,INDIRECT(VLOOKUP($G316,ListaEfectos!$A$4:$F$77,2,0)),2,0),0),IF($N316="Desventaja",IFERROR(VLOOKUP(H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30</v>
      </c>
      <c r="P316" s="15">
        <f ca="1">IF($N316="Efecto",IFERROR(VLOOKUP(I316,INDIRECT(VLOOKUP($G316,ListaEfectos!$A$4:$F$77,2,0)),2,0),0),IF($N316="Desventaja",IFERROR(VLOOKUP(I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0</v>
      </c>
      <c r="Q316" s="15">
        <f ca="1">IF($N316="Efecto",IFERROR(VLOOKUP(J316,INDIRECT(VLOOKUP($G316,ListaEfectos!$A$4:$F$77,2,0)),2,0),0),IF($N316="Desventaja",IFERROR(VLOOKUP(J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0</v>
      </c>
      <c r="R316" s="15">
        <f ca="1">IF($N316="Efecto",IFERROR(VLOOKUP(K316,INDIRECT(VLOOKUP($G316,ListaEfectos!$A$4:$F$77,2,0)),2,0),0),IF($N316="Desventaja",IFERROR(VLOOKUP(K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0</v>
      </c>
      <c r="S316" s="15">
        <f ca="1">IF($N316="Efecto",IFERROR(VLOOKUP(L316,INDIRECT(VLOOKUP($G316,ListaEfectos!$A$4:$F$77,2,0)),2,0),0),IF($N316="Desventaja",IFERROR(VLOOKUP(L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0</v>
      </c>
      <c r="T316" s="52">
        <f t="shared" ca="1" si="73"/>
        <v>30</v>
      </c>
      <c r="V316" s="15" t="str">
        <f t="shared" si="74"/>
        <v>Apresamiento (FUE 16)</v>
      </c>
      <c r="W316" s="15" t="str">
        <f t="shared" si="75"/>
        <v/>
      </c>
      <c r="X316" s="15" t="str">
        <f t="shared" si="65"/>
        <v/>
      </c>
      <c r="Y316" s="34" t="str">
        <f t="shared" ca="1" si="72"/>
        <v>Apresamiento (FUE 16), Aumento de Daño (+90), Habilidad de ataque (+50)</v>
      </c>
      <c r="Z316" s="34" t="str">
        <f t="shared" ca="1" si="66"/>
        <v/>
      </c>
      <c r="AA316" s="34" t="str">
        <f t="shared" ca="1" si="67"/>
        <v/>
      </c>
      <c r="AB316" s="61" t="str">
        <f t="shared" ca="1" si="68"/>
        <v>Apresamiento (FUE 16), Aumento de Daño (+90), Habilidad de ataque (+50)</v>
      </c>
      <c r="AC316" s="62" t="str">
        <f t="shared" ca="1" si="69"/>
        <v/>
      </c>
      <c r="AD316" s="56" t="str">
        <f t="shared" si="70"/>
        <v>La Garra Del Águila</v>
      </c>
      <c r="AE316" s="15" t="str">
        <f t="shared" ca="1" si="71"/>
        <v>Tierra, Fuego, Aire, Fuego, Oscuridad</v>
      </c>
      <c r="AF316" s="15" t="str">
        <f ca="1">IF($AB316="","",IF(OR([1]Tablas!A$1&gt;MATCH("?*",$AB317:$AB333,0),INDEX($T:$T,ROW($M315)+[1]Tablas!A$1)&lt;5),"",IF(INDEX($T:$T,ROW($M315)+[1]Tablas!A$1)&lt;6,"000",SUBSTITUTE(SUBSTITUTE(SUBSTITUTE(SUBSTITUTE(SUBSTITUTE(SUBSTITUTE(SUBSTITUTE(INDIRECT(ADDRESS(ROW($M315)+[1]Tablas!A$1,COLUMN($M316))),", ",""),"Aire","1"),"Agua","2"),"Fuego","3"),"Tierra","4"),"Luz","5"),"Oscuridad","6"))))</f>
        <v>4</v>
      </c>
      <c r="AG316" s="15" t="str">
        <f ca="1">IF($AB316="","",IF(OR([1]Tablas!B$1&gt;MATCH("?*",$AB317:$AB333,0),INDEX($T:$T,ROW($M315)+[1]Tablas!B$1)&lt;5),"",IF(INDEX($T:$T,ROW($M315)+[1]Tablas!B$1)&lt;6,"000",SUBSTITUTE(SUBSTITUTE(SUBSTITUTE(SUBSTITUTE(SUBSTITUTE(SUBSTITUTE(SUBSTITUTE(INDIRECT(ADDRESS(ROW($M315)+[1]Tablas!B$1,COLUMN($M316))),", ",""),"Aire","1"),"Agua","2"),"Fuego","3"),"Tierra","4"),"Luz","5"),"Oscuridad","6"))))</f>
        <v>3</v>
      </c>
      <c r="AH316" s="15" t="str">
        <f ca="1">IF($AB316="","",IF(OR([1]Tablas!C$1&gt;MATCH("?*",$AB317:$AB333,0),INDEX($T:$T,ROW($M315)+[1]Tablas!C$1)&lt;5),"",IF(INDEX($T:$T,ROW($M315)+[1]Tablas!C$1)&lt;6,"000",SUBSTITUTE(SUBSTITUTE(SUBSTITUTE(SUBSTITUTE(SUBSTITUTE(SUBSTITUTE(SUBSTITUTE(INDIRECT(ADDRESS(ROW($M315)+[1]Tablas!C$1,COLUMN($M316))),", ",""),"Aire","1"),"Agua","2"),"Fuego","3"),"Tierra","4"),"Luz","5"),"Oscuridad","6"))))</f>
        <v>136</v>
      </c>
      <c r="AI316" s="15" t="str">
        <f ca="1">IF($AB316="","",IF(OR([1]Tablas!D$1&gt;MATCH("?*",$AB317:$AB333,0),INDEX($T:$T,ROW($M315)+[1]Tablas!D$1)&lt;5),"",IF(INDEX($T:$T,ROW($M315)+[1]Tablas!D$1)&lt;6,"000",SUBSTITUTE(SUBSTITUTE(SUBSTITUTE(SUBSTITUTE(SUBSTITUTE(SUBSTITUTE(SUBSTITUTE(INDIRECT(ADDRESS(ROW($M315)+[1]Tablas!D$1,COLUMN($M316))),", ",""),"Aire","1"),"Agua","2"),"Fuego","3"),"Tierra","4"),"Luz","5"),"Oscuridad","6"))))</f>
        <v/>
      </c>
      <c r="AJ316" s="15" t="str">
        <f ca="1">IF($AB316="","",IF(OR([1]Tablas!E$1&gt;MATCH("?*",$AB317:$AB333,0),INDEX($T:$T,ROW($M315)+[1]Tablas!E$1)&lt;5),"",IF(INDEX($T:$T,ROW($M315)+[1]Tablas!E$1)&lt;6,"000",SUBSTITUTE(SUBSTITUTE(SUBSTITUTE(SUBSTITUTE(SUBSTITUTE(SUBSTITUTE(SUBSTITUTE(INDIRECT(ADDRESS(ROW($M315)+[1]Tablas!E$1,COLUMN($M316))),", ",""),"Aire","1"),"Agua","2"),"Fuego","3"),"Tierra","4"),"Luz","5"),"Oscuridad","6"))))</f>
        <v/>
      </c>
      <c r="AK316" s="15" t="str">
        <f ca="1">IF($AB316="","",IF(OR([1]Tablas!F$1&gt;MATCH("?*",$AB317:$AB333,0),INDEX($T:$T,ROW($M315)+[1]Tablas!F$1)&lt;5),"",IF(INDEX($T:$T,ROW($M315)+[1]Tablas!F$1)&lt;6,"000",SUBSTITUTE(SUBSTITUTE(SUBSTITUTE(SUBSTITUTE(SUBSTITUTE(SUBSTITUTE(SUBSTITUTE(INDIRECT(ADDRESS(ROW($M315)+[1]Tablas!F$1,COLUMN($M316))),", ",""),"Aire","1"),"Agua","2"),"Fuego","3"),"Tierra","4"),"Luz","5"),"Oscuridad","6"))))</f>
        <v/>
      </c>
    </row>
    <row r="317" spans="1:37" x14ac:dyDescent="0.25">
      <c r="A317" s="71"/>
      <c r="C317" s="15" t="str">
        <f t="shared" si="76"/>
        <v/>
      </c>
      <c r="D317" s="15" t="str">
        <f t="shared" si="77"/>
        <v/>
      </c>
      <c r="E317" s="15" t="s">
        <v>196</v>
      </c>
      <c r="F317" s="15" t="str">
        <f t="array" ref="F317">IF(C317&lt;&gt;"",ADDRESS(ROW(C317),COLUMN(C317))&amp;":"&amp;ADDRESS(ROW(C317)-1+MATCH(TRUE,C318:$C$463&lt;&gt;"",0),COLUMN(U317)),F316)</f>
        <v>$C$316:$U$318</v>
      </c>
      <c r="G317" s="18" t="s">
        <v>247</v>
      </c>
      <c r="H317" s="29" t="s">
        <v>378</v>
      </c>
      <c r="M317" s="18" t="str">
        <f>IFERROR(VLOOKUP(G317,ListaEfectos!$A$4:$F$77,6,0),"")</f>
        <v>Fuego</v>
      </c>
      <c r="N317" s="46" t="str">
        <f>IF(G317="requerimiento","Desventaja",IFERROR(IF(VLOOKUP($G317,ListaEfectos!$A$4:$F$77,1,0)&lt;&gt;"","Efecto"),IFERROR(IF(VLOOKUP($G317,ListaDesventajas!$A$2:$A$24,1,0)&lt;&gt;"","Desventaja"),G317)))</f>
        <v>Efecto</v>
      </c>
      <c r="O317" s="17">
        <f ca="1">IF($N317="Efecto",IFERROR(VLOOKUP(H317,INDIRECT(VLOOKUP($G317,ListaEfectos!$A$4:$F$77,2,0)),2,0),0),IF($N317="Desventaja",IFERROR(VLOOKUP(H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25</v>
      </c>
      <c r="P317" s="15">
        <f ca="1">IF($N317="Efecto",IFERROR(VLOOKUP(I317,INDIRECT(VLOOKUP($G317,ListaEfectos!$A$4:$F$77,2,0)),2,0),0),IF($N317="Desventaja",IFERROR(VLOOKUP(I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0</v>
      </c>
      <c r="Q317" s="15">
        <f ca="1">IF($N317="Efecto",IFERROR(VLOOKUP(J317,INDIRECT(VLOOKUP($G317,ListaEfectos!$A$4:$F$77,2,0)),2,0),0),IF($N317="Desventaja",IFERROR(VLOOKUP(J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0</v>
      </c>
      <c r="R317" s="15">
        <f ca="1">IF($N317="Efecto",IFERROR(VLOOKUP(K317,INDIRECT(VLOOKUP($G317,ListaEfectos!$A$4:$F$77,2,0)),2,0),0),IF($N317="Desventaja",IFERROR(VLOOKUP(K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0</v>
      </c>
      <c r="S317" s="15">
        <f ca="1">IF($N317="Efecto",IFERROR(VLOOKUP(L317,INDIRECT(VLOOKUP($G317,ListaEfectos!$A$4:$F$77,2,0)),2,0),0),IF($N317="Desventaja",IFERROR(VLOOKUP(L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0</v>
      </c>
      <c r="T317" s="52">
        <f t="shared" ca="1" si="73"/>
        <v>25</v>
      </c>
      <c r="V317" s="15" t="str">
        <f t="shared" si="74"/>
        <v>Aumento de Daño (+90)</v>
      </c>
      <c r="W317" s="15" t="str">
        <f t="shared" si="75"/>
        <v/>
      </c>
      <c r="X317" s="15" t="str">
        <f t="shared" si="65"/>
        <v/>
      </c>
      <c r="Y317" s="34" t="str">
        <f t="shared" ca="1" si="72"/>
        <v/>
      </c>
      <c r="Z317" s="34" t="str">
        <f t="shared" ca="1" si="66"/>
        <v/>
      </c>
      <c r="AA317" s="34" t="str">
        <f t="shared" ca="1" si="67"/>
        <v/>
      </c>
      <c r="AB317" s="61" t="str">
        <f t="shared" ca="1" si="68"/>
        <v/>
      </c>
      <c r="AC317" s="62" t="str">
        <f t="shared" ca="1" si="69"/>
        <v/>
      </c>
      <c r="AD317" s="56" t="str">
        <f t="shared" si="70"/>
        <v/>
      </c>
      <c r="AE317" s="15" t="str">
        <f t="shared" ca="1" si="71"/>
        <v/>
      </c>
      <c r="AF317" s="15" t="str">
        <f ca="1">IF($AB317="","",IF(OR([1]Tablas!A$1&gt;MATCH("?*",$AB318:$AB334,0),INDEX($T:$T,ROW($M316)+[1]Tablas!A$1)&lt;5),"",IF(INDEX($T:$T,ROW($M316)+[1]Tablas!A$1)&lt;6,"000",SUBSTITUTE(SUBSTITUTE(SUBSTITUTE(SUBSTITUTE(SUBSTITUTE(SUBSTITUTE(SUBSTITUTE(INDIRECT(ADDRESS(ROW($M316)+[1]Tablas!A$1,COLUMN($M317))),", ",""),"Aire","1"),"Agua","2"),"Fuego","3"),"Tierra","4"),"Luz","5"),"Oscuridad","6"))))</f>
        <v/>
      </c>
      <c r="AG317" s="15" t="str">
        <f ca="1">IF($AB317="","",IF(OR([1]Tablas!B$1&gt;MATCH("?*",$AB318:$AB334,0),INDEX($T:$T,ROW($M316)+[1]Tablas!B$1)&lt;5),"",IF(INDEX($T:$T,ROW($M316)+[1]Tablas!B$1)&lt;6,"000",SUBSTITUTE(SUBSTITUTE(SUBSTITUTE(SUBSTITUTE(SUBSTITUTE(SUBSTITUTE(SUBSTITUTE(INDIRECT(ADDRESS(ROW($M316)+[1]Tablas!B$1,COLUMN($M317))),", ",""),"Aire","1"),"Agua","2"),"Fuego","3"),"Tierra","4"),"Luz","5"),"Oscuridad","6"))))</f>
        <v/>
      </c>
      <c r="AH317" s="15" t="str">
        <f ca="1">IF($AB317="","",IF(OR([1]Tablas!C$1&gt;MATCH("?*",$AB318:$AB334,0),INDEX($T:$T,ROW($M316)+[1]Tablas!C$1)&lt;5),"",IF(INDEX($T:$T,ROW($M316)+[1]Tablas!C$1)&lt;6,"000",SUBSTITUTE(SUBSTITUTE(SUBSTITUTE(SUBSTITUTE(SUBSTITUTE(SUBSTITUTE(SUBSTITUTE(INDIRECT(ADDRESS(ROW($M316)+[1]Tablas!C$1,COLUMN($M317))),", ",""),"Aire","1"),"Agua","2"),"Fuego","3"),"Tierra","4"),"Luz","5"),"Oscuridad","6"))))</f>
        <v/>
      </c>
      <c r="AI317" s="15" t="str">
        <f ca="1">IF($AB317="","",IF(OR([1]Tablas!D$1&gt;MATCH("?*",$AB318:$AB334,0),INDEX($T:$T,ROW($M316)+[1]Tablas!D$1)&lt;5),"",IF(INDEX($T:$T,ROW($M316)+[1]Tablas!D$1)&lt;6,"000",SUBSTITUTE(SUBSTITUTE(SUBSTITUTE(SUBSTITUTE(SUBSTITUTE(SUBSTITUTE(SUBSTITUTE(INDIRECT(ADDRESS(ROW($M316)+[1]Tablas!D$1,COLUMN($M317))),", ",""),"Aire","1"),"Agua","2"),"Fuego","3"),"Tierra","4"),"Luz","5"),"Oscuridad","6"))))</f>
        <v/>
      </c>
      <c r="AJ317" s="15" t="str">
        <f ca="1">IF($AB317="","",IF(OR([1]Tablas!E$1&gt;MATCH("?*",$AB318:$AB334,0),INDEX($T:$T,ROW($M316)+[1]Tablas!E$1)&lt;5),"",IF(INDEX($T:$T,ROW($M316)+[1]Tablas!E$1)&lt;6,"000",SUBSTITUTE(SUBSTITUTE(SUBSTITUTE(SUBSTITUTE(SUBSTITUTE(SUBSTITUTE(SUBSTITUTE(INDIRECT(ADDRESS(ROW($M316)+[1]Tablas!E$1,COLUMN($M317))),", ",""),"Aire","1"),"Agua","2"),"Fuego","3"),"Tierra","4"),"Luz","5"),"Oscuridad","6"))))</f>
        <v/>
      </c>
      <c r="AK317" s="15" t="str">
        <f ca="1">IF($AB317="","",IF(OR([1]Tablas!F$1&gt;MATCH("?*",$AB318:$AB334,0),INDEX($T:$T,ROW($M316)+[1]Tablas!F$1)&lt;5),"",IF(INDEX($T:$T,ROW($M316)+[1]Tablas!F$1)&lt;6,"000",SUBSTITUTE(SUBSTITUTE(SUBSTITUTE(SUBSTITUTE(SUBSTITUTE(SUBSTITUTE(SUBSTITUTE(INDIRECT(ADDRESS(ROW($M316)+[1]Tablas!F$1,COLUMN($M317))),", ",""),"Aire","1"),"Agua","2"),"Fuego","3"),"Tierra","4"),"Luz","5"),"Oscuridad","6"))))</f>
        <v/>
      </c>
    </row>
    <row r="318" spans="1:37" x14ac:dyDescent="0.25">
      <c r="A318" s="71"/>
      <c r="C318" s="15" t="str">
        <f t="shared" si="76"/>
        <v/>
      </c>
      <c r="D318" s="15" t="str">
        <f t="shared" si="77"/>
        <v/>
      </c>
      <c r="E318" s="15" t="s">
        <v>71</v>
      </c>
      <c r="F318" s="15" t="str">
        <f t="array" ref="F318">IF(C318&lt;&gt;"",ADDRESS(ROW(C318),COLUMN(C318))&amp;":"&amp;ADDRESS(ROW(C318)-1+MATCH(TRUE,C319:$C$463&lt;&gt;"",0),COLUMN(U318)),F317)</f>
        <v>$C$316:$U$318</v>
      </c>
      <c r="G318" s="18" t="s">
        <v>987</v>
      </c>
      <c r="H318" s="29" t="s">
        <v>343</v>
      </c>
      <c r="M318" s="18" t="str">
        <f>IFERROR(VLOOKUP(G318,ListaEfectos!$A$4:$F$77,6,0),"")</f>
        <v>Aire, Fuego, Oscuridad</v>
      </c>
      <c r="N318" s="46" t="str">
        <f>IF(G318="requerimiento","Desventaja",IFERROR(IF(VLOOKUP($G318,ListaEfectos!$A$4:$F$77,1,0)&lt;&gt;"","Efecto"),IFERROR(IF(VLOOKUP($G318,ListaDesventajas!$A$2:$A$24,1,0)&lt;&gt;"","Desventaja"),G318)))</f>
        <v>Efecto</v>
      </c>
      <c r="O318" s="17">
        <f ca="1">IF($N318="Efecto",IFERROR(VLOOKUP(H318,INDIRECT(VLOOKUP($G318,ListaEfectos!$A$4:$F$77,2,0)),2,0),0),IF($N318="Desventaja",IFERROR(VLOOKUP(H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15</v>
      </c>
      <c r="P318" s="15">
        <f ca="1">IF($N318="Efecto",IFERROR(VLOOKUP(I318,INDIRECT(VLOOKUP($G318,ListaEfectos!$A$4:$F$77,2,0)),2,0),0),IF($N318="Desventaja",IFERROR(VLOOKUP(I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0</v>
      </c>
      <c r="Q318" s="15">
        <f ca="1">IF($N318="Efecto",IFERROR(VLOOKUP(J318,INDIRECT(VLOOKUP($G318,ListaEfectos!$A$4:$F$77,2,0)),2,0),0),IF($N318="Desventaja",IFERROR(VLOOKUP(J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0</v>
      </c>
      <c r="R318" s="15">
        <f ca="1">IF($N318="Efecto",IFERROR(VLOOKUP(K318,INDIRECT(VLOOKUP($G318,ListaEfectos!$A$4:$F$77,2,0)),2,0),0),IF($N318="Desventaja",IFERROR(VLOOKUP(K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0</v>
      </c>
      <c r="S318" s="15">
        <f ca="1">IF($N318="Efecto",IFERROR(VLOOKUP(L318,INDIRECT(VLOOKUP($G318,ListaEfectos!$A$4:$F$77,2,0)),2,0),0),IF($N318="Desventaja",IFERROR(VLOOKUP(L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0</v>
      </c>
      <c r="T318" s="52">
        <f t="shared" ca="1" si="73"/>
        <v>15</v>
      </c>
      <c r="V318" s="15" t="str">
        <f t="shared" si="74"/>
        <v>Habilidad de ataque (+50)</v>
      </c>
      <c r="W318" s="15" t="str">
        <f t="shared" si="75"/>
        <v/>
      </c>
      <c r="X318" s="15" t="str">
        <f t="shared" si="65"/>
        <v/>
      </c>
      <c r="Y318" s="34" t="str">
        <f t="shared" ca="1" si="72"/>
        <v/>
      </c>
      <c r="Z318" s="34" t="str">
        <f t="shared" ca="1" si="66"/>
        <v/>
      </c>
      <c r="AA318" s="34" t="str">
        <f t="shared" ca="1" si="67"/>
        <v/>
      </c>
      <c r="AB318" s="61" t="str">
        <f t="shared" ca="1" si="68"/>
        <v/>
      </c>
      <c r="AC318" s="62" t="str">
        <f t="shared" ca="1" si="69"/>
        <v/>
      </c>
      <c r="AD318" s="56" t="str">
        <f t="shared" si="70"/>
        <v/>
      </c>
      <c r="AE318" s="15" t="str">
        <f t="shared" ca="1" si="71"/>
        <v/>
      </c>
      <c r="AF318" s="15" t="str">
        <f ca="1">IF($AB318="","",IF(OR([1]Tablas!A$1&gt;MATCH("?*",$AB319:$AB335,0),INDEX($T:$T,ROW($M317)+[1]Tablas!A$1)&lt;5),"",IF(INDEX($T:$T,ROW($M317)+[1]Tablas!A$1)&lt;6,"000",SUBSTITUTE(SUBSTITUTE(SUBSTITUTE(SUBSTITUTE(SUBSTITUTE(SUBSTITUTE(SUBSTITUTE(INDIRECT(ADDRESS(ROW($M317)+[1]Tablas!A$1,COLUMN($M318))),", ",""),"Aire","1"),"Agua","2"),"Fuego","3"),"Tierra","4"),"Luz","5"),"Oscuridad","6"))))</f>
        <v/>
      </c>
      <c r="AG318" s="15" t="str">
        <f ca="1">IF($AB318="","",IF(OR([1]Tablas!B$1&gt;MATCH("?*",$AB319:$AB335,0),INDEX($T:$T,ROW($M317)+[1]Tablas!B$1)&lt;5),"",IF(INDEX($T:$T,ROW($M317)+[1]Tablas!B$1)&lt;6,"000",SUBSTITUTE(SUBSTITUTE(SUBSTITUTE(SUBSTITUTE(SUBSTITUTE(SUBSTITUTE(SUBSTITUTE(INDIRECT(ADDRESS(ROW($M317)+[1]Tablas!B$1,COLUMN($M318))),", ",""),"Aire","1"),"Agua","2"),"Fuego","3"),"Tierra","4"),"Luz","5"),"Oscuridad","6"))))</f>
        <v/>
      </c>
      <c r="AH318" s="15" t="str">
        <f ca="1">IF($AB318="","",IF(OR([1]Tablas!C$1&gt;MATCH("?*",$AB319:$AB335,0),INDEX($T:$T,ROW($M317)+[1]Tablas!C$1)&lt;5),"",IF(INDEX($T:$T,ROW($M317)+[1]Tablas!C$1)&lt;6,"000",SUBSTITUTE(SUBSTITUTE(SUBSTITUTE(SUBSTITUTE(SUBSTITUTE(SUBSTITUTE(SUBSTITUTE(INDIRECT(ADDRESS(ROW($M317)+[1]Tablas!C$1,COLUMN($M318))),", ",""),"Aire","1"),"Agua","2"),"Fuego","3"),"Tierra","4"),"Luz","5"),"Oscuridad","6"))))</f>
        <v/>
      </c>
      <c r="AI318" s="15" t="str">
        <f ca="1">IF($AB318="","",IF(OR([1]Tablas!D$1&gt;MATCH("?*",$AB319:$AB335,0),INDEX($T:$T,ROW($M317)+[1]Tablas!D$1)&lt;5),"",IF(INDEX($T:$T,ROW($M317)+[1]Tablas!D$1)&lt;6,"000",SUBSTITUTE(SUBSTITUTE(SUBSTITUTE(SUBSTITUTE(SUBSTITUTE(SUBSTITUTE(SUBSTITUTE(INDIRECT(ADDRESS(ROW($M317)+[1]Tablas!D$1,COLUMN($M318))),", ",""),"Aire","1"),"Agua","2"),"Fuego","3"),"Tierra","4"),"Luz","5"),"Oscuridad","6"))))</f>
        <v/>
      </c>
      <c r="AJ318" s="15" t="str">
        <f ca="1">IF($AB318="","",IF(OR([1]Tablas!E$1&gt;MATCH("?*",$AB319:$AB335,0),INDEX($T:$T,ROW($M317)+[1]Tablas!E$1)&lt;5),"",IF(INDEX($T:$T,ROW($M317)+[1]Tablas!E$1)&lt;6,"000",SUBSTITUTE(SUBSTITUTE(SUBSTITUTE(SUBSTITUTE(SUBSTITUTE(SUBSTITUTE(SUBSTITUTE(INDIRECT(ADDRESS(ROW($M317)+[1]Tablas!E$1,COLUMN($M318))),", ",""),"Aire","1"),"Agua","2"),"Fuego","3"),"Tierra","4"),"Luz","5"),"Oscuridad","6"))))</f>
        <v/>
      </c>
      <c r="AK318" s="15" t="str">
        <f ca="1">IF($AB318="","",IF(OR([1]Tablas!F$1&gt;MATCH("?*",$AB319:$AB335,0),INDEX($T:$T,ROW($M317)+[1]Tablas!F$1)&lt;5),"",IF(INDEX($T:$T,ROW($M317)+[1]Tablas!F$1)&lt;6,"000",SUBSTITUTE(SUBSTITUTE(SUBSTITUTE(SUBSTITUTE(SUBSTITUTE(SUBSTITUTE(SUBSTITUTE(INDIRECT(ADDRESS(ROW($M317)+[1]Tablas!F$1,COLUMN($M318))),", ",""),"Aire","1"),"Agua","2"),"Fuego","3"),"Tierra","4"),"Luz","5"),"Oscuridad","6"))))</f>
        <v/>
      </c>
    </row>
    <row r="319" spans="1:37" x14ac:dyDescent="0.25">
      <c r="A319" s="71"/>
      <c r="B319" s="18" t="s">
        <v>488</v>
      </c>
      <c r="C319" s="15">
        <f t="shared" si="76"/>
        <v>85</v>
      </c>
      <c r="D319" s="15">
        <f t="shared" si="77"/>
        <v>2</v>
      </c>
      <c r="E319" s="15" t="s">
        <v>126</v>
      </c>
      <c r="F319" s="15" t="str">
        <f t="array" ref="F319">IF(C319&lt;&gt;"",ADDRESS(ROW(C319),COLUMN(C319))&amp;":"&amp;ADDRESS(ROW(C319)-1+MATCH(TRUE,C320:$C$463&lt;&gt;"",0),COLUMN(U319)),F318)</f>
        <v>$C$319:$U$321</v>
      </c>
      <c r="G319" s="18" t="s">
        <v>987</v>
      </c>
      <c r="H319" s="29" t="s">
        <v>378</v>
      </c>
      <c r="M319" s="18" t="str">
        <f>IFERROR(VLOOKUP(G319,ListaEfectos!$A$4:$F$77,6,0),"")</f>
        <v>Aire, Fuego, Oscuridad</v>
      </c>
      <c r="N319" s="46" t="str">
        <f>IF(G319="requerimiento","Desventaja",IFERROR(IF(VLOOKUP($G319,ListaEfectos!$A$4:$F$77,1,0)&lt;&gt;"","Efecto"),IFERROR(IF(VLOOKUP($G319,ListaDesventajas!$A$2:$A$24,1,0)&lt;&gt;"","Desventaja"),G319)))</f>
        <v>Efecto</v>
      </c>
      <c r="O319" s="17">
        <f ca="1">IF($N319="Efecto",IFERROR(VLOOKUP(H319,INDIRECT(VLOOKUP($G319,ListaEfectos!$A$4:$F$77,2,0)),2,0),0),IF($N319="Desventaja",IFERROR(VLOOKUP(H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25</v>
      </c>
      <c r="P319" s="15">
        <f ca="1">IF($N319="Efecto",IFERROR(VLOOKUP(I319,INDIRECT(VLOOKUP($G319,ListaEfectos!$A$4:$F$77,2,0)),2,0),0),IF($N319="Desventaja",IFERROR(VLOOKUP(I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0</v>
      </c>
      <c r="Q319" s="15">
        <f ca="1">IF($N319="Efecto",IFERROR(VLOOKUP(J319,INDIRECT(VLOOKUP($G319,ListaEfectos!$A$4:$F$77,2,0)),2,0),0),IF($N319="Desventaja",IFERROR(VLOOKUP(J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0</v>
      </c>
      <c r="R319" s="15">
        <f ca="1">IF($N319="Efecto",IFERROR(VLOOKUP(K319,INDIRECT(VLOOKUP($G319,ListaEfectos!$A$4:$F$77,2,0)),2,0),0),IF($N319="Desventaja",IFERROR(VLOOKUP(K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0</v>
      </c>
      <c r="S319" s="15">
        <f ca="1">IF($N319="Efecto",IFERROR(VLOOKUP(L319,INDIRECT(VLOOKUP($G319,ListaEfectos!$A$4:$F$77,2,0)),2,0),0),IF($N319="Desventaja",IFERROR(VLOOKUP(L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0</v>
      </c>
      <c r="T319" s="52">
        <f t="shared" ca="1" si="73"/>
        <v>25</v>
      </c>
      <c r="V319" s="15" t="str">
        <f t="shared" si="74"/>
        <v>Habilidad de ataque (+90)</v>
      </c>
      <c r="W319" s="15" t="str">
        <f t="shared" si="75"/>
        <v/>
      </c>
      <c r="X319" s="15" t="str">
        <f t="shared" si="65"/>
        <v/>
      </c>
      <c r="Y319" s="34" t="str">
        <f t="shared" ca="1" si="72"/>
        <v>Habilidad de ataque (+90), Ataque adicional (+2, Combo: Hasta 2, Bono de cansancio añadido)</v>
      </c>
      <c r="Z319" s="34" t="str">
        <f t="shared" ca="1" si="66"/>
        <v/>
      </c>
      <c r="AA319" s="34" t="str">
        <f t="shared" ca="1" si="67"/>
        <v/>
      </c>
      <c r="AB319" s="61" t="str">
        <f t="shared" ca="1" si="68"/>
        <v>Habilidad de ataque (+90), Ataque adicional (+2, Combo: Hasta 2, Bono de cansancio añadido)</v>
      </c>
      <c r="AC319" s="62" t="str">
        <f t="shared" ca="1" si="69"/>
        <v/>
      </c>
      <c r="AD319" s="56" t="str">
        <f t="shared" si="70"/>
        <v>El Último Dragón</v>
      </c>
      <c r="AE319" s="15" t="str">
        <f t="shared" ca="1" si="71"/>
        <v>Aire, Fuego, Oscuridad, Agua</v>
      </c>
      <c r="AF319" s="15" t="str">
        <f ca="1">IF($AB319="","",IF(OR([1]Tablas!A$1&gt;MATCH("?*",$AB320:$AB336,0),INDEX($T:$T,ROW($M318)+[1]Tablas!A$1)&lt;5),"",IF(INDEX($T:$T,ROW($M318)+[1]Tablas!A$1)&lt;6,"000",SUBSTITUTE(SUBSTITUTE(SUBSTITUTE(SUBSTITUTE(SUBSTITUTE(SUBSTITUTE(SUBSTITUTE(INDIRECT(ADDRESS(ROW($M318)+[1]Tablas!A$1,COLUMN($M319))),", ",""),"Aire","1"),"Agua","2"),"Fuego","3"),"Tierra","4"),"Luz","5"),"Oscuridad","6"))))</f>
        <v>136</v>
      </c>
      <c r="AG319" s="15" t="str">
        <f ca="1">IF($AB319="","",IF(OR([1]Tablas!B$1&gt;MATCH("?*",$AB320:$AB336,0),INDEX($T:$T,ROW($M318)+[1]Tablas!B$1)&lt;5),"",IF(INDEX($T:$T,ROW($M318)+[1]Tablas!B$1)&lt;6,"000",SUBSTITUTE(SUBSTITUTE(SUBSTITUTE(SUBSTITUTE(SUBSTITUTE(SUBSTITUTE(SUBSTITUTE(INDIRECT(ADDRESS(ROW($M318)+[1]Tablas!B$1,COLUMN($M319))),", ",""),"Aire","1"),"Agua","2"),"Fuego","3"),"Tierra","4"),"Luz","5"),"Oscuridad","6"))))</f>
        <v>2</v>
      </c>
      <c r="AH319" s="15" t="str">
        <f ca="1">IF($AB319="","",IF(OR([1]Tablas!C$1&gt;MATCH("?*",$AB320:$AB336,0),INDEX($T:$T,ROW($M318)+[1]Tablas!C$1)&lt;5),"",IF(INDEX($T:$T,ROW($M318)+[1]Tablas!C$1)&lt;6,"000",SUBSTITUTE(SUBSTITUTE(SUBSTITUTE(SUBSTITUTE(SUBSTITUTE(SUBSTITUTE(SUBSTITUTE(INDIRECT(ADDRESS(ROW($M318)+[1]Tablas!C$1,COLUMN($M319))),", ",""),"Aire","1"),"Agua","2"),"Fuego","3"),"Tierra","4"),"Luz","5"),"Oscuridad","6"))))</f>
        <v/>
      </c>
      <c r="AI319" s="15" t="str">
        <f ca="1">IF($AB319="","",IF(OR([1]Tablas!D$1&gt;MATCH("?*",$AB320:$AB336,0),INDEX($T:$T,ROW($M318)+[1]Tablas!D$1)&lt;5),"",IF(INDEX($T:$T,ROW($M318)+[1]Tablas!D$1)&lt;6,"000",SUBSTITUTE(SUBSTITUTE(SUBSTITUTE(SUBSTITUTE(SUBSTITUTE(SUBSTITUTE(SUBSTITUTE(INDIRECT(ADDRESS(ROW($M318)+[1]Tablas!D$1,COLUMN($M319))),", ",""),"Aire","1"),"Agua","2"),"Fuego","3"),"Tierra","4"),"Luz","5"),"Oscuridad","6"))))</f>
        <v/>
      </c>
      <c r="AJ319" s="15" t="str">
        <f ca="1">IF($AB319="","",IF(OR([1]Tablas!E$1&gt;MATCH("?*",$AB320:$AB336,0),INDEX($T:$T,ROW($M318)+[1]Tablas!E$1)&lt;5),"",IF(INDEX($T:$T,ROW($M318)+[1]Tablas!E$1)&lt;6,"000",SUBSTITUTE(SUBSTITUTE(SUBSTITUTE(SUBSTITUTE(SUBSTITUTE(SUBSTITUTE(SUBSTITUTE(INDIRECT(ADDRESS(ROW($M318)+[1]Tablas!E$1,COLUMN($M319))),", ",""),"Aire","1"),"Agua","2"),"Fuego","3"),"Tierra","4"),"Luz","5"),"Oscuridad","6"))))</f>
        <v/>
      </c>
      <c r="AK319" s="15" t="str">
        <f ca="1">IF($AB319="","",IF(OR([1]Tablas!F$1&gt;MATCH("?*",$AB320:$AB336,0),INDEX($T:$T,ROW($M318)+[1]Tablas!F$1)&lt;5),"",IF(INDEX($T:$T,ROW($M318)+[1]Tablas!F$1)&lt;6,"000",SUBSTITUTE(SUBSTITUTE(SUBSTITUTE(SUBSTITUTE(SUBSTITUTE(SUBSTITUTE(SUBSTITUTE(INDIRECT(ADDRESS(ROW($M318)+[1]Tablas!F$1,COLUMN($M319))),", ",""),"Aire","1"),"Agua","2"),"Fuego","3"),"Tierra","4"),"Luz","5"),"Oscuridad","6"))))</f>
        <v/>
      </c>
    </row>
    <row r="320" spans="1:37" x14ac:dyDescent="0.25">
      <c r="A320" s="71"/>
      <c r="C320" s="15" t="str">
        <f t="shared" si="76"/>
        <v/>
      </c>
      <c r="D320" s="15" t="str">
        <f t="shared" si="77"/>
        <v/>
      </c>
      <c r="E320" s="15" t="s">
        <v>197</v>
      </c>
      <c r="F320" s="15" t="str">
        <f t="array" ref="F320">IF(C320&lt;&gt;"",ADDRESS(ROW(C320),COLUMN(C320))&amp;":"&amp;ADDRESS(ROW(C320)-1+MATCH(TRUE,C321:$C$463&lt;&gt;"",0),COLUMN(U320)),F319)</f>
        <v>$C$319:$U$321</v>
      </c>
      <c r="G320" s="18" t="s">
        <v>117</v>
      </c>
      <c r="H320" s="29" t="s">
        <v>567</v>
      </c>
      <c r="I320" s="28" t="s">
        <v>1016</v>
      </c>
      <c r="J320" s="28" t="s">
        <v>1018</v>
      </c>
      <c r="M320" s="18" t="str">
        <f>IFERROR(VLOOKUP(G320,ListaEfectos!$A$4:$F$77,6,0),"")</f>
        <v>Agua</v>
      </c>
      <c r="N320" s="46" t="str">
        <f>IF(G320="requerimiento","Desventaja",IFERROR(IF(VLOOKUP($G320,ListaEfectos!$A$4:$F$77,1,0)&lt;&gt;"","Efecto"),IFERROR(IF(VLOOKUP($G320,ListaDesventajas!$A$2:$A$24,1,0)&lt;&gt;"","Desventaja"),G320)))</f>
        <v>Efecto</v>
      </c>
      <c r="O320" s="17">
        <f ca="1">IF($N320="Efecto",IFERROR(VLOOKUP(H320,INDIRECT(VLOOKUP($G320,ListaEfectos!$A$4:$F$77,2,0)),2,0),0),IF($N320="Desventaja",IFERROR(VLOOKUP(H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30</v>
      </c>
      <c r="P320" s="15">
        <f ca="1">IF($N320="Efecto",IFERROR(VLOOKUP(I320,INDIRECT(VLOOKUP($G320,ListaEfectos!$A$4:$F$77,2,0)),2,0),0),IF($N320="Desventaja",IFERROR(VLOOKUP(I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-10</v>
      </c>
      <c r="Q320" s="15">
        <f ca="1">IF($N320="Efecto",IFERROR(VLOOKUP(J320,INDIRECT(VLOOKUP($G320,ListaEfectos!$A$4:$F$77,2,0)),2,0),0),IF($N320="Desventaja",IFERROR(VLOOKUP(J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20</v>
      </c>
      <c r="R320" s="15">
        <f ca="1">IF($N320="Efecto",IFERROR(VLOOKUP(K320,INDIRECT(VLOOKUP($G320,ListaEfectos!$A$4:$F$77,2,0)),2,0),0),IF($N320="Desventaja",IFERROR(VLOOKUP(K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0</v>
      </c>
      <c r="S320" s="15">
        <f ca="1">IF($N320="Efecto",IFERROR(VLOOKUP(L320,INDIRECT(VLOOKUP($G320,ListaEfectos!$A$4:$F$77,2,0)),2,0),0),IF($N320="Desventaja",IFERROR(VLOOKUP(L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0</v>
      </c>
      <c r="T320" s="52">
        <f t="shared" ca="1" si="73"/>
        <v>40</v>
      </c>
      <c r="V320" s="15" t="str">
        <f t="shared" si="74"/>
        <v>Ataque adicional (+2, Combo: Hasta 2, Bono de cansancio añadido)</v>
      </c>
      <c r="W320" s="15" t="str">
        <f t="shared" si="75"/>
        <v/>
      </c>
      <c r="X320" s="15" t="str">
        <f t="shared" si="65"/>
        <v/>
      </c>
      <c r="Y320" s="34" t="str">
        <f t="shared" ca="1" si="72"/>
        <v/>
      </c>
      <c r="Z320" s="34" t="str">
        <f t="shared" ca="1" si="66"/>
        <v/>
      </c>
      <c r="AA320" s="34" t="str">
        <f t="shared" ca="1" si="67"/>
        <v/>
      </c>
      <c r="AB320" s="61" t="str">
        <f t="shared" ca="1" si="68"/>
        <v/>
      </c>
      <c r="AC320" s="62" t="str">
        <f t="shared" ca="1" si="69"/>
        <v/>
      </c>
      <c r="AD320" s="56" t="str">
        <f t="shared" si="70"/>
        <v/>
      </c>
      <c r="AE320" s="15" t="str">
        <f t="shared" ca="1" si="71"/>
        <v/>
      </c>
      <c r="AF320" s="15" t="str">
        <f ca="1">IF($AB320="","",IF(OR([1]Tablas!A$1&gt;MATCH("?*",$AB321:$AB337,0),INDEX($T:$T,ROW($M319)+[1]Tablas!A$1)&lt;5),"",IF(INDEX($T:$T,ROW($M319)+[1]Tablas!A$1)&lt;6,"000",SUBSTITUTE(SUBSTITUTE(SUBSTITUTE(SUBSTITUTE(SUBSTITUTE(SUBSTITUTE(SUBSTITUTE(INDIRECT(ADDRESS(ROW($M319)+[1]Tablas!A$1,COLUMN($M320))),", ",""),"Aire","1"),"Agua","2"),"Fuego","3"),"Tierra","4"),"Luz","5"),"Oscuridad","6"))))</f>
        <v/>
      </c>
      <c r="AG320" s="15" t="str">
        <f ca="1">IF($AB320="","",IF(OR([1]Tablas!B$1&gt;MATCH("?*",$AB321:$AB337,0),INDEX($T:$T,ROW($M319)+[1]Tablas!B$1)&lt;5),"",IF(INDEX($T:$T,ROW($M319)+[1]Tablas!B$1)&lt;6,"000",SUBSTITUTE(SUBSTITUTE(SUBSTITUTE(SUBSTITUTE(SUBSTITUTE(SUBSTITUTE(SUBSTITUTE(INDIRECT(ADDRESS(ROW($M319)+[1]Tablas!B$1,COLUMN($M320))),", ",""),"Aire","1"),"Agua","2"),"Fuego","3"),"Tierra","4"),"Luz","5"),"Oscuridad","6"))))</f>
        <v/>
      </c>
      <c r="AH320" s="15" t="str">
        <f ca="1">IF($AB320="","",IF(OR([1]Tablas!C$1&gt;MATCH("?*",$AB321:$AB337,0),INDEX($T:$T,ROW($M319)+[1]Tablas!C$1)&lt;5),"",IF(INDEX($T:$T,ROW($M319)+[1]Tablas!C$1)&lt;6,"000",SUBSTITUTE(SUBSTITUTE(SUBSTITUTE(SUBSTITUTE(SUBSTITUTE(SUBSTITUTE(SUBSTITUTE(INDIRECT(ADDRESS(ROW($M319)+[1]Tablas!C$1,COLUMN($M320))),", ",""),"Aire","1"),"Agua","2"),"Fuego","3"),"Tierra","4"),"Luz","5"),"Oscuridad","6"))))</f>
        <v/>
      </c>
      <c r="AI320" s="15" t="str">
        <f ca="1">IF($AB320="","",IF(OR([1]Tablas!D$1&gt;MATCH("?*",$AB321:$AB337,0),INDEX($T:$T,ROW($M319)+[1]Tablas!D$1)&lt;5),"",IF(INDEX($T:$T,ROW($M319)+[1]Tablas!D$1)&lt;6,"000",SUBSTITUTE(SUBSTITUTE(SUBSTITUTE(SUBSTITUTE(SUBSTITUTE(SUBSTITUTE(SUBSTITUTE(INDIRECT(ADDRESS(ROW($M319)+[1]Tablas!D$1,COLUMN($M320))),", ",""),"Aire","1"),"Agua","2"),"Fuego","3"),"Tierra","4"),"Luz","5"),"Oscuridad","6"))))</f>
        <v/>
      </c>
      <c r="AJ320" s="15" t="str">
        <f ca="1">IF($AB320="","",IF(OR([1]Tablas!E$1&gt;MATCH("?*",$AB321:$AB337,0),INDEX($T:$T,ROW($M319)+[1]Tablas!E$1)&lt;5),"",IF(INDEX($T:$T,ROW($M319)+[1]Tablas!E$1)&lt;6,"000",SUBSTITUTE(SUBSTITUTE(SUBSTITUTE(SUBSTITUTE(SUBSTITUTE(SUBSTITUTE(SUBSTITUTE(INDIRECT(ADDRESS(ROW($M319)+[1]Tablas!E$1,COLUMN($M320))),", ",""),"Aire","1"),"Agua","2"),"Fuego","3"),"Tierra","4"),"Luz","5"),"Oscuridad","6"))))</f>
        <v/>
      </c>
      <c r="AK320" s="15" t="str">
        <f ca="1">IF($AB320="","",IF(OR([1]Tablas!F$1&gt;MATCH("?*",$AB321:$AB337,0),INDEX($T:$T,ROW($M319)+[1]Tablas!F$1)&lt;5),"",IF(INDEX($T:$T,ROW($M319)+[1]Tablas!F$1)&lt;6,"000",SUBSTITUTE(SUBSTITUTE(SUBSTITUTE(SUBSTITUTE(SUBSTITUTE(SUBSTITUTE(SUBSTITUTE(INDIRECT(ADDRESS(ROW($M319)+[1]Tablas!F$1,COLUMN($M320))),", ",""),"Aire","1"),"Agua","2"),"Fuego","3"),"Tierra","4"),"Luz","5"),"Oscuridad","6"))))</f>
        <v/>
      </c>
    </row>
    <row r="321" spans="1:37" s="23" customFormat="1" ht="15.75" thickBot="1" x14ac:dyDescent="0.3">
      <c r="A321" s="72"/>
      <c r="B321" s="25"/>
      <c r="C321" s="23" t="str">
        <f t="shared" si="76"/>
        <v/>
      </c>
      <c r="D321" s="23" t="str">
        <f t="shared" si="77"/>
        <v/>
      </c>
      <c r="E321" s="23" t="s">
        <v>198</v>
      </c>
      <c r="F321" s="23" t="str">
        <f t="array" ref="F321">IF(C321&lt;&gt;"",ADDRESS(ROW(C321),COLUMN(C321))&amp;":"&amp;ADDRESS(ROW(C321)-1+MATCH(TRUE,C322:$C$463&lt;&gt;"",0),COLUMN(U321)),F320)</f>
        <v>$C$319:$U$321</v>
      </c>
      <c r="G321" s="25"/>
      <c r="M321" s="25" t="str">
        <f>IFERROR(VLOOKUP(G321,ListaEfectos!$A$4:$F$77,6,0),"")</f>
        <v/>
      </c>
      <c r="N321" s="48">
        <f>IF(G321="requerimiento","Desventaja",IFERROR(IF(VLOOKUP($G321,ListaEfectos!$A$4:$F$77,1,0)&lt;&gt;"","Efecto"),IFERROR(IF(VLOOKUP($G321,ListaDesventajas!$A$2:$A$24,1,0)&lt;&gt;"","Desventaja"),G321)))</f>
        <v>0</v>
      </c>
      <c r="O321" s="22">
        <f ca="1">IF($N321="Efecto",IFERROR(VLOOKUP(H321,INDIRECT(VLOOKUP($G321,ListaEfectos!$A$4:$F$77,2,0)),2,0),0),IF($N321="Desventaja",IFERROR(VLOOKUP(H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P321" s="23">
        <f ca="1">IF($N321="Efecto",IFERROR(VLOOKUP(I321,INDIRECT(VLOOKUP($G321,ListaEfectos!$A$4:$F$77,2,0)),2,0),0),IF($N321="Desventaja",IFERROR(VLOOKUP(I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Q321" s="23">
        <f ca="1">IF($N321="Efecto",IFERROR(VLOOKUP(J321,INDIRECT(VLOOKUP($G321,ListaEfectos!$A$4:$F$77,2,0)),2,0),0),IF($N321="Desventaja",IFERROR(VLOOKUP(J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R321" s="23">
        <f ca="1">IF($N321="Efecto",IFERROR(VLOOKUP(K321,INDIRECT(VLOOKUP($G321,ListaEfectos!$A$4:$F$77,2,0)),2,0),0),IF($N321="Desventaja",IFERROR(VLOOKUP(K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S321" s="23">
        <f ca="1">IF($N321="Efecto",IFERROR(VLOOKUP(L321,INDIRECT(VLOOKUP($G321,ListaEfectos!$A$4:$F$77,2,0)),2,0),0),IF($N321="Desventaja",IFERROR(VLOOKUP(L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T321" s="54">
        <f t="shared" ca="1" si="73"/>
        <v>0</v>
      </c>
      <c r="U321" s="40"/>
      <c r="V321" s="23" t="str">
        <f t="shared" si="74"/>
        <v/>
      </c>
      <c r="W321" s="23" t="str">
        <f t="shared" si="75"/>
        <v/>
      </c>
      <c r="X321" s="23" t="str">
        <f t="shared" si="65"/>
        <v/>
      </c>
      <c r="Y321" s="41" t="str">
        <f t="shared" ca="1" si="72"/>
        <v/>
      </c>
      <c r="Z321" s="41" t="str">
        <f t="shared" ca="1" si="66"/>
        <v/>
      </c>
      <c r="AA321" s="41" t="str">
        <f t="shared" ca="1" si="67"/>
        <v/>
      </c>
      <c r="AB321" s="65" t="str">
        <f t="shared" ca="1" si="68"/>
        <v/>
      </c>
      <c r="AC321" s="66" t="str">
        <f t="shared" ca="1" si="69"/>
        <v/>
      </c>
      <c r="AD321" s="58" t="str">
        <f t="shared" si="70"/>
        <v/>
      </c>
      <c r="AE321" s="23" t="str">
        <f t="shared" ca="1" si="71"/>
        <v/>
      </c>
      <c r="AF321" s="23" t="str">
        <f ca="1">IF($AB321="","",IF(OR([1]Tablas!A$1&gt;MATCH("?*",$AB322:$AB338,0),INDEX($T:$T,ROW($M320)+[1]Tablas!A$1)&lt;5),"",IF(INDEX($T:$T,ROW($M320)+[1]Tablas!A$1)&lt;6,"000",SUBSTITUTE(SUBSTITUTE(SUBSTITUTE(SUBSTITUTE(SUBSTITUTE(SUBSTITUTE(SUBSTITUTE(INDIRECT(ADDRESS(ROW($M320)+[1]Tablas!A$1,COLUMN($M321))),", ",""),"Aire","1"),"Agua","2"),"Fuego","3"),"Tierra","4"),"Luz","5"),"Oscuridad","6"))))</f>
        <v/>
      </c>
      <c r="AG321" s="23" t="str">
        <f ca="1">IF($AB321="","",IF(OR([1]Tablas!B$1&gt;MATCH("?*",$AB322:$AB338,0),INDEX($T:$T,ROW($M320)+[1]Tablas!B$1)&lt;5),"",IF(INDEX($T:$T,ROW($M320)+[1]Tablas!B$1)&lt;6,"000",SUBSTITUTE(SUBSTITUTE(SUBSTITUTE(SUBSTITUTE(SUBSTITUTE(SUBSTITUTE(SUBSTITUTE(INDIRECT(ADDRESS(ROW($M320)+[1]Tablas!B$1,COLUMN($M321))),", ",""),"Aire","1"),"Agua","2"),"Fuego","3"),"Tierra","4"),"Luz","5"),"Oscuridad","6"))))</f>
        <v/>
      </c>
      <c r="AH321" s="23" t="str">
        <f ca="1">IF($AB321="","",IF(OR([1]Tablas!C$1&gt;MATCH("?*",$AB322:$AB338,0),INDEX($T:$T,ROW($M320)+[1]Tablas!C$1)&lt;5),"",IF(INDEX($T:$T,ROW($M320)+[1]Tablas!C$1)&lt;6,"000",SUBSTITUTE(SUBSTITUTE(SUBSTITUTE(SUBSTITUTE(SUBSTITUTE(SUBSTITUTE(SUBSTITUTE(INDIRECT(ADDRESS(ROW($M320)+[1]Tablas!C$1,COLUMN($M321))),", ",""),"Aire","1"),"Agua","2"),"Fuego","3"),"Tierra","4"),"Luz","5"),"Oscuridad","6"))))</f>
        <v/>
      </c>
      <c r="AI321" s="23" t="str">
        <f ca="1">IF($AB321="","",IF(OR([1]Tablas!D$1&gt;MATCH("?*",$AB322:$AB338,0),INDEX($T:$T,ROW($M320)+[1]Tablas!D$1)&lt;5),"",IF(INDEX($T:$T,ROW($M320)+[1]Tablas!D$1)&lt;6,"000",SUBSTITUTE(SUBSTITUTE(SUBSTITUTE(SUBSTITUTE(SUBSTITUTE(SUBSTITUTE(SUBSTITUTE(INDIRECT(ADDRESS(ROW($M320)+[1]Tablas!D$1,COLUMN($M321))),", ",""),"Aire","1"),"Agua","2"),"Fuego","3"),"Tierra","4"),"Luz","5"),"Oscuridad","6"))))</f>
        <v/>
      </c>
      <c r="AJ321" s="23" t="str">
        <f ca="1">IF($AB321="","",IF(OR([1]Tablas!E$1&gt;MATCH("?*",$AB322:$AB338,0),INDEX($T:$T,ROW($M320)+[1]Tablas!E$1)&lt;5),"",IF(INDEX($T:$T,ROW($M320)+[1]Tablas!E$1)&lt;6,"000",SUBSTITUTE(SUBSTITUTE(SUBSTITUTE(SUBSTITUTE(SUBSTITUTE(SUBSTITUTE(SUBSTITUTE(INDIRECT(ADDRESS(ROW($M320)+[1]Tablas!E$1,COLUMN($M321))),", ",""),"Aire","1"),"Agua","2"),"Fuego","3"),"Tierra","4"),"Luz","5"),"Oscuridad","6"))))</f>
        <v/>
      </c>
      <c r="AK321" s="23" t="str">
        <f ca="1">IF($AB321="","",IF(OR([1]Tablas!F$1&gt;MATCH("?*",$AB322:$AB338,0),INDEX($T:$T,ROW($M320)+[1]Tablas!F$1)&lt;5),"",IF(INDEX($T:$T,ROW($M320)+[1]Tablas!F$1)&lt;6,"000",SUBSTITUTE(SUBSTITUTE(SUBSTITUTE(SUBSTITUTE(SUBSTITUTE(SUBSTITUTE(SUBSTITUTE(INDIRECT(ADDRESS(ROW($M320)+[1]Tablas!F$1,COLUMN($M321))),", ",""),"Aire","1"),"Agua","2"),"Fuego","3"),"Tierra","4"),"Luz","5"),"Oscuridad","6"))))</f>
        <v/>
      </c>
    </row>
    <row r="322" spans="1:37" x14ac:dyDescent="0.25">
      <c r="A322" s="73" t="s">
        <v>327</v>
      </c>
      <c r="B322" s="18" t="s">
        <v>489</v>
      </c>
      <c r="C322" s="15">
        <f t="shared" si="76"/>
        <v>30</v>
      </c>
      <c r="D322" s="15">
        <f t="shared" si="77"/>
        <v>1</v>
      </c>
      <c r="E322" s="15" t="s">
        <v>199</v>
      </c>
      <c r="F322" s="15" t="str">
        <f t="array" ref="F322">IF(C322&lt;&gt;"",ADDRESS(ROW(C322),COLUMN(C322))&amp;":"&amp;ADDRESS(ROW(C322)-1+MATCH(TRUE,C323:$C$463&lt;&gt;"",0),COLUMN(U322)),F321)</f>
        <v>$C$322:$U$324</v>
      </c>
      <c r="G322" s="18" t="s">
        <v>998</v>
      </c>
      <c r="H322" s="16" t="s">
        <v>684</v>
      </c>
      <c r="M322" s="18" t="str">
        <f>IFERROR(VLOOKUP(G322,ListaEfectos!$A$4:$F$77,6,0),"")</f>
        <v>Fuego</v>
      </c>
      <c r="N322" s="46" t="str">
        <f>IF(G322="requerimiento","Desventaja",IFERROR(IF(VLOOKUP($G322,ListaEfectos!$A$4:$F$77,1,0)&lt;&gt;"","Efecto"),IFERROR(IF(VLOOKUP($G322,ListaDesventajas!$A$2:$A$24,1,0)&lt;&gt;"","Desventaja"),G322)))</f>
        <v>Efecto</v>
      </c>
      <c r="O322" s="17">
        <f ca="1">IF($N322="Efecto",IFERROR(VLOOKUP(H322,INDIRECT(VLOOKUP($G322,ListaEfectos!$A$4:$F$77,2,0)),2,0),0),IF($N322="Desventaja",IFERROR(VLOOKUP(H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20</v>
      </c>
      <c r="P322" s="15">
        <f ca="1">IF($N322="Efecto",IFERROR(VLOOKUP(I322,INDIRECT(VLOOKUP($G322,ListaEfectos!$A$4:$F$77,2,0)),2,0),0),IF($N322="Desventaja",IFERROR(VLOOKUP(I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0</v>
      </c>
      <c r="Q322" s="15">
        <f ca="1">IF($N322="Efecto",IFERROR(VLOOKUP(J322,INDIRECT(VLOOKUP($G322,ListaEfectos!$A$4:$F$77,2,0)),2,0),0),IF($N322="Desventaja",IFERROR(VLOOKUP(J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0</v>
      </c>
      <c r="R322" s="15">
        <f ca="1">IF($N322="Efecto",IFERROR(VLOOKUP(K322,INDIRECT(VLOOKUP($G322,ListaEfectos!$A$4:$F$77,2,0)),2,0),0),IF($N322="Desventaja",IFERROR(VLOOKUP(K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0</v>
      </c>
      <c r="S322" s="15">
        <f ca="1">IF($N322="Efecto",IFERROR(VLOOKUP(L322,INDIRECT(VLOOKUP($G322,ListaEfectos!$A$4:$F$77,2,0)),2,0),0),IF($N322="Desventaja",IFERROR(VLOOKUP(L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0</v>
      </c>
      <c r="T322" s="52">
        <f t="shared" ca="1" si="73"/>
        <v>20</v>
      </c>
      <c r="V322" s="15" t="str">
        <f t="shared" si="74"/>
        <v>Aumentar rotura (+20)</v>
      </c>
      <c r="W322" s="15" t="str">
        <f t="shared" si="75"/>
        <v/>
      </c>
      <c r="X322" s="15" t="str">
        <f t="shared" si="65"/>
        <v/>
      </c>
      <c r="Y322" s="34" t="str">
        <f t="shared" ca="1" si="72"/>
        <v>Aumentar rotura (+20), Maniobras de Combate y Apuntar (-25)</v>
      </c>
      <c r="Z322" s="34" t="str">
        <f t="shared" ca="1" si="66"/>
        <v>Condición (Desenvainar)</v>
      </c>
      <c r="AA322" s="34" t="str">
        <f t="shared" ca="1" si="67"/>
        <v/>
      </c>
      <c r="AB322" s="61" t="str">
        <f t="shared" ca="1" si="68"/>
        <v>Aumentar rotura (+20), Maniobras de Combate y Apuntar (-25)</v>
      </c>
      <c r="AC322" s="62" t="str">
        <f t="shared" ca="1" si="69"/>
        <v>Condición (Desenvainar)</v>
      </c>
      <c r="AD322" s="56" t="str">
        <f t="shared" si="70"/>
        <v>Ryukanzan</v>
      </c>
      <c r="AE322" s="15" t="str">
        <f t="shared" ca="1" si="71"/>
        <v>Fuego, Aire</v>
      </c>
      <c r="AF322" s="15" t="str">
        <f ca="1">IF($AB322="","",IF(OR([1]Tablas!A$1&gt;MATCH("?*",$AB323:$AB339,0),INDEX($T:$T,ROW($M321)+[1]Tablas!A$1)&lt;5),"",IF(INDEX($T:$T,ROW($M321)+[1]Tablas!A$1)&lt;6,"000",SUBSTITUTE(SUBSTITUTE(SUBSTITUTE(SUBSTITUTE(SUBSTITUTE(SUBSTITUTE(SUBSTITUTE(INDIRECT(ADDRESS(ROW($M321)+[1]Tablas!A$1,COLUMN($M322))),", ",""),"Aire","1"),"Agua","2"),"Fuego","3"),"Tierra","4"),"Luz","5"),"Oscuridad","6"))))</f>
        <v>3</v>
      </c>
      <c r="AG322" s="15" t="str">
        <f ca="1">IF($AB322="","",IF(OR([1]Tablas!B$1&gt;MATCH("?*",$AB323:$AB339,0),INDEX($T:$T,ROW($M321)+[1]Tablas!B$1)&lt;5),"",IF(INDEX($T:$T,ROW($M321)+[1]Tablas!B$1)&lt;6,"000",SUBSTITUTE(SUBSTITUTE(SUBSTITUTE(SUBSTITUTE(SUBSTITUTE(SUBSTITUTE(SUBSTITUTE(INDIRECT(ADDRESS(ROW($M321)+[1]Tablas!B$1,COLUMN($M322))),", ",""),"Aire","1"),"Agua","2"),"Fuego","3"),"Tierra","4"),"Luz","5"),"Oscuridad","6"))))</f>
        <v>000</v>
      </c>
      <c r="AH322" s="15" t="str">
        <f ca="1">IF($AB322="","",IF(OR([1]Tablas!C$1&gt;MATCH("?*",$AB323:$AB339,0),INDEX($T:$T,ROW($M321)+[1]Tablas!C$1)&lt;5),"",IF(INDEX($T:$T,ROW($M321)+[1]Tablas!C$1)&lt;6,"000",SUBSTITUTE(SUBSTITUTE(SUBSTITUTE(SUBSTITUTE(SUBSTITUTE(SUBSTITUTE(SUBSTITUTE(INDIRECT(ADDRESS(ROW($M321)+[1]Tablas!C$1,COLUMN($M322))),", ",""),"Aire","1"),"Agua","2"),"Fuego","3"),"Tierra","4"),"Luz","5"),"Oscuridad","6"))))</f>
        <v/>
      </c>
      <c r="AI322" s="15" t="str">
        <f ca="1">IF($AB322="","",IF(OR([1]Tablas!D$1&gt;MATCH("?*",$AB323:$AB339,0),INDEX($T:$T,ROW($M321)+[1]Tablas!D$1)&lt;5),"",IF(INDEX($T:$T,ROW($M321)+[1]Tablas!D$1)&lt;6,"000",SUBSTITUTE(SUBSTITUTE(SUBSTITUTE(SUBSTITUTE(SUBSTITUTE(SUBSTITUTE(SUBSTITUTE(INDIRECT(ADDRESS(ROW($M321)+[1]Tablas!D$1,COLUMN($M322))),", ",""),"Aire","1"),"Agua","2"),"Fuego","3"),"Tierra","4"),"Luz","5"),"Oscuridad","6"))))</f>
        <v/>
      </c>
      <c r="AJ322" s="15" t="str">
        <f ca="1">IF($AB322="","",IF(OR([1]Tablas!E$1&gt;MATCH("?*",$AB323:$AB339,0),INDEX($T:$T,ROW($M321)+[1]Tablas!E$1)&lt;5),"",IF(INDEX($T:$T,ROW($M321)+[1]Tablas!E$1)&lt;6,"000",SUBSTITUTE(SUBSTITUTE(SUBSTITUTE(SUBSTITUTE(SUBSTITUTE(SUBSTITUTE(SUBSTITUTE(INDIRECT(ADDRESS(ROW($M321)+[1]Tablas!E$1,COLUMN($M322))),", ",""),"Aire","1"),"Agua","2"),"Fuego","3"),"Tierra","4"),"Luz","5"),"Oscuridad","6"))))</f>
        <v/>
      </c>
      <c r="AK322" s="15" t="str">
        <f ca="1">IF($AB322="","",IF(OR([1]Tablas!F$1&gt;MATCH("?*",$AB323:$AB339,0),INDEX($T:$T,ROW($M321)+[1]Tablas!F$1)&lt;5),"",IF(INDEX($T:$T,ROW($M321)+[1]Tablas!F$1)&lt;6,"000",SUBSTITUTE(SUBSTITUTE(SUBSTITUTE(SUBSTITUTE(SUBSTITUTE(SUBSTITUTE(SUBSTITUTE(INDIRECT(ADDRESS(ROW($M321)+[1]Tablas!F$1,COLUMN($M322))),", ",""),"Aire","1"),"Agua","2"),"Fuego","3"),"Tierra","4"),"Luz","5"),"Oscuridad","6"))))</f>
        <v/>
      </c>
    </row>
    <row r="323" spans="1:37" x14ac:dyDescent="0.25">
      <c r="A323" s="73"/>
      <c r="C323" s="15" t="str">
        <f t="shared" si="76"/>
        <v/>
      </c>
      <c r="D323" s="15" t="str">
        <f t="shared" si="77"/>
        <v/>
      </c>
      <c r="E323" s="15" t="s">
        <v>200</v>
      </c>
      <c r="F323" s="15" t="str">
        <f t="array" ref="F323">IF(C323&lt;&gt;"",ADDRESS(ROW(C323),COLUMN(C323))&amp;":"&amp;ADDRESS(ROW(C323)-1+MATCH(TRUE,C324:$C$463&lt;&gt;"",0),COLUMN(U323)),F322)</f>
        <v>$C$322:$U$324</v>
      </c>
      <c r="G323" s="18" t="s">
        <v>305</v>
      </c>
      <c r="H323" s="29" t="s">
        <v>593</v>
      </c>
      <c r="M323" s="18" t="str">
        <f>IFERROR(VLOOKUP(G323,ListaEfectos!$A$4:$F$77,6,0),"")</f>
        <v>Aire</v>
      </c>
      <c r="N323" s="46" t="str">
        <f>IF(G323="requerimiento","Desventaja",IFERROR(IF(VLOOKUP($G323,ListaEfectos!$A$4:$F$77,1,0)&lt;&gt;"","Efecto"),IFERROR(IF(VLOOKUP($G323,ListaDesventajas!$A$2:$A$24,1,0)&lt;&gt;"","Desventaja"),G323)))</f>
        <v>Efecto</v>
      </c>
      <c r="O323" s="17">
        <f ca="1">IF($N323="Efecto",IFERROR(VLOOKUP(H323,INDIRECT(VLOOKUP($G323,ListaEfectos!$A$4:$F$77,2,0)),2,0),0),IF($N323="Desventaja",IFERROR(VLOOKUP(H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5</v>
      </c>
      <c r="P323" s="15">
        <f ca="1">IF($N323="Efecto",IFERROR(VLOOKUP(I323,INDIRECT(VLOOKUP($G323,ListaEfectos!$A$4:$F$77,2,0)),2,0),0),IF($N323="Desventaja",IFERROR(VLOOKUP(I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0</v>
      </c>
      <c r="Q323" s="15">
        <f ca="1">IF($N323="Efecto",IFERROR(VLOOKUP(J323,INDIRECT(VLOOKUP($G323,ListaEfectos!$A$4:$F$77,2,0)),2,0),0),IF($N323="Desventaja",IFERROR(VLOOKUP(J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0</v>
      </c>
      <c r="R323" s="15">
        <f ca="1">IF($N323="Efecto",IFERROR(VLOOKUP(K323,INDIRECT(VLOOKUP($G323,ListaEfectos!$A$4:$F$77,2,0)),2,0),0),IF($N323="Desventaja",IFERROR(VLOOKUP(K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0</v>
      </c>
      <c r="S323" s="15">
        <f ca="1">IF($N323="Efecto",IFERROR(VLOOKUP(L323,INDIRECT(VLOOKUP($G323,ListaEfectos!$A$4:$F$77,2,0)),2,0),0),IF($N323="Desventaja",IFERROR(VLOOKUP(L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0</v>
      </c>
      <c r="T323" s="52">
        <f t="shared" ca="1" si="73"/>
        <v>5</v>
      </c>
      <c r="V323" s="15" t="str">
        <f t="shared" si="74"/>
        <v>Maniobras de Combate y Apuntar (-25)</v>
      </c>
      <c r="W323" s="15" t="str">
        <f t="shared" si="75"/>
        <v/>
      </c>
      <c r="X323" s="15" t="str">
        <f t="shared" ref="X323:X386" si="78">IF(N323="Combinable",N323,"")</f>
        <v/>
      </c>
      <c r="Y323" s="34" t="str">
        <f t="shared" ca="1" si="72"/>
        <v/>
      </c>
      <c r="Z323" s="34" t="str">
        <f t="shared" ref="Z323:Z386" ca="1" si="79">IFERROR(IF(Y323="","",_xlfn.TEXTJOIN(", ",TRUE,INDIRECT(ADDRESS(ROW(Y323),COLUMN(W323))&amp;":"&amp;ADDRESS(ROW(Y323)+MATCH("?*",Y324:Y341,0)-1,COLUMN(W323))))),"")</f>
        <v/>
      </c>
      <c r="AA323" s="34" t="str">
        <f t="shared" ref="AA323:AA386" ca="1" si="80">IFERROR(IF(Y323="","",_xlfn.TEXTJOIN(", ",TRUE,INDIRECT(ADDRESS(ROW(Y323),COLUMN(X323))&amp;":"&amp;ADDRESS(ROW(Y323)+MATCH("?*",Y324:Y341,0)-1,COLUMN(X323))))),"")</f>
        <v/>
      </c>
      <c r="AB323" s="61" t="str">
        <f t="shared" ref="AB323:AB386" ca="1" si="81">Y323</f>
        <v/>
      </c>
      <c r="AC323" s="62" t="str">
        <f t="shared" ref="AC323:AC386" ca="1" si="82">_xlfn.TEXTJOIN(",",TRUE,AA323,Z323)</f>
        <v/>
      </c>
      <c r="AD323" s="56" t="str">
        <f t="shared" ref="AD323:AD386" si="83">IF(B323="","",LEFT(B323,FIND(" (",B323)-1))</f>
        <v/>
      </c>
      <c r="AE323" s="15" t="str">
        <f t="shared" ref="AE323:AE386" ca="1" si="84">IFERROR(IF(Y323="","",_xlfn.TEXTJOIN(", ",TRUE,IF(INDIRECT(ADDRESS(ROW(Y323),COLUMN(T323))&amp;":"&amp;ADDRESS(ROW(Y323)+MATCH("?*",Y324:Y351,0)-1,COLUMN(T323)))=5,"",INDIRECT(ADDRESS(ROW(Y323),COLUMN(M323))&amp;":"&amp;ADDRESS(ROW(Y323)+MATCH("?*",Y324:Y351,0)-1,COLUMN(M323)))))),"")</f>
        <v/>
      </c>
      <c r="AF323" s="15" t="str">
        <f ca="1">IF($AB323="","",IF(OR([1]Tablas!A$1&gt;MATCH("?*",$AB324:$AB340,0),INDEX($T:$T,ROW($M322)+[1]Tablas!A$1)&lt;5),"",IF(INDEX($T:$T,ROW($M322)+[1]Tablas!A$1)&lt;6,"000",SUBSTITUTE(SUBSTITUTE(SUBSTITUTE(SUBSTITUTE(SUBSTITUTE(SUBSTITUTE(SUBSTITUTE(INDIRECT(ADDRESS(ROW($M322)+[1]Tablas!A$1,COLUMN($M323))),", ",""),"Aire","1"),"Agua","2"),"Fuego","3"),"Tierra","4"),"Luz","5"),"Oscuridad","6"))))</f>
        <v/>
      </c>
      <c r="AG323" s="15" t="str">
        <f ca="1">IF($AB323="","",IF(OR([1]Tablas!B$1&gt;MATCH("?*",$AB324:$AB340,0),INDEX($T:$T,ROW($M322)+[1]Tablas!B$1)&lt;5),"",IF(INDEX($T:$T,ROW($M322)+[1]Tablas!B$1)&lt;6,"000",SUBSTITUTE(SUBSTITUTE(SUBSTITUTE(SUBSTITUTE(SUBSTITUTE(SUBSTITUTE(SUBSTITUTE(INDIRECT(ADDRESS(ROW($M322)+[1]Tablas!B$1,COLUMN($M323))),", ",""),"Aire","1"),"Agua","2"),"Fuego","3"),"Tierra","4"),"Luz","5"),"Oscuridad","6"))))</f>
        <v/>
      </c>
      <c r="AH323" s="15" t="str">
        <f ca="1">IF($AB323="","",IF(OR([1]Tablas!C$1&gt;MATCH("?*",$AB324:$AB340,0),INDEX($T:$T,ROW($M322)+[1]Tablas!C$1)&lt;5),"",IF(INDEX($T:$T,ROW($M322)+[1]Tablas!C$1)&lt;6,"000",SUBSTITUTE(SUBSTITUTE(SUBSTITUTE(SUBSTITUTE(SUBSTITUTE(SUBSTITUTE(SUBSTITUTE(INDIRECT(ADDRESS(ROW($M322)+[1]Tablas!C$1,COLUMN($M323))),", ",""),"Aire","1"),"Agua","2"),"Fuego","3"),"Tierra","4"),"Luz","5"),"Oscuridad","6"))))</f>
        <v/>
      </c>
      <c r="AI323" s="15" t="str">
        <f ca="1">IF($AB323="","",IF(OR([1]Tablas!D$1&gt;MATCH("?*",$AB324:$AB340,0),INDEX($T:$T,ROW($M322)+[1]Tablas!D$1)&lt;5),"",IF(INDEX($T:$T,ROW($M322)+[1]Tablas!D$1)&lt;6,"000",SUBSTITUTE(SUBSTITUTE(SUBSTITUTE(SUBSTITUTE(SUBSTITUTE(SUBSTITUTE(SUBSTITUTE(INDIRECT(ADDRESS(ROW($M322)+[1]Tablas!D$1,COLUMN($M323))),", ",""),"Aire","1"),"Agua","2"),"Fuego","3"),"Tierra","4"),"Luz","5"),"Oscuridad","6"))))</f>
        <v/>
      </c>
      <c r="AJ323" s="15" t="str">
        <f ca="1">IF($AB323="","",IF(OR([1]Tablas!E$1&gt;MATCH("?*",$AB324:$AB340,0),INDEX($T:$T,ROW($M322)+[1]Tablas!E$1)&lt;5),"",IF(INDEX($T:$T,ROW($M322)+[1]Tablas!E$1)&lt;6,"000",SUBSTITUTE(SUBSTITUTE(SUBSTITUTE(SUBSTITUTE(SUBSTITUTE(SUBSTITUTE(SUBSTITUTE(INDIRECT(ADDRESS(ROW($M322)+[1]Tablas!E$1,COLUMN($M323))),", ",""),"Aire","1"),"Agua","2"),"Fuego","3"),"Tierra","4"),"Luz","5"),"Oscuridad","6"))))</f>
        <v/>
      </c>
      <c r="AK323" s="15" t="str">
        <f ca="1">IF($AB323="","",IF(OR([1]Tablas!F$1&gt;MATCH("?*",$AB324:$AB340,0),INDEX($T:$T,ROW($M322)+[1]Tablas!F$1)&lt;5),"",IF(INDEX($T:$T,ROW($M322)+[1]Tablas!F$1)&lt;6,"000",SUBSTITUTE(SUBSTITUTE(SUBSTITUTE(SUBSTITUTE(SUBSTITUTE(SUBSTITUTE(SUBSTITUTE(INDIRECT(ADDRESS(ROW($M322)+[1]Tablas!F$1,COLUMN($M323))),", ",""),"Aire","1"),"Agua","2"),"Fuego","3"),"Tierra","4"),"Luz","5"),"Oscuridad","6"))))</f>
        <v/>
      </c>
    </row>
    <row r="324" spans="1:37" x14ac:dyDescent="0.25">
      <c r="A324" s="73"/>
      <c r="B324" s="18" t="s">
        <v>288</v>
      </c>
      <c r="C324" s="15" t="str">
        <f t="shared" si="76"/>
        <v/>
      </c>
      <c r="D324" s="15" t="str">
        <f t="shared" si="77"/>
        <v/>
      </c>
      <c r="F324" s="15" t="str">
        <f t="array" ref="F324">IF(C324&lt;&gt;"",ADDRESS(ROW(C324),COLUMN(C324))&amp;":"&amp;ADDRESS(ROW(C324)-1+MATCH(TRUE,C325:$C$463&lt;&gt;"",0),COLUMN(U324)),F323)</f>
        <v>$C$322:$U$324</v>
      </c>
      <c r="G324" s="18" t="s">
        <v>542</v>
      </c>
      <c r="H324" s="28" t="s">
        <v>1063</v>
      </c>
      <c r="M324" s="18" t="str">
        <f>IFERROR(VLOOKUP(G324,ListaEfectos!$A$4:$F$77,6,0),"")</f>
        <v/>
      </c>
      <c r="N324" s="46" t="str">
        <f>IF(G324="requerimiento","Desventaja",IFERROR(IF(VLOOKUP($G324,ListaEfectos!$A$4:$F$77,1,0)&lt;&gt;"","Efecto"),IFERROR(IF(VLOOKUP($G324,ListaDesventajas!$A$2:$A$24,1,0)&lt;&gt;"","Desventaja"),G324)))</f>
        <v>Desventaja</v>
      </c>
      <c r="O324" s="17">
        <f ca="1">IF($N324="Efecto",IFERROR(VLOOKUP(H324,INDIRECT(VLOOKUP($G324,ListaEfectos!$A$4:$F$77,2,0)),2,0),0),IF($N324="Desventaja",IFERROR(VLOOKUP(H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-5</v>
      </c>
      <c r="P324" s="15">
        <f ca="1">IF($N324="Efecto",IFERROR(VLOOKUP(I324,INDIRECT(VLOOKUP($G324,ListaEfectos!$A$4:$F$77,2,0)),2,0),0),IF($N324="Desventaja",IFERROR(VLOOKUP(I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0</v>
      </c>
      <c r="Q324" s="15">
        <f ca="1">IF($N324="Efecto",IFERROR(VLOOKUP(J324,INDIRECT(VLOOKUP($G324,ListaEfectos!$A$4:$F$77,2,0)),2,0),0),IF($N324="Desventaja",IFERROR(VLOOKUP(J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0</v>
      </c>
      <c r="R324" s="15">
        <f ca="1">IF($N324="Efecto",IFERROR(VLOOKUP(K324,INDIRECT(VLOOKUP($G324,ListaEfectos!$A$4:$F$77,2,0)),2,0),0),IF($N324="Desventaja",IFERROR(VLOOKUP(K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0</v>
      </c>
      <c r="S324" s="15">
        <f ca="1">IF($N324="Efecto",IFERROR(VLOOKUP(L324,INDIRECT(VLOOKUP($G324,ListaEfectos!$A$4:$F$77,2,0)),2,0),0),IF($N324="Desventaja",IFERROR(VLOOKUP(L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0</v>
      </c>
      <c r="T324" s="52">
        <f t="shared" ca="1" si="73"/>
        <v>-5</v>
      </c>
      <c r="V324" s="15" t="str">
        <f t="shared" si="74"/>
        <v/>
      </c>
      <c r="W324" s="15" t="str">
        <f t="shared" si="75"/>
        <v>Condición (Desenvainar)</v>
      </c>
      <c r="X324" s="15" t="str">
        <f t="shared" si="78"/>
        <v/>
      </c>
      <c r="Y324" s="34" t="str">
        <f t="shared" ca="1" si="72"/>
        <v/>
      </c>
      <c r="Z324" s="34" t="str">
        <f t="shared" ca="1" si="79"/>
        <v/>
      </c>
      <c r="AA324" s="34" t="str">
        <f t="shared" ca="1" si="80"/>
        <v/>
      </c>
      <c r="AB324" s="61" t="str">
        <f t="shared" ca="1" si="81"/>
        <v/>
      </c>
      <c r="AC324" s="62" t="str">
        <f t="shared" ca="1" si="82"/>
        <v/>
      </c>
      <c r="AD324" s="56" t="str">
        <f t="shared" si="83"/>
        <v>Condiciones</v>
      </c>
      <c r="AE324" s="15" t="str">
        <f t="shared" ca="1" si="84"/>
        <v/>
      </c>
      <c r="AF324" s="15" t="str">
        <f ca="1">IF($AB324="","",IF(OR([1]Tablas!A$1&gt;MATCH("?*",$AB325:$AB341,0),INDEX($T:$T,ROW($M323)+[1]Tablas!A$1)&lt;5),"",IF(INDEX($T:$T,ROW($M323)+[1]Tablas!A$1)&lt;6,"000",SUBSTITUTE(SUBSTITUTE(SUBSTITUTE(SUBSTITUTE(SUBSTITUTE(SUBSTITUTE(SUBSTITUTE(INDIRECT(ADDRESS(ROW($M323)+[1]Tablas!A$1,COLUMN($M324))),", ",""),"Aire","1"),"Agua","2"),"Fuego","3"),"Tierra","4"),"Luz","5"),"Oscuridad","6"))))</f>
        <v/>
      </c>
      <c r="AG324" s="15" t="str">
        <f ca="1">IF($AB324="","",IF(OR([1]Tablas!B$1&gt;MATCH("?*",$AB325:$AB341,0),INDEX($T:$T,ROW($M323)+[1]Tablas!B$1)&lt;5),"",IF(INDEX($T:$T,ROW($M323)+[1]Tablas!B$1)&lt;6,"000",SUBSTITUTE(SUBSTITUTE(SUBSTITUTE(SUBSTITUTE(SUBSTITUTE(SUBSTITUTE(SUBSTITUTE(INDIRECT(ADDRESS(ROW($M323)+[1]Tablas!B$1,COLUMN($M324))),", ",""),"Aire","1"),"Agua","2"),"Fuego","3"),"Tierra","4"),"Luz","5"),"Oscuridad","6"))))</f>
        <v/>
      </c>
      <c r="AH324" s="15" t="str">
        <f ca="1">IF($AB324="","",IF(OR([1]Tablas!C$1&gt;MATCH("?*",$AB325:$AB341,0),INDEX($T:$T,ROW($M323)+[1]Tablas!C$1)&lt;5),"",IF(INDEX($T:$T,ROW($M323)+[1]Tablas!C$1)&lt;6,"000",SUBSTITUTE(SUBSTITUTE(SUBSTITUTE(SUBSTITUTE(SUBSTITUTE(SUBSTITUTE(SUBSTITUTE(INDIRECT(ADDRESS(ROW($M323)+[1]Tablas!C$1,COLUMN($M324))),", ",""),"Aire","1"),"Agua","2"),"Fuego","3"),"Tierra","4"),"Luz","5"),"Oscuridad","6"))))</f>
        <v/>
      </c>
      <c r="AI324" s="15" t="str">
        <f ca="1">IF($AB324="","",IF(OR([1]Tablas!D$1&gt;MATCH("?*",$AB325:$AB341,0),INDEX($T:$T,ROW($M323)+[1]Tablas!D$1)&lt;5),"",IF(INDEX($T:$T,ROW($M323)+[1]Tablas!D$1)&lt;6,"000",SUBSTITUTE(SUBSTITUTE(SUBSTITUTE(SUBSTITUTE(SUBSTITUTE(SUBSTITUTE(SUBSTITUTE(INDIRECT(ADDRESS(ROW($M323)+[1]Tablas!D$1,COLUMN($M324))),", ",""),"Aire","1"),"Agua","2"),"Fuego","3"),"Tierra","4"),"Luz","5"),"Oscuridad","6"))))</f>
        <v/>
      </c>
      <c r="AJ324" s="15" t="str">
        <f ca="1">IF($AB324="","",IF(OR([1]Tablas!E$1&gt;MATCH("?*",$AB325:$AB341,0),INDEX($T:$T,ROW($M323)+[1]Tablas!E$1)&lt;5),"",IF(INDEX($T:$T,ROW($M323)+[1]Tablas!E$1)&lt;6,"000",SUBSTITUTE(SUBSTITUTE(SUBSTITUTE(SUBSTITUTE(SUBSTITUTE(SUBSTITUTE(SUBSTITUTE(INDIRECT(ADDRESS(ROW($M323)+[1]Tablas!E$1,COLUMN($M324))),", ",""),"Aire","1"),"Agua","2"),"Fuego","3"),"Tierra","4"),"Luz","5"),"Oscuridad","6"))))</f>
        <v/>
      </c>
      <c r="AK324" s="15" t="str">
        <f ca="1">IF($AB324="","",IF(OR([1]Tablas!F$1&gt;MATCH("?*",$AB325:$AB341,0),INDEX($T:$T,ROW($M323)+[1]Tablas!F$1)&lt;5),"",IF(INDEX($T:$T,ROW($M323)+[1]Tablas!F$1)&lt;6,"000",SUBSTITUTE(SUBSTITUTE(SUBSTITUTE(SUBSTITUTE(SUBSTITUTE(SUBSTITUTE(SUBSTITUTE(INDIRECT(ADDRESS(ROW($M323)+[1]Tablas!F$1,COLUMN($M324))),", ",""),"Aire","1"),"Agua","2"),"Fuego","3"),"Tierra","4"),"Luz","5"),"Oscuridad","6"))))</f>
        <v/>
      </c>
    </row>
    <row r="325" spans="1:37" x14ac:dyDescent="0.25">
      <c r="A325" s="73"/>
      <c r="B325" s="18" t="s">
        <v>490</v>
      </c>
      <c r="C325" s="15">
        <f t="shared" si="76"/>
        <v>20</v>
      </c>
      <c r="D325" s="15">
        <f t="shared" si="77"/>
        <v>1</v>
      </c>
      <c r="E325" s="15" t="s">
        <v>201</v>
      </c>
      <c r="F325" s="15" t="str">
        <f t="array" ref="F325">IF(C325&lt;&gt;"",ADDRESS(ROW(C325),COLUMN(C325))&amp;":"&amp;ADDRESS(ROW(C325)-1+MATCH(TRUE,C326:$C$463&lt;&gt;"",0),COLUMN(U325)),F324)</f>
        <v>$C$325:$U$326</v>
      </c>
      <c r="G325" s="18" t="s">
        <v>244</v>
      </c>
      <c r="H325" s="29" t="s">
        <v>345</v>
      </c>
      <c r="M325" s="18" t="str">
        <f>IFERROR(VLOOKUP(G325,ListaEfectos!$A$4:$F$77,6,0),"")</f>
        <v>Aire</v>
      </c>
      <c r="N325" s="46" t="str">
        <f>IF(G325="requerimiento","Desventaja",IFERROR(IF(VLOOKUP($G325,ListaEfectos!$A$4:$F$77,1,0)&lt;&gt;"","Efecto"),IFERROR(IF(VLOOKUP($G325,ListaDesventajas!$A$2:$A$24,1,0)&lt;&gt;"","Desventaja"),G325)))</f>
        <v>Efecto</v>
      </c>
      <c r="O325" s="17">
        <f ca="1">IF($N325="Efecto",IFERROR(VLOOKUP(H325,INDIRECT(VLOOKUP($G325,ListaEfectos!$A$4:$F$77,2,0)),2,0),0),IF($N325="Desventaja",IFERROR(VLOOKUP(H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15</v>
      </c>
      <c r="P325" s="15">
        <f ca="1">IF($N325="Efecto",IFERROR(VLOOKUP(I325,INDIRECT(VLOOKUP($G325,ListaEfectos!$A$4:$F$77,2,0)),2,0),0),IF($N325="Desventaja",IFERROR(VLOOKUP(I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0</v>
      </c>
      <c r="Q325" s="15">
        <f ca="1">IF($N325="Efecto",IFERROR(VLOOKUP(J325,INDIRECT(VLOOKUP($G325,ListaEfectos!$A$4:$F$77,2,0)),2,0),0),IF($N325="Desventaja",IFERROR(VLOOKUP(J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0</v>
      </c>
      <c r="R325" s="15">
        <f ca="1">IF($N325="Efecto",IFERROR(VLOOKUP(K325,INDIRECT(VLOOKUP($G325,ListaEfectos!$A$4:$F$77,2,0)),2,0),0),IF($N325="Desventaja",IFERROR(VLOOKUP(K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0</v>
      </c>
      <c r="S325" s="15">
        <f ca="1">IF($N325="Efecto",IFERROR(VLOOKUP(L325,INDIRECT(VLOOKUP($G325,ListaEfectos!$A$4:$F$77,2,0)),2,0),0),IF($N325="Desventaja",IFERROR(VLOOKUP(L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0</v>
      </c>
      <c r="T325" s="52">
        <f t="shared" ca="1" si="73"/>
        <v>15</v>
      </c>
      <c r="V325" s="15" t="str">
        <f t="shared" si="74"/>
        <v>Incrementar Turno (+75)</v>
      </c>
      <c r="W325" s="15" t="str">
        <f t="shared" si="75"/>
        <v/>
      </c>
      <c r="X325" s="15" t="str">
        <f t="shared" si="78"/>
        <v/>
      </c>
      <c r="Y325" s="34" t="str">
        <f t="shared" ca="1" si="72"/>
        <v>Incrementar Turno (+75), Maniobras de Combate y Apuntar (-25)</v>
      </c>
      <c r="Z325" s="34" t="str">
        <f t="shared" ca="1" si="79"/>
        <v/>
      </c>
      <c r="AA325" s="34" t="str">
        <f t="shared" ca="1" si="80"/>
        <v/>
      </c>
      <c r="AB325" s="61" t="str">
        <f t="shared" ca="1" si="81"/>
        <v>Incrementar Turno (+75), Maniobras de Combate y Apuntar (-25)</v>
      </c>
      <c r="AC325" s="62" t="str">
        <f t="shared" ca="1" si="82"/>
        <v/>
      </c>
      <c r="AD325" s="56" t="str">
        <f t="shared" si="83"/>
        <v>Shoryuzan</v>
      </c>
      <c r="AE325" s="15" t="str">
        <f t="shared" ca="1" si="84"/>
        <v>Aire, Aire</v>
      </c>
      <c r="AF325" s="15" t="str">
        <f ca="1">IF($AB325="","",IF(OR([1]Tablas!A$1&gt;MATCH("?*",$AB326:$AB342,0),INDEX($T:$T,ROW($M324)+[1]Tablas!A$1)&lt;5),"",IF(INDEX($T:$T,ROW($M324)+[1]Tablas!A$1)&lt;6,"000",SUBSTITUTE(SUBSTITUTE(SUBSTITUTE(SUBSTITUTE(SUBSTITUTE(SUBSTITUTE(SUBSTITUTE(INDIRECT(ADDRESS(ROW($M324)+[1]Tablas!A$1,COLUMN($M325))),", ",""),"Aire","1"),"Agua","2"),"Fuego","3"),"Tierra","4"),"Luz","5"),"Oscuridad","6"))))</f>
        <v>1</v>
      </c>
      <c r="AG325" s="15" t="str">
        <f ca="1">IF($AB325="","",IF(OR([1]Tablas!B$1&gt;MATCH("?*",$AB326:$AB342,0),INDEX($T:$T,ROW($M324)+[1]Tablas!B$1)&lt;5),"",IF(INDEX($T:$T,ROW($M324)+[1]Tablas!B$1)&lt;6,"000",SUBSTITUTE(SUBSTITUTE(SUBSTITUTE(SUBSTITUTE(SUBSTITUTE(SUBSTITUTE(SUBSTITUTE(INDIRECT(ADDRESS(ROW($M324)+[1]Tablas!B$1,COLUMN($M325))),", ",""),"Aire","1"),"Agua","2"),"Fuego","3"),"Tierra","4"),"Luz","5"),"Oscuridad","6"))))</f>
        <v>000</v>
      </c>
      <c r="AH325" s="15" t="str">
        <f ca="1">IF($AB325="","",IF(OR([1]Tablas!C$1&gt;MATCH("?*",$AB326:$AB342,0),INDEX($T:$T,ROW($M324)+[1]Tablas!C$1)&lt;5),"",IF(INDEX($T:$T,ROW($M324)+[1]Tablas!C$1)&lt;6,"000",SUBSTITUTE(SUBSTITUTE(SUBSTITUTE(SUBSTITUTE(SUBSTITUTE(SUBSTITUTE(SUBSTITUTE(INDIRECT(ADDRESS(ROW($M324)+[1]Tablas!C$1,COLUMN($M325))),", ",""),"Aire","1"),"Agua","2"),"Fuego","3"),"Tierra","4"),"Luz","5"),"Oscuridad","6"))))</f>
        <v/>
      </c>
      <c r="AI325" s="15" t="str">
        <f ca="1">IF($AB325="","",IF(OR([1]Tablas!D$1&gt;MATCH("?*",$AB326:$AB342,0),INDEX($T:$T,ROW($M324)+[1]Tablas!D$1)&lt;5),"",IF(INDEX($T:$T,ROW($M324)+[1]Tablas!D$1)&lt;6,"000",SUBSTITUTE(SUBSTITUTE(SUBSTITUTE(SUBSTITUTE(SUBSTITUTE(SUBSTITUTE(SUBSTITUTE(INDIRECT(ADDRESS(ROW($M324)+[1]Tablas!D$1,COLUMN($M325))),", ",""),"Aire","1"),"Agua","2"),"Fuego","3"),"Tierra","4"),"Luz","5"),"Oscuridad","6"))))</f>
        <v/>
      </c>
      <c r="AJ325" s="15" t="str">
        <f ca="1">IF($AB325="","",IF(OR([1]Tablas!E$1&gt;MATCH("?*",$AB326:$AB342,0),INDEX($T:$T,ROW($M324)+[1]Tablas!E$1)&lt;5),"",IF(INDEX($T:$T,ROW($M324)+[1]Tablas!E$1)&lt;6,"000",SUBSTITUTE(SUBSTITUTE(SUBSTITUTE(SUBSTITUTE(SUBSTITUTE(SUBSTITUTE(SUBSTITUTE(INDIRECT(ADDRESS(ROW($M324)+[1]Tablas!E$1,COLUMN($M325))),", ",""),"Aire","1"),"Agua","2"),"Fuego","3"),"Tierra","4"),"Luz","5"),"Oscuridad","6"))))</f>
        <v/>
      </c>
      <c r="AK325" s="15" t="str">
        <f ca="1">IF($AB325="","",IF(OR([1]Tablas!F$1&gt;MATCH("?*",$AB326:$AB342,0),INDEX($T:$T,ROW($M324)+[1]Tablas!F$1)&lt;5),"",IF(INDEX($T:$T,ROW($M324)+[1]Tablas!F$1)&lt;6,"000",SUBSTITUTE(SUBSTITUTE(SUBSTITUTE(SUBSTITUTE(SUBSTITUTE(SUBSTITUTE(SUBSTITUTE(INDIRECT(ADDRESS(ROW($M324)+[1]Tablas!F$1,COLUMN($M325))),", ",""),"Aire","1"),"Agua","2"),"Fuego","3"),"Tierra","4"),"Luz","5"),"Oscuridad","6"))))</f>
        <v/>
      </c>
    </row>
    <row r="326" spans="1:37" x14ac:dyDescent="0.25">
      <c r="A326" s="73"/>
      <c r="C326" s="15" t="str">
        <f t="shared" si="76"/>
        <v/>
      </c>
      <c r="D326" s="15" t="str">
        <f t="shared" si="77"/>
        <v/>
      </c>
      <c r="E326" s="15" t="s">
        <v>200</v>
      </c>
      <c r="F326" s="15" t="str">
        <f t="array" ref="F326">IF(C326&lt;&gt;"",ADDRESS(ROW(C326),COLUMN(C326))&amp;":"&amp;ADDRESS(ROW(C326)-1+MATCH(TRUE,C327:$C$463&lt;&gt;"",0),COLUMN(U326)),F325)</f>
        <v>$C$325:$U$326</v>
      </c>
      <c r="G326" s="18" t="s">
        <v>305</v>
      </c>
      <c r="H326" s="29" t="s">
        <v>593</v>
      </c>
      <c r="M326" s="18" t="str">
        <f>IFERROR(VLOOKUP(G326,ListaEfectos!$A$4:$F$77,6,0),"")</f>
        <v>Aire</v>
      </c>
      <c r="N326" s="46" t="str">
        <f>IF(G326="requerimiento","Desventaja",IFERROR(IF(VLOOKUP($G326,ListaEfectos!$A$4:$F$77,1,0)&lt;&gt;"","Efecto"),IFERROR(IF(VLOOKUP($G326,ListaDesventajas!$A$2:$A$24,1,0)&lt;&gt;"","Desventaja"),G326)))</f>
        <v>Efecto</v>
      </c>
      <c r="O326" s="17">
        <f ca="1">IF($N326="Efecto",IFERROR(VLOOKUP(H326,INDIRECT(VLOOKUP($G326,ListaEfectos!$A$4:$F$77,2,0)),2,0),0),IF($N326="Desventaja",IFERROR(VLOOKUP(H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5</v>
      </c>
      <c r="P326" s="15">
        <f ca="1">IF($N326="Efecto",IFERROR(VLOOKUP(I326,INDIRECT(VLOOKUP($G326,ListaEfectos!$A$4:$F$77,2,0)),2,0),0),IF($N326="Desventaja",IFERROR(VLOOKUP(I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0</v>
      </c>
      <c r="Q326" s="15">
        <f ca="1">IF($N326="Efecto",IFERROR(VLOOKUP(J326,INDIRECT(VLOOKUP($G326,ListaEfectos!$A$4:$F$77,2,0)),2,0),0),IF($N326="Desventaja",IFERROR(VLOOKUP(J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0</v>
      </c>
      <c r="R326" s="15">
        <f ca="1">IF($N326="Efecto",IFERROR(VLOOKUP(K326,INDIRECT(VLOOKUP($G326,ListaEfectos!$A$4:$F$77,2,0)),2,0),0),IF($N326="Desventaja",IFERROR(VLOOKUP(K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0</v>
      </c>
      <c r="S326" s="15">
        <f ca="1">IF($N326="Efecto",IFERROR(VLOOKUP(L326,INDIRECT(VLOOKUP($G326,ListaEfectos!$A$4:$F$77,2,0)),2,0),0),IF($N326="Desventaja",IFERROR(VLOOKUP(L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0</v>
      </c>
      <c r="T326" s="52">
        <f t="shared" ca="1" si="73"/>
        <v>5</v>
      </c>
      <c r="V326" s="15" t="str">
        <f t="shared" si="74"/>
        <v>Maniobras de Combate y Apuntar (-25)</v>
      </c>
      <c r="W326" s="15" t="str">
        <f t="shared" si="75"/>
        <v/>
      </c>
      <c r="X326" s="15" t="str">
        <f t="shared" si="78"/>
        <v/>
      </c>
      <c r="Y326" s="34" t="str">
        <f t="shared" ca="1" si="72"/>
        <v/>
      </c>
      <c r="Z326" s="34" t="str">
        <f t="shared" ca="1" si="79"/>
        <v/>
      </c>
      <c r="AA326" s="34" t="str">
        <f t="shared" ca="1" si="80"/>
        <v/>
      </c>
      <c r="AB326" s="61" t="str">
        <f t="shared" ca="1" si="81"/>
        <v/>
      </c>
      <c r="AC326" s="62" t="str">
        <f t="shared" ca="1" si="82"/>
        <v/>
      </c>
      <c r="AD326" s="56" t="str">
        <f t="shared" si="83"/>
        <v/>
      </c>
      <c r="AE326" s="15" t="str">
        <f t="shared" ca="1" si="84"/>
        <v/>
      </c>
      <c r="AF326" s="15" t="str">
        <f ca="1">IF($AB326="","",IF(OR([1]Tablas!A$1&gt;MATCH("?*",$AB327:$AB343,0),INDEX($T:$T,ROW($M325)+[1]Tablas!A$1)&lt;5),"",IF(INDEX($T:$T,ROW($M325)+[1]Tablas!A$1)&lt;6,"000",SUBSTITUTE(SUBSTITUTE(SUBSTITUTE(SUBSTITUTE(SUBSTITUTE(SUBSTITUTE(SUBSTITUTE(INDIRECT(ADDRESS(ROW($M325)+[1]Tablas!A$1,COLUMN($M326))),", ",""),"Aire","1"),"Agua","2"),"Fuego","3"),"Tierra","4"),"Luz","5"),"Oscuridad","6"))))</f>
        <v/>
      </c>
      <c r="AG326" s="15" t="str">
        <f ca="1">IF($AB326="","",IF(OR([1]Tablas!B$1&gt;MATCH("?*",$AB327:$AB343,0),INDEX($T:$T,ROW($M325)+[1]Tablas!B$1)&lt;5),"",IF(INDEX($T:$T,ROW($M325)+[1]Tablas!B$1)&lt;6,"000",SUBSTITUTE(SUBSTITUTE(SUBSTITUTE(SUBSTITUTE(SUBSTITUTE(SUBSTITUTE(SUBSTITUTE(INDIRECT(ADDRESS(ROW($M325)+[1]Tablas!B$1,COLUMN($M326))),", ",""),"Aire","1"),"Agua","2"),"Fuego","3"),"Tierra","4"),"Luz","5"),"Oscuridad","6"))))</f>
        <v/>
      </c>
      <c r="AH326" s="15" t="str">
        <f ca="1">IF($AB326="","",IF(OR([1]Tablas!C$1&gt;MATCH("?*",$AB327:$AB343,0),INDEX($T:$T,ROW($M325)+[1]Tablas!C$1)&lt;5),"",IF(INDEX($T:$T,ROW($M325)+[1]Tablas!C$1)&lt;6,"000",SUBSTITUTE(SUBSTITUTE(SUBSTITUTE(SUBSTITUTE(SUBSTITUTE(SUBSTITUTE(SUBSTITUTE(INDIRECT(ADDRESS(ROW($M325)+[1]Tablas!C$1,COLUMN($M326))),", ",""),"Aire","1"),"Agua","2"),"Fuego","3"),"Tierra","4"),"Luz","5"),"Oscuridad","6"))))</f>
        <v/>
      </c>
      <c r="AI326" s="15" t="str">
        <f ca="1">IF($AB326="","",IF(OR([1]Tablas!D$1&gt;MATCH("?*",$AB327:$AB343,0),INDEX($T:$T,ROW($M325)+[1]Tablas!D$1)&lt;5),"",IF(INDEX($T:$T,ROW($M325)+[1]Tablas!D$1)&lt;6,"000",SUBSTITUTE(SUBSTITUTE(SUBSTITUTE(SUBSTITUTE(SUBSTITUTE(SUBSTITUTE(SUBSTITUTE(INDIRECT(ADDRESS(ROW($M325)+[1]Tablas!D$1,COLUMN($M326))),", ",""),"Aire","1"),"Agua","2"),"Fuego","3"),"Tierra","4"),"Luz","5"),"Oscuridad","6"))))</f>
        <v/>
      </c>
      <c r="AJ326" s="15" t="str">
        <f ca="1">IF($AB326="","",IF(OR([1]Tablas!E$1&gt;MATCH("?*",$AB327:$AB343,0),INDEX($T:$T,ROW($M325)+[1]Tablas!E$1)&lt;5),"",IF(INDEX($T:$T,ROW($M325)+[1]Tablas!E$1)&lt;6,"000",SUBSTITUTE(SUBSTITUTE(SUBSTITUTE(SUBSTITUTE(SUBSTITUTE(SUBSTITUTE(SUBSTITUTE(INDIRECT(ADDRESS(ROW($M325)+[1]Tablas!E$1,COLUMN($M326))),", ",""),"Aire","1"),"Agua","2"),"Fuego","3"),"Tierra","4"),"Luz","5"),"Oscuridad","6"))))</f>
        <v/>
      </c>
      <c r="AK326" s="15" t="str">
        <f ca="1">IF($AB326="","",IF(OR([1]Tablas!F$1&gt;MATCH("?*",$AB327:$AB343,0),INDEX($T:$T,ROW($M325)+[1]Tablas!F$1)&lt;5),"",IF(INDEX($T:$T,ROW($M325)+[1]Tablas!F$1)&lt;6,"000",SUBSTITUTE(SUBSTITUTE(SUBSTITUTE(SUBSTITUTE(SUBSTITUTE(SUBSTITUTE(SUBSTITUTE(INDIRECT(ADDRESS(ROW($M325)+[1]Tablas!F$1,COLUMN($M326))),", ",""),"Aire","1"),"Agua","2"),"Fuego","3"),"Tierra","4"),"Luz","5"),"Oscuridad","6"))))</f>
        <v/>
      </c>
    </row>
    <row r="327" spans="1:37" x14ac:dyDescent="0.25">
      <c r="A327" s="73"/>
      <c r="B327" s="18" t="s">
        <v>491</v>
      </c>
      <c r="C327" s="15">
        <f t="shared" si="76"/>
        <v>20</v>
      </c>
      <c r="D327" s="15">
        <f t="shared" si="77"/>
        <v>1</v>
      </c>
      <c r="E327" s="15" t="s">
        <v>118</v>
      </c>
      <c r="F327" s="15" t="str">
        <f t="array" ref="F327">IF(C327&lt;&gt;"",ADDRESS(ROW(C327),COLUMN(C327))&amp;":"&amp;ADDRESS(ROW(C327)-1+MATCH(TRUE,C328:$C$463&lt;&gt;"",0),COLUMN(U327)),F326)</f>
        <v>$C$327:$U$328</v>
      </c>
      <c r="G327" s="18" t="s">
        <v>243</v>
      </c>
      <c r="H327" s="28" t="s">
        <v>353</v>
      </c>
      <c r="M327" s="18" t="str">
        <f>IFERROR(VLOOKUP(G327,ListaEfectos!$A$4:$F$77,6,0),"")</f>
        <v>Agua, Aire, Fuego</v>
      </c>
      <c r="N327" s="46" t="str">
        <f>IF(G327="requerimiento","Desventaja",IFERROR(IF(VLOOKUP($G327,ListaEfectos!$A$4:$F$77,1,0)&lt;&gt;"","Efecto"),IFERROR(IF(VLOOKUP($G327,ListaDesventajas!$A$2:$A$24,1,0)&lt;&gt;"","Desventaja"),G327)))</f>
        <v>Efecto</v>
      </c>
      <c r="O327" s="17">
        <f ca="1">IF($N327="Efecto",IFERROR(VLOOKUP(H327,INDIRECT(VLOOKUP($G327,ListaEfectos!$A$4:$F$77,2,0)),2,0),0),IF($N327="Desventaja",IFERROR(VLOOKUP(H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10</v>
      </c>
      <c r="P327" s="15">
        <f ca="1">IF($N327="Efecto",IFERROR(VLOOKUP(I327,INDIRECT(VLOOKUP($G327,ListaEfectos!$A$4:$F$77,2,0)),2,0),0),IF($N327="Desventaja",IFERROR(VLOOKUP(I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0</v>
      </c>
      <c r="Q327" s="15">
        <f ca="1">IF($N327="Efecto",IFERROR(VLOOKUP(J327,INDIRECT(VLOOKUP($G327,ListaEfectos!$A$4:$F$77,2,0)),2,0),0),IF($N327="Desventaja",IFERROR(VLOOKUP(J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0</v>
      </c>
      <c r="R327" s="15">
        <f ca="1">IF($N327="Efecto",IFERROR(VLOOKUP(K327,INDIRECT(VLOOKUP($G327,ListaEfectos!$A$4:$F$77,2,0)),2,0),0),IF($N327="Desventaja",IFERROR(VLOOKUP(K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0</v>
      </c>
      <c r="S327" s="15">
        <f ca="1">IF($N327="Efecto",IFERROR(VLOOKUP(L327,INDIRECT(VLOOKUP($G327,ListaEfectos!$A$4:$F$77,2,0)),2,0),0),IF($N327="Desventaja",IFERROR(VLOOKUP(L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0</v>
      </c>
      <c r="T327" s="52">
        <f t="shared" ca="1" si="73"/>
        <v>10</v>
      </c>
      <c r="V327" s="15" t="str">
        <f t="shared" si="74"/>
        <v>Ataque a Distancia (20 metros)</v>
      </c>
      <c r="W327" s="15" t="str">
        <f t="shared" si="75"/>
        <v/>
      </c>
      <c r="X327" s="15" t="str">
        <f t="shared" si="78"/>
        <v/>
      </c>
      <c r="Y327" s="34" t="str">
        <f t="shared" ca="1" si="72"/>
        <v>Ataque a Distancia (20 metros), Destruir Armadura (-3 TA)</v>
      </c>
      <c r="Z327" s="34" t="str">
        <f t="shared" ca="1" si="79"/>
        <v/>
      </c>
      <c r="AA327" s="34" t="str">
        <f t="shared" ca="1" si="80"/>
        <v/>
      </c>
      <c r="AB327" s="61" t="str">
        <f t="shared" ca="1" si="81"/>
        <v>Ataque a Distancia (20 metros), Destruir Armadura (-3 TA)</v>
      </c>
      <c r="AC327" s="62" t="str">
        <f t="shared" ca="1" si="82"/>
        <v/>
      </c>
      <c r="AD327" s="56" t="str">
        <f t="shared" si="83"/>
        <v>Fukuryuzan</v>
      </c>
      <c r="AE327" s="15" t="str">
        <f t="shared" ca="1" si="84"/>
        <v>Agua, Aire, Fuego, Fuego, Oscuridad</v>
      </c>
      <c r="AF327" s="15" t="str">
        <f ca="1">IF($AB327="","",IF(OR([1]Tablas!A$1&gt;MATCH("?*",$AB328:$AB344,0),INDEX($T:$T,ROW($M326)+[1]Tablas!A$1)&lt;5),"",IF(INDEX($T:$T,ROW($M326)+[1]Tablas!A$1)&lt;6,"000",SUBSTITUTE(SUBSTITUTE(SUBSTITUTE(SUBSTITUTE(SUBSTITUTE(SUBSTITUTE(SUBSTITUTE(INDIRECT(ADDRESS(ROW($M326)+[1]Tablas!A$1,COLUMN($M327))),", ",""),"Aire","1"),"Agua","2"),"Fuego","3"),"Tierra","4"),"Luz","5"),"Oscuridad","6"))))</f>
        <v>213</v>
      </c>
      <c r="AG327" s="15" t="str">
        <f ca="1">IF($AB327="","",IF(OR([1]Tablas!B$1&gt;MATCH("?*",$AB328:$AB344,0),INDEX($T:$T,ROW($M326)+[1]Tablas!B$1)&lt;5),"",IF(INDEX($T:$T,ROW($M326)+[1]Tablas!B$1)&lt;6,"000",SUBSTITUTE(SUBSTITUTE(SUBSTITUTE(SUBSTITUTE(SUBSTITUTE(SUBSTITUTE(SUBSTITUTE(INDIRECT(ADDRESS(ROW($M326)+[1]Tablas!B$1,COLUMN($M327))),", ",""),"Aire","1"),"Agua","2"),"Fuego","3"),"Tierra","4"),"Luz","5"),"Oscuridad","6"))))</f>
        <v>36</v>
      </c>
      <c r="AH327" s="15" t="str">
        <f ca="1">IF($AB327="","",IF(OR([1]Tablas!C$1&gt;MATCH("?*",$AB328:$AB344,0),INDEX($T:$T,ROW($M326)+[1]Tablas!C$1)&lt;5),"",IF(INDEX($T:$T,ROW($M326)+[1]Tablas!C$1)&lt;6,"000",SUBSTITUTE(SUBSTITUTE(SUBSTITUTE(SUBSTITUTE(SUBSTITUTE(SUBSTITUTE(SUBSTITUTE(INDIRECT(ADDRESS(ROW($M326)+[1]Tablas!C$1,COLUMN($M327))),", ",""),"Aire","1"),"Agua","2"),"Fuego","3"),"Tierra","4"),"Luz","5"),"Oscuridad","6"))))</f>
        <v/>
      </c>
      <c r="AI327" s="15" t="str">
        <f ca="1">IF($AB327="","",IF(OR([1]Tablas!D$1&gt;MATCH("?*",$AB328:$AB344,0),INDEX($T:$T,ROW($M326)+[1]Tablas!D$1)&lt;5),"",IF(INDEX($T:$T,ROW($M326)+[1]Tablas!D$1)&lt;6,"000",SUBSTITUTE(SUBSTITUTE(SUBSTITUTE(SUBSTITUTE(SUBSTITUTE(SUBSTITUTE(SUBSTITUTE(INDIRECT(ADDRESS(ROW($M326)+[1]Tablas!D$1,COLUMN($M327))),", ",""),"Aire","1"),"Agua","2"),"Fuego","3"),"Tierra","4"),"Luz","5"),"Oscuridad","6"))))</f>
        <v/>
      </c>
      <c r="AJ327" s="15" t="str">
        <f ca="1">IF($AB327="","",IF(OR([1]Tablas!E$1&gt;MATCH("?*",$AB328:$AB344,0),INDEX($T:$T,ROW($M326)+[1]Tablas!E$1)&lt;5),"",IF(INDEX($T:$T,ROW($M326)+[1]Tablas!E$1)&lt;6,"000",SUBSTITUTE(SUBSTITUTE(SUBSTITUTE(SUBSTITUTE(SUBSTITUTE(SUBSTITUTE(SUBSTITUTE(INDIRECT(ADDRESS(ROW($M326)+[1]Tablas!E$1,COLUMN($M327))),", ",""),"Aire","1"),"Agua","2"),"Fuego","3"),"Tierra","4"),"Luz","5"),"Oscuridad","6"))))</f>
        <v/>
      </c>
      <c r="AK327" s="15" t="str">
        <f ca="1">IF($AB327="","",IF(OR([1]Tablas!F$1&gt;MATCH("?*",$AB328:$AB344,0),INDEX($T:$T,ROW($M326)+[1]Tablas!F$1)&lt;5),"",IF(INDEX($T:$T,ROW($M326)+[1]Tablas!F$1)&lt;6,"000",SUBSTITUTE(SUBSTITUTE(SUBSTITUTE(SUBSTITUTE(SUBSTITUTE(SUBSTITUTE(SUBSTITUTE(INDIRECT(ADDRESS(ROW($M326)+[1]Tablas!F$1,COLUMN($M327))),", ",""),"Aire","1"),"Agua","2"),"Fuego","3"),"Tierra","4"),"Luz","5"),"Oscuridad","6"))))</f>
        <v/>
      </c>
    </row>
    <row r="328" spans="1:37" x14ac:dyDescent="0.25">
      <c r="A328" s="73"/>
      <c r="C328" s="15" t="str">
        <f t="shared" si="76"/>
        <v/>
      </c>
      <c r="D328" s="15" t="str">
        <f t="shared" si="77"/>
        <v/>
      </c>
      <c r="E328" s="15" t="s">
        <v>188</v>
      </c>
      <c r="F328" s="15" t="str">
        <f t="array" ref="F328">IF(C328&lt;&gt;"",ADDRESS(ROW(C328),COLUMN(C328))&amp;":"&amp;ADDRESS(ROW(C328)-1+MATCH(TRUE,C329:$C$463&lt;&gt;"",0),COLUMN(U328)),F327)</f>
        <v>$C$327:$U$328</v>
      </c>
      <c r="G328" s="18" t="s">
        <v>304</v>
      </c>
      <c r="H328" s="29" t="s">
        <v>692</v>
      </c>
      <c r="M328" s="18" t="str">
        <f>IFERROR(VLOOKUP(G328,ListaEfectos!$A$4:$F$77,6,0),"")</f>
        <v>Fuego, Oscuridad</v>
      </c>
      <c r="N328" s="46" t="str">
        <f>IF(G328="requerimiento","Desventaja",IFERROR(IF(VLOOKUP($G328,ListaEfectos!$A$4:$F$77,1,0)&lt;&gt;"","Efecto"),IFERROR(IF(VLOOKUP($G328,ListaDesventajas!$A$2:$A$24,1,0)&lt;&gt;"","Desventaja"),G328)))</f>
        <v>Efecto</v>
      </c>
      <c r="O328" s="17">
        <f ca="1">IF($N328="Efecto",IFERROR(VLOOKUP(H328,INDIRECT(VLOOKUP($G328,ListaEfectos!$A$4:$F$77,2,0)),2,0),0),IF($N328="Desventaja",IFERROR(VLOOKUP(H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10</v>
      </c>
      <c r="P328" s="15">
        <f ca="1">IF($N328="Efecto",IFERROR(VLOOKUP(I328,INDIRECT(VLOOKUP($G328,ListaEfectos!$A$4:$F$77,2,0)),2,0),0),IF($N328="Desventaja",IFERROR(VLOOKUP(I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0</v>
      </c>
      <c r="Q328" s="15">
        <f ca="1">IF($N328="Efecto",IFERROR(VLOOKUP(J328,INDIRECT(VLOOKUP($G328,ListaEfectos!$A$4:$F$77,2,0)),2,0),0),IF($N328="Desventaja",IFERROR(VLOOKUP(J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0</v>
      </c>
      <c r="R328" s="15">
        <f ca="1">IF($N328="Efecto",IFERROR(VLOOKUP(K328,INDIRECT(VLOOKUP($G328,ListaEfectos!$A$4:$F$77,2,0)),2,0),0),IF($N328="Desventaja",IFERROR(VLOOKUP(K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0</v>
      </c>
      <c r="S328" s="15">
        <f ca="1">IF($N328="Efecto",IFERROR(VLOOKUP(L328,INDIRECT(VLOOKUP($G328,ListaEfectos!$A$4:$F$77,2,0)),2,0),0),IF($N328="Desventaja",IFERROR(VLOOKUP(L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0</v>
      </c>
      <c r="T328" s="52">
        <f t="shared" ca="1" si="73"/>
        <v>10</v>
      </c>
      <c r="V328" s="15" t="str">
        <f t="shared" si="74"/>
        <v>Destruir Armadura (-3 TA)</v>
      </c>
      <c r="W328" s="15" t="str">
        <f t="shared" si="75"/>
        <v/>
      </c>
      <c r="X328" s="15" t="str">
        <f t="shared" si="78"/>
        <v/>
      </c>
      <c r="Y328" s="34" t="str">
        <f t="shared" ca="1" si="72"/>
        <v/>
      </c>
      <c r="Z328" s="34" t="str">
        <f t="shared" ca="1" si="79"/>
        <v/>
      </c>
      <c r="AA328" s="34" t="str">
        <f t="shared" ca="1" si="80"/>
        <v/>
      </c>
      <c r="AB328" s="61" t="str">
        <f t="shared" ca="1" si="81"/>
        <v/>
      </c>
      <c r="AC328" s="62" t="str">
        <f t="shared" ca="1" si="82"/>
        <v/>
      </c>
      <c r="AD328" s="56" t="str">
        <f t="shared" si="83"/>
        <v/>
      </c>
      <c r="AE328" s="15" t="str">
        <f t="shared" ca="1" si="84"/>
        <v/>
      </c>
      <c r="AF328" s="15" t="str">
        <f ca="1">IF($AB328="","",IF(OR([1]Tablas!A$1&gt;MATCH("?*",$AB329:$AB345,0),INDEX($T:$T,ROW($M327)+[1]Tablas!A$1)&lt;5),"",IF(INDEX($T:$T,ROW($M327)+[1]Tablas!A$1)&lt;6,"000",SUBSTITUTE(SUBSTITUTE(SUBSTITUTE(SUBSTITUTE(SUBSTITUTE(SUBSTITUTE(SUBSTITUTE(INDIRECT(ADDRESS(ROW($M327)+[1]Tablas!A$1,COLUMN($M328))),", ",""),"Aire","1"),"Agua","2"),"Fuego","3"),"Tierra","4"),"Luz","5"),"Oscuridad","6"))))</f>
        <v/>
      </c>
      <c r="AG328" s="15" t="str">
        <f ca="1">IF($AB328="","",IF(OR([1]Tablas!B$1&gt;MATCH("?*",$AB329:$AB345,0),INDEX($T:$T,ROW($M327)+[1]Tablas!B$1)&lt;5),"",IF(INDEX($T:$T,ROW($M327)+[1]Tablas!B$1)&lt;6,"000",SUBSTITUTE(SUBSTITUTE(SUBSTITUTE(SUBSTITUTE(SUBSTITUTE(SUBSTITUTE(SUBSTITUTE(INDIRECT(ADDRESS(ROW($M327)+[1]Tablas!B$1,COLUMN($M328))),", ",""),"Aire","1"),"Agua","2"),"Fuego","3"),"Tierra","4"),"Luz","5"),"Oscuridad","6"))))</f>
        <v/>
      </c>
      <c r="AH328" s="15" t="str">
        <f ca="1">IF($AB328="","",IF(OR([1]Tablas!C$1&gt;MATCH("?*",$AB329:$AB345,0),INDEX($T:$T,ROW($M327)+[1]Tablas!C$1)&lt;5),"",IF(INDEX($T:$T,ROW($M327)+[1]Tablas!C$1)&lt;6,"000",SUBSTITUTE(SUBSTITUTE(SUBSTITUTE(SUBSTITUTE(SUBSTITUTE(SUBSTITUTE(SUBSTITUTE(INDIRECT(ADDRESS(ROW($M327)+[1]Tablas!C$1,COLUMN($M328))),", ",""),"Aire","1"),"Agua","2"),"Fuego","3"),"Tierra","4"),"Luz","5"),"Oscuridad","6"))))</f>
        <v/>
      </c>
      <c r="AI328" s="15" t="str">
        <f ca="1">IF($AB328="","",IF(OR([1]Tablas!D$1&gt;MATCH("?*",$AB329:$AB345,0),INDEX($T:$T,ROW($M327)+[1]Tablas!D$1)&lt;5),"",IF(INDEX($T:$T,ROW($M327)+[1]Tablas!D$1)&lt;6,"000",SUBSTITUTE(SUBSTITUTE(SUBSTITUTE(SUBSTITUTE(SUBSTITUTE(SUBSTITUTE(SUBSTITUTE(INDIRECT(ADDRESS(ROW($M327)+[1]Tablas!D$1,COLUMN($M328))),", ",""),"Aire","1"),"Agua","2"),"Fuego","3"),"Tierra","4"),"Luz","5"),"Oscuridad","6"))))</f>
        <v/>
      </c>
      <c r="AJ328" s="15" t="str">
        <f ca="1">IF($AB328="","",IF(OR([1]Tablas!E$1&gt;MATCH("?*",$AB329:$AB345,0),INDEX($T:$T,ROW($M327)+[1]Tablas!E$1)&lt;5),"",IF(INDEX($T:$T,ROW($M327)+[1]Tablas!E$1)&lt;6,"000",SUBSTITUTE(SUBSTITUTE(SUBSTITUTE(SUBSTITUTE(SUBSTITUTE(SUBSTITUTE(SUBSTITUTE(INDIRECT(ADDRESS(ROW($M327)+[1]Tablas!E$1,COLUMN($M328))),", ",""),"Aire","1"),"Agua","2"),"Fuego","3"),"Tierra","4"),"Luz","5"),"Oscuridad","6"))))</f>
        <v/>
      </c>
      <c r="AK328" s="15" t="str">
        <f ca="1">IF($AB328="","",IF(OR([1]Tablas!F$1&gt;MATCH("?*",$AB329:$AB345,0),INDEX($T:$T,ROW($M327)+[1]Tablas!F$1)&lt;5),"",IF(INDEX($T:$T,ROW($M327)+[1]Tablas!F$1)&lt;6,"000",SUBSTITUTE(SUBSTITUTE(SUBSTITUTE(SUBSTITUTE(SUBSTITUTE(SUBSTITUTE(SUBSTITUTE(INDIRECT(ADDRESS(ROW($M327)+[1]Tablas!F$1,COLUMN($M328))),", ",""),"Aire","1"),"Agua","2"),"Fuego","3"),"Tierra","4"),"Luz","5"),"Oscuridad","6"))))</f>
        <v/>
      </c>
    </row>
    <row r="329" spans="1:37" x14ac:dyDescent="0.25">
      <c r="A329" s="73"/>
      <c r="B329" s="18" t="s">
        <v>492</v>
      </c>
      <c r="C329" s="15">
        <f t="shared" si="76"/>
        <v>50</v>
      </c>
      <c r="D329" s="15">
        <f t="shared" si="77"/>
        <v>2</v>
      </c>
      <c r="E329" s="15" t="s">
        <v>202</v>
      </c>
      <c r="F329" s="15" t="str">
        <f t="array" ref="F329">IF(C329&lt;&gt;"",ADDRESS(ROW(C329),COLUMN(C329))&amp;":"&amp;ADDRESS(ROW(C329)-1+MATCH(TRUE,C330:$C$463&lt;&gt;"",0),COLUMN(U329)),F328)</f>
        <v>$C$329:$U$329</v>
      </c>
      <c r="G329" s="18" t="s">
        <v>238</v>
      </c>
      <c r="H329" s="29" t="s">
        <v>367</v>
      </c>
      <c r="I329" s="28" t="s">
        <v>1019</v>
      </c>
      <c r="M329" s="18" t="str">
        <f>IFERROR(VLOOKUP(G329,ListaEfectos!$A$4:$F$77,6,0),"")</f>
        <v>Agua, Aire, Oscuridad</v>
      </c>
      <c r="N329" s="46" t="str">
        <f>IF(G329="requerimiento","Desventaja",IFERROR(IF(VLOOKUP($G329,ListaEfectos!$A$4:$F$77,1,0)&lt;&gt;"","Efecto"),IFERROR(IF(VLOOKUP($G329,ListaDesventajas!$A$2:$A$24,1,0)&lt;&gt;"","Desventaja"),G329)))</f>
        <v>Efecto</v>
      </c>
      <c r="O329" s="17">
        <f ca="1">IF($N329="Efecto",IFERROR(VLOOKUP(H329,INDIRECT(VLOOKUP($G329,ListaEfectos!$A$4:$F$77,2,0)),2,0),0),IF($N329="Desventaja",IFERROR(VLOOKUP(H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20</v>
      </c>
      <c r="P329" s="15">
        <f ca="1">IF($N329="Efecto",IFERROR(VLOOKUP(I329,INDIRECT(VLOOKUP($G329,ListaEfectos!$A$4:$F$77,2,0)),2,0),0),IF($N329="Desventaja",IFERROR(VLOOKUP(I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30</v>
      </c>
      <c r="Q329" s="15">
        <f ca="1">IF($N329="Efecto",IFERROR(VLOOKUP(J329,INDIRECT(VLOOKUP($G329,ListaEfectos!$A$4:$F$77,2,0)),2,0),0),IF($N329="Desventaja",IFERROR(VLOOKUP(J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0</v>
      </c>
      <c r="R329" s="15">
        <f ca="1">IF($N329="Efecto",IFERROR(VLOOKUP(K329,INDIRECT(VLOOKUP($G329,ListaEfectos!$A$4:$F$77,2,0)),2,0),0),IF($N329="Desventaja",IFERROR(VLOOKUP(K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0</v>
      </c>
      <c r="S329" s="15">
        <f ca="1">IF($N329="Efecto",IFERROR(VLOOKUP(L329,INDIRECT(VLOOKUP($G329,ListaEfectos!$A$4:$F$77,2,0)),2,0),0),IF($N329="Desventaja",IFERROR(VLOOKUP(L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0</v>
      </c>
      <c r="T329" s="52">
        <f t="shared" ca="1" si="73"/>
        <v>50</v>
      </c>
      <c r="V329" s="15" t="str">
        <f t="shared" si="74"/>
        <v>Ataque adicional limitado (+4, Ataque contínuo)</v>
      </c>
      <c r="W329" s="15" t="str">
        <f t="shared" si="75"/>
        <v/>
      </c>
      <c r="X329" s="15" t="str">
        <f t="shared" si="78"/>
        <v/>
      </c>
      <c r="Y329" s="34" t="str">
        <f t="shared" ca="1" si="72"/>
        <v>Ataque adicional limitado (+4, Ataque contínuo)</v>
      </c>
      <c r="Z329" s="34" t="str">
        <f t="shared" ca="1" si="79"/>
        <v/>
      </c>
      <c r="AA329" s="34" t="str">
        <f t="shared" ca="1" si="80"/>
        <v/>
      </c>
      <c r="AB329" s="61" t="str">
        <f t="shared" ca="1" si="81"/>
        <v>Ataque adicional limitado (+4, Ataque contínuo)</v>
      </c>
      <c r="AC329" s="62" t="str">
        <f t="shared" ca="1" si="82"/>
        <v/>
      </c>
      <c r="AD329" s="56" t="str">
        <f t="shared" si="83"/>
        <v>Gozuryuzan</v>
      </c>
      <c r="AE329" s="15" t="str">
        <f t="shared" ca="1" si="84"/>
        <v>Agua, Aire, Oscuridad</v>
      </c>
      <c r="AF329" s="15" t="str">
        <f ca="1">IF($AB329="","",IF(OR([1]Tablas!A$1&gt;MATCH("?*",$AB330:$AB346,0),INDEX($T:$T,ROW($M328)+[1]Tablas!A$1)&lt;5),"",IF(INDEX($T:$T,ROW($M328)+[1]Tablas!A$1)&lt;6,"000",SUBSTITUTE(SUBSTITUTE(SUBSTITUTE(SUBSTITUTE(SUBSTITUTE(SUBSTITUTE(SUBSTITUTE(INDIRECT(ADDRESS(ROW($M328)+[1]Tablas!A$1,COLUMN($M329))),", ",""),"Aire","1"),"Agua","2"),"Fuego","3"),"Tierra","4"),"Luz","5"),"Oscuridad","6"))))</f>
        <v>216</v>
      </c>
      <c r="AG329" s="15" t="str">
        <f ca="1">IF($AB329="","",IF(OR([1]Tablas!B$1&gt;MATCH("?*",$AB330:$AB346,0),INDEX($T:$T,ROW($M328)+[1]Tablas!B$1)&lt;5),"",IF(INDEX($T:$T,ROW($M328)+[1]Tablas!B$1)&lt;6,"000",SUBSTITUTE(SUBSTITUTE(SUBSTITUTE(SUBSTITUTE(SUBSTITUTE(SUBSTITUTE(SUBSTITUTE(INDIRECT(ADDRESS(ROW($M328)+[1]Tablas!B$1,COLUMN($M329))),", ",""),"Aire","1"),"Agua","2"),"Fuego","3"),"Tierra","4"),"Luz","5"),"Oscuridad","6"))))</f>
        <v/>
      </c>
      <c r="AH329" s="15" t="str">
        <f ca="1">IF($AB329="","",IF(OR([1]Tablas!C$1&gt;MATCH("?*",$AB330:$AB346,0),INDEX($T:$T,ROW($M328)+[1]Tablas!C$1)&lt;5),"",IF(INDEX($T:$T,ROW($M328)+[1]Tablas!C$1)&lt;6,"000",SUBSTITUTE(SUBSTITUTE(SUBSTITUTE(SUBSTITUTE(SUBSTITUTE(SUBSTITUTE(SUBSTITUTE(INDIRECT(ADDRESS(ROW($M328)+[1]Tablas!C$1,COLUMN($M329))),", ",""),"Aire","1"),"Agua","2"),"Fuego","3"),"Tierra","4"),"Luz","5"),"Oscuridad","6"))))</f>
        <v/>
      </c>
      <c r="AI329" s="15" t="str">
        <f ca="1">IF($AB329="","",IF(OR([1]Tablas!D$1&gt;MATCH("?*",$AB330:$AB346,0),INDEX($T:$T,ROW($M328)+[1]Tablas!D$1)&lt;5),"",IF(INDEX($T:$T,ROW($M328)+[1]Tablas!D$1)&lt;6,"000",SUBSTITUTE(SUBSTITUTE(SUBSTITUTE(SUBSTITUTE(SUBSTITUTE(SUBSTITUTE(SUBSTITUTE(INDIRECT(ADDRESS(ROW($M328)+[1]Tablas!D$1,COLUMN($M329))),", ",""),"Aire","1"),"Agua","2"),"Fuego","3"),"Tierra","4"),"Luz","5"),"Oscuridad","6"))))</f>
        <v/>
      </c>
      <c r="AJ329" s="15" t="str">
        <f ca="1">IF($AB329="","",IF(OR([1]Tablas!E$1&gt;MATCH("?*",$AB330:$AB346,0),INDEX($T:$T,ROW($M328)+[1]Tablas!E$1)&lt;5),"",IF(INDEX($T:$T,ROW($M328)+[1]Tablas!E$1)&lt;6,"000",SUBSTITUTE(SUBSTITUTE(SUBSTITUTE(SUBSTITUTE(SUBSTITUTE(SUBSTITUTE(SUBSTITUTE(INDIRECT(ADDRESS(ROW($M328)+[1]Tablas!E$1,COLUMN($M329))),", ",""),"Aire","1"),"Agua","2"),"Fuego","3"),"Tierra","4"),"Luz","5"),"Oscuridad","6"))))</f>
        <v/>
      </c>
      <c r="AK329" s="15" t="str">
        <f ca="1">IF($AB329="","",IF(OR([1]Tablas!F$1&gt;MATCH("?*",$AB330:$AB346,0),INDEX($T:$T,ROW($M328)+[1]Tablas!F$1)&lt;5),"",IF(INDEX($T:$T,ROW($M328)+[1]Tablas!F$1)&lt;6,"000",SUBSTITUTE(SUBSTITUTE(SUBSTITUTE(SUBSTITUTE(SUBSTITUTE(SUBSTITUTE(SUBSTITUTE(INDIRECT(ADDRESS(ROW($M328)+[1]Tablas!F$1,COLUMN($M329))),", ",""),"Aire","1"),"Agua","2"),"Fuego","3"),"Tierra","4"),"Luz","5"),"Oscuridad","6"))))</f>
        <v/>
      </c>
    </row>
    <row r="330" spans="1:37" x14ac:dyDescent="0.25">
      <c r="A330" s="73"/>
      <c r="B330" s="18" t="s">
        <v>493</v>
      </c>
      <c r="C330" s="15">
        <f t="shared" si="76"/>
        <v>70</v>
      </c>
      <c r="D330" s="15">
        <f t="shared" si="77"/>
        <v>2</v>
      </c>
      <c r="E330" s="15" t="s">
        <v>175</v>
      </c>
      <c r="F330" s="15" t="str">
        <f t="array" ref="F330">IF(C330&lt;&gt;"",ADDRESS(ROW(C330),COLUMN(C330))&amp;":"&amp;ADDRESS(ROW(C330)-1+MATCH(TRUE,C331:$C$463&lt;&gt;"",0),COLUMN(U330)),F329)</f>
        <v>$C$330:$U$333</v>
      </c>
      <c r="G330" s="18" t="s">
        <v>982</v>
      </c>
      <c r="H330" s="28" t="s">
        <v>360</v>
      </c>
      <c r="M330" s="18" t="str">
        <f>IFERROR(VLOOKUP(G330,ListaEfectos!$A$4:$F$77,6,0),"")</f>
        <v>Fuego, Luz, Oscuridad</v>
      </c>
      <c r="N330" s="46" t="str">
        <f>IF(G330="requerimiento","Desventaja",IFERROR(IF(VLOOKUP($G330,ListaEfectos!$A$4:$F$77,1,0)&lt;&gt;"","Efecto"),IFERROR(IF(VLOOKUP($G330,ListaDesventajas!$A$2:$A$24,1,0)&lt;&gt;"","Desventaja"),G330)))</f>
        <v>Efecto</v>
      </c>
      <c r="O330" s="17">
        <f ca="1">IF($N330="Efecto",IFERROR(VLOOKUP(H330,INDIRECT(VLOOKUP($G330,ListaEfectos!$A$4:$F$77,2,0)),2,0),0),IF($N330="Desventaja",IFERROR(VLOOKUP(H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20</v>
      </c>
      <c r="P330" s="15">
        <f ca="1">IF($N330="Efecto",IFERROR(VLOOKUP(I330,INDIRECT(VLOOKUP($G330,ListaEfectos!$A$4:$F$77,2,0)),2,0),0),IF($N330="Desventaja",IFERROR(VLOOKUP(I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0</v>
      </c>
      <c r="Q330" s="15">
        <f ca="1">IF($N330="Efecto",IFERROR(VLOOKUP(J330,INDIRECT(VLOOKUP($G330,ListaEfectos!$A$4:$F$77,2,0)),2,0),0),IF($N330="Desventaja",IFERROR(VLOOKUP(J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0</v>
      </c>
      <c r="R330" s="15">
        <f ca="1">IF($N330="Efecto",IFERROR(VLOOKUP(K330,INDIRECT(VLOOKUP($G330,ListaEfectos!$A$4:$F$77,2,0)),2,0),0),IF($N330="Desventaja",IFERROR(VLOOKUP(K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0</v>
      </c>
      <c r="S330" s="15">
        <f ca="1">IF($N330="Efecto",IFERROR(VLOOKUP(L330,INDIRECT(VLOOKUP($G330,ListaEfectos!$A$4:$F$77,2,0)),2,0),0),IF($N330="Desventaja",IFERROR(VLOOKUP(L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0</v>
      </c>
      <c r="T330" s="52">
        <f t="shared" ca="1" si="73"/>
        <v>20</v>
      </c>
      <c r="V330" s="15" t="str">
        <f t="shared" si="74"/>
        <v>Ataque con área (25 metros de radio)</v>
      </c>
      <c r="W330" s="15" t="str">
        <f t="shared" si="75"/>
        <v/>
      </c>
      <c r="X330" s="15" t="str">
        <f t="shared" si="78"/>
        <v/>
      </c>
      <c r="Y330" s="34" t="str">
        <f t="shared" ca="1" si="72"/>
        <v>Ataque con área (25 metros de radio), Impacto (FUE 14), Habilidad de Ataque (+50)</v>
      </c>
      <c r="Z330" s="34" t="str">
        <f t="shared" ca="1" si="79"/>
        <v>Agotamiento (-2 cansancio)</v>
      </c>
      <c r="AA330" s="34" t="str">
        <f t="shared" ca="1" si="80"/>
        <v/>
      </c>
      <c r="AB330" s="61" t="str">
        <f t="shared" ca="1" si="81"/>
        <v>Ataque con área (25 metros de radio), Impacto (FUE 14), Habilidad de Ataque (+50)</v>
      </c>
      <c r="AC330" s="62" t="str">
        <f t="shared" ca="1" si="82"/>
        <v>Agotamiento (-2 cansancio)</v>
      </c>
      <c r="AD330" s="56" t="str">
        <f t="shared" si="83"/>
        <v>Douryuzan</v>
      </c>
      <c r="AE330" s="15" t="str">
        <f t="shared" ca="1" si="84"/>
        <v>Fuego, Luz, Oscuridad, Fuego, Aire, Fuego, Oscuridad</v>
      </c>
      <c r="AF330" s="15" t="str">
        <f ca="1">IF($AB330="","",IF(OR([1]Tablas!A$1&gt;MATCH("?*",$AB331:$AB347,0),INDEX($T:$T,ROW($M329)+[1]Tablas!A$1)&lt;5),"",IF(INDEX($T:$T,ROW($M329)+[1]Tablas!A$1)&lt;6,"000",SUBSTITUTE(SUBSTITUTE(SUBSTITUTE(SUBSTITUTE(SUBSTITUTE(SUBSTITUTE(SUBSTITUTE(INDIRECT(ADDRESS(ROW($M329)+[1]Tablas!A$1,COLUMN($M330))),", ",""),"Aire","1"),"Agua","2"),"Fuego","3"),"Tierra","4"),"Luz","5"),"Oscuridad","6"))))</f>
        <v>356</v>
      </c>
      <c r="AG330" s="15" t="str">
        <f ca="1">IF($AB330="","",IF(OR([1]Tablas!B$1&gt;MATCH("?*",$AB331:$AB347,0),INDEX($T:$T,ROW($M329)+[1]Tablas!B$1)&lt;5),"",IF(INDEX($T:$T,ROW($M329)+[1]Tablas!B$1)&lt;6,"000",SUBSTITUTE(SUBSTITUTE(SUBSTITUTE(SUBSTITUTE(SUBSTITUTE(SUBSTITUTE(SUBSTITUTE(INDIRECT(ADDRESS(ROW($M329)+[1]Tablas!B$1,COLUMN($M330))),", ",""),"Aire","1"),"Agua","2"),"Fuego","3"),"Tierra","4"),"Luz","5"),"Oscuridad","6"))))</f>
        <v>3</v>
      </c>
      <c r="AH330" s="15" t="str">
        <f ca="1">IF($AB330="","",IF(OR([1]Tablas!C$1&gt;MATCH("?*",$AB331:$AB347,0),INDEX($T:$T,ROW($M329)+[1]Tablas!C$1)&lt;5),"",IF(INDEX($T:$T,ROW($M329)+[1]Tablas!C$1)&lt;6,"000",SUBSTITUTE(SUBSTITUTE(SUBSTITUTE(SUBSTITUTE(SUBSTITUTE(SUBSTITUTE(SUBSTITUTE(INDIRECT(ADDRESS(ROW($M329)+[1]Tablas!C$1,COLUMN($M330))),", ",""),"Aire","1"),"Agua","2"),"Fuego","3"),"Tierra","4"),"Luz","5"),"Oscuridad","6"))))</f>
        <v>136</v>
      </c>
      <c r="AI330" s="15" t="str">
        <f ca="1">IF($AB330="","",IF(OR([1]Tablas!D$1&gt;MATCH("?*",$AB331:$AB347,0),INDEX($T:$T,ROW($M329)+[1]Tablas!D$1)&lt;5),"",IF(INDEX($T:$T,ROW($M329)+[1]Tablas!D$1)&lt;6,"000",SUBSTITUTE(SUBSTITUTE(SUBSTITUTE(SUBSTITUTE(SUBSTITUTE(SUBSTITUTE(SUBSTITUTE(INDIRECT(ADDRESS(ROW($M329)+[1]Tablas!D$1,COLUMN($M330))),", ",""),"Aire","1"),"Agua","2"),"Fuego","3"),"Tierra","4"),"Luz","5"),"Oscuridad","6"))))</f>
        <v/>
      </c>
      <c r="AJ330" s="15" t="str">
        <f ca="1">IF($AB330="","",IF(OR([1]Tablas!E$1&gt;MATCH("?*",$AB331:$AB347,0),INDEX($T:$T,ROW($M329)+[1]Tablas!E$1)&lt;5),"",IF(INDEX($T:$T,ROW($M329)+[1]Tablas!E$1)&lt;6,"000",SUBSTITUTE(SUBSTITUTE(SUBSTITUTE(SUBSTITUTE(SUBSTITUTE(SUBSTITUTE(SUBSTITUTE(INDIRECT(ADDRESS(ROW($M329)+[1]Tablas!E$1,COLUMN($M330))),", ",""),"Aire","1"),"Agua","2"),"Fuego","3"),"Tierra","4"),"Luz","5"),"Oscuridad","6"))))</f>
        <v/>
      </c>
      <c r="AK330" s="15" t="str">
        <f ca="1">IF($AB330="","",IF(OR([1]Tablas!F$1&gt;MATCH("?*",$AB331:$AB347,0),INDEX($T:$T,ROW($M329)+[1]Tablas!F$1)&lt;5),"",IF(INDEX($T:$T,ROW($M329)+[1]Tablas!F$1)&lt;6,"000",SUBSTITUTE(SUBSTITUTE(SUBSTITUTE(SUBSTITUTE(SUBSTITUTE(SUBSTITUTE(SUBSTITUTE(INDIRECT(ADDRESS(ROW($M329)+[1]Tablas!F$1,COLUMN($M330))),", ",""),"Aire","1"),"Agua","2"),"Fuego","3"),"Tierra","4"),"Luz","5"),"Oscuridad","6"))))</f>
        <v/>
      </c>
    </row>
    <row r="331" spans="1:37" x14ac:dyDescent="0.25">
      <c r="A331" s="73"/>
      <c r="C331" s="15" t="str">
        <f t="shared" si="76"/>
        <v/>
      </c>
      <c r="D331" s="15" t="str">
        <f t="shared" si="77"/>
        <v/>
      </c>
      <c r="E331" s="15" t="s">
        <v>203</v>
      </c>
      <c r="F331" s="15" t="str">
        <f t="array" ref="F331">IF(C331&lt;&gt;"",ADDRESS(ROW(C331),COLUMN(C331))&amp;":"&amp;ADDRESS(ROW(C331)-1+MATCH(TRUE,C332:$C$463&lt;&gt;"",0),COLUMN(U331)),F330)</f>
        <v>$C$330:$U$333</v>
      </c>
      <c r="G331" s="18" t="s">
        <v>306</v>
      </c>
      <c r="H331" s="28" t="s">
        <v>365</v>
      </c>
      <c r="M331" s="18" t="str">
        <f>IFERROR(VLOOKUP(G331,ListaEfectos!$A$4:$F$77,6,0),"")</f>
        <v>Fuego</v>
      </c>
      <c r="N331" s="46" t="str">
        <f>IF(G331="requerimiento","Desventaja",IFERROR(IF(VLOOKUP($G331,ListaEfectos!$A$4:$F$77,1,0)&lt;&gt;"","Efecto"),IFERROR(IF(VLOOKUP($G331,ListaDesventajas!$A$2:$A$24,1,0)&lt;&gt;"","Desventaja"),G331)))</f>
        <v>Efecto</v>
      </c>
      <c r="O331" s="17">
        <f ca="1">IF($N331="Efecto",IFERROR(VLOOKUP(H331,INDIRECT(VLOOKUP($G331,ListaEfectos!$A$4:$F$77,2,0)),2,0),0),IF($N331="Desventaja",IFERROR(VLOOKUP(H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20</v>
      </c>
      <c r="P331" s="15">
        <f ca="1">IF($N331="Efecto",IFERROR(VLOOKUP(I331,INDIRECT(VLOOKUP($G331,ListaEfectos!$A$4:$F$77,2,0)),2,0),0),IF($N331="Desventaja",IFERROR(VLOOKUP(I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0</v>
      </c>
      <c r="Q331" s="15">
        <f ca="1">IF($N331="Efecto",IFERROR(VLOOKUP(J331,INDIRECT(VLOOKUP($G331,ListaEfectos!$A$4:$F$77,2,0)),2,0),0),IF($N331="Desventaja",IFERROR(VLOOKUP(J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0</v>
      </c>
      <c r="R331" s="15">
        <f ca="1">IF($N331="Efecto",IFERROR(VLOOKUP(K331,INDIRECT(VLOOKUP($G331,ListaEfectos!$A$4:$F$77,2,0)),2,0),0),IF($N331="Desventaja",IFERROR(VLOOKUP(K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0</v>
      </c>
      <c r="S331" s="15">
        <f ca="1">IF($N331="Efecto",IFERROR(VLOOKUP(L331,INDIRECT(VLOOKUP($G331,ListaEfectos!$A$4:$F$77,2,0)),2,0),0),IF($N331="Desventaja",IFERROR(VLOOKUP(L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0</v>
      </c>
      <c r="T331" s="52">
        <f t="shared" ca="1" si="73"/>
        <v>20</v>
      </c>
      <c r="V331" s="15" t="str">
        <f t="shared" si="74"/>
        <v>Impacto (FUE 14)</v>
      </c>
      <c r="W331" s="15" t="str">
        <f t="shared" si="75"/>
        <v/>
      </c>
      <c r="X331" s="15" t="str">
        <f t="shared" si="78"/>
        <v/>
      </c>
      <c r="Y331" s="34" t="str">
        <f t="shared" ca="1" si="72"/>
        <v/>
      </c>
      <c r="Z331" s="34" t="str">
        <f t="shared" ca="1" si="79"/>
        <v/>
      </c>
      <c r="AA331" s="34" t="str">
        <f t="shared" ca="1" si="80"/>
        <v/>
      </c>
      <c r="AB331" s="61" t="str">
        <f t="shared" ca="1" si="81"/>
        <v/>
      </c>
      <c r="AC331" s="62" t="str">
        <f t="shared" ca="1" si="82"/>
        <v/>
      </c>
      <c r="AD331" s="56" t="str">
        <f t="shared" si="83"/>
        <v/>
      </c>
      <c r="AE331" s="15" t="str">
        <f t="shared" ca="1" si="84"/>
        <v/>
      </c>
      <c r="AF331" s="15" t="str">
        <f ca="1">IF($AB331="","",IF(OR([1]Tablas!A$1&gt;MATCH("?*",$AB332:$AB348,0),INDEX($T:$T,ROW($M330)+[1]Tablas!A$1)&lt;5),"",IF(INDEX($T:$T,ROW($M330)+[1]Tablas!A$1)&lt;6,"000",SUBSTITUTE(SUBSTITUTE(SUBSTITUTE(SUBSTITUTE(SUBSTITUTE(SUBSTITUTE(SUBSTITUTE(INDIRECT(ADDRESS(ROW($M330)+[1]Tablas!A$1,COLUMN($M331))),", ",""),"Aire","1"),"Agua","2"),"Fuego","3"),"Tierra","4"),"Luz","5"),"Oscuridad","6"))))</f>
        <v/>
      </c>
      <c r="AG331" s="15" t="str">
        <f ca="1">IF($AB331="","",IF(OR([1]Tablas!B$1&gt;MATCH("?*",$AB332:$AB348,0),INDEX($T:$T,ROW($M330)+[1]Tablas!B$1)&lt;5),"",IF(INDEX($T:$T,ROW($M330)+[1]Tablas!B$1)&lt;6,"000",SUBSTITUTE(SUBSTITUTE(SUBSTITUTE(SUBSTITUTE(SUBSTITUTE(SUBSTITUTE(SUBSTITUTE(INDIRECT(ADDRESS(ROW($M330)+[1]Tablas!B$1,COLUMN($M331))),", ",""),"Aire","1"),"Agua","2"),"Fuego","3"),"Tierra","4"),"Luz","5"),"Oscuridad","6"))))</f>
        <v/>
      </c>
      <c r="AH331" s="15" t="str">
        <f ca="1">IF($AB331="","",IF(OR([1]Tablas!C$1&gt;MATCH("?*",$AB332:$AB348,0),INDEX($T:$T,ROW($M330)+[1]Tablas!C$1)&lt;5),"",IF(INDEX($T:$T,ROW($M330)+[1]Tablas!C$1)&lt;6,"000",SUBSTITUTE(SUBSTITUTE(SUBSTITUTE(SUBSTITUTE(SUBSTITUTE(SUBSTITUTE(SUBSTITUTE(INDIRECT(ADDRESS(ROW($M330)+[1]Tablas!C$1,COLUMN($M331))),", ",""),"Aire","1"),"Agua","2"),"Fuego","3"),"Tierra","4"),"Luz","5"),"Oscuridad","6"))))</f>
        <v/>
      </c>
      <c r="AI331" s="15" t="str">
        <f ca="1">IF($AB331="","",IF(OR([1]Tablas!D$1&gt;MATCH("?*",$AB332:$AB348,0),INDEX($T:$T,ROW($M330)+[1]Tablas!D$1)&lt;5),"",IF(INDEX($T:$T,ROW($M330)+[1]Tablas!D$1)&lt;6,"000",SUBSTITUTE(SUBSTITUTE(SUBSTITUTE(SUBSTITUTE(SUBSTITUTE(SUBSTITUTE(SUBSTITUTE(INDIRECT(ADDRESS(ROW($M330)+[1]Tablas!D$1,COLUMN($M331))),", ",""),"Aire","1"),"Agua","2"),"Fuego","3"),"Tierra","4"),"Luz","5"),"Oscuridad","6"))))</f>
        <v/>
      </c>
      <c r="AJ331" s="15" t="str">
        <f ca="1">IF($AB331="","",IF(OR([1]Tablas!E$1&gt;MATCH("?*",$AB332:$AB348,0),INDEX($T:$T,ROW($M330)+[1]Tablas!E$1)&lt;5),"",IF(INDEX($T:$T,ROW($M330)+[1]Tablas!E$1)&lt;6,"000",SUBSTITUTE(SUBSTITUTE(SUBSTITUTE(SUBSTITUTE(SUBSTITUTE(SUBSTITUTE(SUBSTITUTE(INDIRECT(ADDRESS(ROW($M330)+[1]Tablas!E$1,COLUMN($M331))),", ",""),"Aire","1"),"Agua","2"),"Fuego","3"),"Tierra","4"),"Luz","5"),"Oscuridad","6"))))</f>
        <v/>
      </c>
      <c r="AK331" s="15" t="str">
        <f ca="1">IF($AB331="","",IF(OR([1]Tablas!F$1&gt;MATCH("?*",$AB332:$AB348,0),INDEX($T:$T,ROW($M330)+[1]Tablas!F$1)&lt;5),"",IF(INDEX($T:$T,ROW($M330)+[1]Tablas!F$1)&lt;6,"000",SUBSTITUTE(SUBSTITUTE(SUBSTITUTE(SUBSTITUTE(SUBSTITUTE(SUBSTITUTE(SUBSTITUTE(INDIRECT(ADDRESS(ROW($M330)+[1]Tablas!F$1,COLUMN($M331))),", ",""),"Aire","1"),"Agua","2"),"Fuego","3"),"Tierra","4"),"Luz","5"),"Oscuridad","6"))))</f>
        <v/>
      </c>
    </row>
    <row r="332" spans="1:37" x14ac:dyDescent="0.25">
      <c r="A332" s="73"/>
      <c r="C332" s="15" t="str">
        <f t="shared" si="76"/>
        <v/>
      </c>
      <c r="D332" s="15" t="str">
        <f t="shared" si="77"/>
        <v/>
      </c>
      <c r="E332" s="15" t="s">
        <v>71</v>
      </c>
      <c r="F332" s="15" t="str">
        <f t="array" ref="F332">IF(C332&lt;&gt;"",ADDRESS(ROW(C332),COLUMN(C332))&amp;":"&amp;ADDRESS(ROW(C332)-1+MATCH(TRUE,C333:$C$463&lt;&gt;"",0),COLUMN(U332)),F331)</f>
        <v>$C$330:$U$333</v>
      </c>
      <c r="G332" s="18" t="s">
        <v>252</v>
      </c>
      <c r="H332" s="29" t="s">
        <v>343</v>
      </c>
      <c r="M332" s="18" t="str">
        <f>IFERROR(VLOOKUP(G332,ListaEfectos!$A$4:$F$77,6,0),"")</f>
        <v>Aire, Fuego, Oscuridad</v>
      </c>
      <c r="N332" s="46" t="str">
        <f>IF(G332="requerimiento","Desventaja",IFERROR(IF(VLOOKUP($G332,ListaEfectos!$A$4:$F$77,1,0)&lt;&gt;"","Efecto"),IFERROR(IF(VLOOKUP($G332,ListaDesventajas!$A$2:$A$24,1,0)&lt;&gt;"","Desventaja"),G332)))</f>
        <v>Efecto</v>
      </c>
      <c r="O332" s="17">
        <f ca="1">IF($N332="Efecto",IFERROR(VLOOKUP(H332,INDIRECT(VLOOKUP($G332,ListaEfectos!$A$4:$F$77,2,0)),2,0),0),IF($N332="Desventaja",IFERROR(VLOOKUP(H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15</v>
      </c>
      <c r="P332" s="15">
        <f ca="1">IF($N332="Efecto",IFERROR(VLOOKUP(I332,INDIRECT(VLOOKUP($G332,ListaEfectos!$A$4:$F$77,2,0)),2,0),0),IF($N332="Desventaja",IFERROR(VLOOKUP(I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0</v>
      </c>
      <c r="Q332" s="15">
        <f ca="1">IF($N332="Efecto",IFERROR(VLOOKUP(J332,INDIRECT(VLOOKUP($G332,ListaEfectos!$A$4:$F$77,2,0)),2,0),0),IF($N332="Desventaja",IFERROR(VLOOKUP(J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0</v>
      </c>
      <c r="R332" s="15">
        <f ca="1">IF($N332="Efecto",IFERROR(VLOOKUP(K332,INDIRECT(VLOOKUP($G332,ListaEfectos!$A$4:$F$77,2,0)),2,0),0),IF($N332="Desventaja",IFERROR(VLOOKUP(K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0</v>
      </c>
      <c r="S332" s="15">
        <f ca="1">IF($N332="Efecto",IFERROR(VLOOKUP(L332,INDIRECT(VLOOKUP($G332,ListaEfectos!$A$4:$F$77,2,0)),2,0),0),IF($N332="Desventaja",IFERROR(VLOOKUP(L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0</v>
      </c>
      <c r="T332" s="52">
        <f t="shared" ca="1" si="73"/>
        <v>15</v>
      </c>
      <c r="V332" s="15" t="str">
        <f t="shared" si="74"/>
        <v>Habilidad de Ataque (+50)</v>
      </c>
      <c r="W332" s="15" t="str">
        <f t="shared" si="75"/>
        <v/>
      </c>
      <c r="X332" s="15" t="str">
        <f t="shared" si="78"/>
        <v/>
      </c>
      <c r="Y332" s="34" t="str">
        <f t="shared" ca="1" si="72"/>
        <v/>
      </c>
      <c r="Z332" s="34" t="str">
        <f t="shared" ca="1" si="79"/>
        <v/>
      </c>
      <c r="AA332" s="34" t="str">
        <f t="shared" ca="1" si="80"/>
        <v/>
      </c>
      <c r="AB332" s="61" t="str">
        <f t="shared" ca="1" si="81"/>
        <v/>
      </c>
      <c r="AC332" s="62" t="str">
        <f t="shared" ca="1" si="82"/>
        <v/>
      </c>
      <c r="AD332" s="56" t="str">
        <f t="shared" si="83"/>
        <v/>
      </c>
      <c r="AE332" s="15" t="str">
        <f t="shared" ca="1" si="84"/>
        <v/>
      </c>
      <c r="AF332" s="15" t="str">
        <f ca="1">IF($AB332="","",IF(OR([1]Tablas!A$1&gt;MATCH("?*",$AB333:$AB349,0),INDEX($T:$T,ROW($M331)+[1]Tablas!A$1)&lt;5),"",IF(INDEX($T:$T,ROW($M331)+[1]Tablas!A$1)&lt;6,"000",SUBSTITUTE(SUBSTITUTE(SUBSTITUTE(SUBSTITUTE(SUBSTITUTE(SUBSTITUTE(SUBSTITUTE(INDIRECT(ADDRESS(ROW($M331)+[1]Tablas!A$1,COLUMN($M332))),", ",""),"Aire","1"),"Agua","2"),"Fuego","3"),"Tierra","4"),"Luz","5"),"Oscuridad","6"))))</f>
        <v/>
      </c>
      <c r="AG332" s="15" t="str">
        <f ca="1">IF($AB332="","",IF(OR([1]Tablas!B$1&gt;MATCH("?*",$AB333:$AB349,0),INDEX($T:$T,ROW($M331)+[1]Tablas!B$1)&lt;5),"",IF(INDEX($T:$T,ROW($M331)+[1]Tablas!B$1)&lt;6,"000",SUBSTITUTE(SUBSTITUTE(SUBSTITUTE(SUBSTITUTE(SUBSTITUTE(SUBSTITUTE(SUBSTITUTE(INDIRECT(ADDRESS(ROW($M331)+[1]Tablas!B$1,COLUMN($M332))),", ",""),"Aire","1"),"Agua","2"),"Fuego","3"),"Tierra","4"),"Luz","5"),"Oscuridad","6"))))</f>
        <v/>
      </c>
      <c r="AH332" s="15" t="str">
        <f ca="1">IF($AB332="","",IF(OR([1]Tablas!C$1&gt;MATCH("?*",$AB333:$AB349,0),INDEX($T:$T,ROW($M331)+[1]Tablas!C$1)&lt;5),"",IF(INDEX($T:$T,ROW($M331)+[1]Tablas!C$1)&lt;6,"000",SUBSTITUTE(SUBSTITUTE(SUBSTITUTE(SUBSTITUTE(SUBSTITUTE(SUBSTITUTE(SUBSTITUTE(INDIRECT(ADDRESS(ROW($M331)+[1]Tablas!C$1,COLUMN($M332))),", ",""),"Aire","1"),"Agua","2"),"Fuego","3"),"Tierra","4"),"Luz","5"),"Oscuridad","6"))))</f>
        <v/>
      </c>
      <c r="AI332" s="15" t="str">
        <f ca="1">IF($AB332="","",IF(OR([1]Tablas!D$1&gt;MATCH("?*",$AB333:$AB349,0),INDEX($T:$T,ROW($M331)+[1]Tablas!D$1)&lt;5),"",IF(INDEX($T:$T,ROW($M331)+[1]Tablas!D$1)&lt;6,"000",SUBSTITUTE(SUBSTITUTE(SUBSTITUTE(SUBSTITUTE(SUBSTITUTE(SUBSTITUTE(SUBSTITUTE(INDIRECT(ADDRESS(ROW($M331)+[1]Tablas!D$1,COLUMN($M332))),", ",""),"Aire","1"),"Agua","2"),"Fuego","3"),"Tierra","4"),"Luz","5"),"Oscuridad","6"))))</f>
        <v/>
      </c>
      <c r="AJ332" s="15" t="str">
        <f ca="1">IF($AB332="","",IF(OR([1]Tablas!E$1&gt;MATCH("?*",$AB333:$AB349,0),INDEX($T:$T,ROW($M331)+[1]Tablas!E$1)&lt;5),"",IF(INDEX($T:$T,ROW($M331)+[1]Tablas!E$1)&lt;6,"000",SUBSTITUTE(SUBSTITUTE(SUBSTITUTE(SUBSTITUTE(SUBSTITUTE(SUBSTITUTE(SUBSTITUTE(INDIRECT(ADDRESS(ROW($M331)+[1]Tablas!E$1,COLUMN($M332))),", ",""),"Aire","1"),"Agua","2"),"Fuego","3"),"Tierra","4"),"Luz","5"),"Oscuridad","6"))))</f>
        <v/>
      </c>
      <c r="AK332" s="15" t="str">
        <f ca="1">IF($AB332="","",IF(OR([1]Tablas!F$1&gt;MATCH("?*",$AB333:$AB349,0),INDEX($T:$T,ROW($M331)+[1]Tablas!F$1)&lt;5),"",IF(INDEX($T:$T,ROW($M331)+[1]Tablas!F$1)&lt;6,"000",SUBSTITUTE(SUBSTITUTE(SUBSTITUTE(SUBSTITUTE(SUBSTITUTE(SUBSTITUTE(SUBSTITUTE(INDIRECT(ADDRESS(ROW($M331)+[1]Tablas!F$1,COLUMN($M332))),", ",""),"Aire","1"),"Agua","2"),"Fuego","3"),"Tierra","4"),"Luz","5"),"Oscuridad","6"))))</f>
        <v/>
      </c>
    </row>
    <row r="333" spans="1:37" x14ac:dyDescent="0.25">
      <c r="A333" s="73"/>
      <c r="B333" s="18" t="s">
        <v>270</v>
      </c>
      <c r="C333" s="15" t="str">
        <f t="shared" si="76"/>
        <v/>
      </c>
      <c r="D333" s="15">
        <f t="shared" si="77"/>
        <v>2</v>
      </c>
      <c r="F333" s="15" t="str">
        <f t="array" ref="F333">IF(C333&lt;&gt;"",ADDRESS(ROW(C333),COLUMN(C333))&amp;":"&amp;ADDRESS(ROW(C333)-1+MATCH(TRUE,C334:$C$463&lt;&gt;"",0),COLUMN(U333)),F332)</f>
        <v>$C$330:$U$333</v>
      </c>
      <c r="G333" s="18" t="s">
        <v>980</v>
      </c>
      <c r="H333" s="29" t="s">
        <v>1134</v>
      </c>
      <c r="M333" s="18" t="str">
        <f>IFERROR(VLOOKUP(G333,ListaEfectos!$A$4:$F$77,6,0),"")</f>
        <v/>
      </c>
      <c r="N333" s="46" t="str">
        <f>IF(G333="requerimiento","Desventaja",IFERROR(IF(VLOOKUP($G333,ListaEfectos!$A$4:$F$77,1,0)&lt;&gt;"","Efecto"),IFERROR(IF(VLOOKUP($G333,ListaDesventajas!$A$2:$A$24,1,0)&lt;&gt;"","Desventaja"),G333)))</f>
        <v>Desventaja</v>
      </c>
      <c r="O333" s="17">
        <f ca="1">IF($N333="Efecto",IFERROR(VLOOKUP(H333,INDIRECT(VLOOKUP($G333,ListaEfectos!$A$4:$F$77,2,0)),2,0),0),IF($N333="Desventaja",IFERROR(VLOOKUP(H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-5</v>
      </c>
      <c r="P333" s="15">
        <f ca="1">IF($N333="Efecto",IFERROR(VLOOKUP(I333,INDIRECT(VLOOKUP($G333,ListaEfectos!$A$4:$F$77,2,0)),2,0),0),IF($N333="Desventaja",IFERROR(VLOOKUP(I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0</v>
      </c>
      <c r="Q333" s="15">
        <f ca="1">IF($N333="Efecto",IFERROR(VLOOKUP(J333,INDIRECT(VLOOKUP($G333,ListaEfectos!$A$4:$F$77,2,0)),2,0),0),IF($N333="Desventaja",IFERROR(VLOOKUP(J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0</v>
      </c>
      <c r="R333" s="15">
        <f ca="1">IF($N333="Efecto",IFERROR(VLOOKUP(K333,INDIRECT(VLOOKUP($G333,ListaEfectos!$A$4:$F$77,2,0)),2,0),0),IF($N333="Desventaja",IFERROR(VLOOKUP(K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0</v>
      </c>
      <c r="S333" s="15">
        <f ca="1">IF($N333="Efecto",IFERROR(VLOOKUP(L333,INDIRECT(VLOOKUP($G333,ListaEfectos!$A$4:$F$77,2,0)),2,0),0),IF($N333="Desventaja",IFERROR(VLOOKUP(L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0</v>
      </c>
      <c r="T333" s="52">
        <f t="shared" ca="1" si="73"/>
        <v>-5</v>
      </c>
      <c r="V333" s="15" t="str">
        <f t="shared" si="74"/>
        <v/>
      </c>
      <c r="W333" s="15" t="str">
        <f t="shared" si="75"/>
        <v>Agotamiento (-2 cansancio)</v>
      </c>
      <c r="X333" s="15" t="str">
        <f t="shared" si="78"/>
        <v/>
      </c>
      <c r="Y333" s="34" t="str">
        <f t="shared" ca="1" si="72"/>
        <v/>
      </c>
      <c r="Z333" s="34" t="str">
        <f t="shared" ca="1" si="79"/>
        <v/>
      </c>
      <c r="AA333" s="34" t="str">
        <f t="shared" ca="1" si="80"/>
        <v/>
      </c>
      <c r="AB333" s="61" t="str">
        <f t="shared" ca="1" si="81"/>
        <v/>
      </c>
      <c r="AC333" s="62" t="str">
        <f t="shared" ca="1" si="82"/>
        <v/>
      </c>
      <c r="AD333" s="56" t="e">
        <f t="shared" si="83"/>
        <v>#VALUE!</v>
      </c>
      <c r="AE333" s="15" t="str">
        <f t="shared" ca="1" si="84"/>
        <v/>
      </c>
      <c r="AF333" s="15" t="str">
        <f ca="1">IF($AB333="","",IF(OR([1]Tablas!A$1&gt;MATCH("?*",$AB334:$AB350,0),INDEX($T:$T,ROW($M332)+[1]Tablas!A$1)&lt;5),"",IF(INDEX($T:$T,ROW($M332)+[1]Tablas!A$1)&lt;6,"000",SUBSTITUTE(SUBSTITUTE(SUBSTITUTE(SUBSTITUTE(SUBSTITUTE(SUBSTITUTE(SUBSTITUTE(INDIRECT(ADDRESS(ROW($M332)+[1]Tablas!A$1,COLUMN($M333))),", ",""),"Aire","1"),"Agua","2"),"Fuego","3"),"Tierra","4"),"Luz","5"),"Oscuridad","6"))))</f>
        <v/>
      </c>
      <c r="AG333" s="15" t="str">
        <f ca="1">IF($AB333="","",IF(OR([1]Tablas!B$1&gt;MATCH("?*",$AB334:$AB350,0),INDEX($T:$T,ROW($M332)+[1]Tablas!B$1)&lt;5),"",IF(INDEX($T:$T,ROW($M332)+[1]Tablas!B$1)&lt;6,"000",SUBSTITUTE(SUBSTITUTE(SUBSTITUTE(SUBSTITUTE(SUBSTITUTE(SUBSTITUTE(SUBSTITUTE(INDIRECT(ADDRESS(ROW($M332)+[1]Tablas!B$1,COLUMN($M333))),", ",""),"Aire","1"),"Agua","2"),"Fuego","3"),"Tierra","4"),"Luz","5"),"Oscuridad","6"))))</f>
        <v/>
      </c>
      <c r="AH333" s="15" t="str">
        <f ca="1">IF($AB333="","",IF(OR([1]Tablas!C$1&gt;MATCH("?*",$AB334:$AB350,0),INDEX($T:$T,ROW($M332)+[1]Tablas!C$1)&lt;5),"",IF(INDEX($T:$T,ROW($M332)+[1]Tablas!C$1)&lt;6,"000",SUBSTITUTE(SUBSTITUTE(SUBSTITUTE(SUBSTITUTE(SUBSTITUTE(SUBSTITUTE(SUBSTITUTE(INDIRECT(ADDRESS(ROW($M332)+[1]Tablas!C$1,COLUMN($M333))),", ",""),"Aire","1"),"Agua","2"),"Fuego","3"),"Tierra","4"),"Luz","5"),"Oscuridad","6"))))</f>
        <v/>
      </c>
      <c r="AI333" s="15" t="str">
        <f ca="1">IF($AB333="","",IF(OR([1]Tablas!D$1&gt;MATCH("?*",$AB334:$AB350,0),INDEX($T:$T,ROW($M332)+[1]Tablas!D$1)&lt;5),"",IF(INDEX($T:$T,ROW($M332)+[1]Tablas!D$1)&lt;6,"000",SUBSTITUTE(SUBSTITUTE(SUBSTITUTE(SUBSTITUTE(SUBSTITUTE(SUBSTITUTE(SUBSTITUTE(INDIRECT(ADDRESS(ROW($M332)+[1]Tablas!D$1,COLUMN($M333))),", ",""),"Aire","1"),"Agua","2"),"Fuego","3"),"Tierra","4"),"Luz","5"),"Oscuridad","6"))))</f>
        <v/>
      </c>
      <c r="AJ333" s="15" t="str">
        <f ca="1">IF($AB333="","",IF(OR([1]Tablas!E$1&gt;MATCH("?*",$AB334:$AB350,0),INDEX($T:$T,ROW($M332)+[1]Tablas!E$1)&lt;5),"",IF(INDEX($T:$T,ROW($M332)+[1]Tablas!E$1)&lt;6,"000",SUBSTITUTE(SUBSTITUTE(SUBSTITUTE(SUBSTITUTE(SUBSTITUTE(SUBSTITUTE(SUBSTITUTE(INDIRECT(ADDRESS(ROW($M332)+[1]Tablas!E$1,COLUMN($M333))),", ",""),"Aire","1"),"Agua","2"),"Fuego","3"),"Tierra","4"),"Luz","5"),"Oscuridad","6"))))</f>
        <v/>
      </c>
      <c r="AK333" s="15" t="str">
        <f ca="1">IF($AB333="","",IF(OR([1]Tablas!F$1&gt;MATCH("?*",$AB334:$AB350,0),INDEX($T:$T,ROW($M332)+[1]Tablas!F$1)&lt;5),"",IF(INDEX($T:$T,ROW($M332)+[1]Tablas!F$1)&lt;6,"000",SUBSTITUTE(SUBSTITUTE(SUBSTITUTE(SUBSTITUTE(SUBSTITUTE(SUBSTITUTE(SUBSTITUTE(INDIRECT(ADDRESS(ROW($M332)+[1]Tablas!F$1,COLUMN($M333))),", ",""),"Aire","1"),"Agua","2"),"Fuego","3"),"Tierra","4"),"Luz","5"),"Oscuridad","6"))))</f>
        <v/>
      </c>
    </row>
    <row r="334" spans="1:37" x14ac:dyDescent="0.25">
      <c r="A334" s="73"/>
      <c r="B334" s="18" t="s">
        <v>494</v>
      </c>
      <c r="C334" s="15">
        <f t="shared" si="76"/>
        <v>75</v>
      </c>
      <c r="D334" s="15">
        <f t="shared" si="77"/>
        <v>3</v>
      </c>
      <c r="E334" s="15" t="s">
        <v>180</v>
      </c>
      <c r="F334" s="15" t="str">
        <f t="array" ref="F334">IF(C334&lt;&gt;"",ADDRESS(ROW(C334),COLUMN(C334))&amp;":"&amp;ADDRESS(ROW(C334)-1+MATCH(TRUE,C335:$C$463&lt;&gt;"",0),COLUMN(U334)),F333)</f>
        <v>$C$334:$U$339</v>
      </c>
      <c r="G334" s="18" t="s">
        <v>252</v>
      </c>
      <c r="H334" s="29" t="s">
        <v>577</v>
      </c>
      <c r="M334" s="18" t="str">
        <f>IFERROR(VLOOKUP(G334,ListaEfectos!$A$4:$F$77,6,0),"")</f>
        <v>Aire, Fuego, Oscuridad</v>
      </c>
      <c r="N334" s="46" t="str">
        <f>IF(G334="requerimiento","Desventaja",IFERROR(IF(VLOOKUP($G334,ListaEfectos!$A$4:$F$77,1,0)&lt;&gt;"","Efecto"),IFERROR(IF(VLOOKUP($G334,ListaDesventajas!$A$2:$A$24,1,0)&lt;&gt;"","Desventaja"),G334)))</f>
        <v>Efecto</v>
      </c>
      <c r="O334" s="17">
        <f ca="1">IF($N334="Efecto",IFERROR(VLOOKUP(H334,INDIRECT(VLOOKUP($G334,ListaEfectos!$A$4:$F$77,2,0)),2,0),0),IF($N334="Desventaja",IFERROR(VLOOKUP(H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30</v>
      </c>
      <c r="P334" s="15">
        <f ca="1">IF($N334="Efecto",IFERROR(VLOOKUP(I334,INDIRECT(VLOOKUP($G334,ListaEfectos!$A$4:$F$77,2,0)),2,0),0),IF($N334="Desventaja",IFERROR(VLOOKUP(I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0</v>
      </c>
      <c r="Q334" s="15">
        <f ca="1">IF($N334="Efecto",IFERROR(VLOOKUP(J334,INDIRECT(VLOOKUP($G334,ListaEfectos!$A$4:$F$77,2,0)),2,0),0),IF($N334="Desventaja",IFERROR(VLOOKUP(J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0</v>
      </c>
      <c r="R334" s="15">
        <f ca="1">IF($N334="Efecto",IFERROR(VLOOKUP(K334,INDIRECT(VLOOKUP($G334,ListaEfectos!$A$4:$F$77,2,0)),2,0),0),IF($N334="Desventaja",IFERROR(VLOOKUP(K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0</v>
      </c>
      <c r="S334" s="15">
        <f ca="1">IF($N334="Efecto",IFERROR(VLOOKUP(L334,INDIRECT(VLOOKUP($G334,ListaEfectos!$A$4:$F$77,2,0)),2,0),0),IF($N334="Desventaja",IFERROR(VLOOKUP(L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0</v>
      </c>
      <c r="T334" s="52">
        <f t="shared" ca="1" si="73"/>
        <v>30</v>
      </c>
      <c r="V334" s="15" t="str">
        <f t="shared" si="74"/>
        <v>Habilidad de Ataque (+100)</v>
      </c>
      <c r="W334" s="15" t="str">
        <f t="shared" si="75"/>
        <v/>
      </c>
      <c r="X334" s="15" t="str">
        <f t="shared" si="78"/>
        <v/>
      </c>
      <c r="Y334" s="34" t="str">
        <f t="shared" ca="1" si="72"/>
        <v>Habilidad de Ataque (+100), Incrementar Turno (+150), Maniobras de Combate y Apuntar (-25), Transporte Automático (50 metros)</v>
      </c>
      <c r="Z334" s="34" t="str">
        <f t="shared" ca="1" si="79"/>
        <v>Sin defensa, Condición (Desenvainar)</v>
      </c>
      <c r="AA334" s="34" t="str">
        <f t="shared" ca="1" si="80"/>
        <v/>
      </c>
      <c r="AB334" s="61" t="str">
        <f t="shared" ca="1" si="81"/>
        <v>Habilidad de Ataque (+100), Incrementar Turno (+150), Maniobras de Combate y Apuntar (-25), Transporte Automático (50 metros)</v>
      </c>
      <c r="AC334" s="62" t="str">
        <f t="shared" ca="1" si="82"/>
        <v>Sin defensa, Condición (Desenvainar)</v>
      </c>
      <c r="AD334" s="56" t="str">
        <f t="shared" si="83"/>
        <v>Kouryuu</v>
      </c>
      <c r="AE334" s="15" t="str">
        <f t="shared" ca="1" si="84"/>
        <v>Aire, Fuego, Oscuridad, Aire, Aire, Aire, Luz, Oscuridad</v>
      </c>
      <c r="AF334" s="15" t="str">
        <f ca="1">IF($AB334="","",IF(OR([1]Tablas!A$1&gt;MATCH("?*",$AB335:$AB351,0),INDEX($T:$T,ROW($M333)+[1]Tablas!A$1)&lt;5),"",IF(INDEX($T:$T,ROW($M333)+[1]Tablas!A$1)&lt;6,"000",SUBSTITUTE(SUBSTITUTE(SUBSTITUTE(SUBSTITUTE(SUBSTITUTE(SUBSTITUTE(SUBSTITUTE(INDIRECT(ADDRESS(ROW($M333)+[1]Tablas!A$1,COLUMN($M334))),", ",""),"Aire","1"),"Agua","2"),"Fuego","3"),"Tierra","4"),"Luz","5"),"Oscuridad","6"))))</f>
        <v>136</v>
      </c>
      <c r="AG334" s="15" t="str">
        <f ca="1">IF($AB334="","",IF(OR([1]Tablas!B$1&gt;MATCH("?*",$AB335:$AB351,0),INDEX($T:$T,ROW($M333)+[1]Tablas!B$1)&lt;5),"",IF(INDEX($T:$T,ROW($M333)+[1]Tablas!B$1)&lt;6,"000",SUBSTITUTE(SUBSTITUTE(SUBSTITUTE(SUBSTITUTE(SUBSTITUTE(SUBSTITUTE(SUBSTITUTE(INDIRECT(ADDRESS(ROW($M333)+[1]Tablas!B$1,COLUMN($M334))),", ",""),"Aire","1"),"Agua","2"),"Fuego","3"),"Tierra","4"),"Luz","5"),"Oscuridad","6"))))</f>
        <v>1</v>
      </c>
      <c r="AH334" s="15" t="str">
        <f ca="1">IF($AB334="","",IF(OR([1]Tablas!C$1&gt;MATCH("?*",$AB335:$AB351,0),INDEX($T:$T,ROW($M333)+[1]Tablas!C$1)&lt;5),"",IF(INDEX($T:$T,ROW($M333)+[1]Tablas!C$1)&lt;6,"000",SUBSTITUTE(SUBSTITUTE(SUBSTITUTE(SUBSTITUTE(SUBSTITUTE(SUBSTITUTE(SUBSTITUTE(INDIRECT(ADDRESS(ROW($M333)+[1]Tablas!C$1,COLUMN($M334))),", ",""),"Aire","1"),"Agua","2"),"Fuego","3"),"Tierra","4"),"Luz","5"),"Oscuridad","6"))))</f>
        <v>000</v>
      </c>
      <c r="AI334" s="15" t="str">
        <f ca="1">IF($AB334="","",IF(OR([1]Tablas!D$1&gt;MATCH("?*",$AB335:$AB351,0),INDEX($T:$T,ROW($M333)+[1]Tablas!D$1)&lt;5),"",IF(INDEX($T:$T,ROW($M333)+[1]Tablas!D$1)&lt;6,"000",SUBSTITUTE(SUBSTITUTE(SUBSTITUTE(SUBSTITUTE(SUBSTITUTE(SUBSTITUTE(SUBSTITUTE(INDIRECT(ADDRESS(ROW($M333)+[1]Tablas!D$1,COLUMN($M334))),", ",""),"Aire","1"),"Agua","2"),"Fuego","3"),"Tierra","4"),"Luz","5"),"Oscuridad","6"))))</f>
        <v>156</v>
      </c>
      <c r="AJ334" s="15" t="str">
        <f ca="1">IF($AB334="","",IF(OR([1]Tablas!E$1&gt;MATCH("?*",$AB335:$AB351,0),INDEX($T:$T,ROW($M333)+[1]Tablas!E$1)&lt;5),"",IF(INDEX($T:$T,ROW($M333)+[1]Tablas!E$1)&lt;6,"000",SUBSTITUTE(SUBSTITUTE(SUBSTITUTE(SUBSTITUTE(SUBSTITUTE(SUBSTITUTE(SUBSTITUTE(INDIRECT(ADDRESS(ROW($M333)+[1]Tablas!E$1,COLUMN($M334))),", ",""),"Aire","1"),"Agua","2"),"Fuego","3"),"Tierra","4"),"Luz","5"),"Oscuridad","6"))))</f>
        <v/>
      </c>
      <c r="AK334" s="15" t="str">
        <f ca="1">IF($AB334="","",IF(OR([1]Tablas!F$1&gt;MATCH("?*",$AB335:$AB351,0),INDEX($T:$T,ROW($M333)+[1]Tablas!F$1)&lt;5),"",IF(INDEX($T:$T,ROW($M333)+[1]Tablas!F$1)&lt;6,"000",SUBSTITUTE(SUBSTITUTE(SUBSTITUTE(SUBSTITUTE(SUBSTITUTE(SUBSTITUTE(SUBSTITUTE(INDIRECT(ADDRESS(ROW($M333)+[1]Tablas!F$1,COLUMN($M334))),", ",""),"Aire","1"),"Agua","2"),"Fuego","3"),"Tierra","4"),"Luz","5"),"Oscuridad","6"))))</f>
        <v/>
      </c>
    </row>
    <row r="335" spans="1:37" x14ac:dyDescent="0.25">
      <c r="A335" s="73"/>
      <c r="C335" s="15" t="str">
        <f t="shared" si="76"/>
        <v/>
      </c>
      <c r="D335" s="15" t="str">
        <f t="shared" si="77"/>
        <v/>
      </c>
      <c r="E335" s="15" t="s">
        <v>204</v>
      </c>
      <c r="F335" s="15" t="str">
        <f t="array" ref="F335">IF(C335&lt;&gt;"",ADDRESS(ROW(C335),COLUMN(C335))&amp;":"&amp;ADDRESS(ROW(C335)-1+MATCH(TRUE,C336:$C$463&lt;&gt;"",0),COLUMN(U335)),F334)</f>
        <v>$C$334:$U$339</v>
      </c>
      <c r="G335" s="18" t="s">
        <v>244</v>
      </c>
      <c r="H335" s="29" t="s">
        <v>348</v>
      </c>
      <c r="M335" s="18" t="str">
        <f>IFERROR(VLOOKUP(G335,ListaEfectos!$A$4:$F$77,6,0),"")</f>
        <v>Aire</v>
      </c>
      <c r="N335" s="46" t="str">
        <f>IF(G335="requerimiento","Desventaja",IFERROR(IF(VLOOKUP($G335,ListaEfectos!$A$4:$F$77,1,0)&lt;&gt;"","Efecto"),IFERROR(IF(VLOOKUP($G335,ListaDesventajas!$A$2:$A$24,1,0)&lt;&gt;"","Desventaja"),G335)))</f>
        <v>Efecto</v>
      </c>
      <c r="O335" s="17">
        <f ca="1">IF($N335="Efecto",IFERROR(VLOOKUP(H335,INDIRECT(VLOOKUP($G335,ListaEfectos!$A$4:$F$77,2,0)),2,0),0),IF($N335="Desventaja",IFERROR(VLOOKUP(H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30</v>
      </c>
      <c r="P335" s="15">
        <f ca="1">IF($N335="Efecto",IFERROR(VLOOKUP(I335,INDIRECT(VLOOKUP($G335,ListaEfectos!$A$4:$F$77,2,0)),2,0),0),IF($N335="Desventaja",IFERROR(VLOOKUP(I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0</v>
      </c>
      <c r="Q335" s="15">
        <f ca="1">IF($N335="Efecto",IFERROR(VLOOKUP(J335,INDIRECT(VLOOKUP($G335,ListaEfectos!$A$4:$F$77,2,0)),2,0),0),IF($N335="Desventaja",IFERROR(VLOOKUP(J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0</v>
      </c>
      <c r="R335" s="15">
        <f ca="1">IF($N335="Efecto",IFERROR(VLOOKUP(K335,INDIRECT(VLOOKUP($G335,ListaEfectos!$A$4:$F$77,2,0)),2,0),0),IF($N335="Desventaja",IFERROR(VLOOKUP(K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0</v>
      </c>
      <c r="S335" s="15">
        <f ca="1">IF($N335="Efecto",IFERROR(VLOOKUP(L335,INDIRECT(VLOOKUP($G335,ListaEfectos!$A$4:$F$77,2,0)),2,0),0),IF($N335="Desventaja",IFERROR(VLOOKUP(L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0</v>
      </c>
      <c r="T335" s="52">
        <f t="shared" ca="1" si="73"/>
        <v>30</v>
      </c>
      <c r="V335" s="15" t="str">
        <f t="shared" si="74"/>
        <v>Incrementar Turno (+150)</v>
      </c>
      <c r="W335" s="15" t="str">
        <f t="shared" si="75"/>
        <v/>
      </c>
      <c r="X335" s="15" t="str">
        <f t="shared" si="78"/>
        <v/>
      </c>
      <c r="Y335" s="34" t="str">
        <f t="shared" ca="1" si="72"/>
        <v/>
      </c>
      <c r="Z335" s="34" t="str">
        <f t="shared" ca="1" si="79"/>
        <v/>
      </c>
      <c r="AA335" s="34" t="str">
        <f t="shared" ca="1" si="80"/>
        <v/>
      </c>
      <c r="AB335" s="61" t="str">
        <f t="shared" ca="1" si="81"/>
        <v/>
      </c>
      <c r="AC335" s="62" t="str">
        <f t="shared" ca="1" si="82"/>
        <v/>
      </c>
      <c r="AD335" s="56" t="str">
        <f t="shared" si="83"/>
        <v/>
      </c>
      <c r="AE335" s="15" t="str">
        <f t="shared" ca="1" si="84"/>
        <v/>
      </c>
      <c r="AF335" s="15" t="str">
        <f ca="1">IF($AB335="","",IF(OR([1]Tablas!A$1&gt;MATCH("?*",$AB336:$AB352,0),INDEX($T:$T,ROW($M334)+[1]Tablas!A$1)&lt;5),"",IF(INDEX($T:$T,ROW($M334)+[1]Tablas!A$1)&lt;6,"000",SUBSTITUTE(SUBSTITUTE(SUBSTITUTE(SUBSTITUTE(SUBSTITUTE(SUBSTITUTE(SUBSTITUTE(INDIRECT(ADDRESS(ROW($M334)+[1]Tablas!A$1,COLUMN($M335))),", ",""),"Aire","1"),"Agua","2"),"Fuego","3"),"Tierra","4"),"Luz","5"),"Oscuridad","6"))))</f>
        <v/>
      </c>
      <c r="AG335" s="15" t="str">
        <f ca="1">IF($AB335="","",IF(OR([1]Tablas!B$1&gt;MATCH("?*",$AB336:$AB352,0),INDEX($T:$T,ROW($M334)+[1]Tablas!B$1)&lt;5),"",IF(INDEX($T:$T,ROW($M334)+[1]Tablas!B$1)&lt;6,"000",SUBSTITUTE(SUBSTITUTE(SUBSTITUTE(SUBSTITUTE(SUBSTITUTE(SUBSTITUTE(SUBSTITUTE(INDIRECT(ADDRESS(ROW($M334)+[1]Tablas!B$1,COLUMN($M335))),", ",""),"Aire","1"),"Agua","2"),"Fuego","3"),"Tierra","4"),"Luz","5"),"Oscuridad","6"))))</f>
        <v/>
      </c>
      <c r="AH335" s="15" t="str">
        <f ca="1">IF($AB335="","",IF(OR([1]Tablas!C$1&gt;MATCH("?*",$AB336:$AB352,0),INDEX($T:$T,ROW($M334)+[1]Tablas!C$1)&lt;5),"",IF(INDEX($T:$T,ROW($M334)+[1]Tablas!C$1)&lt;6,"000",SUBSTITUTE(SUBSTITUTE(SUBSTITUTE(SUBSTITUTE(SUBSTITUTE(SUBSTITUTE(SUBSTITUTE(INDIRECT(ADDRESS(ROW($M334)+[1]Tablas!C$1,COLUMN($M335))),", ",""),"Aire","1"),"Agua","2"),"Fuego","3"),"Tierra","4"),"Luz","5"),"Oscuridad","6"))))</f>
        <v/>
      </c>
      <c r="AI335" s="15" t="str">
        <f ca="1">IF($AB335="","",IF(OR([1]Tablas!D$1&gt;MATCH("?*",$AB336:$AB352,0),INDEX($T:$T,ROW($M334)+[1]Tablas!D$1)&lt;5),"",IF(INDEX($T:$T,ROW($M334)+[1]Tablas!D$1)&lt;6,"000",SUBSTITUTE(SUBSTITUTE(SUBSTITUTE(SUBSTITUTE(SUBSTITUTE(SUBSTITUTE(SUBSTITUTE(INDIRECT(ADDRESS(ROW($M334)+[1]Tablas!D$1,COLUMN($M335))),", ",""),"Aire","1"),"Agua","2"),"Fuego","3"),"Tierra","4"),"Luz","5"),"Oscuridad","6"))))</f>
        <v/>
      </c>
      <c r="AJ335" s="15" t="str">
        <f ca="1">IF($AB335="","",IF(OR([1]Tablas!E$1&gt;MATCH("?*",$AB336:$AB352,0),INDEX($T:$T,ROW($M334)+[1]Tablas!E$1)&lt;5),"",IF(INDEX($T:$T,ROW($M334)+[1]Tablas!E$1)&lt;6,"000",SUBSTITUTE(SUBSTITUTE(SUBSTITUTE(SUBSTITUTE(SUBSTITUTE(SUBSTITUTE(SUBSTITUTE(INDIRECT(ADDRESS(ROW($M334)+[1]Tablas!E$1,COLUMN($M335))),", ",""),"Aire","1"),"Agua","2"),"Fuego","3"),"Tierra","4"),"Luz","5"),"Oscuridad","6"))))</f>
        <v/>
      </c>
      <c r="AK335" s="15" t="str">
        <f ca="1">IF($AB335="","",IF(OR([1]Tablas!F$1&gt;MATCH("?*",$AB336:$AB352,0),INDEX($T:$T,ROW($M334)+[1]Tablas!F$1)&lt;5),"",IF(INDEX($T:$T,ROW($M334)+[1]Tablas!F$1)&lt;6,"000",SUBSTITUTE(SUBSTITUTE(SUBSTITUTE(SUBSTITUTE(SUBSTITUTE(SUBSTITUTE(SUBSTITUTE(INDIRECT(ADDRESS(ROW($M334)+[1]Tablas!F$1,COLUMN($M335))),", ",""),"Aire","1"),"Agua","2"),"Fuego","3"),"Tierra","4"),"Luz","5"),"Oscuridad","6"))))</f>
        <v/>
      </c>
    </row>
    <row r="336" spans="1:37" x14ac:dyDescent="0.25">
      <c r="A336" s="73"/>
      <c r="C336" s="15" t="str">
        <f t="shared" si="76"/>
        <v/>
      </c>
      <c r="D336" s="15" t="str">
        <f t="shared" si="77"/>
        <v/>
      </c>
      <c r="E336" s="15" t="s">
        <v>200</v>
      </c>
      <c r="F336" s="15" t="str">
        <f t="array" ref="F336">IF(C336&lt;&gt;"",ADDRESS(ROW(C336),COLUMN(C336))&amp;":"&amp;ADDRESS(ROW(C336)-1+MATCH(TRUE,C337:$C$463&lt;&gt;"",0),COLUMN(U336)),F335)</f>
        <v>$C$334:$U$339</v>
      </c>
      <c r="G336" s="18" t="s">
        <v>305</v>
      </c>
      <c r="H336" s="29" t="s">
        <v>593</v>
      </c>
      <c r="M336" s="18" t="str">
        <f>IFERROR(VLOOKUP(G336,ListaEfectos!$A$4:$F$77,6,0),"")</f>
        <v>Aire</v>
      </c>
      <c r="N336" s="46" t="str">
        <f>IF(G336="requerimiento","Desventaja",IFERROR(IF(VLOOKUP($G336,ListaEfectos!$A$4:$F$77,1,0)&lt;&gt;"","Efecto"),IFERROR(IF(VLOOKUP($G336,ListaDesventajas!$A$2:$A$24,1,0)&lt;&gt;"","Desventaja"),G336)))</f>
        <v>Efecto</v>
      </c>
      <c r="O336" s="17">
        <f ca="1">IF($N336="Efecto",IFERROR(VLOOKUP(H336,INDIRECT(VLOOKUP($G336,ListaEfectos!$A$4:$F$77,2,0)),2,0),0),IF($N336="Desventaja",IFERROR(VLOOKUP(H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5</v>
      </c>
      <c r="P336" s="15">
        <f ca="1">IF($N336="Efecto",IFERROR(VLOOKUP(I336,INDIRECT(VLOOKUP($G336,ListaEfectos!$A$4:$F$77,2,0)),2,0),0),IF($N336="Desventaja",IFERROR(VLOOKUP(I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0</v>
      </c>
      <c r="Q336" s="15">
        <f ca="1">IF($N336="Efecto",IFERROR(VLOOKUP(J336,INDIRECT(VLOOKUP($G336,ListaEfectos!$A$4:$F$77,2,0)),2,0),0),IF($N336="Desventaja",IFERROR(VLOOKUP(J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0</v>
      </c>
      <c r="R336" s="15">
        <f ca="1">IF($N336="Efecto",IFERROR(VLOOKUP(K336,INDIRECT(VLOOKUP($G336,ListaEfectos!$A$4:$F$77,2,0)),2,0),0),IF($N336="Desventaja",IFERROR(VLOOKUP(K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0</v>
      </c>
      <c r="S336" s="15">
        <f ca="1">IF($N336="Efecto",IFERROR(VLOOKUP(L336,INDIRECT(VLOOKUP($G336,ListaEfectos!$A$4:$F$77,2,0)),2,0),0),IF($N336="Desventaja",IFERROR(VLOOKUP(L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0</v>
      </c>
      <c r="T336" s="52">
        <f t="shared" ca="1" si="73"/>
        <v>5</v>
      </c>
      <c r="V336" s="15" t="str">
        <f t="shared" si="74"/>
        <v>Maniobras de Combate y Apuntar (-25)</v>
      </c>
      <c r="W336" s="15" t="str">
        <f t="shared" si="75"/>
        <v/>
      </c>
      <c r="X336" s="15" t="str">
        <f t="shared" si="78"/>
        <v/>
      </c>
      <c r="Y336" s="34" t="str">
        <f t="shared" ca="1" si="72"/>
        <v/>
      </c>
      <c r="Z336" s="34" t="str">
        <f t="shared" ca="1" si="79"/>
        <v/>
      </c>
      <c r="AA336" s="34" t="str">
        <f t="shared" ca="1" si="80"/>
        <v/>
      </c>
      <c r="AB336" s="61" t="str">
        <f t="shared" ca="1" si="81"/>
        <v/>
      </c>
      <c r="AC336" s="62" t="str">
        <f t="shared" ca="1" si="82"/>
        <v/>
      </c>
      <c r="AD336" s="56" t="str">
        <f t="shared" si="83"/>
        <v/>
      </c>
      <c r="AE336" s="15" t="str">
        <f t="shared" ca="1" si="84"/>
        <v/>
      </c>
      <c r="AF336" s="15" t="str">
        <f ca="1">IF($AB336="","",IF(OR([1]Tablas!A$1&gt;MATCH("?*",$AB337:$AB353,0),INDEX($T:$T,ROW($M335)+[1]Tablas!A$1)&lt;5),"",IF(INDEX($T:$T,ROW($M335)+[1]Tablas!A$1)&lt;6,"000",SUBSTITUTE(SUBSTITUTE(SUBSTITUTE(SUBSTITUTE(SUBSTITUTE(SUBSTITUTE(SUBSTITUTE(INDIRECT(ADDRESS(ROW($M335)+[1]Tablas!A$1,COLUMN($M336))),", ",""),"Aire","1"),"Agua","2"),"Fuego","3"),"Tierra","4"),"Luz","5"),"Oscuridad","6"))))</f>
        <v/>
      </c>
      <c r="AG336" s="15" t="str">
        <f ca="1">IF($AB336="","",IF(OR([1]Tablas!B$1&gt;MATCH("?*",$AB337:$AB353,0),INDEX($T:$T,ROW($M335)+[1]Tablas!B$1)&lt;5),"",IF(INDEX($T:$T,ROW($M335)+[1]Tablas!B$1)&lt;6,"000",SUBSTITUTE(SUBSTITUTE(SUBSTITUTE(SUBSTITUTE(SUBSTITUTE(SUBSTITUTE(SUBSTITUTE(INDIRECT(ADDRESS(ROW($M335)+[1]Tablas!B$1,COLUMN($M336))),", ",""),"Aire","1"),"Agua","2"),"Fuego","3"),"Tierra","4"),"Luz","5"),"Oscuridad","6"))))</f>
        <v/>
      </c>
      <c r="AH336" s="15" t="str">
        <f ca="1">IF($AB336="","",IF(OR([1]Tablas!C$1&gt;MATCH("?*",$AB337:$AB353,0),INDEX($T:$T,ROW($M335)+[1]Tablas!C$1)&lt;5),"",IF(INDEX($T:$T,ROW($M335)+[1]Tablas!C$1)&lt;6,"000",SUBSTITUTE(SUBSTITUTE(SUBSTITUTE(SUBSTITUTE(SUBSTITUTE(SUBSTITUTE(SUBSTITUTE(INDIRECT(ADDRESS(ROW($M335)+[1]Tablas!C$1,COLUMN($M336))),", ",""),"Aire","1"),"Agua","2"),"Fuego","3"),"Tierra","4"),"Luz","5"),"Oscuridad","6"))))</f>
        <v/>
      </c>
      <c r="AI336" s="15" t="str">
        <f ca="1">IF($AB336="","",IF(OR([1]Tablas!D$1&gt;MATCH("?*",$AB337:$AB353,0),INDEX($T:$T,ROW($M335)+[1]Tablas!D$1)&lt;5),"",IF(INDEX($T:$T,ROW($M335)+[1]Tablas!D$1)&lt;6,"000",SUBSTITUTE(SUBSTITUTE(SUBSTITUTE(SUBSTITUTE(SUBSTITUTE(SUBSTITUTE(SUBSTITUTE(INDIRECT(ADDRESS(ROW($M335)+[1]Tablas!D$1,COLUMN($M336))),", ",""),"Aire","1"),"Agua","2"),"Fuego","3"),"Tierra","4"),"Luz","5"),"Oscuridad","6"))))</f>
        <v/>
      </c>
      <c r="AJ336" s="15" t="str">
        <f ca="1">IF($AB336="","",IF(OR([1]Tablas!E$1&gt;MATCH("?*",$AB337:$AB353,0),INDEX($T:$T,ROW($M335)+[1]Tablas!E$1)&lt;5),"",IF(INDEX($T:$T,ROW($M335)+[1]Tablas!E$1)&lt;6,"000",SUBSTITUTE(SUBSTITUTE(SUBSTITUTE(SUBSTITUTE(SUBSTITUTE(SUBSTITUTE(SUBSTITUTE(INDIRECT(ADDRESS(ROW($M335)+[1]Tablas!E$1,COLUMN($M336))),", ",""),"Aire","1"),"Agua","2"),"Fuego","3"),"Tierra","4"),"Luz","5"),"Oscuridad","6"))))</f>
        <v/>
      </c>
      <c r="AK336" s="15" t="str">
        <f ca="1">IF($AB336="","",IF(OR([1]Tablas!F$1&gt;MATCH("?*",$AB337:$AB353,0),INDEX($T:$T,ROW($M335)+[1]Tablas!F$1)&lt;5),"",IF(INDEX($T:$T,ROW($M335)+[1]Tablas!F$1)&lt;6,"000",SUBSTITUTE(SUBSTITUTE(SUBSTITUTE(SUBSTITUTE(SUBSTITUTE(SUBSTITUTE(SUBSTITUTE(INDIRECT(ADDRESS(ROW($M335)+[1]Tablas!F$1,COLUMN($M336))),", ",""),"Aire","1"),"Agua","2"),"Fuego","3"),"Tierra","4"),"Luz","5"),"Oscuridad","6"))))</f>
        <v/>
      </c>
    </row>
    <row r="337" spans="1:37" x14ac:dyDescent="0.25">
      <c r="A337" s="73"/>
      <c r="C337" s="15" t="str">
        <f t="shared" si="76"/>
        <v/>
      </c>
      <c r="D337" s="15" t="str">
        <f t="shared" si="77"/>
        <v/>
      </c>
      <c r="E337" s="15" t="s">
        <v>120</v>
      </c>
      <c r="F337" s="15" t="str">
        <f t="array" ref="F337">IF(C337&lt;&gt;"",ADDRESS(ROW(C337),COLUMN(C337))&amp;":"&amp;ADDRESS(ROW(C337)-1+MATCH(TRUE,C338:$C$463&lt;&gt;"",0),COLUMN(U337)),F336)</f>
        <v>$C$334:$U$339</v>
      </c>
      <c r="G337" s="18" t="s">
        <v>535</v>
      </c>
      <c r="H337" s="28" t="s">
        <v>80</v>
      </c>
      <c r="M337" s="18" t="str">
        <f>IFERROR(VLOOKUP(G337,ListaEfectos!$A$4:$F$77,6,0),"")</f>
        <v>Aire, Luz, Oscuridad</v>
      </c>
      <c r="N337" s="46" t="str">
        <f>IF(G337="requerimiento","Desventaja",IFERROR(IF(VLOOKUP($G337,ListaEfectos!$A$4:$F$77,1,0)&lt;&gt;"","Efecto"),IFERROR(IF(VLOOKUP($G337,ListaDesventajas!$A$2:$A$24,1,0)&lt;&gt;"","Desventaja"),G337)))</f>
        <v>Efecto</v>
      </c>
      <c r="O337" s="17">
        <f ca="1">IF($N337="Efecto",IFERROR(VLOOKUP(H337,INDIRECT(VLOOKUP($G337,ListaEfectos!$A$4:$F$77,2,0)),2,0),0),IF($N337="Desventaja",IFERROR(VLOOKUP(H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10</v>
      </c>
      <c r="P337" s="15">
        <f ca="1">IF($N337="Efecto",IFERROR(VLOOKUP(I337,INDIRECT(VLOOKUP($G337,ListaEfectos!$A$4:$F$77,2,0)),2,0),0),IF($N337="Desventaja",IFERROR(VLOOKUP(I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0</v>
      </c>
      <c r="Q337" s="15">
        <f ca="1">IF($N337="Efecto",IFERROR(VLOOKUP(J337,INDIRECT(VLOOKUP($G337,ListaEfectos!$A$4:$F$77,2,0)),2,0),0),IF($N337="Desventaja",IFERROR(VLOOKUP(J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0</v>
      </c>
      <c r="R337" s="15">
        <f ca="1">IF($N337="Efecto",IFERROR(VLOOKUP(K337,INDIRECT(VLOOKUP($G337,ListaEfectos!$A$4:$F$77,2,0)),2,0),0),IF($N337="Desventaja",IFERROR(VLOOKUP(K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0</v>
      </c>
      <c r="S337" s="15">
        <f ca="1">IF($N337="Efecto",IFERROR(VLOOKUP(L337,INDIRECT(VLOOKUP($G337,ListaEfectos!$A$4:$F$77,2,0)),2,0),0),IF($N337="Desventaja",IFERROR(VLOOKUP(L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0</v>
      </c>
      <c r="T337" s="52">
        <f t="shared" ca="1" si="73"/>
        <v>10</v>
      </c>
      <c r="V337" s="15" t="str">
        <f t="shared" si="74"/>
        <v>Transporte Automático (50 metros)</v>
      </c>
      <c r="W337" s="15" t="str">
        <f t="shared" si="75"/>
        <v/>
      </c>
      <c r="X337" s="15" t="str">
        <f t="shared" si="78"/>
        <v/>
      </c>
      <c r="Y337" s="34" t="str">
        <f t="shared" ca="1" si="72"/>
        <v/>
      </c>
      <c r="Z337" s="34" t="str">
        <f t="shared" ca="1" si="79"/>
        <v/>
      </c>
      <c r="AA337" s="34" t="str">
        <f t="shared" ca="1" si="80"/>
        <v/>
      </c>
      <c r="AB337" s="61" t="str">
        <f t="shared" ca="1" si="81"/>
        <v/>
      </c>
      <c r="AC337" s="62" t="str">
        <f t="shared" ca="1" si="82"/>
        <v/>
      </c>
      <c r="AD337" s="56" t="str">
        <f t="shared" si="83"/>
        <v/>
      </c>
      <c r="AE337" s="15" t="str">
        <f t="shared" ca="1" si="84"/>
        <v/>
      </c>
      <c r="AF337" s="15" t="str">
        <f ca="1">IF($AB337="","",IF(OR([1]Tablas!A$1&gt;MATCH("?*",$AB338:$AB354,0),INDEX($T:$T,ROW($M336)+[1]Tablas!A$1)&lt;5),"",IF(INDEX($T:$T,ROW($M336)+[1]Tablas!A$1)&lt;6,"000",SUBSTITUTE(SUBSTITUTE(SUBSTITUTE(SUBSTITUTE(SUBSTITUTE(SUBSTITUTE(SUBSTITUTE(INDIRECT(ADDRESS(ROW($M336)+[1]Tablas!A$1,COLUMN($M337))),", ",""),"Aire","1"),"Agua","2"),"Fuego","3"),"Tierra","4"),"Luz","5"),"Oscuridad","6"))))</f>
        <v/>
      </c>
      <c r="AG337" s="15" t="str">
        <f ca="1">IF($AB337="","",IF(OR([1]Tablas!B$1&gt;MATCH("?*",$AB338:$AB354,0),INDEX($T:$T,ROW($M336)+[1]Tablas!B$1)&lt;5),"",IF(INDEX($T:$T,ROW($M336)+[1]Tablas!B$1)&lt;6,"000",SUBSTITUTE(SUBSTITUTE(SUBSTITUTE(SUBSTITUTE(SUBSTITUTE(SUBSTITUTE(SUBSTITUTE(INDIRECT(ADDRESS(ROW($M336)+[1]Tablas!B$1,COLUMN($M337))),", ",""),"Aire","1"),"Agua","2"),"Fuego","3"),"Tierra","4"),"Luz","5"),"Oscuridad","6"))))</f>
        <v/>
      </c>
      <c r="AH337" s="15" t="str">
        <f ca="1">IF($AB337="","",IF(OR([1]Tablas!C$1&gt;MATCH("?*",$AB338:$AB354,0),INDEX($T:$T,ROW($M336)+[1]Tablas!C$1)&lt;5),"",IF(INDEX($T:$T,ROW($M336)+[1]Tablas!C$1)&lt;6,"000",SUBSTITUTE(SUBSTITUTE(SUBSTITUTE(SUBSTITUTE(SUBSTITUTE(SUBSTITUTE(SUBSTITUTE(INDIRECT(ADDRESS(ROW($M336)+[1]Tablas!C$1,COLUMN($M337))),", ",""),"Aire","1"),"Agua","2"),"Fuego","3"),"Tierra","4"),"Luz","5"),"Oscuridad","6"))))</f>
        <v/>
      </c>
      <c r="AI337" s="15" t="str">
        <f ca="1">IF($AB337="","",IF(OR([1]Tablas!D$1&gt;MATCH("?*",$AB338:$AB354,0),INDEX($T:$T,ROW($M336)+[1]Tablas!D$1)&lt;5),"",IF(INDEX($T:$T,ROW($M336)+[1]Tablas!D$1)&lt;6,"000",SUBSTITUTE(SUBSTITUTE(SUBSTITUTE(SUBSTITUTE(SUBSTITUTE(SUBSTITUTE(SUBSTITUTE(INDIRECT(ADDRESS(ROW($M336)+[1]Tablas!D$1,COLUMN($M337))),", ",""),"Aire","1"),"Agua","2"),"Fuego","3"),"Tierra","4"),"Luz","5"),"Oscuridad","6"))))</f>
        <v/>
      </c>
      <c r="AJ337" s="15" t="str">
        <f ca="1">IF($AB337="","",IF(OR([1]Tablas!E$1&gt;MATCH("?*",$AB338:$AB354,0),INDEX($T:$T,ROW($M336)+[1]Tablas!E$1)&lt;5),"",IF(INDEX($T:$T,ROW($M336)+[1]Tablas!E$1)&lt;6,"000",SUBSTITUTE(SUBSTITUTE(SUBSTITUTE(SUBSTITUTE(SUBSTITUTE(SUBSTITUTE(SUBSTITUTE(INDIRECT(ADDRESS(ROW($M336)+[1]Tablas!E$1,COLUMN($M337))),", ",""),"Aire","1"),"Agua","2"),"Fuego","3"),"Tierra","4"),"Luz","5"),"Oscuridad","6"))))</f>
        <v/>
      </c>
      <c r="AK337" s="15" t="str">
        <f ca="1">IF($AB337="","",IF(OR([1]Tablas!F$1&gt;MATCH("?*",$AB338:$AB354,0),INDEX($T:$T,ROW($M336)+[1]Tablas!F$1)&lt;5),"",IF(INDEX($T:$T,ROW($M336)+[1]Tablas!F$1)&lt;6,"000",SUBSTITUTE(SUBSTITUTE(SUBSTITUTE(SUBSTITUTE(SUBSTITUTE(SUBSTITUTE(SUBSTITUTE(INDIRECT(ADDRESS(ROW($M336)+[1]Tablas!F$1,COLUMN($M337))),", ",""),"Aire","1"),"Agua","2"),"Fuego","3"),"Tierra","4"),"Luz","5"),"Oscuridad","6"))))</f>
        <v/>
      </c>
    </row>
    <row r="338" spans="1:37" x14ac:dyDescent="0.25">
      <c r="A338" s="73"/>
      <c r="B338" s="18" t="s">
        <v>266</v>
      </c>
      <c r="C338" s="15" t="str">
        <f t="shared" si="76"/>
        <v/>
      </c>
      <c r="D338" s="15" t="str">
        <f t="shared" si="77"/>
        <v/>
      </c>
      <c r="F338" s="15" t="str">
        <f t="array" ref="F338">IF(C338&lt;&gt;"",ADDRESS(ROW(C338),COLUMN(C338))&amp;":"&amp;ADDRESS(ROW(C338)-1+MATCH(TRUE,C339:$C$463&lt;&gt;"",0),COLUMN(U338)),F337)</f>
        <v>$C$334:$U$339</v>
      </c>
      <c r="G338" s="18" t="s">
        <v>266</v>
      </c>
      <c r="H338" s="28" t="s">
        <v>919</v>
      </c>
      <c r="M338" s="18" t="str">
        <f>IFERROR(VLOOKUP(G338,ListaEfectos!$A$4:$F$77,6,0),"")</f>
        <v/>
      </c>
      <c r="N338" s="46" t="str">
        <f>IF(G338="requerimiento","Desventaja",IFERROR(IF(VLOOKUP($G338,ListaEfectos!$A$4:$F$77,1,0)&lt;&gt;"","Efecto"),IFERROR(IF(VLOOKUP($G338,ListaDesventajas!$A$2:$A$24,1,0)&lt;&gt;"","Desventaja"),G338)))</f>
        <v>Desventaja</v>
      </c>
      <c r="O338" s="17">
        <f ca="1">IF($N338="Efecto",IFERROR(VLOOKUP(H338,INDIRECT(VLOOKUP($G338,ListaEfectos!$A$4:$F$77,2,0)),2,0),0),IF($N338="Desventaja",IFERROR(VLOOKUP(H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-15</v>
      </c>
      <c r="P338" s="15">
        <f ca="1">IF($N338="Efecto",IFERROR(VLOOKUP(I338,INDIRECT(VLOOKUP($G338,ListaEfectos!$A$4:$F$77,2,0)),2,0),0),IF($N338="Desventaja",IFERROR(VLOOKUP(I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0</v>
      </c>
      <c r="Q338" s="15">
        <f ca="1">IF($N338="Efecto",IFERROR(VLOOKUP(J338,INDIRECT(VLOOKUP($G338,ListaEfectos!$A$4:$F$77,2,0)),2,0),0),IF($N338="Desventaja",IFERROR(VLOOKUP(J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0</v>
      </c>
      <c r="R338" s="15">
        <f ca="1">IF($N338="Efecto",IFERROR(VLOOKUP(K338,INDIRECT(VLOOKUP($G338,ListaEfectos!$A$4:$F$77,2,0)),2,0),0),IF($N338="Desventaja",IFERROR(VLOOKUP(K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0</v>
      </c>
      <c r="S338" s="15">
        <f ca="1">IF($N338="Efecto",IFERROR(VLOOKUP(L338,INDIRECT(VLOOKUP($G338,ListaEfectos!$A$4:$F$77,2,0)),2,0),0),IF($N338="Desventaja",IFERROR(VLOOKUP(L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0</v>
      </c>
      <c r="T338" s="52">
        <f t="shared" ca="1" si="73"/>
        <v>-15</v>
      </c>
      <c r="V338" s="15" t="str">
        <f t="shared" si="74"/>
        <v/>
      </c>
      <c r="W338" s="15" t="str">
        <f t="shared" si="75"/>
        <v>Sin defensa</v>
      </c>
      <c r="X338" s="15" t="str">
        <f t="shared" si="78"/>
        <v/>
      </c>
      <c r="Y338" s="34" t="str">
        <f t="shared" ca="1" si="72"/>
        <v/>
      </c>
      <c r="Z338" s="34" t="str">
        <f t="shared" ca="1" si="79"/>
        <v/>
      </c>
      <c r="AA338" s="34" t="str">
        <f t="shared" ca="1" si="80"/>
        <v/>
      </c>
      <c r="AB338" s="61" t="str">
        <f t="shared" ca="1" si="81"/>
        <v/>
      </c>
      <c r="AC338" s="62" t="str">
        <f t="shared" ca="1" si="82"/>
        <v/>
      </c>
      <c r="AD338" s="56" t="e">
        <f t="shared" si="83"/>
        <v>#VALUE!</v>
      </c>
      <c r="AE338" s="15" t="str">
        <f t="shared" ca="1" si="84"/>
        <v/>
      </c>
      <c r="AF338" s="15" t="str">
        <f ca="1">IF($AB338="","",IF(OR([1]Tablas!A$1&gt;MATCH("?*",$AB339:$AB355,0),INDEX($T:$T,ROW($M337)+[1]Tablas!A$1)&lt;5),"",IF(INDEX($T:$T,ROW($M337)+[1]Tablas!A$1)&lt;6,"000",SUBSTITUTE(SUBSTITUTE(SUBSTITUTE(SUBSTITUTE(SUBSTITUTE(SUBSTITUTE(SUBSTITUTE(INDIRECT(ADDRESS(ROW($M337)+[1]Tablas!A$1,COLUMN($M338))),", ",""),"Aire","1"),"Agua","2"),"Fuego","3"),"Tierra","4"),"Luz","5"),"Oscuridad","6"))))</f>
        <v/>
      </c>
      <c r="AG338" s="15" t="str">
        <f ca="1">IF($AB338="","",IF(OR([1]Tablas!B$1&gt;MATCH("?*",$AB339:$AB355,0),INDEX($T:$T,ROW($M337)+[1]Tablas!B$1)&lt;5),"",IF(INDEX($T:$T,ROW($M337)+[1]Tablas!B$1)&lt;6,"000",SUBSTITUTE(SUBSTITUTE(SUBSTITUTE(SUBSTITUTE(SUBSTITUTE(SUBSTITUTE(SUBSTITUTE(INDIRECT(ADDRESS(ROW($M337)+[1]Tablas!B$1,COLUMN($M338))),", ",""),"Aire","1"),"Agua","2"),"Fuego","3"),"Tierra","4"),"Luz","5"),"Oscuridad","6"))))</f>
        <v/>
      </c>
      <c r="AH338" s="15" t="str">
        <f ca="1">IF($AB338="","",IF(OR([1]Tablas!C$1&gt;MATCH("?*",$AB339:$AB355,0),INDEX($T:$T,ROW($M337)+[1]Tablas!C$1)&lt;5),"",IF(INDEX($T:$T,ROW($M337)+[1]Tablas!C$1)&lt;6,"000",SUBSTITUTE(SUBSTITUTE(SUBSTITUTE(SUBSTITUTE(SUBSTITUTE(SUBSTITUTE(SUBSTITUTE(INDIRECT(ADDRESS(ROW($M337)+[1]Tablas!C$1,COLUMN($M338))),", ",""),"Aire","1"),"Agua","2"),"Fuego","3"),"Tierra","4"),"Luz","5"),"Oscuridad","6"))))</f>
        <v/>
      </c>
      <c r="AI338" s="15" t="str">
        <f ca="1">IF($AB338="","",IF(OR([1]Tablas!D$1&gt;MATCH("?*",$AB339:$AB355,0),INDEX($T:$T,ROW($M337)+[1]Tablas!D$1)&lt;5),"",IF(INDEX($T:$T,ROW($M337)+[1]Tablas!D$1)&lt;6,"000",SUBSTITUTE(SUBSTITUTE(SUBSTITUTE(SUBSTITUTE(SUBSTITUTE(SUBSTITUTE(SUBSTITUTE(INDIRECT(ADDRESS(ROW($M337)+[1]Tablas!D$1,COLUMN($M338))),", ",""),"Aire","1"),"Agua","2"),"Fuego","3"),"Tierra","4"),"Luz","5"),"Oscuridad","6"))))</f>
        <v/>
      </c>
      <c r="AJ338" s="15" t="str">
        <f ca="1">IF($AB338="","",IF(OR([1]Tablas!E$1&gt;MATCH("?*",$AB339:$AB355,0),INDEX($T:$T,ROW($M337)+[1]Tablas!E$1)&lt;5),"",IF(INDEX($T:$T,ROW($M337)+[1]Tablas!E$1)&lt;6,"000",SUBSTITUTE(SUBSTITUTE(SUBSTITUTE(SUBSTITUTE(SUBSTITUTE(SUBSTITUTE(SUBSTITUTE(INDIRECT(ADDRESS(ROW($M337)+[1]Tablas!E$1,COLUMN($M338))),", ",""),"Aire","1"),"Agua","2"),"Fuego","3"),"Tierra","4"),"Luz","5"),"Oscuridad","6"))))</f>
        <v/>
      </c>
      <c r="AK338" s="15" t="str">
        <f ca="1">IF($AB338="","",IF(OR([1]Tablas!F$1&gt;MATCH("?*",$AB339:$AB355,0),INDEX($T:$T,ROW($M337)+[1]Tablas!F$1)&lt;5),"",IF(INDEX($T:$T,ROW($M337)+[1]Tablas!F$1)&lt;6,"000",SUBSTITUTE(SUBSTITUTE(SUBSTITUTE(SUBSTITUTE(SUBSTITUTE(SUBSTITUTE(SUBSTITUTE(INDIRECT(ADDRESS(ROW($M337)+[1]Tablas!F$1,COLUMN($M338))),", ",""),"Aire","1"),"Agua","2"),"Fuego","3"),"Tierra","4"),"Luz","5"),"Oscuridad","6"))))</f>
        <v/>
      </c>
    </row>
    <row r="339" spans="1:37" ht="15.75" thickBot="1" x14ac:dyDescent="0.3">
      <c r="A339" s="73"/>
      <c r="C339" s="15" t="str">
        <f t="shared" si="76"/>
        <v/>
      </c>
      <c r="D339" s="15" t="str">
        <f t="shared" si="77"/>
        <v/>
      </c>
      <c r="E339" s="15" t="s">
        <v>288</v>
      </c>
      <c r="F339" s="15" t="str">
        <f t="array" ref="F339">IF(C339&lt;&gt;"",ADDRESS(ROW(C339),COLUMN(C339))&amp;":"&amp;ADDRESS(ROW(C339)-1+MATCH(TRUE,C340:$C$463&lt;&gt;"",0),COLUMN(U339)),F338)</f>
        <v>$C$334:$U$339</v>
      </c>
      <c r="G339" s="18" t="s">
        <v>542</v>
      </c>
      <c r="H339" s="28" t="s">
        <v>1063</v>
      </c>
      <c r="M339" s="18" t="str">
        <f>IFERROR(VLOOKUP(G339,ListaEfectos!$A$4:$F$77,6,0),"")</f>
        <v/>
      </c>
      <c r="N339" s="46" t="str">
        <f>IF(G339="requerimiento","Desventaja",IFERROR(IF(VLOOKUP($G339,ListaEfectos!$A$4:$F$77,1,0)&lt;&gt;"","Efecto"),IFERROR(IF(VLOOKUP($G339,ListaDesventajas!$A$2:$A$24,1,0)&lt;&gt;"","Desventaja"),G339)))</f>
        <v>Desventaja</v>
      </c>
      <c r="O339" s="17">
        <f ca="1">IF($N339="Efecto",IFERROR(VLOOKUP(H339,INDIRECT(VLOOKUP($G339,ListaEfectos!$A$4:$F$77,2,0)),2,0),0),IF($N339="Desventaja",IFERROR(VLOOKUP(H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-5</v>
      </c>
      <c r="P339" s="15">
        <f ca="1">IF($N339="Efecto",IFERROR(VLOOKUP(I339,INDIRECT(VLOOKUP($G339,ListaEfectos!$A$4:$F$77,2,0)),2,0),0),IF($N339="Desventaja",IFERROR(VLOOKUP(I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0</v>
      </c>
      <c r="Q339" s="15">
        <f ca="1">IF($N339="Efecto",IFERROR(VLOOKUP(J339,INDIRECT(VLOOKUP($G339,ListaEfectos!$A$4:$F$77,2,0)),2,0),0),IF($N339="Desventaja",IFERROR(VLOOKUP(J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0</v>
      </c>
      <c r="R339" s="15">
        <f ca="1">IF($N339="Efecto",IFERROR(VLOOKUP(K339,INDIRECT(VLOOKUP($G339,ListaEfectos!$A$4:$F$77,2,0)),2,0),0),IF($N339="Desventaja",IFERROR(VLOOKUP(K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0</v>
      </c>
      <c r="S339" s="15">
        <f ca="1">IF($N339="Efecto",IFERROR(VLOOKUP(L339,INDIRECT(VLOOKUP($G339,ListaEfectos!$A$4:$F$77,2,0)),2,0),0),IF($N339="Desventaja",IFERROR(VLOOKUP(L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0</v>
      </c>
      <c r="T339" s="52">
        <f t="shared" ca="1" si="73"/>
        <v>-5</v>
      </c>
      <c r="V339" s="15" t="str">
        <f t="shared" si="74"/>
        <v/>
      </c>
      <c r="W339" s="15" t="str">
        <f t="shared" si="75"/>
        <v>Condición (Desenvainar)</v>
      </c>
      <c r="X339" s="15" t="str">
        <f t="shared" si="78"/>
        <v/>
      </c>
      <c r="Y339" s="34" t="str">
        <f t="shared" ca="1" si="72"/>
        <v/>
      </c>
      <c r="Z339" s="34" t="str">
        <f t="shared" ca="1" si="79"/>
        <v/>
      </c>
      <c r="AA339" s="34" t="str">
        <f t="shared" ca="1" si="80"/>
        <v/>
      </c>
      <c r="AB339" s="61" t="str">
        <f t="shared" ca="1" si="81"/>
        <v/>
      </c>
      <c r="AC339" s="62" t="str">
        <f t="shared" ca="1" si="82"/>
        <v/>
      </c>
      <c r="AD339" s="56" t="str">
        <f t="shared" si="83"/>
        <v/>
      </c>
      <c r="AE339" s="15" t="str">
        <f t="shared" ca="1" si="84"/>
        <v/>
      </c>
      <c r="AF339" s="15" t="str">
        <f ca="1">IF($AB339="","",IF(OR([1]Tablas!A$1&gt;MATCH("?*",$AB340:$AB356,0),INDEX($T:$T,ROW($M338)+[1]Tablas!A$1)&lt;5),"",IF(INDEX($T:$T,ROW($M338)+[1]Tablas!A$1)&lt;6,"000",SUBSTITUTE(SUBSTITUTE(SUBSTITUTE(SUBSTITUTE(SUBSTITUTE(SUBSTITUTE(SUBSTITUTE(INDIRECT(ADDRESS(ROW($M338)+[1]Tablas!A$1,COLUMN($M339))),", ",""),"Aire","1"),"Agua","2"),"Fuego","3"),"Tierra","4"),"Luz","5"),"Oscuridad","6"))))</f>
        <v/>
      </c>
      <c r="AG339" s="15" t="str">
        <f ca="1">IF($AB339="","",IF(OR([1]Tablas!B$1&gt;MATCH("?*",$AB340:$AB356,0),INDEX($T:$T,ROW($M338)+[1]Tablas!B$1)&lt;5),"",IF(INDEX($T:$T,ROW($M338)+[1]Tablas!B$1)&lt;6,"000",SUBSTITUTE(SUBSTITUTE(SUBSTITUTE(SUBSTITUTE(SUBSTITUTE(SUBSTITUTE(SUBSTITUTE(INDIRECT(ADDRESS(ROW($M338)+[1]Tablas!B$1,COLUMN($M339))),", ",""),"Aire","1"),"Agua","2"),"Fuego","3"),"Tierra","4"),"Luz","5"),"Oscuridad","6"))))</f>
        <v/>
      </c>
      <c r="AH339" s="15" t="str">
        <f ca="1">IF($AB339="","",IF(OR([1]Tablas!C$1&gt;MATCH("?*",$AB340:$AB356,0),INDEX($T:$T,ROW($M338)+[1]Tablas!C$1)&lt;5),"",IF(INDEX($T:$T,ROW($M338)+[1]Tablas!C$1)&lt;6,"000",SUBSTITUTE(SUBSTITUTE(SUBSTITUTE(SUBSTITUTE(SUBSTITUTE(SUBSTITUTE(SUBSTITUTE(INDIRECT(ADDRESS(ROW($M338)+[1]Tablas!C$1,COLUMN($M339))),", ",""),"Aire","1"),"Agua","2"),"Fuego","3"),"Tierra","4"),"Luz","5"),"Oscuridad","6"))))</f>
        <v/>
      </c>
      <c r="AI339" s="15" t="str">
        <f ca="1">IF($AB339="","",IF(OR([1]Tablas!D$1&gt;MATCH("?*",$AB340:$AB356,0),INDEX($T:$T,ROW($M338)+[1]Tablas!D$1)&lt;5),"",IF(INDEX($T:$T,ROW($M338)+[1]Tablas!D$1)&lt;6,"000",SUBSTITUTE(SUBSTITUTE(SUBSTITUTE(SUBSTITUTE(SUBSTITUTE(SUBSTITUTE(SUBSTITUTE(INDIRECT(ADDRESS(ROW($M338)+[1]Tablas!D$1,COLUMN($M339))),", ",""),"Aire","1"),"Agua","2"),"Fuego","3"),"Tierra","4"),"Luz","5"),"Oscuridad","6"))))</f>
        <v/>
      </c>
      <c r="AJ339" s="15" t="str">
        <f ca="1">IF($AB339="","",IF(OR([1]Tablas!E$1&gt;MATCH("?*",$AB340:$AB356,0),INDEX($T:$T,ROW($M338)+[1]Tablas!E$1)&lt;5),"",IF(INDEX($T:$T,ROW($M338)+[1]Tablas!E$1)&lt;6,"000",SUBSTITUTE(SUBSTITUTE(SUBSTITUTE(SUBSTITUTE(SUBSTITUTE(SUBSTITUTE(SUBSTITUTE(INDIRECT(ADDRESS(ROW($M338)+[1]Tablas!E$1,COLUMN($M339))),", ",""),"Aire","1"),"Agua","2"),"Fuego","3"),"Tierra","4"),"Luz","5"),"Oscuridad","6"))))</f>
        <v/>
      </c>
      <c r="AK339" s="15" t="str">
        <f ca="1">IF($AB339="","",IF(OR([1]Tablas!F$1&gt;MATCH("?*",$AB340:$AB356,0),INDEX($T:$T,ROW($M338)+[1]Tablas!F$1)&lt;5),"",IF(INDEX($T:$T,ROW($M338)+[1]Tablas!F$1)&lt;6,"000",SUBSTITUTE(SUBSTITUTE(SUBSTITUTE(SUBSTITUTE(SUBSTITUTE(SUBSTITUTE(SUBSTITUTE(INDIRECT(ADDRESS(ROW($M338)+[1]Tablas!F$1,COLUMN($M339))),", ",""),"Aire","1"),"Agua","2"),"Fuego","3"),"Tierra","4"),"Luz","5"),"Oscuridad","6"))))</f>
        <v/>
      </c>
    </row>
    <row r="340" spans="1:37" s="20" customFormat="1" x14ac:dyDescent="0.25">
      <c r="A340" s="70" t="s">
        <v>328</v>
      </c>
      <c r="B340" s="21" t="s">
        <v>495</v>
      </c>
      <c r="C340" s="20">
        <f t="shared" si="76"/>
        <v>25</v>
      </c>
      <c r="D340" s="20">
        <f t="shared" si="77"/>
        <v>1</v>
      </c>
      <c r="E340" s="20" t="s">
        <v>175</v>
      </c>
      <c r="F340" s="20" t="str">
        <f t="array" ref="F340">IF(C340&lt;&gt;"",ADDRESS(ROW(C340),COLUMN(C340))&amp;":"&amp;ADDRESS(ROW(C340)-1+MATCH(TRUE,C341:$C$463&lt;&gt;"",0),COLUMN(U340)),F339)</f>
        <v>$C$340:$U$342</v>
      </c>
      <c r="G340" s="21" t="s">
        <v>982</v>
      </c>
      <c r="H340" s="20" t="s">
        <v>360</v>
      </c>
      <c r="M340" s="21" t="str">
        <f>IFERROR(VLOOKUP(G340,ListaEfectos!$A$4:$F$77,6,0),"")</f>
        <v>Fuego, Luz, Oscuridad</v>
      </c>
      <c r="N340" s="47" t="str">
        <f>IF(G340="requerimiento","Desventaja",IFERROR(IF(VLOOKUP($G340,ListaEfectos!$A$4:$F$77,1,0)&lt;&gt;"","Efecto"),IFERROR(IF(VLOOKUP($G340,ListaDesventajas!$A$2:$A$24,1,0)&lt;&gt;"","Desventaja"),G340)))</f>
        <v>Efecto</v>
      </c>
      <c r="O340" s="19">
        <f ca="1">IF($N340="Efecto",IFERROR(VLOOKUP(H340,INDIRECT(VLOOKUP($G340,ListaEfectos!$A$4:$F$77,2,0)),2,0),0),IF($N340="Desventaja",IFERROR(VLOOKUP(H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20</v>
      </c>
      <c r="P340" s="20">
        <f ca="1">IF($N340="Efecto",IFERROR(VLOOKUP(I340,INDIRECT(VLOOKUP($G340,ListaEfectos!$A$4:$F$77,2,0)),2,0),0),IF($N340="Desventaja",IFERROR(VLOOKUP(I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0</v>
      </c>
      <c r="Q340" s="20">
        <f ca="1">IF($N340="Efecto",IFERROR(VLOOKUP(J340,INDIRECT(VLOOKUP($G340,ListaEfectos!$A$4:$F$77,2,0)),2,0),0),IF($N340="Desventaja",IFERROR(VLOOKUP(J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0</v>
      </c>
      <c r="R340" s="20">
        <f ca="1">IF($N340="Efecto",IFERROR(VLOOKUP(K340,INDIRECT(VLOOKUP($G340,ListaEfectos!$A$4:$F$77,2,0)),2,0),0),IF($N340="Desventaja",IFERROR(VLOOKUP(K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0</v>
      </c>
      <c r="S340" s="20">
        <f ca="1">IF($N340="Efecto",IFERROR(VLOOKUP(L340,INDIRECT(VLOOKUP($G340,ListaEfectos!$A$4:$F$77,2,0)),2,0),0),IF($N340="Desventaja",IFERROR(VLOOKUP(L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0</v>
      </c>
      <c r="T340" s="53">
        <f t="shared" ca="1" si="73"/>
        <v>20</v>
      </c>
      <c r="U340" s="38"/>
      <c r="V340" s="20" t="str">
        <f t="shared" si="74"/>
        <v>Ataque con área (25 metros de radio)</v>
      </c>
      <c r="W340" s="20" t="str">
        <f t="shared" si="75"/>
        <v/>
      </c>
      <c r="X340" s="20" t="str">
        <f t="shared" si="78"/>
        <v/>
      </c>
      <c r="Y340" s="39" t="str">
        <f t="shared" ca="1" si="72"/>
        <v>Ataque con área (25 metros de radio), Impacto (fue 12)</v>
      </c>
      <c r="Z340" s="39" t="str">
        <f t="shared" ca="1" si="79"/>
        <v>Daño reducido (Mitad de daño)</v>
      </c>
      <c r="AA340" s="39" t="str">
        <f t="shared" ca="1" si="80"/>
        <v/>
      </c>
      <c r="AB340" s="63" t="str">
        <f t="shared" ca="1" si="81"/>
        <v>Ataque con área (25 metros de radio), Impacto (fue 12)</v>
      </c>
      <c r="AC340" s="64" t="str">
        <f t="shared" ca="1" si="82"/>
        <v>Daño reducido (Mitad de daño)</v>
      </c>
      <c r="AD340" s="57" t="str">
        <f t="shared" si="83"/>
        <v>Tornado</v>
      </c>
      <c r="AE340" s="20" t="str">
        <f t="shared" ca="1" si="84"/>
        <v>Fuego, Luz, Oscuridad, Fuego</v>
      </c>
      <c r="AF340" s="20" t="str">
        <f ca="1">IF($AB340="","",IF(OR([1]Tablas!A$1&gt;MATCH("?*",$AB341:$AB357,0),INDEX($T:$T,ROW($M339)+[1]Tablas!A$1)&lt;5),"",IF(INDEX($T:$T,ROW($M339)+[1]Tablas!A$1)&lt;6,"000",SUBSTITUTE(SUBSTITUTE(SUBSTITUTE(SUBSTITUTE(SUBSTITUTE(SUBSTITUTE(SUBSTITUTE(INDIRECT(ADDRESS(ROW($M339)+[1]Tablas!A$1,COLUMN($M340))),", ",""),"Aire","1"),"Agua","2"),"Fuego","3"),"Tierra","4"),"Luz","5"),"Oscuridad","6"))))</f>
        <v>356</v>
      </c>
      <c r="AG340" s="20" t="str">
        <f ca="1">IF($AB340="","",IF(OR([1]Tablas!B$1&gt;MATCH("?*",$AB341:$AB357,0),INDEX($T:$T,ROW($M339)+[1]Tablas!B$1)&lt;5),"",IF(INDEX($T:$T,ROW($M339)+[1]Tablas!B$1)&lt;6,"000",SUBSTITUTE(SUBSTITUTE(SUBSTITUTE(SUBSTITUTE(SUBSTITUTE(SUBSTITUTE(SUBSTITUTE(INDIRECT(ADDRESS(ROW($M339)+[1]Tablas!B$1,COLUMN($M340))),", ",""),"Aire","1"),"Agua","2"),"Fuego","3"),"Tierra","4"),"Luz","5"),"Oscuridad","6"))))</f>
        <v>3</v>
      </c>
      <c r="AH340" s="20" t="str">
        <f ca="1">IF($AB340="","",IF(OR([1]Tablas!C$1&gt;MATCH("?*",$AB341:$AB357,0),INDEX($T:$T,ROW($M339)+[1]Tablas!C$1)&lt;5),"",IF(INDEX($T:$T,ROW($M339)+[1]Tablas!C$1)&lt;6,"000",SUBSTITUTE(SUBSTITUTE(SUBSTITUTE(SUBSTITUTE(SUBSTITUTE(SUBSTITUTE(SUBSTITUTE(INDIRECT(ADDRESS(ROW($M339)+[1]Tablas!C$1,COLUMN($M340))),", ",""),"Aire","1"),"Agua","2"),"Fuego","3"),"Tierra","4"),"Luz","5"),"Oscuridad","6"))))</f>
        <v/>
      </c>
      <c r="AI340" s="20" t="str">
        <f ca="1">IF($AB340="","",IF(OR([1]Tablas!D$1&gt;MATCH("?*",$AB341:$AB357,0),INDEX($T:$T,ROW($M339)+[1]Tablas!D$1)&lt;5),"",IF(INDEX($T:$T,ROW($M339)+[1]Tablas!D$1)&lt;6,"000",SUBSTITUTE(SUBSTITUTE(SUBSTITUTE(SUBSTITUTE(SUBSTITUTE(SUBSTITUTE(SUBSTITUTE(INDIRECT(ADDRESS(ROW($M339)+[1]Tablas!D$1,COLUMN($M340))),", ",""),"Aire","1"),"Agua","2"),"Fuego","3"),"Tierra","4"),"Luz","5"),"Oscuridad","6"))))</f>
        <v/>
      </c>
      <c r="AJ340" s="20" t="str">
        <f ca="1">IF($AB340="","",IF(OR([1]Tablas!E$1&gt;MATCH("?*",$AB341:$AB357,0),INDEX($T:$T,ROW($M339)+[1]Tablas!E$1)&lt;5),"",IF(INDEX($T:$T,ROW($M339)+[1]Tablas!E$1)&lt;6,"000",SUBSTITUTE(SUBSTITUTE(SUBSTITUTE(SUBSTITUTE(SUBSTITUTE(SUBSTITUTE(SUBSTITUTE(INDIRECT(ADDRESS(ROW($M339)+[1]Tablas!E$1,COLUMN($M340))),", ",""),"Aire","1"),"Agua","2"),"Fuego","3"),"Tierra","4"),"Luz","5"),"Oscuridad","6"))))</f>
        <v/>
      </c>
      <c r="AK340" s="20" t="str">
        <f ca="1">IF($AB340="","",IF(OR([1]Tablas!F$1&gt;MATCH("?*",$AB341:$AB357,0),INDEX($T:$T,ROW($M339)+[1]Tablas!F$1)&lt;5),"",IF(INDEX($T:$T,ROW($M339)+[1]Tablas!F$1)&lt;6,"000",SUBSTITUTE(SUBSTITUTE(SUBSTITUTE(SUBSTITUTE(SUBSTITUTE(SUBSTITUTE(SUBSTITUTE(INDIRECT(ADDRESS(ROW($M339)+[1]Tablas!F$1,COLUMN($M340))),", ",""),"Aire","1"),"Agua","2"),"Fuego","3"),"Tierra","4"),"Luz","5"),"Oscuridad","6"))))</f>
        <v/>
      </c>
    </row>
    <row r="341" spans="1:37" x14ac:dyDescent="0.25">
      <c r="A341" s="71"/>
      <c r="C341" s="15" t="str">
        <f t="shared" si="76"/>
        <v/>
      </c>
      <c r="D341" s="15" t="str">
        <f t="shared" si="77"/>
        <v/>
      </c>
      <c r="E341" s="15" t="s">
        <v>205</v>
      </c>
      <c r="F341" s="15" t="str">
        <f t="array" ref="F341">IF(C341&lt;&gt;"",ADDRESS(ROW(C341),COLUMN(C341))&amp;":"&amp;ADDRESS(ROW(C341)-1+MATCH(TRUE,C342:$C$463&lt;&gt;"",0),COLUMN(U341)),F340)</f>
        <v>$C$340:$U$342</v>
      </c>
      <c r="G341" s="18" t="s">
        <v>306</v>
      </c>
      <c r="H341" s="28" t="s">
        <v>1020</v>
      </c>
      <c r="M341" s="18" t="str">
        <f>IFERROR(VLOOKUP(G341,ListaEfectos!$A$4:$F$77,6,0),"")</f>
        <v>Fuego</v>
      </c>
      <c r="N341" s="46" t="str">
        <f>IF(G341="requerimiento","Desventaja",IFERROR(IF(VLOOKUP($G341,ListaEfectos!$A$4:$F$77,1,0)&lt;&gt;"","Efecto"),IFERROR(IF(VLOOKUP($G341,ListaDesventajas!$A$2:$A$24,1,0)&lt;&gt;"","Desventaja"),G341)))</f>
        <v>Efecto</v>
      </c>
      <c r="O341" s="17">
        <f ca="1">IF($N341="Efecto",IFERROR(VLOOKUP(H341,INDIRECT(VLOOKUP($G341,ListaEfectos!$A$4:$F$77,2,0)),2,0),0),IF($N341="Desventaja",IFERROR(VLOOKUP(H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15</v>
      </c>
      <c r="P341" s="15">
        <f ca="1">IF($N341="Efecto",IFERROR(VLOOKUP(I341,INDIRECT(VLOOKUP($G341,ListaEfectos!$A$4:$F$77,2,0)),2,0),0),IF($N341="Desventaja",IFERROR(VLOOKUP(I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0</v>
      </c>
      <c r="Q341" s="15">
        <f ca="1">IF($N341="Efecto",IFERROR(VLOOKUP(J341,INDIRECT(VLOOKUP($G341,ListaEfectos!$A$4:$F$77,2,0)),2,0),0),IF($N341="Desventaja",IFERROR(VLOOKUP(J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0</v>
      </c>
      <c r="R341" s="15">
        <f ca="1">IF($N341="Efecto",IFERROR(VLOOKUP(K341,INDIRECT(VLOOKUP($G341,ListaEfectos!$A$4:$F$77,2,0)),2,0),0),IF($N341="Desventaja",IFERROR(VLOOKUP(K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0</v>
      </c>
      <c r="S341" s="15">
        <f ca="1">IF($N341="Efecto",IFERROR(VLOOKUP(L341,INDIRECT(VLOOKUP($G341,ListaEfectos!$A$4:$F$77,2,0)),2,0),0),IF($N341="Desventaja",IFERROR(VLOOKUP(L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0</v>
      </c>
      <c r="T341" s="52">
        <f t="shared" ca="1" si="73"/>
        <v>15</v>
      </c>
      <c r="V341" s="15" t="str">
        <f t="shared" si="74"/>
        <v>Impacto (fue 12)</v>
      </c>
      <c r="W341" s="15" t="str">
        <f t="shared" si="75"/>
        <v/>
      </c>
      <c r="X341" s="15" t="str">
        <f t="shared" si="78"/>
        <v/>
      </c>
      <c r="Y341" s="34" t="str">
        <f t="shared" ca="1" si="72"/>
        <v/>
      </c>
      <c r="Z341" s="34" t="str">
        <f t="shared" ca="1" si="79"/>
        <v/>
      </c>
      <c r="AA341" s="34" t="str">
        <f t="shared" ca="1" si="80"/>
        <v/>
      </c>
      <c r="AB341" s="61" t="str">
        <f t="shared" ca="1" si="81"/>
        <v/>
      </c>
      <c r="AC341" s="62" t="str">
        <f t="shared" ca="1" si="82"/>
        <v/>
      </c>
      <c r="AD341" s="56" t="str">
        <f t="shared" si="83"/>
        <v/>
      </c>
      <c r="AE341" s="15" t="str">
        <f t="shared" ca="1" si="84"/>
        <v/>
      </c>
      <c r="AF341" s="15" t="str">
        <f ca="1">IF($AB341="","",IF(OR([1]Tablas!A$1&gt;MATCH("?*",$AB342:$AB358,0),INDEX($T:$T,ROW($M340)+[1]Tablas!A$1)&lt;5),"",IF(INDEX($T:$T,ROW($M340)+[1]Tablas!A$1)&lt;6,"000",SUBSTITUTE(SUBSTITUTE(SUBSTITUTE(SUBSTITUTE(SUBSTITUTE(SUBSTITUTE(SUBSTITUTE(INDIRECT(ADDRESS(ROW($M340)+[1]Tablas!A$1,COLUMN($M341))),", ",""),"Aire","1"),"Agua","2"),"Fuego","3"),"Tierra","4"),"Luz","5"),"Oscuridad","6"))))</f>
        <v/>
      </c>
      <c r="AG341" s="15" t="str">
        <f ca="1">IF($AB341="","",IF(OR([1]Tablas!B$1&gt;MATCH("?*",$AB342:$AB358,0),INDEX($T:$T,ROW($M340)+[1]Tablas!B$1)&lt;5),"",IF(INDEX($T:$T,ROW($M340)+[1]Tablas!B$1)&lt;6,"000",SUBSTITUTE(SUBSTITUTE(SUBSTITUTE(SUBSTITUTE(SUBSTITUTE(SUBSTITUTE(SUBSTITUTE(INDIRECT(ADDRESS(ROW($M340)+[1]Tablas!B$1,COLUMN($M341))),", ",""),"Aire","1"),"Agua","2"),"Fuego","3"),"Tierra","4"),"Luz","5"),"Oscuridad","6"))))</f>
        <v/>
      </c>
      <c r="AH341" s="15" t="str">
        <f ca="1">IF($AB341="","",IF(OR([1]Tablas!C$1&gt;MATCH("?*",$AB342:$AB358,0),INDEX($T:$T,ROW($M340)+[1]Tablas!C$1)&lt;5),"",IF(INDEX($T:$T,ROW($M340)+[1]Tablas!C$1)&lt;6,"000",SUBSTITUTE(SUBSTITUTE(SUBSTITUTE(SUBSTITUTE(SUBSTITUTE(SUBSTITUTE(SUBSTITUTE(INDIRECT(ADDRESS(ROW($M340)+[1]Tablas!C$1,COLUMN($M341))),", ",""),"Aire","1"),"Agua","2"),"Fuego","3"),"Tierra","4"),"Luz","5"),"Oscuridad","6"))))</f>
        <v/>
      </c>
      <c r="AI341" s="15" t="str">
        <f ca="1">IF($AB341="","",IF(OR([1]Tablas!D$1&gt;MATCH("?*",$AB342:$AB358,0),INDEX($T:$T,ROW($M340)+[1]Tablas!D$1)&lt;5),"",IF(INDEX($T:$T,ROW($M340)+[1]Tablas!D$1)&lt;6,"000",SUBSTITUTE(SUBSTITUTE(SUBSTITUTE(SUBSTITUTE(SUBSTITUTE(SUBSTITUTE(SUBSTITUTE(INDIRECT(ADDRESS(ROW($M340)+[1]Tablas!D$1,COLUMN($M341))),", ",""),"Aire","1"),"Agua","2"),"Fuego","3"),"Tierra","4"),"Luz","5"),"Oscuridad","6"))))</f>
        <v/>
      </c>
      <c r="AJ341" s="15" t="str">
        <f ca="1">IF($AB341="","",IF(OR([1]Tablas!E$1&gt;MATCH("?*",$AB342:$AB358,0),INDEX($T:$T,ROW($M340)+[1]Tablas!E$1)&lt;5),"",IF(INDEX($T:$T,ROW($M340)+[1]Tablas!E$1)&lt;6,"000",SUBSTITUTE(SUBSTITUTE(SUBSTITUTE(SUBSTITUTE(SUBSTITUTE(SUBSTITUTE(SUBSTITUTE(INDIRECT(ADDRESS(ROW($M340)+[1]Tablas!E$1,COLUMN($M341))),", ",""),"Aire","1"),"Agua","2"),"Fuego","3"),"Tierra","4"),"Luz","5"),"Oscuridad","6"))))</f>
        <v/>
      </c>
      <c r="AK341" s="15" t="str">
        <f ca="1">IF($AB341="","",IF(OR([1]Tablas!F$1&gt;MATCH("?*",$AB342:$AB358,0),INDEX($T:$T,ROW($M340)+[1]Tablas!F$1)&lt;5),"",IF(INDEX($T:$T,ROW($M340)+[1]Tablas!F$1)&lt;6,"000",SUBSTITUTE(SUBSTITUTE(SUBSTITUTE(SUBSTITUTE(SUBSTITUTE(SUBSTITUTE(SUBSTITUTE(INDIRECT(ADDRESS(ROW($M340)+[1]Tablas!F$1,COLUMN($M341))),", ",""),"Aire","1"),"Agua","2"),"Fuego","3"),"Tierra","4"),"Luz","5"),"Oscuridad","6"))))</f>
        <v/>
      </c>
    </row>
    <row r="342" spans="1:37" x14ac:dyDescent="0.25">
      <c r="A342" s="71"/>
      <c r="B342" s="18" t="s">
        <v>289</v>
      </c>
      <c r="C342" s="15" t="str">
        <f t="shared" si="76"/>
        <v/>
      </c>
      <c r="D342" s="15" t="str">
        <f t="shared" si="77"/>
        <v/>
      </c>
      <c r="F342" s="15" t="str">
        <f t="array" ref="F342">IF(C342&lt;&gt;"",ADDRESS(ROW(C342),COLUMN(C342))&amp;":"&amp;ADDRESS(ROW(C342)-1+MATCH(TRUE,C343:$C$463&lt;&gt;"",0),COLUMN(U342)),F341)</f>
        <v>$C$340:$U$342</v>
      </c>
      <c r="G342" s="18" t="s">
        <v>338</v>
      </c>
      <c r="H342" s="28" t="s">
        <v>1133</v>
      </c>
      <c r="M342" s="18" t="str">
        <f>IFERROR(VLOOKUP(G342,ListaEfectos!$A$4:$F$77,6,0),"")</f>
        <v/>
      </c>
      <c r="N342" s="46" t="str">
        <f>IF(G342="requerimiento","Desventaja",IFERROR(IF(VLOOKUP($G342,ListaEfectos!$A$4:$F$77,1,0)&lt;&gt;"","Efecto"),IFERROR(IF(VLOOKUP($G342,ListaDesventajas!$A$2:$A$24,1,0)&lt;&gt;"","Desventaja"),G342)))</f>
        <v>Desventaja</v>
      </c>
      <c r="O342" s="17">
        <f ca="1">IF($N342="Efecto",IFERROR(VLOOKUP(H342,INDIRECT(VLOOKUP($G342,ListaEfectos!$A$4:$F$77,2,0)),2,0),0),IF($N342="Desventaja",IFERROR(VLOOKUP(H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-10</v>
      </c>
      <c r="P342" s="15">
        <f ca="1">IF($N342="Efecto",IFERROR(VLOOKUP(I342,INDIRECT(VLOOKUP($G342,ListaEfectos!$A$4:$F$77,2,0)),2,0),0),IF($N342="Desventaja",IFERROR(VLOOKUP(I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0</v>
      </c>
      <c r="Q342" s="15">
        <f ca="1">IF($N342="Efecto",IFERROR(VLOOKUP(J342,INDIRECT(VLOOKUP($G342,ListaEfectos!$A$4:$F$77,2,0)),2,0),0),IF($N342="Desventaja",IFERROR(VLOOKUP(J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0</v>
      </c>
      <c r="R342" s="15">
        <f ca="1">IF($N342="Efecto",IFERROR(VLOOKUP(K342,INDIRECT(VLOOKUP($G342,ListaEfectos!$A$4:$F$77,2,0)),2,0),0),IF($N342="Desventaja",IFERROR(VLOOKUP(K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0</v>
      </c>
      <c r="S342" s="15">
        <f ca="1">IF($N342="Efecto",IFERROR(VLOOKUP(L342,INDIRECT(VLOOKUP($G342,ListaEfectos!$A$4:$F$77,2,0)),2,0),0),IF($N342="Desventaja",IFERROR(VLOOKUP(L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0</v>
      </c>
      <c r="T342" s="52">
        <f t="shared" ca="1" si="73"/>
        <v>-10</v>
      </c>
      <c r="V342" s="15" t="str">
        <f t="shared" si="74"/>
        <v/>
      </c>
      <c r="W342" s="15" t="str">
        <f t="shared" si="75"/>
        <v>Daño reducido (Mitad de daño)</v>
      </c>
      <c r="X342" s="15" t="str">
        <f t="shared" si="78"/>
        <v/>
      </c>
      <c r="Y342" s="34" t="str">
        <f t="shared" ca="1" si="72"/>
        <v/>
      </c>
      <c r="Z342" s="34" t="str">
        <f t="shared" ca="1" si="79"/>
        <v/>
      </c>
      <c r="AA342" s="34" t="str">
        <f t="shared" ca="1" si="80"/>
        <v/>
      </c>
      <c r="AB342" s="61" t="str">
        <f t="shared" ca="1" si="81"/>
        <v/>
      </c>
      <c r="AC342" s="62" t="str">
        <f t="shared" ca="1" si="82"/>
        <v/>
      </c>
      <c r="AD342" s="56" t="str">
        <f t="shared" si="83"/>
        <v>Daño reducido</v>
      </c>
      <c r="AE342" s="15" t="str">
        <f t="shared" ca="1" si="84"/>
        <v/>
      </c>
      <c r="AF342" s="15" t="str">
        <f ca="1">IF($AB342="","",IF(OR([1]Tablas!A$1&gt;MATCH("?*",$AB343:$AB359,0),INDEX($T:$T,ROW($M341)+[1]Tablas!A$1)&lt;5),"",IF(INDEX($T:$T,ROW($M341)+[1]Tablas!A$1)&lt;6,"000",SUBSTITUTE(SUBSTITUTE(SUBSTITUTE(SUBSTITUTE(SUBSTITUTE(SUBSTITUTE(SUBSTITUTE(INDIRECT(ADDRESS(ROW($M341)+[1]Tablas!A$1,COLUMN($M342))),", ",""),"Aire","1"),"Agua","2"),"Fuego","3"),"Tierra","4"),"Luz","5"),"Oscuridad","6"))))</f>
        <v/>
      </c>
      <c r="AG342" s="15" t="str">
        <f ca="1">IF($AB342="","",IF(OR([1]Tablas!B$1&gt;MATCH("?*",$AB343:$AB359,0),INDEX($T:$T,ROW($M341)+[1]Tablas!B$1)&lt;5),"",IF(INDEX($T:$T,ROW($M341)+[1]Tablas!B$1)&lt;6,"000",SUBSTITUTE(SUBSTITUTE(SUBSTITUTE(SUBSTITUTE(SUBSTITUTE(SUBSTITUTE(SUBSTITUTE(INDIRECT(ADDRESS(ROW($M341)+[1]Tablas!B$1,COLUMN($M342))),", ",""),"Aire","1"),"Agua","2"),"Fuego","3"),"Tierra","4"),"Luz","5"),"Oscuridad","6"))))</f>
        <v/>
      </c>
      <c r="AH342" s="15" t="str">
        <f ca="1">IF($AB342="","",IF(OR([1]Tablas!C$1&gt;MATCH("?*",$AB343:$AB359,0),INDEX($T:$T,ROW($M341)+[1]Tablas!C$1)&lt;5),"",IF(INDEX($T:$T,ROW($M341)+[1]Tablas!C$1)&lt;6,"000",SUBSTITUTE(SUBSTITUTE(SUBSTITUTE(SUBSTITUTE(SUBSTITUTE(SUBSTITUTE(SUBSTITUTE(INDIRECT(ADDRESS(ROW($M341)+[1]Tablas!C$1,COLUMN($M342))),", ",""),"Aire","1"),"Agua","2"),"Fuego","3"),"Tierra","4"),"Luz","5"),"Oscuridad","6"))))</f>
        <v/>
      </c>
      <c r="AI342" s="15" t="str">
        <f ca="1">IF($AB342="","",IF(OR([1]Tablas!D$1&gt;MATCH("?*",$AB343:$AB359,0),INDEX($T:$T,ROW($M341)+[1]Tablas!D$1)&lt;5),"",IF(INDEX($T:$T,ROW($M341)+[1]Tablas!D$1)&lt;6,"000",SUBSTITUTE(SUBSTITUTE(SUBSTITUTE(SUBSTITUTE(SUBSTITUTE(SUBSTITUTE(SUBSTITUTE(INDIRECT(ADDRESS(ROW($M341)+[1]Tablas!D$1,COLUMN($M342))),", ",""),"Aire","1"),"Agua","2"),"Fuego","3"),"Tierra","4"),"Luz","5"),"Oscuridad","6"))))</f>
        <v/>
      </c>
      <c r="AJ342" s="15" t="str">
        <f ca="1">IF($AB342="","",IF(OR([1]Tablas!E$1&gt;MATCH("?*",$AB343:$AB359,0),INDEX($T:$T,ROW($M341)+[1]Tablas!E$1)&lt;5),"",IF(INDEX($T:$T,ROW($M341)+[1]Tablas!E$1)&lt;6,"000",SUBSTITUTE(SUBSTITUTE(SUBSTITUTE(SUBSTITUTE(SUBSTITUTE(SUBSTITUTE(SUBSTITUTE(INDIRECT(ADDRESS(ROW($M341)+[1]Tablas!E$1,COLUMN($M342))),", ",""),"Aire","1"),"Agua","2"),"Fuego","3"),"Tierra","4"),"Luz","5"),"Oscuridad","6"))))</f>
        <v/>
      </c>
      <c r="AK342" s="15" t="str">
        <f ca="1">IF($AB342="","",IF(OR([1]Tablas!F$1&gt;MATCH("?*",$AB343:$AB359,0),INDEX($T:$T,ROW($M341)+[1]Tablas!F$1)&lt;5),"",IF(INDEX($T:$T,ROW($M341)+[1]Tablas!F$1)&lt;6,"000",SUBSTITUTE(SUBSTITUTE(SUBSTITUTE(SUBSTITUTE(SUBSTITUTE(SUBSTITUTE(SUBSTITUTE(INDIRECT(ADDRESS(ROW($M341)+[1]Tablas!F$1,COLUMN($M342))),", ",""),"Aire","1"),"Agua","2"),"Fuego","3"),"Tierra","4"),"Luz","5"),"Oscuridad","6"))))</f>
        <v/>
      </c>
    </row>
    <row r="343" spans="1:37" x14ac:dyDescent="0.25">
      <c r="A343" s="71"/>
      <c r="B343" s="18" t="s">
        <v>496</v>
      </c>
      <c r="C343" s="15">
        <f t="shared" si="76"/>
        <v>45</v>
      </c>
      <c r="D343" s="15">
        <f t="shared" si="77"/>
        <v>1</v>
      </c>
      <c r="E343" s="15" t="s">
        <v>175</v>
      </c>
      <c r="F343" s="15" t="str">
        <f t="array" ref="F343">IF(C343&lt;&gt;"",ADDRESS(ROW(C343),COLUMN(C343))&amp;":"&amp;ADDRESS(ROW(C343)-1+MATCH(TRUE,C344:$C$463&lt;&gt;"",0),COLUMN(U343)),F342)</f>
        <v>$C$343:$U$345</v>
      </c>
      <c r="G343" s="18" t="s">
        <v>982</v>
      </c>
      <c r="H343" s="28" t="s">
        <v>360</v>
      </c>
      <c r="M343" s="18" t="str">
        <f>IFERROR(VLOOKUP(G343,ListaEfectos!$A$4:$F$77,6,0),"")</f>
        <v>Fuego, Luz, Oscuridad</v>
      </c>
      <c r="N343" s="46" t="str">
        <f>IF(G343="requerimiento","Desventaja",IFERROR(IF(VLOOKUP($G343,ListaEfectos!$A$4:$F$77,1,0)&lt;&gt;"","Efecto"),IFERROR(IF(VLOOKUP($G343,ListaDesventajas!$A$2:$A$24,1,0)&lt;&gt;"","Desventaja"),G343)))</f>
        <v>Efecto</v>
      </c>
      <c r="O343" s="17">
        <f ca="1">IF($N343="Efecto",IFERROR(VLOOKUP(H343,INDIRECT(VLOOKUP($G343,ListaEfectos!$A$4:$F$77,2,0)),2,0),0),IF($N343="Desventaja",IFERROR(VLOOKUP(H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20</v>
      </c>
      <c r="P343" s="15">
        <f ca="1">IF($N343="Efecto",IFERROR(VLOOKUP(I343,INDIRECT(VLOOKUP($G343,ListaEfectos!$A$4:$F$77,2,0)),2,0),0),IF($N343="Desventaja",IFERROR(VLOOKUP(I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0</v>
      </c>
      <c r="Q343" s="15">
        <f ca="1">IF($N343="Efecto",IFERROR(VLOOKUP(J343,INDIRECT(VLOOKUP($G343,ListaEfectos!$A$4:$F$77,2,0)),2,0),0),IF($N343="Desventaja",IFERROR(VLOOKUP(J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0</v>
      </c>
      <c r="R343" s="15">
        <f ca="1">IF($N343="Efecto",IFERROR(VLOOKUP(K343,INDIRECT(VLOOKUP($G343,ListaEfectos!$A$4:$F$77,2,0)),2,0),0),IF($N343="Desventaja",IFERROR(VLOOKUP(K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0</v>
      </c>
      <c r="S343" s="15">
        <f ca="1">IF($N343="Efecto",IFERROR(VLOOKUP(L343,INDIRECT(VLOOKUP($G343,ListaEfectos!$A$4:$F$77,2,0)),2,0),0),IF($N343="Desventaja",IFERROR(VLOOKUP(L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0</v>
      </c>
      <c r="T343" s="52">
        <f t="shared" ca="1" si="73"/>
        <v>20</v>
      </c>
      <c r="V343" s="15" t="str">
        <f t="shared" si="74"/>
        <v>Ataque con área (25 metros de radio)</v>
      </c>
      <c r="W343" s="15" t="str">
        <f t="shared" si="75"/>
        <v/>
      </c>
      <c r="X343" s="15" t="str">
        <f t="shared" si="78"/>
        <v/>
      </c>
      <c r="Y343" s="34" t="str">
        <f t="shared" ca="1" si="72"/>
        <v>Ataque con área (25 metros de radio), Aumento de Daño (+50)</v>
      </c>
      <c r="Z343" s="34" t="str">
        <f t="shared" ca="1" si="79"/>
        <v>Condición (Terreno Determinado: Tierra)</v>
      </c>
      <c r="AA343" s="34" t="str">
        <f t="shared" ca="1" si="80"/>
        <v/>
      </c>
      <c r="AB343" s="61" t="str">
        <f t="shared" ca="1" si="81"/>
        <v>Ataque con área (25 metros de radio), Aumento de Daño (+50)</v>
      </c>
      <c r="AC343" s="62" t="str">
        <f t="shared" ca="1" si="82"/>
        <v>Condición (Terreno Determinado: Tierra)</v>
      </c>
      <c r="AD343" s="56" t="str">
        <f t="shared" si="83"/>
        <v>Seísmo</v>
      </c>
      <c r="AE343" s="15" t="str">
        <f t="shared" ca="1" si="84"/>
        <v>Fuego, Luz, Oscuridad, Fuego</v>
      </c>
      <c r="AF343" s="15" t="str">
        <f ca="1">IF($AB343="","",IF(OR([1]Tablas!A$1&gt;MATCH("?*",$AB344:$AB360,0),INDEX($T:$T,ROW($M342)+[1]Tablas!A$1)&lt;5),"",IF(INDEX($T:$T,ROW($M342)+[1]Tablas!A$1)&lt;6,"000",SUBSTITUTE(SUBSTITUTE(SUBSTITUTE(SUBSTITUTE(SUBSTITUTE(SUBSTITUTE(SUBSTITUTE(INDIRECT(ADDRESS(ROW($M342)+[1]Tablas!A$1,COLUMN($M343))),", ",""),"Aire","1"),"Agua","2"),"Fuego","3"),"Tierra","4"),"Luz","5"),"Oscuridad","6"))))</f>
        <v>356</v>
      </c>
      <c r="AG343" s="15" t="str">
        <f ca="1">IF($AB343="","",IF(OR([1]Tablas!B$1&gt;MATCH("?*",$AB344:$AB360,0),INDEX($T:$T,ROW($M342)+[1]Tablas!B$1)&lt;5),"",IF(INDEX($T:$T,ROW($M342)+[1]Tablas!B$1)&lt;6,"000",SUBSTITUTE(SUBSTITUTE(SUBSTITUTE(SUBSTITUTE(SUBSTITUTE(SUBSTITUTE(SUBSTITUTE(INDIRECT(ADDRESS(ROW($M342)+[1]Tablas!B$1,COLUMN($M343))),", ",""),"Aire","1"),"Agua","2"),"Fuego","3"),"Tierra","4"),"Luz","5"),"Oscuridad","6"))))</f>
        <v>3</v>
      </c>
      <c r="AH343" s="15" t="str">
        <f ca="1">IF($AB343="","",IF(OR([1]Tablas!C$1&gt;MATCH("?*",$AB344:$AB360,0),INDEX($T:$T,ROW($M342)+[1]Tablas!C$1)&lt;5),"",IF(INDEX($T:$T,ROW($M342)+[1]Tablas!C$1)&lt;6,"000",SUBSTITUTE(SUBSTITUTE(SUBSTITUTE(SUBSTITUTE(SUBSTITUTE(SUBSTITUTE(SUBSTITUTE(INDIRECT(ADDRESS(ROW($M342)+[1]Tablas!C$1,COLUMN($M343))),", ",""),"Aire","1"),"Agua","2"),"Fuego","3"),"Tierra","4"),"Luz","5"),"Oscuridad","6"))))</f>
        <v/>
      </c>
      <c r="AI343" s="15" t="str">
        <f ca="1">IF($AB343="","",IF(OR([1]Tablas!D$1&gt;MATCH("?*",$AB344:$AB360,0),INDEX($T:$T,ROW($M342)+[1]Tablas!D$1)&lt;5),"",IF(INDEX($T:$T,ROW($M342)+[1]Tablas!D$1)&lt;6,"000",SUBSTITUTE(SUBSTITUTE(SUBSTITUTE(SUBSTITUTE(SUBSTITUTE(SUBSTITUTE(SUBSTITUTE(INDIRECT(ADDRESS(ROW($M342)+[1]Tablas!D$1,COLUMN($M343))),", ",""),"Aire","1"),"Agua","2"),"Fuego","3"),"Tierra","4"),"Luz","5"),"Oscuridad","6"))))</f>
        <v/>
      </c>
      <c r="AJ343" s="15" t="str">
        <f ca="1">IF($AB343="","",IF(OR([1]Tablas!E$1&gt;MATCH("?*",$AB344:$AB360,0),INDEX($T:$T,ROW($M342)+[1]Tablas!E$1)&lt;5),"",IF(INDEX($T:$T,ROW($M342)+[1]Tablas!E$1)&lt;6,"000",SUBSTITUTE(SUBSTITUTE(SUBSTITUTE(SUBSTITUTE(SUBSTITUTE(SUBSTITUTE(SUBSTITUTE(INDIRECT(ADDRESS(ROW($M342)+[1]Tablas!E$1,COLUMN($M343))),", ",""),"Aire","1"),"Agua","2"),"Fuego","3"),"Tierra","4"),"Luz","5"),"Oscuridad","6"))))</f>
        <v/>
      </c>
      <c r="AK343" s="15" t="str">
        <f ca="1">IF($AB343="","",IF(OR([1]Tablas!F$1&gt;MATCH("?*",$AB344:$AB360,0),INDEX($T:$T,ROW($M342)+[1]Tablas!F$1)&lt;5),"",IF(INDEX($T:$T,ROW($M342)+[1]Tablas!F$1)&lt;6,"000",SUBSTITUTE(SUBSTITUTE(SUBSTITUTE(SUBSTITUTE(SUBSTITUTE(SUBSTITUTE(SUBSTITUTE(INDIRECT(ADDRESS(ROW($M342)+[1]Tablas!F$1,COLUMN($M343))),", ",""),"Aire","1"),"Agua","2"),"Fuego","3"),"Tierra","4"),"Luz","5"),"Oscuridad","6"))))</f>
        <v/>
      </c>
    </row>
    <row r="344" spans="1:37" x14ac:dyDescent="0.25">
      <c r="A344" s="71"/>
      <c r="C344" s="15" t="str">
        <f t="shared" si="76"/>
        <v/>
      </c>
      <c r="D344" s="15" t="str">
        <f t="shared" si="77"/>
        <v/>
      </c>
      <c r="E344" s="15" t="s">
        <v>125</v>
      </c>
      <c r="F344" s="15" t="str">
        <f t="array" ref="F344">IF(C344&lt;&gt;"",ADDRESS(ROW(C344),COLUMN(C344))&amp;":"&amp;ADDRESS(ROW(C344)-1+MATCH(TRUE,C345:$C$463&lt;&gt;"",0),COLUMN(U344)),F343)</f>
        <v>$C$343:$U$345</v>
      </c>
      <c r="G344" s="18" t="s">
        <v>247</v>
      </c>
      <c r="H344" s="29" t="s">
        <v>343</v>
      </c>
      <c r="M344" s="18" t="str">
        <f>IFERROR(VLOOKUP(G344,ListaEfectos!$A$4:$F$77,6,0),"")</f>
        <v>Fuego</v>
      </c>
      <c r="N344" s="46" t="str">
        <f>IF(G344="requerimiento","Desventaja",IFERROR(IF(VLOOKUP($G344,ListaEfectos!$A$4:$F$77,1,0)&lt;&gt;"","Efecto"),IFERROR(IF(VLOOKUP($G344,ListaDesventajas!$A$2:$A$24,1,0)&lt;&gt;"","Desventaja"),G344)))</f>
        <v>Efecto</v>
      </c>
      <c r="O344" s="17">
        <f ca="1">IF($N344="Efecto",IFERROR(VLOOKUP(H344,INDIRECT(VLOOKUP($G344,ListaEfectos!$A$4:$F$77,2,0)),2,0),0),IF($N344="Desventaja",IFERROR(VLOOKUP(H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15</v>
      </c>
      <c r="P344" s="15">
        <f ca="1">IF($N344="Efecto",IFERROR(VLOOKUP(I344,INDIRECT(VLOOKUP($G344,ListaEfectos!$A$4:$F$77,2,0)),2,0),0),IF($N344="Desventaja",IFERROR(VLOOKUP(I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0</v>
      </c>
      <c r="Q344" s="15">
        <f ca="1">IF($N344="Efecto",IFERROR(VLOOKUP(J344,INDIRECT(VLOOKUP($G344,ListaEfectos!$A$4:$F$77,2,0)),2,0),0),IF($N344="Desventaja",IFERROR(VLOOKUP(J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0</v>
      </c>
      <c r="R344" s="15">
        <f ca="1">IF($N344="Efecto",IFERROR(VLOOKUP(K344,INDIRECT(VLOOKUP($G344,ListaEfectos!$A$4:$F$77,2,0)),2,0),0),IF($N344="Desventaja",IFERROR(VLOOKUP(K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0</v>
      </c>
      <c r="S344" s="15">
        <f ca="1">IF($N344="Efecto",IFERROR(VLOOKUP(L344,INDIRECT(VLOOKUP($G344,ListaEfectos!$A$4:$F$77,2,0)),2,0),0),IF($N344="Desventaja",IFERROR(VLOOKUP(L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0</v>
      </c>
      <c r="T344" s="52">
        <f t="shared" ca="1" si="73"/>
        <v>15</v>
      </c>
      <c r="V344" s="15" t="str">
        <f t="shared" si="74"/>
        <v>Aumento de Daño (+50)</v>
      </c>
      <c r="W344" s="15" t="str">
        <f t="shared" si="75"/>
        <v/>
      </c>
      <c r="X344" s="15" t="str">
        <f t="shared" si="78"/>
        <v/>
      </c>
      <c r="Y344" s="34" t="str">
        <f t="shared" ca="1" si="72"/>
        <v/>
      </c>
      <c r="Z344" s="34" t="str">
        <f t="shared" ca="1" si="79"/>
        <v/>
      </c>
      <c r="AA344" s="34" t="str">
        <f t="shared" ca="1" si="80"/>
        <v/>
      </c>
      <c r="AB344" s="61" t="str">
        <f t="shared" ca="1" si="81"/>
        <v/>
      </c>
      <c r="AC344" s="62" t="str">
        <f t="shared" ca="1" si="82"/>
        <v/>
      </c>
      <c r="AD344" s="56" t="str">
        <f t="shared" si="83"/>
        <v/>
      </c>
      <c r="AE344" s="15" t="str">
        <f t="shared" ca="1" si="84"/>
        <v/>
      </c>
      <c r="AF344" s="15" t="str">
        <f ca="1">IF($AB344="","",IF(OR([1]Tablas!A$1&gt;MATCH("?*",$AB345:$AB361,0),INDEX($T:$T,ROW($M343)+[1]Tablas!A$1)&lt;5),"",IF(INDEX($T:$T,ROW($M343)+[1]Tablas!A$1)&lt;6,"000",SUBSTITUTE(SUBSTITUTE(SUBSTITUTE(SUBSTITUTE(SUBSTITUTE(SUBSTITUTE(SUBSTITUTE(INDIRECT(ADDRESS(ROW($M343)+[1]Tablas!A$1,COLUMN($M344))),", ",""),"Aire","1"),"Agua","2"),"Fuego","3"),"Tierra","4"),"Luz","5"),"Oscuridad","6"))))</f>
        <v/>
      </c>
      <c r="AG344" s="15" t="str">
        <f ca="1">IF($AB344="","",IF(OR([1]Tablas!B$1&gt;MATCH("?*",$AB345:$AB361,0),INDEX($T:$T,ROW($M343)+[1]Tablas!B$1)&lt;5),"",IF(INDEX($T:$T,ROW($M343)+[1]Tablas!B$1)&lt;6,"000",SUBSTITUTE(SUBSTITUTE(SUBSTITUTE(SUBSTITUTE(SUBSTITUTE(SUBSTITUTE(SUBSTITUTE(INDIRECT(ADDRESS(ROW($M343)+[1]Tablas!B$1,COLUMN($M344))),", ",""),"Aire","1"),"Agua","2"),"Fuego","3"),"Tierra","4"),"Luz","5"),"Oscuridad","6"))))</f>
        <v/>
      </c>
      <c r="AH344" s="15" t="str">
        <f ca="1">IF($AB344="","",IF(OR([1]Tablas!C$1&gt;MATCH("?*",$AB345:$AB361,0),INDEX($T:$T,ROW($M343)+[1]Tablas!C$1)&lt;5),"",IF(INDEX($T:$T,ROW($M343)+[1]Tablas!C$1)&lt;6,"000",SUBSTITUTE(SUBSTITUTE(SUBSTITUTE(SUBSTITUTE(SUBSTITUTE(SUBSTITUTE(SUBSTITUTE(INDIRECT(ADDRESS(ROW($M343)+[1]Tablas!C$1,COLUMN($M344))),", ",""),"Aire","1"),"Agua","2"),"Fuego","3"),"Tierra","4"),"Luz","5"),"Oscuridad","6"))))</f>
        <v/>
      </c>
      <c r="AI344" s="15" t="str">
        <f ca="1">IF($AB344="","",IF(OR([1]Tablas!D$1&gt;MATCH("?*",$AB345:$AB361,0),INDEX($T:$T,ROW($M343)+[1]Tablas!D$1)&lt;5),"",IF(INDEX($T:$T,ROW($M343)+[1]Tablas!D$1)&lt;6,"000",SUBSTITUTE(SUBSTITUTE(SUBSTITUTE(SUBSTITUTE(SUBSTITUTE(SUBSTITUTE(SUBSTITUTE(INDIRECT(ADDRESS(ROW($M343)+[1]Tablas!D$1,COLUMN($M344))),", ",""),"Aire","1"),"Agua","2"),"Fuego","3"),"Tierra","4"),"Luz","5"),"Oscuridad","6"))))</f>
        <v/>
      </c>
      <c r="AJ344" s="15" t="str">
        <f ca="1">IF($AB344="","",IF(OR([1]Tablas!E$1&gt;MATCH("?*",$AB345:$AB361,0),INDEX($T:$T,ROW($M343)+[1]Tablas!E$1)&lt;5),"",IF(INDEX($T:$T,ROW($M343)+[1]Tablas!E$1)&lt;6,"000",SUBSTITUTE(SUBSTITUTE(SUBSTITUTE(SUBSTITUTE(SUBSTITUTE(SUBSTITUTE(SUBSTITUTE(INDIRECT(ADDRESS(ROW($M343)+[1]Tablas!E$1,COLUMN($M344))),", ",""),"Aire","1"),"Agua","2"),"Fuego","3"),"Tierra","4"),"Luz","5"),"Oscuridad","6"))))</f>
        <v/>
      </c>
      <c r="AK344" s="15" t="str">
        <f ca="1">IF($AB344="","",IF(OR([1]Tablas!F$1&gt;MATCH("?*",$AB345:$AB361,0),INDEX($T:$T,ROW($M343)+[1]Tablas!F$1)&lt;5),"",IF(INDEX($T:$T,ROW($M343)+[1]Tablas!F$1)&lt;6,"000",SUBSTITUTE(SUBSTITUTE(SUBSTITUTE(SUBSTITUTE(SUBSTITUTE(SUBSTITUTE(SUBSTITUTE(INDIRECT(ADDRESS(ROW($M343)+[1]Tablas!F$1,COLUMN($M344))),", ",""),"Aire","1"),"Agua","2"),"Fuego","3"),"Tierra","4"),"Luz","5"),"Oscuridad","6"))))</f>
        <v/>
      </c>
    </row>
    <row r="345" spans="1:37" x14ac:dyDescent="0.25">
      <c r="A345" s="71"/>
      <c r="B345" s="18" t="s">
        <v>290</v>
      </c>
      <c r="C345" s="15" t="str">
        <f t="shared" si="76"/>
        <v/>
      </c>
      <c r="D345" s="15" t="str">
        <f t="shared" si="77"/>
        <v/>
      </c>
      <c r="F345" s="15" t="str">
        <f t="array" ref="F345">IF(C345&lt;&gt;"",ADDRESS(ROW(C345),COLUMN(C345))&amp;":"&amp;ADDRESS(ROW(C345)-1+MATCH(TRUE,C346:$C$463&lt;&gt;"",0),COLUMN(U345)),F344)</f>
        <v>$C$343:$U$345</v>
      </c>
      <c r="G345" s="18" t="s">
        <v>542</v>
      </c>
      <c r="H345" s="28" t="s">
        <v>1146</v>
      </c>
      <c r="M345" s="18" t="str">
        <f>IFERROR(VLOOKUP(G345,ListaEfectos!$A$4:$F$77,6,0),"")</f>
        <v/>
      </c>
      <c r="N345" s="46" t="str">
        <f>IF(G345="requerimiento","Desventaja",IFERROR(IF(VLOOKUP($G345,ListaEfectos!$A$4:$F$77,1,0)&lt;&gt;"","Efecto"),IFERROR(IF(VLOOKUP($G345,ListaDesventajas!$A$2:$A$24,1,0)&lt;&gt;"","Desventaja"),G345)))</f>
        <v>Desventaja</v>
      </c>
      <c r="O345" s="17">
        <f ca="1">IF($N345="Efecto",IFERROR(VLOOKUP(H345,INDIRECT(VLOOKUP($G345,ListaEfectos!$A$4:$F$77,2,0)),2,0),0),IF($N345="Desventaja",IFERROR(VLOOKUP(H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P345" s="15">
        <f ca="1">IF($N345="Efecto",IFERROR(VLOOKUP(I345,INDIRECT(VLOOKUP($G345,ListaEfectos!$A$4:$F$77,2,0)),2,0),0),IF($N345="Desventaja",IFERROR(VLOOKUP(I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Q345" s="15">
        <f ca="1">IF($N345="Efecto",IFERROR(VLOOKUP(J345,INDIRECT(VLOOKUP($G345,ListaEfectos!$A$4:$F$77,2,0)),2,0),0),IF($N345="Desventaja",IFERROR(VLOOKUP(J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R345" s="15">
        <f ca="1">IF($N345="Efecto",IFERROR(VLOOKUP(K345,INDIRECT(VLOOKUP($G345,ListaEfectos!$A$4:$F$77,2,0)),2,0),0),IF($N345="Desventaja",IFERROR(VLOOKUP(K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S345" s="15">
        <f ca="1">IF($N345="Efecto",IFERROR(VLOOKUP(L345,INDIRECT(VLOOKUP($G345,ListaEfectos!$A$4:$F$77,2,0)),2,0),0),IF($N345="Desventaja",IFERROR(VLOOKUP(L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T345" s="52">
        <f t="shared" ca="1" si="73"/>
        <v>0</v>
      </c>
      <c r="V345" s="15" t="str">
        <f t="shared" si="74"/>
        <v/>
      </c>
      <c r="W345" s="15" t="str">
        <f t="shared" si="75"/>
        <v>Condición (Terreno Determinado: Tierra)</v>
      </c>
      <c r="X345" s="15" t="str">
        <f t="shared" si="78"/>
        <v/>
      </c>
      <c r="Y345" s="34" t="str">
        <f t="shared" ref="Y345:Y408" ca="1" si="85">IF(B345="","",_xlfn.TEXTJOIN(", ",TRUE,INDIRECT(ADDRESS(ROW(V345),COLUMN(V345))&amp;":"&amp;ADDRESS(ROW(V345)+IFERROR(MATCH("*",B346:B350,0)-1,6),COLUMN(V345)))))</f>
        <v/>
      </c>
      <c r="Z345" s="34" t="str">
        <f t="shared" ca="1" si="79"/>
        <v/>
      </c>
      <c r="AA345" s="34" t="str">
        <f t="shared" ca="1" si="80"/>
        <v/>
      </c>
      <c r="AB345" s="61" t="str">
        <f t="shared" ca="1" si="81"/>
        <v/>
      </c>
      <c r="AC345" s="62" t="str">
        <f t="shared" ca="1" si="82"/>
        <v/>
      </c>
      <c r="AD345" s="56" t="str">
        <f t="shared" si="83"/>
        <v>Terreno determinado</v>
      </c>
      <c r="AE345" s="15" t="str">
        <f t="shared" ca="1" si="84"/>
        <v/>
      </c>
      <c r="AF345" s="15" t="str">
        <f ca="1">IF($AB345="","",IF(OR([1]Tablas!A$1&gt;MATCH("?*",$AB346:$AB362,0),INDEX($T:$T,ROW($M344)+[1]Tablas!A$1)&lt;5),"",IF(INDEX($T:$T,ROW($M344)+[1]Tablas!A$1)&lt;6,"000",SUBSTITUTE(SUBSTITUTE(SUBSTITUTE(SUBSTITUTE(SUBSTITUTE(SUBSTITUTE(SUBSTITUTE(INDIRECT(ADDRESS(ROW($M344)+[1]Tablas!A$1,COLUMN($M345))),", ",""),"Aire","1"),"Agua","2"),"Fuego","3"),"Tierra","4"),"Luz","5"),"Oscuridad","6"))))</f>
        <v/>
      </c>
      <c r="AG345" s="15" t="str">
        <f ca="1">IF($AB345="","",IF(OR([1]Tablas!B$1&gt;MATCH("?*",$AB346:$AB362,0),INDEX($T:$T,ROW($M344)+[1]Tablas!B$1)&lt;5),"",IF(INDEX($T:$T,ROW($M344)+[1]Tablas!B$1)&lt;6,"000",SUBSTITUTE(SUBSTITUTE(SUBSTITUTE(SUBSTITUTE(SUBSTITUTE(SUBSTITUTE(SUBSTITUTE(INDIRECT(ADDRESS(ROW($M344)+[1]Tablas!B$1,COLUMN($M345))),", ",""),"Aire","1"),"Agua","2"),"Fuego","3"),"Tierra","4"),"Luz","5"),"Oscuridad","6"))))</f>
        <v/>
      </c>
      <c r="AH345" s="15" t="str">
        <f ca="1">IF($AB345="","",IF(OR([1]Tablas!C$1&gt;MATCH("?*",$AB346:$AB362,0),INDEX($T:$T,ROW($M344)+[1]Tablas!C$1)&lt;5),"",IF(INDEX($T:$T,ROW($M344)+[1]Tablas!C$1)&lt;6,"000",SUBSTITUTE(SUBSTITUTE(SUBSTITUTE(SUBSTITUTE(SUBSTITUTE(SUBSTITUTE(SUBSTITUTE(INDIRECT(ADDRESS(ROW($M344)+[1]Tablas!C$1,COLUMN($M345))),", ",""),"Aire","1"),"Agua","2"),"Fuego","3"),"Tierra","4"),"Luz","5"),"Oscuridad","6"))))</f>
        <v/>
      </c>
      <c r="AI345" s="15" t="str">
        <f ca="1">IF($AB345="","",IF(OR([1]Tablas!D$1&gt;MATCH("?*",$AB346:$AB362,0),INDEX($T:$T,ROW($M344)+[1]Tablas!D$1)&lt;5),"",IF(INDEX($T:$T,ROW($M344)+[1]Tablas!D$1)&lt;6,"000",SUBSTITUTE(SUBSTITUTE(SUBSTITUTE(SUBSTITUTE(SUBSTITUTE(SUBSTITUTE(SUBSTITUTE(INDIRECT(ADDRESS(ROW($M344)+[1]Tablas!D$1,COLUMN($M345))),", ",""),"Aire","1"),"Agua","2"),"Fuego","3"),"Tierra","4"),"Luz","5"),"Oscuridad","6"))))</f>
        <v/>
      </c>
      <c r="AJ345" s="15" t="str">
        <f ca="1">IF($AB345="","",IF(OR([1]Tablas!E$1&gt;MATCH("?*",$AB346:$AB362,0),INDEX($T:$T,ROW($M344)+[1]Tablas!E$1)&lt;5),"",IF(INDEX($T:$T,ROW($M344)+[1]Tablas!E$1)&lt;6,"000",SUBSTITUTE(SUBSTITUTE(SUBSTITUTE(SUBSTITUTE(SUBSTITUTE(SUBSTITUTE(SUBSTITUTE(INDIRECT(ADDRESS(ROW($M344)+[1]Tablas!E$1,COLUMN($M345))),", ",""),"Aire","1"),"Agua","2"),"Fuego","3"),"Tierra","4"),"Luz","5"),"Oscuridad","6"))))</f>
        <v/>
      </c>
      <c r="AK345" s="15" t="str">
        <f ca="1">IF($AB345="","",IF(OR([1]Tablas!F$1&gt;MATCH("?*",$AB346:$AB362,0),INDEX($T:$T,ROW($M344)+[1]Tablas!F$1)&lt;5),"",IF(INDEX($T:$T,ROW($M344)+[1]Tablas!F$1)&lt;6,"000",SUBSTITUTE(SUBSTITUTE(SUBSTITUTE(SUBSTITUTE(SUBSTITUTE(SUBSTITUTE(SUBSTITUTE(INDIRECT(ADDRESS(ROW($M344)+[1]Tablas!F$1,COLUMN($M345))),", ",""),"Aire","1"),"Agua","2"),"Fuego","3"),"Tierra","4"),"Luz","5"),"Oscuridad","6"))))</f>
        <v/>
      </c>
    </row>
    <row r="346" spans="1:37" x14ac:dyDescent="0.25">
      <c r="A346" s="71"/>
      <c r="B346" s="18" t="s">
        <v>497</v>
      </c>
      <c r="C346" s="15">
        <f t="shared" si="76"/>
        <v>65</v>
      </c>
      <c r="D346" s="15">
        <f t="shared" si="77"/>
        <v>2</v>
      </c>
      <c r="E346" s="15" t="s">
        <v>70</v>
      </c>
      <c r="F346" s="15" t="str">
        <f t="array" ref="F346">IF(C346&lt;&gt;"",ADDRESS(ROW(C346),COLUMN(C346))&amp;":"&amp;ADDRESS(ROW(C346)-1+MATCH(TRUE,C347:$C$463&lt;&gt;"",0),COLUMN(U346)),F345)</f>
        <v>$C$346:$U$348</v>
      </c>
      <c r="G346" s="18" t="s">
        <v>982</v>
      </c>
      <c r="H346" s="28" t="s">
        <v>355</v>
      </c>
      <c r="M346" s="18" t="str">
        <f>IFERROR(VLOOKUP(G346,ListaEfectos!$A$4:$F$77,6,0),"")</f>
        <v>Fuego, Luz, Oscuridad</v>
      </c>
      <c r="N346" s="46" t="str">
        <f>IF(G346="requerimiento","Desventaja",IFERROR(IF(VLOOKUP($G346,ListaEfectos!$A$4:$F$77,1,0)&lt;&gt;"","Efecto"),IFERROR(IF(VLOOKUP($G346,ListaDesventajas!$A$2:$A$24,1,0)&lt;&gt;"","Desventaja"),G346)))</f>
        <v>Efecto</v>
      </c>
      <c r="O346" s="17">
        <f ca="1">IF($N346="Efecto",IFERROR(VLOOKUP(H346,INDIRECT(VLOOKUP($G346,ListaEfectos!$A$4:$F$77,2,0)),2,0),0),IF($N346="Desventaja",IFERROR(VLOOKUP(H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25</v>
      </c>
      <c r="P346" s="15">
        <f ca="1">IF($N346="Efecto",IFERROR(VLOOKUP(I346,INDIRECT(VLOOKUP($G346,ListaEfectos!$A$4:$F$77,2,0)),2,0),0),IF($N346="Desventaja",IFERROR(VLOOKUP(I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0</v>
      </c>
      <c r="Q346" s="15">
        <f ca="1">IF($N346="Efecto",IFERROR(VLOOKUP(J346,INDIRECT(VLOOKUP($G346,ListaEfectos!$A$4:$F$77,2,0)),2,0),0),IF($N346="Desventaja",IFERROR(VLOOKUP(J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0</v>
      </c>
      <c r="R346" s="15">
        <f ca="1">IF($N346="Efecto",IFERROR(VLOOKUP(K346,INDIRECT(VLOOKUP($G346,ListaEfectos!$A$4:$F$77,2,0)),2,0),0),IF($N346="Desventaja",IFERROR(VLOOKUP(K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0</v>
      </c>
      <c r="S346" s="15">
        <f ca="1">IF($N346="Efecto",IFERROR(VLOOKUP(L346,INDIRECT(VLOOKUP($G346,ListaEfectos!$A$4:$F$77,2,0)),2,0),0),IF($N346="Desventaja",IFERROR(VLOOKUP(L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0</v>
      </c>
      <c r="T346" s="52">
        <f t="shared" ca="1" si="73"/>
        <v>25</v>
      </c>
      <c r="V346" s="15" t="str">
        <f t="shared" si="74"/>
        <v>Ataque con área (50 metros de radio)</v>
      </c>
      <c r="W346" s="15" t="str">
        <f t="shared" si="75"/>
        <v/>
      </c>
      <c r="X346" s="15" t="str">
        <f t="shared" si="78"/>
        <v/>
      </c>
      <c r="Y346" s="34" t="str">
        <f t="shared" ca="1" si="85"/>
        <v>Ataque con área (50 metros de radio), Habilidad de ataque (+90)</v>
      </c>
      <c r="Z346" s="34" t="str">
        <f t="shared" ca="1" si="79"/>
        <v>Requerimientos elementales (Intensidad menor Agua)</v>
      </c>
      <c r="AA346" s="34" t="str">
        <f t="shared" ca="1" si="80"/>
        <v/>
      </c>
      <c r="AB346" s="61" t="str">
        <f t="shared" ca="1" si="81"/>
        <v>Ataque con área (50 metros de radio), Habilidad de ataque (+90)</v>
      </c>
      <c r="AC346" s="62" t="str">
        <f t="shared" ca="1" si="82"/>
        <v>Requerimientos elementales (Intensidad menor Agua)</v>
      </c>
      <c r="AD346" s="56" t="str">
        <f t="shared" si="83"/>
        <v>Tsunami</v>
      </c>
      <c r="AE346" s="15" t="str">
        <f t="shared" ca="1" si="84"/>
        <v>Fuego, Luz, Oscuridad, Aire, Fuego, Oscuridad</v>
      </c>
      <c r="AF346" s="15" t="str">
        <f ca="1">IF($AB346="","",IF(OR([1]Tablas!A$1&gt;MATCH("?*",$AB347:$AB363,0),INDEX($T:$T,ROW($M345)+[1]Tablas!A$1)&lt;5),"",IF(INDEX($T:$T,ROW($M345)+[1]Tablas!A$1)&lt;6,"000",SUBSTITUTE(SUBSTITUTE(SUBSTITUTE(SUBSTITUTE(SUBSTITUTE(SUBSTITUTE(SUBSTITUTE(INDIRECT(ADDRESS(ROW($M345)+[1]Tablas!A$1,COLUMN($M346))),", ",""),"Aire","1"),"Agua","2"),"Fuego","3"),"Tierra","4"),"Luz","5"),"Oscuridad","6"))))</f>
        <v>356</v>
      </c>
      <c r="AG346" s="15" t="str">
        <f ca="1">IF($AB346="","",IF(OR([1]Tablas!B$1&gt;MATCH("?*",$AB347:$AB363,0),INDEX($T:$T,ROW($M345)+[1]Tablas!B$1)&lt;5),"",IF(INDEX($T:$T,ROW($M345)+[1]Tablas!B$1)&lt;6,"000",SUBSTITUTE(SUBSTITUTE(SUBSTITUTE(SUBSTITUTE(SUBSTITUTE(SUBSTITUTE(SUBSTITUTE(INDIRECT(ADDRESS(ROW($M345)+[1]Tablas!B$1,COLUMN($M346))),", ",""),"Aire","1"),"Agua","2"),"Fuego","3"),"Tierra","4"),"Luz","5"),"Oscuridad","6"))))</f>
        <v>136</v>
      </c>
      <c r="AH346" s="15" t="str">
        <f ca="1">IF($AB346="","",IF(OR([1]Tablas!C$1&gt;MATCH("?*",$AB347:$AB363,0),INDEX($T:$T,ROW($M345)+[1]Tablas!C$1)&lt;5),"",IF(INDEX($T:$T,ROW($M345)+[1]Tablas!C$1)&lt;6,"000",SUBSTITUTE(SUBSTITUTE(SUBSTITUTE(SUBSTITUTE(SUBSTITUTE(SUBSTITUTE(SUBSTITUTE(INDIRECT(ADDRESS(ROW($M345)+[1]Tablas!C$1,COLUMN($M346))),", ",""),"Aire","1"),"Agua","2"),"Fuego","3"),"Tierra","4"),"Luz","5"),"Oscuridad","6"))))</f>
        <v/>
      </c>
      <c r="AI346" s="15" t="str">
        <f ca="1">IF($AB346="","",IF(OR([1]Tablas!D$1&gt;MATCH("?*",$AB347:$AB363,0),INDEX($T:$T,ROW($M345)+[1]Tablas!D$1)&lt;5),"",IF(INDEX($T:$T,ROW($M345)+[1]Tablas!D$1)&lt;6,"000",SUBSTITUTE(SUBSTITUTE(SUBSTITUTE(SUBSTITUTE(SUBSTITUTE(SUBSTITUTE(SUBSTITUTE(INDIRECT(ADDRESS(ROW($M345)+[1]Tablas!D$1,COLUMN($M346))),", ",""),"Aire","1"),"Agua","2"),"Fuego","3"),"Tierra","4"),"Luz","5"),"Oscuridad","6"))))</f>
        <v/>
      </c>
      <c r="AJ346" s="15" t="str">
        <f ca="1">IF($AB346="","",IF(OR([1]Tablas!E$1&gt;MATCH("?*",$AB347:$AB363,0),INDEX($T:$T,ROW($M345)+[1]Tablas!E$1)&lt;5),"",IF(INDEX($T:$T,ROW($M345)+[1]Tablas!E$1)&lt;6,"000",SUBSTITUTE(SUBSTITUTE(SUBSTITUTE(SUBSTITUTE(SUBSTITUTE(SUBSTITUTE(SUBSTITUTE(INDIRECT(ADDRESS(ROW($M345)+[1]Tablas!E$1,COLUMN($M346))),", ",""),"Aire","1"),"Agua","2"),"Fuego","3"),"Tierra","4"),"Luz","5"),"Oscuridad","6"))))</f>
        <v/>
      </c>
      <c r="AK346" s="15" t="str">
        <f ca="1">IF($AB346="","",IF(OR([1]Tablas!F$1&gt;MATCH("?*",$AB347:$AB363,0),INDEX($T:$T,ROW($M345)+[1]Tablas!F$1)&lt;5),"",IF(INDEX($T:$T,ROW($M345)+[1]Tablas!F$1)&lt;6,"000",SUBSTITUTE(SUBSTITUTE(SUBSTITUTE(SUBSTITUTE(SUBSTITUTE(SUBSTITUTE(SUBSTITUTE(INDIRECT(ADDRESS(ROW($M345)+[1]Tablas!F$1,COLUMN($M346))),", ",""),"Aire","1"),"Agua","2"),"Fuego","3"),"Tierra","4"),"Luz","5"),"Oscuridad","6"))))</f>
        <v/>
      </c>
    </row>
    <row r="347" spans="1:37" x14ac:dyDescent="0.25">
      <c r="A347" s="71"/>
      <c r="C347" s="15" t="str">
        <f t="shared" si="76"/>
        <v/>
      </c>
      <c r="D347" s="15" t="str">
        <f t="shared" si="77"/>
        <v/>
      </c>
      <c r="E347" s="15" t="s">
        <v>126</v>
      </c>
      <c r="F347" s="15" t="str">
        <f t="array" ref="F347">IF(C347&lt;&gt;"",ADDRESS(ROW(C347),COLUMN(C347))&amp;":"&amp;ADDRESS(ROW(C347)-1+MATCH(TRUE,C348:$C$463&lt;&gt;"",0),COLUMN(U347)),F346)</f>
        <v>$C$346:$U$348</v>
      </c>
      <c r="G347" s="18" t="s">
        <v>987</v>
      </c>
      <c r="H347" s="29" t="s">
        <v>378</v>
      </c>
      <c r="M347" s="18" t="str">
        <f>IFERROR(VLOOKUP(G347,ListaEfectos!$A$4:$F$77,6,0),"")</f>
        <v>Aire, Fuego, Oscuridad</v>
      </c>
      <c r="N347" s="46" t="str">
        <f>IF(G347="requerimiento","Desventaja",IFERROR(IF(VLOOKUP($G347,ListaEfectos!$A$4:$F$77,1,0)&lt;&gt;"","Efecto"),IFERROR(IF(VLOOKUP($G347,ListaDesventajas!$A$2:$A$24,1,0)&lt;&gt;"","Desventaja"),G347)))</f>
        <v>Efecto</v>
      </c>
      <c r="O347" s="17">
        <f ca="1">IF($N347="Efecto",IFERROR(VLOOKUP(H347,INDIRECT(VLOOKUP($G347,ListaEfectos!$A$4:$F$77,2,0)),2,0),0),IF($N347="Desventaja",IFERROR(VLOOKUP(H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25</v>
      </c>
      <c r="P347" s="15">
        <f ca="1">IF($N347="Efecto",IFERROR(VLOOKUP(I347,INDIRECT(VLOOKUP($G347,ListaEfectos!$A$4:$F$77,2,0)),2,0),0),IF($N347="Desventaja",IFERROR(VLOOKUP(I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0</v>
      </c>
      <c r="Q347" s="15">
        <f ca="1">IF($N347="Efecto",IFERROR(VLOOKUP(J347,INDIRECT(VLOOKUP($G347,ListaEfectos!$A$4:$F$77,2,0)),2,0),0),IF($N347="Desventaja",IFERROR(VLOOKUP(J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0</v>
      </c>
      <c r="R347" s="15">
        <f ca="1">IF($N347="Efecto",IFERROR(VLOOKUP(K347,INDIRECT(VLOOKUP($G347,ListaEfectos!$A$4:$F$77,2,0)),2,0),0),IF($N347="Desventaja",IFERROR(VLOOKUP(K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0</v>
      </c>
      <c r="S347" s="15">
        <f ca="1">IF($N347="Efecto",IFERROR(VLOOKUP(L347,INDIRECT(VLOOKUP($G347,ListaEfectos!$A$4:$F$77,2,0)),2,0),0),IF($N347="Desventaja",IFERROR(VLOOKUP(L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0</v>
      </c>
      <c r="T347" s="52">
        <f t="shared" ca="1" si="73"/>
        <v>25</v>
      </c>
      <c r="V347" s="15" t="str">
        <f t="shared" si="74"/>
        <v>Habilidad de ataque (+90)</v>
      </c>
      <c r="W347" s="15" t="str">
        <f t="shared" si="75"/>
        <v/>
      </c>
      <c r="X347" s="15" t="str">
        <f t="shared" si="78"/>
        <v/>
      </c>
      <c r="Y347" s="34" t="str">
        <f t="shared" ca="1" si="85"/>
        <v/>
      </c>
      <c r="Z347" s="34" t="str">
        <f t="shared" ca="1" si="79"/>
        <v/>
      </c>
      <c r="AA347" s="34" t="str">
        <f t="shared" ca="1" si="80"/>
        <v/>
      </c>
      <c r="AB347" s="61" t="str">
        <f t="shared" ca="1" si="81"/>
        <v/>
      </c>
      <c r="AC347" s="62" t="str">
        <f t="shared" ca="1" si="82"/>
        <v/>
      </c>
      <c r="AD347" s="56" t="str">
        <f t="shared" si="83"/>
        <v/>
      </c>
      <c r="AE347" s="15" t="str">
        <f t="shared" ca="1" si="84"/>
        <v/>
      </c>
      <c r="AF347" s="15" t="str">
        <f ca="1">IF($AB347="","",IF(OR([1]Tablas!A$1&gt;MATCH("?*",$AB348:$AB364,0),INDEX($T:$T,ROW($M346)+[1]Tablas!A$1)&lt;5),"",IF(INDEX($T:$T,ROW($M346)+[1]Tablas!A$1)&lt;6,"000",SUBSTITUTE(SUBSTITUTE(SUBSTITUTE(SUBSTITUTE(SUBSTITUTE(SUBSTITUTE(SUBSTITUTE(INDIRECT(ADDRESS(ROW($M346)+[1]Tablas!A$1,COLUMN($M347))),", ",""),"Aire","1"),"Agua","2"),"Fuego","3"),"Tierra","4"),"Luz","5"),"Oscuridad","6"))))</f>
        <v/>
      </c>
      <c r="AG347" s="15" t="str">
        <f ca="1">IF($AB347="","",IF(OR([1]Tablas!B$1&gt;MATCH("?*",$AB348:$AB364,0),INDEX($T:$T,ROW($M346)+[1]Tablas!B$1)&lt;5),"",IF(INDEX($T:$T,ROW($M346)+[1]Tablas!B$1)&lt;6,"000",SUBSTITUTE(SUBSTITUTE(SUBSTITUTE(SUBSTITUTE(SUBSTITUTE(SUBSTITUTE(SUBSTITUTE(INDIRECT(ADDRESS(ROW($M346)+[1]Tablas!B$1,COLUMN($M347))),", ",""),"Aire","1"),"Agua","2"),"Fuego","3"),"Tierra","4"),"Luz","5"),"Oscuridad","6"))))</f>
        <v/>
      </c>
      <c r="AH347" s="15" t="str">
        <f ca="1">IF($AB347="","",IF(OR([1]Tablas!C$1&gt;MATCH("?*",$AB348:$AB364,0),INDEX($T:$T,ROW($M346)+[1]Tablas!C$1)&lt;5),"",IF(INDEX($T:$T,ROW($M346)+[1]Tablas!C$1)&lt;6,"000",SUBSTITUTE(SUBSTITUTE(SUBSTITUTE(SUBSTITUTE(SUBSTITUTE(SUBSTITUTE(SUBSTITUTE(INDIRECT(ADDRESS(ROW($M346)+[1]Tablas!C$1,COLUMN($M347))),", ",""),"Aire","1"),"Agua","2"),"Fuego","3"),"Tierra","4"),"Luz","5"),"Oscuridad","6"))))</f>
        <v/>
      </c>
      <c r="AI347" s="15" t="str">
        <f ca="1">IF($AB347="","",IF(OR([1]Tablas!D$1&gt;MATCH("?*",$AB348:$AB364,0),INDEX($T:$T,ROW($M346)+[1]Tablas!D$1)&lt;5),"",IF(INDEX($T:$T,ROW($M346)+[1]Tablas!D$1)&lt;6,"000",SUBSTITUTE(SUBSTITUTE(SUBSTITUTE(SUBSTITUTE(SUBSTITUTE(SUBSTITUTE(SUBSTITUTE(INDIRECT(ADDRESS(ROW($M346)+[1]Tablas!D$1,COLUMN($M347))),", ",""),"Aire","1"),"Agua","2"),"Fuego","3"),"Tierra","4"),"Luz","5"),"Oscuridad","6"))))</f>
        <v/>
      </c>
      <c r="AJ347" s="15" t="str">
        <f ca="1">IF($AB347="","",IF(OR([1]Tablas!E$1&gt;MATCH("?*",$AB348:$AB364,0),INDEX($T:$T,ROW($M346)+[1]Tablas!E$1)&lt;5),"",IF(INDEX($T:$T,ROW($M346)+[1]Tablas!E$1)&lt;6,"000",SUBSTITUTE(SUBSTITUTE(SUBSTITUTE(SUBSTITUTE(SUBSTITUTE(SUBSTITUTE(SUBSTITUTE(INDIRECT(ADDRESS(ROW($M346)+[1]Tablas!E$1,COLUMN($M347))),", ",""),"Aire","1"),"Agua","2"),"Fuego","3"),"Tierra","4"),"Luz","5"),"Oscuridad","6"))))</f>
        <v/>
      </c>
      <c r="AK347" s="15" t="str">
        <f ca="1">IF($AB347="","",IF(OR([1]Tablas!F$1&gt;MATCH("?*",$AB348:$AB364,0),INDEX($T:$T,ROW($M346)+[1]Tablas!F$1)&lt;5),"",IF(INDEX($T:$T,ROW($M346)+[1]Tablas!F$1)&lt;6,"000",SUBSTITUTE(SUBSTITUTE(SUBSTITUTE(SUBSTITUTE(SUBSTITUTE(SUBSTITUTE(SUBSTITUTE(INDIRECT(ADDRESS(ROW($M346)+[1]Tablas!F$1,COLUMN($M347))),", ",""),"Aire","1"),"Agua","2"),"Fuego","3"),"Tierra","4"),"Luz","5"),"Oscuridad","6"))))</f>
        <v/>
      </c>
    </row>
    <row r="348" spans="1:37" x14ac:dyDescent="0.25">
      <c r="A348" s="71"/>
      <c r="B348" s="18" t="s">
        <v>291</v>
      </c>
      <c r="C348" s="15" t="str">
        <f t="shared" si="76"/>
        <v/>
      </c>
      <c r="D348" s="15" t="str">
        <f t="shared" si="77"/>
        <v/>
      </c>
      <c r="F348" s="15" t="str">
        <f t="array" ref="F348">IF(C348&lt;&gt;"",ADDRESS(ROW(C348),COLUMN(C348))&amp;":"&amp;ADDRESS(ROW(C348)-1+MATCH(TRUE,C349:$C$463&lt;&gt;"",0),COLUMN(U348)),F347)</f>
        <v>$C$346:$U$348</v>
      </c>
      <c r="G348" s="18" t="s">
        <v>1135</v>
      </c>
      <c r="H348" s="28" t="s">
        <v>1148</v>
      </c>
      <c r="M348" s="18" t="str">
        <f>IFERROR(VLOOKUP(G348,ListaEfectos!$A$4:$F$77,6,0),"")</f>
        <v/>
      </c>
      <c r="N348" s="46" t="str">
        <f>IF(G348="requerimiento","Desventaja",IFERROR(IF(VLOOKUP($G348,ListaEfectos!$A$4:$F$77,1,0)&lt;&gt;"","Efecto"),IFERROR(IF(VLOOKUP($G348,ListaDesventajas!$A$2:$A$24,1,0)&lt;&gt;"","Desventaja"),G348)))</f>
        <v>Desventaja</v>
      </c>
      <c r="O348" s="17">
        <f ca="1">IF($N348="Efecto",IFERROR(VLOOKUP(H348,INDIRECT(VLOOKUP($G348,ListaEfectos!$A$4:$F$77,2,0)),2,0),0),IF($N348="Desventaja",IFERROR(VLOOKUP(H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P348" s="15">
        <f ca="1">IF($N348="Efecto",IFERROR(VLOOKUP(I348,INDIRECT(VLOOKUP($G348,ListaEfectos!$A$4:$F$77,2,0)),2,0),0),IF($N348="Desventaja",IFERROR(VLOOKUP(I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Q348" s="15">
        <f ca="1">IF($N348="Efecto",IFERROR(VLOOKUP(J348,INDIRECT(VLOOKUP($G348,ListaEfectos!$A$4:$F$77,2,0)),2,0),0),IF($N348="Desventaja",IFERROR(VLOOKUP(J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R348" s="15">
        <f ca="1">IF($N348="Efecto",IFERROR(VLOOKUP(K348,INDIRECT(VLOOKUP($G348,ListaEfectos!$A$4:$F$77,2,0)),2,0),0),IF($N348="Desventaja",IFERROR(VLOOKUP(K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S348" s="15">
        <f ca="1">IF($N348="Efecto",IFERROR(VLOOKUP(L348,INDIRECT(VLOOKUP($G348,ListaEfectos!$A$4:$F$77,2,0)),2,0),0),IF($N348="Desventaja",IFERROR(VLOOKUP(L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T348" s="52">
        <f t="shared" ca="1" si="73"/>
        <v>0</v>
      </c>
      <c r="V348" s="15" t="str">
        <f t="shared" si="74"/>
        <v/>
      </c>
      <c r="W348" s="15" t="str">
        <f t="shared" si="75"/>
        <v>Requerimientos elementales (Intensidad menor Agua)</v>
      </c>
      <c r="X348" s="15" t="str">
        <f t="shared" si="78"/>
        <v/>
      </c>
      <c r="Y348" s="34" t="str">
        <f t="shared" ca="1" si="85"/>
        <v/>
      </c>
      <c r="Z348" s="34" t="str">
        <f t="shared" ca="1" si="79"/>
        <v/>
      </c>
      <c r="AA348" s="34" t="str">
        <f t="shared" ca="1" si="80"/>
        <v/>
      </c>
      <c r="AB348" s="61" t="str">
        <f t="shared" ca="1" si="81"/>
        <v/>
      </c>
      <c r="AC348" s="62" t="str">
        <f t="shared" ca="1" si="82"/>
        <v/>
      </c>
      <c r="AD348" s="56" t="str">
        <f t="shared" si="83"/>
        <v>Requerimientos elementales</v>
      </c>
      <c r="AE348" s="15" t="str">
        <f t="shared" ca="1" si="84"/>
        <v/>
      </c>
      <c r="AF348" s="15" t="str">
        <f ca="1">IF($AB348="","",IF(OR([1]Tablas!A$1&gt;MATCH("?*",$AB349:$AB365,0),INDEX($T:$T,ROW($M347)+[1]Tablas!A$1)&lt;5),"",IF(INDEX($T:$T,ROW($M347)+[1]Tablas!A$1)&lt;6,"000",SUBSTITUTE(SUBSTITUTE(SUBSTITUTE(SUBSTITUTE(SUBSTITUTE(SUBSTITUTE(SUBSTITUTE(INDIRECT(ADDRESS(ROW($M347)+[1]Tablas!A$1,COLUMN($M348))),", ",""),"Aire","1"),"Agua","2"),"Fuego","3"),"Tierra","4"),"Luz","5"),"Oscuridad","6"))))</f>
        <v/>
      </c>
      <c r="AG348" s="15" t="str">
        <f ca="1">IF($AB348="","",IF(OR([1]Tablas!B$1&gt;MATCH("?*",$AB349:$AB365,0),INDEX($T:$T,ROW($M347)+[1]Tablas!B$1)&lt;5),"",IF(INDEX($T:$T,ROW($M347)+[1]Tablas!B$1)&lt;6,"000",SUBSTITUTE(SUBSTITUTE(SUBSTITUTE(SUBSTITUTE(SUBSTITUTE(SUBSTITUTE(SUBSTITUTE(INDIRECT(ADDRESS(ROW($M347)+[1]Tablas!B$1,COLUMN($M348))),", ",""),"Aire","1"),"Agua","2"),"Fuego","3"),"Tierra","4"),"Luz","5"),"Oscuridad","6"))))</f>
        <v/>
      </c>
      <c r="AH348" s="15" t="str">
        <f ca="1">IF($AB348="","",IF(OR([1]Tablas!C$1&gt;MATCH("?*",$AB349:$AB365,0),INDEX($T:$T,ROW($M347)+[1]Tablas!C$1)&lt;5),"",IF(INDEX($T:$T,ROW($M347)+[1]Tablas!C$1)&lt;6,"000",SUBSTITUTE(SUBSTITUTE(SUBSTITUTE(SUBSTITUTE(SUBSTITUTE(SUBSTITUTE(SUBSTITUTE(INDIRECT(ADDRESS(ROW($M347)+[1]Tablas!C$1,COLUMN($M348))),", ",""),"Aire","1"),"Agua","2"),"Fuego","3"),"Tierra","4"),"Luz","5"),"Oscuridad","6"))))</f>
        <v/>
      </c>
      <c r="AI348" s="15" t="str">
        <f ca="1">IF($AB348="","",IF(OR([1]Tablas!D$1&gt;MATCH("?*",$AB349:$AB365,0),INDEX($T:$T,ROW($M347)+[1]Tablas!D$1)&lt;5),"",IF(INDEX($T:$T,ROW($M347)+[1]Tablas!D$1)&lt;6,"000",SUBSTITUTE(SUBSTITUTE(SUBSTITUTE(SUBSTITUTE(SUBSTITUTE(SUBSTITUTE(SUBSTITUTE(INDIRECT(ADDRESS(ROW($M347)+[1]Tablas!D$1,COLUMN($M348))),", ",""),"Aire","1"),"Agua","2"),"Fuego","3"),"Tierra","4"),"Luz","5"),"Oscuridad","6"))))</f>
        <v/>
      </c>
      <c r="AJ348" s="15" t="str">
        <f ca="1">IF($AB348="","",IF(OR([1]Tablas!E$1&gt;MATCH("?*",$AB349:$AB365,0),INDEX($T:$T,ROW($M347)+[1]Tablas!E$1)&lt;5),"",IF(INDEX($T:$T,ROW($M347)+[1]Tablas!E$1)&lt;6,"000",SUBSTITUTE(SUBSTITUTE(SUBSTITUTE(SUBSTITUTE(SUBSTITUTE(SUBSTITUTE(SUBSTITUTE(INDIRECT(ADDRESS(ROW($M347)+[1]Tablas!E$1,COLUMN($M348))),", ",""),"Aire","1"),"Agua","2"),"Fuego","3"),"Tierra","4"),"Luz","5"),"Oscuridad","6"))))</f>
        <v/>
      </c>
      <c r="AK348" s="15" t="str">
        <f ca="1">IF($AB348="","",IF(OR([1]Tablas!F$1&gt;MATCH("?*",$AB349:$AB365,0),INDEX($T:$T,ROW($M347)+[1]Tablas!F$1)&lt;5),"",IF(INDEX($T:$T,ROW($M347)+[1]Tablas!F$1)&lt;6,"000",SUBSTITUTE(SUBSTITUTE(SUBSTITUTE(SUBSTITUTE(SUBSTITUTE(SUBSTITUTE(SUBSTITUTE(INDIRECT(ADDRESS(ROW($M347)+[1]Tablas!F$1,COLUMN($M348))),", ",""),"Aire","1"),"Agua","2"),"Fuego","3"),"Tierra","4"),"Luz","5"),"Oscuridad","6"))))</f>
        <v/>
      </c>
    </row>
    <row r="349" spans="1:37" x14ac:dyDescent="0.25">
      <c r="A349" s="71"/>
      <c r="B349" s="18" t="s">
        <v>498</v>
      </c>
      <c r="C349" s="15">
        <f t="shared" si="76"/>
        <v>75</v>
      </c>
      <c r="D349" s="15">
        <f t="shared" si="77"/>
        <v>2</v>
      </c>
      <c r="E349" s="15" t="s">
        <v>206</v>
      </c>
      <c r="F349" s="15" t="str">
        <f t="array" ref="F349">IF(C349&lt;&gt;"",ADDRESS(ROW(C349),COLUMN(C349))&amp;":"&amp;ADDRESS(ROW(C349)-1+MATCH(TRUE,C350:$C$463&lt;&gt;"",0),COLUMN(U349)),F348)</f>
        <v>$C$349:$U$352</v>
      </c>
      <c r="G349" s="18" t="s">
        <v>337</v>
      </c>
      <c r="H349" s="28" t="s">
        <v>372</v>
      </c>
      <c r="I349" s="28" t="s">
        <v>1021</v>
      </c>
      <c r="J349" s="28" t="s">
        <v>1022</v>
      </c>
      <c r="K349" s="28" t="s">
        <v>552</v>
      </c>
      <c r="M349" s="18" t="str">
        <f>IFERROR(VLOOKUP(G349,ListaEfectos!$A$4:$F$77,6,0),"")</f>
        <v>Luz, Oscuridad</v>
      </c>
      <c r="N349" s="46" t="str">
        <f>IF(G349="requerimiento","Desventaja",IFERROR(IF(VLOOKUP($G349,ListaEfectos!$A$4:$F$77,1,0)&lt;&gt;"","Efecto"),IFERROR(IF(VLOOKUP($G349,ListaDesventajas!$A$2:$A$24,1,0)&lt;&gt;"","Desventaja"),G349)))</f>
        <v>Efecto</v>
      </c>
      <c r="O349" s="17">
        <f ca="1">IF($N349="Efecto",IFERROR(VLOOKUP(H349,INDIRECT(VLOOKUP($G349,ListaEfectos!$A$4:$F$77,2,0)),2,0),0),IF($N349="Desventaja",IFERROR(VLOOKUP(H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20</v>
      </c>
      <c r="P349" s="15">
        <f ca="1">IF($N349="Efecto",IFERROR(VLOOKUP(I349,INDIRECT(VLOOKUP($G349,ListaEfectos!$A$4:$F$77,2,0)),2,0),0),IF($N349="Desventaja",IFERROR(VLOOKUP(I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10</v>
      </c>
      <c r="Q349" s="15">
        <f ca="1">IF($N349="Efecto",IFERROR(VLOOKUP(J349,INDIRECT(VLOOKUP($G349,ListaEfectos!$A$4:$F$77,2,0)),2,0),0),IF($N349="Desventaja",IFERROR(VLOOKUP(J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30</v>
      </c>
      <c r="R349" s="15">
        <f ca="1">IF($N349="Efecto",IFERROR(VLOOKUP(K349,INDIRECT(VLOOKUP($G349,ListaEfectos!$A$4:$F$77,2,0)),2,0),0),IF($N349="Desventaja",IFERROR(VLOOKUP(K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15</v>
      </c>
      <c r="S349" s="15">
        <f ca="1">IF($N349="Efecto",IFERROR(VLOOKUP(L349,INDIRECT(VLOOKUP($G349,ListaEfectos!$A$4:$F$77,2,0)),2,0),0),IF($N349="Desventaja",IFERROR(VLOOKUP(L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0</v>
      </c>
      <c r="T349" s="52">
        <f t="shared" ca="1" si="73"/>
        <v>75</v>
      </c>
      <c r="V349" s="15" t="str">
        <f t="shared" si="74"/>
        <v>Estados Sobrenaturales (RF 140, Estado añadido: Paralización parcial, Condición: por superficie, Distancia: 50 metros)</v>
      </c>
      <c r="W349" s="15" t="str">
        <f t="shared" si="75"/>
        <v/>
      </c>
      <c r="X349" s="15" t="str">
        <f t="shared" si="78"/>
        <v/>
      </c>
      <c r="Y349" s="34" t="str">
        <f t="shared" ca="1" si="85"/>
        <v>Estados Sobrenaturales (RF 140, Estado añadido: Paralización parcial, Condición: por superficie, Distancia: 50 metros)</v>
      </c>
      <c r="Z349" s="34" t="str">
        <f t="shared" ca="1" si="79"/>
        <v>Requerimientos elementales (Intensidad Mayor Agua)</v>
      </c>
      <c r="AA349" s="34" t="str">
        <f t="shared" ca="1" si="80"/>
        <v/>
      </c>
      <c r="AB349" s="61" t="str">
        <f t="shared" ca="1" si="81"/>
        <v>Estados Sobrenaturales (RF 140, Estado añadido: Paralización parcial, Condición: por superficie, Distancia: 50 metros)</v>
      </c>
      <c r="AC349" s="62" t="str">
        <f t="shared" ca="1" si="82"/>
        <v>Requerimientos elementales (Intensidad Mayor Agua)</v>
      </c>
      <c r="AD349" s="56" t="str">
        <f t="shared" si="83"/>
        <v>Maelstrom</v>
      </c>
      <c r="AE349" s="15" t="str">
        <f t="shared" ca="1" si="84"/>
        <v>Luz, Oscuridad</v>
      </c>
      <c r="AF349" s="15" t="str">
        <f ca="1">IF($AB349="","",IF(OR([1]Tablas!A$1&gt;MATCH("?*",$AB350:$AB366,0),INDEX($T:$T,ROW($M348)+[1]Tablas!A$1)&lt;5),"",IF(INDEX($T:$T,ROW($M348)+[1]Tablas!A$1)&lt;6,"000",SUBSTITUTE(SUBSTITUTE(SUBSTITUTE(SUBSTITUTE(SUBSTITUTE(SUBSTITUTE(SUBSTITUTE(INDIRECT(ADDRESS(ROW($M348)+[1]Tablas!A$1,COLUMN($M349))),", ",""),"Aire","1"),"Agua","2"),"Fuego","3"),"Tierra","4"),"Luz","5"),"Oscuridad","6"))))</f>
        <v>56</v>
      </c>
      <c r="AG349" s="15" t="str">
        <f ca="1">IF($AB349="","",IF(OR([1]Tablas!B$1&gt;MATCH("?*",$AB350:$AB366,0),INDEX($T:$T,ROW($M348)+[1]Tablas!B$1)&lt;5),"",IF(INDEX($T:$T,ROW($M348)+[1]Tablas!B$1)&lt;6,"000",SUBSTITUTE(SUBSTITUTE(SUBSTITUTE(SUBSTITUTE(SUBSTITUTE(SUBSTITUTE(SUBSTITUTE(INDIRECT(ADDRESS(ROW($M348)+[1]Tablas!B$1,COLUMN($M349))),", ",""),"Aire","1"),"Agua","2"),"Fuego","3"),"Tierra","4"),"Luz","5"),"Oscuridad","6"))))</f>
        <v/>
      </c>
      <c r="AH349" s="15" t="str">
        <f ca="1">IF($AB349="","",IF(OR([1]Tablas!C$1&gt;MATCH("?*",$AB350:$AB366,0),INDEX($T:$T,ROW($M348)+[1]Tablas!C$1)&lt;5),"",IF(INDEX($T:$T,ROW($M348)+[1]Tablas!C$1)&lt;6,"000",SUBSTITUTE(SUBSTITUTE(SUBSTITUTE(SUBSTITUTE(SUBSTITUTE(SUBSTITUTE(SUBSTITUTE(INDIRECT(ADDRESS(ROW($M348)+[1]Tablas!C$1,COLUMN($M349))),", ",""),"Aire","1"),"Agua","2"),"Fuego","3"),"Tierra","4"),"Luz","5"),"Oscuridad","6"))))</f>
        <v/>
      </c>
      <c r="AI349" s="15" t="str">
        <f ca="1">IF($AB349="","",IF(OR([1]Tablas!D$1&gt;MATCH("?*",$AB350:$AB366,0),INDEX($T:$T,ROW($M348)+[1]Tablas!D$1)&lt;5),"",IF(INDEX($T:$T,ROW($M348)+[1]Tablas!D$1)&lt;6,"000",SUBSTITUTE(SUBSTITUTE(SUBSTITUTE(SUBSTITUTE(SUBSTITUTE(SUBSTITUTE(SUBSTITUTE(INDIRECT(ADDRESS(ROW($M348)+[1]Tablas!D$1,COLUMN($M349))),", ",""),"Aire","1"),"Agua","2"),"Fuego","3"),"Tierra","4"),"Luz","5"),"Oscuridad","6"))))</f>
        <v/>
      </c>
      <c r="AJ349" s="15" t="str">
        <f ca="1">IF($AB349="","",IF(OR([1]Tablas!E$1&gt;MATCH("?*",$AB350:$AB366,0),INDEX($T:$T,ROW($M348)+[1]Tablas!E$1)&lt;5),"",IF(INDEX($T:$T,ROW($M348)+[1]Tablas!E$1)&lt;6,"000",SUBSTITUTE(SUBSTITUTE(SUBSTITUTE(SUBSTITUTE(SUBSTITUTE(SUBSTITUTE(SUBSTITUTE(INDIRECT(ADDRESS(ROW($M348)+[1]Tablas!E$1,COLUMN($M349))),", ",""),"Aire","1"),"Agua","2"),"Fuego","3"),"Tierra","4"),"Luz","5"),"Oscuridad","6"))))</f>
        <v/>
      </c>
      <c r="AK349" s="15" t="str">
        <f ca="1">IF($AB349="","",IF(OR([1]Tablas!F$1&gt;MATCH("?*",$AB350:$AB366,0),INDEX($T:$T,ROW($M348)+[1]Tablas!F$1)&lt;5),"",IF(INDEX($T:$T,ROW($M348)+[1]Tablas!F$1)&lt;6,"000",SUBSTITUTE(SUBSTITUTE(SUBSTITUTE(SUBSTITUTE(SUBSTITUTE(SUBSTITUTE(SUBSTITUTE(INDIRECT(ADDRESS(ROW($M348)+[1]Tablas!F$1,COLUMN($M349))),", ",""),"Aire","1"),"Agua","2"),"Fuego","3"),"Tierra","4"),"Luz","5"),"Oscuridad","6"))))</f>
        <v/>
      </c>
    </row>
    <row r="350" spans="1:37" x14ac:dyDescent="0.25">
      <c r="A350" s="71"/>
      <c r="C350" s="15" t="str">
        <f t="shared" si="76"/>
        <v/>
      </c>
      <c r="D350" s="15" t="str">
        <f t="shared" si="77"/>
        <v/>
      </c>
      <c r="E350" s="15" t="s">
        <v>122</v>
      </c>
      <c r="F350" s="15" t="str">
        <f t="array" ref="F350">IF(C350&lt;&gt;"",ADDRESS(ROW(C350),COLUMN(C350))&amp;":"&amp;ADDRESS(ROW(C350)-1+MATCH(TRUE,C351:$C$463&lt;&gt;"",0),COLUMN(U350)),F349)</f>
        <v>$C$349:$U$352</v>
      </c>
      <c r="M350" s="18" t="str">
        <f>IFERROR(VLOOKUP(G350,ListaEfectos!$A$4:$F$77,6,0),"")</f>
        <v/>
      </c>
      <c r="N350" s="46">
        <f>IF(G350="requerimiento","Desventaja",IFERROR(IF(VLOOKUP($G350,ListaEfectos!$A$4:$F$77,1,0)&lt;&gt;"","Efecto"),IFERROR(IF(VLOOKUP($G350,ListaDesventajas!$A$2:$A$24,1,0)&lt;&gt;"","Desventaja"),G350)))</f>
        <v>0</v>
      </c>
      <c r="O350" s="17">
        <f ca="1">IF($N350="Efecto",IFERROR(VLOOKUP(H350,INDIRECT(VLOOKUP($G350,ListaEfectos!$A$4:$F$77,2,0)),2,0),0),IF($N350="Desventaja",IFERROR(VLOOKUP(H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P350" s="15">
        <f ca="1">IF($N350="Efecto",IFERROR(VLOOKUP(I350,INDIRECT(VLOOKUP($G350,ListaEfectos!$A$4:$F$77,2,0)),2,0),0),IF($N350="Desventaja",IFERROR(VLOOKUP(I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Q350" s="15">
        <f ca="1">IF($N350="Efecto",IFERROR(VLOOKUP(J350,INDIRECT(VLOOKUP($G350,ListaEfectos!$A$4:$F$77,2,0)),2,0),0),IF($N350="Desventaja",IFERROR(VLOOKUP(J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R350" s="15">
        <f ca="1">IF($N350="Efecto",IFERROR(VLOOKUP(K350,INDIRECT(VLOOKUP($G350,ListaEfectos!$A$4:$F$77,2,0)),2,0),0),IF($N350="Desventaja",IFERROR(VLOOKUP(K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S350" s="15">
        <f ca="1">IF($N350="Efecto",IFERROR(VLOOKUP(L350,INDIRECT(VLOOKUP($G350,ListaEfectos!$A$4:$F$77,2,0)),2,0),0),IF($N350="Desventaja",IFERROR(VLOOKUP(L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T350" s="52">
        <f t="shared" ref="T350:T413" ca="1" si="86">IF(OR(N350="Efecto",N350="Desventaja"),SUM(O350:S350),O350)</f>
        <v>0</v>
      </c>
      <c r="V350" s="15" t="str">
        <f t="shared" ref="V350:V413" si="87">IF(N350="efecto",G350&amp;IF(H350=" ",""," ("&amp;H350&amp;IF(I350="","",", "&amp;I350)&amp;IF(J350="","",", "&amp;J350)&amp;IF(K350="","",", "&amp;K350)&amp;IF(L350="","",", "&amp;L350)&amp;")"),"")</f>
        <v/>
      </c>
      <c r="W350" s="15" t="str">
        <f t="shared" ref="W350:W413" si="88">IF(N350="desventaja",G350&amp;IF(H350=" ",""," ("&amp;H350&amp;IF(I350="","",", "&amp;I350)&amp;IF(J350="","",", "&amp;J350)&amp;IF(K350="","",", "&amp;K350)&amp;IF(L350="","",", "&amp;L350)&amp;")"),"")</f>
        <v/>
      </c>
      <c r="X350" s="15" t="str">
        <f t="shared" si="78"/>
        <v/>
      </c>
      <c r="Y350" s="34" t="str">
        <f t="shared" ca="1" si="85"/>
        <v/>
      </c>
      <c r="Z350" s="34" t="str">
        <f t="shared" ca="1" si="79"/>
        <v/>
      </c>
      <c r="AA350" s="34" t="str">
        <f t="shared" ca="1" si="80"/>
        <v/>
      </c>
      <c r="AB350" s="61" t="str">
        <f t="shared" ca="1" si="81"/>
        <v/>
      </c>
      <c r="AC350" s="62" t="str">
        <f t="shared" ca="1" si="82"/>
        <v/>
      </c>
      <c r="AD350" s="56" t="str">
        <f t="shared" si="83"/>
        <v/>
      </c>
      <c r="AE350" s="15" t="str">
        <f t="shared" ca="1" si="84"/>
        <v/>
      </c>
      <c r="AF350" s="15" t="str">
        <f ca="1">IF($AB350="","",IF(OR([1]Tablas!A$1&gt;MATCH("?*",$AB351:$AB367,0),INDEX($T:$T,ROW($M349)+[1]Tablas!A$1)&lt;5),"",IF(INDEX($T:$T,ROW($M349)+[1]Tablas!A$1)&lt;6,"000",SUBSTITUTE(SUBSTITUTE(SUBSTITUTE(SUBSTITUTE(SUBSTITUTE(SUBSTITUTE(SUBSTITUTE(INDIRECT(ADDRESS(ROW($M349)+[1]Tablas!A$1,COLUMN($M350))),", ",""),"Aire","1"),"Agua","2"),"Fuego","3"),"Tierra","4"),"Luz","5"),"Oscuridad","6"))))</f>
        <v/>
      </c>
      <c r="AG350" s="15" t="str">
        <f ca="1">IF($AB350="","",IF(OR([1]Tablas!B$1&gt;MATCH("?*",$AB351:$AB367,0),INDEX($T:$T,ROW($M349)+[1]Tablas!B$1)&lt;5),"",IF(INDEX($T:$T,ROW($M349)+[1]Tablas!B$1)&lt;6,"000",SUBSTITUTE(SUBSTITUTE(SUBSTITUTE(SUBSTITUTE(SUBSTITUTE(SUBSTITUTE(SUBSTITUTE(INDIRECT(ADDRESS(ROW($M349)+[1]Tablas!B$1,COLUMN($M350))),", ",""),"Aire","1"),"Agua","2"),"Fuego","3"),"Tierra","4"),"Luz","5"),"Oscuridad","6"))))</f>
        <v/>
      </c>
      <c r="AH350" s="15" t="str">
        <f ca="1">IF($AB350="","",IF(OR([1]Tablas!C$1&gt;MATCH("?*",$AB351:$AB367,0),INDEX($T:$T,ROW($M349)+[1]Tablas!C$1)&lt;5),"",IF(INDEX($T:$T,ROW($M349)+[1]Tablas!C$1)&lt;6,"000",SUBSTITUTE(SUBSTITUTE(SUBSTITUTE(SUBSTITUTE(SUBSTITUTE(SUBSTITUTE(SUBSTITUTE(INDIRECT(ADDRESS(ROW($M349)+[1]Tablas!C$1,COLUMN($M350))),", ",""),"Aire","1"),"Agua","2"),"Fuego","3"),"Tierra","4"),"Luz","5"),"Oscuridad","6"))))</f>
        <v/>
      </c>
      <c r="AI350" s="15" t="str">
        <f ca="1">IF($AB350="","",IF(OR([1]Tablas!D$1&gt;MATCH("?*",$AB351:$AB367,0),INDEX($T:$T,ROW($M349)+[1]Tablas!D$1)&lt;5),"",IF(INDEX($T:$T,ROW($M349)+[1]Tablas!D$1)&lt;6,"000",SUBSTITUTE(SUBSTITUTE(SUBSTITUTE(SUBSTITUTE(SUBSTITUTE(SUBSTITUTE(SUBSTITUTE(INDIRECT(ADDRESS(ROW($M349)+[1]Tablas!D$1,COLUMN($M350))),", ",""),"Aire","1"),"Agua","2"),"Fuego","3"),"Tierra","4"),"Luz","5"),"Oscuridad","6"))))</f>
        <v/>
      </c>
      <c r="AJ350" s="15" t="str">
        <f ca="1">IF($AB350="","",IF(OR([1]Tablas!E$1&gt;MATCH("?*",$AB351:$AB367,0),INDEX($T:$T,ROW($M349)+[1]Tablas!E$1)&lt;5),"",IF(INDEX($T:$T,ROW($M349)+[1]Tablas!E$1)&lt;6,"000",SUBSTITUTE(SUBSTITUTE(SUBSTITUTE(SUBSTITUTE(SUBSTITUTE(SUBSTITUTE(SUBSTITUTE(INDIRECT(ADDRESS(ROW($M349)+[1]Tablas!E$1,COLUMN($M350))),", ",""),"Aire","1"),"Agua","2"),"Fuego","3"),"Tierra","4"),"Luz","5"),"Oscuridad","6"))))</f>
        <v/>
      </c>
      <c r="AK350" s="15" t="str">
        <f ca="1">IF($AB350="","",IF(OR([1]Tablas!F$1&gt;MATCH("?*",$AB351:$AB367,0),INDEX($T:$T,ROW($M349)+[1]Tablas!F$1)&lt;5),"",IF(INDEX($T:$T,ROW($M349)+[1]Tablas!F$1)&lt;6,"000",SUBSTITUTE(SUBSTITUTE(SUBSTITUTE(SUBSTITUTE(SUBSTITUTE(SUBSTITUTE(SUBSTITUTE(INDIRECT(ADDRESS(ROW($M349)+[1]Tablas!F$1,COLUMN($M350))),", ",""),"Aire","1"),"Agua","2"),"Fuego","3"),"Tierra","4"),"Luz","5"),"Oscuridad","6"))))</f>
        <v/>
      </c>
    </row>
    <row r="351" spans="1:37" x14ac:dyDescent="0.25">
      <c r="A351" s="71"/>
      <c r="C351" s="15" t="str">
        <f t="shared" si="76"/>
        <v/>
      </c>
      <c r="D351" s="15" t="str">
        <f t="shared" si="77"/>
        <v/>
      </c>
      <c r="E351" s="15" t="s">
        <v>207</v>
      </c>
      <c r="F351" s="15" t="str">
        <f t="array" ref="F351">IF(C351&lt;&gt;"",ADDRESS(ROW(C351),COLUMN(C351))&amp;":"&amp;ADDRESS(ROW(C351)-1+MATCH(TRUE,C352:$C$463&lt;&gt;"",0),COLUMN(U351)),F350)</f>
        <v>$C$349:$U$352</v>
      </c>
      <c r="M351" s="18" t="str">
        <f>IFERROR(VLOOKUP(G351,ListaEfectos!$A$4:$F$77,6,0),"")</f>
        <v/>
      </c>
      <c r="N351" s="46">
        <f>IF(G351="requerimiento","Desventaja",IFERROR(IF(VLOOKUP($G351,ListaEfectos!$A$4:$F$77,1,0)&lt;&gt;"","Efecto"),IFERROR(IF(VLOOKUP($G351,ListaDesventajas!$A$2:$A$24,1,0)&lt;&gt;"","Desventaja"),G351)))</f>
        <v>0</v>
      </c>
      <c r="O351" s="17">
        <f ca="1">IF($N351="Efecto",IFERROR(VLOOKUP(H351,INDIRECT(VLOOKUP($G351,ListaEfectos!$A$4:$F$77,2,0)),2,0),0),IF($N351="Desventaja",IFERROR(VLOOKUP(H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P351" s="15">
        <f ca="1">IF($N351="Efecto",IFERROR(VLOOKUP(I351,INDIRECT(VLOOKUP($G351,ListaEfectos!$A$4:$F$77,2,0)),2,0),0),IF($N351="Desventaja",IFERROR(VLOOKUP(I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Q351" s="15">
        <f ca="1">IF($N351="Efecto",IFERROR(VLOOKUP(J351,INDIRECT(VLOOKUP($G351,ListaEfectos!$A$4:$F$77,2,0)),2,0),0),IF($N351="Desventaja",IFERROR(VLOOKUP(J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R351" s="15">
        <f ca="1">IF($N351="Efecto",IFERROR(VLOOKUP(K351,INDIRECT(VLOOKUP($G351,ListaEfectos!$A$4:$F$77,2,0)),2,0),0),IF($N351="Desventaja",IFERROR(VLOOKUP(K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S351" s="15">
        <f ca="1">IF($N351="Efecto",IFERROR(VLOOKUP(L351,INDIRECT(VLOOKUP($G351,ListaEfectos!$A$4:$F$77,2,0)),2,0),0),IF($N351="Desventaja",IFERROR(VLOOKUP(L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T351" s="52">
        <f t="shared" ca="1" si="86"/>
        <v>0</v>
      </c>
      <c r="V351" s="15" t="str">
        <f t="shared" si="87"/>
        <v/>
      </c>
      <c r="W351" s="15" t="str">
        <f t="shared" si="88"/>
        <v/>
      </c>
      <c r="X351" s="15" t="str">
        <f t="shared" si="78"/>
        <v/>
      </c>
      <c r="Y351" s="34" t="str">
        <f t="shared" ca="1" si="85"/>
        <v/>
      </c>
      <c r="Z351" s="34" t="str">
        <f t="shared" ca="1" si="79"/>
        <v/>
      </c>
      <c r="AA351" s="34" t="str">
        <f t="shared" ca="1" si="80"/>
        <v/>
      </c>
      <c r="AB351" s="61" t="str">
        <f t="shared" ca="1" si="81"/>
        <v/>
      </c>
      <c r="AC351" s="62" t="str">
        <f t="shared" ca="1" si="82"/>
        <v/>
      </c>
      <c r="AD351" s="56" t="str">
        <f t="shared" si="83"/>
        <v/>
      </c>
      <c r="AE351" s="15" t="str">
        <f t="shared" ca="1" si="84"/>
        <v/>
      </c>
      <c r="AF351" s="15" t="str">
        <f ca="1">IF($AB351="","",IF(OR([1]Tablas!A$1&gt;MATCH("?*",$AB352:$AB368,0),INDEX($T:$T,ROW($M350)+[1]Tablas!A$1)&lt;5),"",IF(INDEX($T:$T,ROW($M350)+[1]Tablas!A$1)&lt;6,"000",SUBSTITUTE(SUBSTITUTE(SUBSTITUTE(SUBSTITUTE(SUBSTITUTE(SUBSTITUTE(SUBSTITUTE(INDIRECT(ADDRESS(ROW($M350)+[1]Tablas!A$1,COLUMN($M351))),", ",""),"Aire","1"),"Agua","2"),"Fuego","3"),"Tierra","4"),"Luz","5"),"Oscuridad","6"))))</f>
        <v/>
      </c>
      <c r="AG351" s="15" t="str">
        <f ca="1">IF($AB351="","",IF(OR([1]Tablas!B$1&gt;MATCH("?*",$AB352:$AB368,0),INDEX($T:$T,ROW($M350)+[1]Tablas!B$1)&lt;5),"",IF(INDEX($T:$T,ROW($M350)+[1]Tablas!B$1)&lt;6,"000",SUBSTITUTE(SUBSTITUTE(SUBSTITUTE(SUBSTITUTE(SUBSTITUTE(SUBSTITUTE(SUBSTITUTE(INDIRECT(ADDRESS(ROW($M350)+[1]Tablas!B$1,COLUMN($M351))),", ",""),"Aire","1"),"Agua","2"),"Fuego","3"),"Tierra","4"),"Luz","5"),"Oscuridad","6"))))</f>
        <v/>
      </c>
      <c r="AH351" s="15" t="str">
        <f ca="1">IF($AB351="","",IF(OR([1]Tablas!C$1&gt;MATCH("?*",$AB352:$AB368,0),INDEX($T:$T,ROW($M350)+[1]Tablas!C$1)&lt;5),"",IF(INDEX($T:$T,ROW($M350)+[1]Tablas!C$1)&lt;6,"000",SUBSTITUTE(SUBSTITUTE(SUBSTITUTE(SUBSTITUTE(SUBSTITUTE(SUBSTITUTE(SUBSTITUTE(INDIRECT(ADDRESS(ROW($M350)+[1]Tablas!C$1,COLUMN($M351))),", ",""),"Aire","1"),"Agua","2"),"Fuego","3"),"Tierra","4"),"Luz","5"),"Oscuridad","6"))))</f>
        <v/>
      </c>
      <c r="AI351" s="15" t="str">
        <f ca="1">IF($AB351="","",IF(OR([1]Tablas!D$1&gt;MATCH("?*",$AB352:$AB368,0),INDEX($T:$T,ROW($M350)+[1]Tablas!D$1)&lt;5),"",IF(INDEX($T:$T,ROW($M350)+[1]Tablas!D$1)&lt;6,"000",SUBSTITUTE(SUBSTITUTE(SUBSTITUTE(SUBSTITUTE(SUBSTITUTE(SUBSTITUTE(SUBSTITUTE(INDIRECT(ADDRESS(ROW($M350)+[1]Tablas!D$1,COLUMN($M351))),", ",""),"Aire","1"),"Agua","2"),"Fuego","3"),"Tierra","4"),"Luz","5"),"Oscuridad","6"))))</f>
        <v/>
      </c>
      <c r="AJ351" s="15" t="str">
        <f ca="1">IF($AB351="","",IF(OR([1]Tablas!E$1&gt;MATCH("?*",$AB352:$AB368,0),INDEX($T:$T,ROW($M350)+[1]Tablas!E$1)&lt;5),"",IF(INDEX($T:$T,ROW($M350)+[1]Tablas!E$1)&lt;6,"000",SUBSTITUTE(SUBSTITUTE(SUBSTITUTE(SUBSTITUTE(SUBSTITUTE(SUBSTITUTE(SUBSTITUTE(INDIRECT(ADDRESS(ROW($M350)+[1]Tablas!E$1,COLUMN($M351))),", ",""),"Aire","1"),"Agua","2"),"Fuego","3"),"Tierra","4"),"Luz","5"),"Oscuridad","6"))))</f>
        <v/>
      </c>
      <c r="AK351" s="15" t="str">
        <f ca="1">IF($AB351="","",IF(OR([1]Tablas!F$1&gt;MATCH("?*",$AB352:$AB368,0),INDEX($T:$T,ROW($M350)+[1]Tablas!F$1)&lt;5),"",IF(INDEX($T:$T,ROW($M350)+[1]Tablas!F$1)&lt;6,"000",SUBSTITUTE(SUBSTITUTE(SUBSTITUTE(SUBSTITUTE(SUBSTITUTE(SUBSTITUTE(SUBSTITUTE(INDIRECT(ADDRESS(ROW($M350)+[1]Tablas!F$1,COLUMN($M351))),", ",""),"Aire","1"),"Agua","2"),"Fuego","3"),"Tierra","4"),"Luz","5"),"Oscuridad","6"))))</f>
        <v/>
      </c>
    </row>
    <row r="352" spans="1:37" x14ac:dyDescent="0.25">
      <c r="A352" s="71"/>
      <c r="B352" s="18" t="s">
        <v>292</v>
      </c>
      <c r="C352" s="15" t="str">
        <f t="shared" si="76"/>
        <v/>
      </c>
      <c r="D352" s="15" t="str">
        <f t="shared" si="77"/>
        <v/>
      </c>
      <c r="F352" s="15" t="str">
        <f t="array" ref="F352">IF(C352&lt;&gt;"",ADDRESS(ROW(C352),COLUMN(C352))&amp;":"&amp;ADDRESS(ROW(C352)-1+MATCH(TRUE,C353:$C$463&lt;&gt;"",0),COLUMN(U352)),F351)</f>
        <v>$C$349:$U$352</v>
      </c>
      <c r="G352" s="18" t="s">
        <v>1135</v>
      </c>
      <c r="H352" s="28" t="s">
        <v>1147</v>
      </c>
      <c r="M352" s="18" t="str">
        <f>IFERROR(VLOOKUP(G352,ListaEfectos!$A$4:$F$77,6,0),"")</f>
        <v/>
      </c>
      <c r="N352" s="46" t="str">
        <f>IF(G352="requerimiento","Desventaja",IFERROR(IF(VLOOKUP($G352,ListaEfectos!$A$4:$F$77,1,0)&lt;&gt;"","Efecto"),IFERROR(IF(VLOOKUP($G352,ListaDesventajas!$A$2:$A$24,1,0)&lt;&gt;"","Desventaja"),G352)))</f>
        <v>Desventaja</v>
      </c>
      <c r="O352" s="17">
        <f ca="1">IF($N352="Efecto",IFERROR(VLOOKUP(H352,INDIRECT(VLOOKUP($G352,ListaEfectos!$A$4:$F$77,2,0)),2,0),0),IF($N352="Desventaja",IFERROR(VLOOKUP(H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P352" s="15">
        <f ca="1">IF($N352="Efecto",IFERROR(VLOOKUP(I352,INDIRECT(VLOOKUP($G352,ListaEfectos!$A$4:$F$77,2,0)),2,0),0),IF($N352="Desventaja",IFERROR(VLOOKUP(I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Q352" s="15">
        <f ca="1">IF($N352="Efecto",IFERROR(VLOOKUP(J352,INDIRECT(VLOOKUP($G352,ListaEfectos!$A$4:$F$77,2,0)),2,0),0),IF($N352="Desventaja",IFERROR(VLOOKUP(J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R352" s="15">
        <f ca="1">IF($N352="Efecto",IFERROR(VLOOKUP(K352,INDIRECT(VLOOKUP($G352,ListaEfectos!$A$4:$F$77,2,0)),2,0),0),IF($N352="Desventaja",IFERROR(VLOOKUP(K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S352" s="15">
        <f ca="1">IF($N352="Efecto",IFERROR(VLOOKUP(L352,INDIRECT(VLOOKUP($G352,ListaEfectos!$A$4:$F$77,2,0)),2,0),0),IF($N352="Desventaja",IFERROR(VLOOKUP(L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T352" s="52">
        <f t="shared" ca="1" si="86"/>
        <v>0</v>
      </c>
      <c r="V352" s="15" t="str">
        <f t="shared" si="87"/>
        <v/>
      </c>
      <c r="W352" s="15" t="str">
        <f t="shared" si="88"/>
        <v>Requerimientos elementales (Intensidad Mayor Agua)</v>
      </c>
      <c r="X352" s="15" t="str">
        <f t="shared" si="78"/>
        <v/>
      </c>
      <c r="Y352" s="34" t="str">
        <f t="shared" ca="1" si="85"/>
        <v/>
      </c>
      <c r="Z352" s="34" t="str">
        <f t="shared" ca="1" si="79"/>
        <v/>
      </c>
      <c r="AA352" s="34" t="str">
        <f t="shared" ca="1" si="80"/>
        <v/>
      </c>
      <c r="AB352" s="61" t="str">
        <f t="shared" ca="1" si="81"/>
        <v/>
      </c>
      <c r="AC352" s="62" t="str">
        <f t="shared" ca="1" si="82"/>
        <v/>
      </c>
      <c r="AD352" s="56" t="str">
        <f t="shared" si="83"/>
        <v>Requerimientos elementales</v>
      </c>
      <c r="AE352" s="15" t="str">
        <f t="shared" ca="1" si="84"/>
        <v/>
      </c>
      <c r="AF352" s="15" t="str">
        <f ca="1">IF($AB352="","",IF(OR([1]Tablas!A$1&gt;MATCH("?*",$AB353:$AB369,0),INDEX($T:$T,ROW($M351)+[1]Tablas!A$1)&lt;5),"",IF(INDEX($T:$T,ROW($M351)+[1]Tablas!A$1)&lt;6,"000",SUBSTITUTE(SUBSTITUTE(SUBSTITUTE(SUBSTITUTE(SUBSTITUTE(SUBSTITUTE(SUBSTITUTE(INDIRECT(ADDRESS(ROW($M351)+[1]Tablas!A$1,COLUMN($M352))),", ",""),"Aire","1"),"Agua","2"),"Fuego","3"),"Tierra","4"),"Luz","5"),"Oscuridad","6"))))</f>
        <v/>
      </c>
      <c r="AG352" s="15" t="str">
        <f ca="1">IF($AB352="","",IF(OR([1]Tablas!B$1&gt;MATCH("?*",$AB353:$AB369,0),INDEX($T:$T,ROW($M351)+[1]Tablas!B$1)&lt;5),"",IF(INDEX($T:$T,ROW($M351)+[1]Tablas!B$1)&lt;6,"000",SUBSTITUTE(SUBSTITUTE(SUBSTITUTE(SUBSTITUTE(SUBSTITUTE(SUBSTITUTE(SUBSTITUTE(INDIRECT(ADDRESS(ROW($M351)+[1]Tablas!B$1,COLUMN($M352))),", ",""),"Aire","1"),"Agua","2"),"Fuego","3"),"Tierra","4"),"Luz","5"),"Oscuridad","6"))))</f>
        <v/>
      </c>
      <c r="AH352" s="15" t="str">
        <f ca="1">IF($AB352="","",IF(OR([1]Tablas!C$1&gt;MATCH("?*",$AB353:$AB369,0),INDEX($T:$T,ROW($M351)+[1]Tablas!C$1)&lt;5),"",IF(INDEX($T:$T,ROW($M351)+[1]Tablas!C$1)&lt;6,"000",SUBSTITUTE(SUBSTITUTE(SUBSTITUTE(SUBSTITUTE(SUBSTITUTE(SUBSTITUTE(SUBSTITUTE(INDIRECT(ADDRESS(ROW($M351)+[1]Tablas!C$1,COLUMN($M352))),", ",""),"Aire","1"),"Agua","2"),"Fuego","3"),"Tierra","4"),"Luz","5"),"Oscuridad","6"))))</f>
        <v/>
      </c>
      <c r="AI352" s="15" t="str">
        <f ca="1">IF($AB352="","",IF(OR([1]Tablas!D$1&gt;MATCH("?*",$AB353:$AB369,0),INDEX($T:$T,ROW($M351)+[1]Tablas!D$1)&lt;5),"",IF(INDEX($T:$T,ROW($M351)+[1]Tablas!D$1)&lt;6,"000",SUBSTITUTE(SUBSTITUTE(SUBSTITUTE(SUBSTITUTE(SUBSTITUTE(SUBSTITUTE(SUBSTITUTE(INDIRECT(ADDRESS(ROW($M351)+[1]Tablas!D$1,COLUMN($M352))),", ",""),"Aire","1"),"Agua","2"),"Fuego","3"),"Tierra","4"),"Luz","5"),"Oscuridad","6"))))</f>
        <v/>
      </c>
      <c r="AJ352" s="15" t="str">
        <f ca="1">IF($AB352="","",IF(OR([1]Tablas!E$1&gt;MATCH("?*",$AB353:$AB369,0),INDEX($T:$T,ROW($M351)+[1]Tablas!E$1)&lt;5),"",IF(INDEX($T:$T,ROW($M351)+[1]Tablas!E$1)&lt;6,"000",SUBSTITUTE(SUBSTITUTE(SUBSTITUTE(SUBSTITUTE(SUBSTITUTE(SUBSTITUTE(SUBSTITUTE(INDIRECT(ADDRESS(ROW($M351)+[1]Tablas!E$1,COLUMN($M352))),", ",""),"Aire","1"),"Agua","2"),"Fuego","3"),"Tierra","4"),"Luz","5"),"Oscuridad","6"))))</f>
        <v/>
      </c>
      <c r="AK352" s="15" t="str">
        <f ca="1">IF($AB352="","",IF(OR([1]Tablas!F$1&gt;MATCH("?*",$AB353:$AB369,0),INDEX($T:$T,ROW($M351)+[1]Tablas!F$1)&lt;5),"",IF(INDEX($T:$T,ROW($M351)+[1]Tablas!F$1)&lt;6,"000",SUBSTITUTE(SUBSTITUTE(SUBSTITUTE(SUBSTITUTE(SUBSTITUTE(SUBSTITUTE(SUBSTITUTE(INDIRECT(ADDRESS(ROW($M351)+[1]Tablas!F$1,COLUMN($M352))),", ",""),"Aire","1"),"Agua","2"),"Fuego","3"),"Tierra","4"),"Luz","5"),"Oscuridad","6"))))</f>
        <v/>
      </c>
    </row>
    <row r="353" spans="1:37" x14ac:dyDescent="0.25">
      <c r="A353" s="71"/>
      <c r="B353" s="18" t="s">
        <v>499</v>
      </c>
      <c r="C353" s="15">
        <f t="shared" si="76"/>
        <v>110</v>
      </c>
      <c r="D353" s="15">
        <f t="shared" si="77"/>
        <v>3</v>
      </c>
      <c r="E353" s="15" t="s">
        <v>70</v>
      </c>
      <c r="F353" s="15" t="str">
        <f t="array" ref="F353">IF(C353&lt;&gt;"",ADDRESS(ROW(C353),COLUMN(C353))&amp;":"&amp;ADDRESS(ROW(C353)-1+MATCH(TRUE,C354:$C$463&lt;&gt;"",0),COLUMN(U353)),F352)</f>
        <v>$C$353:$U$359</v>
      </c>
      <c r="G353" s="18" t="s">
        <v>982</v>
      </c>
      <c r="H353" s="28" t="s">
        <v>355</v>
      </c>
      <c r="M353" s="18" t="str">
        <f>IFERROR(VLOOKUP(G353,ListaEfectos!$A$4:$F$77,6,0),"")</f>
        <v>Fuego, Luz, Oscuridad</v>
      </c>
      <c r="N353" s="46" t="str">
        <f>IF(G353="requerimiento","Desventaja",IFERROR(IF(VLOOKUP($G353,ListaEfectos!$A$4:$F$77,1,0)&lt;&gt;"","Efecto"),IFERROR(IF(VLOOKUP($G353,ListaDesventajas!$A$2:$A$24,1,0)&lt;&gt;"","Desventaja"),G353)))</f>
        <v>Efecto</v>
      </c>
      <c r="O353" s="17">
        <f ca="1">IF($N353="Efecto",IFERROR(VLOOKUP(H353,INDIRECT(VLOOKUP($G353,ListaEfectos!$A$4:$F$77,2,0)),2,0),0),IF($N353="Desventaja",IFERROR(VLOOKUP(H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25</v>
      </c>
      <c r="P353" s="15">
        <f ca="1">IF($N353="Efecto",IFERROR(VLOOKUP(I353,INDIRECT(VLOOKUP($G353,ListaEfectos!$A$4:$F$77,2,0)),2,0),0),IF($N353="Desventaja",IFERROR(VLOOKUP(I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0</v>
      </c>
      <c r="Q353" s="15">
        <f ca="1">IF($N353="Efecto",IFERROR(VLOOKUP(J353,INDIRECT(VLOOKUP($G353,ListaEfectos!$A$4:$F$77,2,0)),2,0),0),IF($N353="Desventaja",IFERROR(VLOOKUP(J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0</v>
      </c>
      <c r="R353" s="15">
        <f ca="1">IF($N353="Efecto",IFERROR(VLOOKUP(K353,INDIRECT(VLOOKUP($G353,ListaEfectos!$A$4:$F$77,2,0)),2,0),0),IF($N353="Desventaja",IFERROR(VLOOKUP(K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0</v>
      </c>
      <c r="S353" s="15">
        <f ca="1">IF($N353="Efecto",IFERROR(VLOOKUP(L353,INDIRECT(VLOOKUP($G353,ListaEfectos!$A$4:$F$77,2,0)),2,0),0),IF($N353="Desventaja",IFERROR(VLOOKUP(L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0</v>
      </c>
      <c r="T353" s="52">
        <f t="shared" ca="1" si="86"/>
        <v>25</v>
      </c>
      <c r="V353" s="15" t="str">
        <f t="shared" si="87"/>
        <v>Ataque con área (50 metros de radio)</v>
      </c>
      <c r="W353" s="15" t="str">
        <f t="shared" si="88"/>
        <v/>
      </c>
      <c r="X353" s="15" t="str">
        <f t="shared" si="78"/>
        <v/>
      </c>
      <c r="Y353" s="34" t="str">
        <f t="shared" ca="1" si="85"/>
        <v>Ataque con área (50 metros de radio), Potenciar Crítico (+50), Aumento de Daño (+50), Ataque elemental (Fuego), Ataque indirecto (Nv 3)</v>
      </c>
      <c r="Z353" s="34" t="str">
        <f t="shared" ca="1" si="79"/>
        <v>Condición (Terreno Determinado: Tierra)</v>
      </c>
      <c r="AA353" s="34" t="str">
        <f t="shared" ca="1" si="80"/>
        <v/>
      </c>
      <c r="AB353" s="61" t="str">
        <f t="shared" ca="1" si="81"/>
        <v>Ataque con área (50 metros de radio), Potenciar Crítico (+50), Aumento de Daño (+50), Ataque elemental (Fuego), Ataque indirecto (Nv 3)</v>
      </c>
      <c r="AC353" s="62" t="str">
        <f t="shared" ca="1" si="82"/>
        <v>Condición (Terreno Determinado: Tierra)</v>
      </c>
      <c r="AD353" s="56" t="str">
        <f t="shared" si="83"/>
        <v>Erupción Volcánica</v>
      </c>
      <c r="AE353" s="15" t="str">
        <f t="shared" ca="1" si="84"/>
        <v>Fuego, Luz, Oscuridad, Fuego, Tierra, Fuego, Variable, Agua, Aire, Oscuridad</v>
      </c>
      <c r="AF353" s="15" t="str">
        <f ca="1">IF($AB353="","",IF(OR([1]Tablas!A$1&gt;MATCH("?*",$AB354:$AB370,0),INDEX($T:$T,ROW($M352)+[1]Tablas!A$1)&lt;5),"",IF(INDEX($T:$T,ROW($M352)+[1]Tablas!A$1)&lt;6,"000",SUBSTITUTE(SUBSTITUTE(SUBSTITUTE(SUBSTITUTE(SUBSTITUTE(SUBSTITUTE(SUBSTITUTE(INDIRECT(ADDRESS(ROW($M352)+[1]Tablas!A$1,COLUMN($M353))),", ",""),"Aire","1"),"Agua","2"),"Fuego","3"),"Tierra","4"),"Luz","5"),"Oscuridad","6"))))</f>
        <v>356</v>
      </c>
      <c r="AG353" s="15" t="str">
        <f ca="1">IF($AB353="","",IF(OR([1]Tablas!B$1&gt;MATCH("?*",$AB354:$AB370,0),INDEX($T:$T,ROW($M352)+[1]Tablas!B$1)&lt;5),"",IF(INDEX($T:$T,ROW($M352)+[1]Tablas!B$1)&lt;6,"000",SUBSTITUTE(SUBSTITUTE(SUBSTITUTE(SUBSTITUTE(SUBSTITUTE(SUBSTITUTE(SUBSTITUTE(INDIRECT(ADDRESS(ROW($M352)+[1]Tablas!B$1,COLUMN($M353))),", ",""),"Aire","1"),"Agua","2"),"Fuego","3"),"Tierra","4"),"Luz","5"),"Oscuridad","6"))))</f>
        <v>34</v>
      </c>
      <c r="AH353" s="15" t="str">
        <f ca="1">IF($AB353="","",IF(OR([1]Tablas!C$1&gt;MATCH("?*",$AB354:$AB370,0),INDEX($T:$T,ROW($M352)+[1]Tablas!C$1)&lt;5),"",IF(INDEX($T:$T,ROW($M352)+[1]Tablas!C$1)&lt;6,"000",SUBSTITUTE(SUBSTITUTE(SUBSTITUTE(SUBSTITUTE(SUBSTITUTE(SUBSTITUTE(SUBSTITUTE(INDIRECT(ADDRESS(ROW($M352)+[1]Tablas!C$1,COLUMN($M353))),", ",""),"Aire","1"),"Agua","2"),"Fuego","3"),"Tierra","4"),"Luz","5"),"Oscuridad","6"))))</f>
        <v>3</v>
      </c>
      <c r="AI353" s="15" t="str">
        <f ca="1">IF($AB353="","",IF(OR([1]Tablas!D$1&gt;MATCH("?*",$AB354:$AB370,0),INDEX($T:$T,ROW($M352)+[1]Tablas!D$1)&lt;5),"",IF(INDEX($T:$T,ROW($M352)+[1]Tablas!D$1)&lt;6,"000",SUBSTITUTE(SUBSTITUTE(SUBSTITUTE(SUBSTITUTE(SUBSTITUTE(SUBSTITUTE(SUBSTITUTE(INDIRECT(ADDRESS(ROW($M352)+[1]Tablas!D$1,COLUMN($M353))),", ",""),"Aire","1"),"Agua","2"),"Fuego","3"),"Tierra","4"),"Luz","5"),"Oscuridad","6"))))</f>
        <v>000</v>
      </c>
      <c r="AJ353" s="15" t="str">
        <f ca="1">IF($AB353="","",IF(OR([1]Tablas!E$1&gt;MATCH("?*",$AB354:$AB370,0),INDEX($T:$T,ROW($M352)+[1]Tablas!E$1)&lt;5),"",IF(INDEX($T:$T,ROW($M352)+[1]Tablas!E$1)&lt;6,"000",SUBSTITUTE(SUBSTITUTE(SUBSTITUTE(SUBSTITUTE(SUBSTITUTE(SUBSTITUTE(SUBSTITUTE(INDIRECT(ADDRESS(ROW($M352)+[1]Tablas!E$1,COLUMN($M353))),", ",""),"Aire","1"),"Agua","2"),"Fuego","3"),"Tierra","4"),"Luz","5"),"Oscuridad","6"))))</f>
        <v/>
      </c>
      <c r="AK353" s="15" t="str">
        <f ca="1">IF($AB353="","",IF(OR([1]Tablas!F$1&gt;MATCH("?*",$AB354:$AB370,0),INDEX($T:$T,ROW($M352)+[1]Tablas!F$1)&lt;5),"",IF(INDEX($T:$T,ROW($M352)+[1]Tablas!F$1)&lt;6,"000",SUBSTITUTE(SUBSTITUTE(SUBSTITUTE(SUBSTITUTE(SUBSTITUTE(SUBSTITUTE(SUBSTITUTE(INDIRECT(ADDRESS(ROW($M352)+[1]Tablas!F$1,COLUMN($M353))),", ",""),"Aire","1"),"Agua","2"),"Fuego","3"),"Tierra","4"),"Luz","5"),"Oscuridad","6"))))</f>
        <v/>
      </c>
    </row>
    <row r="354" spans="1:37" x14ac:dyDescent="0.25">
      <c r="A354" s="71"/>
      <c r="C354" s="15" t="str">
        <f t="shared" si="76"/>
        <v/>
      </c>
      <c r="D354" s="15" t="str">
        <f t="shared" si="77"/>
        <v/>
      </c>
      <c r="E354" s="15" t="s">
        <v>208</v>
      </c>
      <c r="F354" s="15" t="str">
        <f t="array" ref="F354">IF(C354&lt;&gt;"",ADDRESS(ROW(C354),COLUMN(C354))&amp;":"&amp;ADDRESS(ROW(C354)-1+MATCH(TRUE,C355:$C$463&lt;&gt;"",0),COLUMN(U354)),F353)</f>
        <v>$C$353:$U$359</v>
      </c>
      <c r="G354" s="18" t="s">
        <v>254</v>
      </c>
      <c r="H354" s="16" t="s">
        <v>343</v>
      </c>
      <c r="M354" s="18" t="str">
        <f>IFERROR(VLOOKUP(G354,ListaEfectos!$A$4:$F$77,6,0),"")</f>
        <v>Fuego, Tierra</v>
      </c>
      <c r="N354" s="46" t="str">
        <f>IF(G354="requerimiento","Desventaja",IFERROR(IF(VLOOKUP($G354,ListaEfectos!$A$4:$F$77,1,0)&lt;&gt;"","Efecto"),IFERROR(IF(VLOOKUP($G354,ListaDesventajas!$A$2:$A$24,1,0)&lt;&gt;"","Desventaja"),G354)))</f>
        <v>Efecto</v>
      </c>
      <c r="O354" s="17">
        <f ca="1">IF($N354="Efecto",IFERROR(VLOOKUP(H354,INDIRECT(VLOOKUP($G354,ListaEfectos!$A$4:$F$77,2,0)),2,0),0),IF($N354="Desventaja",IFERROR(VLOOKUP(H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15</v>
      </c>
      <c r="P354" s="15">
        <f ca="1">IF($N354="Efecto",IFERROR(VLOOKUP(I354,INDIRECT(VLOOKUP($G354,ListaEfectos!$A$4:$F$77,2,0)),2,0),0),IF($N354="Desventaja",IFERROR(VLOOKUP(I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0</v>
      </c>
      <c r="Q354" s="15">
        <f ca="1">IF($N354="Efecto",IFERROR(VLOOKUP(J354,INDIRECT(VLOOKUP($G354,ListaEfectos!$A$4:$F$77,2,0)),2,0),0),IF($N354="Desventaja",IFERROR(VLOOKUP(J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0</v>
      </c>
      <c r="R354" s="15">
        <f ca="1">IF($N354="Efecto",IFERROR(VLOOKUP(K354,INDIRECT(VLOOKUP($G354,ListaEfectos!$A$4:$F$77,2,0)),2,0),0),IF($N354="Desventaja",IFERROR(VLOOKUP(K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0</v>
      </c>
      <c r="S354" s="15">
        <f ca="1">IF($N354="Efecto",IFERROR(VLOOKUP(L354,INDIRECT(VLOOKUP($G354,ListaEfectos!$A$4:$F$77,2,0)),2,0),0),IF($N354="Desventaja",IFERROR(VLOOKUP(L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0</v>
      </c>
      <c r="T354" s="52">
        <f t="shared" ca="1" si="86"/>
        <v>15</v>
      </c>
      <c r="V354" s="15" t="str">
        <f t="shared" si="87"/>
        <v>Potenciar Crítico (+50)</v>
      </c>
      <c r="W354" s="15" t="str">
        <f t="shared" si="88"/>
        <v/>
      </c>
      <c r="X354" s="15" t="str">
        <f t="shared" si="78"/>
        <v/>
      </c>
      <c r="Y354" s="34" t="str">
        <f t="shared" ca="1" si="85"/>
        <v/>
      </c>
      <c r="Z354" s="34" t="str">
        <f t="shared" ca="1" si="79"/>
        <v/>
      </c>
      <c r="AA354" s="34" t="str">
        <f t="shared" ca="1" si="80"/>
        <v/>
      </c>
      <c r="AB354" s="61" t="str">
        <f t="shared" ca="1" si="81"/>
        <v/>
      </c>
      <c r="AC354" s="62" t="str">
        <f t="shared" ca="1" si="82"/>
        <v/>
      </c>
      <c r="AD354" s="56" t="str">
        <f t="shared" si="83"/>
        <v/>
      </c>
      <c r="AE354" s="15" t="str">
        <f t="shared" ca="1" si="84"/>
        <v/>
      </c>
      <c r="AF354" s="15" t="str">
        <f ca="1">IF($AB354="","",IF(OR([1]Tablas!A$1&gt;MATCH("?*",$AB355:$AB371,0),INDEX($T:$T,ROW($M353)+[1]Tablas!A$1)&lt;5),"",IF(INDEX($T:$T,ROW($M353)+[1]Tablas!A$1)&lt;6,"000",SUBSTITUTE(SUBSTITUTE(SUBSTITUTE(SUBSTITUTE(SUBSTITUTE(SUBSTITUTE(SUBSTITUTE(INDIRECT(ADDRESS(ROW($M353)+[1]Tablas!A$1,COLUMN($M354))),", ",""),"Aire","1"),"Agua","2"),"Fuego","3"),"Tierra","4"),"Luz","5"),"Oscuridad","6"))))</f>
        <v/>
      </c>
      <c r="AG354" s="15" t="str">
        <f ca="1">IF($AB354="","",IF(OR([1]Tablas!B$1&gt;MATCH("?*",$AB355:$AB371,0),INDEX($T:$T,ROW($M353)+[1]Tablas!B$1)&lt;5),"",IF(INDEX($T:$T,ROW($M353)+[1]Tablas!B$1)&lt;6,"000",SUBSTITUTE(SUBSTITUTE(SUBSTITUTE(SUBSTITUTE(SUBSTITUTE(SUBSTITUTE(SUBSTITUTE(INDIRECT(ADDRESS(ROW($M353)+[1]Tablas!B$1,COLUMN($M354))),", ",""),"Aire","1"),"Agua","2"),"Fuego","3"),"Tierra","4"),"Luz","5"),"Oscuridad","6"))))</f>
        <v/>
      </c>
      <c r="AH354" s="15" t="str">
        <f ca="1">IF($AB354="","",IF(OR([1]Tablas!C$1&gt;MATCH("?*",$AB355:$AB371,0),INDEX($T:$T,ROW($M353)+[1]Tablas!C$1)&lt;5),"",IF(INDEX($T:$T,ROW($M353)+[1]Tablas!C$1)&lt;6,"000",SUBSTITUTE(SUBSTITUTE(SUBSTITUTE(SUBSTITUTE(SUBSTITUTE(SUBSTITUTE(SUBSTITUTE(INDIRECT(ADDRESS(ROW($M353)+[1]Tablas!C$1,COLUMN($M354))),", ",""),"Aire","1"),"Agua","2"),"Fuego","3"),"Tierra","4"),"Luz","5"),"Oscuridad","6"))))</f>
        <v/>
      </c>
      <c r="AI354" s="15" t="str">
        <f ca="1">IF($AB354="","",IF(OR([1]Tablas!D$1&gt;MATCH("?*",$AB355:$AB371,0),INDEX($T:$T,ROW($M353)+[1]Tablas!D$1)&lt;5),"",IF(INDEX($T:$T,ROW($M353)+[1]Tablas!D$1)&lt;6,"000",SUBSTITUTE(SUBSTITUTE(SUBSTITUTE(SUBSTITUTE(SUBSTITUTE(SUBSTITUTE(SUBSTITUTE(INDIRECT(ADDRESS(ROW($M353)+[1]Tablas!D$1,COLUMN($M354))),", ",""),"Aire","1"),"Agua","2"),"Fuego","3"),"Tierra","4"),"Luz","5"),"Oscuridad","6"))))</f>
        <v/>
      </c>
      <c r="AJ354" s="15" t="str">
        <f ca="1">IF($AB354="","",IF(OR([1]Tablas!E$1&gt;MATCH("?*",$AB355:$AB371,0),INDEX($T:$T,ROW($M353)+[1]Tablas!E$1)&lt;5),"",IF(INDEX($T:$T,ROW($M353)+[1]Tablas!E$1)&lt;6,"000",SUBSTITUTE(SUBSTITUTE(SUBSTITUTE(SUBSTITUTE(SUBSTITUTE(SUBSTITUTE(SUBSTITUTE(INDIRECT(ADDRESS(ROW($M353)+[1]Tablas!E$1,COLUMN($M354))),", ",""),"Aire","1"),"Agua","2"),"Fuego","3"),"Tierra","4"),"Luz","5"),"Oscuridad","6"))))</f>
        <v/>
      </c>
      <c r="AK354" s="15" t="str">
        <f ca="1">IF($AB354="","",IF(OR([1]Tablas!F$1&gt;MATCH("?*",$AB355:$AB371,0),INDEX($T:$T,ROW($M353)+[1]Tablas!F$1)&lt;5),"",IF(INDEX($T:$T,ROW($M353)+[1]Tablas!F$1)&lt;6,"000",SUBSTITUTE(SUBSTITUTE(SUBSTITUTE(SUBSTITUTE(SUBSTITUTE(SUBSTITUTE(SUBSTITUTE(INDIRECT(ADDRESS(ROW($M353)+[1]Tablas!F$1,COLUMN($M354))),", ",""),"Aire","1"),"Agua","2"),"Fuego","3"),"Tierra","4"),"Luz","5"),"Oscuridad","6"))))</f>
        <v/>
      </c>
    </row>
    <row r="355" spans="1:37" x14ac:dyDescent="0.25">
      <c r="A355" s="71"/>
      <c r="C355" s="15" t="str">
        <f t="shared" si="76"/>
        <v/>
      </c>
      <c r="D355" s="15" t="str">
        <f t="shared" si="77"/>
        <v/>
      </c>
      <c r="E355" s="15" t="s">
        <v>125</v>
      </c>
      <c r="F355" s="15" t="str">
        <f t="array" ref="F355">IF(C355&lt;&gt;"",ADDRESS(ROW(C355),COLUMN(C355))&amp;":"&amp;ADDRESS(ROW(C355)-1+MATCH(TRUE,C356:$C$463&lt;&gt;"",0),COLUMN(U355)),F354)</f>
        <v>$C$353:$U$359</v>
      </c>
      <c r="G355" s="18" t="s">
        <v>247</v>
      </c>
      <c r="H355" s="16" t="s">
        <v>343</v>
      </c>
      <c r="M355" s="18" t="str">
        <f>IFERROR(VLOOKUP(G355,ListaEfectos!$A$4:$F$77,6,0),"")</f>
        <v>Fuego</v>
      </c>
      <c r="N355" s="46" t="str">
        <f>IF(G355="requerimiento","Desventaja",IFERROR(IF(VLOOKUP($G355,ListaEfectos!$A$4:$F$77,1,0)&lt;&gt;"","Efecto"),IFERROR(IF(VLOOKUP($G355,ListaDesventajas!$A$2:$A$24,1,0)&lt;&gt;"","Desventaja"),G355)))</f>
        <v>Efecto</v>
      </c>
      <c r="O355" s="17">
        <f ca="1">IF($N355="Efecto",IFERROR(VLOOKUP(H355,INDIRECT(VLOOKUP($G355,ListaEfectos!$A$4:$F$77,2,0)),2,0),0),IF($N355="Desventaja",IFERROR(VLOOKUP(H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15</v>
      </c>
      <c r="P355" s="15">
        <f ca="1">IF($N355="Efecto",IFERROR(VLOOKUP(I355,INDIRECT(VLOOKUP($G355,ListaEfectos!$A$4:$F$77,2,0)),2,0),0),IF($N355="Desventaja",IFERROR(VLOOKUP(I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0</v>
      </c>
      <c r="Q355" s="15">
        <f ca="1">IF($N355="Efecto",IFERROR(VLOOKUP(J355,INDIRECT(VLOOKUP($G355,ListaEfectos!$A$4:$F$77,2,0)),2,0),0),IF($N355="Desventaja",IFERROR(VLOOKUP(J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0</v>
      </c>
      <c r="R355" s="15">
        <f ca="1">IF($N355="Efecto",IFERROR(VLOOKUP(K355,INDIRECT(VLOOKUP($G355,ListaEfectos!$A$4:$F$77,2,0)),2,0),0),IF($N355="Desventaja",IFERROR(VLOOKUP(K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0</v>
      </c>
      <c r="S355" s="15">
        <f ca="1">IF($N355="Efecto",IFERROR(VLOOKUP(L355,INDIRECT(VLOOKUP($G355,ListaEfectos!$A$4:$F$77,2,0)),2,0),0),IF($N355="Desventaja",IFERROR(VLOOKUP(L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0</v>
      </c>
      <c r="T355" s="52">
        <f t="shared" ca="1" si="86"/>
        <v>15</v>
      </c>
      <c r="V355" s="15" t="str">
        <f t="shared" si="87"/>
        <v>Aumento de Daño (+50)</v>
      </c>
      <c r="W355" s="15" t="str">
        <f t="shared" si="88"/>
        <v/>
      </c>
      <c r="X355" s="15" t="str">
        <f t="shared" si="78"/>
        <v/>
      </c>
      <c r="Y355" s="34" t="str">
        <f t="shared" ca="1" si="85"/>
        <v/>
      </c>
      <c r="Z355" s="34" t="str">
        <f t="shared" ca="1" si="79"/>
        <v/>
      </c>
      <c r="AA355" s="34" t="str">
        <f t="shared" ca="1" si="80"/>
        <v/>
      </c>
      <c r="AB355" s="61" t="str">
        <f t="shared" ca="1" si="81"/>
        <v/>
      </c>
      <c r="AC355" s="62" t="str">
        <f t="shared" ca="1" si="82"/>
        <v/>
      </c>
      <c r="AD355" s="56" t="str">
        <f t="shared" si="83"/>
        <v/>
      </c>
      <c r="AE355" s="15" t="str">
        <f t="shared" ca="1" si="84"/>
        <v/>
      </c>
      <c r="AF355" s="15" t="str">
        <f ca="1">IF($AB355="","",IF(OR([1]Tablas!A$1&gt;MATCH("?*",$AB356:$AB372,0),INDEX($T:$T,ROW($M354)+[1]Tablas!A$1)&lt;5),"",IF(INDEX($T:$T,ROW($M354)+[1]Tablas!A$1)&lt;6,"000",SUBSTITUTE(SUBSTITUTE(SUBSTITUTE(SUBSTITUTE(SUBSTITUTE(SUBSTITUTE(SUBSTITUTE(INDIRECT(ADDRESS(ROW($M354)+[1]Tablas!A$1,COLUMN($M355))),", ",""),"Aire","1"),"Agua","2"),"Fuego","3"),"Tierra","4"),"Luz","5"),"Oscuridad","6"))))</f>
        <v/>
      </c>
      <c r="AG355" s="15" t="str">
        <f ca="1">IF($AB355="","",IF(OR([1]Tablas!B$1&gt;MATCH("?*",$AB356:$AB372,0),INDEX($T:$T,ROW($M354)+[1]Tablas!B$1)&lt;5),"",IF(INDEX($T:$T,ROW($M354)+[1]Tablas!B$1)&lt;6,"000",SUBSTITUTE(SUBSTITUTE(SUBSTITUTE(SUBSTITUTE(SUBSTITUTE(SUBSTITUTE(SUBSTITUTE(INDIRECT(ADDRESS(ROW($M354)+[1]Tablas!B$1,COLUMN($M355))),", ",""),"Aire","1"),"Agua","2"),"Fuego","3"),"Tierra","4"),"Luz","5"),"Oscuridad","6"))))</f>
        <v/>
      </c>
      <c r="AH355" s="15" t="str">
        <f ca="1">IF($AB355="","",IF(OR([1]Tablas!C$1&gt;MATCH("?*",$AB356:$AB372,0),INDEX($T:$T,ROW($M354)+[1]Tablas!C$1)&lt;5),"",IF(INDEX($T:$T,ROW($M354)+[1]Tablas!C$1)&lt;6,"000",SUBSTITUTE(SUBSTITUTE(SUBSTITUTE(SUBSTITUTE(SUBSTITUTE(SUBSTITUTE(SUBSTITUTE(INDIRECT(ADDRESS(ROW($M354)+[1]Tablas!C$1,COLUMN($M355))),", ",""),"Aire","1"),"Agua","2"),"Fuego","3"),"Tierra","4"),"Luz","5"),"Oscuridad","6"))))</f>
        <v/>
      </c>
      <c r="AI355" s="15" t="str">
        <f ca="1">IF($AB355="","",IF(OR([1]Tablas!D$1&gt;MATCH("?*",$AB356:$AB372,0),INDEX($T:$T,ROW($M354)+[1]Tablas!D$1)&lt;5),"",IF(INDEX($T:$T,ROW($M354)+[1]Tablas!D$1)&lt;6,"000",SUBSTITUTE(SUBSTITUTE(SUBSTITUTE(SUBSTITUTE(SUBSTITUTE(SUBSTITUTE(SUBSTITUTE(INDIRECT(ADDRESS(ROW($M354)+[1]Tablas!D$1,COLUMN($M355))),", ",""),"Aire","1"),"Agua","2"),"Fuego","3"),"Tierra","4"),"Luz","5"),"Oscuridad","6"))))</f>
        <v/>
      </c>
      <c r="AJ355" s="15" t="str">
        <f ca="1">IF($AB355="","",IF(OR([1]Tablas!E$1&gt;MATCH("?*",$AB356:$AB372,0),INDEX($T:$T,ROW($M354)+[1]Tablas!E$1)&lt;5),"",IF(INDEX($T:$T,ROW($M354)+[1]Tablas!E$1)&lt;6,"000",SUBSTITUTE(SUBSTITUTE(SUBSTITUTE(SUBSTITUTE(SUBSTITUTE(SUBSTITUTE(SUBSTITUTE(INDIRECT(ADDRESS(ROW($M354)+[1]Tablas!E$1,COLUMN($M355))),", ",""),"Aire","1"),"Agua","2"),"Fuego","3"),"Tierra","4"),"Luz","5"),"Oscuridad","6"))))</f>
        <v/>
      </c>
      <c r="AK355" s="15" t="str">
        <f ca="1">IF($AB355="","",IF(OR([1]Tablas!F$1&gt;MATCH("?*",$AB356:$AB372,0),INDEX($T:$T,ROW($M354)+[1]Tablas!F$1)&lt;5),"",IF(INDEX($T:$T,ROW($M354)+[1]Tablas!F$1)&lt;6,"000",SUBSTITUTE(SUBSTITUTE(SUBSTITUTE(SUBSTITUTE(SUBSTITUTE(SUBSTITUTE(SUBSTITUTE(INDIRECT(ADDRESS(ROW($M354)+[1]Tablas!F$1,COLUMN($M355))),", ",""),"Aire","1"),"Agua","2"),"Fuego","3"),"Tierra","4"),"Luz","5"),"Oscuridad","6"))))</f>
        <v/>
      </c>
    </row>
    <row r="356" spans="1:37" x14ac:dyDescent="0.25">
      <c r="A356" s="71"/>
      <c r="C356" s="15" t="str">
        <f t="shared" si="76"/>
        <v/>
      </c>
      <c r="D356" s="15" t="str">
        <f t="shared" si="77"/>
        <v/>
      </c>
      <c r="E356" s="15" t="s">
        <v>131</v>
      </c>
      <c r="F356" s="15" t="str">
        <f t="array" ref="F356">IF(C356&lt;&gt;"",ADDRESS(ROW(C356),COLUMN(C356))&amp;":"&amp;ADDRESS(ROW(C356)-1+MATCH(TRUE,C357:$C$463&lt;&gt;"",0),COLUMN(U356)),F355)</f>
        <v>$C$353:$U$359</v>
      </c>
      <c r="G356" s="18" t="s">
        <v>985</v>
      </c>
      <c r="H356" s="28" t="s">
        <v>249</v>
      </c>
      <c r="M356" s="18" t="str">
        <f>IFERROR(VLOOKUP(G356,ListaEfectos!$A$4:$F$77,6,0),"")</f>
        <v>Variable</v>
      </c>
      <c r="N356" s="46" t="str">
        <f>IF(G356="requerimiento","Desventaja",IFERROR(IF(VLOOKUP($G356,ListaEfectos!$A$4:$F$77,1,0)&lt;&gt;"","Efecto"),IFERROR(IF(VLOOKUP($G356,ListaDesventajas!$A$2:$A$24,1,0)&lt;&gt;"","Desventaja"),G356)))</f>
        <v>Efecto</v>
      </c>
      <c r="O356" s="17">
        <f ca="1">IF($N356="Efecto",IFERROR(VLOOKUP(H356,INDIRECT(VLOOKUP($G356,ListaEfectos!$A$4:$F$77,2,0)),2,0),0),IF($N356="Desventaja",IFERROR(VLOOKUP(H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5</v>
      </c>
      <c r="P356" s="15">
        <f ca="1">IF($N356="Efecto",IFERROR(VLOOKUP(I356,INDIRECT(VLOOKUP($G356,ListaEfectos!$A$4:$F$77,2,0)),2,0),0),IF($N356="Desventaja",IFERROR(VLOOKUP(I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0</v>
      </c>
      <c r="Q356" s="15">
        <f ca="1">IF($N356="Efecto",IFERROR(VLOOKUP(J356,INDIRECT(VLOOKUP($G356,ListaEfectos!$A$4:$F$77,2,0)),2,0),0),IF($N356="Desventaja",IFERROR(VLOOKUP(J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0</v>
      </c>
      <c r="R356" s="15">
        <f ca="1">IF($N356="Efecto",IFERROR(VLOOKUP(K356,INDIRECT(VLOOKUP($G356,ListaEfectos!$A$4:$F$77,2,0)),2,0),0),IF($N356="Desventaja",IFERROR(VLOOKUP(K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0</v>
      </c>
      <c r="S356" s="15">
        <f ca="1">IF($N356="Efecto",IFERROR(VLOOKUP(L356,INDIRECT(VLOOKUP($G356,ListaEfectos!$A$4:$F$77,2,0)),2,0),0),IF($N356="Desventaja",IFERROR(VLOOKUP(L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0</v>
      </c>
      <c r="T356" s="52">
        <f t="shared" ca="1" si="86"/>
        <v>5</v>
      </c>
      <c r="V356" s="15" t="str">
        <f t="shared" si="87"/>
        <v>Ataque elemental (Fuego)</v>
      </c>
      <c r="W356" s="15" t="str">
        <f t="shared" si="88"/>
        <v/>
      </c>
      <c r="X356" s="15" t="str">
        <f t="shared" si="78"/>
        <v/>
      </c>
      <c r="Y356" s="34" t="str">
        <f t="shared" ca="1" si="85"/>
        <v/>
      </c>
      <c r="Z356" s="34" t="str">
        <f t="shared" ca="1" si="79"/>
        <v/>
      </c>
      <c r="AA356" s="34" t="str">
        <f t="shared" ca="1" si="80"/>
        <v/>
      </c>
      <c r="AB356" s="61" t="str">
        <f t="shared" ca="1" si="81"/>
        <v/>
      </c>
      <c r="AC356" s="62" t="str">
        <f t="shared" ca="1" si="82"/>
        <v/>
      </c>
      <c r="AD356" s="56" t="str">
        <f t="shared" si="83"/>
        <v/>
      </c>
      <c r="AE356" s="15" t="str">
        <f t="shared" ca="1" si="84"/>
        <v/>
      </c>
      <c r="AF356" s="15" t="str">
        <f ca="1">IF($AB356="","",IF(OR([1]Tablas!A$1&gt;MATCH("?*",$AB357:$AB373,0),INDEX($T:$T,ROW($M355)+[1]Tablas!A$1)&lt;5),"",IF(INDEX($T:$T,ROW($M355)+[1]Tablas!A$1)&lt;6,"000",SUBSTITUTE(SUBSTITUTE(SUBSTITUTE(SUBSTITUTE(SUBSTITUTE(SUBSTITUTE(SUBSTITUTE(INDIRECT(ADDRESS(ROW($M355)+[1]Tablas!A$1,COLUMN($M356))),", ",""),"Aire","1"),"Agua","2"),"Fuego","3"),"Tierra","4"),"Luz","5"),"Oscuridad","6"))))</f>
        <v/>
      </c>
      <c r="AG356" s="15" t="str">
        <f ca="1">IF($AB356="","",IF(OR([1]Tablas!B$1&gt;MATCH("?*",$AB357:$AB373,0),INDEX($T:$T,ROW($M355)+[1]Tablas!B$1)&lt;5),"",IF(INDEX($T:$T,ROW($M355)+[1]Tablas!B$1)&lt;6,"000",SUBSTITUTE(SUBSTITUTE(SUBSTITUTE(SUBSTITUTE(SUBSTITUTE(SUBSTITUTE(SUBSTITUTE(INDIRECT(ADDRESS(ROW($M355)+[1]Tablas!B$1,COLUMN($M356))),", ",""),"Aire","1"),"Agua","2"),"Fuego","3"),"Tierra","4"),"Luz","5"),"Oscuridad","6"))))</f>
        <v/>
      </c>
      <c r="AH356" s="15" t="str">
        <f ca="1">IF($AB356="","",IF(OR([1]Tablas!C$1&gt;MATCH("?*",$AB357:$AB373,0),INDEX($T:$T,ROW($M355)+[1]Tablas!C$1)&lt;5),"",IF(INDEX($T:$T,ROW($M355)+[1]Tablas!C$1)&lt;6,"000",SUBSTITUTE(SUBSTITUTE(SUBSTITUTE(SUBSTITUTE(SUBSTITUTE(SUBSTITUTE(SUBSTITUTE(INDIRECT(ADDRESS(ROW($M355)+[1]Tablas!C$1,COLUMN($M356))),", ",""),"Aire","1"),"Agua","2"),"Fuego","3"),"Tierra","4"),"Luz","5"),"Oscuridad","6"))))</f>
        <v/>
      </c>
      <c r="AI356" s="15" t="str">
        <f ca="1">IF($AB356="","",IF(OR([1]Tablas!D$1&gt;MATCH("?*",$AB357:$AB373,0),INDEX($T:$T,ROW($M355)+[1]Tablas!D$1)&lt;5),"",IF(INDEX($T:$T,ROW($M355)+[1]Tablas!D$1)&lt;6,"000",SUBSTITUTE(SUBSTITUTE(SUBSTITUTE(SUBSTITUTE(SUBSTITUTE(SUBSTITUTE(SUBSTITUTE(INDIRECT(ADDRESS(ROW($M355)+[1]Tablas!D$1,COLUMN($M356))),", ",""),"Aire","1"),"Agua","2"),"Fuego","3"),"Tierra","4"),"Luz","5"),"Oscuridad","6"))))</f>
        <v/>
      </c>
      <c r="AJ356" s="15" t="str">
        <f ca="1">IF($AB356="","",IF(OR([1]Tablas!E$1&gt;MATCH("?*",$AB357:$AB373,0),INDEX($T:$T,ROW($M355)+[1]Tablas!E$1)&lt;5),"",IF(INDEX($T:$T,ROW($M355)+[1]Tablas!E$1)&lt;6,"000",SUBSTITUTE(SUBSTITUTE(SUBSTITUTE(SUBSTITUTE(SUBSTITUTE(SUBSTITUTE(SUBSTITUTE(INDIRECT(ADDRESS(ROW($M355)+[1]Tablas!E$1,COLUMN($M356))),", ",""),"Aire","1"),"Agua","2"),"Fuego","3"),"Tierra","4"),"Luz","5"),"Oscuridad","6"))))</f>
        <v/>
      </c>
      <c r="AK356" s="15" t="str">
        <f ca="1">IF($AB356="","",IF(OR([1]Tablas!F$1&gt;MATCH("?*",$AB357:$AB373,0),INDEX($T:$T,ROW($M355)+[1]Tablas!F$1)&lt;5),"",IF(INDEX($T:$T,ROW($M355)+[1]Tablas!F$1)&lt;6,"000",SUBSTITUTE(SUBSTITUTE(SUBSTITUTE(SUBSTITUTE(SUBSTITUTE(SUBSTITUTE(SUBSTITUTE(INDIRECT(ADDRESS(ROW($M355)+[1]Tablas!F$1,COLUMN($M356))),", ",""),"Aire","1"),"Agua","2"),"Fuego","3"),"Tierra","4"),"Luz","5"),"Oscuridad","6"))))</f>
        <v/>
      </c>
    </row>
    <row r="357" spans="1:37" x14ac:dyDescent="0.25">
      <c r="A357" s="71"/>
      <c r="C357" s="15" t="str">
        <f t="shared" si="76"/>
        <v/>
      </c>
      <c r="D357" s="15" t="str">
        <f t="shared" si="77"/>
        <v/>
      </c>
      <c r="E357" s="15" t="s">
        <v>209</v>
      </c>
      <c r="F357" s="15" t="str">
        <f t="array" ref="F357">IF(C357&lt;&gt;"",ADDRESS(ROW(C357),COLUMN(C357))&amp;":"&amp;ADDRESS(ROW(C357)-1+MATCH(TRUE,C358:$C$463&lt;&gt;"",0),COLUMN(U357)),F356)</f>
        <v>$C$353:$U$359</v>
      </c>
      <c r="G357" s="18" t="s">
        <v>61</v>
      </c>
      <c r="H357" s="28" t="s">
        <v>1117</v>
      </c>
      <c r="M357" s="18" t="str">
        <f>IFERROR(VLOOKUP(G357,ListaEfectos!$A$4:$F$77,6,0),"")</f>
        <v>Agua, Aire, Oscuridad</v>
      </c>
      <c r="N357" s="46" t="str">
        <f>IF(G357="requerimiento","Desventaja",IFERROR(IF(VLOOKUP($G357,ListaEfectos!$A$4:$F$77,1,0)&lt;&gt;"","Efecto"),IFERROR(IF(VLOOKUP($G357,ListaDesventajas!$A$2:$A$24,1,0)&lt;&gt;"","Desventaja"),G357)))</f>
        <v>Efecto</v>
      </c>
      <c r="O357" s="17">
        <f ca="1">IF($N357="Efecto",IFERROR(VLOOKUP(H357,INDIRECT(VLOOKUP($G357,ListaEfectos!$A$4:$F$77,2,0)),2,0),0),IF($N357="Desventaja",IFERROR(VLOOKUP(H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0</v>
      </c>
      <c r="P357" s="15">
        <f ca="1">IF($N357="Efecto",IFERROR(VLOOKUP(I357,INDIRECT(VLOOKUP($G357,ListaEfectos!$A$4:$F$77,2,0)),2,0),0),IF($N357="Desventaja",IFERROR(VLOOKUP(I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0</v>
      </c>
      <c r="Q357" s="15">
        <f ca="1">IF($N357="Efecto",IFERROR(VLOOKUP(J357,INDIRECT(VLOOKUP($G357,ListaEfectos!$A$4:$F$77,2,0)),2,0),0),IF($N357="Desventaja",IFERROR(VLOOKUP(J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0</v>
      </c>
      <c r="R357" s="15">
        <f ca="1">IF($N357="Efecto",IFERROR(VLOOKUP(K357,INDIRECT(VLOOKUP($G357,ListaEfectos!$A$4:$F$77,2,0)),2,0),0),IF($N357="Desventaja",IFERROR(VLOOKUP(K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0</v>
      </c>
      <c r="S357" s="15">
        <f ca="1">IF($N357="Efecto",IFERROR(VLOOKUP(L357,INDIRECT(VLOOKUP($G357,ListaEfectos!$A$4:$F$77,2,0)),2,0),0),IF($N357="Desventaja",IFERROR(VLOOKUP(L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0</v>
      </c>
      <c r="T357" s="52">
        <f t="shared" ca="1" si="86"/>
        <v>0</v>
      </c>
      <c r="V357" s="15" t="str">
        <f t="shared" si="87"/>
        <v>Ataque indirecto (Nv 3)</v>
      </c>
      <c r="W357" s="15" t="str">
        <f t="shared" si="88"/>
        <v/>
      </c>
      <c r="X357" s="15" t="str">
        <f t="shared" si="78"/>
        <v/>
      </c>
      <c r="Y357" s="34" t="str">
        <f t="shared" ca="1" si="85"/>
        <v/>
      </c>
      <c r="Z357" s="34" t="str">
        <f t="shared" ca="1" si="79"/>
        <v/>
      </c>
      <c r="AA357" s="34" t="str">
        <f t="shared" ca="1" si="80"/>
        <v/>
      </c>
      <c r="AB357" s="61" t="str">
        <f t="shared" ca="1" si="81"/>
        <v/>
      </c>
      <c r="AC357" s="62" t="str">
        <f t="shared" ca="1" si="82"/>
        <v/>
      </c>
      <c r="AD357" s="56" t="str">
        <f t="shared" si="83"/>
        <v/>
      </c>
      <c r="AE357" s="15" t="str">
        <f t="shared" ca="1" si="84"/>
        <v/>
      </c>
      <c r="AF357" s="15" t="str">
        <f ca="1">IF($AB357="","",IF(OR([1]Tablas!A$1&gt;MATCH("?*",$AB358:$AB374,0),INDEX($T:$T,ROW($M356)+[1]Tablas!A$1)&lt;5),"",IF(INDEX($T:$T,ROW($M356)+[1]Tablas!A$1)&lt;6,"000",SUBSTITUTE(SUBSTITUTE(SUBSTITUTE(SUBSTITUTE(SUBSTITUTE(SUBSTITUTE(SUBSTITUTE(INDIRECT(ADDRESS(ROW($M356)+[1]Tablas!A$1,COLUMN($M357))),", ",""),"Aire","1"),"Agua","2"),"Fuego","3"),"Tierra","4"),"Luz","5"),"Oscuridad","6"))))</f>
        <v/>
      </c>
      <c r="AG357" s="15" t="str">
        <f ca="1">IF($AB357="","",IF(OR([1]Tablas!B$1&gt;MATCH("?*",$AB358:$AB374,0),INDEX($T:$T,ROW($M356)+[1]Tablas!B$1)&lt;5),"",IF(INDEX($T:$T,ROW($M356)+[1]Tablas!B$1)&lt;6,"000",SUBSTITUTE(SUBSTITUTE(SUBSTITUTE(SUBSTITUTE(SUBSTITUTE(SUBSTITUTE(SUBSTITUTE(INDIRECT(ADDRESS(ROW($M356)+[1]Tablas!B$1,COLUMN($M357))),", ",""),"Aire","1"),"Agua","2"),"Fuego","3"),"Tierra","4"),"Luz","5"),"Oscuridad","6"))))</f>
        <v/>
      </c>
      <c r="AH357" s="15" t="str">
        <f ca="1">IF($AB357="","",IF(OR([1]Tablas!C$1&gt;MATCH("?*",$AB358:$AB374,0),INDEX($T:$T,ROW($M356)+[1]Tablas!C$1)&lt;5),"",IF(INDEX($T:$T,ROW($M356)+[1]Tablas!C$1)&lt;6,"000",SUBSTITUTE(SUBSTITUTE(SUBSTITUTE(SUBSTITUTE(SUBSTITUTE(SUBSTITUTE(SUBSTITUTE(INDIRECT(ADDRESS(ROW($M356)+[1]Tablas!C$1,COLUMN($M357))),", ",""),"Aire","1"),"Agua","2"),"Fuego","3"),"Tierra","4"),"Luz","5"),"Oscuridad","6"))))</f>
        <v/>
      </c>
      <c r="AI357" s="15" t="str">
        <f ca="1">IF($AB357="","",IF(OR([1]Tablas!D$1&gt;MATCH("?*",$AB358:$AB374,0),INDEX($T:$T,ROW($M356)+[1]Tablas!D$1)&lt;5),"",IF(INDEX($T:$T,ROW($M356)+[1]Tablas!D$1)&lt;6,"000",SUBSTITUTE(SUBSTITUTE(SUBSTITUTE(SUBSTITUTE(SUBSTITUTE(SUBSTITUTE(SUBSTITUTE(INDIRECT(ADDRESS(ROW($M356)+[1]Tablas!D$1,COLUMN($M357))),", ",""),"Aire","1"),"Agua","2"),"Fuego","3"),"Tierra","4"),"Luz","5"),"Oscuridad","6"))))</f>
        <v/>
      </c>
      <c r="AJ357" s="15" t="str">
        <f ca="1">IF($AB357="","",IF(OR([1]Tablas!E$1&gt;MATCH("?*",$AB358:$AB374,0),INDEX($T:$T,ROW($M356)+[1]Tablas!E$1)&lt;5),"",IF(INDEX($T:$T,ROW($M356)+[1]Tablas!E$1)&lt;6,"000",SUBSTITUTE(SUBSTITUTE(SUBSTITUTE(SUBSTITUTE(SUBSTITUTE(SUBSTITUTE(SUBSTITUTE(INDIRECT(ADDRESS(ROW($M356)+[1]Tablas!E$1,COLUMN($M357))),", ",""),"Aire","1"),"Agua","2"),"Fuego","3"),"Tierra","4"),"Luz","5"),"Oscuridad","6"))))</f>
        <v/>
      </c>
      <c r="AK357" s="15" t="str">
        <f ca="1">IF($AB357="","",IF(OR([1]Tablas!F$1&gt;MATCH("?*",$AB358:$AB374,0),INDEX($T:$T,ROW($M356)+[1]Tablas!F$1)&lt;5),"",IF(INDEX($T:$T,ROW($M356)+[1]Tablas!F$1)&lt;6,"000",SUBSTITUTE(SUBSTITUTE(SUBSTITUTE(SUBSTITUTE(SUBSTITUTE(SUBSTITUTE(SUBSTITUTE(INDIRECT(ADDRESS(ROW($M356)+[1]Tablas!F$1,COLUMN($M357))),", ",""),"Aire","1"),"Agua","2"),"Fuego","3"),"Tierra","4"),"Luz","5"),"Oscuridad","6"))))</f>
        <v/>
      </c>
    </row>
    <row r="358" spans="1:37" x14ac:dyDescent="0.25">
      <c r="A358" s="71"/>
      <c r="C358" s="15" t="str">
        <f t="shared" si="76"/>
        <v/>
      </c>
      <c r="D358" s="15" t="str">
        <f t="shared" si="77"/>
        <v/>
      </c>
      <c r="E358" s="15" t="s">
        <v>75</v>
      </c>
      <c r="F358" s="15" t="str">
        <f t="array" ref="F358">IF(C358&lt;&gt;"",ADDRESS(ROW(C358),COLUMN(C358))&amp;":"&amp;ADDRESS(ROW(C358)-1+MATCH(TRUE,C359:$C$463&lt;&gt;"",0),COLUMN(U358)),F357)</f>
        <v>$C$353:$U$359</v>
      </c>
      <c r="G358" s="18" t="s">
        <v>542</v>
      </c>
      <c r="H358" s="28" t="s">
        <v>1146</v>
      </c>
      <c r="M358" s="18" t="str">
        <f>IFERROR(VLOOKUP(G358,ListaEfectos!$A$4:$F$77,6,0),"")</f>
        <v/>
      </c>
      <c r="N358" s="46" t="str">
        <f>IF(G358="requerimiento","Desventaja",IFERROR(IF(VLOOKUP($G358,ListaEfectos!$A$4:$F$77,1,0)&lt;&gt;"","Efecto"),IFERROR(IF(VLOOKUP($G358,ListaDesventajas!$A$2:$A$24,1,0)&lt;&gt;"","Desventaja"),G358)))</f>
        <v>Desventaja</v>
      </c>
      <c r="O358" s="17">
        <f ca="1">IF($N358="Efecto",IFERROR(VLOOKUP(H358,INDIRECT(VLOOKUP($G358,ListaEfectos!$A$4:$F$77,2,0)),2,0),0),IF($N358="Desventaja",IFERROR(VLOOKUP(H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P358" s="15">
        <f ca="1">IF($N358="Efecto",IFERROR(VLOOKUP(I358,INDIRECT(VLOOKUP($G358,ListaEfectos!$A$4:$F$77,2,0)),2,0),0),IF($N358="Desventaja",IFERROR(VLOOKUP(I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Q358" s="15">
        <f ca="1">IF($N358="Efecto",IFERROR(VLOOKUP(J358,INDIRECT(VLOOKUP($G358,ListaEfectos!$A$4:$F$77,2,0)),2,0),0),IF($N358="Desventaja",IFERROR(VLOOKUP(J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R358" s="15">
        <f ca="1">IF($N358="Efecto",IFERROR(VLOOKUP(K358,INDIRECT(VLOOKUP($G358,ListaEfectos!$A$4:$F$77,2,0)),2,0),0),IF($N358="Desventaja",IFERROR(VLOOKUP(K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S358" s="15">
        <f ca="1">IF($N358="Efecto",IFERROR(VLOOKUP(L358,INDIRECT(VLOOKUP($G358,ListaEfectos!$A$4:$F$77,2,0)),2,0),0),IF($N358="Desventaja",IFERROR(VLOOKUP(L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T358" s="52">
        <f t="shared" ca="1" si="86"/>
        <v>0</v>
      </c>
      <c r="V358" s="15" t="str">
        <f t="shared" si="87"/>
        <v/>
      </c>
      <c r="W358" s="15" t="str">
        <f t="shared" si="88"/>
        <v>Condición (Terreno Determinado: Tierra)</v>
      </c>
      <c r="X358" s="15" t="str">
        <f t="shared" si="78"/>
        <v/>
      </c>
      <c r="Y358" s="34" t="str">
        <f t="shared" ca="1" si="85"/>
        <v/>
      </c>
      <c r="Z358" s="34" t="str">
        <f t="shared" ca="1" si="79"/>
        <v/>
      </c>
      <c r="AA358" s="34" t="str">
        <f t="shared" ca="1" si="80"/>
        <v/>
      </c>
      <c r="AB358" s="61" t="str">
        <f t="shared" ca="1" si="81"/>
        <v/>
      </c>
      <c r="AC358" s="62" t="str">
        <f t="shared" ca="1" si="82"/>
        <v/>
      </c>
      <c r="AD358" s="56" t="str">
        <f t="shared" si="83"/>
        <v/>
      </c>
      <c r="AE358" s="15" t="str">
        <f t="shared" ca="1" si="84"/>
        <v/>
      </c>
      <c r="AF358" s="15" t="str">
        <f ca="1">IF($AB358="","",IF(OR([1]Tablas!A$1&gt;MATCH("?*",$AB359:$AB375,0),INDEX($T:$T,ROW($M357)+[1]Tablas!A$1)&lt;5),"",IF(INDEX($T:$T,ROW($M357)+[1]Tablas!A$1)&lt;6,"000",SUBSTITUTE(SUBSTITUTE(SUBSTITUTE(SUBSTITUTE(SUBSTITUTE(SUBSTITUTE(SUBSTITUTE(INDIRECT(ADDRESS(ROW($M357)+[1]Tablas!A$1,COLUMN($M358))),", ",""),"Aire","1"),"Agua","2"),"Fuego","3"),"Tierra","4"),"Luz","5"),"Oscuridad","6"))))</f>
        <v/>
      </c>
      <c r="AG358" s="15" t="str">
        <f ca="1">IF($AB358="","",IF(OR([1]Tablas!B$1&gt;MATCH("?*",$AB359:$AB375,0),INDEX($T:$T,ROW($M357)+[1]Tablas!B$1)&lt;5),"",IF(INDEX($T:$T,ROW($M357)+[1]Tablas!B$1)&lt;6,"000",SUBSTITUTE(SUBSTITUTE(SUBSTITUTE(SUBSTITUTE(SUBSTITUTE(SUBSTITUTE(SUBSTITUTE(INDIRECT(ADDRESS(ROW($M357)+[1]Tablas!B$1,COLUMN($M358))),", ",""),"Aire","1"),"Agua","2"),"Fuego","3"),"Tierra","4"),"Luz","5"),"Oscuridad","6"))))</f>
        <v/>
      </c>
      <c r="AH358" s="15" t="str">
        <f ca="1">IF($AB358="","",IF(OR([1]Tablas!C$1&gt;MATCH("?*",$AB359:$AB375,0),INDEX($T:$T,ROW($M357)+[1]Tablas!C$1)&lt;5),"",IF(INDEX($T:$T,ROW($M357)+[1]Tablas!C$1)&lt;6,"000",SUBSTITUTE(SUBSTITUTE(SUBSTITUTE(SUBSTITUTE(SUBSTITUTE(SUBSTITUTE(SUBSTITUTE(INDIRECT(ADDRESS(ROW($M357)+[1]Tablas!C$1,COLUMN($M358))),", ",""),"Aire","1"),"Agua","2"),"Fuego","3"),"Tierra","4"),"Luz","5"),"Oscuridad","6"))))</f>
        <v/>
      </c>
      <c r="AI358" s="15" t="str">
        <f ca="1">IF($AB358="","",IF(OR([1]Tablas!D$1&gt;MATCH("?*",$AB359:$AB375,0),INDEX($T:$T,ROW($M357)+[1]Tablas!D$1)&lt;5),"",IF(INDEX($T:$T,ROW($M357)+[1]Tablas!D$1)&lt;6,"000",SUBSTITUTE(SUBSTITUTE(SUBSTITUTE(SUBSTITUTE(SUBSTITUTE(SUBSTITUTE(SUBSTITUTE(INDIRECT(ADDRESS(ROW($M357)+[1]Tablas!D$1,COLUMN($M358))),", ",""),"Aire","1"),"Agua","2"),"Fuego","3"),"Tierra","4"),"Luz","5"),"Oscuridad","6"))))</f>
        <v/>
      </c>
      <c r="AJ358" s="15" t="str">
        <f ca="1">IF($AB358="","",IF(OR([1]Tablas!E$1&gt;MATCH("?*",$AB359:$AB375,0),INDEX($T:$T,ROW($M357)+[1]Tablas!E$1)&lt;5),"",IF(INDEX($T:$T,ROW($M357)+[1]Tablas!E$1)&lt;6,"000",SUBSTITUTE(SUBSTITUTE(SUBSTITUTE(SUBSTITUTE(SUBSTITUTE(SUBSTITUTE(SUBSTITUTE(INDIRECT(ADDRESS(ROW($M357)+[1]Tablas!E$1,COLUMN($M358))),", ",""),"Aire","1"),"Agua","2"),"Fuego","3"),"Tierra","4"),"Luz","5"),"Oscuridad","6"))))</f>
        <v/>
      </c>
      <c r="AK358" s="15" t="str">
        <f ca="1">IF($AB358="","",IF(OR([1]Tablas!F$1&gt;MATCH("?*",$AB359:$AB375,0),INDEX($T:$T,ROW($M357)+[1]Tablas!F$1)&lt;5),"",IF(INDEX($T:$T,ROW($M357)+[1]Tablas!F$1)&lt;6,"000",SUBSTITUTE(SUBSTITUTE(SUBSTITUTE(SUBSTITUTE(SUBSTITUTE(SUBSTITUTE(SUBSTITUTE(INDIRECT(ADDRESS(ROW($M357)+[1]Tablas!F$1,COLUMN($M358))),", ",""),"Aire","1"),"Agua","2"),"Fuego","3"),"Tierra","4"),"Luz","5"),"Oscuridad","6"))))</f>
        <v/>
      </c>
    </row>
    <row r="359" spans="1:37" x14ac:dyDescent="0.25">
      <c r="A359" s="71"/>
      <c r="B359" s="18" t="s">
        <v>293</v>
      </c>
      <c r="C359" s="15" t="str">
        <f t="shared" si="76"/>
        <v/>
      </c>
      <c r="D359" s="15" t="str">
        <f t="shared" si="77"/>
        <v/>
      </c>
      <c r="F359" s="15" t="str">
        <f t="array" ref="F359">IF(C359&lt;&gt;"",ADDRESS(ROW(C359),COLUMN(C359))&amp;":"&amp;ADDRESS(ROW(C359)-1+MATCH(TRUE,C360:$C$463&lt;&gt;"",0),COLUMN(U359)),F358)</f>
        <v>$C$353:$U$359</v>
      </c>
      <c r="M359" s="18" t="str">
        <f>IFERROR(VLOOKUP(G359,ListaEfectos!$A$4:$F$77,6,0),"")</f>
        <v/>
      </c>
      <c r="N359" s="46">
        <f>IF(G359="requerimiento","Desventaja",IFERROR(IF(VLOOKUP($G359,ListaEfectos!$A$4:$F$77,1,0)&lt;&gt;"","Efecto"),IFERROR(IF(VLOOKUP($G359,ListaDesventajas!$A$2:$A$24,1,0)&lt;&gt;"","Desventaja"),G359)))</f>
        <v>0</v>
      </c>
      <c r="O359" s="17">
        <f ca="1">IF($N359="Efecto",IFERROR(VLOOKUP(H359,INDIRECT(VLOOKUP($G359,ListaEfectos!$A$4:$F$77,2,0)),2,0),0),IF($N359="Desventaja",IFERROR(VLOOKUP(H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P359" s="15">
        <f ca="1">IF($N359="Efecto",IFERROR(VLOOKUP(I359,INDIRECT(VLOOKUP($G359,ListaEfectos!$A$4:$F$77,2,0)),2,0),0),IF($N359="Desventaja",IFERROR(VLOOKUP(I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Q359" s="15">
        <f ca="1">IF($N359="Efecto",IFERROR(VLOOKUP(J359,INDIRECT(VLOOKUP($G359,ListaEfectos!$A$4:$F$77,2,0)),2,0),0),IF($N359="Desventaja",IFERROR(VLOOKUP(J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R359" s="15">
        <f ca="1">IF($N359="Efecto",IFERROR(VLOOKUP(K359,INDIRECT(VLOOKUP($G359,ListaEfectos!$A$4:$F$77,2,0)),2,0),0),IF($N359="Desventaja",IFERROR(VLOOKUP(K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S359" s="15">
        <f ca="1">IF($N359="Efecto",IFERROR(VLOOKUP(L359,INDIRECT(VLOOKUP($G359,ListaEfectos!$A$4:$F$77,2,0)),2,0),0),IF($N359="Desventaja",IFERROR(VLOOKUP(L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T359" s="52">
        <f t="shared" ca="1" si="86"/>
        <v>0</v>
      </c>
      <c r="V359" s="15" t="str">
        <f t="shared" si="87"/>
        <v/>
      </c>
      <c r="W359" s="15" t="str">
        <f t="shared" si="88"/>
        <v/>
      </c>
      <c r="X359" s="15" t="str">
        <f t="shared" si="78"/>
        <v/>
      </c>
      <c r="Y359" s="34" t="str">
        <f t="shared" ca="1" si="85"/>
        <v/>
      </c>
      <c r="Z359" s="34" t="str">
        <f t="shared" ca="1" si="79"/>
        <v/>
      </c>
      <c r="AA359" s="34" t="str">
        <f t="shared" ca="1" si="80"/>
        <v/>
      </c>
      <c r="AB359" s="61" t="str">
        <f t="shared" ca="1" si="81"/>
        <v/>
      </c>
      <c r="AC359" s="62" t="str">
        <f t="shared" ca="1" si="82"/>
        <v/>
      </c>
      <c r="AD359" s="56" t="str">
        <f t="shared" si="83"/>
        <v>Terreno determinado</v>
      </c>
      <c r="AE359" s="15" t="str">
        <f t="shared" ca="1" si="84"/>
        <v/>
      </c>
      <c r="AF359" s="15" t="str">
        <f ca="1">IF($AB359="","",IF(OR([1]Tablas!A$1&gt;MATCH("?*",$AB360:$AB376,0),INDEX($T:$T,ROW($M358)+[1]Tablas!A$1)&lt;5),"",IF(INDEX($T:$T,ROW($M358)+[1]Tablas!A$1)&lt;6,"000",SUBSTITUTE(SUBSTITUTE(SUBSTITUTE(SUBSTITUTE(SUBSTITUTE(SUBSTITUTE(SUBSTITUTE(INDIRECT(ADDRESS(ROW($M358)+[1]Tablas!A$1,COLUMN($M359))),", ",""),"Aire","1"),"Agua","2"),"Fuego","3"),"Tierra","4"),"Luz","5"),"Oscuridad","6"))))</f>
        <v/>
      </c>
      <c r="AG359" s="15" t="str">
        <f ca="1">IF($AB359="","",IF(OR([1]Tablas!B$1&gt;MATCH("?*",$AB360:$AB376,0),INDEX($T:$T,ROW($M358)+[1]Tablas!B$1)&lt;5),"",IF(INDEX($T:$T,ROW($M358)+[1]Tablas!B$1)&lt;6,"000",SUBSTITUTE(SUBSTITUTE(SUBSTITUTE(SUBSTITUTE(SUBSTITUTE(SUBSTITUTE(SUBSTITUTE(INDIRECT(ADDRESS(ROW($M358)+[1]Tablas!B$1,COLUMN($M359))),", ",""),"Aire","1"),"Agua","2"),"Fuego","3"),"Tierra","4"),"Luz","5"),"Oscuridad","6"))))</f>
        <v/>
      </c>
      <c r="AH359" s="15" t="str">
        <f ca="1">IF($AB359="","",IF(OR([1]Tablas!C$1&gt;MATCH("?*",$AB360:$AB376,0),INDEX($T:$T,ROW($M358)+[1]Tablas!C$1)&lt;5),"",IF(INDEX($T:$T,ROW($M358)+[1]Tablas!C$1)&lt;6,"000",SUBSTITUTE(SUBSTITUTE(SUBSTITUTE(SUBSTITUTE(SUBSTITUTE(SUBSTITUTE(SUBSTITUTE(INDIRECT(ADDRESS(ROW($M358)+[1]Tablas!C$1,COLUMN($M359))),", ",""),"Aire","1"),"Agua","2"),"Fuego","3"),"Tierra","4"),"Luz","5"),"Oscuridad","6"))))</f>
        <v/>
      </c>
      <c r="AI359" s="15" t="str">
        <f ca="1">IF($AB359="","",IF(OR([1]Tablas!D$1&gt;MATCH("?*",$AB360:$AB376,0),INDEX($T:$T,ROW($M358)+[1]Tablas!D$1)&lt;5),"",IF(INDEX($T:$T,ROW($M358)+[1]Tablas!D$1)&lt;6,"000",SUBSTITUTE(SUBSTITUTE(SUBSTITUTE(SUBSTITUTE(SUBSTITUTE(SUBSTITUTE(SUBSTITUTE(INDIRECT(ADDRESS(ROW($M358)+[1]Tablas!D$1,COLUMN($M359))),", ",""),"Aire","1"),"Agua","2"),"Fuego","3"),"Tierra","4"),"Luz","5"),"Oscuridad","6"))))</f>
        <v/>
      </c>
      <c r="AJ359" s="15" t="str">
        <f ca="1">IF($AB359="","",IF(OR([1]Tablas!E$1&gt;MATCH("?*",$AB360:$AB376,0),INDEX($T:$T,ROW($M358)+[1]Tablas!E$1)&lt;5),"",IF(INDEX($T:$T,ROW($M358)+[1]Tablas!E$1)&lt;6,"000",SUBSTITUTE(SUBSTITUTE(SUBSTITUTE(SUBSTITUTE(SUBSTITUTE(SUBSTITUTE(SUBSTITUTE(INDIRECT(ADDRESS(ROW($M358)+[1]Tablas!E$1,COLUMN($M359))),", ",""),"Aire","1"),"Agua","2"),"Fuego","3"),"Tierra","4"),"Luz","5"),"Oscuridad","6"))))</f>
        <v/>
      </c>
      <c r="AK359" s="15" t="str">
        <f ca="1">IF($AB359="","",IF(OR([1]Tablas!F$1&gt;MATCH("?*",$AB360:$AB376,0),INDEX($T:$T,ROW($M358)+[1]Tablas!F$1)&lt;5),"",IF(INDEX($T:$T,ROW($M358)+[1]Tablas!F$1)&lt;6,"000",SUBSTITUTE(SUBSTITUTE(SUBSTITUTE(SUBSTITUTE(SUBSTITUTE(SUBSTITUTE(SUBSTITUTE(INDIRECT(ADDRESS(ROW($M358)+[1]Tablas!F$1,COLUMN($M359))),", ",""),"Aire","1"),"Agua","2"),"Fuego","3"),"Tierra","4"),"Luz","5"),"Oscuridad","6"))))</f>
        <v/>
      </c>
    </row>
    <row r="360" spans="1:37" x14ac:dyDescent="0.25">
      <c r="A360" s="71"/>
      <c r="B360" s="18" t="s">
        <v>500</v>
      </c>
      <c r="C360" s="15">
        <f t="shared" ref="C360:C423" si="89">IFERROR(VALUE(MID(B360,FIND("(",B360)+1,FIND(")",B360)-FIND("(",B360)-4)),"")</f>
        <v>110</v>
      </c>
      <c r="D360" s="15">
        <f t="shared" ref="D360:D427" si="90">IFERROR(VALUE(RIGHT(B360,1)),"")</f>
        <v>3</v>
      </c>
      <c r="E360" s="15" t="s">
        <v>210</v>
      </c>
      <c r="F360" s="15" t="str">
        <f t="array" ref="F360">IF(C360&lt;&gt;"",ADDRESS(ROW(C360),COLUMN(C360))&amp;":"&amp;ADDRESS(ROW(C360)-1+MATCH(TRUE,C361:$C$463&lt;&gt;"",0),COLUMN(U360)),F359)</f>
        <v>$C$360:$U$365</v>
      </c>
      <c r="G360" s="18" t="s">
        <v>982</v>
      </c>
      <c r="H360" s="28" t="s">
        <v>674</v>
      </c>
      <c r="M360" s="18" t="str">
        <f>IFERROR(VLOOKUP(G360,ListaEfectos!$A$4:$F$77,6,0),"")</f>
        <v>Fuego, Luz, Oscuridad</v>
      </c>
      <c r="N360" s="46" t="str">
        <f>IF(G360="requerimiento","Desventaja",IFERROR(IF(VLOOKUP($G360,ListaEfectos!$A$4:$F$77,1,0)&lt;&gt;"","Efecto"),IFERROR(IF(VLOOKUP($G360,ListaDesventajas!$A$2:$A$24,1,0)&lt;&gt;"","Desventaja"),G360)))</f>
        <v>Efecto</v>
      </c>
      <c r="O360" s="17">
        <f ca="1">IF($N360="Efecto",IFERROR(VLOOKUP(H360,INDIRECT(VLOOKUP($G360,ListaEfectos!$A$4:$F$77,2,0)),2,0),0),IF($N360="Desventaja",IFERROR(VLOOKUP(H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60</v>
      </c>
      <c r="P360" s="15">
        <f ca="1">IF($N360="Efecto",IFERROR(VLOOKUP(I360,INDIRECT(VLOOKUP($G360,ListaEfectos!$A$4:$F$77,2,0)),2,0),0),IF($N360="Desventaja",IFERROR(VLOOKUP(I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0</v>
      </c>
      <c r="Q360" s="15">
        <f ca="1">IF($N360="Efecto",IFERROR(VLOOKUP(J360,INDIRECT(VLOOKUP($G360,ListaEfectos!$A$4:$F$77,2,0)),2,0),0),IF($N360="Desventaja",IFERROR(VLOOKUP(J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0</v>
      </c>
      <c r="R360" s="15">
        <f ca="1">IF($N360="Efecto",IFERROR(VLOOKUP(K360,INDIRECT(VLOOKUP($G360,ListaEfectos!$A$4:$F$77,2,0)),2,0),0),IF($N360="Desventaja",IFERROR(VLOOKUP(K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0</v>
      </c>
      <c r="S360" s="15">
        <f ca="1">IF($N360="Efecto",IFERROR(VLOOKUP(L360,INDIRECT(VLOOKUP($G360,ListaEfectos!$A$4:$F$77,2,0)),2,0),0),IF($N360="Desventaja",IFERROR(VLOOKUP(L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0</v>
      </c>
      <c r="T360" s="52">
        <f t="shared" ca="1" si="86"/>
        <v>60</v>
      </c>
      <c r="V360" s="15" t="str">
        <f t="shared" si="87"/>
        <v>Ataque con área (5 kilómetros de radio)</v>
      </c>
      <c r="W360" s="15" t="str">
        <f t="shared" si="88"/>
        <v/>
      </c>
      <c r="X360" s="15" t="str">
        <f t="shared" si="78"/>
        <v/>
      </c>
      <c r="Y360" s="34" t="str">
        <f t="shared" ca="1" si="85"/>
        <v>Ataque con área (5 kilómetros de radio), Impacto (fue 18), Multiplicador al Daño (x2), Ataque predeterminado (Zen (440))</v>
      </c>
      <c r="Z360" s="34" t="str">
        <f t="shared" ca="1" si="79"/>
        <v>Predeterminación, Penalizador A Toda Acción (-150)</v>
      </c>
      <c r="AA360" s="34" t="str">
        <f t="shared" ca="1" si="80"/>
        <v/>
      </c>
      <c r="AB360" s="61" t="str">
        <f t="shared" ca="1" si="81"/>
        <v>Ataque con área (5 kilómetros de radio), Impacto (fue 18), Multiplicador al Daño (x2), Ataque predeterminado (Zen (440))</v>
      </c>
      <c r="AC360" s="62" t="str">
        <f t="shared" ca="1" si="82"/>
        <v>Predeterminación, Penalizador A Toda Acción (-150)</v>
      </c>
      <c r="AD360" s="56" t="str">
        <f t="shared" si="83"/>
        <v>Impacto Astronómico</v>
      </c>
      <c r="AE360" s="15" t="str">
        <f t="shared" ca="1" si="84"/>
        <v>Fuego, Luz, Oscuridad, Fuego, Fuego, Luz, Oscuridad, Tierra</v>
      </c>
      <c r="AF360" s="15" t="str">
        <f ca="1">IF($AB360="","",IF(OR([1]Tablas!A$1&gt;MATCH("?*",$AB361:$AB377,0),INDEX($T:$T,ROW($M359)+[1]Tablas!A$1)&lt;5),"",IF(INDEX($T:$T,ROW($M359)+[1]Tablas!A$1)&lt;6,"000",SUBSTITUTE(SUBSTITUTE(SUBSTITUTE(SUBSTITUTE(SUBSTITUTE(SUBSTITUTE(SUBSTITUTE(INDIRECT(ADDRESS(ROW($M359)+[1]Tablas!A$1,COLUMN($M360))),", ",""),"Aire","1"),"Agua","2"),"Fuego","3"),"Tierra","4"),"Luz","5"),"Oscuridad","6"))))</f>
        <v>356</v>
      </c>
      <c r="AG360" s="15" t="str">
        <f ca="1">IF($AB360="","",IF(OR([1]Tablas!B$1&gt;MATCH("?*",$AB361:$AB377,0),INDEX($T:$T,ROW($M359)+[1]Tablas!B$1)&lt;5),"",IF(INDEX($T:$T,ROW($M359)+[1]Tablas!B$1)&lt;6,"000",SUBSTITUTE(SUBSTITUTE(SUBSTITUTE(SUBSTITUTE(SUBSTITUTE(SUBSTITUTE(SUBSTITUTE(INDIRECT(ADDRESS(ROW($M359)+[1]Tablas!B$1,COLUMN($M360))),", ",""),"Aire","1"),"Agua","2"),"Fuego","3"),"Tierra","4"),"Luz","5"),"Oscuridad","6"))))</f>
        <v>3</v>
      </c>
      <c r="AH360" s="15" t="str">
        <f ca="1">IF($AB360="","",IF(OR([1]Tablas!C$1&gt;MATCH("?*",$AB361:$AB377,0),INDEX($T:$T,ROW($M359)+[1]Tablas!C$1)&lt;5),"",IF(INDEX($T:$T,ROW($M359)+[1]Tablas!C$1)&lt;6,"000",SUBSTITUTE(SUBSTITUTE(SUBSTITUTE(SUBSTITUTE(SUBSTITUTE(SUBSTITUTE(SUBSTITUTE(INDIRECT(ADDRESS(ROW($M359)+[1]Tablas!C$1,COLUMN($M360))),", ",""),"Aire","1"),"Agua","2"),"Fuego","3"),"Tierra","4"),"Luz","5"),"Oscuridad","6"))))</f>
        <v>3</v>
      </c>
      <c r="AI360" s="15" t="str">
        <f ca="1">IF($AB360="","",IF(OR([1]Tablas!D$1&gt;MATCH("?*",$AB361:$AB377,0),INDEX($T:$T,ROW($M359)+[1]Tablas!D$1)&lt;5),"",IF(INDEX($T:$T,ROW($M359)+[1]Tablas!D$1)&lt;6,"000",SUBSTITUTE(SUBSTITUTE(SUBSTITUTE(SUBSTITUTE(SUBSTITUTE(SUBSTITUTE(SUBSTITUTE(INDIRECT(ADDRESS(ROW($M359)+[1]Tablas!D$1,COLUMN($M360))),", ",""),"Aire","1"),"Agua","2"),"Fuego","3"),"Tierra","4"),"Luz","5"),"Oscuridad","6"))))</f>
        <v>564</v>
      </c>
      <c r="AJ360" s="15" t="str">
        <f ca="1">IF($AB360="","",IF(OR([1]Tablas!E$1&gt;MATCH("?*",$AB361:$AB377,0),INDEX($T:$T,ROW($M359)+[1]Tablas!E$1)&lt;5),"",IF(INDEX($T:$T,ROW($M359)+[1]Tablas!E$1)&lt;6,"000",SUBSTITUTE(SUBSTITUTE(SUBSTITUTE(SUBSTITUTE(SUBSTITUTE(SUBSTITUTE(SUBSTITUTE(INDIRECT(ADDRESS(ROW($M359)+[1]Tablas!E$1,COLUMN($M360))),", ",""),"Aire","1"),"Agua","2"),"Fuego","3"),"Tierra","4"),"Luz","5"),"Oscuridad","6"))))</f>
        <v/>
      </c>
      <c r="AK360" s="15" t="str">
        <f ca="1">IF($AB360="","",IF(OR([1]Tablas!F$1&gt;MATCH("?*",$AB361:$AB377,0),INDEX($T:$T,ROW($M359)+[1]Tablas!F$1)&lt;5),"",IF(INDEX($T:$T,ROW($M359)+[1]Tablas!F$1)&lt;6,"000",SUBSTITUTE(SUBSTITUTE(SUBSTITUTE(SUBSTITUTE(SUBSTITUTE(SUBSTITUTE(SUBSTITUTE(INDIRECT(ADDRESS(ROW($M359)+[1]Tablas!F$1,COLUMN($M360))),", ",""),"Aire","1"),"Agua","2"),"Fuego","3"),"Tierra","4"),"Luz","5"),"Oscuridad","6"))))</f>
        <v/>
      </c>
    </row>
    <row r="361" spans="1:37" x14ac:dyDescent="0.25">
      <c r="A361" s="71"/>
      <c r="C361" s="15" t="str">
        <f t="shared" si="89"/>
        <v/>
      </c>
      <c r="D361" s="15" t="str">
        <f t="shared" si="90"/>
        <v/>
      </c>
      <c r="E361" s="15" t="s">
        <v>211</v>
      </c>
      <c r="F361" s="15" t="str">
        <f t="array" ref="F361">IF(C361&lt;&gt;"",ADDRESS(ROW(C361),COLUMN(C361))&amp;":"&amp;ADDRESS(ROW(C361)-1+MATCH(TRUE,C362:$C$463&lt;&gt;"",0),COLUMN(U361)),F360)</f>
        <v>$C$360:$U$365</v>
      </c>
      <c r="G361" s="18" t="s">
        <v>306</v>
      </c>
      <c r="H361" s="28" t="s">
        <v>1023</v>
      </c>
      <c r="M361" s="18" t="str">
        <f>IFERROR(VLOOKUP(G361,ListaEfectos!$A$4:$F$77,6,0),"")</f>
        <v>Fuego</v>
      </c>
      <c r="N361" s="46" t="str">
        <f>IF(G361="requerimiento","Desventaja",IFERROR(IF(VLOOKUP($G361,ListaEfectos!$A$4:$F$77,1,0)&lt;&gt;"","Efecto"),IFERROR(IF(VLOOKUP($G361,ListaDesventajas!$A$2:$A$24,1,0)&lt;&gt;"","Desventaja"),G361)))</f>
        <v>Efecto</v>
      </c>
      <c r="O361" s="17">
        <f ca="1">IF($N361="Efecto",IFERROR(VLOOKUP(H361,INDIRECT(VLOOKUP($G361,ListaEfectos!$A$4:$F$77,2,0)),2,0),0),IF($N361="Desventaja",IFERROR(VLOOKUP(H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30</v>
      </c>
      <c r="P361" s="15">
        <f ca="1">IF($N361="Efecto",IFERROR(VLOOKUP(I361,INDIRECT(VLOOKUP($G361,ListaEfectos!$A$4:$F$77,2,0)),2,0),0),IF($N361="Desventaja",IFERROR(VLOOKUP(I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0</v>
      </c>
      <c r="Q361" s="15">
        <f ca="1">IF($N361="Efecto",IFERROR(VLOOKUP(J361,INDIRECT(VLOOKUP($G361,ListaEfectos!$A$4:$F$77,2,0)),2,0),0),IF($N361="Desventaja",IFERROR(VLOOKUP(J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0</v>
      </c>
      <c r="R361" s="15">
        <f ca="1">IF($N361="Efecto",IFERROR(VLOOKUP(K361,INDIRECT(VLOOKUP($G361,ListaEfectos!$A$4:$F$77,2,0)),2,0),0),IF($N361="Desventaja",IFERROR(VLOOKUP(K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0</v>
      </c>
      <c r="S361" s="15">
        <f ca="1">IF($N361="Efecto",IFERROR(VLOOKUP(L361,INDIRECT(VLOOKUP($G361,ListaEfectos!$A$4:$F$77,2,0)),2,0),0),IF($N361="Desventaja",IFERROR(VLOOKUP(L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0</v>
      </c>
      <c r="T361" s="52">
        <f t="shared" ca="1" si="86"/>
        <v>30</v>
      </c>
      <c r="V361" s="15" t="str">
        <f t="shared" si="87"/>
        <v>Impacto (fue 18)</v>
      </c>
      <c r="W361" s="15" t="str">
        <f t="shared" si="88"/>
        <v/>
      </c>
      <c r="X361" s="15" t="str">
        <f t="shared" si="78"/>
        <v/>
      </c>
      <c r="Y361" s="34" t="str">
        <f t="shared" ca="1" si="85"/>
        <v/>
      </c>
      <c r="Z361" s="34" t="str">
        <f t="shared" ca="1" si="79"/>
        <v/>
      </c>
      <c r="AA361" s="34" t="str">
        <f t="shared" ca="1" si="80"/>
        <v/>
      </c>
      <c r="AB361" s="61" t="str">
        <f t="shared" ca="1" si="81"/>
        <v/>
      </c>
      <c r="AC361" s="62" t="str">
        <f t="shared" ca="1" si="82"/>
        <v/>
      </c>
      <c r="AD361" s="56" t="str">
        <f t="shared" si="83"/>
        <v/>
      </c>
      <c r="AE361" s="15" t="str">
        <f t="shared" ca="1" si="84"/>
        <v/>
      </c>
      <c r="AF361" s="15" t="str">
        <f ca="1">IF($AB361="","",IF(OR([1]Tablas!A$1&gt;MATCH("?*",$AB362:$AB378,0),INDEX($T:$T,ROW($M360)+[1]Tablas!A$1)&lt;5),"",IF(INDEX($T:$T,ROW($M360)+[1]Tablas!A$1)&lt;6,"000",SUBSTITUTE(SUBSTITUTE(SUBSTITUTE(SUBSTITUTE(SUBSTITUTE(SUBSTITUTE(SUBSTITUTE(INDIRECT(ADDRESS(ROW($M360)+[1]Tablas!A$1,COLUMN($M361))),", ",""),"Aire","1"),"Agua","2"),"Fuego","3"),"Tierra","4"),"Luz","5"),"Oscuridad","6"))))</f>
        <v/>
      </c>
      <c r="AG361" s="15" t="str">
        <f ca="1">IF($AB361="","",IF(OR([1]Tablas!B$1&gt;MATCH("?*",$AB362:$AB378,0),INDEX($T:$T,ROW($M360)+[1]Tablas!B$1)&lt;5),"",IF(INDEX($T:$T,ROW($M360)+[1]Tablas!B$1)&lt;6,"000",SUBSTITUTE(SUBSTITUTE(SUBSTITUTE(SUBSTITUTE(SUBSTITUTE(SUBSTITUTE(SUBSTITUTE(INDIRECT(ADDRESS(ROW($M360)+[1]Tablas!B$1,COLUMN($M361))),", ",""),"Aire","1"),"Agua","2"),"Fuego","3"),"Tierra","4"),"Luz","5"),"Oscuridad","6"))))</f>
        <v/>
      </c>
      <c r="AH361" s="15" t="str">
        <f ca="1">IF($AB361="","",IF(OR([1]Tablas!C$1&gt;MATCH("?*",$AB362:$AB378,0),INDEX($T:$T,ROW($M360)+[1]Tablas!C$1)&lt;5),"",IF(INDEX($T:$T,ROW($M360)+[1]Tablas!C$1)&lt;6,"000",SUBSTITUTE(SUBSTITUTE(SUBSTITUTE(SUBSTITUTE(SUBSTITUTE(SUBSTITUTE(SUBSTITUTE(INDIRECT(ADDRESS(ROW($M360)+[1]Tablas!C$1,COLUMN($M361))),", ",""),"Aire","1"),"Agua","2"),"Fuego","3"),"Tierra","4"),"Luz","5"),"Oscuridad","6"))))</f>
        <v/>
      </c>
      <c r="AI361" s="15" t="str">
        <f ca="1">IF($AB361="","",IF(OR([1]Tablas!D$1&gt;MATCH("?*",$AB362:$AB378,0),INDEX($T:$T,ROW($M360)+[1]Tablas!D$1)&lt;5),"",IF(INDEX($T:$T,ROW($M360)+[1]Tablas!D$1)&lt;6,"000",SUBSTITUTE(SUBSTITUTE(SUBSTITUTE(SUBSTITUTE(SUBSTITUTE(SUBSTITUTE(SUBSTITUTE(INDIRECT(ADDRESS(ROW($M360)+[1]Tablas!D$1,COLUMN($M361))),", ",""),"Aire","1"),"Agua","2"),"Fuego","3"),"Tierra","4"),"Luz","5"),"Oscuridad","6"))))</f>
        <v/>
      </c>
      <c r="AJ361" s="15" t="str">
        <f ca="1">IF($AB361="","",IF(OR([1]Tablas!E$1&gt;MATCH("?*",$AB362:$AB378,0),INDEX($T:$T,ROW($M360)+[1]Tablas!E$1)&lt;5),"",IF(INDEX($T:$T,ROW($M360)+[1]Tablas!E$1)&lt;6,"000",SUBSTITUTE(SUBSTITUTE(SUBSTITUTE(SUBSTITUTE(SUBSTITUTE(SUBSTITUTE(SUBSTITUTE(INDIRECT(ADDRESS(ROW($M360)+[1]Tablas!E$1,COLUMN($M361))),", ",""),"Aire","1"),"Agua","2"),"Fuego","3"),"Tierra","4"),"Luz","5"),"Oscuridad","6"))))</f>
        <v/>
      </c>
      <c r="AK361" s="15" t="str">
        <f ca="1">IF($AB361="","",IF(OR([1]Tablas!F$1&gt;MATCH("?*",$AB362:$AB378,0),INDEX($T:$T,ROW($M360)+[1]Tablas!F$1)&lt;5),"",IF(INDEX($T:$T,ROW($M360)+[1]Tablas!F$1)&lt;6,"000",SUBSTITUTE(SUBSTITUTE(SUBSTITUTE(SUBSTITUTE(SUBSTITUTE(SUBSTITUTE(SUBSTITUTE(INDIRECT(ADDRESS(ROW($M360)+[1]Tablas!F$1,COLUMN($M361))),", ",""),"Aire","1"),"Agua","2"),"Fuego","3"),"Tierra","4"),"Luz","5"),"Oscuridad","6"))))</f>
        <v/>
      </c>
    </row>
    <row r="362" spans="1:37" x14ac:dyDescent="0.25">
      <c r="A362" s="71"/>
      <c r="C362" s="15" t="str">
        <f t="shared" si="89"/>
        <v/>
      </c>
      <c r="D362" s="15" t="str">
        <f t="shared" si="90"/>
        <v/>
      </c>
      <c r="E362" s="15" t="s">
        <v>212</v>
      </c>
      <c r="F362" s="15" t="str">
        <f t="array" ref="F362">IF(C362&lt;&gt;"",ADDRESS(ROW(C362),COLUMN(C362))&amp;":"&amp;ADDRESS(ROW(C362)-1+MATCH(TRUE,C363:$C$463&lt;&gt;"",0),COLUMN(U362)),F361)</f>
        <v>$C$360:$U$365</v>
      </c>
      <c r="G362" s="18" t="s">
        <v>253</v>
      </c>
      <c r="H362" s="28" t="s">
        <v>354</v>
      </c>
      <c r="M362" s="18" t="str">
        <f>IFERROR(VLOOKUP(G362,ListaEfectos!$A$4:$F$77,6,0),"")</f>
        <v>Fuego</v>
      </c>
      <c r="N362" s="46" t="str">
        <f>IF(G362="requerimiento","Desventaja",IFERROR(IF(VLOOKUP($G362,ListaEfectos!$A$4:$F$77,1,0)&lt;&gt;"","Efecto"),IFERROR(IF(VLOOKUP($G362,ListaDesventajas!$A$2:$A$24,1,0)&lt;&gt;"","Desventaja"),G362)))</f>
        <v>Efecto</v>
      </c>
      <c r="O362" s="17">
        <f ca="1">IF($N362="Efecto",IFERROR(VLOOKUP(H362,INDIRECT(VLOOKUP($G362,ListaEfectos!$A$4:$F$77,2,0)),2,0),0),IF($N362="Desventaja",IFERROR(VLOOKUP(H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25</v>
      </c>
      <c r="P362" s="15">
        <f ca="1">IF($N362="Efecto",IFERROR(VLOOKUP(I362,INDIRECT(VLOOKUP($G362,ListaEfectos!$A$4:$F$77,2,0)),2,0),0),IF($N362="Desventaja",IFERROR(VLOOKUP(I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0</v>
      </c>
      <c r="Q362" s="15">
        <f ca="1">IF($N362="Efecto",IFERROR(VLOOKUP(J362,INDIRECT(VLOOKUP($G362,ListaEfectos!$A$4:$F$77,2,0)),2,0),0),IF($N362="Desventaja",IFERROR(VLOOKUP(J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0</v>
      </c>
      <c r="R362" s="15">
        <f ca="1">IF($N362="Efecto",IFERROR(VLOOKUP(K362,INDIRECT(VLOOKUP($G362,ListaEfectos!$A$4:$F$77,2,0)),2,0),0),IF($N362="Desventaja",IFERROR(VLOOKUP(K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0</v>
      </c>
      <c r="S362" s="15">
        <f ca="1">IF($N362="Efecto",IFERROR(VLOOKUP(L362,INDIRECT(VLOOKUP($G362,ListaEfectos!$A$4:$F$77,2,0)),2,0),0),IF($N362="Desventaja",IFERROR(VLOOKUP(L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0</v>
      </c>
      <c r="T362" s="52">
        <f t="shared" ca="1" si="86"/>
        <v>25</v>
      </c>
      <c r="V362" s="15" t="str">
        <f t="shared" si="87"/>
        <v>Multiplicador al Daño (x2)</v>
      </c>
      <c r="W362" s="15" t="str">
        <f t="shared" si="88"/>
        <v/>
      </c>
      <c r="X362" s="15" t="str">
        <f t="shared" si="78"/>
        <v/>
      </c>
      <c r="Y362" s="34" t="str">
        <f t="shared" ca="1" si="85"/>
        <v/>
      </c>
      <c r="Z362" s="34" t="str">
        <f t="shared" ca="1" si="79"/>
        <v/>
      </c>
      <c r="AA362" s="34" t="str">
        <f t="shared" ca="1" si="80"/>
        <v/>
      </c>
      <c r="AB362" s="61" t="str">
        <f t="shared" ca="1" si="81"/>
        <v/>
      </c>
      <c r="AC362" s="62" t="str">
        <f t="shared" ca="1" si="82"/>
        <v/>
      </c>
      <c r="AD362" s="56" t="str">
        <f t="shared" si="83"/>
        <v/>
      </c>
      <c r="AE362" s="15" t="str">
        <f t="shared" ca="1" si="84"/>
        <v/>
      </c>
      <c r="AF362" s="15" t="str">
        <f ca="1">IF($AB362="","",IF(OR([1]Tablas!A$1&gt;MATCH("?*",$AB363:$AB379,0),INDEX($T:$T,ROW($M361)+[1]Tablas!A$1)&lt;5),"",IF(INDEX($T:$T,ROW($M361)+[1]Tablas!A$1)&lt;6,"000",SUBSTITUTE(SUBSTITUTE(SUBSTITUTE(SUBSTITUTE(SUBSTITUTE(SUBSTITUTE(SUBSTITUTE(INDIRECT(ADDRESS(ROW($M361)+[1]Tablas!A$1,COLUMN($M362))),", ",""),"Aire","1"),"Agua","2"),"Fuego","3"),"Tierra","4"),"Luz","5"),"Oscuridad","6"))))</f>
        <v/>
      </c>
      <c r="AG362" s="15" t="str">
        <f ca="1">IF($AB362="","",IF(OR([1]Tablas!B$1&gt;MATCH("?*",$AB363:$AB379,0),INDEX($T:$T,ROW($M361)+[1]Tablas!B$1)&lt;5),"",IF(INDEX($T:$T,ROW($M361)+[1]Tablas!B$1)&lt;6,"000",SUBSTITUTE(SUBSTITUTE(SUBSTITUTE(SUBSTITUTE(SUBSTITUTE(SUBSTITUTE(SUBSTITUTE(INDIRECT(ADDRESS(ROW($M361)+[1]Tablas!B$1,COLUMN($M362))),", ",""),"Aire","1"),"Agua","2"),"Fuego","3"),"Tierra","4"),"Luz","5"),"Oscuridad","6"))))</f>
        <v/>
      </c>
      <c r="AH362" s="15" t="str">
        <f ca="1">IF($AB362="","",IF(OR([1]Tablas!C$1&gt;MATCH("?*",$AB363:$AB379,0),INDEX($T:$T,ROW($M361)+[1]Tablas!C$1)&lt;5),"",IF(INDEX($T:$T,ROW($M361)+[1]Tablas!C$1)&lt;6,"000",SUBSTITUTE(SUBSTITUTE(SUBSTITUTE(SUBSTITUTE(SUBSTITUTE(SUBSTITUTE(SUBSTITUTE(INDIRECT(ADDRESS(ROW($M361)+[1]Tablas!C$1,COLUMN($M362))),", ",""),"Aire","1"),"Agua","2"),"Fuego","3"),"Tierra","4"),"Luz","5"),"Oscuridad","6"))))</f>
        <v/>
      </c>
      <c r="AI362" s="15" t="str">
        <f ca="1">IF($AB362="","",IF(OR([1]Tablas!D$1&gt;MATCH("?*",$AB363:$AB379,0),INDEX($T:$T,ROW($M361)+[1]Tablas!D$1)&lt;5),"",IF(INDEX($T:$T,ROW($M361)+[1]Tablas!D$1)&lt;6,"000",SUBSTITUTE(SUBSTITUTE(SUBSTITUTE(SUBSTITUTE(SUBSTITUTE(SUBSTITUTE(SUBSTITUTE(INDIRECT(ADDRESS(ROW($M361)+[1]Tablas!D$1,COLUMN($M362))),", ",""),"Aire","1"),"Agua","2"),"Fuego","3"),"Tierra","4"),"Luz","5"),"Oscuridad","6"))))</f>
        <v/>
      </c>
      <c r="AJ362" s="15" t="str">
        <f ca="1">IF($AB362="","",IF(OR([1]Tablas!E$1&gt;MATCH("?*",$AB363:$AB379,0),INDEX($T:$T,ROW($M361)+[1]Tablas!E$1)&lt;5),"",IF(INDEX($T:$T,ROW($M361)+[1]Tablas!E$1)&lt;6,"000",SUBSTITUTE(SUBSTITUTE(SUBSTITUTE(SUBSTITUTE(SUBSTITUTE(SUBSTITUTE(SUBSTITUTE(INDIRECT(ADDRESS(ROW($M361)+[1]Tablas!E$1,COLUMN($M362))),", ",""),"Aire","1"),"Agua","2"),"Fuego","3"),"Tierra","4"),"Luz","5"),"Oscuridad","6"))))</f>
        <v/>
      </c>
      <c r="AK362" s="15" t="str">
        <f ca="1">IF($AB362="","",IF(OR([1]Tablas!F$1&gt;MATCH("?*",$AB363:$AB379,0),INDEX($T:$T,ROW($M361)+[1]Tablas!F$1)&lt;5),"",IF(INDEX($T:$T,ROW($M361)+[1]Tablas!F$1)&lt;6,"000",SUBSTITUTE(SUBSTITUTE(SUBSTITUTE(SUBSTITUTE(SUBSTITUTE(SUBSTITUTE(SUBSTITUTE(INDIRECT(ADDRESS(ROW($M361)+[1]Tablas!F$1,COLUMN($M362))),", ",""),"Aire","1"),"Agua","2"),"Fuego","3"),"Tierra","4"),"Luz","5"),"Oscuridad","6"))))</f>
        <v/>
      </c>
    </row>
    <row r="363" spans="1:37" x14ac:dyDescent="0.25">
      <c r="A363" s="71"/>
      <c r="C363" s="15" t="str">
        <f t="shared" si="89"/>
        <v/>
      </c>
      <c r="D363" s="15" t="str">
        <f t="shared" si="90"/>
        <v/>
      </c>
      <c r="E363" s="15" t="s">
        <v>213</v>
      </c>
      <c r="F363" s="15" t="str">
        <f t="array" ref="F363">IF(C363&lt;&gt;"",ADDRESS(ROW(C363),COLUMN(C363))&amp;":"&amp;ADDRESS(ROW(C363)-1+MATCH(TRUE,C364:$C$463&lt;&gt;"",0),COLUMN(U363)),F362)</f>
        <v>$C$360:$U$365</v>
      </c>
      <c r="G363" s="18" t="s">
        <v>999</v>
      </c>
      <c r="H363" s="28" t="s">
        <v>587</v>
      </c>
      <c r="M363" s="18" t="str">
        <f>IFERROR(VLOOKUP(G363,ListaEfectos!$A$4:$F$77,6,0),"")</f>
        <v>Luz, Oscuridad, Tierra</v>
      </c>
      <c r="N363" s="46" t="str">
        <f>IF(G363="requerimiento","Desventaja",IFERROR(IF(VLOOKUP($G363,ListaEfectos!$A$4:$F$77,1,0)&lt;&gt;"","Efecto"),IFERROR(IF(VLOOKUP($G363,ListaDesventajas!$A$2:$A$24,1,0)&lt;&gt;"","Desventaja"),G363)))</f>
        <v>Efecto</v>
      </c>
      <c r="O363" s="17">
        <f ca="1">IF($N363="Efecto",IFERROR(VLOOKUP(H363,INDIRECT(VLOOKUP($G363,ListaEfectos!$A$4:$F$77,2,0)),2,0),0),IF($N363="Desventaja",IFERROR(VLOOKUP(H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45</v>
      </c>
      <c r="P363" s="15">
        <f ca="1">IF($N363="Efecto",IFERROR(VLOOKUP(I363,INDIRECT(VLOOKUP($G363,ListaEfectos!$A$4:$F$77,2,0)),2,0),0),IF($N363="Desventaja",IFERROR(VLOOKUP(I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0</v>
      </c>
      <c r="Q363" s="15">
        <f ca="1">IF($N363="Efecto",IFERROR(VLOOKUP(J363,INDIRECT(VLOOKUP($G363,ListaEfectos!$A$4:$F$77,2,0)),2,0),0),IF($N363="Desventaja",IFERROR(VLOOKUP(J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0</v>
      </c>
      <c r="R363" s="15">
        <f ca="1">IF($N363="Efecto",IFERROR(VLOOKUP(K363,INDIRECT(VLOOKUP($G363,ListaEfectos!$A$4:$F$77,2,0)),2,0),0),IF($N363="Desventaja",IFERROR(VLOOKUP(K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0</v>
      </c>
      <c r="S363" s="15">
        <f ca="1">IF($N363="Efecto",IFERROR(VLOOKUP(L363,INDIRECT(VLOOKUP($G363,ListaEfectos!$A$4:$F$77,2,0)),2,0),0),IF($N363="Desventaja",IFERROR(VLOOKUP(L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0</v>
      </c>
      <c r="T363" s="52">
        <f t="shared" ca="1" si="86"/>
        <v>45</v>
      </c>
      <c r="V363" s="15" t="str">
        <f t="shared" si="87"/>
        <v>Ataque predeterminado (Zen (440))</v>
      </c>
      <c r="W363" s="15" t="str">
        <f t="shared" si="88"/>
        <v/>
      </c>
      <c r="X363" s="15" t="str">
        <f t="shared" si="78"/>
        <v/>
      </c>
      <c r="Y363" s="34" t="str">
        <f t="shared" ca="1" si="85"/>
        <v/>
      </c>
      <c r="Z363" s="34" t="str">
        <f t="shared" ca="1" si="79"/>
        <v/>
      </c>
      <c r="AA363" s="34" t="str">
        <f t="shared" ca="1" si="80"/>
        <v/>
      </c>
      <c r="AB363" s="61" t="str">
        <f t="shared" ca="1" si="81"/>
        <v/>
      </c>
      <c r="AC363" s="62" t="str">
        <f t="shared" ca="1" si="82"/>
        <v/>
      </c>
      <c r="AD363" s="56" t="str">
        <f t="shared" si="83"/>
        <v/>
      </c>
      <c r="AE363" s="15" t="str">
        <f t="shared" ca="1" si="84"/>
        <v/>
      </c>
      <c r="AF363" s="15" t="str">
        <f ca="1">IF($AB363="","",IF(OR([1]Tablas!A$1&gt;MATCH("?*",$AB364:$AB380,0),INDEX($T:$T,ROW($M362)+[1]Tablas!A$1)&lt;5),"",IF(INDEX($T:$T,ROW($M362)+[1]Tablas!A$1)&lt;6,"000",SUBSTITUTE(SUBSTITUTE(SUBSTITUTE(SUBSTITUTE(SUBSTITUTE(SUBSTITUTE(SUBSTITUTE(INDIRECT(ADDRESS(ROW($M362)+[1]Tablas!A$1,COLUMN($M363))),", ",""),"Aire","1"),"Agua","2"),"Fuego","3"),"Tierra","4"),"Luz","5"),"Oscuridad","6"))))</f>
        <v/>
      </c>
      <c r="AG363" s="15" t="str">
        <f ca="1">IF($AB363="","",IF(OR([1]Tablas!B$1&gt;MATCH("?*",$AB364:$AB380,0),INDEX($T:$T,ROW($M362)+[1]Tablas!B$1)&lt;5),"",IF(INDEX($T:$T,ROW($M362)+[1]Tablas!B$1)&lt;6,"000",SUBSTITUTE(SUBSTITUTE(SUBSTITUTE(SUBSTITUTE(SUBSTITUTE(SUBSTITUTE(SUBSTITUTE(INDIRECT(ADDRESS(ROW($M362)+[1]Tablas!B$1,COLUMN($M363))),", ",""),"Aire","1"),"Agua","2"),"Fuego","3"),"Tierra","4"),"Luz","5"),"Oscuridad","6"))))</f>
        <v/>
      </c>
      <c r="AH363" s="15" t="str">
        <f ca="1">IF($AB363="","",IF(OR([1]Tablas!C$1&gt;MATCH("?*",$AB364:$AB380,0),INDEX($T:$T,ROW($M362)+[1]Tablas!C$1)&lt;5),"",IF(INDEX($T:$T,ROW($M362)+[1]Tablas!C$1)&lt;6,"000",SUBSTITUTE(SUBSTITUTE(SUBSTITUTE(SUBSTITUTE(SUBSTITUTE(SUBSTITUTE(SUBSTITUTE(INDIRECT(ADDRESS(ROW($M362)+[1]Tablas!C$1,COLUMN($M363))),", ",""),"Aire","1"),"Agua","2"),"Fuego","3"),"Tierra","4"),"Luz","5"),"Oscuridad","6"))))</f>
        <v/>
      </c>
      <c r="AI363" s="15" t="str">
        <f ca="1">IF($AB363="","",IF(OR([1]Tablas!D$1&gt;MATCH("?*",$AB364:$AB380,0),INDEX($T:$T,ROW($M362)+[1]Tablas!D$1)&lt;5),"",IF(INDEX($T:$T,ROW($M362)+[1]Tablas!D$1)&lt;6,"000",SUBSTITUTE(SUBSTITUTE(SUBSTITUTE(SUBSTITUTE(SUBSTITUTE(SUBSTITUTE(SUBSTITUTE(INDIRECT(ADDRESS(ROW($M362)+[1]Tablas!D$1,COLUMN($M363))),", ",""),"Aire","1"),"Agua","2"),"Fuego","3"),"Tierra","4"),"Luz","5"),"Oscuridad","6"))))</f>
        <v/>
      </c>
      <c r="AJ363" s="15" t="str">
        <f ca="1">IF($AB363="","",IF(OR([1]Tablas!E$1&gt;MATCH("?*",$AB364:$AB380,0),INDEX($T:$T,ROW($M362)+[1]Tablas!E$1)&lt;5),"",IF(INDEX($T:$T,ROW($M362)+[1]Tablas!E$1)&lt;6,"000",SUBSTITUTE(SUBSTITUTE(SUBSTITUTE(SUBSTITUTE(SUBSTITUTE(SUBSTITUTE(SUBSTITUTE(INDIRECT(ADDRESS(ROW($M362)+[1]Tablas!E$1,COLUMN($M363))),", ",""),"Aire","1"),"Agua","2"),"Fuego","3"),"Tierra","4"),"Luz","5"),"Oscuridad","6"))))</f>
        <v/>
      </c>
      <c r="AK363" s="15" t="str">
        <f ca="1">IF($AB363="","",IF(OR([1]Tablas!F$1&gt;MATCH("?*",$AB364:$AB380,0),INDEX($T:$T,ROW($M362)+[1]Tablas!F$1)&lt;5),"",IF(INDEX($T:$T,ROW($M362)+[1]Tablas!F$1)&lt;6,"000",SUBSTITUTE(SUBSTITUTE(SUBSTITUTE(SUBSTITUTE(SUBSTITUTE(SUBSTITUTE(SUBSTITUTE(INDIRECT(ADDRESS(ROW($M362)+[1]Tablas!F$1,COLUMN($M363))),", ",""),"Aire","1"),"Agua","2"),"Fuego","3"),"Tierra","4"),"Luz","5"),"Oscuridad","6"))))</f>
        <v/>
      </c>
    </row>
    <row r="364" spans="1:37" x14ac:dyDescent="0.25">
      <c r="A364" s="71"/>
      <c r="B364" s="18" t="s">
        <v>284</v>
      </c>
      <c r="C364" s="15" t="str">
        <f t="shared" si="89"/>
        <v/>
      </c>
      <c r="D364" s="15" t="str">
        <f t="shared" si="90"/>
        <v/>
      </c>
      <c r="F364" s="15" t="str">
        <f t="array" ref="F364">IF(C364&lt;&gt;"",ADDRESS(ROW(C364),COLUMN(C364))&amp;":"&amp;ADDRESS(ROW(C364)-1+MATCH(TRUE,C365:$C$463&lt;&gt;"",0),COLUMN(U364)),F363)</f>
        <v>$C$360:$U$365</v>
      </c>
      <c r="G364" s="18" t="s">
        <v>284</v>
      </c>
      <c r="H364" s="28" t="s">
        <v>919</v>
      </c>
      <c r="M364" s="18" t="str">
        <f>IFERROR(VLOOKUP(G364,ListaEfectos!$A$4:$F$77,6,0),"")</f>
        <v/>
      </c>
      <c r="N364" s="46" t="str">
        <f>IF(G364="requerimiento","Desventaja",IFERROR(IF(VLOOKUP($G364,ListaEfectos!$A$4:$F$77,1,0)&lt;&gt;"","Efecto"),IFERROR(IF(VLOOKUP($G364,ListaDesventajas!$A$2:$A$24,1,0)&lt;&gt;"","Desventaja"),G364)))</f>
        <v>Desventaja</v>
      </c>
      <c r="O364" s="17">
        <f ca="1">IF($N364="Efecto",IFERROR(VLOOKUP(H364,INDIRECT(VLOOKUP($G364,ListaEfectos!$A$4:$F$77,2,0)),2,0),0),IF($N364="Desventaja",IFERROR(VLOOKUP(H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-20</v>
      </c>
      <c r="P364" s="15">
        <f ca="1">IF($N364="Efecto",IFERROR(VLOOKUP(I364,INDIRECT(VLOOKUP($G364,ListaEfectos!$A$4:$F$77,2,0)),2,0),0),IF($N364="Desventaja",IFERROR(VLOOKUP(I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0</v>
      </c>
      <c r="Q364" s="15">
        <f ca="1">IF($N364="Efecto",IFERROR(VLOOKUP(J364,INDIRECT(VLOOKUP($G364,ListaEfectos!$A$4:$F$77,2,0)),2,0),0),IF($N364="Desventaja",IFERROR(VLOOKUP(J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0</v>
      </c>
      <c r="R364" s="15">
        <f ca="1">IF($N364="Efecto",IFERROR(VLOOKUP(K364,INDIRECT(VLOOKUP($G364,ListaEfectos!$A$4:$F$77,2,0)),2,0),0),IF($N364="Desventaja",IFERROR(VLOOKUP(K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0</v>
      </c>
      <c r="S364" s="15">
        <f ca="1">IF($N364="Efecto",IFERROR(VLOOKUP(L364,INDIRECT(VLOOKUP($G364,ListaEfectos!$A$4:$F$77,2,0)),2,0),0),IF($N364="Desventaja",IFERROR(VLOOKUP(L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0</v>
      </c>
      <c r="T364" s="52">
        <f t="shared" ca="1" si="86"/>
        <v>-20</v>
      </c>
      <c r="V364" s="15" t="str">
        <f t="shared" si="87"/>
        <v/>
      </c>
      <c r="W364" s="15" t="str">
        <f t="shared" si="88"/>
        <v>Predeterminación</v>
      </c>
      <c r="X364" s="15" t="str">
        <f t="shared" si="78"/>
        <v/>
      </c>
      <c r="Y364" s="34" t="str">
        <f t="shared" ca="1" si="85"/>
        <v/>
      </c>
      <c r="Z364" s="34" t="str">
        <f t="shared" ca="1" si="79"/>
        <v/>
      </c>
      <c r="AA364" s="34" t="str">
        <f t="shared" ca="1" si="80"/>
        <v/>
      </c>
      <c r="AB364" s="61" t="str">
        <f t="shared" ca="1" si="81"/>
        <v/>
      </c>
      <c r="AC364" s="62" t="str">
        <f t="shared" ca="1" si="82"/>
        <v/>
      </c>
      <c r="AD364" s="56" t="e">
        <f t="shared" si="83"/>
        <v>#VALUE!</v>
      </c>
      <c r="AE364" s="15" t="str">
        <f t="shared" ca="1" si="84"/>
        <v/>
      </c>
      <c r="AF364" s="15" t="str">
        <f ca="1">IF($AB364="","",IF(OR([1]Tablas!A$1&gt;MATCH("?*",$AB365:$AB381,0),INDEX($T:$T,ROW($M363)+[1]Tablas!A$1)&lt;5),"",IF(INDEX($T:$T,ROW($M363)+[1]Tablas!A$1)&lt;6,"000",SUBSTITUTE(SUBSTITUTE(SUBSTITUTE(SUBSTITUTE(SUBSTITUTE(SUBSTITUTE(SUBSTITUTE(INDIRECT(ADDRESS(ROW($M363)+[1]Tablas!A$1,COLUMN($M364))),", ",""),"Aire","1"),"Agua","2"),"Fuego","3"),"Tierra","4"),"Luz","5"),"Oscuridad","6"))))</f>
        <v/>
      </c>
      <c r="AG364" s="15" t="str">
        <f ca="1">IF($AB364="","",IF(OR([1]Tablas!B$1&gt;MATCH("?*",$AB365:$AB381,0),INDEX($T:$T,ROW($M363)+[1]Tablas!B$1)&lt;5),"",IF(INDEX($T:$T,ROW($M363)+[1]Tablas!B$1)&lt;6,"000",SUBSTITUTE(SUBSTITUTE(SUBSTITUTE(SUBSTITUTE(SUBSTITUTE(SUBSTITUTE(SUBSTITUTE(INDIRECT(ADDRESS(ROW($M363)+[1]Tablas!B$1,COLUMN($M364))),", ",""),"Aire","1"),"Agua","2"),"Fuego","3"),"Tierra","4"),"Luz","5"),"Oscuridad","6"))))</f>
        <v/>
      </c>
      <c r="AH364" s="15" t="str">
        <f ca="1">IF($AB364="","",IF(OR([1]Tablas!C$1&gt;MATCH("?*",$AB365:$AB381,0),INDEX($T:$T,ROW($M363)+[1]Tablas!C$1)&lt;5),"",IF(INDEX($T:$T,ROW($M363)+[1]Tablas!C$1)&lt;6,"000",SUBSTITUTE(SUBSTITUTE(SUBSTITUTE(SUBSTITUTE(SUBSTITUTE(SUBSTITUTE(SUBSTITUTE(INDIRECT(ADDRESS(ROW($M363)+[1]Tablas!C$1,COLUMN($M364))),", ",""),"Aire","1"),"Agua","2"),"Fuego","3"),"Tierra","4"),"Luz","5"),"Oscuridad","6"))))</f>
        <v/>
      </c>
      <c r="AI364" s="15" t="str">
        <f ca="1">IF($AB364="","",IF(OR([1]Tablas!D$1&gt;MATCH("?*",$AB365:$AB381,0),INDEX($T:$T,ROW($M363)+[1]Tablas!D$1)&lt;5),"",IF(INDEX($T:$T,ROW($M363)+[1]Tablas!D$1)&lt;6,"000",SUBSTITUTE(SUBSTITUTE(SUBSTITUTE(SUBSTITUTE(SUBSTITUTE(SUBSTITUTE(SUBSTITUTE(INDIRECT(ADDRESS(ROW($M363)+[1]Tablas!D$1,COLUMN($M364))),", ",""),"Aire","1"),"Agua","2"),"Fuego","3"),"Tierra","4"),"Luz","5"),"Oscuridad","6"))))</f>
        <v/>
      </c>
      <c r="AJ364" s="15" t="str">
        <f ca="1">IF($AB364="","",IF(OR([1]Tablas!E$1&gt;MATCH("?*",$AB365:$AB381,0),INDEX($T:$T,ROW($M363)+[1]Tablas!E$1)&lt;5),"",IF(INDEX($T:$T,ROW($M363)+[1]Tablas!E$1)&lt;6,"000",SUBSTITUTE(SUBSTITUTE(SUBSTITUTE(SUBSTITUTE(SUBSTITUTE(SUBSTITUTE(SUBSTITUTE(INDIRECT(ADDRESS(ROW($M363)+[1]Tablas!E$1,COLUMN($M364))),", ",""),"Aire","1"),"Agua","2"),"Fuego","3"),"Tierra","4"),"Luz","5"),"Oscuridad","6"))))</f>
        <v/>
      </c>
      <c r="AK364" s="15" t="str">
        <f ca="1">IF($AB364="","",IF(OR([1]Tablas!F$1&gt;MATCH("?*",$AB365:$AB381,0),INDEX($T:$T,ROW($M363)+[1]Tablas!F$1)&lt;5),"",IF(INDEX($T:$T,ROW($M363)+[1]Tablas!F$1)&lt;6,"000",SUBSTITUTE(SUBSTITUTE(SUBSTITUTE(SUBSTITUTE(SUBSTITUTE(SUBSTITUTE(SUBSTITUTE(INDIRECT(ADDRESS(ROW($M363)+[1]Tablas!F$1,COLUMN($M364))),", ",""),"Aire","1"),"Agua","2"),"Fuego","3"),"Tierra","4"),"Luz","5"),"Oscuridad","6"))))</f>
        <v/>
      </c>
    </row>
    <row r="365" spans="1:37" s="23" customFormat="1" ht="15.75" thickBot="1" x14ac:dyDescent="0.3">
      <c r="A365" s="72"/>
      <c r="B365" s="25"/>
      <c r="C365" s="23" t="str">
        <f t="shared" si="89"/>
        <v/>
      </c>
      <c r="D365" s="23" t="str">
        <f t="shared" si="90"/>
        <v/>
      </c>
      <c r="E365" s="23" t="s">
        <v>294</v>
      </c>
      <c r="F365" s="23" t="str">
        <f t="array" ref="F365">IF(C365&lt;&gt;"",ADDRESS(ROW(C365),COLUMN(C365))&amp;":"&amp;ADDRESS(ROW(C365)-1+MATCH(TRUE,C366:$C$463&lt;&gt;"",0),COLUMN(U365)),F364)</f>
        <v>$C$360:$U$365</v>
      </c>
      <c r="G365" s="25" t="s">
        <v>969</v>
      </c>
      <c r="H365" s="24" t="s">
        <v>1086</v>
      </c>
      <c r="M365" s="25" t="str">
        <f>IFERROR(VLOOKUP(G365,ListaEfectos!$A$4:$F$77,6,0),"")</f>
        <v/>
      </c>
      <c r="N365" s="48" t="str">
        <f>IF(G365="requerimiento","Desventaja",IFERROR(IF(VLOOKUP($G365,ListaEfectos!$A$4:$F$77,1,0)&lt;&gt;"","Efecto"),IFERROR(IF(VLOOKUP($G365,ListaDesventajas!$A$2:$A$24,1,0)&lt;&gt;"","Desventaja"),G365)))</f>
        <v>Desventaja</v>
      </c>
      <c r="O365" s="22">
        <f ca="1">IF($N365="Efecto",IFERROR(VLOOKUP(H365,INDIRECT(VLOOKUP($G365,ListaEfectos!$A$4:$F$77,2,0)),2,0),0),IF($N365="Desventaja",IFERROR(VLOOKUP(H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-30</v>
      </c>
      <c r="P365" s="23">
        <f ca="1">IF($N365="Efecto",IFERROR(VLOOKUP(I365,INDIRECT(VLOOKUP($G365,ListaEfectos!$A$4:$F$77,2,0)),2,0),0),IF($N365="Desventaja",IFERROR(VLOOKUP(I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0</v>
      </c>
      <c r="Q365" s="23">
        <f ca="1">IF($N365="Efecto",IFERROR(VLOOKUP(J365,INDIRECT(VLOOKUP($G365,ListaEfectos!$A$4:$F$77,2,0)),2,0),0),IF($N365="Desventaja",IFERROR(VLOOKUP(J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0</v>
      </c>
      <c r="R365" s="23">
        <f ca="1">IF($N365="Efecto",IFERROR(VLOOKUP(K365,INDIRECT(VLOOKUP($G365,ListaEfectos!$A$4:$F$77,2,0)),2,0),0),IF($N365="Desventaja",IFERROR(VLOOKUP(K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0</v>
      </c>
      <c r="S365" s="23">
        <f ca="1">IF($N365="Efecto",IFERROR(VLOOKUP(L365,INDIRECT(VLOOKUP($G365,ListaEfectos!$A$4:$F$77,2,0)),2,0),0),IF($N365="Desventaja",IFERROR(VLOOKUP(L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0</v>
      </c>
      <c r="T365" s="54">
        <f t="shared" ca="1" si="86"/>
        <v>-30</v>
      </c>
      <c r="U365" s="40"/>
      <c r="V365" s="23" t="str">
        <f t="shared" si="87"/>
        <v/>
      </c>
      <c r="W365" s="23" t="str">
        <f t="shared" si="88"/>
        <v>Penalizador A Toda Acción (-150)</v>
      </c>
      <c r="X365" s="23" t="str">
        <f t="shared" si="78"/>
        <v/>
      </c>
      <c r="Y365" s="41" t="str">
        <f t="shared" ca="1" si="85"/>
        <v/>
      </c>
      <c r="Z365" s="41" t="str">
        <f t="shared" ca="1" si="79"/>
        <v/>
      </c>
      <c r="AA365" s="41" t="str">
        <f t="shared" ca="1" si="80"/>
        <v/>
      </c>
      <c r="AB365" s="65" t="str">
        <f t="shared" ca="1" si="81"/>
        <v/>
      </c>
      <c r="AC365" s="66" t="str">
        <f t="shared" ca="1" si="82"/>
        <v/>
      </c>
      <c r="AD365" s="58" t="str">
        <f t="shared" si="83"/>
        <v/>
      </c>
      <c r="AE365" s="23" t="str">
        <f t="shared" ca="1" si="84"/>
        <v/>
      </c>
      <c r="AF365" s="23" t="str">
        <f ca="1">IF($AB365="","",IF(OR([1]Tablas!A$1&gt;MATCH("?*",$AB366:$AB382,0),INDEX($T:$T,ROW($M364)+[1]Tablas!A$1)&lt;5),"",IF(INDEX($T:$T,ROW($M364)+[1]Tablas!A$1)&lt;6,"000",SUBSTITUTE(SUBSTITUTE(SUBSTITUTE(SUBSTITUTE(SUBSTITUTE(SUBSTITUTE(SUBSTITUTE(INDIRECT(ADDRESS(ROW($M364)+[1]Tablas!A$1,COLUMN($M365))),", ",""),"Aire","1"),"Agua","2"),"Fuego","3"),"Tierra","4"),"Luz","5"),"Oscuridad","6"))))</f>
        <v/>
      </c>
      <c r="AG365" s="23" t="str">
        <f ca="1">IF($AB365="","",IF(OR([1]Tablas!B$1&gt;MATCH("?*",$AB366:$AB382,0),INDEX($T:$T,ROW($M364)+[1]Tablas!B$1)&lt;5),"",IF(INDEX($T:$T,ROW($M364)+[1]Tablas!B$1)&lt;6,"000",SUBSTITUTE(SUBSTITUTE(SUBSTITUTE(SUBSTITUTE(SUBSTITUTE(SUBSTITUTE(SUBSTITUTE(INDIRECT(ADDRESS(ROW($M364)+[1]Tablas!B$1,COLUMN($M365))),", ",""),"Aire","1"),"Agua","2"),"Fuego","3"),"Tierra","4"),"Luz","5"),"Oscuridad","6"))))</f>
        <v/>
      </c>
      <c r="AH365" s="23" t="str">
        <f ca="1">IF($AB365="","",IF(OR([1]Tablas!C$1&gt;MATCH("?*",$AB366:$AB382,0),INDEX($T:$T,ROW($M364)+[1]Tablas!C$1)&lt;5),"",IF(INDEX($T:$T,ROW($M364)+[1]Tablas!C$1)&lt;6,"000",SUBSTITUTE(SUBSTITUTE(SUBSTITUTE(SUBSTITUTE(SUBSTITUTE(SUBSTITUTE(SUBSTITUTE(INDIRECT(ADDRESS(ROW($M364)+[1]Tablas!C$1,COLUMN($M365))),", ",""),"Aire","1"),"Agua","2"),"Fuego","3"),"Tierra","4"),"Luz","5"),"Oscuridad","6"))))</f>
        <v/>
      </c>
      <c r="AI365" s="23" t="str">
        <f ca="1">IF($AB365="","",IF(OR([1]Tablas!D$1&gt;MATCH("?*",$AB366:$AB382,0),INDEX($T:$T,ROW($M364)+[1]Tablas!D$1)&lt;5),"",IF(INDEX($T:$T,ROW($M364)+[1]Tablas!D$1)&lt;6,"000",SUBSTITUTE(SUBSTITUTE(SUBSTITUTE(SUBSTITUTE(SUBSTITUTE(SUBSTITUTE(SUBSTITUTE(INDIRECT(ADDRESS(ROW($M364)+[1]Tablas!D$1,COLUMN($M365))),", ",""),"Aire","1"),"Agua","2"),"Fuego","3"),"Tierra","4"),"Luz","5"),"Oscuridad","6"))))</f>
        <v/>
      </c>
      <c r="AJ365" s="23" t="str">
        <f ca="1">IF($AB365="","",IF(OR([1]Tablas!E$1&gt;MATCH("?*",$AB366:$AB382,0),INDEX($T:$T,ROW($M364)+[1]Tablas!E$1)&lt;5),"",IF(INDEX($T:$T,ROW($M364)+[1]Tablas!E$1)&lt;6,"000",SUBSTITUTE(SUBSTITUTE(SUBSTITUTE(SUBSTITUTE(SUBSTITUTE(SUBSTITUTE(SUBSTITUTE(INDIRECT(ADDRESS(ROW($M364)+[1]Tablas!E$1,COLUMN($M365))),", ",""),"Aire","1"),"Agua","2"),"Fuego","3"),"Tierra","4"),"Luz","5"),"Oscuridad","6"))))</f>
        <v/>
      </c>
      <c r="AK365" s="23" t="str">
        <f ca="1">IF($AB365="","",IF(OR([1]Tablas!F$1&gt;MATCH("?*",$AB366:$AB382,0),INDEX($T:$T,ROW($M364)+[1]Tablas!F$1)&lt;5),"",IF(INDEX($T:$T,ROW($M364)+[1]Tablas!F$1)&lt;6,"000",SUBSTITUTE(SUBSTITUTE(SUBSTITUTE(SUBSTITUTE(SUBSTITUTE(SUBSTITUTE(SUBSTITUTE(INDIRECT(ADDRESS(ROW($M364)+[1]Tablas!F$1,COLUMN($M365))),", ",""),"Aire","1"),"Agua","2"),"Fuego","3"),"Tierra","4"),"Luz","5"),"Oscuridad","6"))))</f>
        <v/>
      </c>
    </row>
    <row r="366" spans="1:37" x14ac:dyDescent="0.25">
      <c r="A366" s="73" t="s">
        <v>329</v>
      </c>
      <c r="B366" s="18" t="s">
        <v>501</v>
      </c>
      <c r="C366" s="15">
        <f t="shared" si="89"/>
        <v>20</v>
      </c>
      <c r="D366" s="15">
        <f t="shared" si="90"/>
        <v>1</v>
      </c>
      <c r="E366" s="15" t="s">
        <v>130</v>
      </c>
      <c r="F366" s="15" t="str">
        <f t="array" ref="F366">IF(C366&lt;&gt;"",ADDRESS(ROW(C366),COLUMN(C366))&amp;":"&amp;ADDRESS(ROW(C366)-1+MATCH(TRUE,C367:$C$463&lt;&gt;"",0),COLUMN(U366)),F365)</f>
        <v>$C$366:$U$368</v>
      </c>
      <c r="G366" s="18" t="s">
        <v>243</v>
      </c>
      <c r="H366" s="15" t="s">
        <v>80</v>
      </c>
      <c r="M366" s="18" t="str">
        <f>IFERROR(VLOOKUP(G366,ListaEfectos!$A$4:$F$77,6,0),"")</f>
        <v>Agua, Aire, Fuego</v>
      </c>
      <c r="N366" s="46" t="str">
        <f>IF(G366="requerimiento","Desventaja",IFERROR(IF(VLOOKUP($G366,ListaEfectos!$A$4:$F$77,1,0)&lt;&gt;"","Efecto"),IFERROR(IF(VLOOKUP($G366,ListaDesventajas!$A$2:$A$24,1,0)&lt;&gt;"","Desventaja"),G366)))</f>
        <v>Efecto</v>
      </c>
      <c r="O366" s="17">
        <f ca="1">IF($N366="Efecto",IFERROR(VLOOKUP(H366,INDIRECT(VLOOKUP($G366,ListaEfectos!$A$4:$F$77,2,0)),2,0),0),IF($N366="Desventaja",IFERROR(VLOOKUP(H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15</v>
      </c>
      <c r="P366" s="15">
        <f ca="1">IF($N366="Efecto",IFERROR(VLOOKUP(I366,INDIRECT(VLOOKUP($G366,ListaEfectos!$A$4:$F$77,2,0)),2,0),0),IF($N366="Desventaja",IFERROR(VLOOKUP(I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0</v>
      </c>
      <c r="Q366" s="15">
        <f ca="1">IF($N366="Efecto",IFERROR(VLOOKUP(J366,INDIRECT(VLOOKUP($G366,ListaEfectos!$A$4:$F$77,2,0)),2,0),0),IF($N366="Desventaja",IFERROR(VLOOKUP(J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0</v>
      </c>
      <c r="R366" s="15">
        <f ca="1">IF($N366="Efecto",IFERROR(VLOOKUP(K366,INDIRECT(VLOOKUP($G366,ListaEfectos!$A$4:$F$77,2,0)),2,0),0),IF($N366="Desventaja",IFERROR(VLOOKUP(K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0</v>
      </c>
      <c r="S366" s="15">
        <f ca="1">IF($N366="Efecto",IFERROR(VLOOKUP(L366,INDIRECT(VLOOKUP($G366,ListaEfectos!$A$4:$F$77,2,0)),2,0),0),IF($N366="Desventaja",IFERROR(VLOOKUP(L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0</v>
      </c>
      <c r="T366" s="52">
        <f t="shared" ca="1" si="86"/>
        <v>15</v>
      </c>
      <c r="V366" s="15" t="str">
        <f t="shared" si="87"/>
        <v>Ataque a Distancia (50 metros)</v>
      </c>
      <c r="W366" s="15" t="str">
        <f t="shared" si="88"/>
        <v/>
      </c>
      <c r="X366" s="15" t="str">
        <f t="shared" si="78"/>
        <v/>
      </c>
      <c r="Y366" s="34" t="str">
        <f t="shared" ca="1" si="85"/>
        <v>Ataque a Distancia (50 metros), Habilidad de ataque (+40)</v>
      </c>
      <c r="Z366" s="34" t="str">
        <f t="shared" ca="1" si="79"/>
        <v>Requerimientos elementales (Intensidad menor Fuego)</v>
      </c>
      <c r="AA366" s="34" t="str">
        <f t="shared" ca="1" si="80"/>
        <v/>
      </c>
      <c r="AB366" s="61" t="str">
        <f t="shared" ca="1" si="81"/>
        <v>Ataque a Distancia (50 metros), Habilidad de ataque (+40)</v>
      </c>
      <c r="AC366" s="62" t="str">
        <f t="shared" ca="1" si="82"/>
        <v>Requerimientos elementales (Intensidad menor Fuego)</v>
      </c>
      <c r="AD366" s="56" t="str">
        <f t="shared" si="83"/>
        <v>Sirius, Luz Negra</v>
      </c>
      <c r="AE366" s="15" t="str">
        <f t="shared" ca="1" si="84"/>
        <v>Agua, Aire, Fuego, Aire, Fuego, Oscuridad</v>
      </c>
      <c r="AF366" s="15" t="str">
        <f ca="1">IF($AB366="","",IF(OR([1]Tablas!A$1&gt;MATCH("?*",$AB367:$AB383,0),INDEX($T:$T,ROW($M365)+[1]Tablas!A$1)&lt;5),"",IF(INDEX($T:$T,ROW($M365)+[1]Tablas!A$1)&lt;6,"000",SUBSTITUTE(SUBSTITUTE(SUBSTITUTE(SUBSTITUTE(SUBSTITUTE(SUBSTITUTE(SUBSTITUTE(INDIRECT(ADDRESS(ROW($M365)+[1]Tablas!A$1,COLUMN($M366))),", ",""),"Aire","1"),"Agua","2"),"Fuego","3"),"Tierra","4"),"Luz","5"),"Oscuridad","6"))))</f>
        <v>213</v>
      </c>
      <c r="AG366" s="15" t="str">
        <f ca="1">IF($AB366="","",IF(OR([1]Tablas!B$1&gt;MATCH("?*",$AB367:$AB383,0),INDEX($T:$T,ROW($M365)+[1]Tablas!B$1)&lt;5),"",IF(INDEX($T:$T,ROW($M365)+[1]Tablas!B$1)&lt;6,"000",SUBSTITUTE(SUBSTITUTE(SUBSTITUTE(SUBSTITUTE(SUBSTITUTE(SUBSTITUTE(SUBSTITUTE(INDIRECT(ADDRESS(ROW($M365)+[1]Tablas!B$1,COLUMN($M366))),", ",""),"Aire","1"),"Agua","2"),"Fuego","3"),"Tierra","4"),"Luz","5"),"Oscuridad","6"))))</f>
        <v>136</v>
      </c>
      <c r="AH366" s="15" t="str">
        <f ca="1">IF($AB366="","",IF(OR([1]Tablas!C$1&gt;MATCH("?*",$AB367:$AB383,0),INDEX($T:$T,ROW($M365)+[1]Tablas!C$1)&lt;5),"",IF(INDEX($T:$T,ROW($M365)+[1]Tablas!C$1)&lt;6,"000",SUBSTITUTE(SUBSTITUTE(SUBSTITUTE(SUBSTITUTE(SUBSTITUTE(SUBSTITUTE(SUBSTITUTE(INDIRECT(ADDRESS(ROW($M365)+[1]Tablas!C$1,COLUMN($M366))),", ",""),"Aire","1"),"Agua","2"),"Fuego","3"),"Tierra","4"),"Luz","5"),"Oscuridad","6"))))</f>
        <v/>
      </c>
      <c r="AI366" s="15" t="str">
        <f ca="1">IF($AB366="","",IF(OR([1]Tablas!D$1&gt;MATCH("?*",$AB367:$AB383,0),INDEX($T:$T,ROW($M365)+[1]Tablas!D$1)&lt;5),"",IF(INDEX($T:$T,ROW($M365)+[1]Tablas!D$1)&lt;6,"000",SUBSTITUTE(SUBSTITUTE(SUBSTITUTE(SUBSTITUTE(SUBSTITUTE(SUBSTITUTE(SUBSTITUTE(INDIRECT(ADDRESS(ROW($M365)+[1]Tablas!D$1,COLUMN($M366))),", ",""),"Aire","1"),"Agua","2"),"Fuego","3"),"Tierra","4"),"Luz","5"),"Oscuridad","6"))))</f>
        <v/>
      </c>
      <c r="AJ366" s="15" t="str">
        <f ca="1">IF($AB366="","",IF(OR([1]Tablas!E$1&gt;MATCH("?*",$AB367:$AB383,0),INDEX($T:$T,ROW($M365)+[1]Tablas!E$1)&lt;5),"",IF(INDEX($T:$T,ROW($M365)+[1]Tablas!E$1)&lt;6,"000",SUBSTITUTE(SUBSTITUTE(SUBSTITUTE(SUBSTITUTE(SUBSTITUTE(SUBSTITUTE(SUBSTITUTE(INDIRECT(ADDRESS(ROW($M365)+[1]Tablas!E$1,COLUMN($M366))),", ",""),"Aire","1"),"Agua","2"),"Fuego","3"),"Tierra","4"),"Luz","5"),"Oscuridad","6"))))</f>
        <v/>
      </c>
      <c r="AK366" s="15" t="str">
        <f ca="1">IF($AB366="","",IF(OR([1]Tablas!F$1&gt;MATCH("?*",$AB367:$AB383,0),INDEX($T:$T,ROW($M365)+[1]Tablas!F$1)&lt;5),"",IF(INDEX($T:$T,ROW($M365)+[1]Tablas!F$1)&lt;6,"000",SUBSTITUTE(SUBSTITUTE(SUBSTITUTE(SUBSTITUTE(SUBSTITUTE(SUBSTITUTE(SUBSTITUTE(INDIRECT(ADDRESS(ROW($M365)+[1]Tablas!F$1,COLUMN($M366))),", ",""),"Aire","1"),"Agua","2"),"Fuego","3"),"Tierra","4"),"Luz","5"),"Oscuridad","6"))))</f>
        <v/>
      </c>
    </row>
    <row r="367" spans="1:37" x14ac:dyDescent="0.25">
      <c r="A367" s="73"/>
      <c r="C367" s="15" t="str">
        <f t="shared" si="89"/>
        <v/>
      </c>
      <c r="D367" s="15" t="str">
        <f t="shared" si="90"/>
        <v/>
      </c>
      <c r="E367" s="15" t="s">
        <v>129</v>
      </c>
      <c r="F367" s="15" t="str">
        <f t="array" ref="F367">IF(C367&lt;&gt;"",ADDRESS(ROW(C367),COLUMN(C367))&amp;":"&amp;ADDRESS(ROW(C367)-1+MATCH(TRUE,C368:$C$463&lt;&gt;"",0),COLUMN(U367)),F366)</f>
        <v>$C$366:$U$368</v>
      </c>
      <c r="G367" s="18" t="s">
        <v>987</v>
      </c>
      <c r="H367" s="29" t="s">
        <v>352</v>
      </c>
      <c r="M367" s="18" t="str">
        <f>IFERROR(VLOOKUP(G367,ListaEfectos!$A$4:$F$77,6,0),"")</f>
        <v>Aire, Fuego, Oscuridad</v>
      </c>
      <c r="N367" s="46" t="str">
        <f>IF(G367="requerimiento","Desventaja",IFERROR(IF(VLOOKUP($G367,ListaEfectos!$A$4:$F$77,1,0)&lt;&gt;"","Efecto"),IFERROR(IF(VLOOKUP($G367,ListaDesventajas!$A$2:$A$24,1,0)&lt;&gt;"","Desventaja"),G367)))</f>
        <v>Efecto</v>
      </c>
      <c r="O367" s="17">
        <f ca="1">IF($N367="Efecto",IFERROR(VLOOKUP(H367,INDIRECT(VLOOKUP($G367,ListaEfectos!$A$4:$F$77,2,0)),2,0),0),IF($N367="Desventaja",IFERROR(VLOOKUP(H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10</v>
      </c>
      <c r="P367" s="15">
        <f ca="1">IF($N367="Efecto",IFERROR(VLOOKUP(I367,INDIRECT(VLOOKUP($G367,ListaEfectos!$A$4:$F$77,2,0)),2,0),0),IF($N367="Desventaja",IFERROR(VLOOKUP(I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0</v>
      </c>
      <c r="Q367" s="15">
        <f ca="1">IF($N367="Efecto",IFERROR(VLOOKUP(J367,INDIRECT(VLOOKUP($G367,ListaEfectos!$A$4:$F$77,2,0)),2,0),0),IF($N367="Desventaja",IFERROR(VLOOKUP(J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0</v>
      </c>
      <c r="R367" s="15">
        <f ca="1">IF($N367="Efecto",IFERROR(VLOOKUP(K367,INDIRECT(VLOOKUP($G367,ListaEfectos!$A$4:$F$77,2,0)),2,0),0),IF($N367="Desventaja",IFERROR(VLOOKUP(K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0</v>
      </c>
      <c r="S367" s="15">
        <f ca="1">IF($N367="Efecto",IFERROR(VLOOKUP(L367,INDIRECT(VLOOKUP($G367,ListaEfectos!$A$4:$F$77,2,0)),2,0),0),IF($N367="Desventaja",IFERROR(VLOOKUP(L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0</v>
      </c>
      <c r="T367" s="52">
        <f t="shared" ca="1" si="86"/>
        <v>10</v>
      </c>
      <c r="V367" s="15" t="str">
        <f t="shared" si="87"/>
        <v>Habilidad de ataque (+40)</v>
      </c>
      <c r="W367" s="15" t="str">
        <f t="shared" si="88"/>
        <v/>
      </c>
      <c r="X367" s="15" t="str">
        <f t="shared" si="78"/>
        <v/>
      </c>
      <c r="Y367" s="34" t="str">
        <f t="shared" ca="1" si="85"/>
        <v/>
      </c>
      <c r="Z367" s="34" t="str">
        <f t="shared" ca="1" si="79"/>
        <v/>
      </c>
      <c r="AA367" s="34" t="str">
        <f t="shared" ca="1" si="80"/>
        <v/>
      </c>
      <c r="AB367" s="61" t="str">
        <f t="shared" ca="1" si="81"/>
        <v/>
      </c>
      <c r="AC367" s="62" t="str">
        <f t="shared" ca="1" si="82"/>
        <v/>
      </c>
      <c r="AD367" s="56" t="str">
        <f t="shared" si="83"/>
        <v/>
      </c>
      <c r="AE367" s="15" t="str">
        <f t="shared" ca="1" si="84"/>
        <v/>
      </c>
      <c r="AF367" s="15" t="str">
        <f ca="1">IF($AB367="","",IF(OR([1]Tablas!A$1&gt;MATCH("?*",$AB368:$AB384,0),INDEX($T:$T,ROW($M366)+[1]Tablas!A$1)&lt;5),"",IF(INDEX($T:$T,ROW($M366)+[1]Tablas!A$1)&lt;6,"000",SUBSTITUTE(SUBSTITUTE(SUBSTITUTE(SUBSTITUTE(SUBSTITUTE(SUBSTITUTE(SUBSTITUTE(INDIRECT(ADDRESS(ROW($M366)+[1]Tablas!A$1,COLUMN($M367))),", ",""),"Aire","1"),"Agua","2"),"Fuego","3"),"Tierra","4"),"Luz","5"),"Oscuridad","6"))))</f>
        <v/>
      </c>
      <c r="AG367" s="15" t="str">
        <f ca="1">IF($AB367="","",IF(OR([1]Tablas!B$1&gt;MATCH("?*",$AB368:$AB384,0),INDEX($T:$T,ROW($M366)+[1]Tablas!B$1)&lt;5),"",IF(INDEX($T:$T,ROW($M366)+[1]Tablas!B$1)&lt;6,"000",SUBSTITUTE(SUBSTITUTE(SUBSTITUTE(SUBSTITUTE(SUBSTITUTE(SUBSTITUTE(SUBSTITUTE(INDIRECT(ADDRESS(ROW($M366)+[1]Tablas!B$1,COLUMN($M367))),", ",""),"Aire","1"),"Agua","2"),"Fuego","3"),"Tierra","4"),"Luz","5"),"Oscuridad","6"))))</f>
        <v/>
      </c>
      <c r="AH367" s="15" t="str">
        <f ca="1">IF($AB367="","",IF(OR([1]Tablas!C$1&gt;MATCH("?*",$AB368:$AB384,0),INDEX($T:$T,ROW($M366)+[1]Tablas!C$1)&lt;5),"",IF(INDEX($T:$T,ROW($M366)+[1]Tablas!C$1)&lt;6,"000",SUBSTITUTE(SUBSTITUTE(SUBSTITUTE(SUBSTITUTE(SUBSTITUTE(SUBSTITUTE(SUBSTITUTE(INDIRECT(ADDRESS(ROW($M366)+[1]Tablas!C$1,COLUMN($M367))),", ",""),"Aire","1"),"Agua","2"),"Fuego","3"),"Tierra","4"),"Luz","5"),"Oscuridad","6"))))</f>
        <v/>
      </c>
      <c r="AI367" s="15" t="str">
        <f ca="1">IF($AB367="","",IF(OR([1]Tablas!D$1&gt;MATCH("?*",$AB368:$AB384,0),INDEX($T:$T,ROW($M366)+[1]Tablas!D$1)&lt;5),"",IF(INDEX($T:$T,ROW($M366)+[1]Tablas!D$1)&lt;6,"000",SUBSTITUTE(SUBSTITUTE(SUBSTITUTE(SUBSTITUTE(SUBSTITUTE(SUBSTITUTE(SUBSTITUTE(INDIRECT(ADDRESS(ROW($M366)+[1]Tablas!D$1,COLUMN($M367))),", ",""),"Aire","1"),"Agua","2"),"Fuego","3"),"Tierra","4"),"Luz","5"),"Oscuridad","6"))))</f>
        <v/>
      </c>
      <c r="AJ367" s="15" t="str">
        <f ca="1">IF($AB367="","",IF(OR([1]Tablas!E$1&gt;MATCH("?*",$AB368:$AB384,0),INDEX($T:$T,ROW($M366)+[1]Tablas!E$1)&lt;5),"",IF(INDEX($T:$T,ROW($M366)+[1]Tablas!E$1)&lt;6,"000",SUBSTITUTE(SUBSTITUTE(SUBSTITUTE(SUBSTITUTE(SUBSTITUTE(SUBSTITUTE(SUBSTITUTE(INDIRECT(ADDRESS(ROW($M366)+[1]Tablas!E$1,COLUMN($M367))),", ",""),"Aire","1"),"Agua","2"),"Fuego","3"),"Tierra","4"),"Luz","5"),"Oscuridad","6"))))</f>
        <v/>
      </c>
      <c r="AK367" s="15" t="str">
        <f ca="1">IF($AB367="","",IF(OR([1]Tablas!F$1&gt;MATCH("?*",$AB368:$AB384,0),INDEX($T:$T,ROW($M366)+[1]Tablas!F$1)&lt;5),"",IF(INDEX($T:$T,ROW($M366)+[1]Tablas!F$1)&lt;6,"000",SUBSTITUTE(SUBSTITUTE(SUBSTITUTE(SUBSTITUTE(SUBSTITUTE(SUBSTITUTE(SUBSTITUTE(INDIRECT(ADDRESS(ROW($M366)+[1]Tablas!F$1,COLUMN($M367))),", ",""),"Aire","1"),"Agua","2"),"Fuego","3"),"Tierra","4"),"Luz","5"),"Oscuridad","6"))))</f>
        <v/>
      </c>
    </row>
    <row r="368" spans="1:37" x14ac:dyDescent="0.25">
      <c r="A368" s="73"/>
      <c r="B368" s="18" t="s">
        <v>291</v>
      </c>
      <c r="C368" s="15" t="str">
        <f t="shared" si="89"/>
        <v/>
      </c>
      <c r="D368" s="15" t="str">
        <f t="shared" si="90"/>
        <v/>
      </c>
      <c r="F368" s="15" t="str">
        <f t="array" ref="F368">IF(C368&lt;&gt;"",ADDRESS(ROW(C368),COLUMN(C368))&amp;":"&amp;ADDRESS(ROW(C368)-1+MATCH(TRUE,C369:$C$463&lt;&gt;"",0),COLUMN(U368)),F367)</f>
        <v>$C$366:$U$368</v>
      </c>
      <c r="G368" s="18" t="s">
        <v>1135</v>
      </c>
      <c r="H368" s="28" t="s">
        <v>1145</v>
      </c>
      <c r="M368" s="18" t="str">
        <f>IFERROR(VLOOKUP(G368,ListaEfectos!$A$4:$F$77,6,0),"")</f>
        <v/>
      </c>
      <c r="N368" s="46" t="str">
        <f>IF(G368="requerimiento","Desventaja",IFERROR(IF(VLOOKUP($G368,ListaEfectos!$A$4:$F$77,1,0)&lt;&gt;"","Efecto"),IFERROR(IF(VLOOKUP($G368,ListaDesventajas!$A$2:$A$24,1,0)&lt;&gt;"","Desventaja"),G368)))</f>
        <v>Desventaja</v>
      </c>
      <c r="O368" s="17">
        <f ca="1">IF($N368="Efecto",IFERROR(VLOOKUP(H368,INDIRECT(VLOOKUP($G368,ListaEfectos!$A$4:$F$77,2,0)),2,0),0),IF($N368="Desventaja",IFERROR(VLOOKUP(H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P368" s="15">
        <f ca="1">IF($N368="Efecto",IFERROR(VLOOKUP(I368,INDIRECT(VLOOKUP($G368,ListaEfectos!$A$4:$F$77,2,0)),2,0),0),IF($N368="Desventaja",IFERROR(VLOOKUP(I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Q368" s="15">
        <f ca="1">IF($N368="Efecto",IFERROR(VLOOKUP(J368,INDIRECT(VLOOKUP($G368,ListaEfectos!$A$4:$F$77,2,0)),2,0),0),IF($N368="Desventaja",IFERROR(VLOOKUP(J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R368" s="15">
        <f ca="1">IF($N368="Efecto",IFERROR(VLOOKUP(K368,INDIRECT(VLOOKUP($G368,ListaEfectos!$A$4:$F$77,2,0)),2,0),0),IF($N368="Desventaja",IFERROR(VLOOKUP(K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S368" s="15">
        <f ca="1">IF($N368="Efecto",IFERROR(VLOOKUP(L368,INDIRECT(VLOOKUP($G368,ListaEfectos!$A$4:$F$77,2,0)),2,0),0),IF($N368="Desventaja",IFERROR(VLOOKUP(L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T368" s="52">
        <f t="shared" ca="1" si="86"/>
        <v>0</v>
      </c>
      <c r="V368" s="15" t="str">
        <f t="shared" si="87"/>
        <v/>
      </c>
      <c r="W368" s="15" t="str">
        <f t="shared" si="88"/>
        <v>Requerimientos elementales (Intensidad menor Fuego)</v>
      </c>
      <c r="X368" s="15" t="str">
        <f t="shared" si="78"/>
        <v/>
      </c>
      <c r="Y368" s="34" t="str">
        <f t="shared" ca="1" si="85"/>
        <v/>
      </c>
      <c r="Z368" s="34" t="str">
        <f t="shared" ca="1" si="79"/>
        <v/>
      </c>
      <c r="AA368" s="34" t="str">
        <f t="shared" ca="1" si="80"/>
        <v/>
      </c>
      <c r="AB368" s="61" t="str">
        <f t="shared" ca="1" si="81"/>
        <v/>
      </c>
      <c r="AC368" s="62" t="str">
        <f t="shared" ca="1" si="82"/>
        <v/>
      </c>
      <c r="AD368" s="56" t="str">
        <f t="shared" si="83"/>
        <v>Requerimientos elementales</v>
      </c>
      <c r="AE368" s="15" t="str">
        <f t="shared" ca="1" si="84"/>
        <v/>
      </c>
      <c r="AF368" s="15" t="str">
        <f ca="1">IF($AB368="","",IF(OR([1]Tablas!A$1&gt;MATCH("?*",$AB369:$AB385,0),INDEX($T:$T,ROW($M367)+[1]Tablas!A$1)&lt;5),"",IF(INDEX($T:$T,ROW($M367)+[1]Tablas!A$1)&lt;6,"000",SUBSTITUTE(SUBSTITUTE(SUBSTITUTE(SUBSTITUTE(SUBSTITUTE(SUBSTITUTE(SUBSTITUTE(INDIRECT(ADDRESS(ROW($M367)+[1]Tablas!A$1,COLUMN($M368))),", ",""),"Aire","1"),"Agua","2"),"Fuego","3"),"Tierra","4"),"Luz","5"),"Oscuridad","6"))))</f>
        <v/>
      </c>
      <c r="AG368" s="15" t="str">
        <f ca="1">IF($AB368="","",IF(OR([1]Tablas!B$1&gt;MATCH("?*",$AB369:$AB385,0),INDEX($T:$T,ROW($M367)+[1]Tablas!B$1)&lt;5),"",IF(INDEX($T:$T,ROW($M367)+[1]Tablas!B$1)&lt;6,"000",SUBSTITUTE(SUBSTITUTE(SUBSTITUTE(SUBSTITUTE(SUBSTITUTE(SUBSTITUTE(SUBSTITUTE(INDIRECT(ADDRESS(ROW($M367)+[1]Tablas!B$1,COLUMN($M368))),", ",""),"Aire","1"),"Agua","2"),"Fuego","3"),"Tierra","4"),"Luz","5"),"Oscuridad","6"))))</f>
        <v/>
      </c>
      <c r="AH368" s="15" t="str">
        <f ca="1">IF($AB368="","",IF(OR([1]Tablas!C$1&gt;MATCH("?*",$AB369:$AB385,0),INDEX($T:$T,ROW($M367)+[1]Tablas!C$1)&lt;5),"",IF(INDEX($T:$T,ROW($M367)+[1]Tablas!C$1)&lt;6,"000",SUBSTITUTE(SUBSTITUTE(SUBSTITUTE(SUBSTITUTE(SUBSTITUTE(SUBSTITUTE(SUBSTITUTE(INDIRECT(ADDRESS(ROW($M367)+[1]Tablas!C$1,COLUMN($M368))),", ",""),"Aire","1"),"Agua","2"),"Fuego","3"),"Tierra","4"),"Luz","5"),"Oscuridad","6"))))</f>
        <v/>
      </c>
      <c r="AI368" s="15" t="str">
        <f ca="1">IF($AB368="","",IF(OR([1]Tablas!D$1&gt;MATCH("?*",$AB369:$AB385,0),INDEX($T:$T,ROW($M367)+[1]Tablas!D$1)&lt;5),"",IF(INDEX($T:$T,ROW($M367)+[1]Tablas!D$1)&lt;6,"000",SUBSTITUTE(SUBSTITUTE(SUBSTITUTE(SUBSTITUTE(SUBSTITUTE(SUBSTITUTE(SUBSTITUTE(INDIRECT(ADDRESS(ROW($M367)+[1]Tablas!D$1,COLUMN($M368))),", ",""),"Aire","1"),"Agua","2"),"Fuego","3"),"Tierra","4"),"Luz","5"),"Oscuridad","6"))))</f>
        <v/>
      </c>
      <c r="AJ368" s="15" t="str">
        <f ca="1">IF($AB368="","",IF(OR([1]Tablas!E$1&gt;MATCH("?*",$AB369:$AB385,0),INDEX($T:$T,ROW($M367)+[1]Tablas!E$1)&lt;5),"",IF(INDEX($T:$T,ROW($M367)+[1]Tablas!E$1)&lt;6,"000",SUBSTITUTE(SUBSTITUTE(SUBSTITUTE(SUBSTITUTE(SUBSTITUTE(SUBSTITUTE(SUBSTITUTE(INDIRECT(ADDRESS(ROW($M367)+[1]Tablas!E$1,COLUMN($M368))),", ",""),"Aire","1"),"Agua","2"),"Fuego","3"),"Tierra","4"),"Luz","5"),"Oscuridad","6"))))</f>
        <v/>
      </c>
      <c r="AK368" s="15" t="str">
        <f ca="1">IF($AB368="","",IF(OR([1]Tablas!F$1&gt;MATCH("?*",$AB369:$AB385,0),INDEX($T:$T,ROW($M367)+[1]Tablas!F$1)&lt;5),"",IF(INDEX($T:$T,ROW($M367)+[1]Tablas!F$1)&lt;6,"000",SUBSTITUTE(SUBSTITUTE(SUBSTITUTE(SUBSTITUTE(SUBSTITUTE(SUBSTITUTE(SUBSTITUTE(INDIRECT(ADDRESS(ROW($M367)+[1]Tablas!F$1,COLUMN($M368))),", ",""),"Aire","1"),"Agua","2"),"Fuego","3"),"Tierra","4"),"Luz","5"),"Oscuridad","6"))))</f>
        <v/>
      </c>
    </row>
    <row r="369" spans="1:37" x14ac:dyDescent="0.25">
      <c r="A369" s="73"/>
      <c r="B369" s="18" t="s">
        <v>502</v>
      </c>
      <c r="C369" s="15">
        <f t="shared" si="89"/>
        <v>25</v>
      </c>
      <c r="D369" s="15">
        <f t="shared" si="90"/>
        <v>1</v>
      </c>
      <c r="E369" s="15" t="s">
        <v>129</v>
      </c>
      <c r="F369" s="15" t="str">
        <f t="array" ref="F369">IF(C369&lt;&gt;"",ADDRESS(ROW(C369),COLUMN(C369))&amp;":"&amp;ADDRESS(ROW(C369)-1+MATCH(TRUE,C370:$C$463&lt;&gt;"",0),COLUMN(U369)),F368)</f>
        <v>$C$369:$U$371</v>
      </c>
      <c r="G369" s="18" t="s">
        <v>987</v>
      </c>
      <c r="H369" s="29" t="s">
        <v>352</v>
      </c>
      <c r="M369" s="18" t="str">
        <f>IFERROR(VLOOKUP(G369,ListaEfectos!$A$4:$F$77,6,0),"")</f>
        <v>Aire, Fuego, Oscuridad</v>
      </c>
      <c r="N369" s="46" t="str">
        <f>IF(G369="requerimiento","Desventaja",IFERROR(IF(VLOOKUP($G369,ListaEfectos!$A$4:$F$77,1,0)&lt;&gt;"","Efecto"),IFERROR(IF(VLOOKUP($G369,ListaDesventajas!$A$2:$A$24,1,0)&lt;&gt;"","Desventaja"),G369)))</f>
        <v>Efecto</v>
      </c>
      <c r="O369" s="17">
        <f ca="1">IF($N369="Efecto",IFERROR(VLOOKUP(H369,INDIRECT(VLOOKUP($G369,ListaEfectos!$A$4:$F$77,2,0)),2,0),0),IF($N369="Desventaja",IFERROR(VLOOKUP(H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10</v>
      </c>
      <c r="P369" s="15">
        <f ca="1">IF($N369="Efecto",IFERROR(VLOOKUP(I369,INDIRECT(VLOOKUP($G369,ListaEfectos!$A$4:$F$77,2,0)),2,0),0),IF($N369="Desventaja",IFERROR(VLOOKUP(I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0</v>
      </c>
      <c r="Q369" s="15">
        <f ca="1">IF($N369="Efecto",IFERROR(VLOOKUP(J369,INDIRECT(VLOOKUP($G369,ListaEfectos!$A$4:$F$77,2,0)),2,0),0),IF($N369="Desventaja",IFERROR(VLOOKUP(J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0</v>
      </c>
      <c r="R369" s="15">
        <f ca="1">IF($N369="Efecto",IFERROR(VLOOKUP(K369,INDIRECT(VLOOKUP($G369,ListaEfectos!$A$4:$F$77,2,0)),2,0),0),IF($N369="Desventaja",IFERROR(VLOOKUP(K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0</v>
      </c>
      <c r="S369" s="15">
        <f ca="1">IF($N369="Efecto",IFERROR(VLOOKUP(L369,INDIRECT(VLOOKUP($G369,ListaEfectos!$A$4:$F$77,2,0)),2,0),0),IF($N369="Desventaja",IFERROR(VLOOKUP(L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0</v>
      </c>
      <c r="T369" s="52">
        <f t="shared" ca="1" si="86"/>
        <v>10</v>
      </c>
      <c r="V369" s="15" t="str">
        <f t="shared" si="87"/>
        <v>Habilidad de ataque (+40)</v>
      </c>
      <c r="W369" s="15" t="str">
        <f t="shared" si="88"/>
        <v/>
      </c>
      <c r="X369" s="15" t="str">
        <f t="shared" si="78"/>
        <v/>
      </c>
      <c r="Y369" s="34" t="str">
        <f t="shared" ca="1" si="85"/>
        <v>Habilidad de ataque (+40), Aumento de Daño (+75)</v>
      </c>
      <c r="Z369" s="34" t="str">
        <f t="shared" ca="1" si="79"/>
        <v>Requerimientos elementales (Intensidad menor Fuego)</v>
      </c>
      <c r="AA369" s="34" t="str">
        <f t="shared" ca="1" si="80"/>
        <v/>
      </c>
      <c r="AB369" s="61" t="str">
        <f t="shared" ca="1" si="81"/>
        <v>Habilidad de ataque (+40), Aumento de Daño (+75)</v>
      </c>
      <c r="AC369" s="62" t="str">
        <f t="shared" ca="1" si="82"/>
        <v>Requerimientos elementales (Intensidad menor Fuego)</v>
      </c>
      <c r="AD369" s="56" t="str">
        <f t="shared" si="83"/>
        <v>Jocasta, Filo De Sombras</v>
      </c>
      <c r="AE369" s="15" t="str">
        <f t="shared" ca="1" si="84"/>
        <v>Aire, Fuego, Oscuridad, Fuego</v>
      </c>
      <c r="AF369" s="15" t="str">
        <f ca="1">IF($AB369="","",IF(OR([1]Tablas!A$1&gt;MATCH("?*",$AB370:$AB386,0),INDEX($T:$T,ROW($M368)+[1]Tablas!A$1)&lt;5),"",IF(INDEX($T:$T,ROW($M368)+[1]Tablas!A$1)&lt;6,"000",SUBSTITUTE(SUBSTITUTE(SUBSTITUTE(SUBSTITUTE(SUBSTITUTE(SUBSTITUTE(SUBSTITUTE(INDIRECT(ADDRESS(ROW($M368)+[1]Tablas!A$1,COLUMN($M369))),", ",""),"Aire","1"),"Agua","2"),"Fuego","3"),"Tierra","4"),"Luz","5"),"Oscuridad","6"))))</f>
        <v>136</v>
      </c>
      <c r="AG369" s="15" t="str">
        <f ca="1">IF($AB369="","",IF(OR([1]Tablas!B$1&gt;MATCH("?*",$AB370:$AB386,0),INDEX($T:$T,ROW($M368)+[1]Tablas!B$1)&lt;5),"",IF(INDEX($T:$T,ROW($M368)+[1]Tablas!B$1)&lt;6,"000",SUBSTITUTE(SUBSTITUTE(SUBSTITUTE(SUBSTITUTE(SUBSTITUTE(SUBSTITUTE(SUBSTITUTE(INDIRECT(ADDRESS(ROW($M368)+[1]Tablas!B$1,COLUMN($M369))),", ",""),"Aire","1"),"Agua","2"),"Fuego","3"),"Tierra","4"),"Luz","5"),"Oscuridad","6"))))</f>
        <v>3</v>
      </c>
      <c r="AH369" s="15" t="str">
        <f ca="1">IF($AB369="","",IF(OR([1]Tablas!C$1&gt;MATCH("?*",$AB370:$AB386,0),INDEX($T:$T,ROW($M368)+[1]Tablas!C$1)&lt;5),"",IF(INDEX($T:$T,ROW($M368)+[1]Tablas!C$1)&lt;6,"000",SUBSTITUTE(SUBSTITUTE(SUBSTITUTE(SUBSTITUTE(SUBSTITUTE(SUBSTITUTE(SUBSTITUTE(INDIRECT(ADDRESS(ROW($M368)+[1]Tablas!C$1,COLUMN($M369))),", ",""),"Aire","1"),"Agua","2"),"Fuego","3"),"Tierra","4"),"Luz","5"),"Oscuridad","6"))))</f>
        <v/>
      </c>
      <c r="AI369" s="15" t="str">
        <f ca="1">IF($AB369="","",IF(OR([1]Tablas!D$1&gt;MATCH("?*",$AB370:$AB386,0),INDEX($T:$T,ROW($M368)+[1]Tablas!D$1)&lt;5),"",IF(INDEX($T:$T,ROW($M368)+[1]Tablas!D$1)&lt;6,"000",SUBSTITUTE(SUBSTITUTE(SUBSTITUTE(SUBSTITUTE(SUBSTITUTE(SUBSTITUTE(SUBSTITUTE(INDIRECT(ADDRESS(ROW($M368)+[1]Tablas!D$1,COLUMN($M369))),", ",""),"Aire","1"),"Agua","2"),"Fuego","3"),"Tierra","4"),"Luz","5"),"Oscuridad","6"))))</f>
        <v/>
      </c>
      <c r="AJ369" s="15" t="str">
        <f ca="1">IF($AB369="","",IF(OR([1]Tablas!E$1&gt;MATCH("?*",$AB370:$AB386,0),INDEX($T:$T,ROW($M368)+[1]Tablas!E$1)&lt;5),"",IF(INDEX($T:$T,ROW($M368)+[1]Tablas!E$1)&lt;6,"000",SUBSTITUTE(SUBSTITUTE(SUBSTITUTE(SUBSTITUTE(SUBSTITUTE(SUBSTITUTE(SUBSTITUTE(INDIRECT(ADDRESS(ROW($M368)+[1]Tablas!E$1,COLUMN($M369))),", ",""),"Aire","1"),"Agua","2"),"Fuego","3"),"Tierra","4"),"Luz","5"),"Oscuridad","6"))))</f>
        <v/>
      </c>
      <c r="AK369" s="15" t="str">
        <f ca="1">IF($AB369="","",IF(OR([1]Tablas!F$1&gt;MATCH("?*",$AB370:$AB386,0),INDEX($T:$T,ROW($M368)+[1]Tablas!F$1)&lt;5),"",IF(INDEX($T:$T,ROW($M368)+[1]Tablas!F$1)&lt;6,"000",SUBSTITUTE(SUBSTITUTE(SUBSTITUTE(SUBSTITUTE(SUBSTITUTE(SUBSTITUTE(SUBSTITUTE(INDIRECT(ADDRESS(ROW($M368)+[1]Tablas!F$1,COLUMN($M369))),", ",""),"Aire","1"),"Agua","2"),"Fuego","3"),"Tierra","4"),"Luz","5"),"Oscuridad","6"))))</f>
        <v/>
      </c>
    </row>
    <row r="370" spans="1:37" x14ac:dyDescent="0.25">
      <c r="A370" s="73"/>
      <c r="C370" s="15" t="str">
        <f t="shared" si="89"/>
        <v/>
      </c>
      <c r="D370" s="15" t="str">
        <f t="shared" si="90"/>
        <v/>
      </c>
      <c r="E370" s="15" t="s">
        <v>214</v>
      </c>
      <c r="F370" s="15" t="str">
        <f t="array" ref="F370">IF(C370&lt;&gt;"",ADDRESS(ROW(C370),COLUMN(C370))&amp;":"&amp;ADDRESS(ROW(C370)-1+MATCH(TRUE,C371:$C$463&lt;&gt;"",0),COLUMN(U370)),F369)</f>
        <v>$C$369:$U$371</v>
      </c>
      <c r="G370" s="18" t="s">
        <v>247</v>
      </c>
      <c r="H370" s="29" t="s">
        <v>345</v>
      </c>
      <c r="M370" s="18" t="str">
        <f>IFERROR(VLOOKUP(G370,ListaEfectos!$A$4:$F$77,6,0),"")</f>
        <v>Fuego</v>
      </c>
      <c r="N370" s="46" t="str">
        <f>IF(G370="requerimiento","Desventaja",IFERROR(IF(VLOOKUP($G370,ListaEfectos!$A$4:$F$77,1,0)&lt;&gt;"","Efecto"),IFERROR(IF(VLOOKUP($G370,ListaDesventajas!$A$2:$A$24,1,0)&lt;&gt;"","Desventaja"),G370)))</f>
        <v>Efecto</v>
      </c>
      <c r="O370" s="17">
        <f ca="1">IF($N370="Efecto",IFERROR(VLOOKUP(H370,INDIRECT(VLOOKUP($G370,ListaEfectos!$A$4:$F$77,2,0)),2,0),0),IF($N370="Desventaja",IFERROR(VLOOKUP(H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20</v>
      </c>
      <c r="P370" s="15">
        <f ca="1">IF($N370="Efecto",IFERROR(VLOOKUP(I370,INDIRECT(VLOOKUP($G370,ListaEfectos!$A$4:$F$77,2,0)),2,0),0),IF($N370="Desventaja",IFERROR(VLOOKUP(I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0</v>
      </c>
      <c r="Q370" s="15">
        <f ca="1">IF($N370="Efecto",IFERROR(VLOOKUP(J370,INDIRECT(VLOOKUP($G370,ListaEfectos!$A$4:$F$77,2,0)),2,0),0),IF($N370="Desventaja",IFERROR(VLOOKUP(J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0</v>
      </c>
      <c r="R370" s="15">
        <f ca="1">IF($N370="Efecto",IFERROR(VLOOKUP(K370,INDIRECT(VLOOKUP($G370,ListaEfectos!$A$4:$F$77,2,0)),2,0),0),IF($N370="Desventaja",IFERROR(VLOOKUP(K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0</v>
      </c>
      <c r="S370" s="15">
        <f ca="1">IF($N370="Efecto",IFERROR(VLOOKUP(L370,INDIRECT(VLOOKUP($G370,ListaEfectos!$A$4:$F$77,2,0)),2,0),0),IF($N370="Desventaja",IFERROR(VLOOKUP(L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0</v>
      </c>
      <c r="T370" s="52">
        <f t="shared" ca="1" si="86"/>
        <v>20</v>
      </c>
      <c r="V370" s="15" t="str">
        <f t="shared" si="87"/>
        <v>Aumento de Daño (+75)</v>
      </c>
      <c r="W370" s="15" t="str">
        <f t="shared" si="88"/>
        <v/>
      </c>
      <c r="X370" s="15" t="str">
        <f t="shared" si="78"/>
        <v/>
      </c>
      <c r="Y370" s="34" t="str">
        <f t="shared" ca="1" si="85"/>
        <v/>
      </c>
      <c r="Z370" s="34" t="str">
        <f t="shared" ca="1" si="79"/>
        <v/>
      </c>
      <c r="AA370" s="34" t="str">
        <f t="shared" ca="1" si="80"/>
        <v/>
      </c>
      <c r="AB370" s="61" t="str">
        <f t="shared" ca="1" si="81"/>
        <v/>
      </c>
      <c r="AC370" s="62" t="str">
        <f t="shared" ca="1" si="82"/>
        <v/>
      </c>
      <c r="AD370" s="56" t="str">
        <f t="shared" si="83"/>
        <v/>
      </c>
      <c r="AE370" s="15" t="str">
        <f t="shared" ca="1" si="84"/>
        <v/>
      </c>
      <c r="AF370" s="15" t="str">
        <f ca="1">IF($AB370="","",IF(OR([1]Tablas!A$1&gt;MATCH("?*",$AB371:$AB387,0),INDEX($T:$T,ROW($M369)+[1]Tablas!A$1)&lt;5),"",IF(INDEX($T:$T,ROW($M369)+[1]Tablas!A$1)&lt;6,"000",SUBSTITUTE(SUBSTITUTE(SUBSTITUTE(SUBSTITUTE(SUBSTITUTE(SUBSTITUTE(SUBSTITUTE(INDIRECT(ADDRESS(ROW($M369)+[1]Tablas!A$1,COLUMN($M370))),", ",""),"Aire","1"),"Agua","2"),"Fuego","3"),"Tierra","4"),"Luz","5"),"Oscuridad","6"))))</f>
        <v/>
      </c>
      <c r="AG370" s="15" t="str">
        <f ca="1">IF($AB370="","",IF(OR([1]Tablas!B$1&gt;MATCH("?*",$AB371:$AB387,0),INDEX($T:$T,ROW($M369)+[1]Tablas!B$1)&lt;5),"",IF(INDEX($T:$T,ROW($M369)+[1]Tablas!B$1)&lt;6,"000",SUBSTITUTE(SUBSTITUTE(SUBSTITUTE(SUBSTITUTE(SUBSTITUTE(SUBSTITUTE(SUBSTITUTE(INDIRECT(ADDRESS(ROW($M369)+[1]Tablas!B$1,COLUMN($M370))),", ",""),"Aire","1"),"Agua","2"),"Fuego","3"),"Tierra","4"),"Luz","5"),"Oscuridad","6"))))</f>
        <v/>
      </c>
      <c r="AH370" s="15" t="str">
        <f ca="1">IF($AB370="","",IF(OR([1]Tablas!C$1&gt;MATCH("?*",$AB371:$AB387,0),INDEX($T:$T,ROW($M369)+[1]Tablas!C$1)&lt;5),"",IF(INDEX($T:$T,ROW($M369)+[1]Tablas!C$1)&lt;6,"000",SUBSTITUTE(SUBSTITUTE(SUBSTITUTE(SUBSTITUTE(SUBSTITUTE(SUBSTITUTE(SUBSTITUTE(INDIRECT(ADDRESS(ROW($M369)+[1]Tablas!C$1,COLUMN($M370))),", ",""),"Aire","1"),"Agua","2"),"Fuego","3"),"Tierra","4"),"Luz","5"),"Oscuridad","6"))))</f>
        <v/>
      </c>
      <c r="AI370" s="15" t="str">
        <f ca="1">IF($AB370="","",IF(OR([1]Tablas!D$1&gt;MATCH("?*",$AB371:$AB387,0),INDEX($T:$T,ROW($M369)+[1]Tablas!D$1)&lt;5),"",IF(INDEX($T:$T,ROW($M369)+[1]Tablas!D$1)&lt;6,"000",SUBSTITUTE(SUBSTITUTE(SUBSTITUTE(SUBSTITUTE(SUBSTITUTE(SUBSTITUTE(SUBSTITUTE(INDIRECT(ADDRESS(ROW($M369)+[1]Tablas!D$1,COLUMN($M370))),", ",""),"Aire","1"),"Agua","2"),"Fuego","3"),"Tierra","4"),"Luz","5"),"Oscuridad","6"))))</f>
        <v/>
      </c>
      <c r="AJ370" s="15" t="str">
        <f ca="1">IF($AB370="","",IF(OR([1]Tablas!E$1&gt;MATCH("?*",$AB371:$AB387,0),INDEX($T:$T,ROW($M369)+[1]Tablas!E$1)&lt;5),"",IF(INDEX($T:$T,ROW($M369)+[1]Tablas!E$1)&lt;6,"000",SUBSTITUTE(SUBSTITUTE(SUBSTITUTE(SUBSTITUTE(SUBSTITUTE(SUBSTITUTE(SUBSTITUTE(INDIRECT(ADDRESS(ROW($M369)+[1]Tablas!E$1,COLUMN($M370))),", ",""),"Aire","1"),"Agua","2"),"Fuego","3"),"Tierra","4"),"Luz","5"),"Oscuridad","6"))))</f>
        <v/>
      </c>
      <c r="AK370" s="15" t="str">
        <f ca="1">IF($AB370="","",IF(OR([1]Tablas!F$1&gt;MATCH("?*",$AB371:$AB387,0),INDEX($T:$T,ROW($M369)+[1]Tablas!F$1)&lt;5),"",IF(INDEX($T:$T,ROW($M369)+[1]Tablas!F$1)&lt;6,"000",SUBSTITUTE(SUBSTITUTE(SUBSTITUTE(SUBSTITUTE(SUBSTITUTE(SUBSTITUTE(SUBSTITUTE(INDIRECT(ADDRESS(ROW($M369)+[1]Tablas!F$1,COLUMN($M370))),", ",""),"Aire","1"),"Agua","2"),"Fuego","3"),"Tierra","4"),"Luz","5"),"Oscuridad","6"))))</f>
        <v/>
      </c>
    </row>
    <row r="371" spans="1:37" x14ac:dyDescent="0.25">
      <c r="A371" s="73"/>
      <c r="B371" s="18" t="s">
        <v>295</v>
      </c>
      <c r="C371" s="15" t="str">
        <f t="shared" si="89"/>
        <v/>
      </c>
      <c r="D371" s="15" t="str">
        <f t="shared" si="90"/>
        <v/>
      </c>
      <c r="F371" s="15" t="str">
        <f t="array" ref="F371">IF(C371&lt;&gt;"",ADDRESS(ROW(C371),COLUMN(C371))&amp;":"&amp;ADDRESS(ROW(C371)-1+MATCH(TRUE,C372:$C$463&lt;&gt;"",0),COLUMN(U371)),F370)</f>
        <v>$C$369:$U$371</v>
      </c>
      <c r="G371" s="18" t="s">
        <v>1135</v>
      </c>
      <c r="H371" s="28" t="s">
        <v>1145</v>
      </c>
      <c r="M371" s="18" t="str">
        <f>IFERROR(VLOOKUP(G371,ListaEfectos!$A$4:$F$77,6,0),"")</f>
        <v/>
      </c>
      <c r="N371" s="46" t="str">
        <f>IF(G371="requerimiento","Desventaja",IFERROR(IF(VLOOKUP($G371,ListaEfectos!$A$4:$F$77,1,0)&lt;&gt;"","Efecto"),IFERROR(IF(VLOOKUP($G371,ListaDesventajas!$A$2:$A$24,1,0)&lt;&gt;"","Desventaja"),G371)))</f>
        <v>Desventaja</v>
      </c>
      <c r="O371" s="17">
        <f ca="1">IF($N371="Efecto",IFERROR(VLOOKUP(H371,INDIRECT(VLOOKUP($G371,ListaEfectos!$A$4:$F$77,2,0)),2,0),0),IF($N371="Desventaja",IFERROR(VLOOKUP(H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P371" s="15">
        <f ca="1">IF($N371="Efecto",IFERROR(VLOOKUP(I371,INDIRECT(VLOOKUP($G371,ListaEfectos!$A$4:$F$77,2,0)),2,0),0),IF($N371="Desventaja",IFERROR(VLOOKUP(I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Q371" s="15">
        <f ca="1">IF($N371="Efecto",IFERROR(VLOOKUP(J371,INDIRECT(VLOOKUP($G371,ListaEfectos!$A$4:$F$77,2,0)),2,0),0),IF($N371="Desventaja",IFERROR(VLOOKUP(J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R371" s="15">
        <f ca="1">IF($N371="Efecto",IFERROR(VLOOKUP(K371,INDIRECT(VLOOKUP($G371,ListaEfectos!$A$4:$F$77,2,0)),2,0),0),IF($N371="Desventaja",IFERROR(VLOOKUP(K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S371" s="15">
        <f ca="1">IF($N371="Efecto",IFERROR(VLOOKUP(L371,INDIRECT(VLOOKUP($G371,ListaEfectos!$A$4:$F$77,2,0)),2,0),0),IF($N371="Desventaja",IFERROR(VLOOKUP(L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T371" s="52">
        <f t="shared" ca="1" si="86"/>
        <v>0</v>
      </c>
      <c r="V371" s="15" t="str">
        <f t="shared" si="87"/>
        <v/>
      </c>
      <c r="W371" s="15" t="str">
        <f t="shared" si="88"/>
        <v>Requerimientos elementales (Intensidad menor Fuego)</v>
      </c>
      <c r="X371" s="15" t="str">
        <f t="shared" si="78"/>
        <v/>
      </c>
      <c r="Y371" s="34" t="str">
        <f t="shared" ca="1" si="85"/>
        <v/>
      </c>
      <c r="Z371" s="34" t="str">
        <f t="shared" ca="1" si="79"/>
        <v/>
      </c>
      <c r="AA371" s="34" t="str">
        <f t="shared" ca="1" si="80"/>
        <v/>
      </c>
      <c r="AB371" s="61" t="str">
        <f t="shared" ca="1" si="81"/>
        <v/>
      </c>
      <c r="AC371" s="62" t="str">
        <f t="shared" ca="1" si="82"/>
        <v/>
      </c>
      <c r="AD371" s="56" t="str">
        <f t="shared" si="83"/>
        <v>Requerimientos elementales</v>
      </c>
      <c r="AE371" s="15" t="str">
        <f t="shared" ca="1" si="84"/>
        <v/>
      </c>
      <c r="AF371" s="15" t="str">
        <f ca="1">IF($AB371="","",IF(OR([1]Tablas!A$1&gt;MATCH("?*",$AB372:$AB388,0),INDEX($T:$T,ROW($M370)+[1]Tablas!A$1)&lt;5),"",IF(INDEX($T:$T,ROW($M370)+[1]Tablas!A$1)&lt;6,"000",SUBSTITUTE(SUBSTITUTE(SUBSTITUTE(SUBSTITUTE(SUBSTITUTE(SUBSTITUTE(SUBSTITUTE(INDIRECT(ADDRESS(ROW($M370)+[1]Tablas!A$1,COLUMN($M371))),", ",""),"Aire","1"),"Agua","2"),"Fuego","3"),"Tierra","4"),"Luz","5"),"Oscuridad","6"))))</f>
        <v/>
      </c>
      <c r="AG371" s="15" t="str">
        <f ca="1">IF($AB371="","",IF(OR([1]Tablas!B$1&gt;MATCH("?*",$AB372:$AB388,0),INDEX($T:$T,ROW($M370)+[1]Tablas!B$1)&lt;5),"",IF(INDEX($T:$T,ROW($M370)+[1]Tablas!B$1)&lt;6,"000",SUBSTITUTE(SUBSTITUTE(SUBSTITUTE(SUBSTITUTE(SUBSTITUTE(SUBSTITUTE(SUBSTITUTE(INDIRECT(ADDRESS(ROW($M370)+[1]Tablas!B$1,COLUMN($M371))),", ",""),"Aire","1"),"Agua","2"),"Fuego","3"),"Tierra","4"),"Luz","5"),"Oscuridad","6"))))</f>
        <v/>
      </c>
      <c r="AH371" s="15" t="str">
        <f ca="1">IF($AB371="","",IF(OR([1]Tablas!C$1&gt;MATCH("?*",$AB372:$AB388,0),INDEX($T:$T,ROW($M370)+[1]Tablas!C$1)&lt;5),"",IF(INDEX($T:$T,ROW($M370)+[1]Tablas!C$1)&lt;6,"000",SUBSTITUTE(SUBSTITUTE(SUBSTITUTE(SUBSTITUTE(SUBSTITUTE(SUBSTITUTE(SUBSTITUTE(INDIRECT(ADDRESS(ROW($M370)+[1]Tablas!C$1,COLUMN($M371))),", ",""),"Aire","1"),"Agua","2"),"Fuego","3"),"Tierra","4"),"Luz","5"),"Oscuridad","6"))))</f>
        <v/>
      </c>
      <c r="AI371" s="15" t="str">
        <f ca="1">IF($AB371="","",IF(OR([1]Tablas!D$1&gt;MATCH("?*",$AB372:$AB388,0),INDEX($T:$T,ROW($M370)+[1]Tablas!D$1)&lt;5),"",IF(INDEX($T:$T,ROW($M370)+[1]Tablas!D$1)&lt;6,"000",SUBSTITUTE(SUBSTITUTE(SUBSTITUTE(SUBSTITUTE(SUBSTITUTE(SUBSTITUTE(SUBSTITUTE(INDIRECT(ADDRESS(ROW($M370)+[1]Tablas!D$1,COLUMN($M371))),", ",""),"Aire","1"),"Agua","2"),"Fuego","3"),"Tierra","4"),"Luz","5"),"Oscuridad","6"))))</f>
        <v/>
      </c>
      <c r="AJ371" s="15" t="str">
        <f ca="1">IF($AB371="","",IF(OR([1]Tablas!E$1&gt;MATCH("?*",$AB372:$AB388,0),INDEX($T:$T,ROW($M370)+[1]Tablas!E$1)&lt;5),"",IF(INDEX($T:$T,ROW($M370)+[1]Tablas!E$1)&lt;6,"000",SUBSTITUTE(SUBSTITUTE(SUBSTITUTE(SUBSTITUTE(SUBSTITUTE(SUBSTITUTE(SUBSTITUTE(INDIRECT(ADDRESS(ROW($M370)+[1]Tablas!E$1,COLUMN($M371))),", ",""),"Aire","1"),"Agua","2"),"Fuego","3"),"Tierra","4"),"Luz","5"),"Oscuridad","6"))))</f>
        <v/>
      </c>
      <c r="AK371" s="15" t="str">
        <f ca="1">IF($AB371="","",IF(OR([1]Tablas!F$1&gt;MATCH("?*",$AB372:$AB388,0),INDEX($T:$T,ROW($M370)+[1]Tablas!F$1)&lt;5),"",IF(INDEX($T:$T,ROW($M370)+[1]Tablas!F$1)&lt;6,"000",SUBSTITUTE(SUBSTITUTE(SUBSTITUTE(SUBSTITUTE(SUBSTITUTE(SUBSTITUTE(SUBSTITUTE(INDIRECT(ADDRESS(ROW($M370)+[1]Tablas!F$1,COLUMN($M371))),", ",""),"Aire","1"),"Agua","2"),"Fuego","3"),"Tierra","4"),"Luz","5"),"Oscuridad","6"))))</f>
        <v/>
      </c>
    </row>
    <row r="372" spans="1:37" x14ac:dyDescent="0.25">
      <c r="A372" s="73"/>
      <c r="B372" s="18" t="s">
        <v>503</v>
      </c>
      <c r="C372" s="15">
        <f t="shared" si="89"/>
        <v>65</v>
      </c>
      <c r="D372" s="15">
        <f t="shared" si="90"/>
        <v>2</v>
      </c>
      <c r="E372" s="15" t="s">
        <v>130</v>
      </c>
      <c r="F372" s="15" t="str">
        <f t="array" ref="F372">IF(C372&lt;&gt;"",ADDRESS(ROW(C372),COLUMN(C372))&amp;":"&amp;ADDRESS(ROW(C372)-1+MATCH(TRUE,C373:$C$463&lt;&gt;"",0),COLUMN(U372)),F371)</f>
        <v>$C$372:$U$374</v>
      </c>
      <c r="G372" s="18" t="s">
        <v>243</v>
      </c>
      <c r="H372" s="28" t="s">
        <v>80</v>
      </c>
      <c r="M372" s="18" t="str">
        <f>IFERROR(VLOOKUP(G372,ListaEfectos!$A$4:$F$77,6,0),"")</f>
        <v>Agua, Aire, Fuego</v>
      </c>
      <c r="N372" s="46" t="str">
        <f>IF(G372="requerimiento","Desventaja",IFERROR(IF(VLOOKUP($G372,ListaEfectos!$A$4:$F$77,1,0)&lt;&gt;"","Efecto"),IFERROR(IF(VLOOKUP($G372,ListaDesventajas!$A$2:$A$24,1,0)&lt;&gt;"","Desventaja"),G372)))</f>
        <v>Efecto</v>
      </c>
      <c r="O372" s="17">
        <f ca="1">IF($N372="Efecto",IFERROR(VLOOKUP(H372,INDIRECT(VLOOKUP($G372,ListaEfectos!$A$4:$F$77,2,0)),2,0),0),IF($N372="Desventaja",IFERROR(VLOOKUP(H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15</v>
      </c>
      <c r="P372" s="15">
        <f ca="1">IF($N372="Efecto",IFERROR(VLOOKUP(I372,INDIRECT(VLOOKUP($G372,ListaEfectos!$A$4:$F$77,2,0)),2,0),0),IF($N372="Desventaja",IFERROR(VLOOKUP(I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0</v>
      </c>
      <c r="Q372" s="15">
        <f ca="1">IF($N372="Efecto",IFERROR(VLOOKUP(J372,INDIRECT(VLOOKUP($G372,ListaEfectos!$A$4:$F$77,2,0)),2,0),0),IF($N372="Desventaja",IFERROR(VLOOKUP(J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0</v>
      </c>
      <c r="R372" s="15">
        <f ca="1">IF($N372="Efecto",IFERROR(VLOOKUP(K372,INDIRECT(VLOOKUP($G372,ListaEfectos!$A$4:$F$77,2,0)),2,0),0),IF($N372="Desventaja",IFERROR(VLOOKUP(K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0</v>
      </c>
      <c r="S372" s="15">
        <f ca="1">IF($N372="Efecto",IFERROR(VLOOKUP(L372,INDIRECT(VLOOKUP($G372,ListaEfectos!$A$4:$F$77,2,0)),2,0),0),IF($N372="Desventaja",IFERROR(VLOOKUP(L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0</v>
      </c>
      <c r="T372" s="52">
        <f t="shared" ca="1" si="86"/>
        <v>15</v>
      </c>
      <c r="V372" s="15" t="str">
        <f t="shared" si="87"/>
        <v>Ataque a Distancia (50 metros)</v>
      </c>
      <c r="W372" s="15" t="str">
        <f t="shared" si="88"/>
        <v/>
      </c>
      <c r="X372" s="15" t="str">
        <f t="shared" si="78"/>
        <v/>
      </c>
      <c r="Y372" s="34" t="str">
        <f t="shared" ca="1" si="85"/>
        <v>Ataque a Distancia (50 metros), Ataque con área (50 metros de radio)</v>
      </c>
      <c r="Z372" s="34" t="str">
        <f t="shared" ca="1" si="79"/>
        <v>Requerimientos elementales (Intensidad menor Fuego)</v>
      </c>
      <c r="AA372" s="34" t="str">
        <f t="shared" ca="1" si="80"/>
        <v/>
      </c>
      <c r="AB372" s="61" t="str">
        <f t="shared" ca="1" si="81"/>
        <v>Ataque a Distancia (50 metros), Ataque con área (50 metros de radio)</v>
      </c>
      <c r="AC372" s="62" t="str">
        <f t="shared" ca="1" si="82"/>
        <v>Requerimientos elementales (Intensidad menor Fuego)</v>
      </c>
      <c r="AD372" s="56" t="str">
        <f t="shared" si="83"/>
        <v>Selune, Sombra De La Luna</v>
      </c>
      <c r="AE372" s="15" t="str">
        <f t="shared" ca="1" si="84"/>
        <v>Agua, Aire, Fuego, Fuego, Luz, Oscuridad</v>
      </c>
      <c r="AF372" s="15" t="str">
        <f ca="1">IF($AB372="","",IF(OR([1]Tablas!A$1&gt;MATCH("?*",$AB373:$AB389,0),INDEX($T:$T,ROW($M371)+[1]Tablas!A$1)&lt;5),"",IF(INDEX($T:$T,ROW($M371)+[1]Tablas!A$1)&lt;6,"000",SUBSTITUTE(SUBSTITUTE(SUBSTITUTE(SUBSTITUTE(SUBSTITUTE(SUBSTITUTE(SUBSTITUTE(INDIRECT(ADDRESS(ROW($M371)+[1]Tablas!A$1,COLUMN($M372))),", ",""),"Aire","1"),"Agua","2"),"Fuego","3"),"Tierra","4"),"Luz","5"),"Oscuridad","6"))))</f>
        <v>213</v>
      </c>
      <c r="AG372" s="15" t="str">
        <f ca="1">IF($AB372="","",IF(OR([1]Tablas!B$1&gt;MATCH("?*",$AB373:$AB389,0),INDEX($T:$T,ROW($M371)+[1]Tablas!B$1)&lt;5),"",IF(INDEX($T:$T,ROW($M371)+[1]Tablas!B$1)&lt;6,"000",SUBSTITUTE(SUBSTITUTE(SUBSTITUTE(SUBSTITUTE(SUBSTITUTE(SUBSTITUTE(SUBSTITUTE(INDIRECT(ADDRESS(ROW($M371)+[1]Tablas!B$1,COLUMN($M372))),", ",""),"Aire","1"),"Agua","2"),"Fuego","3"),"Tierra","4"),"Luz","5"),"Oscuridad","6"))))</f>
        <v>356</v>
      </c>
      <c r="AH372" s="15" t="str">
        <f ca="1">IF($AB372="","",IF(OR([1]Tablas!C$1&gt;MATCH("?*",$AB373:$AB389,0),INDEX($T:$T,ROW($M371)+[1]Tablas!C$1)&lt;5),"",IF(INDEX($T:$T,ROW($M371)+[1]Tablas!C$1)&lt;6,"000",SUBSTITUTE(SUBSTITUTE(SUBSTITUTE(SUBSTITUTE(SUBSTITUTE(SUBSTITUTE(SUBSTITUTE(INDIRECT(ADDRESS(ROW($M371)+[1]Tablas!C$1,COLUMN($M372))),", ",""),"Aire","1"),"Agua","2"),"Fuego","3"),"Tierra","4"),"Luz","5"),"Oscuridad","6"))))</f>
        <v/>
      </c>
      <c r="AI372" s="15" t="str">
        <f ca="1">IF($AB372="","",IF(OR([1]Tablas!D$1&gt;MATCH("?*",$AB373:$AB389,0),INDEX($T:$T,ROW($M371)+[1]Tablas!D$1)&lt;5),"",IF(INDEX($T:$T,ROW($M371)+[1]Tablas!D$1)&lt;6,"000",SUBSTITUTE(SUBSTITUTE(SUBSTITUTE(SUBSTITUTE(SUBSTITUTE(SUBSTITUTE(SUBSTITUTE(INDIRECT(ADDRESS(ROW($M371)+[1]Tablas!D$1,COLUMN($M372))),", ",""),"Aire","1"),"Agua","2"),"Fuego","3"),"Tierra","4"),"Luz","5"),"Oscuridad","6"))))</f>
        <v/>
      </c>
      <c r="AJ372" s="15" t="str">
        <f ca="1">IF($AB372="","",IF(OR([1]Tablas!E$1&gt;MATCH("?*",$AB373:$AB389,0),INDEX($T:$T,ROW($M371)+[1]Tablas!E$1)&lt;5),"",IF(INDEX($T:$T,ROW($M371)+[1]Tablas!E$1)&lt;6,"000",SUBSTITUTE(SUBSTITUTE(SUBSTITUTE(SUBSTITUTE(SUBSTITUTE(SUBSTITUTE(SUBSTITUTE(INDIRECT(ADDRESS(ROW($M371)+[1]Tablas!E$1,COLUMN($M372))),", ",""),"Aire","1"),"Agua","2"),"Fuego","3"),"Tierra","4"),"Luz","5"),"Oscuridad","6"))))</f>
        <v/>
      </c>
      <c r="AK372" s="15" t="str">
        <f ca="1">IF($AB372="","",IF(OR([1]Tablas!F$1&gt;MATCH("?*",$AB373:$AB389,0),INDEX($T:$T,ROW($M371)+[1]Tablas!F$1)&lt;5),"",IF(INDEX($T:$T,ROW($M371)+[1]Tablas!F$1)&lt;6,"000",SUBSTITUTE(SUBSTITUTE(SUBSTITUTE(SUBSTITUTE(SUBSTITUTE(SUBSTITUTE(SUBSTITUTE(INDIRECT(ADDRESS(ROW($M371)+[1]Tablas!F$1,COLUMN($M372))),", ",""),"Aire","1"),"Agua","2"),"Fuego","3"),"Tierra","4"),"Luz","5"),"Oscuridad","6"))))</f>
        <v/>
      </c>
    </row>
    <row r="373" spans="1:37" x14ac:dyDescent="0.25">
      <c r="A373" s="73"/>
      <c r="C373" s="15" t="str">
        <f t="shared" si="89"/>
        <v/>
      </c>
      <c r="D373" s="15" t="str">
        <f t="shared" si="90"/>
        <v/>
      </c>
      <c r="E373" s="15" t="s">
        <v>70</v>
      </c>
      <c r="F373" s="15" t="str">
        <f t="array" ref="F373">IF(C373&lt;&gt;"",ADDRESS(ROW(C373),COLUMN(C373))&amp;":"&amp;ADDRESS(ROW(C373)-1+MATCH(TRUE,C374:$C$463&lt;&gt;"",0),COLUMN(U373)),F372)</f>
        <v>$C$372:$U$374</v>
      </c>
      <c r="G373" s="18" t="s">
        <v>982</v>
      </c>
      <c r="H373" s="28" t="s">
        <v>355</v>
      </c>
      <c r="M373" s="18" t="str">
        <f>IFERROR(VLOOKUP(G373,ListaEfectos!$A$4:$F$77,6,0),"")</f>
        <v>Fuego, Luz, Oscuridad</v>
      </c>
      <c r="N373" s="46" t="str">
        <f>IF(G373="requerimiento","Desventaja",IFERROR(IF(VLOOKUP($G373,ListaEfectos!$A$4:$F$77,1,0)&lt;&gt;"","Efecto"),IFERROR(IF(VLOOKUP($G373,ListaDesventajas!$A$2:$A$24,1,0)&lt;&gt;"","Desventaja"),G373)))</f>
        <v>Efecto</v>
      </c>
      <c r="O373" s="17">
        <f ca="1">IF($N373="Efecto",IFERROR(VLOOKUP(H373,INDIRECT(VLOOKUP($G373,ListaEfectos!$A$4:$F$77,2,0)),2,0),0),IF($N373="Desventaja",IFERROR(VLOOKUP(H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25</v>
      </c>
      <c r="P373" s="15">
        <f ca="1">IF($N373="Efecto",IFERROR(VLOOKUP(I373,INDIRECT(VLOOKUP($G373,ListaEfectos!$A$4:$F$77,2,0)),2,0),0),IF($N373="Desventaja",IFERROR(VLOOKUP(I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0</v>
      </c>
      <c r="Q373" s="15">
        <f ca="1">IF($N373="Efecto",IFERROR(VLOOKUP(J373,INDIRECT(VLOOKUP($G373,ListaEfectos!$A$4:$F$77,2,0)),2,0),0),IF($N373="Desventaja",IFERROR(VLOOKUP(J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0</v>
      </c>
      <c r="R373" s="15">
        <f ca="1">IF($N373="Efecto",IFERROR(VLOOKUP(K373,INDIRECT(VLOOKUP($G373,ListaEfectos!$A$4:$F$77,2,0)),2,0),0),IF($N373="Desventaja",IFERROR(VLOOKUP(K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0</v>
      </c>
      <c r="S373" s="15">
        <f ca="1">IF($N373="Efecto",IFERROR(VLOOKUP(L373,INDIRECT(VLOOKUP($G373,ListaEfectos!$A$4:$F$77,2,0)),2,0),0),IF($N373="Desventaja",IFERROR(VLOOKUP(L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0</v>
      </c>
      <c r="T373" s="52">
        <f t="shared" ca="1" si="86"/>
        <v>25</v>
      </c>
      <c r="V373" s="15" t="str">
        <f t="shared" si="87"/>
        <v>Ataque con área (50 metros de radio)</v>
      </c>
      <c r="W373" s="15" t="str">
        <f t="shared" si="88"/>
        <v/>
      </c>
      <c r="X373" s="15" t="str">
        <f t="shared" si="78"/>
        <v/>
      </c>
      <c r="Y373" s="34" t="str">
        <f t="shared" ca="1" si="85"/>
        <v/>
      </c>
      <c r="Z373" s="34" t="str">
        <f t="shared" ca="1" si="79"/>
        <v/>
      </c>
      <c r="AA373" s="34" t="str">
        <f t="shared" ca="1" si="80"/>
        <v/>
      </c>
      <c r="AB373" s="61" t="str">
        <f t="shared" ca="1" si="81"/>
        <v/>
      </c>
      <c r="AC373" s="62" t="str">
        <f t="shared" ca="1" si="82"/>
        <v/>
      </c>
      <c r="AD373" s="56" t="str">
        <f t="shared" si="83"/>
        <v/>
      </c>
      <c r="AE373" s="15" t="str">
        <f t="shared" ca="1" si="84"/>
        <v/>
      </c>
      <c r="AF373" s="15" t="str">
        <f ca="1">IF($AB373="","",IF(OR([1]Tablas!A$1&gt;MATCH("?*",$AB374:$AB390,0),INDEX($T:$T,ROW($M372)+[1]Tablas!A$1)&lt;5),"",IF(INDEX($T:$T,ROW($M372)+[1]Tablas!A$1)&lt;6,"000",SUBSTITUTE(SUBSTITUTE(SUBSTITUTE(SUBSTITUTE(SUBSTITUTE(SUBSTITUTE(SUBSTITUTE(INDIRECT(ADDRESS(ROW($M372)+[1]Tablas!A$1,COLUMN($M373))),", ",""),"Aire","1"),"Agua","2"),"Fuego","3"),"Tierra","4"),"Luz","5"),"Oscuridad","6"))))</f>
        <v/>
      </c>
      <c r="AG373" s="15" t="str">
        <f ca="1">IF($AB373="","",IF(OR([1]Tablas!B$1&gt;MATCH("?*",$AB374:$AB390,0),INDEX($T:$T,ROW($M372)+[1]Tablas!B$1)&lt;5),"",IF(INDEX($T:$T,ROW($M372)+[1]Tablas!B$1)&lt;6,"000",SUBSTITUTE(SUBSTITUTE(SUBSTITUTE(SUBSTITUTE(SUBSTITUTE(SUBSTITUTE(SUBSTITUTE(INDIRECT(ADDRESS(ROW($M372)+[1]Tablas!B$1,COLUMN($M373))),", ",""),"Aire","1"),"Agua","2"),"Fuego","3"),"Tierra","4"),"Luz","5"),"Oscuridad","6"))))</f>
        <v/>
      </c>
      <c r="AH373" s="15" t="str">
        <f ca="1">IF($AB373="","",IF(OR([1]Tablas!C$1&gt;MATCH("?*",$AB374:$AB390,0),INDEX($T:$T,ROW($M372)+[1]Tablas!C$1)&lt;5),"",IF(INDEX($T:$T,ROW($M372)+[1]Tablas!C$1)&lt;6,"000",SUBSTITUTE(SUBSTITUTE(SUBSTITUTE(SUBSTITUTE(SUBSTITUTE(SUBSTITUTE(SUBSTITUTE(INDIRECT(ADDRESS(ROW($M372)+[1]Tablas!C$1,COLUMN($M373))),", ",""),"Aire","1"),"Agua","2"),"Fuego","3"),"Tierra","4"),"Luz","5"),"Oscuridad","6"))))</f>
        <v/>
      </c>
      <c r="AI373" s="15" t="str">
        <f ca="1">IF($AB373="","",IF(OR([1]Tablas!D$1&gt;MATCH("?*",$AB374:$AB390,0),INDEX($T:$T,ROW($M372)+[1]Tablas!D$1)&lt;5),"",IF(INDEX($T:$T,ROW($M372)+[1]Tablas!D$1)&lt;6,"000",SUBSTITUTE(SUBSTITUTE(SUBSTITUTE(SUBSTITUTE(SUBSTITUTE(SUBSTITUTE(SUBSTITUTE(INDIRECT(ADDRESS(ROW($M372)+[1]Tablas!D$1,COLUMN($M373))),", ",""),"Aire","1"),"Agua","2"),"Fuego","3"),"Tierra","4"),"Luz","5"),"Oscuridad","6"))))</f>
        <v/>
      </c>
      <c r="AJ373" s="15" t="str">
        <f ca="1">IF($AB373="","",IF(OR([1]Tablas!E$1&gt;MATCH("?*",$AB374:$AB390,0),INDEX($T:$T,ROW($M372)+[1]Tablas!E$1)&lt;5),"",IF(INDEX($T:$T,ROW($M372)+[1]Tablas!E$1)&lt;6,"000",SUBSTITUTE(SUBSTITUTE(SUBSTITUTE(SUBSTITUTE(SUBSTITUTE(SUBSTITUTE(SUBSTITUTE(INDIRECT(ADDRESS(ROW($M372)+[1]Tablas!E$1,COLUMN($M373))),", ",""),"Aire","1"),"Agua","2"),"Fuego","3"),"Tierra","4"),"Luz","5"),"Oscuridad","6"))))</f>
        <v/>
      </c>
      <c r="AK373" s="15" t="str">
        <f ca="1">IF($AB373="","",IF(OR([1]Tablas!F$1&gt;MATCH("?*",$AB374:$AB390,0),INDEX($T:$T,ROW($M372)+[1]Tablas!F$1)&lt;5),"",IF(INDEX($T:$T,ROW($M372)+[1]Tablas!F$1)&lt;6,"000",SUBSTITUTE(SUBSTITUTE(SUBSTITUTE(SUBSTITUTE(SUBSTITUTE(SUBSTITUTE(SUBSTITUTE(INDIRECT(ADDRESS(ROW($M372)+[1]Tablas!F$1,COLUMN($M373))),", ",""),"Aire","1"),"Agua","2"),"Fuego","3"),"Tierra","4"),"Luz","5"),"Oscuridad","6"))))</f>
        <v/>
      </c>
    </row>
    <row r="374" spans="1:37" x14ac:dyDescent="0.25">
      <c r="A374" s="73"/>
      <c r="B374" s="18" t="s">
        <v>295</v>
      </c>
      <c r="C374" s="15" t="str">
        <f t="shared" si="89"/>
        <v/>
      </c>
      <c r="D374" s="15" t="str">
        <f t="shared" si="90"/>
        <v/>
      </c>
      <c r="F374" s="15" t="str">
        <f t="array" ref="F374">IF(C374&lt;&gt;"",ADDRESS(ROW(C374),COLUMN(C374))&amp;":"&amp;ADDRESS(ROW(C374)-1+MATCH(TRUE,C375:$C$463&lt;&gt;"",0),COLUMN(U374)),F373)</f>
        <v>$C$372:$U$374</v>
      </c>
      <c r="G374" s="18" t="s">
        <v>1135</v>
      </c>
      <c r="H374" s="28" t="s">
        <v>1145</v>
      </c>
      <c r="M374" s="18" t="str">
        <f>IFERROR(VLOOKUP(G374,ListaEfectos!$A$4:$F$77,6,0),"")</f>
        <v/>
      </c>
      <c r="N374" s="46" t="str">
        <f>IF(G374="requerimiento","Desventaja",IFERROR(IF(VLOOKUP($G374,ListaEfectos!$A$4:$F$77,1,0)&lt;&gt;"","Efecto"),IFERROR(IF(VLOOKUP($G374,ListaDesventajas!$A$2:$A$24,1,0)&lt;&gt;"","Desventaja"),G374)))</f>
        <v>Desventaja</v>
      </c>
      <c r="O374" s="17">
        <f ca="1">IF($N374="Efecto",IFERROR(VLOOKUP(H374,INDIRECT(VLOOKUP($G374,ListaEfectos!$A$4:$F$77,2,0)),2,0),0),IF($N374="Desventaja",IFERROR(VLOOKUP(H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P374" s="15">
        <f ca="1">IF($N374="Efecto",IFERROR(VLOOKUP(I374,INDIRECT(VLOOKUP($G374,ListaEfectos!$A$4:$F$77,2,0)),2,0),0),IF($N374="Desventaja",IFERROR(VLOOKUP(I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Q374" s="15">
        <f ca="1">IF($N374="Efecto",IFERROR(VLOOKUP(J374,INDIRECT(VLOOKUP($G374,ListaEfectos!$A$4:$F$77,2,0)),2,0),0),IF($N374="Desventaja",IFERROR(VLOOKUP(J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R374" s="15">
        <f ca="1">IF($N374="Efecto",IFERROR(VLOOKUP(K374,INDIRECT(VLOOKUP($G374,ListaEfectos!$A$4:$F$77,2,0)),2,0),0),IF($N374="Desventaja",IFERROR(VLOOKUP(K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S374" s="15">
        <f ca="1">IF($N374="Efecto",IFERROR(VLOOKUP(L374,INDIRECT(VLOOKUP($G374,ListaEfectos!$A$4:$F$77,2,0)),2,0),0),IF($N374="Desventaja",IFERROR(VLOOKUP(L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T374" s="52">
        <f t="shared" ca="1" si="86"/>
        <v>0</v>
      </c>
      <c r="V374" s="15" t="str">
        <f t="shared" si="87"/>
        <v/>
      </c>
      <c r="W374" s="15" t="str">
        <f t="shared" si="88"/>
        <v>Requerimientos elementales (Intensidad menor Fuego)</v>
      </c>
      <c r="X374" s="15" t="str">
        <f t="shared" si="78"/>
        <v/>
      </c>
      <c r="Y374" s="34" t="str">
        <f t="shared" ca="1" si="85"/>
        <v/>
      </c>
      <c r="Z374" s="34" t="str">
        <f t="shared" ca="1" si="79"/>
        <v/>
      </c>
      <c r="AA374" s="34" t="str">
        <f t="shared" ca="1" si="80"/>
        <v/>
      </c>
      <c r="AB374" s="61" t="str">
        <f t="shared" ca="1" si="81"/>
        <v/>
      </c>
      <c r="AC374" s="62" t="str">
        <f t="shared" ca="1" si="82"/>
        <v/>
      </c>
      <c r="AD374" s="56" t="str">
        <f t="shared" si="83"/>
        <v>Requerimientos elementales</v>
      </c>
      <c r="AE374" s="15" t="str">
        <f t="shared" ca="1" si="84"/>
        <v/>
      </c>
      <c r="AF374" s="15" t="str">
        <f ca="1">IF($AB374="","",IF(OR([1]Tablas!A$1&gt;MATCH("?*",$AB375:$AB391,0),INDEX($T:$T,ROW($M373)+[1]Tablas!A$1)&lt;5),"",IF(INDEX($T:$T,ROW($M373)+[1]Tablas!A$1)&lt;6,"000",SUBSTITUTE(SUBSTITUTE(SUBSTITUTE(SUBSTITUTE(SUBSTITUTE(SUBSTITUTE(SUBSTITUTE(INDIRECT(ADDRESS(ROW($M373)+[1]Tablas!A$1,COLUMN($M374))),", ",""),"Aire","1"),"Agua","2"),"Fuego","3"),"Tierra","4"),"Luz","5"),"Oscuridad","6"))))</f>
        <v/>
      </c>
      <c r="AG374" s="15" t="str">
        <f ca="1">IF($AB374="","",IF(OR([1]Tablas!B$1&gt;MATCH("?*",$AB375:$AB391,0),INDEX($T:$T,ROW($M373)+[1]Tablas!B$1)&lt;5),"",IF(INDEX($T:$T,ROW($M373)+[1]Tablas!B$1)&lt;6,"000",SUBSTITUTE(SUBSTITUTE(SUBSTITUTE(SUBSTITUTE(SUBSTITUTE(SUBSTITUTE(SUBSTITUTE(INDIRECT(ADDRESS(ROW($M373)+[1]Tablas!B$1,COLUMN($M374))),", ",""),"Aire","1"),"Agua","2"),"Fuego","3"),"Tierra","4"),"Luz","5"),"Oscuridad","6"))))</f>
        <v/>
      </c>
      <c r="AH374" s="15" t="str">
        <f ca="1">IF($AB374="","",IF(OR([1]Tablas!C$1&gt;MATCH("?*",$AB375:$AB391,0),INDEX($T:$T,ROW($M373)+[1]Tablas!C$1)&lt;5),"",IF(INDEX($T:$T,ROW($M373)+[1]Tablas!C$1)&lt;6,"000",SUBSTITUTE(SUBSTITUTE(SUBSTITUTE(SUBSTITUTE(SUBSTITUTE(SUBSTITUTE(SUBSTITUTE(INDIRECT(ADDRESS(ROW($M373)+[1]Tablas!C$1,COLUMN($M374))),", ",""),"Aire","1"),"Agua","2"),"Fuego","3"),"Tierra","4"),"Luz","5"),"Oscuridad","6"))))</f>
        <v/>
      </c>
      <c r="AI374" s="15" t="str">
        <f ca="1">IF($AB374="","",IF(OR([1]Tablas!D$1&gt;MATCH("?*",$AB375:$AB391,0),INDEX($T:$T,ROW($M373)+[1]Tablas!D$1)&lt;5),"",IF(INDEX($T:$T,ROW($M373)+[1]Tablas!D$1)&lt;6,"000",SUBSTITUTE(SUBSTITUTE(SUBSTITUTE(SUBSTITUTE(SUBSTITUTE(SUBSTITUTE(SUBSTITUTE(INDIRECT(ADDRESS(ROW($M373)+[1]Tablas!D$1,COLUMN($M374))),", ",""),"Aire","1"),"Agua","2"),"Fuego","3"),"Tierra","4"),"Luz","5"),"Oscuridad","6"))))</f>
        <v/>
      </c>
      <c r="AJ374" s="15" t="str">
        <f ca="1">IF($AB374="","",IF(OR([1]Tablas!E$1&gt;MATCH("?*",$AB375:$AB391,0),INDEX($T:$T,ROW($M373)+[1]Tablas!E$1)&lt;5),"",IF(INDEX($T:$T,ROW($M373)+[1]Tablas!E$1)&lt;6,"000",SUBSTITUTE(SUBSTITUTE(SUBSTITUTE(SUBSTITUTE(SUBSTITUTE(SUBSTITUTE(SUBSTITUTE(INDIRECT(ADDRESS(ROW($M373)+[1]Tablas!E$1,COLUMN($M374))),", ",""),"Aire","1"),"Agua","2"),"Fuego","3"),"Tierra","4"),"Luz","5"),"Oscuridad","6"))))</f>
        <v/>
      </c>
      <c r="AK374" s="15" t="str">
        <f ca="1">IF($AB374="","",IF(OR([1]Tablas!F$1&gt;MATCH("?*",$AB375:$AB391,0),INDEX($T:$T,ROW($M373)+[1]Tablas!F$1)&lt;5),"",IF(INDEX($T:$T,ROW($M373)+[1]Tablas!F$1)&lt;6,"000",SUBSTITUTE(SUBSTITUTE(SUBSTITUTE(SUBSTITUTE(SUBSTITUTE(SUBSTITUTE(SUBSTITUTE(INDIRECT(ADDRESS(ROW($M373)+[1]Tablas!F$1,COLUMN($M374))),", ",""),"Aire","1"),"Agua","2"),"Fuego","3"),"Tierra","4"),"Luz","5"),"Oscuridad","6"))))</f>
        <v/>
      </c>
    </row>
    <row r="375" spans="1:37" x14ac:dyDescent="0.25">
      <c r="A375" s="73"/>
      <c r="B375" s="18" t="s">
        <v>504</v>
      </c>
      <c r="C375" s="15">
        <f t="shared" si="89"/>
        <v>50</v>
      </c>
      <c r="D375" s="15">
        <f t="shared" si="90"/>
        <v>2</v>
      </c>
      <c r="E375" s="15" t="s">
        <v>215</v>
      </c>
      <c r="F375" s="15" t="str">
        <f t="array" ref="F375">IF(C375&lt;&gt;"",ADDRESS(ROW(C375),COLUMN(C375))&amp;":"&amp;ADDRESS(ROW(C375)-1+MATCH(TRUE,C376:$C$463&lt;&gt;"",0),COLUMN(U375)),F374)</f>
        <v>$C$375:$U$377</v>
      </c>
      <c r="G375" s="18" t="s">
        <v>996</v>
      </c>
      <c r="H375" s="29" t="s">
        <v>345</v>
      </c>
      <c r="M375" s="18" t="str">
        <f>IFERROR(VLOOKUP(G375,ListaEfectos!$A$4:$F$77,6,0),"")</f>
        <v>Agua, Luz, Tierra</v>
      </c>
      <c r="N375" s="46" t="str">
        <f>IF(G375="requerimiento","Desventaja",IFERROR(IF(VLOOKUP($G375,ListaEfectos!$A$4:$F$77,1,0)&lt;&gt;"","Efecto"),IFERROR(IF(VLOOKUP($G375,ListaDesventajas!$A$2:$A$24,1,0)&lt;&gt;"","Desventaja"),G375)))</f>
        <v>Efecto</v>
      </c>
      <c r="O375" s="17">
        <f ca="1">IF($N375="Efecto",IFERROR(VLOOKUP(H375,INDIRECT(VLOOKUP($G375,ListaEfectos!$A$4:$F$77,2,0)),2,0),0),IF($N375="Desventaja",IFERROR(VLOOKUP(H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20</v>
      </c>
      <c r="P375" s="15">
        <f ca="1">IF($N375="Efecto",IFERROR(VLOOKUP(I375,INDIRECT(VLOOKUP($G375,ListaEfectos!$A$4:$F$77,2,0)),2,0),0),IF($N375="Desventaja",IFERROR(VLOOKUP(I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0</v>
      </c>
      <c r="Q375" s="15">
        <f ca="1">IF($N375="Efecto",IFERROR(VLOOKUP(J375,INDIRECT(VLOOKUP($G375,ListaEfectos!$A$4:$F$77,2,0)),2,0),0),IF($N375="Desventaja",IFERROR(VLOOKUP(J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0</v>
      </c>
      <c r="R375" s="15">
        <f ca="1">IF($N375="Efecto",IFERROR(VLOOKUP(K375,INDIRECT(VLOOKUP($G375,ListaEfectos!$A$4:$F$77,2,0)),2,0),0),IF($N375="Desventaja",IFERROR(VLOOKUP(K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0</v>
      </c>
      <c r="S375" s="15">
        <f ca="1">IF($N375="Efecto",IFERROR(VLOOKUP(L375,INDIRECT(VLOOKUP($G375,ListaEfectos!$A$4:$F$77,2,0)),2,0),0),IF($N375="Desventaja",IFERROR(VLOOKUP(L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0</v>
      </c>
      <c r="T375" s="52">
        <f t="shared" ca="1" si="86"/>
        <v>20</v>
      </c>
      <c r="V375" s="15" t="str">
        <f t="shared" si="87"/>
        <v>Habilidad de parada (+75)</v>
      </c>
      <c r="W375" s="15" t="str">
        <f t="shared" si="88"/>
        <v/>
      </c>
      <c r="X375" s="15" t="str">
        <f t="shared" si="78"/>
        <v/>
      </c>
      <c r="Y375" s="34" t="str">
        <f t="shared" ca="1" si="85"/>
        <v>Habilidad de parada (+75), Habilidad de Contraataque (+75)</v>
      </c>
      <c r="Z375" s="34" t="str">
        <f t="shared" ca="1" si="79"/>
        <v>Requerimientos elementales (Intensidad menor Fuego)</v>
      </c>
      <c r="AA375" s="34" t="str">
        <f t="shared" ca="1" si="80"/>
        <v/>
      </c>
      <c r="AB375" s="61" t="str">
        <f t="shared" ca="1" si="81"/>
        <v>Habilidad de parada (+75), Habilidad de Contraataque (+75)</v>
      </c>
      <c r="AC375" s="62" t="str">
        <f t="shared" ca="1" si="82"/>
        <v>Requerimientos elementales (Intensidad menor Fuego)</v>
      </c>
      <c r="AD375" s="56" t="str">
        <f t="shared" si="83"/>
        <v>Lycorys, Sumir En La Oscuridad</v>
      </c>
      <c r="AE375" s="15" t="str">
        <f t="shared" ca="1" si="84"/>
        <v>Agua, Luz, Tierra, Agua, Aire, Tierra</v>
      </c>
      <c r="AF375" s="15" t="str">
        <f ca="1">IF($AB375="","",IF(OR([1]Tablas!A$1&gt;MATCH("?*",$AB376:$AB392,0),INDEX($T:$T,ROW($M374)+[1]Tablas!A$1)&lt;5),"",IF(INDEX($T:$T,ROW($M374)+[1]Tablas!A$1)&lt;6,"000",SUBSTITUTE(SUBSTITUTE(SUBSTITUTE(SUBSTITUTE(SUBSTITUTE(SUBSTITUTE(SUBSTITUTE(INDIRECT(ADDRESS(ROW($M374)+[1]Tablas!A$1,COLUMN($M375))),", ",""),"Aire","1"),"Agua","2"),"Fuego","3"),"Tierra","4"),"Luz","5"),"Oscuridad","6"))))</f>
        <v>254</v>
      </c>
      <c r="AG375" s="15" t="str">
        <f ca="1">IF($AB375="","",IF(OR([1]Tablas!B$1&gt;MATCH("?*",$AB376:$AB392,0),INDEX($T:$T,ROW($M374)+[1]Tablas!B$1)&lt;5),"",IF(INDEX($T:$T,ROW($M374)+[1]Tablas!B$1)&lt;6,"000",SUBSTITUTE(SUBSTITUTE(SUBSTITUTE(SUBSTITUTE(SUBSTITUTE(SUBSTITUTE(SUBSTITUTE(INDIRECT(ADDRESS(ROW($M374)+[1]Tablas!B$1,COLUMN($M375))),", ",""),"Aire","1"),"Agua","2"),"Fuego","3"),"Tierra","4"),"Luz","5"),"Oscuridad","6"))))</f>
        <v>214</v>
      </c>
      <c r="AH375" s="15" t="str">
        <f ca="1">IF($AB375="","",IF(OR([1]Tablas!C$1&gt;MATCH("?*",$AB376:$AB392,0),INDEX($T:$T,ROW($M374)+[1]Tablas!C$1)&lt;5),"",IF(INDEX($T:$T,ROW($M374)+[1]Tablas!C$1)&lt;6,"000",SUBSTITUTE(SUBSTITUTE(SUBSTITUTE(SUBSTITUTE(SUBSTITUTE(SUBSTITUTE(SUBSTITUTE(INDIRECT(ADDRESS(ROW($M374)+[1]Tablas!C$1,COLUMN($M375))),", ",""),"Aire","1"),"Agua","2"),"Fuego","3"),"Tierra","4"),"Luz","5"),"Oscuridad","6"))))</f>
        <v/>
      </c>
      <c r="AI375" s="15" t="str">
        <f ca="1">IF($AB375="","",IF(OR([1]Tablas!D$1&gt;MATCH("?*",$AB376:$AB392,0),INDEX($T:$T,ROW($M374)+[1]Tablas!D$1)&lt;5),"",IF(INDEX($T:$T,ROW($M374)+[1]Tablas!D$1)&lt;6,"000",SUBSTITUTE(SUBSTITUTE(SUBSTITUTE(SUBSTITUTE(SUBSTITUTE(SUBSTITUTE(SUBSTITUTE(INDIRECT(ADDRESS(ROW($M374)+[1]Tablas!D$1,COLUMN($M375))),", ",""),"Aire","1"),"Agua","2"),"Fuego","3"),"Tierra","4"),"Luz","5"),"Oscuridad","6"))))</f>
        <v/>
      </c>
      <c r="AJ375" s="15" t="str">
        <f ca="1">IF($AB375="","",IF(OR([1]Tablas!E$1&gt;MATCH("?*",$AB376:$AB392,0),INDEX($T:$T,ROW($M374)+[1]Tablas!E$1)&lt;5),"",IF(INDEX($T:$T,ROW($M374)+[1]Tablas!E$1)&lt;6,"000",SUBSTITUTE(SUBSTITUTE(SUBSTITUTE(SUBSTITUTE(SUBSTITUTE(SUBSTITUTE(SUBSTITUTE(INDIRECT(ADDRESS(ROW($M374)+[1]Tablas!E$1,COLUMN($M375))),", ",""),"Aire","1"),"Agua","2"),"Fuego","3"),"Tierra","4"),"Luz","5"),"Oscuridad","6"))))</f>
        <v/>
      </c>
      <c r="AK375" s="15" t="str">
        <f ca="1">IF($AB375="","",IF(OR([1]Tablas!F$1&gt;MATCH("?*",$AB376:$AB392,0),INDEX($T:$T,ROW($M374)+[1]Tablas!F$1)&lt;5),"",IF(INDEX($T:$T,ROW($M374)+[1]Tablas!F$1)&lt;6,"000",SUBSTITUTE(SUBSTITUTE(SUBSTITUTE(SUBSTITUTE(SUBSTITUTE(SUBSTITUTE(SUBSTITUTE(INDIRECT(ADDRESS(ROW($M374)+[1]Tablas!F$1,COLUMN($M375))),", ",""),"Aire","1"),"Agua","2"),"Fuego","3"),"Tierra","4"),"Luz","5"),"Oscuridad","6"))))</f>
        <v/>
      </c>
    </row>
    <row r="376" spans="1:37" x14ac:dyDescent="0.25">
      <c r="A376" s="73"/>
      <c r="C376" s="15" t="str">
        <f t="shared" si="89"/>
        <v/>
      </c>
      <c r="D376" s="15" t="str">
        <f t="shared" si="90"/>
        <v/>
      </c>
      <c r="E376" s="15" t="s">
        <v>216</v>
      </c>
      <c r="F376" s="15" t="str">
        <f t="array" ref="F376">IF(C376&lt;&gt;"",ADDRESS(ROW(C376),COLUMN(C376))&amp;":"&amp;ADDRESS(ROW(C376)-1+MATCH(TRUE,C377:$C$463&lt;&gt;"",0),COLUMN(U376)),F375)</f>
        <v>$C$375:$U$377</v>
      </c>
      <c r="G376" s="18" t="s">
        <v>340</v>
      </c>
      <c r="H376" s="29" t="s">
        <v>345</v>
      </c>
      <c r="M376" s="18" t="str">
        <f>IFERROR(VLOOKUP(G376,ListaEfectos!$A$4:$F$77,6,0),"")</f>
        <v>Agua, Aire, Tierra</v>
      </c>
      <c r="N376" s="46" t="str">
        <f>IF(G376="requerimiento","Desventaja",IFERROR(IF(VLOOKUP($G376,ListaEfectos!$A$4:$F$77,1,0)&lt;&gt;"","Efecto"),IFERROR(IF(VLOOKUP($G376,ListaDesventajas!$A$2:$A$24,1,0)&lt;&gt;"","Desventaja"),G376)))</f>
        <v>Efecto</v>
      </c>
      <c r="O376" s="17">
        <f ca="1">IF($N376="Efecto",IFERROR(VLOOKUP(H376,INDIRECT(VLOOKUP($G376,ListaEfectos!$A$4:$F$77,2,0)),2,0),0),IF($N376="Desventaja",IFERROR(VLOOKUP(H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15</v>
      </c>
      <c r="P376" s="15">
        <f ca="1">IF($N376="Efecto",IFERROR(VLOOKUP(I376,INDIRECT(VLOOKUP($G376,ListaEfectos!$A$4:$F$77,2,0)),2,0),0),IF($N376="Desventaja",IFERROR(VLOOKUP(I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0</v>
      </c>
      <c r="Q376" s="15">
        <f ca="1">IF($N376="Efecto",IFERROR(VLOOKUP(J376,INDIRECT(VLOOKUP($G376,ListaEfectos!$A$4:$F$77,2,0)),2,0),0),IF($N376="Desventaja",IFERROR(VLOOKUP(J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0</v>
      </c>
      <c r="R376" s="15">
        <f ca="1">IF($N376="Efecto",IFERROR(VLOOKUP(K376,INDIRECT(VLOOKUP($G376,ListaEfectos!$A$4:$F$77,2,0)),2,0),0),IF($N376="Desventaja",IFERROR(VLOOKUP(K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0</v>
      </c>
      <c r="S376" s="15">
        <f ca="1">IF($N376="Efecto",IFERROR(VLOOKUP(L376,INDIRECT(VLOOKUP($G376,ListaEfectos!$A$4:$F$77,2,0)),2,0),0),IF($N376="Desventaja",IFERROR(VLOOKUP(L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0</v>
      </c>
      <c r="T376" s="52">
        <f t="shared" ca="1" si="86"/>
        <v>15</v>
      </c>
      <c r="V376" s="15" t="str">
        <f t="shared" si="87"/>
        <v>Habilidad de Contraataque (+75)</v>
      </c>
      <c r="W376" s="15" t="str">
        <f t="shared" si="88"/>
        <v/>
      </c>
      <c r="X376" s="15" t="str">
        <f t="shared" si="78"/>
        <v/>
      </c>
      <c r="Y376" s="34" t="str">
        <f t="shared" ca="1" si="85"/>
        <v/>
      </c>
      <c r="Z376" s="34" t="str">
        <f t="shared" ca="1" si="79"/>
        <v/>
      </c>
      <c r="AA376" s="34" t="str">
        <f t="shared" ca="1" si="80"/>
        <v/>
      </c>
      <c r="AB376" s="61" t="str">
        <f t="shared" ca="1" si="81"/>
        <v/>
      </c>
      <c r="AC376" s="62" t="str">
        <f t="shared" ca="1" si="82"/>
        <v/>
      </c>
      <c r="AD376" s="56" t="str">
        <f t="shared" si="83"/>
        <v/>
      </c>
      <c r="AE376" s="15" t="str">
        <f t="shared" ca="1" si="84"/>
        <v/>
      </c>
      <c r="AF376" s="15" t="str">
        <f ca="1">IF($AB376="","",IF(OR([1]Tablas!A$1&gt;MATCH("?*",$AB377:$AB393,0),INDEX($T:$T,ROW($M375)+[1]Tablas!A$1)&lt;5),"",IF(INDEX($T:$T,ROW($M375)+[1]Tablas!A$1)&lt;6,"000",SUBSTITUTE(SUBSTITUTE(SUBSTITUTE(SUBSTITUTE(SUBSTITUTE(SUBSTITUTE(SUBSTITUTE(INDIRECT(ADDRESS(ROW($M375)+[1]Tablas!A$1,COLUMN($M376))),", ",""),"Aire","1"),"Agua","2"),"Fuego","3"),"Tierra","4"),"Luz","5"),"Oscuridad","6"))))</f>
        <v/>
      </c>
      <c r="AG376" s="15" t="str">
        <f ca="1">IF($AB376="","",IF(OR([1]Tablas!B$1&gt;MATCH("?*",$AB377:$AB393,0),INDEX($T:$T,ROW($M375)+[1]Tablas!B$1)&lt;5),"",IF(INDEX($T:$T,ROW($M375)+[1]Tablas!B$1)&lt;6,"000",SUBSTITUTE(SUBSTITUTE(SUBSTITUTE(SUBSTITUTE(SUBSTITUTE(SUBSTITUTE(SUBSTITUTE(INDIRECT(ADDRESS(ROW($M375)+[1]Tablas!B$1,COLUMN($M376))),", ",""),"Aire","1"),"Agua","2"),"Fuego","3"),"Tierra","4"),"Luz","5"),"Oscuridad","6"))))</f>
        <v/>
      </c>
      <c r="AH376" s="15" t="str">
        <f ca="1">IF($AB376="","",IF(OR([1]Tablas!C$1&gt;MATCH("?*",$AB377:$AB393,0),INDEX($T:$T,ROW($M375)+[1]Tablas!C$1)&lt;5),"",IF(INDEX($T:$T,ROW($M375)+[1]Tablas!C$1)&lt;6,"000",SUBSTITUTE(SUBSTITUTE(SUBSTITUTE(SUBSTITUTE(SUBSTITUTE(SUBSTITUTE(SUBSTITUTE(INDIRECT(ADDRESS(ROW($M375)+[1]Tablas!C$1,COLUMN($M376))),", ",""),"Aire","1"),"Agua","2"),"Fuego","3"),"Tierra","4"),"Luz","5"),"Oscuridad","6"))))</f>
        <v/>
      </c>
      <c r="AI376" s="15" t="str">
        <f ca="1">IF($AB376="","",IF(OR([1]Tablas!D$1&gt;MATCH("?*",$AB377:$AB393,0),INDEX($T:$T,ROW($M375)+[1]Tablas!D$1)&lt;5),"",IF(INDEX($T:$T,ROW($M375)+[1]Tablas!D$1)&lt;6,"000",SUBSTITUTE(SUBSTITUTE(SUBSTITUTE(SUBSTITUTE(SUBSTITUTE(SUBSTITUTE(SUBSTITUTE(INDIRECT(ADDRESS(ROW($M375)+[1]Tablas!D$1,COLUMN($M376))),", ",""),"Aire","1"),"Agua","2"),"Fuego","3"),"Tierra","4"),"Luz","5"),"Oscuridad","6"))))</f>
        <v/>
      </c>
      <c r="AJ376" s="15" t="str">
        <f ca="1">IF($AB376="","",IF(OR([1]Tablas!E$1&gt;MATCH("?*",$AB377:$AB393,0),INDEX($T:$T,ROW($M375)+[1]Tablas!E$1)&lt;5),"",IF(INDEX($T:$T,ROW($M375)+[1]Tablas!E$1)&lt;6,"000",SUBSTITUTE(SUBSTITUTE(SUBSTITUTE(SUBSTITUTE(SUBSTITUTE(SUBSTITUTE(SUBSTITUTE(INDIRECT(ADDRESS(ROW($M375)+[1]Tablas!E$1,COLUMN($M376))),", ",""),"Aire","1"),"Agua","2"),"Fuego","3"),"Tierra","4"),"Luz","5"),"Oscuridad","6"))))</f>
        <v/>
      </c>
      <c r="AK376" s="15" t="str">
        <f ca="1">IF($AB376="","",IF(OR([1]Tablas!F$1&gt;MATCH("?*",$AB377:$AB393,0),INDEX($T:$T,ROW($M375)+[1]Tablas!F$1)&lt;5),"",IF(INDEX($T:$T,ROW($M375)+[1]Tablas!F$1)&lt;6,"000",SUBSTITUTE(SUBSTITUTE(SUBSTITUTE(SUBSTITUTE(SUBSTITUTE(SUBSTITUTE(SUBSTITUTE(INDIRECT(ADDRESS(ROW($M375)+[1]Tablas!F$1,COLUMN($M376))),", ",""),"Aire","1"),"Agua","2"),"Fuego","3"),"Tierra","4"),"Luz","5"),"Oscuridad","6"))))</f>
        <v/>
      </c>
    </row>
    <row r="377" spans="1:37" x14ac:dyDescent="0.25">
      <c r="A377" s="73"/>
      <c r="B377" s="18" t="s">
        <v>295</v>
      </c>
      <c r="C377" s="15" t="str">
        <f t="shared" si="89"/>
        <v/>
      </c>
      <c r="D377" s="15" t="str">
        <f t="shared" si="90"/>
        <v/>
      </c>
      <c r="F377" s="15" t="str">
        <f t="array" ref="F377">IF(C377&lt;&gt;"",ADDRESS(ROW(C377),COLUMN(C377))&amp;":"&amp;ADDRESS(ROW(C377)-1+MATCH(TRUE,C378:$C$463&lt;&gt;"",0),COLUMN(U377)),F376)</f>
        <v>$C$375:$U$377</v>
      </c>
      <c r="G377" s="18" t="s">
        <v>1135</v>
      </c>
      <c r="H377" s="28" t="s">
        <v>1145</v>
      </c>
      <c r="M377" s="18" t="str">
        <f>IFERROR(VLOOKUP(G377,ListaEfectos!$A$4:$F$77,6,0),"")</f>
        <v/>
      </c>
      <c r="N377" s="46" t="str">
        <f>IF(G377="requerimiento","Desventaja",IFERROR(IF(VLOOKUP($G377,ListaEfectos!$A$4:$F$77,1,0)&lt;&gt;"","Efecto"),IFERROR(IF(VLOOKUP($G377,ListaDesventajas!$A$2:$A$24,1,0)&lt;&gt;"","Desventaja"),G377)))</f>
        <v>Desventaja</v>
      </c>
      <c r="O377" s="17">
        <f ca="1">IF($N377="Efecto",IFERROR(VLOOKUP(H377,INDIRECT(VLOOKUP($G377,ListaEfectos!$A$4:$F$77,2,0)),2,0),0),IF($N377="Desventaja",IFERROR(VLOOKUP(H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P377" s="15">
        <f ca="1">IF($N377="Efecto",IFERROR(VLOOKUP(I377,INDIRECT(VLOOKUP($G377,ListaEfectos!$A$4:$F$77,2,0)),2,0),0),IF($N377="Desventaja",IFERROR(VLOOKUP(I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Q377" s="15">
        <f ca="1">IF($N377="Efecto",IFERROR(VLOOKUP(J377,INDIRECT(VLOOKUP($G377,ListaEfectos!$A$4:$F$77,2,0)),2,0),0),IF($N377="Desventaja",IFERROR(VLOOKUP(J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R377" s="15">
        <f ca="1">IF($N377="Efecto",IFERROR(VLOOKUP(K377,INDIRECT(VLOOKUP($G377,ListaEfectos!$A$4:$F$77,2,0)),2,0),0),IF($N377="Desventaja",IFERROR(VLOOKUP(K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S377" s="15">
        <f ca="1">IF($N377="Efecto",IFERROR(VLOOKUP(L377,INDIRECT(VLOOKUP($G377,ListaEfectos!$A$4:$F$77,2,0)),2,0),0),IF($N377="Desventaja",IFERROR(VLOOKUP(L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T377" s="52">
        <f t="shared" ca="1" si="86"/>
        <v>0</v>
      </c>
      <c r="V377" s="15" t="str">
        <f t="shared" si="87"/>
        <v/>
      </c>
      <c r="W377" s="15" t="str">
        <f t="shared" si="88"/>
        <v>Requerimientos elementales (Intensidad menor Fuego)</v>
      </c>
      <c r="X377" s="15" t="str">
        <f t="shared" si="78"/>
        <v/>
      </c>
      <c r="Y377" s="34" t="str">
        <f t="shared" ca="1" si="85"/>
        <v/>
      </c>
      <c r="Z377" s="34" t="str">
        <f t="shared" ca="1" si="79"/>
        <v/>
      </c>
      <c r="AA377" s="34" t="str">
        <f t="shared" ca="1" si="80"/>
        <v/>
      </c>
      <c r="AB377" s="61" t="str">
        <f t="shared" ca="1" si="81"/>
        <v/>
      </c>
      <c r="AC377" s="62" t="str">
        <f t="shared" ca="1" si="82"/>
        <v/>
      </c>
      <c r="AD377" s="56" t="str">
        <f t="shared" si="83"/>
        <v>Requerimientos elementales</v>
      </c>
      <c r="AE377" s="15" t="str">
        <f t="shared" ca="1" si="84"/>
        <v/>
      </c>
      <c r="AF377" s="15" t="str">
        <f ca="1">IF($AB377="","",IF(OR([1]Tablas!A$1&gt;MATCH("?*",$AB378:$AB394,0),INDEX($T:$T,ROW($M376)+[1]Tablas!A$1)&lt;5),"",IF(INDEX($T:$T,ROW($M376)+[1]Tablas!A$1)&lt;6,"000",SUBSTITUTE(SUBSTITUTE(SUBSTITUTE(SUBSTITUTE(SUBSTITUTE(SUBSTITUTE(SUBSTITUTE(INDIRECT(ADDRESS(ROW($M376)+[1]Tablas!A$1,COLUMN($M377))),", ",""),"Aire","1"),"Agua","2"),"Fuego","3"),"Tierra","4"),"Luz","5"),"Oscuridad","6"))))</f>
        <v/>
      </c>
      <c r="AG377" s="15" t="str">
        <f ca="1">IF($AB377="","",IF(OR([1]Tablas!B$1&gt;MATCH("?*",$AB378:$AB394,0),INDEX($T:$T,ROW($M376)+[1]Tablas!B$1)&lt;5),"",IF(INDEX($T:$T,ROW($M376)+[1]Tablas!B$1)&lt;6,"000",SUBSTITUTE(SUBSTITUTE(SUBSTITUTE(SUBSTITUTE(SUBSTITUTE(SUBSTITUTE(SUBSTITUTE(INDIRECT(ADDRESS(ROW($M376)+[1]Tablas!B$1,COLUMN($M377))),", ",""),"Aire","1"),"Agua","2"),"Fuego","3"),"Tierra","4"),"Luz","5"),"Oscuridad","6"))))</f>
        <v/>
      </c>
      <c r="AH377" s="15" t="str">
        <f ca="1">IF($AB377="","",IF(OR([1]Tablas!C$1&gt;MATCH("?*",$AB378:$AB394,0),INDEX($T:$T,ROW($M376)+[1]Tablas!C$1)&lt;5),"",IF(INDEX($T:$T,ROW($M376)+[1]Tablas!C$1)&lt;6,"000",SUBSTITUTE(SUBSTITUTE(SUBSTITUTE(SUBSTITUTE(SUBSTITUTE(SUBSTITUTE(SUBSTITUTE(INDIRECT(ADDRESS(ROW($M376)+[1]Tablas!C$1,COLUMN($M377))),", ",""),"Aire","1"),"Agua","2"),"Fuego","3"),"Tierra","4"),"Luz","5"),"Oscuridad","6"))))</f>
        <v/>
      </c>
      <c r="AI377" s="15" t="str">
        <f ca="1">IF($AB377="","",IF(OR([1]Tablas!D$1&gt;MATCH("?*",$AB378:$AB394,0),INDEX($T:$T,ROW($M376)+[1]Tablas!D$1)&lt;5),"",IF(INDEX($T:$T,ROW($M376)+[1]Tablas!D$1)&lt;6,"000",SUBSTITUTE(SUBSTITUTE(SUBSTITUTE(SUBSTITUTE(SUBSTITUTE(SUBSTITUTE(SUBSTITUTE(INDIRECT(ADDRESS(ROW($M376)+[1]Tablas!D$1,COLUMN($M377))),", ",""),"Aire","1"),"Agua","2"),"Fuego","3"),"Tierra","4"),"Luz","5"),"Oscuridad","6"))))</f>
        <v/>
      </c>
      <c r="AJ377" s="15" t="str">
        <f ca="1">IF($AB377="","",IF(OR([1]Tablas!E$1&gt;MATCH("?*",$AB378:$AB394,0),INDEX($T:$T,ROW($M376)+[1]Tablas!E$1)&lt;5),"",IF(INDEX($T:$T,ROW($M376)+[1]Tablas!E$1)&lt;6,"000",SUBSTITUTE(SUBSTITUTE(SUBSTITUTE(SUBSTITUTE(SUBSTITUTE(SUBSTITUTE(SUBSTITUTE(INDIRECT(ADDRESS(ROW($M376)+[1]Tablas!E$1,COLUMN($M377))),", ",""),"Aire","1"),"Agua","2"),"Fuego","3"),"Tierra","4"),"Luz","5"),"Oscuridad","6"))))</f>
        <v/>
      </c>
      <c r="AK377" s="15" t="str">
        <f ca="1">IF($AB377="","",IF(OR([1]Tablas!F$1&gt;MATCH("?*",$AB378:$AB394,0),INDEX($T:$T,ROW($M376)+[1]Tablas!F$1)&lt;5),"",IF(INDEX($T:$T,ROW($M376)+[1]Tablas!F$1)&lt;6,"000",SUBSTITUTE(SUBSTITUTE(SUBSTITUTE(SUBSTITUTE(SUBSTITUTE(SUBSTITUTE(SUBSTITUTE(INDIRECT(ADDRESS(ROW($M376)+[1]Tablas!F$1,COLUMN($M377))),", ",""),"Aire","1"),"Agua","2"),"Fuego","3"),"Tierra","4"),"Luz","5"),"Oscuridad","6"))))</f>
        <v/>
      </c>
    </row>
    <row r="378" spans="1:37" x14ac:dyDescent="0.25">
      <c r="A378" s="73"/>
      <c r="B378" s="18" t="s">
        <v>505</v>
      </c>
      <c r="C378" s="15">
        <f t="shared" si="89"/>
        <v>60</v>
      </c>
      <c r="D378" s="15">
        <f t="shared" si="90"/>
        <v>2</v>
      </c>
      <c r="E378" s="15" t="s">
        <v>74</v>
      </c>
      <c r="F378" s="15" t="str">
        <f t="array" ref="F378">IF(C378&lt;&gt;"",ADDRESS(ROW(C378),COLUMN(C378))&amp;":"&amp;ADDRESS(ROW(C378)-1+MATCH(TRUE,C379:$C$463&lt;&gt;"",0),COLUMN(U378)),F377)</f>
        <v>$C$378:$U$380</v>
      </c>
      <c r="G378" s="18" t="s">
        <v>986</v>
      </c>
      <c r="H378" s="29" t="s">
        <v>345</v>
      </c>
      <c r="M378" s="18" t="str">
        <f>IFERROR(VLOOKUP(G378,ListaEfectos!$A$4:$F$77,6,0),"")</f>
        <v>Agua, Aire, Luz</v>
      </c>
      <c r="N378" s="46" t="str">
        <f>IF(G378="requerimiento","Desventaja",IFERROR(IF(VLOOKUP($G378,ListaEfectos!$A$4:$F$77,1,0)&lt;&gt;"","Efecto"),IFERROR(IF(VLOOKUP($G378,ListaDesventajas!$A$2:$A$24,1,0)&lt;&gt;"","Desventaja"),G378)))</f>
        <v>Efecto</v>
      </c>
      <c r="O378" s="17">
        <f ca="1">IF($N378="Efecto",IFERROR(VLOOKUP(H378,INDIRECT(VLOOKUP($G378,ListaEfectos!$A$4:$F$77,2,0)),2,0),0),IF($N378="Desventaja",IFERROR(VLOOKUP(H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20</v>
      </c>
      <c r="P378" s="15">
        <f ca="1">IF($N378="Efecto",IFERROR(VLOOKUP(I378,INDIRECT(VLOOKUP($G378,ListaEfectos!$A$4:$F$77,2,0)),2,0),0),IF($N378="Desventaja",IFERROR(VLOOKUP(I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0</v>
      </c>
      <c r="Q378" s="15">
        <f ca="1">IF($N378="Efecto",IFERROR(VLOOKUP(J378,INDIRECT(VLOOKUP($G378,ListaEfectos!$A$4:$F$77,2,0)),2,0),0),IF($N378="Desventaja",IFERROR(VLOOKUP(J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0</v>
      </c>
      <c r="R378" s="15">
        <f ca="1">IF($N378="Efecto",IFERROR(VLOOKUP(K378,INDIRECT(VLOOKUP($G378,ListaEfectos!$A$4:$F$77,2,0)),2,0),0),IF($N378="Desventaja",IFERROR(VLOOKUP(K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0</v>
      </c>
      <c r="S378" s="15">
        <f ca="1">IF($N378="Efecto",IFERROR(VLOOKUP(L378,INDIRECT(VLOOKUP($G378,ListaEfectos!$A$4:$F$77,2,0)),2,0),0),IF($N378="Desventaja",IFERROR(VLOOKUP(L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0</v>
      </c>
      <c r="T378" s="52">
        <f t="shared" ca="1" si="86"/>
        <v>20</v>
      </c>
      <c r="V378" s="15" t="str">
        <f t="shared" si="87"/>
        <v>Habilidad de esquiva (+75)</v>
      </c>
      <c r="W378" s="15" t="str">
        <f t="shared" si="88"/>
        <v/>
      </c>
      <c r="X378" s="15" t="str">
        <f t="shared" si="78"/>
        <v/>
      </c>
      <c r="Y378" s="34" t="str">
        <f t="shared" ca="1" si="85"/>
        <v>Habilidad de esquiva (+75), Habilidad de Contraataque (+75)</v>
      </c>
      <c r="Z378" s="34" t="str">
        <f t="shared" ca="1" si="79"/>
        <v>Requerimientos elementales (Intensidad menor Fuego)</v>
      </c>
      <c r="AA378" s="34" t="str">
        <f t="shared" ca="1" si="80"/>
        <v/>
      </c>
      <c r="AB378" s="61" t="str">
        <f t="shared" ca="1" si="81"/>
        <v>Habilidad de esquiva (+75), Habilidad de Contraataque (+75)</v>
      </c>
      <c r="AC378" s="62" t="str">
        <f t="shared" ca="1" si="82"/>
        <v>Requerimientos elementales (Intensidad menor Fuego)</v>
      </c>
      <c r="AD378" s="56" t="str">
        <f t="shared" si="83"/>
        <v>Lycorys Korene, Sumir En La Oscuridad</v>
      </c>
      <c r="AE378" s="15" t="str">
        <f t="shared" ca="1" si="84"/>
        <v>Agua, Aire, Luz, Agua, Aire, Tierra</v>
      </c>
      <c r="AF378" s="15" t="str">
        <f ca="1">IF($AB378="","",IF(OR([1]Tablas!A$1&gt;MATCH("?*",$AB379:$AB395,0),INDEX($T:$T,ROW($M377)+[1]Tablas!A$1)&lt;5),"",IF(INDEX($T:$T,ROW($M377)+[1]Tablas!A$1)&lt;6,"000",SUBSTITUTE(SUBSTITUTE(SUBSTITUTE(SUBSTITUTE(SUBSTITUTE(SUBSTITUTE(SUBSTITUTE(INDIRECT(ADDRESS(ROW($M377)+[1]Tablas!A$1,COLUMN($M378))),", ",""),"Aire","1"),"Agua","2"),"Fuego","3"),"Tierra","4"),"Luz","5"),"Oscuridad","6"))))</f>
        <v>215</v>
      </c>
      <c r="AG378" s="15" t="str">
        <f ca="1">IF($AB378="","",IF(OR([1]Tablas!B$1&gt;MATCH("?*",$AB379:$AB395,0),INDEX($T:$T,ROW($M377)+[1]Tablas!B$1)&lt;5),"",IF(INDEX($T:$T,ROW($M377)+[1]Tablas!B$1)&lt;6,"000",SUBSTITUTE(SUBSTITUTE(SUBSTITUTE(SUBSTITUTE(SUBSTITUTE(SUBSTITUTE(SUBSTITUTE(INDIRECT(ADDRESS(ROW($M377)+[1]Tablas!B$1,COLUMN($M378))),", ",""),"Aire","1"),"Agua","2"),"Fuego","3"),"Tierra","4"),"Luz","5"),"Oscuridad","6"))))</f>
        <v>214</v>
      </c>
      <c r="AH378" s="15" t="str">
        <f ca="1">IF($AB378="","",IF(OR([1]Tablas!C$1&gt;MATCH("?*",$AB379:$AB395,0),INDEX($T:$T,ROW($M377)+[1]Tablas!C$1)&lt;5),"",IF(INDEX($T:$T,ROW($M377)+[1]Tablas!C$1)&lt;6,"000",SUBSTITUTE(SUBSTITUTE(SUBSTITUTE(SUBSTITUTE(SUBSTITUTE(SUBSTITUTE(SUBSTITUTE(INDIRECT(ADDRESS(ROW($M377)+[1]Tablas!C$1,COLUMN($M378))),", ",""),"Aire","1"),"Agua","2"),"Fuego","3"),"Tierra","4"),"Luz","5"),"Oscuridad","6"))))</f>
        <v/>
      </c>
      <c r="AI378" s="15" t="str">
        <f ca="1">IF($AB378="","",IF(OR([1]Tablas!D$1&gt;MATCH("?*",$AB379:$AB395,0),INDEX($T:$T,ROW($M377)+[1]Tablas!D$1)&lt;5),"",IF(INDEX($T:$T,ROW($M377)+[1]Tablas!D$1)&lt;6,"000",SUBSTITUTE(SUBSTITUTE(SUBSTITUTE(SUBSTITUTE(SUBSTITUTE(SUBSTITUTE(SUBSTITUTE(INDIRECT(ADDRESS(ROW($M377)+[1]Tablas!D$1,COLUMN($M378))),", ",""),"Aire","1"),"Agua","2"),"Fuego","3"),"Tierra","4"),"Luz","5"),"Oscuridad","6"))))</f>
        <v/>
      </c>
      <c r="AJ378" s="15" t="str">
        <f ca="1">IF($AB378="","",IF(OR([1]Tablas!E$1&gt;MATCH("?*",$AB379:$AB395,0),INDEX($T:$T,ROW($M377)+[1]Tablas!E$1)&lt;5),"",IF(INDEX($T:$T,ROW($M377)+[1]Tablas!E$1)&lt;6,"000",SUBSTITUTE(SUBSTITUTE(SUBSTITUTE(SUBSTITUTE(SUBSTITUTE(SUBSTITUTE(SUBSTITUTE(INDIRECT(ADDRESS(ROW($M377)+[1]Tablas!E$1,COLUMN($M378))),", ",""),"Aire","1"),"Agua","2"),"Fuego","3"),"Tierra","4"),"Luz","5"),"Oscuridad","6"))))</f>
        <v/>
      </c>
      <c r="AK378" s="15" t="str">
        <f ca="1">IF($AB378="","",IF(OR([1]Tablas!F$1&gt;MATCH("?*",$AB379:$AB395,0),INDEX($T:$T,ROW($M377)+[1]Tablas!F$1)&lt;5),"",IF(INDEX($T:$T,ROW($M377)+[1]Tablas!F$1)&lt;6,"000",SUBSTITUTE(SUBSTITUTE(SUBSTITUTE(SUBSTITUTE(SUBSTITUTE(SUBSTITUTE(SUBSTITUTE(INDIRECT(ADDRESS(ROW($M377)+[1]Tablas!F$1,COLUMN($M378))),", ",""),"Aire","1"),"Agua","2"),"Fuego","3"),"Tierra","4"),"Luz","5"),"Oscuridad","6"))))</f>
        <v/>
      </c>
    </row>
    <row r="379" spans="1:37" x14ac:dyDescent="0.25">
      <c r="A379" s="73"/>
      <c r="C379" s="15" t="str">
        <f t="shared" si="89"/>
        <v/>
      </c>
      <c r="D379" s="15" t="str">
        <f t="shared" si="90"/>
        <v/>
      </c>
      <c r="E379" s="15" t="s">
        <v>217</v>
      </c>
      <c r="F379" s="15" t="str">
        <f t="array" ref="F379">IF(C379&lt;&gt;"",ADDRESS(ROW(C379),COLUMN(C379))&amp;":"&amp;ADDRESS(ROW(C379)-1+MATCH(TRUE,C380:$C$463&lt;&gt;"",0),COLUMN(U379)),F378)</f>
        <v>$C$378:$U$380</v>
      </c>
      <c r="G379" s="18" t="s">
        <v>340</v>
      </c>
      <c r="H379" s="29" t="s">
        <v>345</v>
      </c>
      <c r="M379" s="18" t="str">
        <f>IFERROR(VLOOKUP(G379,ListaEfectos!$A$4:$F$77,6,0),"")</f>
        <v>Agua, Aire, Tierra</v>
      </c>
      <c r="N379" s="46" t="str">
        <f>IF(G379="requerimiento","Desventaja",IFERROR(IF(VLOOKUP($G379,ListaEfectos!$A$4:$F$77,1,0)&lt;&gt;"","Efecto"),IFERROR(IF(VLOOKUP($G379,ListaDesventajas!$A$2:$A$24,1,0)&lt;&gt;"","Desventaja"),G379)))</f>
        <v>Efecto</v>
      </c>
      <c r="O379" s="17">
        <f ca="1">IF($N379="Efecto",IFERROR(VLOOKUP(H379,INDIRECT(VLOOKUP($G379,ListaEfectos!$A$4:$F$77,2,0)),2,0),0),IF($N379="Desventaja",IFERROR(VLOOKUP(H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15</v>
      </c>
      <c r="P379" s="15">
        <f ca="1">IF($N379="Efecto",IFERROR(VLOOKUP(I379,INDIRECT(VLOOKUP($G379,ListaEfectos!$A$4:$F$77,2,0)),2,0),0),IF($N379="Desventaja",IFERROR(VLOOKUP(I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0</v>
      </c>
      <c r="Q379" s="15">
        <f ca="1">IF($N379="Efecto",IFERROR(VLOOKUP(J379,INDIRECT(VLOOKUP($G379,ListaEfectos!$A$4:$F$77,2,0)),2,0),0),IF($N379="Desventaja",IFERROR(VLOOKUP(J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0</v>
      </c>
      <c r="R379" s="15">
        <f ca="1">IF($N379="Efecto",IFERROR(VLOOKUP(K379,INDIRECT(VLOOKUP($G379,ListaEfectos!$A$4:$F$77,2,0)),2,0),0),IF($N379="Desventaja",IFERROR(VLOOKUP(K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0</v>
      </c>
      <c r="S379" s="15">
        <f ca="1">IF($N379="Efecto",IFERROR(VLOOKUP(L379,INDIRECT(VLOOKUP($G379,ListaEfectos!$A$4:$F$77,2,0)),2,0),0),IF($N379="Desventaja",IFERROR(VLOOKUP(L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0</v>
      </c>
      <c r="T379" s="52">
        <f t="shared" ca="1" si="86"/>
        <v>15</v>
      </c>
      <c r="V379" s="15" t="str">
        <f t="shared" si="87"/>
        <v>Habilidad de Contraataque (+75)</v>
      </c>
      <c r="W379" s="15" t="str">
        <f t="shared" si="88"/>
        <v/>
      </c>
      <c r="X379" s="15" t="str">
        <f t="shared" si="78"/>
        <v/>
      </c>
      <c r="Y379" s="34" t="str">
        <f t="shared" ca="1" si="85"/>
        <v/>
      </c>
      <c r="Z379" s="34" t="str">
        <f t="shared" ca="1" si="79"/>
        <v/>
      </c>
      <c r="AA379" s="34" t="str">
        <f t="shared" ca="1" si="80"/>
        <v/>
      </c>
      <c r="AB379" s="61" t="str">
        <f t="shared" ca="1" si="81"/>
        <v/>
      </c>
      <c r="AC379" s="62" t="str">
        <f t="shared" ca="1" si="82"/>
        <v/>
      </c>
      <c r="AD379" s="56" t="str">
        <f t="shared" si="83"/>
        <v/>
      </c>
      <c r="AE379" s="15" t="str">
        <f t="shared" ca="1" si="84"/>
        <v/>
      </c>
      <c r="AF379" s="15" t="str">
        <f ca="1">IF($AB379="","",IF(OR([1]Tablas!A$1&gt;MATCH("?*",$AB380:$AB396,0),INDEX($T:$T,ROW($M378)+[1]Tablas!A$1)&lt;5),"",IF(INDEX($T:$T,ROW($M378)+[1]Tablas!A$1)&lt;6,"000",SUBSTITUTE(SUBSTITUTE(SUBSTITUTE(SUBSTITUTE(SUBSTITUTE(SUBSTITUTE(SUBSTITUTE(INDIRECT(ADDRESS(ROW($M378)+[1]Tablas!A$1,COLUMN($M379))),", ",""),"Aire","1"),"Agua","2"),"Fuego","3"),"Tierra","4"),"Luz","5"),"Oscuridad","6"))))</f>
        <v/>
      </c>
      <c r="AG379" s="15" t="str">
        <f ca="1">IF($AB379="","",IF(OR([1]Tablas!B$1&gt;MATCH("?*",$AB380:$AB396,0),INDEX($T:$T,ROW($M378)+[1]Tablas!B$1)&lt;5),"",IF(INDEX($T:$T,ROW($M378)+[1]Tablas!B$1)&lt;6,"000",SUBSTITUTE(SUBSTITUTE(SUBSTITUTE(SUBSTITUTE(SUBSTITUTE(SUBSTITUTE(SUBSTITUTE(INDIRECT(ADDRESS(ROW($M378)+[1]Tablas!B$1,COLUMN($M379))),", ",""),"Aire","1"),"Agua","2"),"Fuego","3"),"Tierra","4"),"Luz","5"),"Oscuridad","6"))))</f>
        <v/>
      </c>
      <c r="AH379" s="15" t="str">
        <f ca="1">IF($AB379="","",IF(OR([1]Tablas!C$1&gt;MATCH("?*",$AB380:$AB396,0),INDEX($T:$T,ROW($M378)+[1]Tablas!C$1)&lt;5),"",IF(INDEX($T:$T,ROW($M378)+[1]Tablas!C$1)&lt;6,"000",SUBSTITUTE(SUBSTITUTE(SUBSTITUTE(SUBSTITUTE(SUBSTITUTE(SUBSTITUTE(SUBSTITUTE(INDIRECT(ADDRESS(ROW($M378)+[1]Tablas!C$1,COLUMN($M379))),", ",""),"Aire","1"),"Agua","2"),"Fuego","3"),"Tierra","4"),"Luz","5"),"Oscuridad","6"))))</f>
        <v/>
      </c>
      <c r="AI379" s="15" t="str">
        <f ca="1">IF($AB379="","",IF(OR([1]Tablas!D$1&gt;MATCH("?*",$AB380:$AB396,0),INDEX($T:$T,ROW($M378)+[1]Tablas!D$1)&lt;5),"",IF(INDEX($T:$T,ROW($M378)+[1]Tablas!D$1)&lt;6,"000",SUBSTITUTE(SUBSTITUTE(SUBSTITUTE(SUBSTITUTE(SUBSTITUTE(SUBSTITUTE(SUBSTITUTE(INDIRECT(ADDRESS(ROW($M378)+[1]Tablas!D$1,COLUMN($M379))),", ",""),"Aire","1"),"Agua","2"),"Fuego","3"),"Tierra","4"),"Luz","5"),"Oscuridad","6"))))</f>
        <v/>
      </c>
      <c r="AJ379" s="15" t="str">
        <f ca="1">IF($AB379="","",IF(OR([1]Tablas!E$1&gt;MATCH("?*",$AB380:$AB396,0),INDEX($T:$T,ROW($M378)+[1]Tablas!E$1)&lt;5),"",IF(INDEX($T:$T,ROW($M378)+[1]Tablas!E$1)&lt;6,"000",SUBSTITUTE(SUBSTITUTE(SUBSTITUTE(SUBSTITUTE(SUBSTITUTE(SUBSTITUTE(SUBSTITUTE(INDIRECT(ADDRESS(ROW($M378)+[1]Tablas!E$1,COLUMN($M379))),", ",""),"Aire","1"),"Agua","2"),"Fuego","3"),"Tierra","4"),"Luz","5"),"Oscuridad","6"))))</f>
        <v/>
      </c>
      <c r="AK379" s="15" t="str">
        <f ca="1">IF($AB379="","",IF(OR([1]Tablas!F$1&gt;MATCH("?*",$AB380:$AB396,0),INDEX($T:$T,ROW($M378)+[1]Tablas!F$1)&lt;5),"",IF(INDEX($T:$T,ROW($M378)+[1]Tablas!F$1)&lt;6,"000",SUBSTITUTE(SUBSTITUTE(SUBSTITUTE(SUBSTITUTE(SUBSTITUTE(SUBSTITUTE(SUBSTITUTE(INDIRECT(ADDRESS(ROW($M378)+[1]Tablas!F$1,COLUMN($M379))),", ",""),"Aire","1"),"Agua","2"),"Fuego","3"),"Tierra","4"),"Luz","5"),"Oscuridad","6"))))</f>
        <v/>
      </c>
    </row>
    <row r="380" spans="1:37" x14ac:dyDescent="0.25">
      <c r="A380" s="73"/>
      <c r="B380" s="18" t="s">
        <v>295</v>
      </c>
      <c r="C380" s="15" t="str">
        <f t="shared" si="89"/>
        <v/>
      </c>
      <c r="D380" s="15" t="str">
        <f t="shared" si="90"/>
        <v/>
      </c>
      <c r="F380" s="15" t="str">
        <f t="array" ref="F380">IF(C380&lt;&gt;"",ADDRESS(ROW(C380),COLUMN(C380))&amp;":"&amp;ADDRESS(ROW(C380)-1+MATCH(TRUE,C381:$C$463&lt;&gt;"",0),COLUMN(U380)),F379)</f>
        <v>$C$378:$U$380</v>
      </c>
      <c r="G380" s="18" t="s">
        <v>1135</v>
      </c>
      <c r="H380" s="28" t="s">
        <v>1145</v>
      </c>
      <c r="M380" s="18" t="str">
        <f>IFERROR(VLOOKUP(G380,ListaEfectos!$A$4:$F$77,6,0),"")</f>
        <v/>
      </c>
      <c r="N380" s="46" t="str">
        <f>IF(G380="requerimiento","Desventaja",IFERROR(IF(VLOOKUP($G380,ListaEfectos!$A$4:$F$77,1,0)&lt;&gt;"","Efecto"),IFERROR(IF(VLOOKUP($G380,ListaDesventajas!$A$2:$A$24,1,0)&lt;&gt;"","Desventaja"),G380)))</f>
        <v>Desventaja</v>
      </c>
      <c r="O380" s="17">
        <f ca="1">IF($N380="Efecto",IFERROR(VLOOKUP(H380,INDIRECT(VLOOKUP($G380,ListaEfectos!$A$4:$F$77,2,0)),2,0),0),IF($N380="Desventaja",IFERROR(VLOOKUP(H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P380" s="15">
        <f ca="1">IF($N380="Efecto",IFERROR(VLOOKUP(I380,INDIRECT(VLOOKUP($G380,ListaEfectos!$A$4:$F$77,2,0)),2,0),0),IF($N380="Desventaja",IFERROR(VLOOKUP(I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Q380" s="15">
        <f ca="1">IF($N380="Efecto",IFERROR(VLOOKUP(J380,INDIRECT(VLOOKUP($G380,ListaEfectos!$A$4:$F$77,2,0)),2,0),0),IF($N380="Desventaja",IFERROR(VLOOKUP(J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R380" s="15">
        <f ca="1">IF($N380="Efecto",IFERROR(VLOOKUP(K380,INDIRECT(VLOOKUP($G380,ListaEfectos!$A$4:$F$77,2,0)),2,0),0),IF($N380="Desventaja",IFERROR(VLOOKUP(K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S380" s="15">
        <f ca="1">IF($N380="Efecto",IFERROR(VLOOKUP(L380,INDIRECT(VLOOKUP($G380,ListaEfectos!$A$4:$F$77,2,0)),2,0),0),IF($N380="Desventaja",IFERROR(VLOOKUP(L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T380" s="52">
        <f t="shared" ca="1" si="86"/>
        <v>0</v>
      </c>
      <c r="V380" s="15" t="str">
        <f t="shared" si="87"/>
        <v/>
      </c>
      <c r="W380" s="15" t="str">
        <f t="shared" si="88"/>
        <v>Requerimientos elementales (Intensidad menor Fuego)</v>
      </c>
      <c r="X380" s="15" t="str">
        <f t="shared" si="78"/>
        <v/>
      </c>
      <c r="Y380" s="34" t="str">
        <f t="shared" ca="1" si="85"/>
        <v/>
      </c>
      <c r="Z380" s="34" t="str">
        <f t="shared" ca="1" si="79"/>
        <v/>
      </c>
      <c r="AA380" s="34" t="str">
        <f t="shared" ca="1" si="80"/>
        <v/>
      </c>
      <c r="AB380" s="61" t="str">
        <f t="shared" ca="1" si="81"/>
        <v/>
      </c>
      <c r="AC380" s="62" t="str">
        <f t="shared" ca="1" si="82"/>
        <v/>
      </c>
      <c r="AD380" s="56" t="str">
        <f t="shared" si="83"/>
        <v>Requerimientos elementales</v>
      </c>
      <c r="AE380" s="15" t="str">
        <f t="shared" ca="1" si="84"/>
        <v/>
      </c>
      <c r="AF380" s="15" t="str">
        <f ca="1">IF($AB380="","",IF(OR([1]Tablas!A$1&gt;MATCH("?*",$AB381:$AB397,0),INDEX($T:$T,ROW($M379)+[1]Tablas!A$1)&lt;5),"",IF(INDEX($T:$T,ROW($M379)+[1]Tablas!A$1)&lt;6,"000",SUBSTITUTE(SUBSTITUTE(SUBSTITUTE(SUBSTITUTE(SUBSTITUTE(SUBSTITUTE(SUBSTITUTE(INDIRECT(ADDRESS(ROW($M379)+[1]Tablas!A$1,COLUMN($M380))),", ",""),"Aire","1"),"Agua","2"),"Fuego","3"),"Tierra","4"),"Luz","5"),"Oscuridad","6"))))</f>
        <v/>
      </c>
      <c r="AG380" s="15" t="str">
        <f ca="1">IF($AB380="","",IF(OR([1]Tablas!B$1&gt;MATCH("?*",$AB381:$AB397,0),INDEX($T:$T,ROW($M379)+[1]Tablas!B$1)&lt;5),"",IF(INDEX($T:$T,ROW($M379)+[1]Tablas!B$1)&lt;6,"000",SUBSTITUTE(SUBSTITUTE(SUBSTITUTE(SUBSTITUTE(SUBSTITUTE(SUBSTITUTE(SUBSTITUTE(INDIRECT(ADDRESS(ROW($M379)+[1]Tablas!B$1,COLUMN($M380))),", ",""),"Aire","1"),"Agua","2"),"Fuego","3"),"Tierra","4"),"Luz","5"),"Oscuridad","6"))))</f>
        <v/>
      </c>
      <c r="AH380" s="15" t="str">
        <f ca="1">IF($AB380="","",IF(OR([1]Tablas!C$1&gt;MATCH("?*",$AB381:$AB397,0),INDEX($T:$T,ROW($M379)+[1]Tablas!C$1)&lt;5),"",IF(INDEX($T:$T,ROW($M379)+[1]Tablas!C$1)&lt;6,"000",SUBSTITUTE(SUBSTITUTE(SUBSTITUTE(SUBSTITUTE(SUBSTITUTE(SUBSTITUTE(SUBSTITUTE(INDIRECT(ADDRESS(ROW($M379)+[1]Tablas!C$1,COLUMN($M380))),", ",""),"Aire","1"),"Agua","2"),"Fuego","3"),"Tierra","4"),"Luz","5"),"Oscuridad","6"))))</f>
        <v/>
      </c>
      <c r="AI380" s="15" t="str">
        <f ca="1">IF($AB380="","",IF(OR([1]Tablas!D$1&gt;MATCH("?*",$AB381:$AB397,0),INDEX($T:$T,ROW($M379)+[1]Tablas!D$1)&lt;5),"",IF(INDEX($T:$T,ROW($M379)+[1]Tablas!D$1)&lt;6,"000",SUBSTITUTE(SUBSTITUTE(SUBSTITUTE(SUBSTITUTE(SUBSTITUTE(SUBSTITUTE(SUBSTITUTE(INDIRECT(ADDRESS(ROW($M379)+[1]Tablas!D$1,COLUMN($M380))),", ",""),"Aire","1"),"Agua","2"),"Fuego","3"),"Tierra","4"),"Luz","5"),"Oscuridad","6"))))</f>
        <v/>
      </c>
      <c r="AJ380" s="15" t="str">
        <f ca="1">IF($AB380="","",IF(OR([1]Tablas!E$1&gt;MATCH("?*",$AB381:$AB397,0),INDEX($T:$T,ROW($M379)+[1]Tablas!E$1)&lt;5),"",IF(INDEX($T:$T,ROW($M379)+[1]Tablas!E$1)&lt;6,"000",SUBSTITUTE(SUBSTITUTE(SUBSTITUTE(SUBSTITUTE(SUBSTITUTE(SUBSTITUTE(SUBSTITUTE(INDIRECT(ADDRESS(ROW($M379)+[1]Tablas!E$1,COLUMN($M380))),", ",""),"Aire","1"),"Agua","2"),"Fuego","3"),"Tierra","4"),"Luz","5"),"Oscuridad","6"))))</f>
        <v/>
      </c>
      <c r="AK380" s="15" t="str">
        <f ca="1">IF($AB380="","",IF(OR([1]Tablas!F$1&gt;MATCH("?*",$AB381:$AB397,0),INDEX($T:$T,ROW($M379)+[1]Tablas!F$1)&lt;5),"",IF(INDEX($T:$T,ROW($M379)+[1]Tablas!F$1)&lt;6,"000",SUBSTITUTE(SUBSTITUTE(SUBSTITUTE(SUBSTITUTE(SUBSTITUTE(SUBSTITUTE(SUBSTITUTE(INDIRECT(ADDRESS(ROW($M379)+[1]Tablas!F$1,COLUMN($M380))),", ",""),"Aire","1"),"Agua","2"),"Fuego","3"),"Tierra","4"),"Luz","5"),"Oscuridad","6"))))</f>
        <v/>
      </c>
    </row>
    <row r="381" spans="1:37" x14ac:dyDescent="0.25">
      <c r="A381" s="73"/>
      <c r="B381" s="18" t="s">
        <v>506</v>
      </c>
      <c r="C381" s="15">
        <f t="shared" si="89"/>
        <v>90</v>
      </c>
      <c r="D381" s="15">
        <f t="shared" si="90"/>
        <v>3</v>
      </c>
      <c r="E381" s="15" t="s">
        <v>155</v>
      </c>
      <c r="F381" s="15" t="str">
        <f t="array" ref="F381">IF(C381&lt;&gt;"",ADDRESS(ROW(C381),COLUMN(C381))&amp;":"&amp;ADDRESS(ROW(C381)-1+MATCH(TRUE,C382:$C$463&lt;&gt;"",0),COLUMN(U381)),F380)</f>
        <v>$C$381:$U$386</v>
      </c>
      <c r="G381" s="18" t="s">
        <v>252</v>
      </c>
      <c r="H381" s="29" t="s">
        <v>348</v>
      </c>
      <c r="M381" s="18" t="str">
        <f>IFERROR(VLOOKUP(G381,ListaEfectos!$A$4:$F$77,6,0),"")</f>
        <v>Aire, Fuego, Oscuridad</v>
      </c>
      <c r="N381" s="46" t="str">
        <f>IF(G381="requerimiento","Desventaja",IFERROR(IF(VLOOKUP($G381,ListaEfectos!$A$4:$F$77,1,0)&lt;&gt;"","Efecto"),IFERROR(IF(VLOOKUP($G381,ListaDesventajas!$A$2:$A$24,1,0)&lt;&gt;"","Desventaja"),G381)))</f>
        <v>Efecto</v>
      </c>
      <c r="O381" s="17">
        <f ca="1">IF($N381="Efecto",IFERROR(VLOOKUP(H381,INDIRECT(VLOOKUP($G381,ListaEfectos!$A$4:$F$77,2,0)),2,0),0),IF($N381="Desventaja",IFERROR(VLOOKUP(H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40</v>
      </c>
      <c r="P381" s="15">
        <f ca="1">IF($N381="Efecto",IFERROR(VLOOKUP(I381,INDIRECT(VLOOKUP($G381,ListaEfectos!$A$4:$F$77,2,0)),2,0),0),IF($N381="Desventaja",IFERROR(VLOOKUP(I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0</v>
      </c>
      <c r="Q381" s="15">
        <f ca="1">IF($N381="Efecto",IFERROR(VLOOKUP(J381,INDIRECT(VLOOKUP($G381,ListaEfectos!$A$4:$F$77,2,0)),2,0),0),IF($N381="Desventaja",IFERROR(VLOOKUP(J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0</v>
      </c>
      <c r="R381" s="15">
        <f ca="1">IF($N381="Efecto",IFERROR(VLOOKUP(K381,INDIRECT(VLOOKUP($G381,ListaEfectos!$A$4:$F$77,2,0)),2,0),0),IF($N381="Desventaja",IFERROR(VLOOKUP(K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0</v>
      </c>
      <c r="S381" s="15">
        <f ca="1">IF($N381="Efecto",IFERROR(VLOOKUP(L381,INDIRECT(VLOOKUP($G381,ListaEfectos!$A$4:$F$77,2,0)),2,0),0),IF($N381="Desventaja",IFERROR(VLOOKUP(L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0</v>
      </c>
      <c r="T381" s="52">
        <f t="shared" ca="1" si="86"/>
        <v>40</v>
      </c>
      <c r="V381" s="15" t="str">
        <f t="shared" si="87"/>
        <v>Habilidad de Ataque (+150)</v>
      </c>
      <c r="W381" s="15" t="str">
        <f t="shared" si="88"/>
        <v/>
      </c>
      <c r="X381" s="15" t="str">
        <f t="shared" si="78"/>
        <v/>
      </c>
      <c r="Y381" s="34" t="str">
        <f t="shared" ca="1" si="85"/>
        <v>Habilidad de Ataque (+150), Ataque a distancia (250 metros, Proyección, Estela de destrucción)</v>
      </c>
      <c r="Z381" s="34" t="str">
        <f t="shared" ca="1" si="79"/>
        <v>Requerimientos elementales (Intensidad mayor Fuego)</v>
      </c>
      <c r="AA381" s="34" t="str">
        <f t="shared" ca="1" si="80"/>
        <v/>
      </c>
      <c r="AB381" s="61" t="str">
        <f t="shared" ca="1" si="81"/>
        <v>Habilidad de Ataque (+150), Ataque a distancia (250 metros, Proyección, Estela de destrucción)</v>
      </c>
      <c r="AC381" s="62" t="str">
        <f t="shared" ca="1" si="82"/>
        <v>Requerimientos elementales (Intensidad mayor Fuego)</v>
      </c>
      <c r="AD381" s="56" t="str">
        <f t="shared" si="83"/>
        <v>Fénix Oscuro</v>
      </c>
      <c r="AE381" s="15" t="str">
        <f t="shared" ca="1" si="84"/>
        <v>Aire, Fuego, Oscuridad, Agua, Aire, Fuego</v>
      </c>
      <c r="AF381" s="15" t="str">
        <f ca="1">IF($AB381="","",IF(OR([1]Tablas!A$1&gt;MATCH("?*",$AB382:$AB398,0),INDEX($T:$T,ROW($M380)+[1]Tablas!A$1)&lt;5),"",IF(INDEX($T:$T,ROW($M380)+[1]Tablas!A$1)&lt;6,"000",SUBSTITUTE(SUBSTITUTE(SUBSTITUTE(SUBSTITUTE(SUBSTITUTE(SUBSTITUTE(SUBSTITUTE(INDIRECT(ADDRESS(ROW($M380)+[1]Tablas!A$1,COLUMN($M381))),", ",""),"Aire","1"),"Agua","2"),"Fuego","3"),"Tierra","4"),"Luz","5"),"Oscuridad","6"))))</f>
        <v>136</v>
      </c>
      <c r="AG381" s="15" t="str">
        <f ca="1">IF($AB381="","",IF(OR([1]Tablas!B$1&gt;MATCH("?*",$AB382:$AB398,0),INDEX($T:$T,ROW($M380)+[1]Tablas!B$1)&lt;5),"",IF(INDEX($T:$T,ROW($M380)+[1]Tablas!B$1)&lt;6,"000",SUBSTITUTE(SUBSTITUTE(SUBSTITUTE(SUBSTITUTE(SUBSTITUTE(SUBSTITUTE(SUBSTITUTE(INDIRECT(ADDRESS(ROW($M380)+[1]Tablas!B$1,COLUMN($M381))),", ",""),"Aire","1"),"Agua","2"),"Fuego","3"),"Tierra","4"),"Luz","5"),"Oscuridad","6"))))</f>
        <v>213</v>
      </c>
      <c r="AH381" s="15" t="str">
        <f ca="1">IF($AB381="","",IF(OR([1]Tablas!C$1&gt;MATCH("?*",$AB382:$AB398,0),INDEX($T:$T,ROW($M380)+[1]Tablas!C$1)&lt;5),"",IF(INDEX($T:$T,ROW($M380)+[1]Tablas!C$1)&lt;6,"000",SUBSTITUTE(SUBSTITUTE(SUBSTITUTE(SUBSTITUTE(SUBSTITUTE(SUBSTITUTE(SUBSTITUTE(INDIRECT(ADDRESS(ROW($M380)+[1]Tablas!C$1,COLUMN($M381))),", ",""),"Aire","1"),"Agua","2"),"Fuego","3"),"Tierra","4"),"Luz","5"),"Oscuridad","6"))))</f>
        <v/>
      </c>
      <c r="AI381" s="15" t="str">
        <f ca="1">IF($AB381="","",IF(OR([1]Tablas!D$1&gt;MATCH("?*",$AB382:$AB398,0),INDEX($T:$T,ROW($M380)+[1]Tablas!D$1)&lt;5),"",IF(INDEX($T:$T,ROW($M380)+[1]Tablas!D$1)&lt;6,"000",SUBSTITUTE(SUBSTITUTE(SUBSTITUTE(SUBSTITUTE(SUBSTITUTE(SUBSTITUTE(SUBSTITUTE(INDIRECT(ADDRESS(ROW($M380)+[1]Tablas!D$1,COLUMN($M381))),", ",""),"Aire","1"),"Agua","2"),"Fuego","3"),"Tierra","4"),"Luz","5"),"Oscuridad","6"))))</f>
        <v/>
      </c>
      <c r="AJ381" s="15" t="str">
        <f ca="1">IF($AB381="","",IF(OR([1]Tablas!E$1&gt;MATCH("?*",$AB382:$AB398,0),INDEX($T:$T,ROW($M380)+[1]Tablas!E$1)&lt;5),"",IF(INDEX($T:$T,ROW($M380)+[1]Tablas!E$1)&lt;6,"000",SUBSTITUTE(SUBSTITUTE(SUBSTITUTE(SUBSTITUTE(SUBSTITUTE(SUBSTITUTE(SUBSTITUTE(INDIRECT(ADDRESS(ROW($M380)+[1]Tablas!E$1,COLUMN($M381))),", ",""),"Aire","1"),"Agua","2"),"Fuego","3"),"Tierra","4"),"Luz","5"),"Oscuridad","6"))))</f>
        <v/>
      </c>
      <c r="AK381" s="15" t="str">
        <f ca="1">IF($AB381="","",IF(OR([1]Tablas!F$1&gt;MATCH("?*",$AB382:$AB398,0),INDEX($T:$T,ROW($M380)+[1]Tablas!F$1)&lt;5),"",IF(INDEX($T:$T,ROW($M380)+[1]Tablas!F$1)&lt;6,"000",SUBSTITUTE(SUBSTITUTE(SUBSTITUTE(SUBSTITUTE(SUBSTITUTE(SUBSTITUTE(SUBSTITUTE(INDIRECT(ADDRESS(ROW($M380)+[1]Tablas!F$1,COLUMN($M381))),", ",""),"Aire","1"),"Agua","2"),"Fuego","3"),"Tierra","4"),"Luz","5"),"Oscuridad","6"))))</f>
        <v/>
      </c>
    </row>
    <row r="382" spans="1:37" x14ac:dyDescent="0.25">
      <c r="A382" s="73"/>
      <c r="C382" s="15" t="str">
        <f t="shared" si="89"/>
        <v/>
      </c>
      <c r="D382" s="15" t="str">
        <f t="shared" si="90"/>
        <v/>
      </c>
      <c r="E382" s="15" t="s">
        <v>218</v>
      </c>
      <c r="F382" s="15" t="str">
        <f t="array" ref="F382">IF(C382&lt;&gt;"",ADDRESS(ROW(C382),COLUMN(C382))&amp;":"&amp;ADDRESS(ROW(C382)-1+MATCH(TRUE,C383:$C$463&lt;&gt;"",0),COLUMN(U382)),F381)</f>
        <v>$C$381:$U$386</v>
      </c>
      <c r="G382" s="18" t="s">
        <v>1000</v>
      </c>
      <c r="H382" s="15" t="s">
        <v>659</v>
      </c>
      <c r="I382" s="15" t="s">
        <v>664</v>
      </c>
      <c r="J382" s="28" t="s">
        <v>1001</v>
      </c>
      <c r="M382" s="18" t="str">
        <f>IFERROR(VLOOKUP(G382,ListaEfectos!$A$4:$F$77,6,0),"")</f>
        <v>Agua, Aire, Fuego</v>
      </c>
      <c r="N382" s="46" t="str">
        <f>IF(G382="requerimiento","Desventaja",IFERROR(IF(VLOOKUP($G382,ListaEfectos!$A$4:$F$77,1,0)&lt;&gt;"","Efecto"),IFERROR(IF(VLOOKUP($G382,ListaDesventajas!$A$2:$A$24,1,0)&lt;&gt;"","Desventaja"),G382)))</f>
        <v>Efecto</v>
      </c>
      <c r="O382" s="17">
        <f ca="1">IF($N382="Efecto",IFERROR(VLOOKUP(H382,INDIRECT(VLOOKUP($G382,ListaEfectos!$A$4:$F$77,2,0)),2,0),0),IF($N382="Desventaja",IFERROR(VLOOKUP(H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25</v>
      </c>
      <c r="P382" s="15">
        <f ca="1">IF($N382="Efecto",IFERROR(VLOOKUP(I382,INDIRECT(VLOOKUP($G382,ListaEfectos!$A$4:$F$77,2,0)),2,0),0),IF($N382="Desventaja",IFERROR(VLOOKUP(I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10</v>
      </c>
      <c r="Q382" s="15">
        <f ca="1">IF($N382="Efecto",IFERROR(VLOOKUP(J382,INDIRECT(VLOOKUP($G382,ListaEfectos!$A$4:$F$77,2,0)),2,0),0),IF($N382="Desventaja",IFERROR(VLOOKUP(J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20</v>
      </c>
      <c r="R382" s="15">
        <f ca="1">IF($N382="Efecto",IFERROR(VLOOKUP(K382,INDIRECT(VLOOKUP($G382,ListaEfectos!$A$4:$F$77,2,0)),2,0),0),IF($N382="Desventaja",IFERROR(VLOOKUP(K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0</v>
      </c>
      <c r="S382" s="15">
        <f ca="1">IF($N382="Efecto",IFERROR(VLOOKUP(L382,INDIRECT(VLOOKUP($G382,ListaEfectos!$A$4:$F$77,2,0)),2,0),0),IF($N382="Desventaja",IFERROR(VLOOKUP(L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0</v>
      </c>
      <c r="T382" s="52">
        <f t="shared" ca="1" si="86"/>
        <v>55</v>
      </c>
      <c r="V382" s="15" t="str">
        <f t="shared" si="87"/>
        <v>Ataque a distancia (250 metros, Proyección, Estela de destrucción)</v>
      </c>
      <c r="W382" s="15" t="str">
        <f t="shared" si="88"/>
        <v/>
      </c>
      <c r="X382" s="15" t="str">
        <f t="shared" si="78"/>
        <v/>
      </c>
      <c r="Y382" s="34" t="str">
        <f t="shared" ca="1" si="85"/>
        <v/>
      </c>
      <c r="Z382" s="34" t="str">
        <f t="shared" ca="1" si="79"/>
        <v/>
      </c>
      <c r="AA382" s="34" t="str">
        <f t="shared" ca="1" si="80"/>
        <v/>
      </c>
      <c r="AB382" s="61" t="str">
        <f t="shared" ca="1" si="81"/>
        <v/>
      </c>
      <c r="AC382" s="62" t="str">
        <f t="shared" ca="1" si="82"/>
        <v/>
      </c>
      <c r="AD382" s="56" t="str">
        <f t="shared" si="83"/>
        <v/>
      </c>
      <c r="AE382" s="15" t="str">
        <f t="shared" ca="1" si="84"/>
        <v/>
      </c>
      <c r="AF382" s="15" t="str">
        <f ca="1">IF($AB382="","",IF(OR([1]Tablas!A$1&gt;MATCH("?*",$AB383:$AB399,0),INDEX($T:$T,ROW($M381)+[1]Tablas!A$1)&lt;5),"",IF(INDEX($T:$T,ROW($M381)+[1]Tablas!A$1)&lt;6,"000",SUBSTITUTE(SUBSTITUTE(SUBSTITUTE(SUBSTITUTE(SUBSTITUTE(SUBSTITUTE(SUBSTITUTE(INDIRECT(ADDRESS(ROW($M381)+[1]Tablas!A$1,COLUMN($M382))),", ",""),"Aire","1"),"Agua","2"),"Fuego","3"),"Tierra","4"),"Luz","5"),"Oscuridad","6"))))</f>
        <v/>
      </c>
      <c r="AG382" s="15" t="str">
        <f ca="1">IF($AB382="","",IF(OR([1]Tablas!B$1&gt;MATCH("?*",$AB383:$AB399,0),INDEX($T:$T,ROW($M381)+[1]Tablas!B$1)&lt;5),"",IF(INDEX($T:$T,ROW($M381)+[1]Tablas!B$1)&lt;6,"000",SUBSTITUTE(SUBSTITUTE(SUBSTITUTE(SUBSTITUTE(SUBSTITUTE(SUBSTITUTE(SUBSTITUTE(INDIRECT(ADDRESS(ROW($M381)+[1]Tablas!B$1,COLUMN($M382))),", ",""),"Aire","1"),"Agua","2"),"Fuego","3"),"Tierra","4"),"Luz","5"),"Oscuridad","6"))))</f>
        <v/>
      </c>
      <c r="AH382" s="15" t="str">
        <f ca="1">IF($AB382="","",IF(OR([1]Tablas!C$1&gt;MATCH("?*",$AB383:$AB399,0),INDEX($T:$T,ROW($M381)+[1]Tablas!C$1)&lt;5),"",IF(INDEX($T:$T,ROW($M381)+[1]Tablas!C$1)&lt;6,"000",SUBSTITUTE(SUBSTITUTE(SUBSTITUTE(SUBSTITUTE(SUBSTITUTE(SUBSTITUTE(SUBSTITUTE(INDIRECT(ADDRESS(ROW($M381)+[1]Tablas!C$1,COLUMN($M382))),", ",""),"Aire","1"),"Agua","2"),"Fuego","3"),"Tierra","4"),"Luz","5"),"Oscuridad","6"))))</f>
        <v/>
      </c>
      <c r="AI382" s="15" t="str">
        <f ca="1">IF($AB382="","",IF(OR([1]Tablas!D$1&gt;MATCH("?*",$AB383:$AB399,0),INDEX($T:$T,ROW($M381)+[1]Tablas!D$1)&lt;5),"",IF(INDEX($T:$T,ROW($M381)+[1]Tablas!D$1)&lt;6,"000",SUBSTITUTE(SUBSTITUTE(SUBSTITUTE(SUBSTITUTE(SUBSTITUTE(SUBSTITUTE(SUBSTITUTE(INDIRECT(ADDRESS(ROW($M381)+[1]Tablas!D$1,COLUMN($M382))),", ",""),"Aire","1"),"Agua","2"),"Fuego","3"),"Tierra","4"),"Luz","5"),"Oscuridad","6"))))</f>
        <v/>
      </c>
      <c r="AJ382" s="15" t="str">
        <f ca="1">IF($AB382="","",IF(OR([1]Tablas!E$1&gt;MATCH("?*",$AB383:$AB399,0),INDEX($T:$T,ROW($M381)+[1]Tablas!E$1)&lt;5),"",IF(INDEX($T:$T,ROW($M381)+[1]Tablas!E$1)&lt;6,"000",SUBSTITUTE(SUBSTITUTE(SUBSTITUTE(SUBSTITUTE(SUBSTITUTE(SUBSTITUTE(SUBSTITUTE(INDIRECT(ADDRESS(ROW($M381)+[1]Tablas!E$1,COLUMN($M382))),", ",""),"Aire","1"),"Agua","2"),"Fuego","3"),"Tierra","4"),"Luz","5"),"Oscuridad","6"))))</f>
        <v/>
      </c>
      <c r="AK382" s="15" t="str">
        <f ca="1">IF($AB382="","",IF(OR([1]Tablas!F$1&gt;MATCH("?*",$AB383:$AB399,0),INDEX($T:$T,ROW($M381)+[1]Tablas!F$1)&lt;5),"",IF(INDEX($T:$T,ROW($M381)+[1]Tablas!F$1)&lt;6,"000",SUBSTITUTE(SUBSTITUTE(SUBSTITUTE(SUBSTITUTE(SUBSTITUTE(SUBSTITUTE(SUBSTITUTE(INDIRECT(ADDRESS(ROW($M381)+[1]Tablas!F$1,COLUMN($M382))),", ",""),"Aire","1"),"Agua","2"),"Fuego","3"),"Tierra","4"),"Luz","5"),"Oscuridad","6"))))</f>
        <v/>
      </c>
    </row>
    <row r="383" spans="1:37" x14ac:dyDescent="0.25">
      <c r="A383" s="73"/>
      <c r="C383" s="15" t="str">
        <f t="shared" si="89"/>
        <v/>
      </c>
      <c r="D383" s="15" t="str">
        <f t="shared" si="90"/>
        <v/>
      </c>
      <c r="E383" s="15" t="s">
        <v>102</v>
      </c>
      <c r="F383" s="15" t="str">
        <f t="array" ref="F383">IF(C383&lt;&gt;"",ADDRESS(ROW(C383),COLUMN(C383))&amp;":"&amp;ADDRESS(ROW(C383)-1+MATCH(TRUE,C384:$C$463&lt;&gt;"",0),COLUMN(U383)),F382)</f>
        <v>$C$381:$U$386</v>
      </c>
      <c r="G383" s="18" t="s">
        <v>1135</v>
      </c>
      <c r="H383" s="28" t="s">
        <v>1144</v>
      </c>
      <c r="M383" s="18" t="str">
        <f>IFERROR(VLOOKUP(G383,ListaEfectos!$A$4:$F$77,6,0),"")</f>
        <v/>
      </c>
      <c r="N383" s="46" t="str">
        <f>IF(G383="requerimiento","Desventaja",IFERROR(IF(VLOOKUP($G383,ListaEfectos!$A$4:$F$77,1,0)&lt;&gt;"","Efecto"),IFERROR(IF(VLOOKUP($G383,ListaDesventajas!$A$2:$A$24,1,0)&lt;&gt;"","Desventaja"),G383)))</f>
        <v>Desventaja</v>
      </c>
      <c r="O383" s="17">
        <f ca="1">IF($N383="Efecto",IFERROR(VLOOKUP(H383,INDIRECT(VLOOKUP($G383,ListaEfectos!$A$4:$F$77,2,0)),2,0),0),IF($N383="Desventaja",IFERROR(VLOOKUP(H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P383" s="15">
        <f ca="1">IF($N383="Efecto",IFERROR(VLOOKUP(I383,INDIRECT(VLOOKUP($G383,ListaEfectos!$A$4:$F$77,2,0)),2,0),0),IF($N383="Desventaja",IFERROR(VLOOKUP(I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Q383" s="15">
        <f ca="1">IF($N383="Efecto",IFERROR(VLOOKUP(J383,INDIRECT(VLOOKUP($G383,ListaEfectos!$A$4:$F$77,2,0)),2,0),0),IF($N383="Desventaja",IFERROR(VLOOKUP(J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R383" s="15">
        <f ca="1">IF($N383="Efecto",IFERROR(VLOOKUP(K383,INDIRECT(VLOOKUP($G383,ListaEfectos!$A$4:$F$77,2,0)),2,0),0),IF($N383="Desventaja",IFERROR(VLOOKUP(K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S383" s="15">
        <f ca="1">IF($N383="Efecto",IFERROR(VLOOKUP(L383,INDIRECT(VLOOKUP($G383,ListaEfectos!$A$4:$F$77,2,0)),2,0),0),IF($N383="Desventaja",IFERROR(VLOOKUP(L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T383" s="52">
        <f t="shared" ca="1" si="86"/>
        <v>0</v>
      </c>
      <c r="V383" s="15" t="str">
        <f t="shared" si="87"/>
        <v/>
      </c>
      <c r="W383" s="15" t="str">
        <f t="shared" si="88"/>
        <v>Requerimientos elementales (Intensidad mayor Fuego)</v>
      </c>
      <c r="X383" s="15" t="str">
        <f t="shared" si="78"/>
        <v/>
      </c>
      <c r="Y383" s="34" t="str">
        <f t="shared" ca="1" si="85"/>
        <v/>
      </c>
      <c r="Z383" s="34" t="str">
        <f t="shared" ca="1" si="79"/>
        <v/>
      </c>
      <c r="AA383" s="34" t="str">
        <f t="shared" ca="1" si="80"/>
        <v/>
      </c>
      <c r="AB383" s="61" t="str">
        <f t="shared" ca="1" si="81"/>
        <v/>
      </c>
      <c r="AC383" s="62" t="str">
        <f t="shared" ca="1" si="82"/>
        <v/>
      </c>
      <c r="AD383" s="56" t="str">
        <f t="shared" si="83"/>
        <v/>
      </c>
      <c r="AE383" s="15" t="str">
        <f t="shared" ca="1" si="84"/>
        <v/>
      </c>
      <c r="AF383" s="15" t="str">
        <f ca="1">IF($AB383="","",IF(OR([1]Tablas!A$1&gt;MATCH("?*",$AB384:$AB400,0),INDEX($T:$T,ROW($M382)+[1]Tablas!A$1)&lt;5),"",IF(INDEX($T:$T,ROW($M382)+[1]Tablas!A$1)&lt;6,"000",SUBSTITUTE(SUBSTITUTE(SUBSTITUTE(SUBSTITUTE(SUBSTITUTE(SUBSTITUTE(SUBSTITUTE(INDIRECT(ADDRESS(ROW($M382)+[1]Tablas!A$1,COLUMN($M383))),", ",""),"Aire","1"),"Agua","2"),"Fuego","3"),"Tierra","4"),"Luz","5"),"Oscuridad","6"))))</f>
        <v/>
      </c>
      <c r="AG383" s="15" t="str">
        <f ca="1">IF($AB383="","",IF(OR([1]Tablas!B$1&gt;MATCH("?*",$AB384:$AB400,0),INDEX($T:$T,ROW($M382)+[1]Tablas!B$1)&lt;5),"",IF(INDEX($T:$T,ROW($M382)+[1]Tablas!B$1)&lt;6,"000",SUBSTITUTE(SUBSTITUTE(SUBSTITUTE(SUBSTITUTE(SUBSTITUTE(SUBSTITUTE(SUBSTITUTE(INDIRECT(ADDRESS(ROW($M382)+[1]Tablas!B$1,COLUMN($M383))),", ",""),"Aire","1"),"Agua","2"),"Fuego","3"),"Tierra","4"),"Luz","5"),"Oscuridad","6"))))</f>
        <v/>
      </c>
      <c r="AH383" s="15" t="str">
        <f ca="1">IF($AB383="","",IF(OR([1]Tablas!C$1&gt;MATCH("?*",$AB384:$AB400,0),INDEX($T:$T,ROW($M382)+[1]Tablas!C$1)&lt;5),"",IF(INDEX($T:$T,ROW($M382)+[1]Tablas!C$1)&lt;6,"000",SUBSTITUTE(SUBSTITUTE(SUBSTITUTE(SUBSTITUTE(SUBSTITUTE(SUBSTITUTE(SUBSTITUTE(INDIRECT(ADDRESS(ROW($M382)+[1]Tablas!C$1,COLUMN($M383))),", ",""),"Aire","1"),"Agua","2"),"Fuego","3"),"Tierra","4"),"Luz","5"),"Oscuridad","6"))))</f>
        <v/>
      </c>
      <c r="AI383" s="15" t="str">
        <f ca="1">IF($AB383="","",IF(OR([1]Tablas!D$1&gt;MATCH("?*",$AB384:$AB400,0),INDEX($T:$T,ROW($M382)+[1]Tablas!D$1)&lt;5),"",IF(INDEX($T:$T,ROW($M382)+[1]Tablas!D$1)&lt;6,"000",SUBSTITUTE(SUBSTITUTE(SUBSTITUTE(SUBSTITUTE(SUBSTITUTE(SUBSTITUTE(SUBSTITUTE(INDIRECT(ADDRESS(ROW($M382)+[1]Tablas!D$1,COLUMN($M383))),", ",""),"Aire","1"),"Agua","2"),"Fuego","3"),"Tierra","4"),"Luz","5"),"Oscuridad","6"))))</f>
        <v/>
      </c>
      <c r="AJ383" s="15" t="str">
        <f ca="1">IF($AB383="","",IF(OR([1]Tablas!E$1&gt;MATCH("?*",$AB384:$AB400,0),INDEX($T:$T,ROW($M382)+[1]Tablas!E$1)&lt;5),"",IF(INDEX($T:$T,ROW($M382)+[1]Tablas!E$1)&lt;6,"000",SUBSTITUTE(SUBSTITUTE(SUBSTITUTE(SUBSTITUTE(SUBSTITUTE(SUBSTITUTE(SUBSTITUTE(INDIRECT(ADDRESS(ROW($M382)+[1]Tablas!E$1,COLUMN($M383))),", ",""),"Aire","1"),"Agua","2"),"Fuego","3"),"Tierra","4"),"Luz","5"),"Oscuridad","6"))))</f>
        <v/>
      </c>
      <c r="AK383" s="15" t="str">
        <f ca="1">IF($AB383="","",IF(OR([1]Tablas!F$1&gt;MATCH("?*",$AB384:$AB400,0),INDEX($T:$T,ROW($M382)+[1]Tablas!F$1)&lt;5),"",IF(INDEX($T:$T,ROW($M382)+[1]Tablas!F$1)&lt;6,"000",SUBSTITUTE(SUBSTITUTE(SUBSTITUTE(SUBSTITUTE(SUBSTITUTE(SUBSTITUTE(SUBSTITUTE(INDIRECT(ADDRESS(ROW($M382)+[1]Tablas!F$1,COLUMN($M383))),", ",""),"Aire","1"),"Agua","2"),"Fuego","3"),"Tierra","4"),"Luz","5"),"Oscuridad","6"))))</f>
        <v/>
      </c>
    </row>
    <row r="384" spans="1:37" x14ac:dyDescent="0.25">
      <c r="A384" s="73"/>
      <c r="B384" s="18" t="s">
        <v>296</v>
      </c>
      <c r="C384" s="15" t="str">
        <f t="shared" si="89"/>
        <v/>
      </c>
      <c r="D384" s="15" t="str">
        <f t="shared" si="90"/>
        <v/>
      </c>
      <c r="F384" s="15" t="str">
        <f t="array" ref="F384">IF(C384&lt;&gt;"",ADDRESS(ROW(C384),COLUMN(C384))&amp;":"&amp;ADDRESS(ROW(C384)-1+MATCH(TRUE,C385:$C$463&lt;&gt;"",0),COLUMN(U384)),F383)</f>
        <v>$C$381:$U$386</v>
      </c>
      <c r="M384" s="18" t="str">
        <f>IFERROR(VLOOKUP(G384,ListaEfectos!$A$4:$F$77,6,0),"")</f>
        <v/>
      </c>
      <c r="N384" s="46">
        <f>IF(G384="requerimiento","Desventaja",IFERROR(IF(VLOOKUP($G384,ListaEfectos!$A$4:$F$77,1,0)&lt;&gt;"","Efecto"),IFERROR(IF(VLOOKUP($G384,ListaDesventajas!$A$2:$A$24,1,0)&lt;&gt;"","Desventaja"),G384)))</f>
        <v>0</v>
      </c>
      <c r="O384" s="17">
        <f ca="1">IF($N384="Efecto",IFERROR(VLOOKUP(H384,INDIRECT(VLOOKUP($G384,ListaEfectos!$A$4:$F$77,2,0)),2,0),0),IF($N384="Desventaja",IFERROR(VLOOKUP(H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P384" s="15">
        <f ca="1">IF($N384="Efecto",IFERROR(VLOOKUP(I384,INDIRECT(VLOOKUP($G384,ListaEfectos!$A$4:$F$77,2,0)),2,0),0),IF($N384="Desventaja",IFERROR(VLOOKUP(I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Q384" s="15">
        <f ca="1">IF($N384="Efecto",IFERROR(VLOOKUP(J384,INDIRECT(VLOOKUP($G384,ListaEfectos!$A$4:$F$77,2,0)),2,0),0),IF($N384="Desventaja",IFERROR(VLOOKUP(J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R384" s="15">
        <f ca="1">IF($N384="Efecto",IFERROR(VLOOKUP(K384,INDIRECT(VLOOKUP($G384,ListaEfectos!$A$4:$F$77,2,0)),2,0),0),IF($N384="Desventaja",IFERROR(VLOOKUP(K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S384" s="15">
        <f ca="1">IF($N384="Efecto",IFERROR(VLOOKUP(L384,INDIRECT(VLOOKUP($G384,ListaEfectos!$A$4:$F$77,2,0)),2,0),0),IF($N384="Desventaja",IFERROR(VLOOKUP(L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T384" s="52">
        <f t="shared" ca="1" si="86"/>
        <v>0</v>
      </c>
      <c r="V384" s="15" t="str">
        <f t="shared" si="87"/>
        <v/>
      </c>
      <c r="W384" s="15" t="str">
        <f t="shared" si="88"/>
        <v/>
      </c>
      <c r="X384" s="15" t="str">
        <f t="shared" si="78"/>
        <v/>
      </c>
      <c r="Y384" s="34" t="str">
        <f t="shared" ca="1" si="85"/>
        <v/>
      </c>
      <c r="Z384" s="34" t="str">
        <f t="shared" ca="1" si="79"/>
        <v/>
      </c>
      <c r="AA384" s="34" t="str">
        <f t="shared" ca="1" si="80"/>
        <v/>
      </c>
      <c r="AB384" s="61" t="str">
        <f t="shared" ca="1" si="81"/>
        <v/>
      </c>
      <c r="AC384" s="62" t="str">
        <f t="shared" ca="1" si="82"/>
        <v/>
      </c>
      <c r="AD384" s="56" t="str">
        <f t="shared" si="83"/>
        <v>Requerimientos elementales</v>
      </c>
      <c r="AE384" s="15" t="str">
        <f t="shared" ca="1" si="84"/>
        <v/>
      </c>
      <c r="AF384" s="15" t="str">
        <f ca="1">IF($AB384="","",IF(OR([1]Tablas!A$1&gt;MATCH("?*",$AB385:$AB401,0),INDEX($T:$T,ROW($M383)+[1]Tablas!A$1)&lt;5),"",IF(INDEX($T:$T,ROW($M383)+[1]Tablas!A$1)&lt;6,"000",SUBSTITUTE(SUBSTITUTE(SUBSTITUTE(SUBSTITUTE(SUBSTITUTE(SUBSTITUTE(SUBSTITUTE(INDIRECT(ADDRESS(ROW($M383)+[1]Tablas!A$1,COLUMN($M384))),", ",""),"Aire","1"),"Agua","2"),"Fuego","3"),"Tierra","4"),"Luz","5"),"Oscuridad","6"))))</f>
        <v/>
      </c>
      <c r="AG384" s="15" t="str">
        <f ca="1">IF($AB384="","",IF(OR([1]Tablas!B$1&gt;MATCH("?*",$AB385:$AB401,0),INDEX($T:$T,ROW($M383)+[1]Tablas!B$1)&lt;5),"",IF(INDEX($T:$T,ROW($M383)+[1]Tablas!B$1)&lt;6,"000",SUBSTITUTE(SUBSTITUTE(SUBSTITUTE(SUBSTITUTE(SUBSTITUTE(SUBSTITUTE(SUBSTITUTE(INDIRECT(ADDRESS(ROW($M383)+[1]Tablas!B$1,COLUMN($M384))),", ",""),"Aire","1"),"Agua","2"),"Fuego","3"),"Tierra","4"),"Luz","5"),"Oscuridad","6"))))</f>
        <v/>
      </c>
      <c r="AH384" s="15" t="str">
        <f ca="1">IF($AB384="","",IF(OR([1]Tablas!C$1&gt;MATCH("?*",$AB385:$AB401,0),INDEX($T:$T,ROW($M383)+[1]Tablas!C$1)&lt;5),"",IF(INDEX($T:$T,ROW($M383)+[1]Tablas!C$1)&lt;6,"000",SUBSTITUTE(SUBSTITUTE(SUBSTITUTE(SUBSTITUTE(SUBSTITUTE(SUBSTITUTE(SUBSTITUTE(INDIRECT(ADDRESS(ROW($M383)+[1]Tablas!C$1,COLUMN($M384))),", ",""),"Aire","1"),"Agua","2"),"Fuego","3"),"Tierra","4"),"Luz","5"),"Oscuridad","6"))))</f>
        <v/>
      </c>
      <c r="AI384" s="15" t="str">
        <f ca="1">IF($AB384="","",IF(OR([1]Tablas!D$1&gt;MATCH("?*",$AB385:$AB401,0),INDEX($T:$T,ROW($M383)+[1]Tablas!D$1)&lt;5),"",IF(INDEX($T:$T,ROW($M383)+[1]Tablas!D$1)&lt;6,"000",SUBSTITUTE(SUBSTITUTE(SUBSTITUTE(SUBSTITUTE(SUBSTITUTE(SUBSTITUTE(SUBSTITUTE(INDIRECT(ADDRESS(ROW($M383)+[1]Tablas!D$1,COLUMN($M384))),", ",""),"Aire","1"),"Agua","2"),"Fuego","3"),"Tierra","4"),"Luz","5"),"Oscuridad","6"))))</f>
        <v/>
      </c>
      <c r="AJ384" s="15" t="str">
        <f ca="1">IF($AB384="","",IF(OR([1]Tablas!E$1&gt;MATCH("?*",$AB385:$AB401,0),INDEX($T:$T,ROW($M383)+[1]Tablas!E$1)&lt;5),"",IF(INDEX($T:$T,ROW($M383)+[1]Tablas!E$1)&lt;6,"000",SUBSTITUTE(SUBSTITUTE(SUBSTITUTE(SUBSTITUTE(SUBSTITUTE(SUBSTITUTE(SUBSTITUTE(INDIRECT(ADDRESS(ROW($M383)+[1]Tablas!E$1,COLUMN($M384))),", ",""),"Aire","1"),"Agua","2"),"Fuego","3"),"Tierra","4"),"Luz","5"),"Oscuridad","6"))))</f>
        <v/>
      </c>
      <c r="AK384" s="15" t="str">
        <f ca="1">IF($AB384="","",IF(OR([1]Tablas!F$1&gt;MATCH("?*",$AB385:$AB401,0),INDEX($T:$T,ROW($M383)+[1]Tablas!F$1)&lt;5),"",IF(INDEX($T:$T,ROW($M383)+[1]Tablas!F$1)&lt;6,"000",SUBSTITUTE(SUBSTITUTE(SUBSTITUTE(SUBSTITUTE(SUBSTITUTE(SUBSTITUTE(SUBSTITUTE(INDIRECT(ADDRESS(ROW($M383)+[1]Tablas!F$1,COLUMN($M384))),", ",""),"Aire","1"),"Agua","2"),"Fuego","3"),"Tierra","4"),"Luz","5"),"Oscuridad","6"))))</f>
        <v/>
      </c>
    </row>
    <row r="385" spans="1:37" x14ac:dyDescent="0.25">
      <c r="A385" s="73"/>
      <c r="C385" s="15" t="str">
        <f t="shared" si="89"/>
        <v/>
      </c>
      <c r="D385" s="15" t="str">
        <f t="shared" si="90"/>
        <v/>
      </c>
      <c r="E385" s="15" t="s">
        <v>297</v>
      </c>
      <c r="F385" s="15" t="str">
        <f t="array" ref="F385">IF(C385&lt;&gt;"",ADDRESS(ROW(C385),COLUMN(C385))&amp;":"&amp;ADDRESS(ROW(C385)-1+MATCH(TRUE,C386:$C$463&lt;&gt;"",0),COLUMN(U385)),F384)</f>
        <v>$C$381:$U$386</v>
      </c>
      <c r="M385" s="18" t="str">
        <f>IFERROR(VLOOKUP(G385,ListaEfectos!$A$4:$F$77,6,0),"")</f>
        <v/>
      </c>
      <c r="N385" s="46">
        <f>IF(G385="requerimiento","Desventaja",IFERROR(IF(VLOOKUP($G385,ListaEfectos!$A$4:$F$77,1,0)&lt;&gt;"","Efecto"),IFERROR(IF(VLOOKUP($G385,ListaDesventajas!$A$2:$A$24,1,0)&lt;&gt;"","Desventaja"),G385)))</f>
        <v>0</v>
      </c>
      <c r="O385" s="17">
        <f ca="1">IF($N385="Efecto",IFERROR(VLOOKUP(H385,INDIRECT(VLOOKUP($G385,ListaEfectos!$A$4:$F$77,2,0)),2,0),0),IF($N385="Desventaja",IFERROR(VLOOKUP(H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P385" s="15">
        <f ca="1">IF($N385="Efecto",IFERROR(VLOOKUP(I385,INDIRECT(VLOOKUP($G385,ListaEfectos!$A$4:$F$77,2,0)),2,0),0),IF($N385="Desventaja",IFERROR(VLOOKUP(I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Q385" s="15">
        <f ca="1">IF($N385="Efecto",IFERROR(VLOOKUP(J385,INDIRECT(VLOOKUP($G385,ListaEfectos!$A$4:$F$77,2,0)),2,0),0),IF($N385="Desventaja",IFERROR(VLOOKUP(J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R385" s="15">
        <f ca="1">IF($N385="Efecto",IFERROR(VLOOKUP(K385,INDIRECT(VLOOKUP($G385,ListaEfectos!$A$4:$F$77,2,0)),2,0),0),IF($N385="Desventaja",IFERROR(VLOOKUP(K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S385" s="15">
        <f ca="1">IF($N385="Efecto",IFERROR(VLOOKUP(L385,INDIRECT(VLOOKUP($G385,ListaEfectos!$A$4:$F$77,2,0)),2,0),0),IF($N385="Desventaja",IFERROR(VLOOKUP(L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T385" s="52">
        <f t="shared" ca="1" si="86"/>
        <v>0</v>
      </c>
      <c r="V385" s="15" t="str">
        <f t="shared" si="87"/>
        <v/>
      </c>
      <c r="W385" s="15" t="str">
        <f t="shared" si="88"/>
        <v/>
      </c>
      <c r="X385" s="15" t="str">
        <f t="shared" si="78"/>
        <v/>
      </c>
      <c r="Y385" s="34" t="str">
        <f t="shared" ca="1" si="85"/>
        <v/>
      </c>
      <c r="Z385" s="34" t="str">
        <f t="shared" ca="1" si="79"/>
        <v/>
      </c>
      <c r="AA385" s="34" t="str">
        <f t="shared" ca="1" si="80"/>
        <v/>
      </c>
      <c r="AB385" s="61" t="str">
        <f t="shared" ca="1" si="81"/>
        <v/>
      </c>
      <c r="AC385" s="62" t="str">
        <f t="shared" ca="1" si="82"/>
        <v/>
      </c>
      <c r="AD385" s="56" t="str">
        <f t="shared" si="83"/>
        <v/>
      </c>
      <c r="AE385" s="15" t="str">
        <f t="shared" ca="1" si="84"/>
        <v/>
      </c>
      <c r="AF385" s="15" t="str">
        <f ca="1">IF($AB385="","",IF(OR([1]Tablas!A$1&gt;MATCH("?*",$AB386:$AB402,0),INDEX($T:$T,ROW($M384)+[1]Tablas!A$1)&lt;5),"",IF(INDEX($T:$T,ROW($M384)+[1]Tablas!A$1)&lt;6,"000",SUBSTITUTE(SUBSTITUTE(SUBSTITUTE(SUBSTITUTE(SUBSTITUTE(SUBSTITUTE(SUBSTITUTE(INDIRECT(ADDRESS(ROW($M384)+[1]Tablas!A$1,COLUMN($M385))),", ",""),"Aire","1"),"Agua","2"),"Fuego","3"),"Tierra","4"),"Luz","5"),"Oscuridad","6"))))</f>
        <v/>
      </c>
      <c r="AG385" s="15" t="str">
        <f ca="1">IF($AB385="","",IF(OR([1]Tablas!B$1&gt;MATCH("?*",$AB386:$AB402,0),INDEX($T:$T,ROW($M384)+[1]Tablas!B$1)&lt;5),"",IF(INDEX($T:$T,ROW($M384)+[1]Tablas!B$1)&lt;6,"000",SUBSTITUTE(SUBSTITUTE(SUBSTITUTE(SUBSTITUTE(SUBSTITUTE(SUBSTITUTE(SUBSTITUTE(INDIRECT(ADDRESS(ROW($M384)+[1]Tablas!B$1,COLUMN($M385))),", ",""),"Aire","1"),"Agua","2"),"Fuego","3"),"Tierra","4"),"Luz","5"),"Oscuridad","6"))))</f>
        <v/>
      </c>
      <c r="AH385" s="15" t="str">
        <f ca="1">IF($AB385="","",IF(OR([1]Tablas!C$1&gt;MATCH("?*",$AB386:$AB402,0),INDEX($T:$T,ROW($M384)+[1]Tablas!C$1)&lt;5),"",IF(INDEX($T:$T,ROW($M384)+[1]Tablas!C$1)&lt;6,"000",SUBSTITUTE(SUBSTITUTE(SUBSTITUTE(SUBSTITUTE(SUBSTITUTE(SUBSTITUTE(SUBSTITUTE(INDIRECT(ADDRESS(ROW($M384)+[1]Tablas!C$1,COLUMN($M385))),", ",""),"Aire","1"),"Agua","2"),"Fuego","3"),"Tierra","4"),"Luz","5"),"Oscuridad","6"))))</f>
        <v/>
      </c>
      <c r="AI385" s="15" t="str">
        <f ca="1">IF($AB385="","",IF(OR([1]Tablas!D$1&gt;MATCH("?*",$AB386:$AB402,0),INDEX($T:$T,ROW($M384)+[1]Tablas!D$1)&lt;5),"",IF(INDEX($T:$T,ROW($M384)+[1]Tablas!D$1)&lt;6,"000",SUBSTITUTE(SUBSTITUTE(SUBSTITUTE(SUBSTITUTE(SUBSTITUTE(SUBSTITUTE(SUBSTITUTE(INDIRECT(ADDRESS(ROW($M384)+[1]Tablas!D$1,COLUMN($M385))),", ",""),"Aire","1"),"Agua","2"),"Fuego","3"),"Tierra","4"),"Luz","5"),"Oscuridad","6"))))</f>
        <v/>
      </c>
      <c r="AJ385" s="15" t="str">
        <f ca="1">IF($AB385="","",IF(OR([1]Tablas!E$1&gt;MATCH("?*",$AB386:$AB402,0),INDEX($T:$T,ROW($M384)+[1]Tablas!E$1)&lt;5),"",IF(INDEX($T:$T,ROW($M384)+[1]Tablas!E$1)&lt;6,"000",SUBSTITUTE(SUBSTITUTE(SUBSTITUTE(SUBSTITUTE(SUBSTITUTE(SUBSTITUTE(SUBSTITUTE(INDIRECT(ADDRESS(ROW($M384)+[1]Tablas!E$1,COLUMN($M385))),", ",""),"Aire","1"),"Agua","2"),"Fuego","3"),"Tierra","4"),"Luz","5"),"Oscuridad","6"))))</f>
        <v/>
      </c>
      <c r="AK385" s="15" t="str">
        <f ca="1">IF($AB385="","",IF(OR([1]Tablas!F$1&gt;MATCH("?*",$AB386:$AB402,0),INDEX($T:$T,ROW($M384)+[1]Tablas!F$1)&lt;5),"",IF(INDEX($T:$T,ROW($M384)+[1]Tablas!F$1)&lt;6,"000",SUBSTITUTE(SUBSTITUTE(SUBSTITUTE(SUBSTITUTE(SUBSTITUTE(SUBSTITUTE(SUBSTITUTE(INDIRECT(ADDRESS(ROW($M384)+[1]Tablas!F$1,COLUMN($M385))),", ",""),"Aire","1"),"Agua","2"),"Fuego","3"),"Tierra","4"),"Luz","5"),"Oscuridad","6"))))</f>
        <v/>
      </c>
    </row>
    <row r="386" spans="1:37" ht="15.75" thickBot="1" x14ac:dyDescent="0.3">
      <c r="A386" s="73"/>
      <c r="C386" s="15" t="str">
        <f t="shared" si="89"/>
        <v/>
      </c>
      <c r="D386" s="15" t="str">
        <f t="shared" si="90"/>
        <v/>
      </c>
      <c r="E386" s="15" t="s">
        <v>263</v>
      </c>
      <c r="F386" s="15" t="str">
        <f t="array" ref="F386">IF(C386&lt;&gt;"",ADDRESS(ROW(C386),COLUMN(C386))&amp;":"&amp;ADDRESS(ROW(C386)-1+MATCH(TRUE,C387:$C$463&lt;&gt;"",0),COLUMN(U386)),F385)</f>
        <v>$C$381:$U$386</v>
      </c>
      <c r="M386" s="18" t="str">
        <f>IFERROR(VLOOKUP(G386,ListaEfectos!$A$4:$F$77,6,0),"")</f>
        <v/>
      </c>
      <c r="N386" s="46">
        <f>IF(G386="requerimiento","Desventaja",IFERROR(IF(VLOOKUP($G386,ListaEfectos!$A$4:$F$77,1,0)&lt;&gt;"","Efecto"),IFERROR(IF(VLOOKUP($G386,ListaDesventajas!$A$2:$A$24,1,0)&lt;&gt;"","Desventaja"),G386)))</f>
        <v>0</v>
      </c>
      <c r="O386" s="17">
        <f ca="1">IF($N386="Efecto",IFERROR(VLOOKUP(H386,INDIRECT(VLOOKUP($G386,ListaEfectos!$A$4:$F$77,2,0)),2,0),0),IF($N386="Desventaja",IFERROR(VLOOKUP(H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P386" s="15">
        <f ca="1">IF($N386="Efecto",IFERROR(VLOOKUP(I386,INDIRECT(VLOOKUP($G386,ListaEfectos!$A$4:$F$77,2,0)),2,0),0),IF($N386="Desventaja",IFERROR(VLOOKUP(I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Q386" s="15">
        <f ca="1">IF($N386="Efecto",IFERROR(VLOOKUP(J386,INDIRECT(VLOOKUP($G386,ListaEfectos!$A$4:$F$77,2,0)),2,0),0),IF($N386="Desventaja",IFERROR(VLOOKUP(J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R386" s="15">
        <f ca="1">IF($N386="Efecto",IFERROR(VLOOKUP(K386,INDIRECT(VLOOKUP($G386,ListaEfectos!$A$4:$F$77,2,0)),2,0),0),IF($N386="Desventaja",IFERROR(VLOOKUP(K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S386" s="15">
        <f ca="1">IF($N386="Efecto",IFERROR(VLOOKUP(L386,INDIRECT(VLOOKUP($G386,ListaEfectos!$A$4:$F$77,2,0)),2,0),0),IF($N386="Desventaja",IFERROR(VLOOKUP(L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T386" s="52">
        <f t="shared" ca="1" si="86"/>
        <v>0</v>
      </c>
      <c r="V386" s="15" t="str">
        <f t="shared" si="87"/>
        <v/>
      </c>
      <c r="W386" s="15" t="str">
        <f t="shared" si="88"/>
        <v/>
      </c>
      <c r="X386" s="15" t="str">
        <f t="shared" si="78"/>
        <v/>
      </c>
      <c r="Y386" s="34" t="str">
        <f t="shared" ca="1" si="85"/>
        <v/>
      </c>
      <c r="Z386" s="34" t="str">
        <f t="shared" ca="1" si="79"/>
        <v/>
      </c>
      <c r="AA386" s="34" t="str">
        <f t="shared" ca="1" si="80"/>
        <v/>
      </c>
      <c r="AB386" s="61" t="str">
        <f t="shared" ca="1" si="81"/>
        <v/>
      </c>
      <c r="AC386" s="62" t="str">
        <f t="shared" ca="1" si="82"/>
        <v/>
      </c>
      <c r="AD386" s="56" t="str">
        <f t="shared" si="83"/>
        <v/>
      </c>
      <c r="AE386" s="15" t="str">
        <f t="shared" ca="1" si="84"/>
        <v/>
      </c>
      <c r="AF386" s="15" t="str">
        <f ca="1">IF($AB386="","",IF(OR([1]Tablas!A$1&gt;MATCH("?*",$AB387:$AB403,0),INDEX($T:$T,ROW($M385)+[1]Tablas!A$1)&lt;5),"",IF(INDEX($T:$T,ROW($M385)+[1]Tablas!A$1)&lt;6,"000",SUBSTITUTE(SUBSTITUTE(SUBSTITUTE(SUBSTITUTE(SUBSTITUTE(SUBSTITUTE(SUBSTITUTE(INDIRECT(ADDRESS(ROW($M385)+[1]Tablas!A$1,COLUMN($M386))),", ",""),"Aire","1"),"Agua","2"),"Fuego","3"),"Tierra","4"),"Luz","5"),"Oscuridad","6"))))</f>
        <v/>
      </c>
      <c r="AG386" s="15" t="str">
        <f ca="1">IF($AB386="","",IF(OR([1]Tablas!B$1&gt;MATCH("?*",$AB387:$AB403,0),INDEX($T:$T,ROW($M385)+[1]Tablas!B$1)&lt;5),"",IF(INDEX($T:$T,ROW($M385)+[1]Tablas!B$1)&lt;6,"000",SUBSTITUTE(SUBSTITUTE(SUBSTITUTE(SUBSTITUTE(SUBSTITUTE(SUBSTITUTE(SUBSTITUTE(INDIRECT(ADDRESS(ROW($M385)+[1]Tablas!B$1,COLUMN($M386))),", ",""),"Aire","1"),"Agua","2"),"Fuego","3"),"Tierra","4"),"Luz","5"),"Oscuridad","6"))))</f>
        <v/>
      </c>
      <c r="AH386" s="15" t="str">
        <f ca="1">IF($AB386="","",IF(OR([1]Tablas!C$1&gt;MATCH("?*",$AB387:$AB403,0),INDEX($T:$T,ROW($M385)+[1]Tablas!C$1)&lt;5),"",IF(INDEX($T:$T,ROW($M385)+[1]Tablas!C$1)&lt;6,"000",SUBSTITUTE(SUBSTITUTE(SUBSTITUTE(SUBSTITUTE(SUBSTITUTE(SUBSTITUTE(SUBSTITUTE(INDIRECT(ADDRESS(ROW($M385)+[1]Tablas!C$1,COLUMN($M386))),", ",""),"Aire","1"),"Agua","2"),"Fuego","3"),"Tierra","4"),"Luz","5"),"Oscuridad","6"))))</f>
        <v/>
      </c>
      <c r="AI386" s="15" t="str">
        <f ca="1">IF($AB386="","",IF(OR([1]Tablas!D$1&gt;MATCH("?*",$AB387:$AB403,0),INDEX($T:$T,ROW($M385)+[1]Tablas!D$1)&lt;5),"",IF(INDEX($T:$T,ROW($M385)+[1]Tablas!D$1)&lt;6,"000",SUBSTITUTE(SUBSTITUTE(SUBSTITUTE(SUBSTITUTE(SUBSTITUTE(SUBSTITUTE(SUBSTITUTE(INDIRECT(ADDRESS(ROW($M385)+[1]Tablas!D$1,COLUMN($M386))),", ",""),"Aire","1"),"Agua","2"),"Fuego","3"),"Tierra","4"),"Luz","5"),"Oscuridad","6"))))</f>
        <v/>
      </c>
      <c r="AJ386" s="15" t="str">
        <f ca="1">IF($AB386="","",IF(OR([1]Tablas!E$1&gt;MATCH("?*",$AB387:$AB403,0),INDEX($T:$T,ROW($M385)+[1]Tablas!E$1)&lt;5),"",IF(INDEX($T:$T,ROW($M385)+[1]Tablas!E$1)&lt;6,"000",SUBSTITUTE(SUBSTITUTE(SUBSTITUTE(SUBSTITUTE(SUBSTITUTE(SUBSTITUTE(SUBSTITUTE(INDIRECT(ADDRESS(ROW($M385)+[1]Tablas!E$1,COLUMN($M386))),", ",""),"Aire","1"),"Agua","2"),"Fuego","3"),"Tierra","4"),"Luz","5"),"Oscuridad","6"))))</f>
        <v/>
      </c>
      <c r="AK386" s="15" t="str">
        <f ca="1">IF($AB386="","",IF(OR([1]Tablas!F$1&gt;MATCH("?*",$AB387:$AB403,0),INDEX($T:$T,ROW($M385)+[1]Tablas!F$1)&lt;5),"",IF(INDEX($T:$T,ROW($M385)+[1]Tablas!F$1)&lt;6,"000",SUBSTITUTE(SUBSTITUTE(SUBSTITUTE(SUBSTITUTE(SUBSTITUTE(SUBSTITUTE(SUBSTITUTE(INDIRECT(ADDRESS(ROW($M385)+[1]Tablas!F$1,COLUMN($M386))),", ",""),"Aire","1"),"Agua","2"),"Fuego","3"),"Tierra","4"),"Luz","5"),"Oscuridad","6"))))</f>
        <v/>
      </c>
    </row>
    <row r="387" spans="1:37" s="20" customFormat="1" x14ac:dyDescent="0.25">
      <c r="A387" s="70" t="s">
        <v>330</v>
      </c>
      <c r="B387" s="21" t="s">
        <v>507</v>
      </c>
      <c r="C387" s="20">
        <f t="shared" si="89"/>
        <v>50</v>
      </c>
      <c r="D387" s="20">
        <f t="shared" si="90"/>
        <v>1</v>
      </c>
      <c r="E387" s="20" t="s">
        <v>219</v>
      </c>
      <c r="F387" s="20" t="str">
        <f t="array" ref="F387">IF(C387&lt;&gt;"",ADDRESS(ROW(C387),COLUMN(C387))&amp;":"&amp;ADDRESS(ROW(C387)-1+MATCH(TRUE,C388:$C$463&lt;&gt;"",0),COLUMN(U387)),F386)</f>
        <v>$C$387:$U$390</v>
      </c>
      <c r="G387" s="21" t="s">
        <v>529</v>
      </c>
      <c r="H387" s="20" t="s">
        <v>530</v>
      </c>
      <c r="M387" s="21" t="str">
        <f>IFERROR(VLOOKUP(G387,ListaEfectos!$A$4:$F$77,6,0),"")</f>
        <v>Agua, Luz, Tierra</v>
      </c>
      <c r="N387" s="47" t="str">
        <f>IF(G387="requerimiento","Desventaja",IFERROR(IF(VLOOKUP($G387,ListaEfectos!$A$4:$F$77,1,0)&lt;&gt;"","Efecto"),IFERROR(IF(VLOOKUP($G387,ListaDesventajas!$A$2:$A$24,1,0)&lt;&gt;"","Desventaja"),G387)))</f>
        <v>Efecto</v>
      </c>
      <c r="O387" s="19">
        <f ca="1">IF($N387="Efecto",IFERROR(VLOOKUP(H387,INDIRECT(VLOOKUP($G387,ListaEfectos!$A$4:$F$77,2,0)),2,0),0),IF($N387="Desventaja",IFERROR(VLOOKUP(H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10</v>
      </c>
      <c r="P387" s="20">
        <f ca="1">IF($N387="Efecto",IFERROR(VLOOKUP(I387,INDIRECT(VLOOKUP($G387,ListaEfectos!$A$4:$F$77,2,0)),2,0),0),IF($N387="Desventaja",IFERROR(VLOOKUP(I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0</v>
      </c>
      <c r="Q387" s="20">
        <f ca="1">IF($N387="Efecto",IFERROR(VLOOKUP(J387,INDIRECT(VLOOKUP($G387,ListaEfectos!$A$4:$F$77,2,0)),2,0),0),IF($N387="Desventaja",IFERROR(VLOOKUP(J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0</v>
      </c>
      <c r="R387" s="20">
        <f ca="1">IF($N387="Efecto",IFERROR(VLOOKUP(K387,INDIRECT(VLOOKUP($G387,ListaEfectos!$A$4:$F$77,2,0)),2,0),0),IF($N387="Desventaja",IFERROR(VLOOKUP(K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0</v>
      </c>
      <c r="S387" s="20">
        <f ca="1">IF($N387="Efecto",IFERROR(VLOOKUP(L387,INDIRECT(VLOOKUP($G387,ListaEfectos!$A$4:$F$77,2,0)),2,0),0),IF($N387="Desventaja",IFERROR(VLOOKUP(L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0</v>
      </c>
      <c r="T387" s="53">
        <f t="shared" ca="1" si="86"/>
        <v>10</v>
      </c>
      <c r="U387" s="38"/>
      <c r="V387" s="20" t="str">
        <f t="shared" si="87"/>
        <v>Defensa Predeterminada (Absurdo (180))</v>
      </c>
      <c r="W387" s="20" t="str">
        <f t="shared" si="88"/>
        <v/>
      </c>
      <c r="X387" s="20" t="str">
        <f t="shared" ref="X387:X427" si="91">IF(N387="Combinable",N387,"")</f>
        <v/>
      </c>
      <c r="Y387" s="39" t="str">
        <f t="shared" ca="1" si="85"/>
        <v>Defensa Predeterminada (Absurdo (180)), Escudo de Energía (400 PV, Regeneración 100)</v>
      </c>
      <c r="Z387" s="39" t="str">
        <f t="shared" ref="Z387:Z413" ca="1" si="92">IFERROR(IF(Y387="","",_xlfn.TEXTJOIN(", ",TRUE,INDIRECT(ADDRESS(ROW(Y387),COLUMN(W387))&amp;":"&amp;ADDRESS(ROW(Y387)+MATCH("?*",Y388:Y405,0)-1,COLUMN(W387))))),"")</f>
        <v>Requerimiento (Sangre antigua)</v>
      </c>
      <c r="AA387" s="39" t="str">
        <f t="shared" ref="AA387:AA413" ca="1" si="93">IFERROR(IF(Y387="","",_xlfn.TEXTJOIN(", ",TRUE,INDIRECT(ADDRESS(ROW(Y387),COLUMN(X387))&amp;":"&amp;ADDRESS(ROW(Y387)+MATCH("?*",Y388:Y405,0)-1,COLUMN(X387))))),"")</f>
        <v/>
      </c>
      <c r="AB387" s="63" t="str">
        <f t="shared" ref="AB387:AB427" ca="1" si="94">Y387</f>
        <v>Defensa Predeterminada (Absurdo (180)), Escudo de Energía (400 PV, Regeneración 100)</v>
      </c>
      <c r="AC387" s="64" t="str">
        <f t="shared" ref="AC387:AC427" ca="1" si="95">_xlfn.TEXTJOIN(",",TRUE,AA387,Z387)</f>
        <v>Requerimiento (Sangre antigua)</v>
      </c>
      <c r="AD387" s="57" t="str">
        <f t="shared" ref="AD387:AD427" si="96">IF(B387="","",LEFT(B387,FIND(" (",B387)-1))</f>
        <v>Protocolo Defensivo Dt-01: Pantalla</v>
      </c>
      <c r="AE387" s="20" t="str">
        <f t="shared" ref="AE387:AE403" ca="1" si="97">IFERROR(IF(Y387="","",_xlfn.TEXTJOIN(", ",TRUE,IF(INDIRECT(ADDRESS(ROW(Y387),COLUMN(T387))&amp;":"&amp;ADDRESS(ROW(Y387)+MATCH("?*",Y388:Y415,0)-1,COLUMN(T387)))=5,"",INDIRECT(ADDRESS(ROW(Y387),COLUMN(M387))&amp;":"&amp;ADDRESS(ROW(Y387)+MATCH("?*",Y388:Y415,0)-1,COLUMN(M387)))))),"")</f>
        <v>Agua, Luz, Tierra, Agua</v>
      </c>
      <c r="AF387" s="20" t="str">
        <f ca="1">IF($AB387="","",IF(OR([1]Tablas!A$1&gt;MATCH("?*",$AB388:$AB404,0),INDEX($T:$T,ROW($M386)+[1]Tablas!A$1)&lt;5),"",IF(INDEX($T:$T,ROW($M386)+[1]Tablas!A$1)&lt;6,"000",SUBSTITUTE(SUBSTITUTE(SUBSTITUTE(SUBSTITUTE(SUBSTITUTE(SUBSTITUTE(SUBSTITUTE(INDIRECT(ADDRESS(ROW($M386)+[1]Tablas!A$1,COLUMN($M387))),", ",""),"Aire","1"),"Agua","2"),"Fuego","3"),"Tierra","4"),"Luz","5"),"Oscuridad","6"))))</f>
        <v>254</v>
      </c>
      <c r="AG387" s="20" t="str">
        <f ca="1">IF($AB387="","",IF(OR([1]Tablas!B$1&gt;MATCH("?*",$AB388:$AB404,0),INDEX($T:$T,ROW($M386)+[1]Tablas!B$1)&lt;5),"",IF(INDEX($T:$T,ROW($M386)+[1]Tablas!B$1)&lt;6,"000",SUBSTITUTE(SUBSTITUTE(SUBSTITUTE(SUBSTITUTE(SUBSTITUTE(SUBSTITUTE(SUBSTITUTE(INDIRECT(ADDRESS(ROW($M386)+[1]Tablas!B$1,COLUMN($M387))),", ",""),"Aire","1"),"Agua","2"),"Fuego","3"),"Tierra","4"),"Luz","5"),"Oscuridad","6"))))</f>
        <v>2</v>
      </c>
      <c r="AH387" s="20" t="str">
        <f ca="1">IF($AB387="","",IF(OR([1]Tablas!C$1&gt;MATCH("?*",$AB388:$AB404,0),INDEX($T:$T,ROW($M386)+[1]Tablas!C$1)&lt;5),"",IF(INDEX($T:$T,ROW($M386)+[1]Tablas!C$1)&lt;6,"000",SUBSTITUTE(SUBSTITUTE(SUBSTITUTE(SUBSTITUTE(SUBSTITUTE(SUBSTITUTE(SUBSTITUTE(INDIRECT(ADDRESS(ROW($M386)+[1]Tablas!C$1,COLUMN($M387))),", ",""),"Aire","1"),"Agua","2"),"Fuego","3"),"Tierra","4"),"Luz","5"),"Oscuridad","6"))))</f>
        <v/>
      </c>
      <c r="AI387" s="20" t="str">
        <f ca="1">IF($AB387="","",IF(OR([1]Tablas!D$1&gt;MATCH("?*",$AB388:$AB404,0),INDEX($T:$T,ROW($M386)+[1]Tablas!D$1)&lt;5),"",IF(INDEX($T:$T,ROW($M386)+[1]Tablas!D$1)&lt;6,"000",SUBSTITUTE(SUBSTITUTE(SUBSTITUTE(SUBSTITUTE(SUBSTITUTE(SUBSTITUTE(SUBSTITUTE(INDIRECT(ADDRESS(ROW($M386)+[1]Tablas!D$1,COLUMN($M387))),", ",""),"Aire","1"),"Agua","2"),"Fuego","3"),"Tierra","4"),"Luz","5"),"Oscuridad","6"))))</f>
        <v/>
      </c>
      <c r="AJ387" s="20" t="str">
        <f ca="1">IF($AB387="","",IF(OR([1]Tablas!E$1&gt;MATCH("?*",$AB388:$AB404,0),INDEX($T:$T,ROW($M386)+[1]Tablas!E$1)&lt;5),"",IF(INDEX($T:$T,ROW($M386)+[1]Tablas!E$1)&lt;6,"000",SUBSTITUTE(SUBSTITUTE(SUBSTITUTE(SUBSTITUTE(SUBSTITUTE(SUBSTITUTE(SUBSTITUTE(INDIRECT(ADDRESS(ROW($M386)+[1]Tablas!E$1,COLUMN($M387))),", ",""),"Aire","1"),"Agua","2"),"Fuego","3"),"Tierra","4"),"Luz","5"),"Oscuridad","6"))))</f>
        <v/>
      </c>
      <c r="AK387" s="20" t="str">
        <f ca="1">IF($AB387="","",IF(OR([1]Tablas!F$1&gt;MATCH("?*",$AB388:$AB404,0),INDEX($T:$T,ROW($M386)+[1]Tablas!F$1)&lt;5),"",IF(INDEX($T:$T,ROW($M386)+[1]Tablas!F$1)&lt;6,"000",SUBSTITUTE(SUBSTITUTE(SUBSTITUTE(SUBSTITUTE(SUBSTITUTE(SUBSTITUTE(SUBSTITUTE(INDIRECT(ADDRESS(ROW($M386)+[1]Tablas!F$1,COLUMN($M387))),", ",""),"Aire","1"),"Agua","2"),"Fuego","3"),"Tierra","4"),"Luz","5"),"Oscuridad","6"))))</f>
        <v/>
      </c>
    </row>
    <row r="388" spans="1:37" x14ac:dyDescent="0.25">
      <c r="A388" s="71"/>
      <c r="C388" s="15" t="str">
        <f t="shared" si="89"/>
        <v/>
      </c>
      <c r="D388" s="15" t="str">
        <f t="shared" si="90"/>
        <v/>
      </c>
      <c r="E388" s="15" t="s">
        <v>220</v>
      </c>
      <c r="F388" s="15" t="str">
        <f t="array" ref="F388">IF(C388&lt;&gt;"",ADDRESS(ROW(C388),COLUMN(C388))&amp;":"&amp;ADDRESS(ROW(C388)-1+MATCH(TRUE,C389:$C$463&lt;&gt;"",0),COLUMN(U388)),F387)</f>
        <v>$C$387:$U$390</v>
      </c>
      <c r="G388" s="18" t="s">
        <v>336</v>
      </c>
      <c r="H388" s="15" t="s">
        <v>528</v>
      </c>
      <c r="I388" s="28" t="s">
        <v>795</v>
      </c>
      <c r="M388" s="18" t="str">
        <f>IFERROR(VLOOKUP(G388,ListaEfectos!$A$4:$F$77,6,0),"")</f>
        <v>Agua</v>
      </c>
      <c r="N388" s="46" t="str">
        <f>IF(G388="requerimiento","Desventaja",IFERROR(IF(VLOOKUP($G388,ListaEfectos!$A$4:$F$77,1,0)&lt;&gt;"","Efecto"),IFERROR(IF(VLOOKUP($G388,ListaDesventajas!$A$2:$A$24,1,0)&lt;&gt;"","Desventaja"),G388)))</f>
        <v>Efecto</v>
      </c>
      <c r="O388" s="17">
        <f ca="1">IF($N388="Efecto",IFERROR(VLOOKUP(H388,INDIRECT(VLOOKUP($G388,ListaEfectos!$A$4:$F$77,2,0)),2,0),0),IF($N388="Desventaja",IFERROR(VLOOKUP(H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15</v>
      </c>
      <c r="P388" s="15">
        <f ca="1">IF($N388="Efecto",IFERROR(VLOOKUP(I388,INDIRECT(VLOOKUP($G388,ListaEfectos!$A$4:$F$77,2,0)),2,0),0),IF($N388="Desventaja",IFERROR(VLOOKUP(I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5</v>
      </c>
      <c r="Q388" s="15">
        <f ca="1">IF($N388="Efecto",IFERROR(VLOOKUP(J388,INDIRECT(VLOOKUP($G388,ListaEfectos!$A$4:$F$77,2,0)),2,0),0),IF($N388="Desventaja",IFERROR(VLOOKUP(J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0</v>
      </c>
      <c r="R388" s="15">
        <f ca="1">IF($N388="Efecto",IFERROR(VLOOKUP(K388,INDIRECT(VLOOKUP($G388,ListaEfectos!$A$4:$F$77,2,0)),2,0),0),IF($N388="Desventaja",IFERROR(VLOOKUP(K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0</v>
      </c>
      <c r="S388" s="15">
        <f ca="1">IF($N388="Efecto",IFERROR(VLOOKUP(L388,INDIRECT(VLOOKUP($G388,ListaEfectos!$A$4:$F$77,2,0)),2,0),0),IF($N388="Desventaja",IFERROR(VLOOKUP(L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0</v>
      </c>
      <c r="T388" s="52">
        <f t="shared" ca="1" si="86"/>
        <v>20</v>
      </c>
      <c r="V388" s="15" t="str">
        <f t="shared" si="87"/>
        <v>Escudo de Energía (400 PV, Regeneración 100)</v>
      </c>
      <c r="W388" s="15" t="str">
        <f t="shared" si="88"/>
        <v/>
      </c>
      <c r="X388" s="15" t="str">
        <f t="shared" si="91"/>
        <v/>
      </c>
      <c r="Y388" s="34" t="str">
        <f t="shared" ca="1" si="85"/>
        <v/>
      </c>
      <c r="Z388" s="34" t="str">
        <f t="shared" ca="1" si="92"/>
        <v/>
      </c>
      <c r="AA388" s="34" t="str">
        <f t="shared" ca="1" si="93"/>
        <v/>
      </c>
      <c r="AB388" s="61" t="str">
        <f t="shared" ca="1" si="94"/>
        <v/>
      </c>
      <c r="AC388" s="62" t="str">
        <f t="shared" ca="1" si="95"/>
        <v/>
      </c>
      <c r="AD388" s="56" t="str">
        <f t="shared" si="96"/>
        <v/>
      </c>
      <c r="AE388" s="15" t="str">
        <f t="shared" ca="1" si="97"/>
        <v/>
      </c>
      <c r="AF388" s="15" t="str">
        <f ca="1">IF($AB388="","",IF(OR([1]Tablas!A$1&gt;MATCH("?*",$AB389:$AB405,0),INDEX($T:$T,ROW($M387)+[1]Tablas!A$1)&lt;5),"",IF(INDEX($T:$T,ROW($M387)+[1]Tablas!A$1)&lt;6,"000",SUBSTITUTE(SUBSTITUTE(SUBSTITUTE(SUBSTITUTE(SUBSTITUTE(SUBSTITUTE(SUBSTITUTE(INDIRECT(ADDRESS(ROW($M387)+[1]Tablas!A$1,COLUMN($M388))),", ",""),"Aire","1"),"Agua","2"),"Fuego","3"),"Tierra","4"),"Luz","5"),"Oscuridad","6"))))</f>
        <v/>
      </c>
      <c r="AG388" s="15" t="str">
        <f ca="1">IF($AB388="","",IF(OR([1]Tablas!B$1&gt;MATCH("?*",$AB389:$AB405,0),INDEX($T:$T,ROW($M387)+[1]Tablas!B$1)&lt;5),"",IF(INDEX($T:$T,ROW($M387)+[1]Tablas!B$1)&lt;6,"000",SUBSTITUTE(SUBSTITUTE(SUBSTITUTE(SUBSTITUTE(SUBSTITUTE(SUBSTITUTE(SUBSTITUTE(INDIRECT(ADDRESS(ROW($M387)+[1]Tablas!B$1,COLUMN($M388))),", ",""),"Aire","1"),"Agua","2"),"Fuego","3"),"Tierra","4"),"Luz","5"),"Oscuridad","6"))))</f>
        <v/>
      </c>
      <c r="AH388" s="15" t="str">
        <f ca="1">IF($AB388="","",IF(OR([1]Tablas!C$1&gt;MATCH("?*",$AB389:$AB405,0),INDEX($T:$T,ROW($M387)+[1]Tablas!C$1)&lt;5),"",IF(INDEX($T:$T,ROW($M387)+[1]Tablas!C$1)&lt;6,"000",SUBSTITUTE(SUBSTITUTE(SUBSTITUTE(SUBSTITUTE(SUBSTITUTE(SUBSTITUTE(SUBSTITUTE(INDIRECT(ADDRESS(ROW($M387)+[1]Tablas!C$1,COLUMN($M388))),", ",""),"Aire","1"),"Agua","2"),"Fuego","3"),"Tierra","4"),"Luz","5"),"Oscuridad","6"))))</f>
        <v/>
      </c>
      <c r="AI388" s="15" t="str">
        <f ca="1">IF($AB388="","",IF(OR([1]Tablas!D$1&gt;MATCH("?*",$AB389:$AB405,0),INDEX($T:$T,ROW($M387)+[1]Tablas!D$1)&lt;5),"",IF(INDEX($T:$T,ROW($M387)+[1]Tablas!D$1)&lt;6,"000",SUBSTITUTE(SUBSTITUTE(SUBSTITUTE(SUBSTITUTE(SUBSTITUTE(SUBSTITUTE(SUBSTITUTE(INDIRECT(ADDRESS(ROW($M387)+[1]Tablas!D$1,COLUMN($M388))),", ",""),"Aire","1"),"Agua","2"),"Fuego","3"),"Tierra","4"),"Luz","5"),"Oscuridad","6"))))</f>
        <v/>
      </c>
      <c r="AJ388" s="15" t="str">
        <f ca="1">IF($AB388="","",IF(OR([1]Tablas!E$1&gt;MATCH("?*",$AB389:$AB405,0),INDEX($T:$T,ROW($M387)+[1]Tablas!E$1)&lt;5),"",IF(INDEX($T:$T,ROW($M387)+[1]Tablas!E$1)&lt;6,"000",SUBSTITUTE(SUBSTITUTE(SUBSTITUTE(SUBSTITUTE(SUBSTITUTE(SUBSTITUTE(SUBSTITUTE(INDIRECT(ADDRESS(ROW($M387)+[1]Tablas!E$1,COLUMN($M388))),", ",""),"Aire","1"),"Agua","2"),"Fuego","3"),"Tierra","4"),"Luz","5"),"Oscuridad","6"))))</f>
        <v/>
      </c>
      <c r="AK388" s="15" t="str">
        <f ca="1">IF($AB388="","",IF(OR([1]Tablas!F$1&gt;MATCH("?*",$AB389:$AB405,0),INDEX($T:$T,ROW($M387)+[1]Tablas!F$1)&lt;5),"",IF(INDEX($T:$T,ROW($M387)+[1]Tablas!F$1)&lt;6,"000",SUBSTITUTE(SUBSTITUTE(SUBSTITUTE(SUBSTITUTE(SUBSTITUTE(SUBSTITUTE(SUBSTITUTE(INDIRECT(ADDRESS(ROW($M387)+[1]Tablas!F$1,COLUMN($M388))),", ",""),"Aire","1"),"Agua","2"),"Fuego","3"),"Tierra","4"),"Luz","5"),"Oscuridad","6"))))</f>
        <v/>
      </c>
    </row>
    <row r="389" spans="1:37" x14ac:dyDescent="0.25">
      <c r="A389" s="71"/>
      <c r="C389" s="15" t="str">
        <f t="shared" si="89"/>
        <v/>
      </c>
      <c r="D389" s="15" t="str">
        <f t="shared" si="90"/>
        <v/>
      </c>
      <c r="E389" s="15" t="s">
        <v>75</v>
      </c>
      <c r="F389" s="15" t="str">
        <f t="array" ref="F389">IF(C389&lt;&gt;"",ADDRESS(ROW(C389),COLUMN(C389))&amp;":"&amp;ADDRESS(ROW(C389)-1+MATCH(TRUE,C390:$C$463&lt;&gt;"",0),COLUMN(U389)),F388)</f>
        <v>$C$387:$U$390</v>
      </c>
      <c r="G389" s="18" t="s">
        <v>285</v>
      </c>
      <c r="H389" s="15" t="s">
        <v>1136</v>
      </c>
      <c r="M389" s="18" t="str">
        <f>IFERROR(VLOOKUP(G389,ListaEfectos!$A$4:$F$77,6,0),"")</f>
        <v/>
      </c>
      <c r="N389" s="46" t="str">
        <f>IF(G389="requerimiento","Desventaja",IFERROR(IF(VLOOKUP($G389,ListaEfectos!$A$4:$F$77,1,0)&lt;&gt;"","Efecto"),IFERROR(IF(VLOOKUP($G389,ListaDesventajas!$A$2:$A$24,1,0)&lt;&gt;"","Desventaja"),G389)))</f>
        <v>Desventaja</v>
      </c>
      <c r="O389" s="17">
        <f ca="1">IF($N389="Efecto",IFERROR(VLOOKUP(H389,INDIRECT(VLOOKUP($G389,ListaEfectos!$A$4:$F$77,2,0)),2,0),0),IF($N389="Desventaja",IFERROR(VLOOKUP(H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P389" s="15">
        <f ca="1">IF($N389="Efecto",IFERROR(VLOOKUP(I389,INDIRECT(VLOOKUP($G389,ListaEfectos!$A$4:$F$77,2,0)),2,0),0),IF($N389="Desventaja",IFERROR(VLOOKUP(I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Q389" s="15">
        <f ca="1">IF($N389="Efecto",IFERROR(VLOOKUP(J389,INDIRECT(VLOOKUP($G389,ListaEfectos!$A$4:$F$77,2,0)),2,0),0),IF($N389="Desventaja",IFERROR(VLOOKUP(J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R389" s="15">
        <f ca="1">IF($N389="Efecto",IFERROR(VLOOKUP(K389,INDIRECT(VLOOKUP($G389,ListaEfectos!$A$4:$F$77,2,0)),2,0),0),IF($N389="Desventaja",IFERROR(VLOOKUP(K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S389" s="15">
        <f ca="1">IF($N389="Efecto",IFERROR(VLOOKUP(L389,INDIRECT(VLOOKUP($G389,ListaEfectos!$A$4:$F$77,2,0)),2,0),0),IF($N389="Desventaja",IFERROR(VLOOKUP(L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T389" s="52">
        <f t="shared" ca="1" si="86"/>
        <v>0</v>
      </c>
      <c r="V389" s="15" t="str">
        <f t="shared" si="87"/>
        <v/>
      </c>
      <c r="W389" s="15" t="str">
        <f t="shared" si="88"/>
        <v>Requerimiento (Sangre antigua)</v>
      </c>
      <c r="X389" s="15" t="str">
        <f t="shared" si="91"/>
        <v/>
      </c>
      <c r="Y389" s="34" t="str">
        <f t="shared" ca="1" si="85"/>
        <v/>
      </c>
      <c r="Z389" s="34" t="str">
        <f t="shared" ca="1" si="92"/>
        <v/>
      </c>
      <c r="AA389" s="34" t="str">
        <f t="shared" ca="1" si="93"/>
        <v/>
      </c>
      <c r="AB389" s="61" t="str">
        <f t="shared" ca="1" si="94"/>
        <v/>
      </c>
      <c r="AC389" s="62" t="str">
        <f t="shared" ca="1" si="95"/>
        <v/>
      </c>
      <c r="AD389" s="56" t="str">
        <f t="shared" si="96"/>
        <v/>
      </c>
      <c r="AE389" s="15" t="str">
        <f t="shared" ca="1" si="97"/>
        <v/>
      </c>
      <c r="AF389" s="15" t="str">
        <f ca="1">IF($AB389="","",IF(OR([1]Tablas!A$1&gt;MATCH("?*",$AB390:$AB406,0),INDEX($T:$T,ROW($M388)+[1]Tablas!A$1)&lt;5),"",IF(INDEX($T:$T,ROW($M388)+[1]Tablas!A$1)&lt;6,"000",SUBSTITUTE(SUBSTITUTE(SUBSTITUTE(SUBSTITUTE(SUBSTITUTE(SUBSTITUTE(SUBSTITUTE(INDIRECT(ADDRESS(ROW($M388)+[1]Tablas!A$1,COLUMN($M389))),", ",""),"Aire","1"),"Agua","2"),"Fuego","3"),"Tierra","4"),"Luz","5"),"Oscuridad","6"))))</f>
        <v/>
      </c>
      <c r="AG389" s="15" t="str">
        <f ca="1">IF($AB389="","",IF(OR([1]Tablas!B$1&gt;MATCH("?*",$AB390:$AB406,0),INDEX($T:$T,ROW($M388)+[1]Tablas!B$1)&lt;5),"",IF(INDEX($T:$T,ROW($M388)+[1]Tablas!B$1)&lt;6,"000",SUBSTITUTE(SUBSTITUTE(SUBSTITUTE(SUBSTITUTE(SUBSTITUTE(SUBSTITUTE(SUBSTITUTE(INDIRECT(ADDRESS(ROW($M388)+[1]Tablas!B$1,COLUMN($M389))),", ",""),"Aire","1"),"Agua","2"),"Fuego","3"),"Tierra","4"),"Luz","5"),"Oscuridad","6"))))</f>
        <v/>
      </c>
      <c r="AH389" s="15" t="str">
        <f ca="1">IF($AB389="","",IF(OR([1]Tablas!C$1&gt;MATCH("?*",$AB390:$AB406,0),INDEX($T:$T,ROW($M388)+[1]Tablas!C$1)&lt;5),"",IF(INDEX($T:$T,ROW($M388)+[1]Tablas!C$1)&lt;6,"000",SUBSTITUTE(SUBSTITUTE(SUBSTITUTE(SUBSTITUTE(SUBSTITUTE(SUBSTITUTE(SUBSTITUTE(INDIRECT(ADDRESS(ROW($M388)+[1]Tablas!C$1,COLUMN($M389))),", ",""),"Aire","1"),"Agua","2"),"Fuego","3"),"Tierra","4"),"Luz","5"),"Oscuridad","6"))))</f>
        <v/>
      </c>
      <c r="AI389" s="15" t="str">
        <f ca="1">IF($AB389="","",IF(OR([1]Tablas!D$1&gt;MATCH("?*",$AB390:$AB406,0),INDEX($T:$T,ROW($M388)+[1]Tablas!D$1)&lt;5),"",IF(INDEX($T:$T,ROW($M388)+[1]Tablas!D$1)&lt;6,"000",SUBSTITUTE(SUBSTITUTE(SUBSTITUTE(SUBSTITUTE(SUBSTITUTE(SUBSTITUTE(SUBSTITUTE(INDIRECT(ADDRESS(ROW($M388)+[1]Tablas!D$1,COLUMN($M389))),", ",""),"Aire","1"),"Agua","2"),"Fuego","3"),"Tierra","4"),"Luz","5"),"Oscuridad","6"))))</f>
        <v/>
      </c>
      <c r="AJ389" s="15" t="str">
        <f ca="1">IF($AB389="","",IF(OR([1]Tablas!E$1&gt;MATCH("?*",$AB390:$AB406,0),INDEX($T:$T,ROW($M388)+[1]Tablas!E$1)&lt;5),"",IF(INDEX($T:$T,ROW($M388)+[1]Tablas!E$1)&lt;6,"000",SUBSTITUTE(SUBSTITUTE(SUBSTITUTE(SUBSTITUTE(SUBSTITUTE(SUBSTITUTE(SUBSTITUTE(INDIRECT(ADDRESS(ROW($M388)+[1]Tablas!E$1,COLUMN($M389))),", ",""),"Aire","1"),"Agua","2"),"Fuego","3"),"Tierra","4"),"Luz","5"),"Oscuridad","6"))))</f>
        <v/>
      </c>
      <c r="AK389" s="15" t="str">
        <f ca="1">IF($AB389="","",IF(OR([1]Tablas!F$1&gt;MATCH("?*",$AB390:$AB406,0),INDEX($T:$T,ROW($M388)+[1]Tablas!F$1)&lt;5),"",IF(INDEX($T:$T,ROW($M388)+[1]Tablas!F$1)&lt;6,"000",SUBSTITUTE(SUBSTITUTE(SUBSTITUTE(SUBSTITUTE(SUBSTITUTE(SUBSTITUTE(SUBSTITUTE(INDIRECT(ADDRESS(ROW($M388)+[1]Tablas!F$1,COLUMN($M389))),", ",""),"Aire","1"),"Agua","2"),"Fuego","3"),"Tierra","4"),"Luz","5"),"Oscuridad","6"))))</f>
        <v/>
      </c>
    </row>
    <row r="390" spans="1:37" x14ac:dyDescent="0.25">
      <c r="A390" s="71"/>
      <c r="B390" s="18" t="s">
        <v>298</v>
      </c>
      <c r="C390" s="15" t="str">
        <f t="shared" si="89"/>
        <v/>
      </c>
      <c r="D390" s="15" t="str">
        <f t="shared" si="90"/>
        <v/>
      </c>
      <c r="F390" s="15" t="str">
        <f t="array" ref="F390">IF(C390&lt;&gt;"",ADDRESS(ROW(C390),COLUMN(C390))&amp;":"&amp;ADDRESS(ROW(C390)-1+MATCH(TRUE,C391:$C$463&lt;&gt;"",0),COLUMN(U390)),F389)</f>
        <v>$C$387:$U$390</v>
      </c>
      <c r="M390" s="18" t="str">
        <f>IFERROR(VLOOKUP(G390,ListaEfectos!$A$4:$F$77,6,0),"")</f>
        <v/>
      </c>
      <c r="N390" s="46">
        <f>IF(G390="requerimiento","Desventaja",IFERROR(IF(VLOOKUP($G390,ListaEfectos!$A$4:$F$77,1,0)&lt;&gt;"","Efecto"),IFERROR(IF(VLOOKUP($G390,ListaDesventajas!$A$2:$A$24,1,0)&lt;&gt;"","Desventaja"),G390)))</f>
        <v>0</v>
      </c>
      <c r="O390" s="17">
        <f ca="1">IF($N390="Efecto",IFERROR(VLOOKUP(H390,INDIRECT(VLOOKUP($G390,ListaEfectos!$A$4:$F$77,2,0)),2,0),0),IF($N390="Desventaja",IFERROR(VLOOKUP(H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P390" s="15">
        <f ca="1">IF($N390="Efecto",IFERROR(VLOOKUP(I390,INDIRECT(VLOOKUP($G390,ListaEfectos!$A$4:$F$77,2,0)),2,0),0),IF($N390="Desventaja",IFERROR(VLOOKUP(I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Q390" s="15">
        <f ca="1">IF($N390="Efecto",IFERROR(VLOOKUP(J390,INDIRECT(VLOOKUP($G390,ListaEfectos!$A$4:$F$77,2,0)),2,0),0),IF($N390="Desventaja",IFERROR(VLOOKUP(J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R390" s="15">
        <f ca="1">IF($N390="Efecto",IFERROR(VLOOKUP(K390,INDIRECT(VLOOKUP($G390,ListaEfectos!$A$4:$F$77,2,0)),2,0),0),IF($N390="Desventaja",IFERROR(VLOOKUP(K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S390" s="15">
        <f ca="1">IF($N390="Efecto",IFERROR(VLOOKUP(L390,INDIRECT(VLOOKUP($G390,ListaEfectos!$A$4:$F$77,2,0)),2,0),0),IF($N390="Desventaja",IFERROR(VLOOKUP(L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T390" s="52">
        <f t="shared" ca="1" si="86"/>
        <v>0</v>
      </c>
      <c r="V390" s="15" t="str">
        <f t="shared" si="87"/>
        <v/>
      </c>
      <c r="W390" s="15" t="str">
        <f t="shared" si="88"/>
        <v/>
      </c>
      <c r="X390" s="15" t="str">
        <f t="shared" si="91"/>
        <v/>
      </c>
      <c r="Y390" s="34" t="str">
        <f t="shared" ca="1" si="85"/>
        <v/>
      </c>
      <c r="Z390" s="34" t="str">
        <f t="shared" ca="1" si="92"/>
        <v/>
      </c>
      <c r="AA390" s="34" t="str">
        <f t="shared" ca="1" si="93"/>
        <v/>
      </c>
      <c r="AB390" s="61" t="str">
        <f t="shared" ca="1" si="94"/>
        <v/>
      </c>
      <c r="AC390" s="62" t="str">
        <f t="shared" ca="1" si="95"/>
        <v/>
      </c>
      <c r="AD390" s="56" t="str">
        <f t="shared" si="96"/>
        <v>Requerimiento</v>
      </c>
      <c r="AE390" s="15" t="str">
        <f t="shared" ca="1" si="97"/>
        <v/>
      </c>
      <c r="AF390" s="15" t="str">
        <f ca="1">IF($AB390="","",IF(OR([1]Tablas!A$1&gt;MATCH("?*",$AB391:$AB407,0),INDEX($T:$T,ROW($M389)+[1]Tablas!A$1)&lt;5),"",IF(INDEX($T:$T,ROW($M389)+[1]Tablas!A$1)&lt;6,"000",SUBSTITUTE(SUBSTITUTE(SUBSTITUTE(SUBSTITUTE(SUBSTITUTE(SUBSTITUTE(SUBSTITUTE(INDIRECT(ADDRESS(ROW($M389)+[1]Tablas!A$1,COLUMN($M390))),", ",""),"Aire","1"),"Agua","2"),"Fuego","3"),"Tierra","4"),"Luz","5"),"Oscuridad","6"))))</f>
        <v/>
      </c>
      <c r="AG390" s="15" t="str">
        <f ca="1">IF($AB390="","",IF(OR([1]Tablas!B$1&gt;MATCH("?*",$AB391:$AB407,0),INDEX($T:$T,ROW($M389)+[1]Tablas!B$1)&lt;5),"",IF(INDEX($T:$T,ROW($M389)+[1]Tablas!B$1)&lt;6,"000",SUBSTITUTE(SUBSTITUTE(SUBSTITUTE(SUBSTITUTE(SUBSTITUTE(SUBSTITUTE(SUBSTITUTE(INDIRECT(ADDRESS(ROW($M389)+[1]Tablas!B$1,COLUMN($M390))),", ",""),"Aire","1"),"Agua","2"),"Fuego","3"),"Tierra","4"),"Luz","5"),"Oscuridad","6"))))</f>
        <v/>
      </c>
      <c r="AH390" s="15" t="str">
        <f ca="1">IF($AB390="","",IF(OR([1]Tablas!C$1&gt;MATCH("?*",$AB391:$AB407,0),INDEX($T:$T,ROW($M389)+[1]Tablas!C$1)&lt;5),"",IF(INDEX($T:$T,ROW($M389)+[1]Tablas!C$1)&lt;6,"000",SUBSTITUTE(SUBSTITUTE(SUBSTITUTE(SUBSTITUTE(SUBSTITUTE(SUBSTITUTE(SUBSTITUTE(INDIRECT(ADDRESS(ROW($M389)+[1]Tablas!C$1,COLUMN($M390))),", ",""),"Aire","1"),"Agua","2"),"Fuego","3"),"Tierra","4"),"Luz","5"),"Oscuridad","6"))))</f>
        <v/>
      </c>
      <c r="AI390" s="15" t="str">
        <f ca="1">IF($AB390="","",IF(OR([1]Tablas!D$1&gt;MATCH("?*",$AB391:$AB407,0),INDEX($T:$T,ROW($M389)+[1]Tablas!D$1)&lt;5),"",IF(INDEX($T:$T,ROW($M389)+[1]Tablas!D$1)&lt;6,"000",SUBSTITUTE(SUBSTITUTE(SUBSTITUTE(SUBSTITUTE(SUBSTITUTE(SUBSTITUTE(SUBSTITUTE(INDIRECT(ADDRESS(ROW($M389)+[1]Tablas!D$1,COLUMN($M390))),", ",""),"Aire","1"),"Agua","2"),"Fuego","3"),"Tierra","4"),"Luz","5"),"Oscuridad","6"))))</f>
        <v/>
      </c>
      <c r="AJ390" s="15" t="str">
        <f ca="1">IF($AB390="","",IF(OR([1]Tablas!E$1&gt;MATCH("?*",$AB391:$AB407,0),INDEX($T:$T,ROW($M389)+[1]Tablas!E$1)&lt;5),"",IF(INDEX($T:$T,ROW($M389)+[1]Tablas!E$1)&lt;6,"000",SUBSTITUTE(SUBSTITUTE(SUBSTITUTE(SUBSTITUTE(SUBSTITUTE(SUBSTITUTE(SUBSTITUTE(INDIRECT(ADDRESS(ROW($M389)+[1]Tablas!E$1,COLUMN($M390))),", ",""),"Aire","1"),"Agua","2"),"Fuego","3"),"Tierra","4"),"Luz","5"),"Oscuridad","6"))))</f>
        <v/>
      </c>
      <c r="AK390" s="15" t="str">
        <f ca="1">IF($AB390="","",IF(OR([1]Tablas!F$1&gt;MATCH("?*",$AB391:$AB407,0),INDEX($T:$T,ROW($M389)+[1]Tablas!F$1)&lt;5),"",IF(INDEX($T:$T,ROW($M389)+[1]Tablas!F$1)&lt;6,"000",SUBSTITUTE(SUBSTITUTE(SUBSTITUTE(SUBSTITUTE(SUBSTITUTE(SUBSTITUTE(SUBSTITUTE(INDIRECT(ADDRESS(ROW($M389)+[1]Tablas!F$1,COLUMN($M390))),", ",""),"Aire","1"),"Agua","2"),"Fuego","3"),"Tierra","4"),"Luz","5"),"Oscuridad","6"))))</f>
        <v/>
      </c>
    </row>
    <row r="391" spans="1:37" x14ac:dyDescent="0.25">
      <c r="A391" s="71"/>
      <c r="B391" s="18" t="s">
        <v>508</v>
      </c>
      <c r="C391" s="15">
        <f t="shared" si="89"/>
        <v>25</v>
      </c>
      <c r="D391" s="15">
        <f t="shared" si="90"/>
        <v>1</v>
      </c>
      <c r="E391" s="15" t="s">
        <v>221</v>
      </c>
      <c r="F391" s="15" t="str">
        <f t="array" ref="F391">IF(C391&lt;&gt;"",ADDRESS(ROW(C391),COLUMN(C391))&amp;":"&amp;ADDRESS(ROW(C391)-1+MATCH(TRUE,C392:$C$463&lt;&gt;"",0),COLUMN(U391)),F390)</f>
        <v>$C$391:$U$392</v>
      </c>
      <c r="G391" s="18" t="s">
        <v>170</v>
      </c>
      <c r="H391" s="28" t="s">
        <v>919</v>
      </c>
      <c r="M391" s="18" t="str">
        <f>IFERROR(VLOOKUP(G391,ListaEfectos!$A$4:$F$77,6,0),"")</f>
        <v>Aire, Luz, Agua</v>
      </c>
      <c r="N391" s="46" t="str">
        <f>IF(G391="requerimiento","Desventaja",IFERROR(IF(VLOOKUP($G391,ListaEfectos!$A$4:$F$77,1,0)&lt;&gt;"","Efecto"),IFERROR(IF(VLOOKUP($G391,ListaDesventajas!$A$2:$A$24,1,0)&lt;&gt;"","Desventaja"),G391)))</f>
        <v>Efecto</v>
      </c>
      <c r="O391" s="17">
        <f ca="1">IF($N391="Efecto",IFERROR(VLOOKUP(H391,INDIRECT(VLOOKUP($G391,ListaEfectos!$A$4:$F$77,2,0)),2,0),0),IF($N391="Desventaja",IFERROR(VLOOKUP(H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25</v>
      </c>
      <c r="P391" s="15">
        <f ca="1">IF($N391="Efecto",IFERROR(VLOOKUP(I391,INDIRECT(VLOOKUP($G391,ListaEfectos!$A$4:$F$77,2,0)),2,0),0),IF($N391="Desventaja",IFERROR(VLOOKUP(I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0</v>
      </c>
      <c r="Q391" s="15">
        <f ca="1">IF($N391="Efecto",IFERROR(VLOOKUP(J391,INDIRECT(VLOOKUP($G391,ListaEfectos!$A$4:$F$77,2,0)),2,0),0),IF($N391="Desventaja",IFERROR(VLOOKUP(J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0</v>
      </c>
      <c r="R391" s="15">
        <f ca="1">IF($N391="Efecto",IFERROR(VLOOKUP(K391,INDIRECT(VLOOKUP($G391,ListaEfectos!$A$4:$F$77,2,0)),2,0),0),IF($N391="Desventaja",IFERROR(VLOOKUP(K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0</v>
      </c>
      <c r="S391" s="15">
        <f ca="1">IF($N391="Efecto",IFERROR(VLOOKUP(L391,INDIRECT(VLOOKUP($G391,ListaEfectos!$A$4:$F$77,2,0)),2,0),0),IF($N391="Desventaja",IFERROR(VLOOKUP(L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0</v>
      </c>
      <c r="T391" s="52">
        <f t="shared" ca="1" si="86"/>
        <v>25</v>
      </c>
      <c r="V391" s="15" t="str">
        <f t="shared" si="87"/>
        <v>Recuperar acción</v>
      </c>
      <c r="W391" s="15" t="str">
        <f t="shared" si="88"/>
        <v/>
      </c>
      <c r="X391" s="15" t="str">
        <f t="shared" si="91"/>
        <v/>
      </c>
      <c r="Y391" s="34" t="str">
        <f t="shared" ca="1" si="85"/>
        <v>Recuperar acción</v>
      </c>
      <c r="Z391" s="34" t="str">
        <f t="shared" ca="1" si="92"/>
        <v>Requerimiento (Sangre antigua)</v>
      </c>
      <c r="AA391" s="34" t="str">
        <f t="shared" ca="1" si="93"/>
        <v/>
      </c>
      <c r="AB391" s="61" t="str">
        <f t="shared" ca="1" si="94"/>
        <v>Recuperar acción</v>
      </c>
      <c r="AC391" s="62" t="str">
        <f t="shared" ca="1" si="95"/>
        <v>Requerimiento (Sangre antigua)</v>
      </c>
      <c r="AD391" s="56" t="str">
        <f t="shared" si="96"/>
        <v>Protocolo Reactivo Ac-01: Exaltación</v>
      </c>
      <c r="AE391" s="15" t="str">
        <f t="shared" ca="1" si="97"/>
        <v>Aire, Luz, Agua</v>
      </c>
      <c r="AF391" s="15" t="str">
        <f ca="1">IF($AB391="","",IF(OR([1]Tablas!A$1&gt;MATCH("?*",$AB392:$AB408,0),INDEX($T:$T,ROW($M390)+[1]Tablas!A$1)&lt;5),"",IF(INDEX($T:$T,ROW($M390)+[1]Tablas!A$1)&lt;6,"000",SUBSTITUTE(SUBSTITUTE(SUBSTITUTE(SUBSTITUTE(SUBSTITUTE(SUBSTITUTE(SUBSTITUTE(INDIRECT(ADDRESS(ROW($M390)+[1]Tablas!A$1,COLUMN($M391))),", ",""),"Aire","1"),"Agua","2"),"Fuego","3"),"Tierra","4"),"Luz","5"),"Oscuridad","6"))))</f>
        <v>152</v>
      </c>
      <c r="AG391" s="15" t="str">
        <f ca="1">IF($AB391="","",IF(OR([1]Tablas!B$1&gt;MATCH("?*",$AB392:$AB408,0),INDEX($T:$T,ROW($M390)+[1]Tablas!B$1)&lt;5),"",IF(INDEX($T:$T,ROW($M390)+[1]Tablas!B$1)&lt;6,"000",SUBSTITUTE(SUBSTITUTE(SUBSTITUTE(SUBSTITUTE(SUBSTITUTE(SUBSTITUTE(SUBSTITUTE(INDIRECT(ADDRESS(ROW($M390)+[1]Tablas!B$1,COLUMN($M391))),", ",""),"Aire","1"),"Agua","2"),"Fuego","3"),"Tierra","4"),"Luz","5"),"Oscuridad","6"))))</f>
        <v/>
      </c>
      <c r="AH391" s="15" t="str">
        <f ca="1">IF($AB391="","",IF(OR([1]Tablas!C$1&gt;MATCH("?*",$AB392:$AB408,0),INDEX($T:$T,ROW($M390)+[1]Tablas!C$1)&lt;5),"",IF(INDEX($T:$T,ROW($M390)+[1]Tablas!C$1)&lt;6,"000",SUBSTITUTE(SUBSTITUTE(SUBSTITUTE(SUBSTITUTE(SUBSTITUTE(SUBSTITUTE(SUBSTITUTE(INDIRECT(ADDRESS(ROW($M390)+[1]Tablas!C$1,COLUMN($M391))),", ",""),"Aire","1"),"Agua","2"),"Fuego","3"),"Tierra","4"),"Luz","5"),"Oscuridad","6"))))</f>
        <v/>
      </c>
      <c r="AI391" s="15" t="str">
        <f ca="1">IF($AB391="","",IF(OR([1]Tablas!D$1&gt;MATCH("?*",$AB392:$AB408,0),INDEX($T:$T,ROW($M390)+[1]Tablas!D$1)&lt;5),"",IF(INDEX($T:$T,ROW($M390)+[1]Tablas!D$1)&lt;6,"000",SUBSTITUTE(SUBSTITUTE(SUBSTITUTE(SUBSTITUTE(SUBSTITUTE(SUBSTITUTE(SUBSTITUTE(INDIRECT(ADDRESS(ROW($M390)+[1]Tablas!D$1,COLUMN($M391))),", ",""),"Aire","1"),"Agua","2"),"Fuego","3"),"Tierra","4"),"Luz","5"),"Oscuridad","6"))))</f>
        <v/>
      </c>
      <c r="AJ391" s="15" t="str">
        <f ca="1">IF($AB391="","",IF(OR([1]Tablas!E$1&gt;MATCH("?*",$AB392:$AB408,0),INDEX($T:$T,ROW($M390)+[1]Tablas!E$1)&lt;5),"",IF(INDEX($T:$T,ROW($M390)+[1]Tablas!E$1)&lt;6,"000",SUBSTITUTE(SUBSTITUTE(SUBSTITUTE(SUBSTITUTE(SUBSTITUTE(SUBSTITUTE(SUBSTITUTE(INDIRECT(ADDRESS(ROW($M390)+[1]Tablas!E$1,COLUMN($M391))),", ",""),"Aire","1"),"Agua","2"),"Fuego","3"),"Tierra","4"),"Luz","5"),"Oscuridad","6"))))</f>
        <v/>
      </c>
      <c r="AK391" s="15" t="str">
        <f ca="1">IF($AB391="","",IF(OR([1]Tablas!F$1&gt;MATCH("?*",$AB392:$AB408,0),INDEX($T:$T,ROW($M390)+[1]Tablas!F$1)&lt;5),"",IF(INDEX($T:$T,ROW($M390)+[1]Tablas!F$1)&lt;6,"000",SUBSTITUTE(SUBSTITUTE(SUBSTITUTE(SUBSTITUTE(SUBSTITUTE(SUBSTITUTE(SUBSTITUTE(INDIRECT(ADDRESS(ROW($M390)+[1]Tablas!F$1,COLUMN($M391))),", ",""),"Aire","1"),"Agua","2"),"Fuego","3"),"Tierra","4"),"Luz","5"),"Oscuridad","6"))))</f>
        <v/>
      </c>
    </row>
    <row r="392" spans="1:37" x14ac:dyDescent="0.25">
      <c r="A392" s="71"/>
      <c r="B392" s="18" t="s">
        <v>298</v>
      </c>
      <c r="C392" s="15" t="str">
        <f t="shared" si="89"/>
        <v/>
      </c>
      <c r="D392" s="15" t="str">
        <f t="shared" si="90"/>
        <v/>
      </c>
      <c r="F392" s="15" t="str">
        <f t="array" ref="F392">IF(C392&lt;&gt;"",ADDRESS(ROW(C392),COLUMN(C392))&amp;":"&amp;ADDRESS(ROW(C392)-1+MATCH(TRUE,C393:$C$463&lt;&gt;"",0),COLUMN(U392)),F391)</f>
        <v>$C$391:$U$392</v>
      </c>
      <c r="G392" s="18" t="s">
        <v>285</v>
      </c>
      <c r="H392" s="15" t="s">
        <v>1136</v>
      </c>
      <c r="M392" s="18" t="str">
        <f>IFERROR(VLOOKUP(G392,ListaEfectos!$A$4:$F$77,6,0),"")</f>
        <v/>
      </c>
      <c r="N392" s="46" t="str">
        <f>IF(G392="requerimiento","Desventaja",IFERROR(IF(VLOOKUP($G392,ListaEfectos!$A$4:$F$77,1,0)&lt;&gt;"","Efecto"),IFERROR(IF(VLOOKUP($G392,ListaDesventajas!$A$2:$A$24,1,0)&lt;&gt;"","Desventaja"),G392)))</f>
        <v>Desventaja</v>
      </c>
      <c r="O392" s="17">
        <f ca="1">IF($N392="Efecto",IFERROR(VLOOKUP(H392,INDIRECT(VLOOKUP($G392,ListaEfectos!$A$4:$F$77,2,0)),2,0),0),IF($N392="Desventaja",IFERROR(VLOOKUP(H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P392" s="15">
        <f ca="1">IF($N392="Efecto",IFERROR(VLOOKUP(I392,INDIRECT(VLOOKUP($G392,ListaEfectos!$A$4:$F$77,2,0)),2,0),0),IF($N392="Desventaja",IFERROR(VLOOKUP(I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Q392" s="15">
        <f ca="1">IF($N392="Efecto",IFERROR(VLOOKUP(J392,INDIRECT(VLOOKUP($G392,ListaEfectos!$A$4:$F$77,2,0)),2,0),0),IF($N392="Desventaja",IFERROR(VLOOKUP(J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R392" s="15">
        <f ca="1">IF($N392="Efecto",IFERROR(VLOOKUP(K392,INDIRECT(VLOOKUP($G392,ListaEfectos!$A$4:$F$77,2,0)),2,0),0),IF($N392="Desventaja",IFERROR(VLOOKUP(K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S392" s="15">
        <f ca="1">IF($N392="Efecto",IFERROR(VLOOKUP(L392,INDIRECT(VLOOKUP($G392,ListaEfectos!$A$4:$F$77,2,0)),2,0),0),IF($N392="Desventaja",IFERROR(VLOOKUP(L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T392" s="52">
        <f t="shared" ca="1" si="86"/>
        <v>0</v>
      </c>
      <c r="V392" s="15" t="str">
        <f t="shared" si="87"/>
        <v/>
      </c>
      <c r="W392" s="15" t="str">
        <f t="shared" si="88"/>
        <v>Requerimiento (Sangre antigua)</v>
      </c>
      <c r="X392" s="15" t="str">
        <f t="shared" si="91"/>
        <v/>
      </c>
      <c r="Y392" s="34" t="str">
        <f t="shared" ca="1" si="85"/>
        <v/>
      </c>
      <c r="Z392" s="34" t="str">
        <f t="shared" ca="1" si="92"/>
        <v/>
      </c>
      <c r="AA392" s="34" t="str">
        <f t="shared" ca="1" si="93"/>
        <v/>
      </c>
      <c r="AB392" s="61" t="str">
        <f t="shared" ca="1" si="94"/>
        <v/>
      </c>
      <c r="AC392" s="62" t="str">
        <f t="shared" ca="1" si="95"/>
        <v/>
      </c>
      <c r="AD392" s="56" t="str">
        <f t="shared" si="96"/>
        <v>Requerimiento</v>
      </c>
      <c r="AE392" s="15" t="str">
        <f t="shared" ca="1" si="97"/>
        <v/>
      </c>
      <c r="AF392" s="15" t="str">
        <f ca="1">IF($AB392="","",IF(OR([1]Tablas!A$1&gt;MATCH("?*",$AB393:$AB409,0),INDEX($T:$T,ROW($M391)+[1]Tablas!A$1)&lt;5),"",IF(INDEX($T:$T,ROW($M391)+[1]Tablas!A$1)&lt;6,"000",SUBSTITUTE(SUBSTITUTE(SUBSTITUTE(SUBSTITUTE(SUBSTITUTE(SUBSTITUTE(SUBSTITUTE(INDIRECT(ADDRESS(ROW($M391)+[1]Tablas!A$1,COLUMN($M392))),", ",""),"Aire","1"),"Agua","2"),"Fuego","3"),"Tierra","4"),"Luz","5"),"Oscuridad","6"))))</f>
        <v/>
      </c>
      <c r="AG392" s="15" t="str">
        <f ca="1">IF($AB392="","",IF(OR([1]Tablas!B$1&gt;MATCH("?*",$AB393:$AB409,0),INDEX($T:$T,ROW($M391)+[1]Tablas!B$1)&lt;5),"",IF(INDEX($T:$T,ROW($M391)+[1]Tablas!B$1)&lt;6,"000",SUBSTITUTE(SUBSTITUTE(SUBSTITUTE(SUBSTITUTE(SUBSTITUTE(SUBSTITUTE(SUBSTITUTE(INDIRECT(ADDRESS(ROW($M391)+[1]Tablas!B$1,COLUMN($M392))),", ",""),"Aire","1"),"Agua","2"),"Fuego","3"),"Tierra","4"),"Luz","5"),"Oscuridad","6"))))</f>
        <v/>
      </c>
      <c r="AH392" s="15" t="str">
        <f ca="1">IF($AB392="","",IF(OR([1]Tablas!C$1&gt;MATCH("?*",$AB393:$AB409,0),INDEX($T:$T,ROW($M391)+[1]Tablas!C$1)&lt;5),"",IF(INDEX($T:$T,ROW($M391)+[1]Tablas!C$1)&lt;6,"000",SUBSTITUTE(SUBSTITUTE(SUBSTITUTE(SUBSTITUTE(SUBSTITUTE(SUBSTITUTE(SUBSTITUTE(INDIRECT(ADDRESS(ROW($M391)+[1]Tablas!C$1,COLUMN($M392))),", ",""),"Aire","1"),"Agua","2"),"Fuego","3"),"Tierra","4"),"Luz","5"),"Oscuridad","6"))))</f>
        <v/>
      </c>
      <c r="AI392" s="15" t="str">
        <f ca="1">IF($AB392="","",IF(OR([1]Tablas!D$1&gt;MATCH("?*",$AB393:$AB409,0),INDEX($T:$T,ROW($M391)+[1]Tablas!D$1)&lt;5),"",IF(INDEX($T:$T,ROW($M391)+[1]Tablas!D$1)&lt;6,"000",SUBSTITUTE(SUBSTITUTE(SUBSTITUTE(SUBSTITUTE(SUBSTITUTE(SUBSTITUTE(SUBSTITUTE(INDIRECT(ADDRESS(ROW($M391)+[1]Tablas!D$1,COLUMN($M392))),", ",""),"Aire","1"),"Agua","2"),"Fuego","3"),"Tierra","4"),"Luz","5"),"Oscuridad","6"))))</f>
        <v/>
      </c>
      <c r="AJ392" s="15" t="str">
        <f ca="1">IF($AB392="","",IF(OR([1]Tablas!E$1&gt;MATCH("?*",$AB393:$AB409,0),INDEX($T:$T,ROW($M391)+[1]Tablas!E$1)&lt;5),"",IF(INDEX($T:$T,ROW($M391)+[1]Tablas!E$1)&lt;6,"000",SUBSTITUTE(SUBSTITUTE(SUBSTITUTE(SUBSTITUTE(SUBSTITUTE(SUBSTITUTE(SUBSTITUTE(INDIRECT(ADDRESS(ROW($M391)+[1]Tablas!E$1,COLUMN($M392))),", ",""),"Aire","1"),"Agua","2"),"Fuego","3"),"Tierra","4"),"Luz","5"),"Oscuridad","6"))))</f>
        <v/>
      </c>
      <c r="AK392" s="15" t="str">
        <f ca="1">IF($AB392="","",IF(OR([1]Tablas!F$1&gt;MATCH("?*",$AB393:$AB409,0),INDEX($T:$T,ROW($M391)+[1]Tablas!F$1)&lt;5),"",IF(INDEX($T:$T,ROW($M391)+[1]Tablas!F$1)&lt;6,"000",SUBSTITUTE(SUBSTITUTE(SUBSTITUTE(SUBSTITUTE(SUBSTITUTE(SUBSTITUTE(SUBSTITUTE(INDIRECT(ADDRESS(ROW($M391)+[1]Tablas!F$1,COLUMN($M392))),", ",""),"Aire","1"),"Agua","2"),"Fuego","3"),"Tierra","4"),"Luz","5"),"Oscuridad","6"))))</f>
        <v/>
      </c>
    </row>
    <row r="393" spans="1:37" x14ac:dyDescent="0.25">
      <c r="A393" s="71"/>
      <c r="B393" s="18" t="s">
        <v>509</v>
      </c>
      <c r="C393" s="15">
        <f t="shared" si="89"/>
        <v>35</v>
      </c>
      <c r="D393" s="15">
        <f t="shared" si="90"/>
        <v>1</v>
      </c>
      <c r="E393" s="15" t="s">
        <v>186</v>
      </c>
      <c r="F393" s="15" t="str">
        <f t="array" ref="F393">IF(C393&lt;&gt;"",ADDRESS(ROW(C393),COLUMN(C393))&amp;":"&amp;ADDRESS(ROW(C393)-1+MATCH(TRUE,C394:$C$463&lt;&gt;"",0),COLUMN(U393)),F392)</f>
        <v>$C$393:$U$396</v>
      </c>
      <c r="G393" s="18" t="s">
        <v>238</v>
      </c>
      <c r="H393" s="29" t="s">
        <v>358</v>
      </c>
      <c r="M393" s="18" t="str">
        <f>IFERROR(VLOOKUP(G393,ListaEfectos!$A$4:$F$77,6,0),"")</f>
        <v>Agua, Aire, Oscuridad</v>
      </c>
      <c r="N393" s="46" t="str">
        <f>IF(G393="requerimiento","Desventaja",IFERROR(IF(VLOOKUP($G393,ListaEfectos!$A$4:$F$77,1,0)&lt;&gt;"","Efecto"),IFERROR(IF(VLOOKUP($G393,ListaDesventajas!$A$2:$A$24,1,0)&lt;&gt;"","Desventaja"),G393)))</f>
        <v>Efecto</v>
      </c>
      <c r="O393" s="17">
        <f ca="1">IF($N393="Efecto",IFERROR(VLOOKUP(H393,INDIRECT(VLOOKUP($G393,ListaEfectos!$A$4:$F$77,2,0)),2,0),0),IF($N393="Desventaja",IFERROR(VLOOKUP(H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5</v>
      </c>
      <c r="P393" s="15">
        <f ca="1">IF($N393="Efecto",IFERROR(VLOOKUP(I393,INDIRECT(VLOOKUP($G393,ListaEfectos!$A$4:$F$77,2,0)),2,0),0),IF($N393="Desventaja",IFERROR(VLOOKUP(I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0</v>
      </c>
      <c r="Q393" s="15">
        <f ca="1">IF($N393="Efecto",IFERROR(VLOOKUP(J393,INDIRECT(VLOOKUP($G393,ListaEfectos!$A$4:$F$77,2,0)),2,0),0),IF($N393="Desventaja",IFERROR(VLOOKUP(J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0</v>
      </c>
      <c r="R393" s="15">
        <f ca="1">IF($N393="Efecto",IFERROR(VLOOKUP(K393,INDIRECT(VLOOKUP($G393,ListaEfectos!$A$4:$F$77,2,0)),2,0),0),IF($N393="Desventaja",IFERROR(VLOOKUP(K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0</v>
      </c>
      <c r="S393" s="15">
        <f ca="1">IF($N393="Efecto",IFERROR(VLOOKUP(L393,INDIRECT(VLOOKUP($G393,ListaEfectos!$A$4:$F$77,2,0)),2,0),0),IF($N393="Desventaja",IFERROR(VLOOKUP(L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0</v>
      </c>
      <c r="T393" s="52">
        <f t="shared" ca="1" si="86"/>
        <v>5</v>
      </c>
      <c r="V393" s="15" t="str">
        <f t="shared" si="87"/>
        <v>Ataque adicional limitado (+1)</v>
      </c>
      <c r="W393" s="15" t="str">
        <f t="shared" si="88"/>
        <v/>
      </c>
      <c r="X393" s="15" t="str">
        <f t="shared" si="91"/>
        <v/>
      </c>
      <c r="Y393" s="34" t="str">
        <f t="shared" ca="1" si="85"/>
        <v>Ataque adicional limitado (+1), Ataque predeterminado (Casi Imposible (240)), Ataque a Distancia (5 metros)</v>
      </c>
      <c r="Z393" s="34" t="str">
        <f t="shared" ca="1" si="92"/>
        <v>Requerimiento (Sangre antigua)</v>
      </c>
      <c r="AA393" s="34" t="str">
        <f t="shared" ca="1" si="93"/>
        <v/>
      </c>
      <c r="AB393" s="61" t="str">
        <f t="shared" ca="1" si="94"/>
        <v>Ataque adicional limitado (+1), Ataque predeterminado (Casi Imposible (240)), Ataque a Distancia (5 metros)</v>
      </c>
      <c r="AC393" s="62" t="str">
        <f t="shared" ca="1" si="95"/>
        <v>Requerimiento (Sangre antigua)</v>
      </c>
      <c r="AD393" s="56" t="str">
        <f t="shared" si="96"/>
        <v>Protocolo Ofensivo At-01: Filo De Sólomon</v>
      </c>
      <c r="AE393" s="15" t="str">
        <f t="shared" ca="1" si="97"/>
        <v/>
      </c>
      <c r="AF393" s="15" t="str">
        <f ca="1">IF($AB393="","",IF(OR([1]Tablas!A$1&gt;MATCH("?*",$AB394:$AB410,0),INDEX($T:$T,ROW($M392)+[1]Tablas!A$1)&lt;5),"",IF(INDEX($T:$T,ROW($M392)+[1]Tablas!A$1)&lt;6,"000",SUBSTITUTE(SUBSTITUTE(SUBSTITUTE(SUBSTITUTE(SUBSTITUTE(SUBSTITUTE(SUBSTITUTE(INDIRECT(ADDRESS(ROW($M392)+[1]Tablas!A$1,COLUMN($M393))),", ",""),"Aire","1"),"Agua","2"),"Fuego","3"),"Tierra","4"),"Luz","5"),"Oscuridad","6"))))</f>
        <v>000</v>
      </c>
      <c r="AG393" s="15" t="str">
        <f ca="1">IF($AB393="","",IF(OR([1]Tablas!B$1&gt;MATCH("?*",$AB394:$AB410,0),INDEX($T:$T,ROW($M392)+[1]Tablas!B$1)&lt;5),"",IF(INDEX($T:$T,ROW($M392)+[1]Tablas!B$1)&lt;6,"000",SUBSTITUTE(SUBSTITUTE(SUBSTITUTE(SUBSTITUTE(SUBSTITUTE(SUBSTITUTE(SUBSTITUTE(INDIRECT(ADDRESS(ROW($M392)+[1]Tablas!B$1,COLUMN($M393))),", ",""),"Aire","1"),"Agua","2"),"Fuego","3"),"Tierra","4"),"Luz","5"),"Oscuridad","6"))))</f>
        <v>564</v>
      </c>
      <c r="AH393" s="15" t="str">
        <f ca="1">IF($AB393="","",IF(OR([1]Tablas!C$1&gt;MATCH("?*",$AB394:$AB410,0),INDEX($T:$T,ROW($M392)+[1]Tablas!C$1)&lt;5),"",IF(INDEX($T:$T,ROW($M392)+[1]Tablas!C$1)&lt;6,"000",SUBSTITUTE(SUBSTITUTE(SUBSTITUTE(SUBSTITUTE(SUBSTITUTE(SUBSTITUTE(SUBSTITUTE(INDIRECT(ADDRESS(ROW($M392)+[1]Tablas!C$1,COLUMN($M393))),", ",""),"Aire","1"),"Agua","2"),"Fuego","3"),"Tierra","4"),"Luz","5"),"Oscuridad","6"))))</f>
        <v>000</v>
      </c>
      <c r="AI393" s="15" t="str">
        <f ca="1">IF($AB393="","",IF(OR([1]Tablas!D$1&gt;MATCH("?*",$AB394:$AB410,0),INDEX($T:$T,ROW($M392)+[1]Tablas!D$1)&lt;5),"",IF(INDEX($T:$T,ROW($M392)+[1]Tablas!D$1)&lt;6,"000",SUBSTITUTE(SUBSTITUTE(SUBSTITUTE(SUBSTITUTE(SUBSTITUTE(SUBSTITUTE(SUBSTITUTE(INDIRECT(ADDRESS(ROW($M392)+[1]Tablas!D$1,COLUMN($M393))),", ",""),"Aire","1"),"Agua","2"),"Fuego","3"),"Tierra","4"),"Luz","5"),"Oscuridad","6"))))</f>
        <v/>
      </c>
      <c r="AJ393" s="15" t="str">
        <f ca="1">IF($AB393="","",IF(OR([1]Tablas!E$1&gt;MATCH("?*",$AB394:$AB410,0),INDEX($T:$T,ROW($M392)+[1]Tablas!E$1)&lt;5),"",IF(INDEX($T:$T,ROW($M392)+[1]Tablas!E$1)&lt;6,"000",SUBSTITUTE(SUBSTITUTE(SUBSTITUTE(SUBSTITUTE(SUBSTITUTE(SUBSTITUTE(SUBSTITUTE(INDIRECT(ADDRESS(ROW($M392)+[1]Tablas!E$1,COLUMN($M393))),", ",""),"Aire","1"),"Agua","2"),"Fuego","3"),"Tierra","4"),"Luz","5"),"Oscuridad","6"))))</f>
        <v/>
      </c>
      <c r="AK393" s="15" t="str">
        <f ca="1">IF($AB393="","",IF(OR([1]Tablas!F$1&gt;MATCH("?*",$AB394:$AB410,0),INDEX($T:$T,ROW($M392)+[1]Tablas!F$1)&lt;5),"",IF(INDEX($T:$T,ROW($M392)+[1]Tablas!F$1)&lt;6,"000",SUBSTITUTE(SUBSTITUTE(SUBSTITUTE(SUBSTITUTE(SUBSTITUTE(SUBSTITUTE(SUBSTITUTE(INDIRECT(ADDRESS(ROW($M392)+[1]Tablas!F$1,COLUMN($M393))),", ",""),"Aire","1"),"Agua","2"),"Fuego","3"),"Tierra","4"),"Luz","5"),"Oscuridad","6"))))</f>
        <v/>
      </c>
    </row>
    <row r="394" spans="1:37" x14ac:dyDescent="0.25">
      <c r="A394" s="71"/>
      <c r="C394" s="15" t="str">
        <f t="shared" si="89"/>
        <v/>
      </c>
      <c r="D394" s="15" t="str">
        <f t="shared" si="90"/>
        <v/>
      </c>
      <c r="E394" s="15" t="s">
        <v>222</v>
      </c>
      <c r="F394" s="15" t="str">
        <f t="array" ref="F394">IF(C394&lt;&gt;"",ADDRESS(ROW(C394),COLUMN(C394))&amp;":"&amp;ADDRESS(ROW(C394)-1+MATCH(TRUE,C395:$C$463&lt;&gt;"",0),COLUMN(U394)),F393)</f>
        <v>$C$393:$U$396</v>
      </c>
      <c r="G394" s="18" t="s">
        <v>999</v>
      </c>
      <c r="H394" s="15" t="s">
        <v>550</v>
      </c>
      <c r="M394" s="18" t="str">
        <f>IFERROR(VLOOKUP(G394,ListaEfectos!$A$4:$F$77,6,0),"")</f>
        <v>Luz, Oscuridad, Tierra</v>
      </c>
      <c r="N394" s="46" t="str">
        <f>IF(G394="requerimiento","Desventaja",IFERROR(IF(VLOOKUP($G394,ListaEfectos!$A$4:$F$77,1,0)&lt;&gt;"","Efecto"),IFERROR(IF(VLOOKUP($G394,ListaDesventajas!$A$2:$A$24,1,0)&lt;&gt;"","Desventaja"),G394)))</f>
        <v>Efecto</v>
      </c>
      <c r="O394" s="17">
        <f ca="1">IF($N394="Efecto",IFERROR(VLOOKUP(H394,INDIRECT(VLOOKUP($G394,ListaEfectos!$A$4:$F$77,2,0)),2,0),0),IF($N394="Desventaja",IFERROR(VLOOKUP(H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15</v>
      </c>
      <c r="P394" s="15">
        <f ca="1">IF($N394="Efecto",IFERROR(VLOOKUP(I394,INDIRECT(VLOOKUP($G394,ListaEfectos!$A$4:$F$77,2,0)),2,0),0),IF($N394="Desventaja",IFERROR(VLOOKUP(I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0</v>
      </c>
      <c r="Q394" s="15">
        <f ca="1">IF($N394="Efecto",IFERROR(VLOOKUP(J394,INDIRECT(VLOOKUP($G394,ListaEfectos!$A$4:$F$77,2,0)),2,0),0),IF($N394="Desventaja",IFERROR(VLOOKUP(J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0</v>
      </c>
      <c r="R394" s="15">
        <f ca="1">IF($N394="Efecto",IFERROR(VLOOKUP(K394,INDIRECT(VLOOKUP($G394,ListaEfectos!$A$4:$F$77,2,0)),2,0),0),IF($N394="Desventaja",IFERROR(VLOOKUP(K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0</v>
      </c>
      <c r="S394" s="15">
        <f ca="1">IF($N394="Efecto",IFERROR(VLOOKUP(L394,INDIRECT(VLOOKUP($G394,ListaEfectos!$A$4:$F$77,2,0)),2,0),0),IF($N394="Desventaja",IFERROR(VLOOKUP(L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0</v>
      </c>
      <c r="T394" s="52">
        <f t="shared" ca="1" si="86"/>
        <v>15</v>
      </c>
      <c r="V394" s="15" t="str">
        <f t="shared" si="87"/>
        <v>Ataque predeterminado (Casi Imposible (240))</v>
      </c>
      <c r="W394" s="15" t="str">
        <f t="shared" si="88"/>
        <v/>
      </c>
      <c r="X394" s="15" t="str">
        <f t="shared" si="91"/>
        <v/>
      </c>
      <c r="Y394" s="34" t="str">
        <f t="shared" ca="1" si="85"/>
        <v/>
      </c>
      <c r="Z394" s="34" t="str">
        <f t="shared" ca="1" si="92"/>
        <v/>
      </c>
      <c r="AA394" s="34" t="str">
        <f t="shared" ca="1" si="93"/>
        <v/>
      </c>
      <c r="AB394" s="61" t="str">
        <f t="shared" ca="1" si="94"/>
        <v/>
      </c>
      <c r="AC394" s="62" t="str">
        <f t="shared" ca="1" si="95"/>
        <v/>
      </c>
      <c r="AD394" s="56" t="str">
        <f t="shared" si="96"/>
        <v/>
      </c>
      <c r="AE394" s="15" t="str">
        <f t="shared" ca="1" si="97"/>
        <v/>
      </c>
      <c r="AF394" s="15" t="str">
        <f ca="1">IF($AB394="","",IF(OR([1]Tablas!A$1&gt;MATCH("?*",$AB395:$AB411,0),INDEX($T:$T,ROW($M393)+[1]Tablas!A$1)&lt;5),"",IF(INDEX($T:$T,ROW($M393)+[1]Tablas!A$1)&lt;6,"000",SUBSTITUTE(SUBSTITUTE(SUBSTITUTE(SUBSTITUTE(SUBSTITUTE(SUBSTITUTE(SUBSTITUTE(INDIRECT(ADDRESS(ROW($M393)+[1]Tablas!A$1,COLUMN($M394))),", ",""),"Aire","1"),"Agua","2"),"Fuego","3"),"Tierra","4"),"Luz","5"),"Oscuridad","6"))))</f>
        <v/>
      </c>
      <c r="AG394" s="15" t="str">
        <f ca="1">IF($AB394="","",IF(OR([1]Tablas!B$1&gt;MATCH("?*",$AB395:$AB411,0),INDEX($T:$T,ROW($M393)+[1]Tablas!B$1)&lt;5),"",IF(INDEX($T:$T,ROW($M393)+[1]Tablas!B$1)&lt;6,"000",SUBSTITUTE(SUBSTITUTE(SUBSTITUTE(SUBSTITUTE(SUBSTITUTE(SUBSTITUTE(SUBSTITUTE(INDIRECT(ADDRESS(ROW($M393)+[1]Tablas!B$1,COLUMN($M394))),", ",""),"Aire","1"),"Agua","2"),"Fuego","3"),"Tierra","4"),"Luz","5"),"Oscuridad","6"))))</f>
        <v/>
      </c>
      <c r="AH394" s="15" t="str">
        <f ca="1">IF($AB394="","",IF(OR([1]Tablas!C$1&gt;MATCH("?*",$AB395:$AB411,0),INDEX($T:$T,ROW($M393)+[1]Tablas!C$1)&lt;5),"",IF(INDEX($T:$T,ROW($M393)+[1]Tablas!C$1)&lt;6,"000",SUBSTITUTE(SUBSTITUTE(SUBSTITUTE(SUBSTITUTE(SUBSTITUTE(SUBSTITUTE(SUBSTITUTE(INDIRECT(ADDRESS(ROW($M393)+[1]Tablas!C$1,COLUMN($M394))),", ",""),"Aire","1"),"Agua","2"),"Fuego","3"),"Tierra","4"),"Luz","5"),"Oscuridad","6"))))</f>
        <v/>
      </c>
      <c r="AI394" s="15" t="str">
        <f ca="1">IF($AB394="","",IF(OR([1]Tablas!D$1&gt;MATCH("?*",$AB395:$AB411,0),INDEX($T:$T,ROW($M393)+[1]Tablas!D$1)&lt;5),"",IF(INDEX($T:$T,ROW($M393)+[1]Tablas!D$1)&lt;6,"000",SUBSTITUTE(SUBSTITUTE(SUBSTITUTE(SUBSTITUTE(SUBSTITUTE(SUBSTITUTE(SUBSTITUTE(INDIRECT(ADDRESS(ROW($M393)+[1]Tablas!D$1,COLUMN($M394))),", ",""),"Aire","1"),"Agua","2"),"Fuego","3"),"Tierra","4"),"Luz","5"),"Oscuridad","6"))))</f>
        <v/>
      </c>
      <c r="AJ394" s="15" t="str">
        <f ca="1">IF($AB394="","",IF(OR([1]Tablas!E$1&gt;MATCH("?*",$AB395:$AB411,0),INDEX($T:$T,ROW($M393)+[1]Tablas!E$1)&lt;5),"",IF(INDEX($T:$T,ROW($M393)+[1]Tablas!E$1)&lt;6,"000",SUBSTITUTE(SUBSTITUTE(SUBSTITUTE(SUBSTITUTE(SUBSTITUTE(SUBSTITUTE(SUBSTITUTE(INDIRECT(ADDRESS(ROW($M393)+[1]Tablas!E$1,COLUMN($M394))),", ",""),"Aire","1"),"Agua","2"),"Fuego","3"),"Tierra","4"),"Luz","5"),"Oscuridad","6"))))</f>
        <v/>
      </c>
      <c r="AK394" s="15" t="str">
        <f ca="1">IF($AB394="","",IF(OR([1]Tablas!F$1&gt;MATCH("?*",$AB395:$AB411,0),INDEX($T:$T,ROW($M393)+[1]Tablas!F$1)&lt;5),"",IF(INDEX($T:$T,ROW($M393)+[1]Tablas!F$1)&lt;6,"000",SUBSTITUTE(SUBSTITUTE(SUBSTITUTE(SUBSTITUTE(SUBSTITUTE(SUBSTITUTE(SUBSTITUTE(INDIRECT(ADDRESS(ROW($M393)+[1]Tablas!F$1,COLUMN($M394))),", ",""),"Aire","1"),"Agua","2"),"Fuego","3"),"Tierra","4"),"Luz","5"),"Oscuridad","6"))))</f>
        <v/>
      </c>
    </row>
    <row r="395" spans="1:37" x14ac:dyDescent="0.25">
      <c r="A395" s="71"/>
      <c r="C395" s="15" t="str">
        <f t="shared" si="89"/>
        <v/>
      </c>
      <c r="D395" s="15" t="str">
        <f t="shared" si="90"/>
        <v/>
      </c>
      <c r="E395" s="15" t="s">
        <v>223</v>
      </c>
      <c r="F395" s="15" t="str">
        <f t="array" ref="F395">IF(C395&lt;&gt;"",ADDRESS(ROW(C395),COLUMN(C395))&amp;":"&amp;ADDRESS(ROW(C395)-1+MATCH(TRUE,C396:$C$463&lt;&gt;"",0),COLUMN(U395)),F394)</f>
        <v>$C$393:$U$396</v>
      </c>
      <c r="G395" s="18" t="s">
        <v>243</v>
      </c>
      <c r="H395" s="28" t="s">
        <v>657</v>
      </c>
      <c r="M395" s="18" t="str">
        <f>IFERROR(VLOOKUP(G395,ListaEfectos!$A$4:$F$77,6,0),"")</f>
        <v>Agua, Aire, Fuego</v>
      </c>
      <c r="N395" s="46" t="str">
        <f>IF(G395="requerimiento","Desventaja",IFERROR(IF(VLOOKUP($G395,ListaEfectos!$A$4:$F$77,1,0)&lt;&gt;"","Efecto"),IFERROR(IF(VLOOKUP($G395,ListaDesventajas!$A$2:$A$24,1,0)&lt;&gt;"","Desventaja"),G395)))</f>
        <v>Efecto</v>
      </c>
      <c r="O395" s="17">
        <f ca="1">IF($N395="Efecto",IFERROR(VLOOKUP(H395,INDIRECT(VLOOKUP($G395,ListaEfectos!$A$4:$F$77,2,0)),2,0),0),IF($N395="Desventaja",IFERROR(VLOOKUP(H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5</v>
      </c>
      <c r="P395" s="15">
        <f ca="1">IF($N395="Efecto",IFERROR(VLOOKUP(I395,INDIRECT(VLOOKUP($G395,ListaEfectos!$A$4:$F$77,2,0)),2,0),0),IF($N395="Desventaja",IFERROR(VLOOKUP(I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0</v>
      </c>
      <c r="Q395" s="15">
        <f ca="1">IF($N395="Efecto",IFERROR(VLOOKUP(J395,INDIRECT(VLOOKUP($G395,ListaEfectos!$A$4:$F$77,2,0)),2,0),0),IF($N395="Desventaja",IFERROR(VLOOKUP(J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0</v>
      </c>
      <c r="R395" s="15">
        <f ca="1">IF($N395="Efecto",IFERROR(VLOOKUP(K395,INDIRECT(VLOOKUP($G395,ListaEfectos!$A$4:$F$77,2,0)),2,0),0),IF($N395="Desventaja",IFERROR(VLOOKUP(K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0</v>
      </c>
      <c r="S395" s="15">
        <f ca="1">IF($N395="Efecto",IFERROR(VLOOKUP(L395,INDIRECT(VLOOKUP($G395,ListaEfectos!$A$4:$F$77,2,0)),2,0),0),IF($N395="Desventaja",IFERROR(VLOOKUP(L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0</v>
      </c>
      <c r="T395" s="52">
        <f t="shared" ca="1" si="86"/>
        <v>5</v>
      </c>
      <c r="V395" s="15" t="str">
        <f t="shared" si="87"/>
        <v>Ataque a Distancia (5 metros)</v>
      </c>
      <c r="W395" s="15" t="str">
        <f t="shared" si="88"/>
        <v/>
      </c>
      <c r="X395" s="15" t="str">
        <f t="shared" si="91"/>
        <v/>
      </c>
      <c r="Y395" s="34" t="str">
        <f t="shared" ca="1" si="85"/>
        <v/>
      </c>
      <c r="Z395" s="34" t="str">
        <f t="shared" ca="1" si="92"/>
        <v/>
      </c>
      <c r="AA395" s="34" t="str">
        <f t="shared" ca="1" si="93"/>
        <v/>
      </c>
      <c r="AB395" s="61" t="str">
        <f t="shared" ca="1" si="94"/>
        <v/>
      </c>
      <c r="AC395" s="62" t="str">
        <f t="shared" ca="1" si="95"/>
        <v/>
      </c>
      <c r="AD395" s="56" t="str">
        <f t="shared" si="96"/>
        <v/>
      </c>
      <c r="AE395" s="15" t="str">
        <f t="shared" ca="1" si="97"/>
        <v/>
      </c>
      <c r="AF395" s="15" t="str">
        <f ca="1">IF($AB395="","",IF(OR([1]Tablas!A$1&gt;MATCH("?*",$AB396:$AB412,0),INDEX($T:$T,ROW($M394)+[1]Tablas!A$1)&lt;5),"",IF(INDEX($T:$T,ROW($M394)+[1]Tablas!A$1)&lt;6,"000",SUBSTITUTE(SUBSTITUTE(SUBSTITUTE(SUBSTITUTE(SUBSTITUTE(SUBSTITUTE(SUBSTITUTE(INDIRECT(ADDRESS(ROW($M394)+[1]Tablas!A$1,COLUMN($M395))),", ",""),"Aire","1"),"Agua","2"),"Fuego","3"),"Tierra","4"),"Luz","5"),"Oscuridad","6"))))</f>
        <v/>
      </c>
      <c r="AG395" s="15" t="str">
        <f ca="1">IF($AB395="","",IF(OR([1]Tablas!B$1&gt;MATCH("?*",$AB396:$AB412,0),INDEX($T:$T,ROW($M394)+[1]Tablas!B$1)&lt;5),"",IF(INDEX($T:$T,ROW($M394)+[1]Tablas!B$1)&lt;6,"000",SUBSTITUTE(SUBSTITUTE(SUBSTITUTE(SUBSTITUTE(SUBSTITUTE(SUBSTITUTE(SUBSTITUTE(INDIRECT(ADDRESS(ROW($M394)+[1]Tablas!B$1,COLUMN($M395))),", ",""),"Aire","1"),"Agua","2"),"Fuego","3"),"Tierra","4"),"Luz","5"),"Oscuridad","6"))))</f>
        <v/>
      </c>
      <c r="AH395" s="15" t="str">
        <f ca="1">IF($AB395="","",IF(OR([1]Tablas!C$1&gt;MATCH("?*",$AB396:$AB412,0),INDEX($T:$T,ROW($M394)+[1]Tablas!C$1)&lt;5),"",IF(INDEX($T:$T,ROW($M394)+[1]Tablas!C$1)&lt;6,"000",SUBSTITUTE(SUBSTITUTE(SUBSTITUTE(SUBSTITUTE(SUBSTITUTE(SUBSTITUTE(SUBSTITUTE(INDIRECT(ADDRESS(ROW($M394)+[1]Tablas!C$1,COLUMN($M395))),", ",""),"Aire","1"),"Agua","2"),"Fuego","3"),"Tierra","4"),"Luz","5"),"Oscuridad","6"))))</f>
        <v/>
      </c>
      <c r="AI395" s="15" t="str">
        <f ca="1">IF($AB395="","",IF(OR([1]Tablas!D$1&gt;MATCH("?*",$AB396:$AB412,0),INDEX($T:$T,ROW($M394)+[1]Tablas!D$1)&lt;5),"",IF(INDEX($T:$T,ROW($M394)+[1]Tablas!D$1)&lt;6,"000",SUBSTITUTE(SUBSTITUTE(SUBSTITUTE(SUBSTITUTE(SUBSTITUTE(SUBSTITUTE(SUBSTITUTE(INDIRECT(ADDRESS(ROW($M394)+[1]Tablas!D$1,COLUMN($M395))),", ",""),"Aire","1"),"Agua","2"),"Fuego","3"),"Tierra","4"),"Luz","5"),"Oscuridad","6"))))</f>
        <v/>
      </c>
      <c r="AJ395" s="15" t="str">
        <f ca="1">IF($AB395="","",IF(OR([1]Tablas!E$1&gt;MATCH("?*",$AB396:$AB412,0),INDEX($T:$T,ROW($M394)+[1]Tablas!E$1)&lt;5),"",IF(INDEX($T:$T,ROW($M394)+[1]Tablas!E$1)&lt;6,"000",SUBSTITUTE(SUBSTITUTE(SUBSTITUTE(SUBSTITUTE(SUBSTITUTE(SUBSTITUTE(SUBSTITUTE(INDIRECT(ADDRESS(ROW($M394)+[1]Tablas!E$1,COLUMN($M395))),", ",""),"Aire","1"),"Agua","2"),"Fuego","3"),"Tierra","4"),"Luz","5"),"Oscuridad","6"))))</f>
        <v/>
      </c>
      <c r="AK395" s="15" t="str">
        <f ca="1">IF($AB395="","",IF(OR([1]Tablas!F$1&gt;MATCH("?*",$AB396:$AB412,0),INDEX($T:$T,ROW($M394)+[1]Tablas!F$1)&lt;5),"",IF(INDEX($T:$T,ROW($M394)+[1]Tablas!F$1)&lt;6,"000",SUBSTITUTE(SUBSTITUTE(SUBSTITUTE(SUBSTITUTE(SUBSTITUTE(SUBSTITUTE(SUBSTITUTE(INDIRECT(ADDRESS(ROW($M394)+[1]Tablas!F$1,COLUMN($M395))),", ",""),"Aire","1"),"Agua","2"),"Fuego","3"),"Tierra","4"),"Luz","5"),"Oscuridad","6"))))</f>
        <v/>
      </c>
    </row>
    <row r="396" spans="1:37" x14ac:dyDescent="0.25">
      <c r="A396" s="71"/>
      <c r="B396" s="18" t="s">
        <v>298</v>
      </c>
      <c r="C396" s="15" t="str">
        <f t="shared" si="89"/>
        <v/>
      </c>
      <c r="D396" s="15" t="str">
        <f t="shared" si="90"/>
        <v/>
      </c>
      <c r="F396" s="15" t="str">
        <f t="array" ref="F396">IF(C396&lt;&gt;"",ADDRESS(ROW(C396),COLUMN(C396))&amp;":"&amp;ADDRESS(ROW(C396)-1+MATCH(TRUE,C397:$C$463&lt;&gt;"",0),COLUMN(U396)),F395)</f>
        <v>$C$393:$U$396</v>
      </c>
      <c r="G396" s="18" t="s">
        <v>285</v>
      </c>
      <c r="H396" s="15" t="s">
        <v>1136</v>
      </c>
      <c r="M396" s="18" t="str">
        <f>IFERROR(VLOOKUP(G396,ListaEfectos!$A$4:$F$77,6,0),"")</f>
        <v/>
      </c>
      <c r="N396" s="46" t="str">
        <f>IF(G396="requerimiento","Desventaja",IFERROR(IF(VLOOKUP($G396,ListaEfectos!$A$4:$F$77,1,0)&lt;&gt;"","Efecto"),IFERROR(IF(VLOOKUP($G396,ListaDesventajas!$A$2:$A$24,1,0)&lt;&gt;"","Desventaja"),G396)))</f>
        <v>Desventaja</v>
      </c>
      <c r="O396" s="17">
        <f ca="1">IF($N396="Efecto",IFERROR(VLOOKUP(H396,INDIRECT(VLOOKUP($G396,ListaEfectos!$A$4:$F$77,2,0)),2,0),0),IF($N396="Desventaja",IFERROR(VLOOKUP(H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P396" s="15">
        <f ca="1">IF($N396="Efecto",IFERROR(VLOOKUP(I396,INDIRECT(VLOOKUP($G396,ListaEfectos!$A$4:$F$77,2,0)),2,0),0),IF($N396="Desventaja",IFERROR(VLOOKUP(I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Q396" s="15">
        <f ca="1">IF($N396="Efecto",IFERROR(VLOOKUP(J396,INDIRECT(VLOOKUP($G396,ListaEfectos!$A$4:$F$77,2,0)),2,0),0),IF($N396="Desventaja",IFERROR(VLOOKUP(J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R396" s="15">
        <f ca="1">IF($N396="Efecto",IFERROR(VLOOKUP(K396,INDIRECT(VLOOKUP($G396,ListaEfectos!$A$4:$F$77,2,0)),2,0),0),IF($N396="Desventaja",IFERROR(VLOOKUP(K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S396" s="15">
        <f ca="1">IF($N396="Efecto",IFERROR(VLOOKUP(L396,INDIRECT(VLOOKUP($G396,ListaEfectos!$A$4:$F$77,2,0)),2,0),0),IF($N396="Desventaja",IFERROR(VLOOKUP(L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T396" s="52">
        <f t="shared" ca="1" si="86"/>
        <v>0</v>
      </c>
      <c r="V396" s="15" t="str">
        <f t="shared" si="87"/>
        <v/>
      </c>
      <c r="W396" s="15" t="str">
        <f t="shared" si="88"/>
        <v>Requerimiento (Sangre antigua)</v>
      </c>
      <c r="X396" s="15" t="str">
        <f t="shared" si="91"/>
        <v/>
      </c>
      <c r="Y396" s="34" t="str">
        <f t="shared" ca="1" si="85"/>
        <v/>
      </c>
      <c r="Z396" s="34" t="str">
        <f t="shared" ca="1" si="92"/>
        <v/>
      </c>
      <c r="AA396" s="34" t="str">
        <f t="shared" ca="1" si="93"/>
        <v/>
      </c>
      <c r="AB396" s="61" t="str">
        <f t="shared" ca="1" si="94"/>
        <v/>
      </c>
      <c r="AC396" s="62" t="str">
        <f t="shared" ca="1" si="95"/>
        <v/>
      </c>
      <c r="AD396" s="56" t="str">
        <f t="shared" si="96"/>
        <v>Requerimiento</v>
      </c>
      <c r="AE396" s="15" t="str">
        <f t="shared" ca="1" si="97"/>
        <v/>
      </c>
      <c r="AF396" s="15" t="str">
        <f ca="1">IF($AB396="","",IF(OR([1]Tablas!A$1&gt;MATCH("?*",$AB397:$AB413,0),INDEX($T:$T,ROW($M395)+[1]Tablas!A$1)&lt;5),"",IF(INDEX($T:$T,ROW($M395)+[1]Tablas!A$1)&lt;6,"000",SUBSTITUTE(SUBSTITUTE(SUBSTITUTE(SUBSTITUTE(SUBSTITUTE(SUBSTITUTE(SUBSTITUTE(INDIRECT(ADDRESS(ROW($M395)+[1]Tablas!A$1,COLUMN($M396))),", ",""),"Aire","1"),"Agua","2"),"Fuego","3"),"Tierra","4"),"Luz","5"),"Oscuridad","6"))))</f>
        <v/>
      </c>
      <c r="AG396" s="15" t="str">
        <f ca="1">IF($AB396="","",IF(OR([1]Tablas!B$1&gt;MATCH("?*",$AB397:$AB413,0),INDEX($T:$T,ROW($M395)+[1]Tablas!B$1)&lt;5),"",IF(INDEX($T:$T,ROW($M395)+[1]Tablas!B$1)&lt;6,"000",SUBSTITUTE(SUBSTITUTE(SUBSTITUTE(SUBSTITUTE(SUBSTITUTE(SUBSTITUTE(SUBSTITUTE(INDIRECT(ADDRESS(ROW($M395)+[1]Tablas!B$1,COLUMN($M396))),", ",""),"Aire","1"),"Agua","2"),"Fuego","3"),"Tierra","4"),"Luz","5"),"Oscuridad","6"))))</f>
        <v/>
      </c>
      <c r="AH396" s="15" t="str">
        <f ca="1">IF($AB396="","",IF(OR([1]Tablas!C$1&gt;MATCH("?*",$AB397:$AB413,0),INDEX($T:$T,ROW($M395)+[1]Tablas!C$1)&lt;5),"",IF(INDEX($T:$T,ROW($M395)+[1]Tablas!C$1)&lt;6,"000",SUBSTITUTE(SUBSTITUTE(SUBSTITUTE(SUBSTITUTE(SUBSTITUTE(SUBSTITUTE(SUBSTITUTE(INDIRECT(ADDRESS(ROW($M395)+[1]Tablas!C$1,COLUMN($M396))),", ",""),"Aire","1"),"Agua","2"),"Fuego","3"),"Tierra","4"),"Luz","5"),"Oscuridad","6"))))</f>
        <v/>
      </c>
      <c r="AI396" s="15" t="str">
        <f ca="1">IF($AB396="","",IF(OR([1]Tablas!D$1&gt;MATCH("?*",$AB397:$AB413,0),INDEX($T:$T,ROW($M395)+[1]Tablas!D$1)&lt;5),"",IF(INDEX($T:$T,ROW($M395)+[1]Tablas!D$1)&lt;6,"000",SUBSTITUTE(SUBSTITUTE(SUBSTITUTE(SUBSTITUTE(SUBSTITUTE(SUBSTITUTE(SUBSTITUTE(INDIRECT(ADDRESS(ROW($M395)+[1]Tablas!D$1,COLUMN($M396))),", ",""),"Aire","1"),"Agua","2"),"Fuego","3"),"Tierra","4"),"Luz","5"),"Oscuridad","6"))))</f>
        <v/>
      </c>
      <c r="AJ396" s="15" t="str">
        <f ca="1">IF($AB396="","",IF(OR([1]Tablas!E$1&gt;MATCH("?*",$AB397:$AB413,0),INDEX($T:$T,ROW($M395)+[1]Tablas!E$1)&lt;5),"",IF(INDEX($T:$T,ROW($M395)+[1]Tablas!E$1)&lt;6,"000",SUBSTITUTE(SUBSTITUTE(SUBSTITUTE(SUBSTITUTE(SUBSTITUTE(SUBSTITUTE(SUBSTITUTE(INDIRECT(ADDRESS(ROW($M395)+[1]Tablas!E$1,COLUMN($M396))),", ",""),"Aire","1"),"Agua","2"),"Fuego","3"),"Tierra","4"),"Luz","5"),"Oscuridad","6"))))</f>
        <v/>
      </c>
      <c r="AK396" s="15" t="str">
        <f ca="1">IF($AB396="","",IF(OR([1]Tablas!F$1&gt;MATCH("?*",$AB397:$AB413,0),INDEX($T:$T,ROW($M395)+[1]Tablas!F$1)&lt;5),"",IF(INDEX($T:$T,ROW($M395)+[1]Tablas!F$1)&lt;6,"000",SUBSTITUTE(SUBSTITUTE(SUBSTITUTE(SUBSTITUTE(SUBSTITUTE(SUBSTITUTE(SUBSTITUTE(INDIRECT(ADDRESS(ROW($M395)+[1]Tablas!F$1,COLUMN($M396))),", ",""),"Aire","1"),"Agua","2"),"Fuego","3"),"Tierra","4"),"Luz","5"),"Oscuridad","6"))))</f>
        <v/>
      </c>
    </row>
    <row r="397" spans="1:37" x14ac:dyDescent="0.25">
      <c r="A397" s="71"/>
      <c r="B397" s="18" t="s">
        <v>510</v>
      </c>
      <c r="C397" s="15">
        <f t="shared" si="89"/>
        <v>65</v>
      </c>
      <c r="D397" s="15">
        <f t="shared" si="90"/>
        <v>2</v>
      </c>
      <c r="E397" s="15" t="s">
        <v>78</v>
      </c>
      <c r="F397" s="15" t="str">
        <f t="array" ref="F397">IF(C397&lt;&gt;"",ADDRESS(ROW(C397),COLUMN(C397))&amp;":"&amp;ADDRESS(ROW(C397)-1+MATCH(TRUE,C398:$C$463&lt;&gt;"",0),COLUMN(U397)),F396)</f>
        <v>$C$397:$U$400</v>
      </c>
      <c r="G397" s="18" t="s">
        <v>529</v>
      </c>
      <c r="H397" s="15" t="s">
        <v>550</v>
      </c>
      <c r="M397" s="18" t="str">
        <f>IFERROR(VLOOKUP(G397,ListaEfectos!$A$4:$F$77,6,0),"")</f>
        <v>Agua, Luz, Tierra</v>
      </c>
      <c r="N397" s="46" t="str">
        <f>IF(G397="requerimiento","Desventaja",IFERROR(IF(VLOOKUP($G397,ListaEfectos!$A$4:$F$77,1,0)&lt;&gt;"","Efecto"),IFERROR(IF(VLOOKUP($G397,ListaDesventajas!$A$2:$A$24,1,0)&lt;&gt;"","Desventaja"),G397)))</f>
        <v>Efecto</v>
      </c>
      <c r="O397" s="17">
        <f ca="1">IF($N397="Efecto",IFERROR(VLOOKUP(H397,INDIRECT(VLOOKUP($G397,ListaEfectos!$A$4:$F$77,2,0)),2,0),0),IF($N397="Desventaja",IFERROR(VLOOKUP(H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15</v>
      </c>
      <c r="P397" s="15">
        <f ca="1">IF($N397="Efecto",IFERROR(VLOOKUP(I397,INDIRECT(VLOOKUP($G397,ListaEfectos!$A$4:$F$77,2,0)),2,0),0),IF($N397="Desventaja",IFERROR(VLOOKUP(I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0</v>
      </c>
      <c r="Q397" s="15">
        <f ca="1">IF($N397="Efecto",IFERROR(VLOOKUP(J397,INDIRECT(VLOOKUP($G397,ListaEfectos!$A$4:$F$77,2,0)),2,0),0),IF($N397="Desventaja",IFERROR(VLOOKUP(J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0</v>
      </c>
      <c r="R397" s="15">
        <f ca="1">IF($N397="Efecto",IFERROR(VLOOKUP(K397,INDIRECT(VLOOKUP($G397,ListaEfectos!$A$4:$F$77,2,0)),2,0),0),IF($N397="Desventaja",IFERROR(VLOOKUP(K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0</v>
      </c>
      <c r="S397" s="15">
        <f ca="1">IF($N397="Efecto",IFERROR(VLOOKUP(L397,INDIRECT(VLOOKUP($G397,ListaEfectos!$A$4:$F$77,2,0)),2,0),0),IF($N397="Desventaja",IFERROR(VLOOKUP(L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0</v>
      </c>
      <c r="T397" s="52">
        <f t="shared" ca="1" si="86"/>
        <v>15</v>
      </c>
      <c r="V397" s="15" t="str">
        <f t="shared" si="87"/>
        <v>Defensa Predeterminada (Casi Imposible (240))</v>
      </c>
      <c r="W397" s="15" t="str">
        <f t="shared" si="88"/>
        <v/>
      </c>
      <c r="X397" s="15" t="str">
        <f t="shared" si="91"/>
        <v/>
      </c>
      <c r="Y397" s="34" t="str">
        <f t="shared" ca="1" si="85"/>
        <v>Defensa Predeterminada (Casi Imposible (240)), Escudo de Energía (500 pv, regeneración 250)</v>
      </c>
      <c r="Z397" s="34" t="str">
        <f t="shared" ca="1" si="92"/>
        <v>Requerimiento (Sangre antigua)</v>
      </c>
      <c r="AA397" s="34" t="str">
        <f t="shared" ca="1" si="93"/>
        <v/>
      </c>
      <c r="AB397" s="61" t="str">
        <f t="shared" ca="1" si="94"/>
        <v>Defensa Predeterminada (Casi Imposible (240)), Escudo de Energía (500 pv, regeneración 250)</v>
      </c>
      <c r="AC397" s="62" t="str">
        <f t="shared" ca="1" si="95"/>
        <v>Requerimiento (Sangre antigua)</v>
      </c>
      <c r="AD397" s="56" t="str">
        <f t="shared" si="96"/>
        <v>Protocolo Defensivo Dt-02: Pantalla Existencial Mayor</v>
      </c>
      <c r="AE397" s="15" t="str">
        <f t="shared" ca="1" si="97"/>
        <v>Agua, Luz, Tierra, Agua</v>
      </c>
      <c r="AF397" s="15" t="str">
        <f ca="1">IF($AB397="","",IF(OR([1]Tablas!A$1&gt;MATCH("?*",$AB398:$AB414,0),INDEX($T:$T,ROW($M396)+[1]Tablas!A$1)&lt;5),"",IF(INDEX($T:$T,ROW($M396)+[1]Tablas!A$1)&lt;6,"000",SUBSTITUTE(SUBSTITUTE(SUBSTITUTE(SUBSTITUTE(SUBSTITUTE(SUBSTITUTE(SUBSTITUTE(INDIRECT(ADDRESS(ROW($M396)+[1]Tablas!A$1,COLUMN($M397))),", ",""),"Aire","1"),"Agua","2"),"Fuego","3"),"Tierra","4"),"Luz","5"),"Oscuridad","6"))))</f>
        <v>254</v>
      </c>
      <c r="AG397" s="15" t="str">
        <f ca="1">IF($AB397="","",IF(OR([1]Tablas!B$1&gt;MATCH("?*",$AB398:$AB414,0),INDEX($T:$T,ROW($M396)+[1]Tablas!B$1)&lt;5),"",IF(INDEX($T:$T,ROW($M396)+[1]Tablas!B$1)&lt;6,"000",SUBSTITUTE(SUBSTITUTE(SUBSTITUTE(SUBSTITUTE(SUBSTITUTE(SUBSTITUTE(SUBSTITUTE(INDIRECT(ADDRESS(ROW($M396)+[1]Tablas!B$1,COLUMN($M397))),", ",""),"Aire","1"),"Agua","2"),"Fuego","3"),"Tierra","4"),"Luz","5"),"Oscuridad","6"))))</f>
        <v>2</v>
      </c>
      <c r="AH397" s="15" t="str">
        <f ca="1">IF($AB397="","",IF(OR([1]Tablas!C$1&gt;MATCH("?*",$AB398:$AB414,0),INDEX($T:$T,ROW($M396)+[1]Tablas!C$1)&lt;5),"",IF(INDEX($T:$T,ROW($M396)+[1]Tablas!C$1)&lt;6,"000",SUBSTITUTE(SUBSTITUTE(SUBSTITUTE(SUBSTITUTE(SUBSTITUTE(SUBSTITUTE(SUBSTITUTE(INDIRECT(ADDRESS(ROW($M396)+[1]Tablas!C$1,COLUMN($M397))),", ",""),"Aire","1"),"Agua","2"),"Fuego","3"),"Tierra","4"),"Luz","5"),"Oscuridad","6"))))</f>
        <v/>
      </c>
      <c r="AI397" s="15" t="str">
        <f ca="1">IF($AB397="","",IF(OR([1]Tablas!D$1&gt;MATCH("?*",$AB398:$AB414,0),INDEX($T:$T,ROW($M396)+[1]Tablas!D$1)&lt;5),"",IF(INDEX($T:$T,ROW($M396)+[1]Tablas!D$1)&lt;6,"000",SUBSTITUTE(SUBSTITUTE(SUBSTITUTE(SUBSTITUTE(SUBSTITUTE(SUBSTITUTE(SUBSTITUTE(INDIRECT(ADDRESS(ROW($M396)+[1]Tablas!D$1,COLUMN($M397))),", ",""),"Aire","1"),"Agua","2"),"Fuego","3"),"Tierra","4"),"Luz","5"),"Oscuridad","6"))))</f>
        <v/>
      </c>
      <c r="AJ397" s="15" t="str">
        <f ca="1">IF($AB397="","",IF(OR([1]Tablas!E$1&gt;MATCH("?*",$AB398:$AB414,0),INDEX($T:$T,ROW($M396)+[1]Tablas!E$1)&lt;5),"",IF(INDEX($T:$T,ROW($M396)+[1]Tablas!E$1)&lt;6,"000",SUBSTITUTE(SUBSTITUTE(SUBSTITUTE(SUBSTITUTE(SUBSTITUTE(SUBSTITUTE(SUBSTITUTE(INDIRECT(ADDRESS(ROW($M396)+[1]Tablas!E$1,COLUMN($M397))),", ",""),"Aire","1"),"Agua","2"),"Fuego","3"),"Tierra","4"),"Luz","5"),"Oscuridad","6"))))</f>
        <v/>
      </c>
      <c r="AK397" s="15" t="str">
        <f ca="1">IF($AB397="","",IF(OR([1]Tablas!F$1&gt;MATCH("?*",$AB398:$AB414,0),INDEX($T:$T,ROW($M396)+[1]Tablas!F$1)&lt;5),"",IF(INDEX($T:$T,ROW($M396)+[1]Tablas!F$1)&lt;6,"000",SUBSTITUTE(SUBSTITUTE(SUBSTITUTE(SUBSTITUTE(SUBSTITUTE(SUBSTITUTE(SUBSTITUTE(INDIRECT(ADDRESS(ROW($M396)+[1]Tablas!F$1,COLUMN($M397))),", ",""),"Aire","1"),"Agua","2"),"Fuego","3"),"Tierra","4"),"Luz","5"),"Oscuridad","6"))))</f>
        <v/>
      </c>
    </row>
    <row r="398" spans="1:37" x14ac:dyDescent="0.25">
      <c r="A398" s="71"/>
      <c r="C398" s="15" t="str">
        <f t="shared" si="89"/>
        <v/>
      </c>
      <c r="D398" s="15" t="str">
        <f t="shared" si="90"/>
        <v/>
      </c>
      <c r="E398" s="15" t="s">
        <v>224</v>
      </c>
      <c r="F398" s="15" t="str">
        <f t="array" ref="F398">IF(C398&lt;&gt;"",ADDRESS(ROW(C398),COLUMN(C398))&amp;":"&amp;ADDRESS(ROW(C398)-1+MATCH(TRUE,C399:$C$463&lt;&gt;"",0),COLUMN(U398)),F397)</f>
        <v>$C$397:$U$400</v>
      </c>
      <c r="G398" s="18" t="s">
        <v>336</v>
      </c>
      <c r="H398" s="28" t="s">
        <v>1024</v>
      </c>
      <c r="I398" s="28" t="s">
        <v>1025</v>
      </c>
      <c r="M398" s="18" t="str">
        <f>IFERROR(VLOOKUP(G398,ListaEfectos!$A$4:$F$77,6,0),"")</f>
        <v>Agua</v>
      </c>
      <c r="N398" s="46" t="str">
        <f>IF(G398="requerimiento","Desventaja",IFERROR(IF(VLOOKUP($G398,ListaEfectos!$A$4:$F$77,1,0)&lt;&gt;"","Efecto"),IFERROR(IF(VLOOKUP($G398,ListaDesventajas!$A$2:$A$24,1,0)&lt;&gt;"","Desventaja"),G398)))</f>
        <v>Efecto</v>
      </c>
      <c r="O398" s="17">
        <f ca="1">IF($N398="Efecto",IFERROR(VLOOKUP(H398,INDIRECT(VLOOKUP($G398,ListaEfectos!$A$4:$F$77,2,0)),2,0),0),IF($N398="Desventaja",IFERROR(VLOOKUP(H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20</v>
      </c>
      <c r="P398" s="15">
        <f ca="1">IF($N398="Efecto",IFERROR(VLOOKUP(I398,INDIRECT(VLOOKUP($G398,ListaEfectos!$A$4:$F$77,2,0)),2,0),0),IF($N398="Desventaja",IFERROR(VLOOKUP(I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10</v>
      </c>
      <c r="Q398" s="15">
        <f ca="1">IF($N398="Efecto",IFERROR(VLOOKUP(J398,INDIRECT(VLOOKUP($G398,ListaEfectos!$A$4:$F$77,2,0)),2,0),0),IF($N398="Desventaja",IFERROR(VLOOKUP(J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0</v>
      </c>
      <c r="R398" s="15">
        <f ca="1">IF($N398="Efecto",IFERROR(VLOOKUP(K398,INDIRECT(VLOOKUP($G398,ListaEfectos!$A$4:$F$77,2,0)),2,0),0),IF($N398="Desventaja",IFERROR(VLOOKUP(K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0</v>
      </c>
      <c r="S398" s="15">
        <f ca="1">IF($N398="Efecto",IFERROR(VLOOKUP(L398,INDIRECT(VLOOKUP($G398,ListaEfectos!$A$4:$F$77,2,0)),2,0),0),IF($N398="Desventaja",IFERROR(VLOOKUP(L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0</v>
      </c>
      <c r="T398" s="52">
        <f t="shared" ca="1" si="86"/>
        <v>30</v>
      </c>
      <c r="V398" s="15" t="str">
        <f t="shared" si="87"/>
        <v>Escudo de Energía (500 pv, regeneración 250)</v>
      </c>
      <c r="W398" s="15" t="str">
        <f t="shared" si="88"/>
        <v/>
      </c>
      <c r="X398" s="15" t="str">
        <f t="shared" si="91"/>
        <v/>
      </c>
      <c r="Y398" s="34" t="str">
        <f t="shared" ca="1" si="85"/>
        <v/>
      </c>
      <c r="Z398" s="34" t="str">
        <f t="shared" ca="1" si="92"/>
        <v/>
      </c>
      <c r="AA398" s="34" t="str">
        <f t="shared" ca="1" si="93"/>
        <v/>
      </c>
      <c r="AB398" s="61" t="str">
        <f t="shared" ca="1" si="94"/>
        <v/>
      </c>
      <c r="AC398" s="62" t="str">
        <f t="shared" ca="1" si="95"/>
        <v/>
      </c>
      <c r="AD398" s="56" t="str">
        <f t="shared" si="96"/>
        <v/>
      </c>
      <c r="AE398" s="15" t="str">
        <f t="shared" ca="1" si="97"/>
        <v/>
      </c>
      <c r="AF398" s="15" t="str">
        <f ca="1">IF($AB398="","",IF(OR([1]Tablas!A$1&gt;MATCH("?*",$AB399:$AB415,0),INDEX($T:$T,ROW($M397)+[1]Tablas!A$1)&lt;5),"",IF(INDEX($T:$T,ROW($M397)+[1]Tablas!A$1)&lt;6,"000",SUBSTITUTE(SUBSTITUTE(SUBSTITUTE(SUBSTITUTE(SUBSTITUTE(SUBSTITUTE(SUBSTITUTE(INDIRECT(ADDRESS(ROW($M397)+[1]Tablas!A$1,COLUMN($M398))),", ",""),"Aire","1"),"Agua","2"),"Fuego","3"),"Tierra","4"),"Luz","5"),"Oscuridad","6"))))</f>
        <v/>
      </c>
      <c r="AG398" s="15" t="str">
        <f ca="1">IF($AB398="","",IF(OR([1]Tablas!B$1&gt;MATCH("?*",$AB399:$AB415,0),INDEX($T:$T,ROW($M397)+[1]Tablas!B$1)&lt;5),"",IF(INDEX($T:$T,ROW($M397)+[1]Tablas!B$1)&lt;6,"000",SUBSTITUTE(SUBSTITUTE(SUBSTITUTE(SUBSTITUTE(SUBSTITUTE(SUBSTITUTE(SUBSTITUTE(INDIRECT(ADDRESS(ROW($M397)+[1]Tablas!B$1,COLUMN($M398))),", ",""),"Aire","1"),"Agua","2"),"Fuego","3"),"Tierra","4"),"Luz","5"),"Oscuridad","6"))))</f>
        <v/>
      </c>
      <c r="AH398" s="15" t="str">
        <f ca="1">IF($AB398="","",IF(OR([1]Tablas!C$1&gt;MATCH("?*",$AB399:$AB415,0),INDEX($T:$T,ROW($M397)+[1]Tablas!C$1)&lt;5),"",IF(INDEX($T:$T,ROW($M397)+[1]Tablas!C$1)&lt;6,"000",SUBSTITUTE(SUBSTITUTE(SUBSTITUTE(SUBSTITUTE(SUBSTITUTE(SUBSTITUTE(SUBSTITUTE(INDIRECT(ADDRESS(ROW($M397)+[1]Tablas!C$1,COLUMN($M398))),", ",""),"Aire","1"),"Agua","2"),"Fuego","3"),"Tierra","4"),"Luz","5"),"Oscuridad","6"))))</f>
        <v/>
      </c>
      <c r="AI398" s="15" t="str">
        <f ca="1">IF($AB398="","",IF(OR([1]Tablas!D$1&gt;MATCH("?*",$AB399:$AB415,0),INDEX($T:$T,ROW($M397)+[1]Tablas!D$1)&lt;5),"",IF(INDEX($T:$T,ROW($M397)+[1]Tablas!D$1)&lt;6,"000",SUBSTITUTE(SUBSTITUTE(SUBSTITUTE(SUBSTITUTE(SUBSTITUTE(SUBSTITUTE(SUBSTITUTE(INDIRECT(ADDRESS(ROW($M397)+[1]Tablas!D$1,COLUMN($M398))),", ",""),"Aire","1"),"Agua","2"),"Fuego","3"),"Tierra","4"),"Luz","5"),"Oscuridad","6"))))</f>
        <v/>
      </c>
      <c r="AJ398" s="15" t="str">
        <f ca="1">IF($AB398="","",IF(OR([1]Tablas!E$1&gt;MATCH("?*",$AB399:$AB415,0),INDEX($T:$T,ROW($M397)+[1]Tablas!E$1)&lt;5),"",IF(INDEX($T:$T,ROW($M397)+[1]Tablas!E$1)&lt;6,"000",SUBSTITUTE(SUBSTITUTE(SUBSTITUTE(SUBSTITUTE(SUBSTITUTE(SUBSTITUTE(SUBSTITUTE(INDIRECT(ADDRESS(ROW($M397)+[1]Tablas!E$1,COLUMN($M398))),", ",""),"Aire","1"),"Agua","2"),"Fuego","3"),"Tierra","4"),"Luz","5"),"Oscuridad","6"))))</f>
        <v/>
      </c>
      <c r="AK398" s="15" t="str">
        <f ca="1">IF($AB398="","",IF(OR([1]Tablas!F$1&gt;MATCH("?*",$AB399:$AB415,0),INDEX($T:$T,ROW($M397)+[1]Tablas!F$1)&lt;5),"",IF(INDEX($T:$T,ROW($M397)+[1]Tablas!F$1)&lt;6,"000",SUBSTITUTE(SUBSTITUTE(SUBSTITUTE(SUBSTITUTE(SUBSTITUTE(SUBSTITUTE(SUBSTITUTE(INDIRECT(ADDRESS(ROW($M397)+[1]Tablas!F$1,COLUMN($M398))),", ",""),"Aire","1"),"Agua","2"),"Fuego","3"),"Tierra","4"),"Luz","5"),"Oscuridad","6"))))</f>
        <v/>
      </c>
    </row>
    <row r="399" spans="1:37" x14ac:dyDescent="0.25">
      <c r="A399" s="71"/>
      <c r="C399" s="15" t="str">
        <f t="shared" si="89"/>
        <v/>
      </c>
      <c r="D399" s="15" t="str">
        <f t="shared" si="90"/>
        <v/>
      </c>
      <c r="E399" s="15" t="s">
        <v>75</v>
      </c>
      <c r="F399" s="15" t="str">
        <f t="array" ref="F399">IF(C399&lt;&gt;"",ADDRESS(ROW(C399),COLUMN(C399))&amp;":"&amp;ADDRESS(ROW(C399)-1+MATCH(TRUE,C400:$C$463&lt;&gt;"",0),COLUMN(U399)),F398)</f>
        <v>$C$397:$U$400</v>
      </c>
      <c r="G399" s="18" t="s">
        <v>285</v>
      </c>
      <c r="H399" s="15" t="s">
        <v>1136</v>
      </c>
      <c r="M399" s="18" t="str">
        <f>IFERROR(VLOOKUP(G399,ListaEfectos!$A$4:$F$77,6,0),"")</f>
        <v/>
      </c>
      <c r="N399" s="46" t="str">
        <f>IF(G399="requerimiento","Desventaja",IFERROR(IF(VLOOKUP($G399,ListaEfectos!$A$4:$F$77,1,0)&lt;&gt;"","Efecto"),IFERROR(IF(VLOOKUP($G399,ListaDesventajas!$A$2:$A$24,1,0)&lt;&gt;"","Desventaja"),G399)))</f>
        <v>Desventaja</v>
      </c>
      <c r="O399" s="17">
        <f ca="1">IF($N399="Efecto",IFERROR(VLOOKUP(H399,INDIRECT(VLOOKUP($G399,ListaEfectos!$A$4:$F$77,2,0)),2,0),0),IF($N399="Desventaja",IFERROR(VLOOKUP(H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P399" s="15">
        <f ca="1">IF($N399="Efecto",IFERROR(VLOOKUP(I399,INDIRECT(VLOOKUP($G399,ListaEfectos!$A$4:$F$77,2,0)),2,0),0),IF($N399="Desventaja",IFERROR(VLOOKUP(I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Q399" s="15">
        <f ca="1">IF($N399="Efecto",IFERROR(VLOOKUP(J399,INDIRECT(VLOOKUP($G399,ListaEfectos!$A$4:$F$77,2,0)),2,0),0),IF($N399="Desventaja",IFERROR(VLOOKUP(J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R399" s="15">
        <f ca="1">IF($N399="Efecto",IFERROR(VLOOKUP(K399,INDIRECT(VLOOKUP($G399,ListaEfectos!$A$4:$F$77,2,0)),2,0),0),IF($N399="Desventaja",IFERROR(VLOOKUP(K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S399" s="15">
        <f ca="1">IF($N399="Efecto",IFERROR(VLOOKUP(L399,INDIRECT(VLOOKUP($G399,ListaEfectos!$A$4:$F$77,2,0)),2,0),0),IF($N399="Desventaja",IFERROR(VLOOKUP(L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T399" s="52">
        <f t="shared" ca="1" si="86"/>
        <v>0</v>
      </c>
      <c r="V399" s="15" t="str">
        <f t="shared" si="87"/>
        <v/>
      </c>
      <c r="W399" s="15" t="str">
        <f t="shared" si="88"/>
        <v>Requerimiento (Sangre antigua)</v>
      </c>
      <c r="X399" s="15" t="str">
        <f t="shared" si="91"/>
        <v/>
      </c>
      <c r="Y399" s="34" t="str">
        <f t="shared" ca="1" si="85"/>
        <v/>
      </c>
      <c r="Z399" s="34" t="str">
        <f t="shared" ca="1" si="92"/>
        <v/>
      </c>
      <c r="AA399" s="34" t="str">
        <f t="shared" ca="1" si="93"/>
        <v/>
      </c>
      <c r="AB399" s="61" t="str">
        <f t="shared" ca="1" si="94"/>
        <v/>
      </c>
      <c r="AC399" s="62" t="str">
        <f t="shared" ca="1" si="95"/>
        <v/>
      </c>
      <c r="AD399" s="56" t="str">
        <f t="shared" si="96"/>
        <v/>
      </c>
      <c r="AE399" s="15" t="str">
        <f t="shared" ca="1" si="97"/>
        <v/>
      </c>
      <c r="AF399" s="15" t="str">
        <f ca="1">IF($AB399="","",IF(OR([1]Tablas!A$1&gt;MATCH("?*",$AB400:$AB416,0),INDEX($T:$T,ROW($M398)+[1]Tablas!A$1)&lt;5),"",IF(INDEX($T:$T,ROW($M398)+[1]Tablas!A$1)&lt;6,"000",SUBSTITUTE(SUBSTITUTE(SUBSTITUTE(SUBSTITUTE(SUBSTITUTE(SUBSTITUTE(SUBSTITUTE(INDIRECT(ADDRESS(ROW($M398)+[1]Tablas!A$1,COLUMN($M399))),", ",""),"Aire","1"),"Agua","2"),"Fuego","3"),"Tierra","4"),"Luz","5"),"Oscuridad","6"))))</f>
        <v/>
      </c>
      <c r="AG399" s="15" t="str">
        <f ca="1">IF($AB399="","",IF(OR([1]Tablas!B$1&gt;MATCH("?*",$AB400:$AB416,0),INDEX($T:$T,ROW($M398)+[1]Tablas!B$1)&lt;5),"",IF(INDEX($T:$T,ROW($M398)+[1]Tablas!B$1)&lt;6,"000",SUBSTITUTE(SUBSTITUTE(SUBSTITUTE(SUBSTITUTE(SUBSTITUTE(SUBSTITUTE(SUBSTITUTE(INDIRECT(ADDRESS(ROW($M398)+[1]Tablas!B$1,COLUMN($M399))),", ",""),"Aire","1"),"Agua","2"),"Fuego","3"),"Tierra","4"),"Luz","5"),"Oscuridad","6"))))</f>
        <v/>
      </c>
      <c r="AH399" s="15" t="str">
        <f ca="1">IF($AB399="","",IF(OR([1]Tablas!C$1&gt;MATCH("?*",$AB400:$AB416,0),INDEX($T:$T,ROW($M398)+[1]Tablas!C$1)&lt;5),"",IF(INDEX($T:$T,ROW($M398)+[1]Tablas!C$1)&lt;6,"000",SUBSTITUTE(SUBSTITUTE(SUBSTITUTE(SUBSTITUTE(SUBSTITUTE(SUBSTITUTE(SUBSTITUTE(INDIRECT(ADDRESS(ROW($M398)+[1]Tablas!C$1,COLUMN($M399))),", ",""),"Aire","1"),"Agua","2"),"Fuego","3"),"Tierra","4"),"Luz","5"),"Oscuridad","6"))))</f>
        <v/>
      </c>
      <c r="AI399" s="15" t="str">
        <f ca="1">IF($AB399="","",IF(OR([1]Tablas!D$1&gt;MATCH("?*",$AB400:$AB416,0),INDEX($T:$T,ROW($M398)+[1]Tablas!D$1)&lt;5),"",IF(INDEX($T:$T,ROW($M398)+[1]Tablas!D$1)&lt;6,"000",SUBSTITUTE(SUBSTITUTE(SUBSTITUTE(SUBSTITUTE(SUBSTITUTE(SUBSTITUTE(SUBSTITUTE(INDIRECT(ADDRESS(ROW($M398)+[1]Tablas!D$1,COLUMN($M399))),", ",""),"Aire","1"),"Agua","2"),"Fuego","3"),"Tierra","4"),"Luz","5"),"Oscuridad","6"))))</f>
        <v/>
      </c>
      <c r="AJ399" s="15" t="str">
        <f ca="1">IF($AB399="","",IF(OR([1]Tablas!E$1&gt;MATCH("?*",$AB400:$AB416,0),INDEX($T:$T,ROW($M398)+[1]Tablas!E$1)&lt;5),"",IF(INDEX($T:$T,ROW($M398)+[1]Tablas!E$1)&lt;6,"000",SUBSTITUTE(SUBSTITUTE(SUBSTITUTE(SUBSTITUTE(SUBSTITUTE(SUBSTITUTE(SUBSTITUTE(INDIRECT(ADDRESS(ROW($M398)+[1]Tablas!E$1,COLUMN($M399))),", ",""),"Aire","1"),"Agua","2"),"Fuego","3"),"Tierra","4"),"Luz","5"),"Oscuridad","6"))))</f>
        <v/>
      </c>
      <c r="AK399" s="15" t="str">
        <f ca="1">IF($AB399="","",IF(OR([1]Tablas!F$1&gt;MATCH("?*",$AB400:$AB416,0),INDEX($T:$T,ROW($M398)+[1]Tablas!F$1)&lt;5),"",IF(INDEX($T:$T,ROW($M398)+[1]Tablas!F$1)&lt;6,"000",SUBSTITUTE(SUBSTITUTE(SUBSTITUTE(SUBSTITUTE(SUBSTITUTE(SUBSTITUTE(SUBSTITUTE(INDIRECT(ADDRESS(ROW($M398)+[1]Tablas!F$1,COLUMN($M399))),", ",""),"Aire","1"),"Agua","2"),"Fuego","3"),"Tierra","4"),"Luz","5"),"Oscuridad","6"))))</f>
        <v/>
      </c>
    </row>
    <row r="400" spans="1:37" x14ac:dyDescent="0.25">
      <c r="A400" s="71"/>
      <c r="B400" s="18" t="s">
        <v>298</v>
      </c>
      <c r="C400" s="15" t="str">
        <f t="shared" si="89"/>
        <v/>
      </c>
      <c r="D400" s="15" t="str">
        <f t="shared" si="90"/>
        <v/>
      </c>
      <c r="F400" s="15" t="str">
        <f t="array" ref="F400">IF(C400&lt;&gt;"",ADDRESS(ROW(C400),COLUMN(C400))&amp;":"&amp;ADDRESS(ROW(C400)-1+MATCH(TRUE,C401:$C$463&lt;&gt;"",0),COLUMN(U400)),F399)</f>
        <v>$C$397:$U$400</v>
      </c>
      <c r="M400" s="18" t="str">
        <f>IFERROR(VLOOKUP(G400,ListaEfectos!$A$4:$F$77,6,0),"")</f>
        <v/>
      </c>
      <c r="N400" s="46">
        <f>IF(G400="requerimiento","Desventaja",IFERROR(IF(VLOOKUP($G400,ListaEfectos!$A$4:$F$77,1,0)&lt;&gt;"","Efecto"),IFERROR(IF(VLOOKUP($G400,ListaDesventajas!$A$2:$A$24,1,0)&lt;&gt;"","Desventaja"),G400)))</f>
        <v>0</v>
      </c>
      <c r="O400" s="17">
        <f ca="1">IF($N400="Efecto",IFERROR(VLOOKUP(H400,INDIRECT(VLOOKUP($G400,ListaEfectos!$A$4:$F$77,2,0)),2,0),0),IF($N400="Desventaja",IFERROR(VLOOKUP(H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P400" s="15">
        <f ca="1">IF($N400="Efecto",IFERROR(VLOOKUP(I400,INDIRECT(VLOOKUP($G400,ListaEfectos!$A$4:$F$77,2,0)),2,0),0),IF($N400="Desventaja",IFERROR(VLOOKUP(I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Q400" s="15">
        <f ca="1">IF($N400="Efecto",IFERROR(VLOOKUP(J400,INDIRECT(VLOOKUP($G400,ListaEfectos!$A$4:$F$77,2,0)),2,0),0),IF($N400="Desventaja",IFERROR(VLOOKUP(J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R400" s="15">
        <f ca="1">IF($N400="Efecto",IFERROR(VLOOKUP(K400,INDIRECT(VLOOKUP($G400,ListaEfectos!$A$4:$F$77,2,0)),2,0),0),IF($N400="Desventaja",IFERROR(VLOOKUP(K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S400" s="15">
        <f ca="1">IF($N400="Efecto",IFERROR(VLOOKUP(L400,INDIRECT(VLOOKUP($G400,ListaEfectos!$A$4:$F$77,2,0)),2,0),0),IF($N400="Desventaja",IFERROR(VLOOKUP(L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T400" s="52">
        <f t="shared" ca="1" si="86"/>
        <v>0</v>
      </c>
      <c r="V400" s="15" t="str">
        <f t="shared" si="87"/>
        <v/>
      </c>
      <c r="W400" s="15" t="str">
        <f t="shared" si="88"/>
        <v/>
      </c>
      <c r="X400" s="15" t="str">
        <f t="shared" si="91"/>
        <v/>
      </c>
      <c r="Y400" s="34" t="str">
        <f t="shared" ca="1" si="85"/>
        <v/>
      </c>
      <c r="Z400" s="34" t="str">
        <f t="shared" ca="1" si="92"/>
        <v/>
      </c>
      <c r="AA400" s="34" t="str">
        <f t="shared" ca="1" si="93"/>
        <v/>
      </c>
      <c r="AB400" s="61" t="str">
        <f t="shared" ca="1" si="94"/>
        <v/>
      </c>
      <c r="AC400" s="62" t="str">
        <f t="shared" ca="1" si="95"/>
        <v/>
      </c>
      <c r="AD400" s="56" t="str">
        <f t="shared" si="96"/>
        <v>Requerimiento</v>
      </c>
      <c r="AE400" s="15" t="str">
        <f t="shared" ca="1" si="97"/>
        <v/>
      </c>
      <c r="AF400" s="15" t="str">
        <f ca="1">IF($AB400="","",IF(OR([1]Tablas!A$1&gt;MATCH("?*",$AB401:$AB417,0),INDEX($T:$T,ROW($M399)+[1]Tablas!A$1)&lt;5),"",IF(INDEX($T:$T,ROW($M399)+[1]Tablas!A$1)&lt;6,"000",SUBSTITUTE(SUBSTITUTE(SUBSTITUTE(SUBSTITUTE(SUBSTITUTE(SUBSTITUTE(SUBSTITUTE(INDIRECT(ADDRESS(ROW($M399)+[1]Tablas!A$1,COLUMN($M400))),", ",""),"Aire","1"),"Agua","2"),"Fuego","3"),"Tierra","4"),"Luz","5"),"Oscuridad","6"))))</f>
        <v/>
      </c>
      <c r="AG400" s="15" t="str">
        <f ca="1">IF($AB400="","",IF(OR([1]Tablas!B$1&gt;MATCH("?*",$AB401:$AB417,0),INDEX($T:$T,ROW($M399)+[1]Tablas!B$1)&lt;5),"",IF(INDEX($T:$T,ROW($M399)+[1]Tablas!B$1)&lt;6,"000",SUBSTITUTE(SUBSTITUTE(SUBSTITUTE(SUBSTITUTE(SUBSTITUTE(SUBSTITUTE(SUBSTITUTE(INDIRECT(ADDRESS(ROW($M399)+[1]Tablas!B$1,COLUMN($M400))),", ",""),"Aire","1"),"Agua","2"),"Fuego","3"),"Tierra","4"),"Luz","5"),"Oscuridad","6"))))</f>
        <v/>
      </c>
      <c r="AH400" s="15" t="str">
        <f ca="1">IF($AB400="","",IF(OR([1]Tablas!C$1&gt;MATCH("?*",$AB401:$AB417,0),INDEX($T:$T,ROW($M399)+[1]Tablas!C$1)&lt;5),"",IF(INDEX($T:$T,ROW($M399)+[1]Tablas!C$1)&lt;6,"000",SUBSTITUTE(SUBSTITUTE(SUBSTITUTE(SUBSTITUTE(SUBSTITUTE(SUBSTITUTE(SUBSTITUTE(INDIRECT(ADDRESS(ROW($M399)+[1]Tablas!C$1,COLUMN($M400))),", ",""),"Aire","1"),"Agua","2"),"Fuego","3"),"Tierra","4"),"Luz","5"),"Oscuridad","6"))))</f>
        <v/>
      </c>
      <c r="AI400" s="15" t="str">
        <f ca="1">IF($AB400="","",IF(OR([1]Tablas!D$1&gt;MATCH("?*",$AB401:$AB417,0),INDEX($T:$T,ROW($M399)+[1]Tablas!D$1)&lt;5),"",IF(INDEX($T:$T,ROW($M399)+[1]Tablas!D$1)&lt;6,"000",SUBSTITUTE(SUBSTITUTE(SUBSTITUTE(SUBSTITUTE(SUBSTITUTE(SUBSTITUTE(SUBSTITUTE(INDIRECT(ADDRESS(ROW($M399)+[1]Tablas!D$1,COLUMN($M400))),", ",""),"Aire","1"),"Agua","2"),"Fuego","3"),"Tierra","4"),"Luz","5"),"Oscuridad","6"))))</f>
        <v/>
      </c>
      <c r="AJ400" s="15" t="str">
        <f ca="1">IF($AB400="","",IF(OR([1]Tablas!E$1&gt;MATCH("?*",$AB401:$AB417,0),INDEX($T:$T,ROW($M399)+[1]Tablas!E$1)&lt;5),"",IF(INDEX($T:$T,ROW($M399)+[1]Tablas!E$1)&lt;6,"000",SUBSTITUTE(SUBSTITUTE(SUBSTITUTE(SUBSTITUTE(SUBSTITUTE(SUBSTITUTE(SUBSTITUTE(INDIRECT(ADDRESS(ROW($M399)+[1]Tablas!E$1,COLUMN($M400))),", ",""),"Aire","1"),"Agua","2"),"Fuego","3"),"Tierra","4"),"Luz","5"),"Oscuridad","6"))))</f>
        <v/>
      </c>
      <c r="AK400" s="15" t="str">
        <f ca="1">IF($AB400="","",IF(OR([1]Tablas!F$1&gt;MATCH("?*",$AB401:$AB417,0),INDEX($T:$T,ROW($M399)+[1]Tablas!F$1)&lt;5),"",IF(INDEX($T:$T,ROW($M399)+[1]Tablas!F$1)&lt;6,"000",SUBSTITUTE(SUBSTITUTE(SUBSTITUTE(SUBSTITUTE(SUBSTITUTE(SUBSTITUTE(SUBSTITUTE(INDIRECT(ADDRESS(ROW($M399)+[1]Tablas!F$1,COLUMN($M400))),", ",""),"Aire","1"),"Agua","2"),"Fuego","3"),"Tierra","4"),"Luz","5"),"Oscuridad","6"))))</f>
        <v/>
      </c>
    </row>
    <row r="401" spans="1:37" x14ac:dyDescent="0.25">
      <c r="A401" s="71"/>
      <c r="B401" s="18" t="s">
        <v>511</v>
      </c>
      <c r="C401" s="15">
        <f t="shared" si="89"/>
        <v>60</v>
      </c>
      <c r="D401" s="15">
        <f t="shared" si="90"/>
        <v>2</v>
      </c>
      <c r="E401" s="15" t="s">
        <v>225</v>
      </c>
      <c r="F401" s="15" t="str">
        <f t="array" ref="F401">IF(C401&lt;&gt;"",ADDRESS(ROW(C401),COLUMN(C401))&amp;":"&amp;ADDRESS(ROW(C401)-1+MATCH(TRUE,C402:$C$463&lt;&gt;"",0),COLUMN(U401)),F400)</f>
        <v>$C$401:$U$405</v>
      </c>
      <c r="G401" s="18" t="s">
        <v>992</v>
      </c>
      <c r="H401" s="28" t="s">
        <v>1012</v>
      </c>
      <c r="I401" s="28" t="s">
        <v>1026</v>
      </c>
      <c r="J401" s="28" t="s">
        <v>1027</v>
      </c>
      <c r="M401" s="18" t="str">
        <f>IFERROR(VLOOKUP(G401,ListaEfectos!$A$4:$F$77,6,0),"")</f>
        <v>Agua, Aire, Luz</v>
      </c>
      <c r="N401" s="46" t="str">
        <f>IF(G401="requerimiento","Desventaja",IFERROR(IF(VLOOKUP($G401,ListaEfectos!$A$4:$F$77,1,0)&lt;&gt;"","Efecto"),IFERROR(IF(VLOOKUP($G401,ListaDesventajas!$A$2:$A$24,1,0)&lt;&gt;"","Desventaja"),G401)))</f>
        <v>Efecto</v>
      </c>
      <c r="O401" s="17">
        <f ca="1">IF($N401="Efecto",IFERROR(VLOOKUP(H401,INDIRECT(VLOOKUP($G401,ListaEfectos!$A$4:$F$77,2,0)),2,0),0),IF($N401="Desventaja",IFERROR(VLOOKUP(H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10</v>
      </c>
      <c r="P401" s="15">
        <f ca="1">IF($N401="Efecto",IFERROR(VLOOKUP(I401,INDIRECT(VLOOKUP($G401,ListaEfectos!$A$4:$F$77,2,0)),2,0),0),IF($N401="Desventaja",IFERROR(VLOOKUP(I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5</v>
      </c>
      <c r="Q401" s="15">
        <f ca="1">IF($N401="Efecto",IFERROR(VLOOKUP(J401,INDIRECT(VLOOKUP($G401,ListaEfectos!$A$4:$F$77,2,0)),2,0),0),IF($N401="Desventaja",IFERROR(VLOOKUP(J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15</v>
      </c>
      <c r="R401" s="15">
        <f ca="1">IF($N401="Efecto",IFERROR(VLOOKUP(K401,INDIRECT(VLOOKUP($G401,ListaEfectos!$A$4:$F$77,2,0)),2,0),0),IF($N401="Desventaja",IFERROR(VLOOKUP(K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0</v>
      </c>
      <c r="S401" s="15">
        <f ca="1">IF($N401="Efecto",IFERROR(VLOOKUP(L401,INDIRECT(VLOOKUP($G401,ListaEfectos!$A$4:$F$77,2,0)),2,0),0),IF($N401="Desventaja",IFERROR(VLOOKUP(L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0</v>
      </c>
      <c r="T401" s="52">
        <f t="shared" ca="1" si="86"/>
        <v>30</v>
      </c>
      <c r="V401" s="15" t="str">
        <f t="shared" si="87"/>
        <v>Habilidades perceptivas (Visión radial, Visión nocturna, ver lo sobrenatural)</v>
      </c>
      <c r="W401" s="15" t="str">
        <f t="shared" si="88"/>
        <v/>
      </c>
      <c r="X401" s="15" t="str">
        <f t="shared" si="91"/>
        <v/>
      </c>
      <c r="Y401" s="34" t="str">
        <f t="shared" ca="1" si="85"/>
        <v>Habilidades perceptivas (Visión radial, Visión nocturna, ver lo sobrenatural)</v>
      </c>
      <c r="Z401" s="34" t="str">
        <f t="shared" ca="1" si="92"/>
        <v>Requerimiento (Sangre antigua)</v>
      </c>
      <c r="AA401" s="34" t="str">
        <f t="shared" ca="1" si="93"/>
        <v/>
      </c>
      <c r="AB401" s="61" t="str">
        <f t="shared" ca="1" si="94"/>
        <v>Habilidades perceptivas (Visión radial, Visión nocturna, ver lo sobrenatural)</v>
      </c>
      <c r="AC401" s="62" t="str">
        <f t="shared" ca="1" si="95"/>
        <v>Requerimiento (Sangre antigua)</v>
      </c>
      <c r="AD401" s="56" t="str">
        <f t="shared" si="96"/>
        <v>Protocolo De Búsqueda Sc-02: Ojos De Sólomon</v>
      </c>
      <c r="AE401" s="15" t="str">
        <f t="shared" ca="1" si="97"/>
        <v>Agua, Aire, Luz</v>
      </c>
      <c r="AF401" s="15" t="str">
        <f ca="1">IF($AB401="","",IF(OR([1]Tablas!A$1&gt;MATCH("?*",$AB402:$AB418,0),INDEX($T:$T,ROW($M400)+[1]Tablas!A$1)&lt;5),"",IF(INDEX($T:$T,ROW($M400)+[1]Tablas!A$1)&lt;6,"000",SUBSTITUTE(SUBSTITUTE(SUBSTITUTE(SUBSTITUTE(SUBSTITUTE(SUBSTITUTE(SUBSTITUTE(INDIRECT(ADDRESS(ROW($M400)+[1]Tablas!A$1,COLUMN($M401))),", ",""),"Aire","1"),"Agua","2"),"Fuego","3"),"Tierra","4"),"Luz","5"),"Oscuridad","6"))))</f>
        <v>215</v>
      </c>
      <c r="AG401" s="15" t="str">
        <f ca="1">IF($AB401="","",IF(OR([1]Tablas!B$1&gt;MATCH("?*",$AB402:$AB418,0),INDEX($T:$T,ROW($M400)+[1]Tablas!B$1)&lt;5),"",IF(INDEX($T:$T,ROW($M400)+[1]Tablas!B$1)&lt;6,"000",SUBSTITUTE(SUBSTITUTE(SUBSTITUTE(SUBSTITUTE(SUBSTITUTE(SUBSTITUTE(SUBSTITUTE(INDIRECT(ADDRESS(ROW($M400)+[1]Tablas!B$1,COLUMN($M401))),", ",""),"Aire","1"),"Agua","2"),"Fuego","3"),"Tierra","4"),"Luz","5"),"Oscuridad","6"))))</f>
        <v/>
      </c>
      <c r="AH401" s="15" t="str">
        <f ca="1">IF($AB401="","",IF(OR([1]Tablas!C$1&gt;MATCH("?*",$AB402:$AB418,0),INDEX($T:$T,ROW($M400)+[1]Tablas!C$1)&lt;5),"",IF(INDEX($T:$T,ROW($M400)+[1]Tablas!C$1)&lt;6,"000",SUBSTITUTE(SUBSTITUTE(SUBSTITUTE(SUBSTITUTE(SUBSTITUTE(SUBSTITUTE(SUBSTITUTE(INDIRECT(ADDRESS(ROW($M400)+[1]Tablas!C$1,COLUMN($M401))),", ",""),"Aire","1"),"Agua","2"),"Fuego","3"),"Tierra","4"),"Luz","5"),"Oscuridad","6"))))</f>
        <v/>
      </c>
      <c r="AI401" s="15" t="str">
        <f ca="1">IF($AB401="","",IF(OR([1]Tablas!D$1&gt;MATCH("?*",$AB402:$AB418,0),INDEX($T:$T,ROW($M400)+[1]Tablas!D$1)&lt;5),"",IF(INDEX($T:$T,ROW($M400)+[1]Tablas!D$1)&lt;6,"000",SUBSTITUTE(SUBSTITUTE(SUBSTITUTE(SUBSTITUTE(SUBSTITUTE(SUBSTITUTE(SUBSTITUTE(INDIRECT(ADDRESS(ROW($M400)+[1]Tablas!D$1,COLUMN($M401))),", ",""),"Aire","1"),"Agua","2"),"Fuego","3"),"Tierra","4"),"Luz","5"),"Oscuridad","6"))))</f>
        <v/>
      </c>
      <c r="AJ401" s="15" t="str">
        <f ca="1">IF($AB401="","",IF(OR([1]Tablas!E$1&gt;MATCH("?*",$AB402:$AB418,0),INDEX($T:$T,ROW($M400)+[1]Tablas!E$1)&lt;5),"",IF(INDEX($T:$T,ROW($M400)+[1]Tablas!E$1)&lt;6,"000",SUBSTITUTE(SUBSTITUTE(SUBSTITUTE(SUBSTITUTE(SUBSTITUTE(SUBSTITUTE(SUBSTITUTE(INDIRECT(ADDRESS(ROW($M400)+[1]Tablas!E$1,COLUMN($M401))),", ",""),"Aire","1"),"Agua","2"),"Fuego","3"),"Tierra","4"),"Luz","5"),"Oscuridad","6"))))</f>
        <v/>
      </c>
      <c r="AK401" s="15" t="str">
        <f ca="1">IF($AB401="","",IF(OR([1]Tablas!F$1&gt;MATCH("?*",$AB402:$AB418,0),INDEX($T:$T,ROW($M400)+[1]Tablas!F$1)&lt;5),"",IF(INDEX($T:$T,ROW($M400)+[1]Tablas!F$1)&lt;6,"000",SUBSTITUTE(SUBSTITUTE(SUBSTITUTE(SUBSTITUTE(SUBSTITUTE(SUBSTITUTE(SUBSTITUTE(INDIRECT(ADDRESS(ROW($M400)+[1]Tablas!F$1,COLUMN($M401))),", ",""),"Aire","1"),"Agua","2"),"Fuego","3"),"Tierra","4"),"Luz","5"),"Oscuridad","6"))))</f>
        <v/>
      </c>
    </row>
    <row r="402" spans="1:37" x14ac:dyDescent="0.25">
      <c r="A402" s="71"/>
      <c r="C402" s="15" t="str">
        <f t="shared" si="89"/>
        <v/>
      </c>
      <c r="D402" s="15" t="str">
        <f t="shared" si="90"/>
        <v/>
      </c>
      <c r="E402" s="15" t="s">
        <v>226</v>
      </c>
      <c r="F402" s="15" t="str">
        <f t="array" ref="F402">IF(C402&lt;&gt;"",ADDRESS(ROW(C402),COLUMN(C402))&amp;":"&amp;ADDRESS(ROW(C402)-1+MATCH(TRUE,C403:$C$463&lt;&gt;"",0),COLUMN(U402)),F401)</f>
        <v>$C$401:$U$405</v>
      </c>
      <c r="G402" s="18" t="s">
        <v>285</v>
      </c>
      <c r="H402" s="15" t="s">
        <v>1136</v>
      </c>
      <c r="M402" s="18" t="str">
        <f>IFERROR(VLOOKUP(G402,ListaEfectos!$A$4:$F$77,6,0),"")</f>
        <v/>
      </c>
      <c r="N402" s="46" t="str">
        <f>IF(G402="requerimiento","Desventaja",IFERROR(IF(VLOOKUP($G402,ListaEfectos!$A$4:$F$77,1,0)&lt;&gt;"","Efecto"),IFERROR(IF(VLOOKUP($G402,ListaDesventajas!$A$2:$A$24,1,0)&lt;&gt;"","Desventaja"),G402)))</f>
        <v>Desventaja</v>
      </c>
      <c r="O402" s="17">
        <f ca="1">IF($N402="Efecto",IFERROR(VLOOKUP(H402,INDIRECT(VLOOKUP($G402,ListaEfectos!$A$4:$F$77,2,0)),2,0),0),IF($N402="Desventaja",IFERROR(VLOOKUP(H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P402" s="15">
        <f ca="1">IF($N402="Efecto",IFERROR(VLOOKUP(I402,INDIRECT(VLOOKUP($G402,ListaEfectos!$A$4:$F$77,2,0)),2,0),0),IF($N402="Desventaja",IFERROR(VLOOKUP(I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Q402" s="15">
        <f ca="1">IF($N402="Efecto",IFERROR(VLOOKUP(J402,INDIRECT(VLOOKUP($G402,ListaEfectos!$A$4:$F$77,2,0)),2,0),0),IF($N402="Desventaja",IFERROR(VLOOKUP(J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R402" s="15">
        <f ca="1">IF($N402="Efecto",IFERROR(VLOOKUP(K402,INDIRECT(VLOOKUP($G402,ListaEfectos!$A$4:$F$77,2,0)),2,0),0),IF($N402="Desventaja",IFERROR(VLOOKUP(K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S402" s="15">
        <f ca="1">IF($N402="Efecto",IFERROR(VLOOKUP(L402,INDIRECT(VLOOKUP($G402,ListaEfectos!$A$4:$F$77,2,0)),2,0),0),IF($N402="Desventaja",IFERROR(VLOOKUP(L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T402" s="52">
        <f t="shared" ca="1" si="86"/>
        <v>0</v>
      </c>
      <c r="V402" s="15" t="str">
        <f t="shared" si="87"/>
        <v/>
      </c>
      <c r="W402" s="15" t="str">
        <f t="shared" si="88"/>
        <v>Requerimiento (Sangre antigua)</v>
      </c>
      <c r="X402" s="15" t="str">
        <f t="shared" si="91"/>
        <v/>
      </c>
      <c r="Y402" s="34" t="str">
        <f t="shared" ca="1" si="85"/>
        <v/>
      </c>
      <c r="Z402" s="34" t="str">
        <f t="shared" ca="1" si="92"/>
        <v/>
      </c>
      <c r="AA402" s="34" t="str">
        <f t="shared" ca="1" si="93"/>
        <v/>
      </c>
      <c r="AB402" s="61" t="str">
        <f t="shared" ca="1" si="94"/>
        <v/>
      </c>
      <c r="AC402" s="62" t="str">
        <f t="shared" ca="1" si="95"/>
        <v/>
      </c>
      <c r="AD402" s="56" t="str">
        <f t="shared" si="96"/>
        <v/>
      </c>
      <c r="AE402" s="15" t="str">
        <f t="shared" ca="1" si="97"/>
        <v/>
      </c>
      <c r="AF402" s="15" t="str">
        <f ca="1">IF($AB402="","",IF(OR([1]Tablas!A$1&gt;MATCH("?*",$AB403:$AB419,0),INDEX($T:$T,ROW($M401)+[1]Tablas!A$1)&lt;5),"",IF(INDEX($T:$T,ROW($M401)+[1]Tablas!A$1)&lt;6,"000",SUBSTITUTE(SUBSTITUTE(SUBSTITUTE(SUBSTITUTE(SUBSTITUTE(SUBSTITUTE(SUBSTITUTE(INDIRECT(ADDRESS(ROW($M401)+[1]Tablas!A$1,COLUMN($M402))),", ",""),"Aire","1"),"Agua","2"),"Fuego","3"),"Tierra","4"),"Luz","5"),"Oscuridad","6"))))</f>
        <v/>
      </c>
      <c r="AG402" s="15" t="str">
        <f ca="1">IF($AB402="","",IF(OR([1]Tablas!B$1&gt;MATCH("?*",$AB403:$AB419,0),INDEX($T:$T,ROW($M401)+[1]Tablas!B$1)&lt;5),"",IF(INDEX($T:$T,ROW($M401)+[1]Tablas!B$1)&lt;6,"000",SUBSTITUTE(SUBSTITUTE(SUBSTITUTE(SUBSTITUTE(SUBSTITUTE(SUBSTITUTE(SUBSTITUTE(INDIRECT(ADDRESS(ROW($M401)+[1]Tablas!B$1,COLUMN($M402))),", ",""),"Aire","1"),"Agua","2"),"Fuego","3"),"Tierra","4"),"Luz","5"),"Oscuridad","6"))))</f>
        <v/>
      </c>
      <c r="AH402" s="15" t="str">
        <f ca="1">IF($AB402="","",IF(OR([1]Tablas!C$1&gt;MATCH("?*",$AB403:$AB419,0),INDEX($T:$T,ROW($M401)+[1]Tablas!C$1)&lt;5),"",IF(INDEX($T:$T,ROW($M401)+[1]Tablas!C$1)&lt;6,"000",SUBSTITUTE(SUBSTITUTE(SUBSTITUTE(SUBSTITUTE(SUBSTITUTE(SUBSTITUTE(SUBSTITUTE(INDIRECT(ADDRESS(ROW($M401)+[1]Tablas!C$1,COLUMN($M402))),", ",""),"Aire","1"),"Agua","2"),"Fuego","3"),"Tierra","4"),"Luz","5"),"Oscuridad","6"))))</f>
        <v/>
      </c>
      <c r="AI402" s="15" t="str">
        <f ca="1">IF($AB402="","",IF(OR([1]Tablas!D$1&gt;MATCH("?*",$AB403:$AB419,0),INDEX($T:$T,ROW($M401)+[1]Tablas!D$1)&lt;5),"",IF(INDEX($T:$T,ROW($M401)+[1]Tablas!D$1)&lt;6,"000",SUBSTITUTE(SUBSTITUTE(SUBSTITUTE(SUBSTITUTE(SUBSTITUTE(SUBSTITUTE(SUBSTITUTE(INDIRECT(ADDRESS(ROW($M401)+[1]Tablas!D$1,COLUMN($M402))),", ",""),"Aire","1"),"Agua","2"),"Fuego","3"),"Tierra","4"),"Luz","5"),"Oscuridad","6"))))</f>
        <v/>
      </c>
      <c r="AJ402" s="15" t="str">
        <f ca="1">IF($AB402="","",IF(OR([1]Tablas!E$1&gt;MATCH("?*",$AB403:$AB419,0),INDEX($T:$T,ROW($M401)+[1]Tablas!E$1)&lt;5),"",IF(INDEX($T:$T,ROW($M401)+[1]Tablas!E$1)&lt;6,"000",SUBSTITUTE(SUBSTITUTE(SUBSTITUTE(SUBSTITUTE(SUBSTITUTE(SUBSTITUTE(SUBSTITUTE(INDIRECT(ADDRESS(ROW($M401)+[1]Tablas!E$1,COLUMN($M402))),", ",""),"Aire","1"),"Agua","2"),"Fuego","3"),"Tierra","4"),"Luz","5"),"Oscuridad","6"))))</f>
        <v/>
      </c>
      <c r="AK402" s="15" t="str">
        <f ca="1">IF($AB402="","",IF(OR([1]Tablas!F$1&gt;MATCH("?*",$AB403:$AB419,0),INDEX($T:$T,ROW($M401)+[1]Tablas!F$1)&lt;5),"",IF(INDEX($T:$T,ROW($M401)+[1]Tablas!F$1)&lt;6,"000",SUBSTITUTE(SUBSTITUTE(SUBSTITUTE(SUBSTITUTE(SUBSTITUTE(SUBSTITUTE(SUBSTITUTE(INDIRECT(ADDRESS(ROW($M401)+[1]Tablas!F$1,COLUMN($M402))),", ",""),"Aire","1"),"Agua","2"),"Fuego","3"),"Tierra","4"),"Luz","5"),"Oscuridad","6"))))</f>
        <v/>
      </c>
    </row>
    <row r="403" spans="1:37" x14ac:dyDescent="0.25">
      <c r="A403" s="71"/>
      <c r="C403" s="15" t="str">
        <f t="shared" si="89"/>
        <v/>
      </c>
      <c r="D403" s="15" t="str">
        <f t="shared" si="90"/>
        <v/>
      </c>
      <c r="E403" s="15" t="s">
        <v>227</v>
      </c>
      <c r="F403" s="15" t="str">
        <f t="array" ref="F403">IF(C403&lt;&gt;"",ADDRESS(ROW(C403),COLUMN(C403))&amp;":"&amp;ADDRESS(ROW(C403)-1+MATCH(TRUE,C404:$C$463&lt;&gt;"",0),COLUMN(U403)),F402)</f>
        <v>$C$401:$U$405</v>
      </c>
      <c r="M403" s="18" t="str">
        <f>IFERROR(VLOOKUP(G403,ListaEfectos!$A$4:$F$77,6,0),"")</f>
        <v/>
      </c>
      <c r="N403" s="46">
        <f>IF(G403="requerimiento","Desventaja",IFERROR(IF(VLOOKUP($G403,ListaEfectos!$A$4:$F$77,1,0)&lt;&gt;"","Efecto"),IFERROR(IF(VLOOKUP($G403,ListaDesventajas!$A$2:$A$24,1,0)&lt;&gt;"","Desventaja"),G403)))</f>
        <v>0</v>
      </c>
      <c r="O403" s="17">
        <f ca="1">IF($N403="Efecto",IFERROR(VLOOKUP(H403,INDIRECT(VLOOKUP($G403,ListaEfectos!$A$4:$F$77,2,0)),2,0),0),IF($N403="Desventaja",IFERROR(VLOOKUP(H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P403" s="15">
        <f ca="1">IF($N403="Efecto",IFERROR(VLOOKUP(I403,INDIRECT(VLOOKUP($G403,ListaEfectos!$A$4:$F$77,2,0)),2,0),0),IF($N403="Desventaja",IFERROR(VLOOKUP(I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Q403" s="15">
        <f ca="1">IF($N403="Efecto",IFERROR(VLOOKUP(J403,INDIRECT(VLOOKUP($G403,ListaEfectos!$A$4:$F$77,2,0)),2,0),0),IF($N403="Desventaja",IFERROR(VLOOKUP(J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R403" s="15">
        <f ca="1">IF($N403="Efecto",IFERROR(VLOOKUP(K403,INDIRECT(VLOOKUP($G403,ListaEfectos!$A$4:$F$77,2,0)),2,0),0),IF($N403="Desventaja",IFERROR(VLOOKUP(K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S403" s="15">
        <f ca="1">IF($N403="Efecto",IFERROR(VLOOKUP(L403,INDIRECT(VLOOKUP($G403,ListaEfectos!$A$4:$F$77,2,0)),2,0),0),IF($N403="Desventaja",IFERROR(VLOOKUP(L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T403" s="52">
        <f t="shared" ca="1" si="86"/>
        <v>0</v>
      </c>
      <c r="V403" s="15" t="str">
        <f t="shared" si="87"/>
        <v/>
      </c>
      <c r="W403" s="15" t="str">
        <f t="shared" si="88"/>
        <v/>
      </c>
      <c r="X403" s="15" t="str">
        <f t="shared" si="91"/>
        <v/>
      </c>
      <c r="Y403" s="34" t="str">
        <f t="shared" ca="1" si="85"/>
        <v/>
      </c>
      <c r="Z403" s="34" t="str">
        <f t="shared" ca="1" si="92"/>
        <v/>
      </c>
      <c r="AA403" s="34" t="str">
        <f t="shared" ca="1" si="93"/>
        <v/>
      </c>
      <c r="AB403" s="61" t="str">
        <f t="shared" ca="1" si="94"/>
        <v/>
      </c>
      <c r="AC403" s="62" t="str">
        <f t="shared" ca="1" si="95"/>
        <v/>
      </c>
      <c r="AD403" s="56" t="str">
        <f t="shared" si="96"/>
        <v/>
      </c>
      <c r="AE403" s="15" t="str">
        <f t="shared" ca="1" si="97"/>
        <v/>
      </c>
      <c r="AF403" s="15" t="str">
        <f ca="1">IF($AB403="","",IF(OR([1]Tablas!A$1&gt;MATCH("?*",$AB404:$AB420,0),INDEX($T:$T,ROW($M402)+[1]Tablas!A$1)&lt;5),"",IF(INDEX($T:$T,ROW($M402)+[1]Tablas!A$1)&lt;6,"000",SUBSTITUTE(SUBSTITUTE(SUBSTITUTE(SUBSTITUTE(SUBSTITUTE(SUBSTITUTE(SUBSTITUTE(INDIRECT(ADDRESS(ROW($M402)+[1]Tablas!A$1,COLUMN($M403))),", ",""),"Aire","1"),"Agua","2"),"Fuego","3"),"Tierra","4"),"Luz","5"),"Oscuridad","6"))))</f>
        <v/>
      </c>
      <c r="AG403" s="15" t="str">
        <f ca="1">IF($AB403="","",IF(OR([1]Tablas!B$1&gt;MATCH("?*",$AB404:$AB420,0),INDEX($T:$T,ROW($M402)+[1]Tablas!B$1)&lt;5),"",IF(INDEX($T:$T,ROW($M402)+[1]Tablas!B$1)&lt;6,"000",SUBSTITUTE(SUBSTITUTE(SUBSTITUTE(SUBSTITUTE(SUBSTITUTE(SUBSTITUTE(SUBSTITUTE(INDIRECT(ADDRESS(ROW($M402)+[1]Tablas!B$1,COLUMN($M403))),", ",""),"Aire","1"),"Agua","2"),"Fuego","3"),"Tierra","4"),"Luz","5"),"Oscuridad","6"))))</f>
        <v/>
      </c>
      <c r="AH403" s="15" t="str">
        <f ca="1">IF($AB403="","",IF(OR([1]Tablas!C$1&gt;MATCH("?*",$AB404:$AB420,0),INDEX($T:$T,ROW($M402)+[1]Tablas!C$1)&lt;5),"",IF(INDEX($T:$T,ROW($M402)+[1]Tablas!C$1)&lt;6,"000",SUBSTITUTE(SUBSTITUTE(SUBSTITUTE(SUBSTITUTE(SUBSTITUTE(SUBSTITUTE(SUBSTITUTE(INDIRECT(ADDRESS(ROW($M402)+[1]Tablas!C$1,COLUMN($M403))),", ",""),"Aire","1"),"Agua","2"),"Fuego","3"),"Tierra","4"),"Luz","5"),"Oscuridad","6"))))</f>
        <v/>
      </c>
      <c r="AI403" s="15" t="str">
        <f ca="1">IF($AB403="","",IF(OR([1]Tablas!D$1&gt;MATCH("?*",$AB404:$AB420,0),INDEX($T:$T,ROW($M402)+[1]Tablas!D$1)&lt;5),"",IF(INDEX($T:$T,ROW($M402)+[1]Tablas!D$1)&lt;6,"000",SUBSTITUTE(SUBSTITUTE(SUBSTITUTE(SUBSTITUTE(SUBSTITUTE(SUBSTITUTE(SUBSTITUTE(INDIRECT(ADDRESS(ROW($M402)+[1]Tablas!D$1,COLUMN($M403))),", ",""),"Aire","1"),"Agua","2"),"Fuego","3"),"Tierra","4"),"Luz","5"),"Oscuridad","6"))))</f>
        <v/>
      </c>
      <c r="AJ403" s="15" t="str">
        <f ca="1">IF($AB403="","",IF(OR([1]Tablas!E$1&gt;MATCH("?*",$AB404:$AB420,0),INDEX($T:$T,ROW($M402)+[1]Tablas!E$1)&lt;5),"",IF(INDEX($T:$T,ROW($M402)+[1]Tablas!E$1)&lt;6,"000",SUBSTITUTE(SUBSTITUTE(SUBSTITUTE(SUBSTITUTE(SUBSTITUTE(SUBSTITUTE(SUBSTITUTE(INDIRECT(ADDRESS(ROW($M402)+[1]Tablas!E$1,COLUMN($M403))),", ",""),"Aire","1"),"Agua","2"),"Fuego","3"),"Tierra","4"),"Luz","5"),"Oscuridad","6"))))</f>
        <v/>
      </c>
      <c r="AK403" s="15" t="str">
        <f ca="1">IF($AB403="","",IF(OR([1]Tablas!F$1&gt;MATCH("?*",$AB404:$AB420,0),INDEX($T:$T,ROW($M402)+[1]Tablas!F$1)&lt;5),"",IF(INDEX($T:$T,ROW($M402)+[1]Tablas!F$1)&lt;6,"000",SUBSTITUTE(SUBSTITUTE(SUBSTITUTE(SUBSTITUTE(SUBSTITUTE(SUBSTITUTE(SUBSTITUTE(INDIRECT(ADDRESS(ROW($M402)+[1]Tablas!F$1,COLUMN($M403))),", ",""),"Aire","1"),"Agua","2"),"Fuego","3"),"Tierra","4"),"Luz","5"),"Oscuridad","6"))))</f>
        <v/>
      </c>
    </row>
    <row r="404" spans="1:37" x14ac:dyDescent="0.25">
      <c r="A404" s="71"/>
      <c r="C404" s="15" t="str">
        <f t="shared" si="89"/>
        <v/>
      </c>
      <c r="D404" s="15" t="str">
        <f t="shared" si="90"/>
        <v/>
      </c>
      <c r="E404" s="15" t="s">
        <v>100</v>
      </c>
      <c r="F404" s="15" t="str">
        <f t="array" ref="F404">IF(C404&lt;&gt;"",ADDRESS(ROW(C404),COLUMN(C404))&amp;":"&amp;ADDRESS(ROW(C404)-1+MATCH(TRUE,C405:$C$463&lt;&gt;"",0),COLUMN(U404)),F403)</f>
        <v>$C$401:$U$405</v>
      </c>
      <c r="M404" s="18" t="str">
        <f>IFERROR(VLOOKUP(G404,ListaEfectos!$A$4:$F$77,6,0),"")</f>
        <v/>
      </c>
      <c r="N404" s="46">
        <f>IF(G404="requerimiento","Desventaja",IFERROR(IF(VLOOKUP($G404,ListaEfectos!$A$4:$F$77,1,0)&lt;&gt;"","Efecto"),IFERROR(IF(VLOOKUP($G404,ListaDesventajas!$A$2:$A$24,1,0)&lt;&gt;"","Desventaja"),G404)))</f>
        <v>0</v>
      </c>
      <c r="O404" s="17">
        <f ca="1">IF($N404="Efecto",IFERROR(VLOOKUP(H404,INDIRECT(VLOOKUP($G404,ListaEfectos!$A$4:$F$77,2,0)),2,0),0),IF($N404="Desventaja",IFERROR(VLOOKUP(H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P404" s="15">
        <f ca="1">IF($N404="Efecto",IFERROR(VLOOKUP(I404,INDIRECT(VLOOKUP($G404,ListaEfectos!$A$4:$F$77,2,0)),2,0),0),IF($N404="Desventaja",IFERROR(VLOOKUP(I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Q404" s="15">
        <f ca="1">IF($N404="Efecto",IFERROR(VLOOKUP(J404,INDIRECT(VLOOKUP($G404,ListaEfectos!$A$4:$F$77,2,0)),2,0),0),IF($N404="Desventaja",IFERROR(VLOOKUP(J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R404" s="15">
        <f ca="1">IF($N404="Efecto",IFERROR(VLOOKUP(K404,INDIRECT(VLOOKUP($G404,ListaEfectos!$A$4:$F$77,2,0)),2,0),0),IF($N404="Desventaja",IFERROR(VLOOKUP(K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S404" s="15">
        <f ca="1">IF($N404="Efecto",IFERROR(VLOOKUP(L404,INDIRECT(VLOOKUP($G404,ListaEfectos!$A$4:$F$77,2,0)),2,0),0),IF($N404="Desventaja",IFERROR(VLOOKUP(L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T404" s="52">
        <f t="shared" ca="1" si="86"/>
        <v>0</v>
      </c>
      <c r="V404" s="15" t="str">
        <f t="shared" si="87"/>
        <v/>
      </c>
      <c r="W404" s="15" t="str">
        <f t="shared" si="88"/>
        <v/>
      </c>
      <c r="X404" s="15" t="str">
        <f t="shared" si="91"/>
        <v/>
      </c>
      <c r="Y404" s="34" t="str">
        <f t="shared" ca="1" si="85"/>
        <v/>
      </c>
      <c r="Z404" s="34" t="str">
        <f t="shared" ca="1" si="92"/>
        <v/>
      </c>
      <c r="AA404" s="34" t="str">
        <f t="shared" ca="1" si="93"/>
        <v/>
      </c>
      <c r="AB404" s="61" t="str">
        <f t="shared" ca="1" si="94"/>
        <v/>
      </c>
      <c r="AC404" s="62" t="str">
        <f t="shared" ca="1" si="95"/>
        <v/>
      </c>
      <c r="AD404" s="56" t="str">
        <f t="shared" si="96"/>
        <v/>
      </c>
      <c r="AE404" s="15" t="str">
        <f t="shared" ref="AE404:AE412" ca="1" si="98">IFERROR(IF(Y404="","",_xlfn.TEXTJOIN(", ",TRUE,IF(INDIRECT(ADDRESS(ROW(Y404),COLUMN(T404))&amp;":"&amp;ADDRESS(ROW(Y404)+MATCH("?*",Y405:Y431,0)-1,COLUMN(T404)))=5,"",INDIRECT(ADDRESS(ROW(Y404),COLUMN(M404))&amp;":"&amp;ADDRESS(ROW(Y404)+MATCH("?*",Y405:Y431,0)-1,COLUMN(M404)))))),"")</f>
        <v/>
      </c>
      <c r="AF404" s="15" t="str">
        <f ca="1">IF($AB404="","",IF(OR([1]Tablas!A$1&gt;MATCH("?*",$AB405:$AB421,0),INDEX($T:$T,ROW($M403)+[1]Tablas!A$1)&lt;5),"",IF(INDEX($T:$T,ROW($M403)+[1]Tablas!A$1)&lt;6,"000",SUBSTITUTE(SUBSTITUTE(SUBSTITUTE(SUBSTITUTE(SUBSTITUTE(SUBSTITUTE(SUBSTITUTE(INDIRECT(ADDRESS(ROW($M403)+[1]Tablas!A$1,COLUMN($M404))),", ",""),"Aire","1"),"Agua","2"),"Fuego","3"),"Tierra","4"),"Luz","5"),"Oscuridad","6"))))</f>
        <v/>
      </c>
      <c r="AG404" s="15" t="str">
        <f ca="1">IF($AB404="","",IF(OR([1]Tablas!B$1&gt;MATCH("?*",$AB405:$AB421,0),INDEX($T:$T,ROW($M403)+[1]Tablas!B$1)&lt;5),"",IF(INDEX($T:$T,ROW($M403)+[1]Tablas!B$1)&lt;6,"000",SUBSTITUTE(SUBSTITUTE(SUBSTITUTE(SUBSTITUTE(SUBSTITUTE(SUBSTITUTE(SUBSTITUTE(INDIRECT(ADDRESS(ROW($M403)+[1]Tablas!B$1,COLUMN($M404))),", ",""),"Aire","1"),"Agua","2"),"Fuego","3"),"Tierra","4"),"Luz","5"),"Oscuridad","6"))))</f>
        <v/>
      </c>
      <c r="AH404" s="15" t="str">
        <f ca="1">IF($AB404="","",IF(OR([1]Tablas!C$1&gt;MATCH("?*",$AB405:$AB421,0),INDEX($T:$T,ROW($M403)+[1]Tablas!C$1)&lt;5),"",IF(INDEX($T:$T,ROW($M403)+[1]Tablas!C$1)&lt;6,"000",SUBSTITUTE(SUBSTITUTE(SUBSTITUTE(SUBSTITUTE(SUBSTITUTE(SUBSTITUTE(SUBSTITUTE(INDIRECT(ADDRESS(ROW($M403)+[1]Tablas!C$1,COLUMN($M404))),", ",""),"Aire","1"),"Agua","2"),"Fuego","3"),"Tierra","4"),"Luz","5"),"Oscuridad","6"))))</f>
        <v/>
      </c>
      <c r="AI404" s="15" t="str">
        <f ca="1">IF($AB404="","",IF(OR([1]Tablas!D$1&gt;MATCH("?*",$AB405:$AB421,0),INDEX($T:$T,ROW($M403)+[1]Tablas!D$1)&lt;5),"",IF(INDEX($T:$T,ROW($M403)+[1]Tablas!D$1)&lt;6,"000",SUBSTITUTE(SUBSTITUTE(SUBSTITUTE(SUBSTITUTE(SUBSTITUTE(SUBSTITUTE(SUBSTITUTE(INDIRECT(ADDRESS(ROW($M403)+[1]Tablas!D$1,COLUMN($M404))),", ",""),"Aire","1"),"Agua","2"),"Fuego","3"),"Tierra","4"),"Luz","5"),"Oscuridad","6"))))</f>
        <v/>
      </c>
      <c r="AJ404" s="15" t="str">
        <f ca="1">IF($AB404="","",IF(OR([1]Tablas!E$1&gt;MATCH("?*",$AB405:$AB421,0),INDEX($T:$T,ROW($M403)+[1]Tablas!E$1)&lt;5),"",IF(INDEX($T:$T,ROW($M403)+[1]Tablas!E$1)&lt;6,"000",SUBSTITUTE(SUBSTITUTE(SUBSTITUTE(SUBSTITUTE(SUBSTITUTE(SUBSTITUTE(SUBSTITUTE(INDIRECT(ADDRESS(ROW($M403)+[1]Tablas!E$1,COLUMN($M404))),", ",""),"Aire","1"),"Agua","2"),"Fuego","3"),"Tierra","4"),"Luz","5"),"Oscuridad","6"))))</f>
        <v/>
      </c>
      <c r="AK404" s="15" t="str">
        <f ca="1">IF($AB404="","",IF(OR([1]Tablas!F$1&gt;MATCH("?*",$AB405:$AB421,0),INDEX($T:$T,ROW($M403)+[1]Tablas!F$1)&lt;5),"",IF(INDEX($T:$T,ROW($M403)+[1]Tablas!F$1)&lt;6,"000",SUBSTITUTE(SUBSTITUTE(SUBSTITUTE(SUBSTITUTE(SUBSTITUTE(SUBSTITUTE(SUBSTITUTE(INDIRECT(ADDRESS(ROW($M403)+[1]Tablas!F$1,COLUMN($M404))),", ",""),"Aire","1"),"Agua","2"),"Fuego","3"),"Tierra","4"),"Luz","5"),"Oscuridad","6"))))</f>
        <v/>
      </c>
    </row>
    <row r="405" spans="1:37" x14ac:dyDescent="0.25">
      <c r="A405" s="71"/>
      <c r="B405" s="18" t="s">
        <v>298</v>
      </c>
      <c r="C405" s="15" t="str">
        <f t="shared" si="89"/>
        <v/>
      </c>
      <c r="D405" s="15" t="str">
        <f t="shared" si="90"/>
        <v/>
      </c>
      <c r="F405" s="15" t="str">
        <f t="array" ref="F405">IF(C405&lt;&gt;"",ADDRESS(ROW(C405),COLUMN(C405))&amp;":"&amp;ADDRESS(ROW(C405)-1+MATCH(TRUE,C406:$C$463&lt;&gt;"",0),COLUMN(U405)),F404)</f>
        <v>$C$401:$U$405</v>
      </c>
      <c r="M405" s="18" t="str">
        <f>IFERROR(VLOOKUP(G405,ListaEfectos!$A$4:$F$77,6,0),"")</f>
        <v/>
      </c>
      <c r="N405" s="46">
        <f>IF(G405="requerimiento","Desventaja",IFERROR(IF(VLOOKUP($G405,ListaEfectos!$A$4:$F$77,1,0)&lt;&gt;"","Efecto"),IFERROR(IF(VLOOKUP($G405,ListaDesventajas!$A$2:$A$24,1,0)&lt;&gt;"","Desventaja"),G405)))</f>
        <v>0</v>
      </c>
      <c r="O405" s="17">
        <f ca="1">IF($N405="Efecto",IFERROR(VLOOKUP(H405,INDIRECT(VLOOKUP($G405,ListaEfectos!$A$4:$F$77,2,0)),2,0),0),IF($N405="Desventaja",IFERROR(VLOOKUP(H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P405" s="15">
        <f ca="1">IF($N405="Efecto",IFERROR(VLOOKUP(I405,INDIRECT(VLOOKUP($G405,ListaEfectos!$A$4:$F$77,2,0)),2,0),0),IF($N405="Desventaja",IFERROR(VLOOKUP(I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Q405" s="15">
        <f ca="1">IF($N405="Efecto",IFERROR(VLOOKUP(J405,INDIRECT(VLOOKUP($G405,ListaEfectos!$A$4:$F$77,2,0)),2,0),0),IF($N405="Desventaja",IFERROR(VLOOKUP(J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R405" s="15">
        <f ca="1">IF($N405="Efecto",IFERROR(VLOOKUP(K405,INDIRECT(VLOOKUP($G405,ListaEfectos!$A$4:$F$77,2,0)),2,0),0),IF($N405="Desventaja",IFERROR(VLOOKUP(K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S405" s="15">
        <f ca="1">IF($N405="Efecto",IFERROR(VLOOKUP(L405,INDIRECT(VLOOKUP($G405,ListaEfectos!$A$4:$F$77,2,0)),2,0),0),IF($N405="Desventaja",IFERROR(VLOOKUP(L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T405" s="52">
        <f t="shared" ca="1" si="86"/>
        <v>0</v>
      </c>
      <c r="V405" s="15" t="str">
        <f t="shared" si="87"/>
        <v/>
      </c>
      <c r="W405" s="15" t="str">
        <f t="shared" si="88"/>
        <v/>
      </c>
      <c r="X405" s="15" t="str">
        <f t="shared" si="91"/>
        <v/>
      </c>
      <c r="Y405" s="34" t="str">
        <f t="shared" ca="1" si="85"/>
        <v/>
      </c>
      <c r="Z405" s="34" t="str">
        <f t="shared" ca="1" si="92"/>
        <v/>
      </c>
      <c r="AA405" s="34" t="str">
        <f t="shared" ca="1" si="93"/>
        <v/>
      </c>
      <c r="AB405" s="61" t="str">
        <f t="shared" ca="1" si="94"/>
        <v/>
      </c>
      <c r="AC405" s="62" t="str">
        <f t="shared" ca="1" si="95"/>
        <v/>
      </c>
      <c r="AD405" s="56" t="str">
        <f t="shared" si="96"/>
        <v>Requerimiento</v>
      </c>
      <c r="AE405" s="15" t="str">
        <f t="shared" ca="1" si="98"/>
        <v/>
      </c>
      <c r="AF405" s="15" t="str">
        <f ca="1">IF($AB405="","",IF(OR([1]Tablas!A$1&gt;MATCH("?*",$AB406:$AB422,0),INDEX($T:$T,ROW($M404)+[1]Tablas!A$1)&lt;5),"",IF(INDEX($T:$T,ROW($M404)+[1]Tablas!A$1)&lt;6,"000",SUBSTITUTE(SUBSTITUTE(SUBSTITUTE(SUBSTITUTE(SUBSTITUTE(SUBSTITUTE(SUBSTITUTE(INDIRECT(ADDRESS(ROW($M404)+[1]Tablas!A$1,COLUMN($M405))),", ",""),"Aire","1"),"Agua","2"),"Fuego","3"),"Tierra","4"),"Luz","5"),"Oscuridad","6"))))</f>
        <v/>
      </c>
      <c r="AG405" s="15" t="str">
        <f ca="1">IF($AB405="","",IF(OR([1]Tablas!B$1&gt;MATCH("?*",$AB406:$AB422,0),INDEX($T:$T,ROW($M404)+[1]Tablas!B$1)&lt;5),"",IF(INDEX($T:$T,ROW($M404)+[1]Tablas!B$1)&lt;6,"000",SUBSTITUTE(SUBSTITUTE(SUBSTITUTE(SUBSTITUTE(SUBSTITUTE(SUBSTITUTE(SUBSTITUTE(INDIRECT(ADDRESS(ROW($M404)+[1]Tablas!B$1,COLUMN($M405))),", ",""),"Aire","1"),"Agua","2"),"Fuego","3"),"Tierra","4"),"Luz","5"),"Oscuridad","6"))))</f>
        <v/>
      </c>
      <c r="AH405" s="15" t="str">
        <f ca="1">IF($AB405="","",IF(OR([1]Tablas!C$1&gt;MATCH("?*",$AB406:$AB422,0),INDEX($T:$T,ROW($M404)+[1]Tablas!C$1)&lt;5),"",IF(INDEX($T:$T,ROW($M404)+[1]Tablas!C$1)&lt;6,"000",SUBSTITUTE(SUBSTITUTE(SUBSTITUTE(SUBSTITUTE(SUBSTITUTE(SUBSTITUTE(SUBSTITUTE(INDIRECT(ADDRESS(ROW($M404)+[1]Tablas!C$1,COLUMN($M405))),", ",""),"Aire","1"),"Agua","2"),"Fuego","3"),"Tierra","4"),"Luz","5"),"Oscuridad","6"))))</f>
        <v/>
      </c>
      <c r="AI405" s="15" t="str">
        <f ca="1">IF($AB405="","",IF(OR([1]Tablas!D$1&gt;MATCH("?*",$AB406:$AB422,0),INDEX($T:$T,ROW($M404)+[1]Tablas!D$1)&lt;5),"",IF(INDEX($T:$T,ROW($M404)+[1]Tablas!D$1)&lt;6,"000",SUBSTITUTE(SUBSTITUTE(SUBSTITUTE(SUBSTITUTE(SUBSTITUTE(SUBSTITUTE(SUBSTITUTE(INDIRECT(ADDRESS(ROW($M404)+[1]Tablas!D$1,COLUMN($M405))),", ",""),"Aire","1"),"Agua","2"),"Fuego","3"),"Tierra","4"),"Luz","5"),"Oscuridad","6"))))</f>
        <v/>
      </c>
      <c r="AJ405" s="15" t="str">
        <f ca="1">IF($AB405="","",IF(OR([1]Tablas!E$1&gt;MATCH("?*",$AB406:$AB422,0),INDEX($T:$T,ROW($M404)+[1]Tablas!E$1)&lt;5),"",IF(INDEX($T:$T,ROW($M404)+[1]Tablas!E$1)&lt;6,"000",SUBSTITUTE(SUBSTITUTE(SUBSTITUTE(SUBSTITUTE(SUBSTITUTE(SUBSTITUTE(SUBSTITUTE(INDIRECT(ADDRESS(ROW($M404)+[1]Tablas!E$1,COLUMN($M405))),", ",""),"Aire","1"),"Agua","2"),"Fuego","3"),"Tierra","4"),"Luz","5"),"Oscuridad","6"))))</f>
        <v/>
      </c>
      <c r="AK405" s="15" t="str">
        <f ca="1">IF($AB405="","",IF(OR([1]Tablas!F$1&gt;MATCH("?*",$AB406:$AB422,0),INDEX($T:$T,ROW($M404)+[1]Tablas!F$1)&lt;5),"",IF(INDEX($T:$T,ROW($M404)+[1]Tablas!F$1)&lt;6,"000",SUBSTITUTE(SUBSTITUTE(SUBSTITUTE(SUBSTITUTE(SUBSTITUTE(SUBSTITUTE(SUBSTITUTE(INDIRECT(ADDRESS(ROW($M404)+[1]Tablas!F$1,COLUMN($M405))),", ",""),"Aire","1"),"Agua","2"),"Fuego","3"),"Tierra","4"),"Luz","5"),"Oscuridad","6"))))</f>
        <v/>
      </c>
    </row>
    <row r="406" spans="1:37" x14ac:dyDescent="0.25">
      <c r="A406" s="71"/>
      <c r="B406" s="18" t="s">
        <v>512</v>
      </c>
      <c r="C406" s="15">
        <f t="shared" si="89"/>
        <v>100</v>
      </c>
      <c r="D406" s="15">
        <f t="shared" si="90"/>
        <v>2</v>
      </c>
      <c r="E406" s="15" t="s">
        <v>186</v>
      </c>
      <c r="F406" s="15" t="str">
        <f t="array" ref="F406">IF(C406&lt;&gt;"",ADDRESS(ROW(C406),COLUMN(C406))&amp;":"&amp;ADDRESS(ROW(C406)-1+MATCH(TRUE,C407:$C$463&lt;&gt;"",0),COLUMN(U406)),F405)</f>
        <v>$C$406:$U$411</v>
      </c>
      <c r="G406" s="18" t="s">
        <v>238</v>
      </c>
      <c r="H406" s="29" t="s">
        <v>358</v>
      </c>
      <c r="I406" s="28"/>
      <c r="M406" s="18" t="str">
        <f>IFERROR(VLOOKUP(G406,ListaEfectos!$A$4:$F$77,6,0),"")</f>
        <v>Agua, Aire, Oscuridad</v>
      </c>
      <c r="N406" s="46" t="str">
        <f>IF(G406="requerimiento","Desventaja",IFERROR(IF(VLOOKUP($G406,ListaEfectos!$A$4:$F$77,1,0)&lt;&gt;"","Efecto"),IFERROR(IF(VLOOKUP($G406,ListaDesventajas!$A$2:$A$24,1,0)&lt;&gt;"","Desventaja"),G406)))</f>
        <v>Efecto</v>
      </c>
      <c r="O406" s="17">
        <f ca="1">IF($N406="Efecto",IFERROR(VLOOKUP(H406,INDIRECT(VLOOKUP($G406,ListaEfectos!$A$4:$F$77,2,0)),2,0),0),IF($N406="Desventaja",IFERROR(VLOOKUP(H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5</v>
      </c>
      <c r="P406" s="15">
        <f ca="1">IF($N406="Efecto",IFERROR(VLOOKUP(I406,INDIRECT(VLOOKUP($G406,ListaEfectos!$A$4:$F$77,2,0)),2,0),0),IF($N406="Desventaja",IFERROR(VLOOKUP(I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0</v>
      </c>
      <c r="Q406" s="15">
        <f ca="1">IF($N406="Efecto",IFERROR(VLOOKUP(J406,INDIRECT(VLOOKUP($G406,ListaEfectos!$A$4:$F$77,2,0)),2,0),0),IF($N406="Desventaja",IFERROR(VLOOKUP(J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0</v>
      </c>
      <c r="R406" s="15">
        <f ca="1">IF($N406="Efecto",IFERROR(VLOOKUP(K406,INDIRECT(VLOOKUP($G406,ListaEfectos!$A$4:$F$77,2,0)),2,0),0),IF($N406="Desventaja",IFERROR(VLOOKUP(K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0</v>
      </c>
      <c r="S406" s="15">
        <f ca="1">IF($N406="Efecto",IFERROR(VLOOKUP(L406,INDIRECT(VLOOKUP($G406,ListaEfectos!$A$4:$F$77,2,0)),2,0),0),IF($N406="Desventaja",IFERROR(VLOOKUP(L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0</v>
      </c>
      <c r="T406" s="52">
        <f t="shared" ca="1" si="86"/>
        <v>5</v>
      </c>
      <c r="V406" s="15" t="str">
        <f t="shared" si="87"/>
        <v>Ataque adicional limitado (+1)</v>
      </c>
      <c r="W406" s="15" t="str">
        <f t="shared" si="88"/>
        <v/>
      </c>
      <c r="X406" s="15" t="str">
        <f t="shared" si="91"/>
        <v/>
      </c>
      <c r="Y406" s="34" t="str">
        <f t="shared" ca="1" si="85"/>
        <v>Ataque adicional limitado (+1), Ataque predeterminado (Casi Imposible (240)), Ataque a Distancia (100 metros)</v>
      </c>
      <c r="Z406" s="34" t="str">
        <f t="shared" ca="1" si="92"/>
        <v>Requerimiento (Sangre antigua)</v>
      </c>
      <c r="AA406" s="34" t="str">
        <f t="shared" ca="1" si="93"/>
        <v/>
      </c>
      <c r="AB406" s="61" t="str">
        <f t="shared" ca="1" si="94"/>
        <v>Ataque adicional limitado (+1), Ataque predeterminado (Casi Imposible (240)), Ataque a Distancia (100 metros)</v>
      </c>
      <c r="AC406" s="62" t="str">
        <f t="shared" ca="1" si="95"/>
        <v>Requerimiento (Sangre antigua)</v>
      </c>
      <c r="AD406" s="56" t="str">
        <f t="shared" si="96"/>
        <v>Protocolo Ofensivo At-02: Mecanus</v>
      </c>
      <c r="AE406" s="15" t="str">
        <f t="shared" ca="1" si="98"/>
        <v/>
      </c>
      <c r="AF406" s="15" t="str">
        <f ca="1">IF($AB406="","",IF(OR([1]Tablas!A$1&gt;MATCH("?*",$AB407:$AB423,0),INDEX($T:$T,ROW($M405)+[1]Tablas!A$1)&lt;5),"",IF(INDEX($T:$T,ROW($M405)+[1]Tablas!A$1)&lt;6,"000",SUBSTITUTE(SUBSTITUTE(SUBSTITUTE(SUBSTITUTE(SUBSTITUTE(SUBSTITUTE(SUBSTITUTE(INDIRECT(ADDRESS(ROW($M405)+[1]Tablas!A$1,COLUMN($M406))),", ",""),"Aire","1"),"Agua","2"),"Fuego","3"),"Tierra","4"),"Luz","5"),"Oscuridad","6"))))</f>
        <v>000</v>
      </c>
      <c r="AG406" s="15" t="str">
        <f ca="1">IF($AB406="","",IF(OR([1]Tablas!B$1&gt;MATCH("?*",$AB407:$AB423,0),INDEX($T:$T,ROW($M405)+[1]Tablas!B$1)&lt;5),"",IF(INDEX($T:$T,ROW($M405)+[1]Tablas!B$1)&lt;6,"000",SUBSTITUTE(SUBSTITUTE(SUBSTITUTE(SUBSTITUTE(SUBSTITUTE(SUBSTITUTE(SUBSTITUTE(INDIRECT(ADDRESS(ROW($M405)+[1]Tablas!B$1,COLUMN($M406))),", ",""),"Aire","1"),"Agua","2"),"Fuego","3"),"Tierra","4"),"Luz","5"),"Oscuridad","6"))))</f>
        <v>564</v>
      </c>
      <c r="AH406" s="15" t="str">
        <f ca="1">IF($AB406="","",IF(OR([1]Tablas!C$1&gt;MATCH("?*",$AB407:$AB423,0),INDEX($T:$T,ROW($M405)+[1]Tablas!C$1)&lt;5),"",IF(INDEX($T:$T,ROW($M405)+[1]Tablas!C$1)&lt;6,"000",SUBSTITUTE(SUBSTITUTE(SUBSTITUTE(SUBSTITUTE(SUBSTITUTE(SUBSTITUTE(SUBSTITUTE(INDIRECT(ADDRESS(ROW($M405)+[1]Tablas!C$1,COLUMN($M406))),", ",""),"Aire","1"),"Agua","2"),"Fuego","3"),"Tierra","4"),"Luz","5"),"Oscuridad","6"))))</f>
        <v>213</v>
      </c>
      <c r="AI406" s="15" t="str">
        <f ca="1">IF($AB406="","",IF(OR([1]Tablas!D$1&gt;MATCH("?*",$AB407:$AB423,0),INDEX($T:$T,ROW($M405)+[1]Tablas!D$1)&lt;5),"",IF(INDEX($T:$T,ROW($M405)+[1]Tablas!D$1)&lt;6,"000",SUBSTITUTE(SUBSTITUTE(SUBSTITUTE(SUBSTITUTE(SUBSTITUTE(SUBSTITUTE(SUBSTITUTE(INDIRECT(ADDRESS(ROW($M405)+[1]Tablas!D$1,COLUMN($M406))),", ",""),"Aire","1"),"Agua","2"),"Fuego","3"),"Tierra","4"),"Luz","5"),"Oscuridad","6"))))</f>
        <v/>
      </c>
      <c r="AJ406" s="15" t="str">
        <f ca="1">IF($AB406="","",IF(OR([1]Tablas!E$1&gt;MATCH("?*",$AB407:$AB423,0),INDEX($T:$T,ROW($M405)+[1]Tablas!E$1)&lt;5),"",IF(INDEX($T:$T,ROW($M405)+[1]Tablas!E$1)&lt;6,"000",SUBSTITUTE(SUBSTITUTE(SUBSTITUTE(SUBSTITUTE(SUBSTITUTE(SUBSTITUTE(SUBSTITUTE(INDIRECT(ADDRESS(ROW($M405)+[1]Tablas!E$1,COLUMN($M406))),", ",""),"Aire","1"),"Agua","2"),"Fuego","3"),"Tierra","4"),"Luz","5"),"Oscuridad","6"))))</f>
        <v/>
      </c>
      <c r="AK406" s="15" t="str">
        <f ca="1">IF($AB406="","",IF(OR([1]Tablas!F$1&gt;MATCH("?*",$AB407:$AB423,0),INDEX($T:$T,ROW($M405)+[1]Tablas!F$1)&lt;5),"",IF(INDEX($T:$T,ROW($M405)+[1]Tablas!F$1)&lt;6,"000",SUBSTITUTE(SUBSTITUTE(SUBSTITUTE(SUBSTITUTE(SUBSTITUTE(SUBSTITUTE(SUBSTITUTE(INDIRECT(ADDRESS(ROW($M405)+[1]Tablas!F$1,COLUMN($M406))),", ",""),"Aire","1"),"Agua","2"),"Fuego","3"),"Tierra","4"),"Luz","5"),"Oscuridad","6"))))</f>
        <v/>
      </c>
    </row>
    <row r="407" spans="1:37" x14ac:dyDescent="0.25">
      <c r="A407" s="71"/>
      <c r="C407" s="15" t="str">
        <f t="shared" si="89"/>
        <v/>
      </c>
      <c r="D407" s="15" t="str">
        <f t="shared" si="90"/>
        <v/>
      </c>
      <c r="E407" s="15" t="s">
        <v>222</v>
      </c>
      <c r="F407" s="15" t="str">
        <f t="array" ref="F407">IF(C407&lt;&gt;"",ADDRESS(ROW(C407),COLUMN(C407))&amp;":"&amp;ADDRESS(ROW(C407)-1+MATCH(TRUE,C408:$C$463&lt;&gt;"",0),COLUMN(U407)),F406)</f>
        <v>$C$406:$U$411</v>
      </c>
      <c r="G407" s="18" t="s">
        <v>999</v>
      </c>
      <c r="H407" s="15" t="s">
        <v>550</v>
      </c>
      <c r="M407" s="18" t="str">
        <f>IFERROR(VLOOKUP(G407,ListaEfectos!$A$4:$F$77,6,0),"")</f>
        <v>Luz, Oscuridad, Tierra</v>
      </c>
      <c r="N407" s="46" t="str">
        <f>IF(G407="requerimiento","Desventaja",IFERROR(IF(VLOOKUP($G407,ListaEfectos!$A$4:$F$77,1,0)&lt;&gt;"","Efecto"),IFERROR(IF(VLOOKUP($G407,ListaDesventajas!$A$2:$A$24,1,0)&lt;&gt;"","Desventaja"),G407)))</f>
        <v>Efecto</v>
      </c>
      <c r="O407" s="17">
        <f ca="1">IF($N407="Efecto",IFERROR(VLOOKUP(H407,INDIRECT(VLOOKUP($G407,ListaEfectos!$A$4:$F$77,2,0)),2,0),0),IF($N407="Desventaja",IFERROR(VLOOKUP(H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15</v>
      </c>
      <c r="P407" s="15">
        <f ca="1">IF($N407="Efecto",IFERROR(VLOOKUP(I407,INDIRECT(VLOOKUP($G407,ListaEfectos!$A$4:$F$77,2,0)),2,0),0),IF($N407="Desventaja",IFERROR(VLOOKUP(I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0</v>
      </c>
      <c r="Q407" s="15">
        <f ca="1">IF($N407="Efecto",IFERROR(VLOOKUP(J407,INDIRECT(VLOOKUP($G407,ListaEfectos!$A$4:$F$77,2,0)),2,0),0),IF($N407="Desventaja",IFERROR(VLOOKUP(J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0</v>
      </c>
      <c r="R407" s="15">
        <f ca="1">IF($N407="Efecto",IFERROR(VLOOKUP(K407,INDIRECT(VLOOKUP($G407,ListaEfectos!$A$4:$F$77,2,0)),2,0),0),IF($N407="Desventaja",IFERROR(VLOOKUP(K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0</v>
      </c>
      <c r="S407" s="15">
        <f ca="1">IF($N407="Efecto",IFERROR(VLOOKUP(L407,INDIRECT(VLOOKUP($G407,ListaEfectos!$A$4:$F$77,2,0)),2,0),0),IF($N407="Desventaja",IFERROR(VLOOKUP(L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0</v>
      </c>
      <c r="T407" s="52">
        <f t="shared" ca="1" si="86"/>
        <v>15</v>
      </c>
      <c r="V407" s="15" t="str">
        <f t="shared" si="87"/>
        <v>Ataque predeterminado (Casi Imposible (240))</v>
      </c>
      <c r="W407" s="15" t="str">
        <f t="shared" si="88"/>
        <v/>
      </c>
      <c r="X407" s="15" t="str">
        <f t="shared" si="91"/>
        <v/>
      </c>
      <c r="Y407" s="34" t="str">
        <f t="shared" ca="1" si="85"/>
        <v/>
      </c>
      <c r="Z407" s="34" t="str">
        <f t="shared" ca="1" si="92"/>
        <v/>
      </c>
      <c r="AA407" s="34" t="str">
        <f t="shared" ca="1" si="93"/>
        <v/>
      </c>
      <c r="AB407" s="61" t="str">
        <f t="shared" ca="1" si="94"/>
        <v/>
      </c>
      <c r="AC407" s="62" t="str">
        <f t="shared" ca="1" si="95"/>
        <v/>
      </c>
      <c r="AD407" s="56" t="str">
        <f t="shared" si="96"/>
        <v/>
      </c>
      <c r="AE407" s="15" t="str">
        <f t="shared" ca="1" si="98"/>
        <v/>
      </c>
      <c r="AF407" s="15" t="str">
        <f ca="1">IF($AB407="","",IF(OR([1]Tablas!A$1&gt;MATCH("?*",$AB408:$AB424,0),INDEX($T:$T,ROW($M406)+[1]Tablas!A$1)&lt;5),"",IF(INDEX($T:$T,ROW($M406)+[1]Tablas!A$1)&lt;6,"000",SUBSTITUTE(SUBSTITUTE(SUBSTITUTE(SUBSTITUTE(SUBSTITUTE(SUBSTITUTE(SUBSTITUTE(INDIRECT(ADDRESS(ROW($M406)+[1]Tablas!A$1,COLUMN($M407))),", ",""),"Aire","1"),"Agua","2"),"Fuego","3"),"Tierra","4"),"Luz","5"),"Oscuridad","6"))))</f>
        <v/>
      </c>
      <c r="AG407" s="15" t="str">
        <f ca="1">IF($AB407="","",IF(OR([1]Tablas!B$1&gt;MATCH("?*",$AB408:$AB424,0),INDEX($T:$T,ROW($M406)+[1]Tablas!B$1)&lt;5),"",IF(INDEX($T:$T,ROW($M406)+[1]Tablas!B$1)&lt;6,"000",SUBSTITUTE(SUBSTITUTE(SUBSTITUTE(SUBSTITUTE(SUBSTITUTE(SUBSTITUTE(SUBSTITUTE(INDIRECT(ADDRESS(ROW($M406)+[1]Tablas!B$1,COLUMN($M407))),", ",""),"Aire","1"),"Agua","2"),"Fuego","3"),"Tierra","4"),"Luz","5"),"Oscuridad","6"))))</f>
        <v/>
      </c>
      <c r="AH407" s="15" t="str">
        <f ca="1">IF($AB407="","",IF(OR([1]Tablas!C$1&gt;MATCH("?*",$AB408:$AB424,0),INDEX($T:$T,ROW($M406)+[1]Tablas!C$1)&lt;5),"",IF(INDEX($T:$T,ROW($M406)+[1]Tablas!C$1)&lt;6,"000",SUBSTITUTE(SUBSTITUTE(SUBSTITUTE(SUBSTITUTE(SUBSTITUTE(SUBSTITUTE(SUBSTITUTE(INDIRECT(ADDRESS(ROW($M406)+[1]Tablas!C$1,COLUMN($M407))),", ",""),"Aire","1"),"Agua","2"),"Fuego","3"),"Tierra","4"),"Luz","5"),"Oscuridad","6"))))</f>
        <v/>
      </c>
      <c r="AI407" s="15" t="str">
        <f ca="1">IF($AB407="","",IF(OR([1]Tablas!D$1&gt;MATCH("?*",$AB408:$AB424,0),INDEX($T:$T,ROW($M406)+[1]Tablas!D$1)&lt;5),"",IF(INDEX($T:$T,ROW($M406)+[1]Tablas!D$1)&lt;6,"000",SUBSTITUTE(SUBSTITUTE(SUBSTITUTE(SUBSTITUTE(SUBSTITUTE(SUBSTITUTE(SUBSTITUTE(INDIRECT(ADDRESS(ROW($M406)+[1]Tablas!D$1,COLUMN($M407))),", ",""),"Aire","1"),"Agua","2"),"Fuego","3"),"Tierra","4"),"Luz","5"),"Oscuridad","6"))))</f>
        <v/>
      </c>
      <c r="AJ407" s="15" t="str">
        <f ca="1">IF($AB407="","",IF(OR([1]Tablas!E$1&gt;MATCH("?*",$AB408:$AB424,0),INDEX($T:$T,ROW($M406)+[1]Tablas!E$1)&lt;5),"",IF(INDEX($T:$T,ROW($M406)+[1]Tablas!E$1)&lt;6,"000",SUBSTITUTE(SUBSTITUTE(SUBSTITUTE(SUBSTITUTE(SUBSTITUTE(SUBSTITUTE(SUBSTITUTE(INDIRECT(ADDRESS(ROW($M406)+[1]Tablas!E$1,COLUMN($M407))),", ",""),"Aire","1"),"Agua","2"),"Fuego","3"),"Tierra","4"),"Luz","5"),"Oscuridad","6"))))</f>
        <v/>
      </c>
      <c r="AK407" s="15" t="str">
        <f ca="1">IF($AB407="","",IF(OR([1]Tablas!F$1&gt;MATCH("?*",$AB408:$AB424,0),INDEX($T:$T,ROW($M406)+[1]Tablas!F$1)&lt;5),"",IF(INDEX($T:$T,ROW($M406)+[1]Tablas!F$1)&lt;6,"000",SUBSTITUTE(SUBSTITUTE(SUBSTITUTE(SUBSTITUTE(SUBSTITUTE(SUBSTITUTE(SUBSTITUTE(INDIRECT(ADDRESS(ROW($M406)+[1]Tablas!F$1,COLUMN($M407))),", ",""),"Aire","1"),"Agua","2"),"Fuego","3"),"Tierra","4"),"Luz","5"),"Oscuridad","6"))))</f>
        <v/>
      </c>
    </row>
    <row r="408" spans="1:37" x14ac:dyDescent="0.25">
      <c r="A408" s="71"/>
      <c r="C408" s="15" t="str">
        <f t="shared" si="89"/>
        <v/>
      </c>
      <c r="D408" s="15" t="str">
        <f t="shared" si="90"/>
        <v/>
      </c>
      <c r="E408" s="15" t="s">
        <v>228</v>
      </c>
      <c r="F408" s="15" t="str">
        <f t="array" ref="F408">IF(C408&lt;&gt;"",ADDRESS(ROW(C408),COLUMN(C408))&amp;":"&amp;ADDRESS(ROW(C408)-1+MATCH(TRUE,C409:$C$463&lt;&gt;"",0),COLUMN(U408)),F407)</f>
        <v>$C$406:$U$411</v>
      </c>
      <c r="G408" s="18" t="s">
        <v>243</v>
      </c>
      <c r="H408" s="15" t="s">
        <v>364</v>
      </c>
      <c r="M408" s="18" t="str">
        <f>IFERROR(VLOOKUP(G408,ListaEfectos!$A$4:$F$77,6,0),"")</f>
        <v>Agua, Aire, Fuego</v>
      </c>
      <c r="N408" s="46" t="str">
        <f>IF(G408="requerimiento","Desventaja",IFERROR(IF(VLOOKUP($G408,ListaEfectos!$A$4:$F$77,1,0)&lt;&gt;"","Efecto"),IFERROR(IF(VLOOKUP($G408,ListaDesventajas!$A$2:$A$24,1,0)&lt;&gt;"","Desventaja"),G408)))</f>
        <v>Efecto</v>
      </c>
      <c r="O408" s="17">
        <f ca="1">IF($N408="Efecto",IFERROR(VLOOKUP(H408,INDIRECT(VLOOKUP($G408,ListaEfectos!$A$4:$F$77,2,0)),2,0),0),IF($N408="Desventaja",IFERROR(VLOOKUP(H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20</v>
      </c>
      <c r="P408" s="15">
        <f ca="1">IF($N408="Efecto",IFERROR(VLOOKUP(I408,INDIRECT(VLOOKUP($G408,ListaEfectos!$A$4:$F$77,2,0)),2,0),0),IF($N408="Desventaja",IFERROR(VLOOKUP(I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0</v>
      </c>
      <c r="Q408" s="15">
        <f ca="1">IF($N408="Efecto",IFERROR(VLOOKUP(J408,INDIRECT(VLOOKUP($G408,ListaEfectos!$A$4:$F$77,2,0)),2,0),0),IF($N408="Desventaja",IFERROR(VLOOKUP(J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0</v>
      </c>
      <c r="R408" s="15">
        <f ca="1">IF($N408="Efecto",IFERROR(VLOOKUP(K408,INDIRECT(VLOOKUP($G408,ListaEfectos!$A$4:$F$77,2,0)),2,0),0),IF($N408="Desventaja",IFERROR(VLOOKUP(K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0</v>
      </c>
      <c r="S408" s="15">
        <f ca="1">IF($N408="Efecto",IFERROR(VLOOKUP(L408,INDIRECT(VLOOKUP($G408,ListaEfectos!$A$4:$F$77,2,0)),2,0),0),IF($N408="Desventaja",IFERROR(VLOOKUP(L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0</v>
      </c>
      <c r="T408" s="52">
        <f t="shared" ca="1" si="86"/>
        <v>20</v>
      </c>
      <c r="V408" s="15" t="str">
        <f t="shared" si="87"/>
        <v>Ataque a Distancia (100 metros)</v>
      </c>
      <c r="W408" s="15" t="str">
        <f t="shared" si="88"/>
        <v/>
      </c>
      <c r="X408" s="15" t="str">
        <f t="shared" si="91"/>
        <v/>
      </c>
      <c r="Y408" s="34" t="str">
        <f t="shared" ca="1" si="85"/>
        <v/>
      </c>
      <c r="Z408" s="34" t="str">
        <f t="shared" ca="1" si="92"/>
        <v/>
      </c>
      <c r="AA408" s="34" t="str">
        <f t="shared" ca="1" si="93"/>
        <v/>
      </c>
      <c r="AB408" s="61" t="str">
        <f t="shared" ca="1" si="94"/>
        <v/>
      </c>
      <c r="AC408" s="62" t="str">
        <f t="shared" ca="1" si="95"/>
        <v/>
      </c>
      <c r="AD408" s="56" t="str">
        <f t="shared" si="96"/>
        <v/>
      </c>
      <c r="AE408" s="15" t="str">
        <f t="shared" ca="1" si="98"/>
        <v/>
      </c>
      <c r="AF408" s="15" t="str">
        <f ca="1">IF($AB408="","",IF(OR([1]Tablas!A$1&gt;MATCH("?*",$AB409:$AB425,0),INDEX($T:$T,ROW($M407)+[1]Tablas!A$1)&lt;5),"",IF(INDEX($T:$T,ROW($M407)+[1]Tablas!A$1)&lt;6,"000",SUBSTITUTE(SUBSTITUTE(SUBSTITUTE(SUBSTITUTE(SUBSTITUTE(SUBSTITUTE(SUBSTITUTE(INDIRECT(ADDRESS(ROW($M407)+[1]Tablas!A$1,COLUMN($M408))),", ",""),"Aire","1"),"Agua","2"),"Fuego","3"),"Tierra","4"),"Luz","5"),"Oscuridad","6"))))</f>
        <v/>
      </c>
      <c r="AG408" s="15" t="str">
        <f ca="1">IF($AB408="","",IF(OR([1]Tablas!B$1&gt;MATCH("?*",$AB409:$AB425,0),INDEX($T:$T,ROW($M407)+[1]Tablas!B$1)&lt;5),"",IF(INDEX($T:$T,ROW($M407)+[1]Tablas!B$1)&lt;6,"000",SUBSTITUTE(SUBSTITUTE(SUBSTITUTE(SUBSTITUTE(SUBSTITUTE(SUBSTITUTE(SUBSTITUTE(INDIRECT(ADDRESS(ROW($M407)+[1]Tablas!B$1,COLUMN($M408))),", ",""),"Aire","1"),"Agua","2"),"Fuego","3"),"Tierra","4"),"Luz","5"),"Oscuridad","6"))))</f>
        <v/>
      </c>
      <c r="AH408" s="15" t="str">
        <f ca="1">IF($AB408="","",IF(OR([1]Tablas!C$1&gt;MATCH("?*",$AB409:$AB425,0),INDEX($T:$T,ROW($M407)+[1]Tablas!C$1)&lt;5),"",IF(INDEX($T:$T,ROW($M407)+[1]Tablas!C$1)&lt;6,"000",SUBSTITUTE(SUBSTITUTE(SUBSTITUTE(SUBSTITUTE(SUBSTITUTE(SUBSTITUTE(SUBSTITUTE(INDIRECT(ADDRESS(ROW($M407)+[1]Tablas!C$1,COLUMN($M408))),", ",""),"Aire","1"),"Agua","2"),"Fuego","3"),"Tierra","4"),"Luz","5"),"Oscuridad","6"))))</f>
        <v/>
      </c>
      <c r="AI408" s="15" t="str">
        <f ca="1">IF($AB408="","",IF(OR([1]Tablas!D$1&gt;MATCH("?*",$AB409:$AB425,0),INDEX($T:$T,ROW($M407)+[1]Tablas!D$1)&lt;5),"",IF(INDEX($T:$T,ROW($M407)+[1]Tablas!D$1)&lt;6,"000",SUBSTITUTE(SUBSTITUTE(SUBSTITUTE(SUBSTITUTE(SUBSTITUTE(SUBSTITUTE(SUBSTITUTE(INDIRECT(ADDRESS(ROW($M407)+[1]Tablas!D$1,COLUMN($M408))),", ",""),"Aire","1"),"Agua","2"),"Fuego","3"),"Tierra","4"),"Luz","5"),"Oscuridad","6"))))</f>
        <v/>
      </c>
      <c r="AJ408" s="15" t="str">
        <f ca="1">IF($AB408="","",IF(OR([1]Tablas!E$1&gt;MATCH("?*",$AB409:$AB425,0),INDEX($T:$T,ROW($M407)+[1]Tablas!E$1)&lt;5),"",IF(INDEX($T:$T,ROW($M407)+[1]Tablas!E$1)&lt;6,"000",SUBSTITUTE(SUBSTITUTE(SUBSTITUTE(SUBSTITUTE(SUBSTITUTE(SUBSTITUTE(SUBSTITUTE(INDIRECT(ADDRESS(ROW($M407)+[1]Tablas!E$1,COLUMN($M408))),", ",""),"Aire","1"),"Agua","2"),"Fuego","3"),"Tierra","4"),"Luz","5"),"Oscuridad","6"))))</f>
        <v/>
      </c>
      <c r="AK408" s="15" t="str">
        <f ca="1">IF($AB408="","",IF(OR([1]Tablas!F$1&gt;MATCH("?*",$AB409:$AB425,0),INDEX($T:$T,ROW($M407)+[1]Tablas!F$1)&lt;5),"",IF(INDEX($T:$T,ROW($M407)+[1]Tablas!F$1)&lt;6,"000",SUBSTITUTE(SUBSTITUTE(SUBSTITUTE(SUBSTITUTE(SUBSTITUTE(SUBSTITUTE(SUBSTITUTE(INDIRECT(ADDRESS(ROW($M407)+[1]Tablas!F$1,COLUMN($M408))),", ",""),"Aire","1"),"Agua","2"),"Fuego","3"),"Tierra","4"),"Luz","5"),"Oscuridad","6"))))</f>
        <v/>
      </c>
    </row>
    <row r="409" spans="1:37" x14ac:dyDescent="0.25">
      <c r="A409" s="71"/>
      <c r="C409" s="15" t="str">
        <f t="shared" si="89"/>
        <v/>
      </c>
      <c r="D409" s="15" t="str">
        <f t="shared" si="90"/>
        <v/>
      </c>
      <c r="E409" s="15" t="s">
        <v>100</v>
      </c>
      <c r="F409" s="15" t="str">
        <f t="array" ref="F409">IF(C409&lt;&gt;"",ADDRESS(ROW(C409),COLUMN(C409))&amp;":"&amp;ADDRESS(ROW(C409)-1+MATCH(TRUE,C410:$C$463&lt;&gt;"",0),COLUMN(U409)),F408)</f>
        <v>$C$406:$U$411</v>
      </c>
      <c r="G409" s="18" t="s">
        <v>285</v>
      </c>
      <c r="H409" s="15" t="s">
        <v>1136</v>
      </c>
      <c r="M409" s="18" t="str">
        <f>IFERROR(VLOOKUP(G409,ListaEfectos!$A$4:$F$77,6,0),"")</f>
        <v/>
      </c>
      <c r="N409" s="46" t="str">
        <f>IF(G409="requerimiento","Desventaja",IFERROR(IF(VLOOKUP($G409,ListaEfectos!$A$4:$F$77,1,0)&lt;&gt;"","Efecto"),IFERROR(IF(VLOOKUP($G409,ListaDesventajas!$A$2:$A$24,1,0)&lt;&gt;"","Desventaja"),G409)))</f>
        <v>Desventaja</v>
      </c>
      <c r="O409" s="17">
        <f ca="1">IF($N409="Efecto",IFERROR(VLOOKUP(H409,INDIRECT(VLOOKUP($G409,ListaEfectos!$A$4:$F$77,2,0)),2,0),0),IF($N409="Desventaja",IFERROR(VLOOKUP(H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P409" s="15">
        <f ca="1">IF($N409="Efecto",IFERROR(VLOOKUP(I409,INDIRECT(VLOOKUP($G409,ListaEfectos!$A$4:$F$77,2,0)),2,0),0),IF($N409="Desventaja",IFERROR(VLOOKUP(I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Q409" s="15">
        <f ca="1">IF($N409="Efecto",IFERROR(VLOOKUP(J409,INDIRECT(VLOOKUP($G409,ListaEfectos!$A$4:$F$77,2,0)),2,0),0),IF($N409="Desventaja",IFERROR(VLOOKUP(J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R409" s="15">
        <f ca="1">IF($N409="Efecto",IFERROR(VLOOKUP(K409,INDIRECT(VLOOKUP($G409,ListaEfectos!$A$4:$F$77,2,0)),2,0),0),IF($N409="Desventaja",IFERROR(VLOOKUP(K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S409" s="15">
        <f ca="1">IF($N409="Efecto",IFERROR(VLOOKUP(L409,INDIRECT(VLOOKUP($G409,ListaEfectos!$A$4:$F$77,2,0)),2,0),0),IF($N409="Desventaja",IFERROR(VLOOKUP(L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T409" s="52">
        <f t="shared" ca="1" si="86"/>
        <v>0</v>
      </c>
      <c r="V409" s="15" t="str">
        <f t="shared" si="87"/>
        <v/>
      </c>
      <c r="W409" s="15" t="str">
        <f t="shared" si="88"/>
        <v>Requerimiento (Sangre antigua)</v>
      </c>
      <c r="X409" s="15" t="str">
        <f t="shared" si="91"/>
        <v/>
      </c>
      <c r="Y409" s="34" t="str">
        <f t="shared" ref="Y409:Y472" ca="1" si="99">IF(B409="","",_xlfn.TEXTJOIN(", ",TRUE,INDIRECT(ADDRESS(ROW(V409),COLUMN(V409))&amp;":"&amp;ADDRESS(ROW(V409)+IFERROR(MATCH("*",B410:B414,0)-1,6),COLUMN(V409)))))</f>
        <v/>
      </c>
      <c r="Z409" s="34" t="str">
        <f t="shared" ca="1" si="92"/>
        <v/>
      </c>
      <c r="AA409" s="34" t="str">
        <f t="shared" ca="1" si="93"/>
        <v/>
      </c>
      <c r="AB409" s="61" t="str">
        <f t="shared" ca="1" si="94"/>
        <v/>
      </c>
      <c r="AC409" s="62" t="str">
        <f t="shared" ca="1" si="95"/>
        <v/>
      </c>
      <c r="AD409" s="56" t="str">
        <f t="shared" si="96"/>
        <v/>
      </c>
      <c r="AE409" s="15" t="str">
        <f t="shared" ca="1" si="98"/>
        <v/>
      </c>
      <c r="AF409" s="15" t="str">
        <f ca="1">IF($AB409="","",IF(OR([1]Tablas!A$1&gt;MATCH("?*",$AB410:$AB426,0),INDEX($T:$T,ROW($M408)+[1]Tablas!A$1)&lt;5),"",IF(INDEX($T:$T,ROW($M408)+[1]Tablas!A$1)&lt;6,"000",SUBSTITUTE(SUBSTITUTE(SUBSTITUTE(SUBSTITUTE(SUBSTITUTE(SUBSTITUTE(SUBSTITUTE(INDIRECT(ADDRESS(ROW($M408)+[1]Tablas!A$1,COLUMN($M409))),", ",""),"Aire","1"),"Agua","2"),"Fuego","3"),"Tierra","4"),"Luz","5"),"Oscuridad","6"))))</f>
        <v/>
      </c>
      <c r="AG409" s="15" t="str">
        <f ca="1">IF($AB409="","",IF(OR([1]Tablas!B$1&gt;MATCH("?*",$AB410:$AB426,0),INDEX($T:$T,ROW($M408)+[1]Tablas!B$1)&lt;5),"",IF(INDEX($T:$T,ROW($M408)+[1]Tablas!B$1)&lt;6,"000",SUBSTITUTE(SUBSTITUTE(SUBSTITUTE(SUBSTITUTE(SUBSTITUTE(SUBSTITUTE(SUBSTITUTE(INDIRECT(ADDRESS(ROW($M408)+[1]Tablas!B$1,COLUMN($M409))),", ",""),"Aire","1"),"Agua","2"),"Fuego","3"),"Tierra","4"),"Luz","5"),"Oscuridad","6"))))</f>
        <v/>
      </c>
      <c r="AH409" s="15" t="str">
        <f ca="1">IF($AB409="","",IF(OR([1]Tablas!C$1&gt;MATCH("?*",$AB410:$AB426,0),INDEX($T:$T,ROW($M408)+[1]Tablas!C$1)&lt;5),"",IF(INDEX($T:$T,ROW($M408)+[1]Tablas!C$1)&lt;6,"000",SUBSTITUTE(SUBSTITUTE(SUBSTITUTE(SUBSTITUTE(SUBSTITUTE(SUBSTITUTE(SUBSTITUTE(INDIRECT(ADDRESS(ROW($M408)+[1]Tablas!C$1,COLUMN($M409))),", ",""),"Aire","1"),"Agua","2"),"Fuego","3"),"Tierra","4"),"Luz","5"),"Oscuridad","6"))))</f>
        <v/>
      </c>
      <c r="AI409" s="15" t="str">
        <f ca="1">IF($AB409="","",IF(OR([1]Tablas!D$1&gt;MATCH("?*",$AB410:$AB426,0),INDEX($T:$T,ROW($M408)+[1]Tablas!D$1)&lt;5),"",IF(INDEX($T:$T,ROW($M408)+[1]Tablas!D$1)&lt;6,"000",SUBSTITUTE(SUBSTITUTE(SUBSTITUTE(SUBSTITUTE(SUBSTITUTE(SUBSTITUTE(SUBSTITUTE(INDIRECT(ADDRESS(ROW($M408)+[1]Tablas!D$1,COLUMN($M409))),", ",""),"Aire","1"),"Agua","2"),"Fuego","3"),"Tierra","4"),"Luz","5"),"Oscuridad","6"))))</f>
        <v/>
      </c>
      <c r="AJ409" s="15" t="str">
        <f ca="1">IF($AB409="","",IF(OR([1]Tablas!E$1&gt;MATCH("?*",$AB410:$AB426,0),INDEX($T:$T,ROW($M408)+[1]Tablas!E$1)&lt;5),"",IF(INDEX($T:$T,ROW($M408)+[1]Tablas!E$1)&lt;6,"000",SUBSTITUTE(SUBSTITUTE(SUBSTITUTE(SUBSTITUTE(SUBSTITUTE(SUBSTITUTE(SUBSTITUTE(INDIRECT(ADDRESS(ROW($M408)+[1]Tablas!E$1,COLUMN($M409))),", ",""),"Aire","1"),"Agua","2"),"Fuego","3"),"Tierra","4"),"Luz","5"),"Oscuridad","6"))))</f>
        <v/>
      </c>
      <c r="AK409" s="15" t="str">
        <f ca="1">IF($AB409="","",IF(OR([1]Tablas!F$1&gt;MATCH("?*",$AB410:$AB426,0),INDEX($T:$T,ROW($M408)+[1]Tablas!F$1)&lt;5),"",IF(INDEX($T:$T,ROW($M408)+[1]Tablas!F$1)&lt;6,"000",SUBSTITUTE(SUBSTITUTE(SUBSTITUTE(SUBSTITUTE(SUBSTITUTE(SUBSTITUTE(SUBSTITUTE(INDIRECT(ADDRESS(ROW($M408)+[1]Tablas!F$1,COLUMN($M409))),", ",""),"Aire","1"),"Agua","2"),"Fuego","3"),"Tierra","4"),"Luz","5"),"Oscuridad","6"))))</f>
        <v/>
      </c>
    </row>
    <row r="410" spans="1:37" x14ac:dyDescent="0.25">
      <c r="A410" s="71"/>
      <c r="C410" s="15" t="str">
        <f t="shared" si="89"/>
        <v/>
      </c>
      <c r="D410" s="15" t="str">
        <f t="shared" si="90"/>
        <v/>
      </c>
      <c r="E410" s="15" t="s">
        <v>82</v>
      </c>
      <c r="F410" s="15" t="str">
        <f t="array" ref="F410">IF(C410&lt;&gt;"",ADDRESS(ROW(C410),COLUMN(C410))&amp;":"&amp;ADDRESS(ROW(C410)-1+MATCH(TRUE,C411:$C$463&lt;&gt;"",0),COLUMN(U410)),F409)</f>
        <v>$C$406:$U$411</v>
      </c>
      <c r="M410" s="18" t="str">
        <f>IFERROR(VLOOKUP(G410,ListaEfectos!$A$4:$F$77,6,0),"")</f>
        <v/>
      </c>
      <c r="N410" s="46">
        <f>IF(G410="requerimiento","Desventaja",IFERROR(IF(VLOOKUP($G410,ListaEfectos!$A$4:$F$77,1,0)&lt;&gt;"","Efecto"),IFERROR(IF(VLOOKUP($G410,ListaDesventajas!$A$2:$A$24,1,0)&lt;&gt;"","Desventaja"),G410)))</f>
        <v>0</v>
      </c>
      <c r="O410" s="17">
        <f ca="1">IF($N410="Efecto",IFERROR(VLOOKUP(H410,INDIRECT(VLOOKUP($G410,ListaEfectos!$A$4:$F$77,2,0)),2,0),0),IF($N410="Desventaja",IFERROR(VLOOKUP(H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P410" s="15">
        <f ca="1">IF($N410="Efecto",IFERROR(VLOOKUP(I410,INDIRECT(VLOOKUP($G410,ListaEfectos!$A$4:$F$77,2,0)),2,0),0),IF($N410="Desventaja",IFERROR(VLOOKUP(I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Q410" s="15">
        <f ca="1">IF($N410="Efecto",IFERROR(VLOOKUP(J410,INDIRECT(VLOOKUP($G410,ListaEfectos!$A$4:$F$77,2,0)),2,0),0),IF($N410="Desventaja",IFERROR(VLOOKUP(J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R410" s="15">
        <f ca="1">IF($N410="Efecto",IFERROR(VLOOKUP(K410,INDIRECT(VLOOKUP($G410,ListaEfectos!$A$4:$F$77,2,0)),2,0),0),IF($N410="Desventaja",IFERROR(VLOOKUP(K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S410" s="15">
        <f ca="1">IF($N410="Efecto",IFERROR(VLOOKUP(L410,INDIRECT(VLOOKUP($G410,ListaEfectos!$A$4:$F$77,2,0)),2,0),0),IF($N410="Desventaja",IFERROR(VLOOKUP(L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T410" s="52">
        <f t="shared" ca="1" si="86"/>
        <v>0</v>
      </c>
      <c r="V410" s="15" t="str">
        <f t="shared" si="87"/>
        <v/>
      </c>
      <c r="W410" s="15" t="str">
        <f t="shared" si="88"/>
        <v/>
      </c>
      <c r="X410" s="15" t="str">
        <f t="shared" si="91"/>
        <v/>
      </c>
      <c r="Y410" s="34" t="str">
        <f t="shared" ca="1" si="99"/>
        <v/>
      </c>
      <c r="Z410" s="34" t="str">
        <f t="shared" ca="1" si="92"/>
        <v/>
      </c>
      <c r="AA410" s="34" t="str">
        <f t="shared" ca="1" si="93"/>
        <v/>
      </c>
      <c r="AB410" s="61" t="str">
        <f t="shared" ca="1" si="94"/>
        <v/>
      </c>
      <c r="AC410" s="62" t="str">
        <f t="shared" ca="1" si="95"/>
        <v/>
      </c>
      <c r="AD410" s="56" t="str">
        <f t="shared" si="96"/>
        <v/>
      </c>
      <c r="AE410" s="15" t="str">
        <f t="shared" ca="1" si="98"/>
        <v/>
      </c>
      <c r="AF410" s="15" t="str">
        <f ca="1">IF($AB410="","",IF(OR([1]Tablas!A$1&gt;MATCH("?*",$AB411:$AB427,0),INDEX($T:$T,ROW($M409)+[1]Tablas!A$1)&lt;5),"",IF(INDEX($T:$T,ROW($M409)+[1]Tablas!A$1)&lt;6,"000",SUBSTITUTE(SUBSTITUTE(SUBSTITUTE(SUBSTITUTE(SUBSTITUTE(SUBSTITUTE(SUBSTITUTE(INDIRECT(ADDRESS(ROW($M409)+[1]Tablas!A$1,COLUMN($M410))),", ",""),"Aire","1"),"Agua","2"),"Fuego","3"),"Tierra","4"),"Luz","5"),"Oscuridad","6"))))</f>
        <v/>
      </c>
      <c r="AG410" s="15" t="str">
        <f ca="1">IF($AB410="","",IF(OR([1]Tablas!B$1&gt;MATCH("?*",$AB411:$AB427,0),INDEX($T:$T,ROW($M409)+[1]Tablas!B$1)&lt;5),"",IF(INDEX($T:$T,ROW($M409)+[1]Tablas!B$1)&lt;6,"000",SUBSTITUTE(SUBSTITUTE(SUBSTITUTE(SUBSTITUTE(SUBSTITUTE(SUBSTITUTE(SUBSTITUTE(INDIRECT(ADDRESS(ROW($M409)+[1]Tablas!B$1,COLUMN($M410))),", ",""),"Aire","1"),"Agua","2"),"Fuego","3"),"Tierra","4"),"Luz","5"),"Oscuridad","6"))))</f>
        <v/>
      </c>
      <c r="AH410" s="15" t="str">
        <f ca="1">IF($AB410="","",IF(OR([1]Tablas!C$1&gt;MATCH("?*",$AB411:$AB427,0),INDEX($T:$T,ROW($M409)+[1]Tablas!C$1)&lt;5),"",IF(INDEX($T:$T,ROW($M409)+[1]Tablas!C$1)&lt;6,"000",SUBSTITUTE(SUBSTITUTE(SUBSTITUTE(SUBSTITUTE(SUBSTITUTE(SUBSTITUTE(SUBSTITUTE(INDIRECT(ADDRESS(ROW($M409)+[1]Tablas!C$1,COLUMN($M410))),", ",""),"Aire","1"),"Agua","2"),"Fuego","3"),"Tierra","4"),"Luz","5"),"Oscuridad","6"))))</f>
        <v/>
      </c>
      <c r="AI410" s="15" t="str">
        <f ca="1">IF($AB410="","",IF(OR([1]Tablas!D$1&gt;MATCH("?*",$AB411:$AB427,0),INDEX($T:$T,ROW($M409)+[1]Tablas!D$1)&lt;5),"",IF(INDEX($T:$T,ROW($M409)+[1]Tablas!D$1)&lt;6,"000",SUBSTITUTE(SUBSTITUTE(SUBSTITUTE(SUBSTITUTE(SUBSTITUTE(SUBSTITUTE(SUBSTITUTE(INDIRECT(ADDRESS(ROW($M409)+[1]Tablas!D$1,COLUMN($M410))),", ",""),"Aire","1"),"Agua","2"),"Fuego","3"),"Tierra","4"),"Luz","5"),"Oscuridad","6"))))</f>
        <v/>
      </c>
      <c r="AJ410" s="15" t="str">
        <f ca="1">IF($AB410="","",IF(OR([1]Tablas!E$1&gt;MATCH("?*",$AB411:$AB427,0),INDEX($T:$T,ROW($M409)+[1]Tablas!E$1)&lt;5),"",IF(INDEX($T:$T,ROW($M409)+[1]Tablas!E$1)&lt;6,"000",SUBSTITUTE(SUBSTITUTE(SUBSTITUTE(SUBSTITUTE(SUBSTITUTE(SUBSTITUTE(SUBSTITUTE(INDIRECT(ADDRESS(ROW($M409)+[1]Tablas!E$1,COLUMN($M410))),", ",""),"Aire","1"),"Agua","2"),"Fuego","3"),"Tierra","4"),"Luz","5"),"Oscuridad","6"))))</f>
        <v/>
      </c>
      <c r="AK410" s="15" t="str">
        <f ca="1">IF($AB410="","",IF(OR([1]Tablas!F$1&gt;MATCH("?*",$AB411:$AB427,0),INDEX($T:$T,ROW($M409)+[1]Tablas!F$1)&lt;5),"",IF(INDEX($T:$T,ROW($M409)+[1]Tablas!F$1)&lt;6,"000",SUBSTITUTE(SUBSTITUTE(SUBSTITUTE(SUBSTITUTE(SUBSTITUTE(SUBSTITUTE(SUBSTITUTE(INDIRECT(ADDRESS(ROW($M409)+[1]Tablas!F$1,COLUMN($M410))),", ",""),"Aire","1"),"Agua","2"),"Fuego","3"),"Tierra","4"),"Luz","5"),"Oscuridad","6"))))</f>
        <v/>
      </c>
    </row>
    <row r="411" spans="1:37" x14ac:dyDescent="0.25">
      <c r="A411" s="71"/>
      <c r="B411" s="18" t="s">
        <v>298</v>
      </c>
      <c r="C411" s="15" t="str">
        <f t="shared" si="89"/>
        <v/>
      </c>
      <c r="D411" s="15" t="str">
        <f t="shared" si="90"/>
        <v/>
      </c>
      <c r="F411" s="15" t="str">
        <f t="array" ref="F411">IF(C411&lt;&gt;"",ADDRESS(ROW(C411),COLUMN(C411))&amp;":"&amp;ADDRESS(ROW(C411)-1+MATCH(TRUE,C412:$C$463&lt;&gt;"",0),COLUMN(U411)),F410)</f>
        <v>$C$406:$U$411</v>
      </c>
      <c r="M411" s="18" t="str">
        <f>IFERROR(VLOOKUP(G411,ListaEfectos!$A$4:$F$77,6,0),"")</f>
        <v/>
      </c>
      <c r="N411" s="46">
        <f>IF(G411="requerimiento","Desventaja",IFERROR(IF(VLOOKUP($G411,ListaEfectos!$A$4:$F$77,1,0)&lt;&gt;"","Efecto"),IFERROR(IF(VLOOKUP($G411,ListaDesventajas!$A$2:$A$24,1,0)&lt;&gt;"","Desventaja"),G411)))</f>
        <v>0</v>
      </c>
      <c r="O411" s="17">
        <f ca="1">IF($N411="Efecto",IFERROR(VLOOKUP(H411,INDIRECT(VLOOKUP($G411,ListaEfectos!$A$4:$F$77,2,0)),2,0),0),IF($N411="Desventaja",IFERROR(VLOOKUP(H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P411" s="15">
        <f ca="1">IF($N411="Efecto",IFERROR(VLOOKUP(I411,INDIRECT(VLOOKUP($G411,ListaEfectos!$A$4:$F$77,2,0)),2,0),0),IF($N411="Desventaja",IFERROR(VLOOKUP(I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Q411" s="15">
        <f ca="1">IF($N411="Efecto",IFERROR(VLOOKUP(J411,INDIRECT(VLOOKUP($G411,ListaEfectos!$A$4:$F$77,2,0)),2,0),0),IF($N411="Desventaja",IFERROR(VLOOKUP(J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R411" s="15">
        <f ca="1">IF($N411="Efecto",IFERROR(VLOOKUP(K411,INDIRECT(VLOOKUP($G411,ListaEfectos!$A$4:$F$77,2,0)),2,0),0),IF($N411="Desventaja",IFERROR(VLOOKUP(K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S411" s="15">
        <f ca="1">IF($N411="Efecto",IFERROR(VLOOKUP(L411,INDIRECT(VLOOKUP($G411,ListaEfectos!$A$4:$F$77,2,0)),2,0),0),IF($N411="Desventaja",IFERROR(VLOOKUP(L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T411" s="52">
        <f t="shared" ca="1" si="86"/>
        <v>0</v>
      </c>
      <c r="V411" s="15" t="str">
        <f t="shared" si="87"/>
        <v/>
      </c>
      <c r="W411" s="15" t="str">
        <f t="shared" si="88"/>
        <v/>
      </c>
      <c r="X411" s="15" t="str">
        <f t="shared" si="91"/>
        <v/>
      </c>
      <c r="Y411" s="34" t="str">
        <f t="shared" ca="1" si="99"/>
        <v/>
      </c>
      <c r="Z411" s="34" t="str">
        <f t="shared" ca="1" si="92"/>
        <v/>
      </c>
      <c r="AA411" s="34" t="str">
        <f t="shared" ca="1" si="93"/>
        <v/>
      </c>
      <c r="AB411" s="61" t="str">
        <f t="shared" ca="1" si="94"/>
        <v/>
      </c>
      <c r="AC411" s="62" t="str">
        <f t="shared" ca="1" si="95"/>
        <v/>
      </c>
      <c r="AD411" s="56" t="str">
        <f t="shared" si="96"/>
        <v>Requerimiento</v>
      </c>
      <c r="AE411" s="15" t="str">
        <f t="shared" ca="1" si="98"/>
        <v/>
      </c>
      <c r="AF411" s="15" t="str">
        <f ca="1">IF($AB411="","",IF(OR([1]Tablas!A$1&gt;MATCH("?*",$AB412:$AB428,0),INDEX($T:$T,ROW($M410)+[1]Tablas!A$1)&lt;5),"",IF(INDEX($T:$T,ROW($M410)+[1]Tablas!A$1)&lt;6,"000",SUBSTITUTE(SUBSTITUTE(SUBSTITUTE(SUBSTITUTE(SUBSTITUTE(SUBSTITUTE(SUBSTITUTE(INDIRECT(ADDRESS(ROW($M410)+[1]Tablas!A$1,COLUMN($M411))),", ",""),"Aire","1"),"Agua","2"),"Fuego","3"),"Tierra","4"),"Luz","5"),"Oscuridad","6"))))</f>
        <v/>
      </c>
      <c r="AG411" s="15" t="str">
        <f ca="1">IF($AB411="","",IF(OR([1]Tablas!B$1&gt;MATCH("?*",$AB412:$AB428,0),INDEX($T:$T,ROW($M410)+[1]Tablas!B$1)&lt;5),"",IF(INDEX($T:$T,ROW($M410)+[1]Tablas!B$1)&lt;6,"000",SUBSTITUTE(SUBSTITUTE(SUBSTITUTE(SUBSTITUTE(SUBSTITUTE(SUBSTITUTE(SUBSTITUTE(INDIRECT(ADDRESS(ROW($M410)+[1]Tablas!B$1,COLUMN($M411))),", ",""),"Aire","1"),"Agua","2"),"Fuego","3"),"Tierra","4"),"Luz","5"),"Oscuridad","6"))))</f>
        <v/>
      </c>
      <c r="AH411" s="15" t="str">
        <f ca="1">IF($AB411="","",IF(OR([1]Tablas!C$1&gt;MATCH("?*",$AB412:$AB428,0),INDEX($T:$T,ROW($M410)+[1]Tablas!C$1)&lt;5),"",IF(INDEX($T:$T,ROW($M410)+[1]Tablas!C$1)&lt;6,"000",SUBSTITUTE(SUBSTITUTE(SUBSTITUTE(SUBSTITUTE(SUBSTITUTE(SUBSTITUTE(SUBSTITUTE(INDIRECT(ADDRESS(ROW($M410)+[1]Tablas!C$1,COLUMN($M411))),", ",""),"Aire","1"),"Agua","2"),"Fuego","3"),"Tierra","4"),"Luz","5"),"Oscuridad","6"))))</f>
        <v/>
      </c>
      <c r="AI411" s="15" t="str">
        <f ca="1">IF($AB411="","",IF(OR([1]Tablas!D$1&gt;MATCH("?*",$AB412:$AB428,0),INDEX($T:$T,ROW($M410)+[1]Tablas!D$1)&lt;5),"",IF(INDEX($T:$T,ROW($M410)+[1]Tablas!D$1)&lt;6,"000",SUBSTITUTE(SUBSTITUTE(SUBSTITUTE(SUBSTITUTE(SUBSTITUTE(SUBSTITUTE(SUBSTITUTE(INDIRECT(ADDRESS(ROW($M410)+[1]Tablas!D$1,COLUMN($M411))),", ",""),"Aire","1"),"Agua","2"),"Fuego","3"),"Tierra","4"),"Luz","5"),"Oscuridad","6"))))</f>
        <v/>
      </c>
      <c r="AJ411" s="15" t="str">
        <f ca="1">IF($AB411="","",IF(OR([1]Tablas!E$1&gt;MATCH("?*",$AB412:$AB428,0),INDEX($T:$T,ROW($M410)+[1]Tablas!E$1)&lt;5),"",IF(INDEX($T:$T,ROW($M410)+[1]Tablas!E$1)&lt;6,"000",SUBSTITUTE(SUBSTITUTE(SUBSTITUTE(SUBSTITUTE(SUBSTITUTE(SUBSTITUTE(SUBSTITUTE(INDIRECT(ADDRESS(ROW($M410)+[1]Tablas!E$1,COLUMN($M411))),", ",""),"Aire","1"),"Agua","2"),"Fuego","3"),"Tierra","4"),"Luz","5"),"Oscuridad","6"))))</f>
        <v/>
      </c>
      <c r="AK411" s="15" t="str">
        <f ca="1">IF($AB411="","",IF(OR([1]Tablas!F$1&gt;MATCH("?*",$AB412:$AB428,0),INDEX($T:$T,ROW($M410)+[1]Tablas!F$1)&lt;5),"",IF(INDEX($T:$T,ROW($M410)+[1]Tablas!F$1)&lt;6,"000",SUBSTITUTE(SUBSTITUTE(SUBSTITUTE(SUBSTITUTE(SUBSTITUTE(SUBSTITUTE(SUBSTITUTE(INDIRECT(ADDRESS(ROW($M410)+[1]Tablas!F$1,COLUMN($M411))),", ",""),"Aire","1"),"Agua","2"),"Fuego","3"),"Tierra","4"),"Luz","5"),"Oscuridad","6"))))</f>
        <v/>
      </c>
    </row>
    <row r="412" spans="1:37" x14ac:dyDescent="0.25">
      <c r="A412" s="71"/>
      <c r="B412" s="18" t="s">
        <v>513</v>
      </c>
      <c r="C412" s="15">
        <f t="shared" si="89"/>
        <v>65</v>
      </c>
      <c r="D412" s="15">
        <f t="shared" si="90"/>
        <v>2</v>
      </c>
      <c r="E412" s="15" t="s">
        <v>229</v>
      </c>
      <c r="F412" s="15" t="str">
        <f t="array" ref="F412">IF(C412&lt;&gt;"",ADDRESS(ROW(C412),COLUMN(C412))&amp;":"&amp;ADDRESS(ROW(C412)-1+MATCH(TRUE,C413:$C$463&lt;&gt;"",0),COLUMN(U412)),F411)</f>
        <v>$C$412:$U$415</v>
      </c>
      <c r="G412" s="18" t="s">
        <v>982</v>
      </c>
      <c r="H412" s="28" t="s">
        <v>355</v>
      </c>
      <c r="M412" s="18" t="str">
        <f>IFERROR(VLOOKUP(G412,ListaEfectos!$A$4:$F$77,6,0),"")</f>
        <v>Fuego, Luz, Oscuridad</v>
      </c>
      <c r="N412" s="46" t="str">
        <f>IF(G412="requerimiento","Desventaja",IFERROR(IF(VLOOKUP($G412,ListaEfectos!$A$4:$F$77,1,0)&lt;&gt;"","Efecto"),IFERROR(IF(VLOOKUP($G412,ListaDesventajas!$A$2:$A$24,1,0)&lt;&gt;"","Desventaja"),G412)))</f>
        <v>Efecto</v>
      </c>
      <c r="O412" s="17">
        <f ca="1">IF($N412="Efecto",IFERROR(VLOOKUP(H412,INDIRECT(VLOOKUP($G412,ListaEfectos!$A$4:$F$77,2,0)),2,0),0),IF($N412="Desventaja",IFERROR(VLOOKUP(H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25</v>
      </c>
      <c r="P412" s="15">
        <f ca="1">IF($N412="Efecto",IFERROR(VLOOKUP(I412,INDIRECT(VLOOKUP($G412,ListaEfectos!$A$4:$F$77,2,0)),2,0),0),IF($N412="Desventaja",IFERROR(VLOOKUP(I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0</v>
      </c>
      <c r="Q412" s="15">
        <f ca="1">IF($N412="Efecto",IFERROR(VLOOKUP(J412,INDIRECT(VLOOKUP($G412,ListaEfectos!$A$4:$F$77,2,0)),2,0),0),IF($N412="Desventaja",IFERROR(VLOOKUP(J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0</v>
      </c>
      <c r="R412" s="15">
        <f ca="1">IF($N412="Efecto",IFERROR(VLOOKUP(K412,INDIRECT(VLOOKUP($G412,ListaEfectos!$A$4:$F$77,2,0)),2,0),0),IF($N412="Desventaja",IFERROR(VLOOKUP(K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0</v>
      </c>
      <c r="S412" s="15">
        <f ca="1">IF($N412="Efecto",IFERROR(VLOOKUP(L412,INDIRECT(VLOOKUP($G412,ListaEfectos!$A$4:$F$77,2,0)),2,0),0),IF($N412="Desventaja",IFERROR(VLOOKUP(L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0</v>
      </c>
      <c r="T412" s="52">
        <f t="shared" ca="1" si="86"/>
        <v>25</v>
      </c>
      <c r="V412" s="15" t="str">
        <f t="shared" si="87"/>
        <v>Ataque con área (50 metros de radio)</v>
      </c>
      <c r="W412" s="15" t="str">
        <f t="shared" si="88"/>
        <v/>
      </c>
      <c r="X412" s="15" t="str">
        <f t="shared" si="91"/>
        <v/>
      </c>
      <c r="Y412" s="34" t="str">
        <f t="shared" ca="1" si="99"/>
        <v>Ataque con área (50 metros de radio)</v>
      </c>
      <c r="Z412" s="34" t="str">
        <f t="shared" ca="1" si="92"/>
        <v>Requerimiento (Sangre antigua), Sacrificio (-25 PV)</v>
      </c>
      <c r="AA412" s="34" t="str">
        <f t="shared" ca="1" si="93"/>
        <v/>
      </c>
      <c r="AB412" s="61" t="str">
        <f t="shared" ca="1" si="94"/>
        <v>Ataque con área (50 metros de radio)</v>
      </c>
      <c r="AC412" s="62" t="str">
        <f t="shared" ca="1" si="95"/>
        <v>Requerimiento (Sangre antigua), Sacrificio (-25 PV)</v>
      </c>
      <c r="AD412" s="56" t="str">
        <f t="shared" si="96"/>
        <v>Protocolo Ofensivo Rx-02: Pandora</v>
      </c>
      <c r="AE412" s="15" t="str">
        <f t="shared" ca="1" si="98"/>
        <v>Fuego, Luz, Oscuridad</v>
      </c>
      <c r="AF412" s="15" t="str">
        <f ca="1">IF($AB412="","",IF(OR([1]Tablas!A$1&gt;MATCH("?*",$AB413:$AB429,0),INDEX($T:$T,ROW($M411)+[1]Tablas!A$1)&lt;5),"",IF(INDEX($T:$T,ROW($M411)+[1]Tablas!A$1)&lt;6,"000",SUBSTITUTE(SUBSTITUTE(SUBSTITUTE(SUBSTITUTE(SUBSTITUTE(SUBSTITUTE(SUBSTITUTE(INDIRECT(ADDRESS(ROW($M411)+[1]Tablas!A$1,COLUMN($M412))),", ",""),"Aire","1"),"Agua","2"),"Fuego","3"),"Tierra","4"),"Luz","5"),"Oscuridad","6"))))</f>
        <v>356</v>
      </c>
      <c r="AG412" s="15" t="str">
        <f ca="1">IF($AB412="","",IF(OR([1]Tablas!B$1&gt;MATCH("?*",$AB413:$AB429,0),INDEX($T:$T,ROW($M411)+[1]Tablas!B$1)&lt;5),"",IF(INDEX($T:$T,ROW($M411)+[1]Tablas!B$1)&lt;6,"000",SUBSTITUTE(SUBSTITUTE(SUBSTITUTE(SUBSTITUTE(SUBSTITUTE(SUBSTITUTE(SUBSTITUTE(INDIRECT(ADDRESS(ROW($M411)+[1]Tablas!B$1,COLUMN($M412))),", ",""),"Aire","1"),"Agua","2"),"Fuego","3"),"Tierra","4"),"Luz","5"),"Oscuridad","6"))))</f>
        <v/>
      </c>
      <c r="AH412" s="15" t="str">
        <f ca="1">IF($AB412="","",IF(OR([1]Tablas!C$1&gt;MATCH("?*",$AB413:$AB429,0),INDEX($T:$T,ROW($M411)+[1]Tablas!C$1)&lt;5),"",IF(INDEX($T:$T,ROW($M411)+[1]Tablas!C$1)&lt;6,"000",SUBSTITUTE(SUBSTITUTE(SUBSTITUTE(SUBSTITUTE(SUBSTITUTE(SUBSTITUTE(SUBSTITUTE(INDIRECT(ADDRESS(ROW($M411)+[1]Tablas!C$1,COLUMN($M412))),", ",""),"Aire","1"),"Agua","2"),"Fuego","3"),"Tierra","4"),"Luz","5"),"Oscuridad","6"))))</f>
        <v/>
      </c>
      <c r="AI412" s="15" t="str">
        <f ca="1">IF($AB412="","",IF(OR([1]Tablas!D$1&gt;MATCH("?*",$AB413:$AB429,0),INDEX($T:$T,ROW($M411)+[1]Tablas!D$1)&lt;5),"",IF(INDEX($T:$T,ROW($M411)+[1]Tablas!D$1)&lt;6,"000",SUBSTITUTE(SUBSTITUTE(SUBSTITUTE(SUBSTITUTE(SUBSTITUTE(SUBSTITUTE(SUBSTITUTE(INDIRECT(ADDRESS(ROW($M411)+[1]Tablas!D$1,COLUMN($M412))),", ",""),"Aire","1"),"Agua","2"),"Fuego","3"),"Tierra","4"),"Luz","5"),"Oscuridad","6"))))</f>
        <v/>
      </c>
      <c r="AJ412" s="15" t="str">
        <f ca="1">IF($AB412="","",IF(OR([1]Tablas!E$1&gt;MATCH("?*",$AB413:$AB429,0),INDEX($T:$T,ROW($M411)+[1]Tablas!E$1)&lt;5),"",IF(INDEX($T:$T,ROW($M411)+[1]Tablas!E$1)&lt;6,"000",SUBSTITUTE(SUBSTITUTE(SUBSTITUTE(SUBSTITUTE(SUBSTITUTE(SUBSTITUTE(SUBSTITUTE(INDIRECT(ADDRESS(ROW($M411)+[1]Tablas!E$1,COLUMN($M412))),", ",""),"Aire","1"),"Agua","2"),"Fuego","3"),"Tierra","4"),"Luz","5"),"Oscuridad","6"))))</f>
        <v/>
      </c>
      <c r="AK412" s="15" t="str">
        <f ca="1">IF($AB412="","",IF(OR([1]Tablas!F$1&gt;MATCH("?*",$AB413:$AB429,0),INDEX($T:$T,ROW($M411)+[1]Tablas!F$1)&lt;5),"",IF(INDEX($T:$T,ROW($M411)+[1]Tablas!F$1)&lt;6,"000",SUBSTITUTE(SUBSTITUTE(SUBSTITUTE(SUBSTITUTE(SUBSTITUTE(SUBSTITUTE(SUBSTITUTE(INDIRECT(ADDRESS(ROW($M411)+[1]Tablas!F$1,COLUMN($M412))),", ",""),"Aire","1"),"Agua","2"),"Fuego","3"),"Tierra","4"),"Luz","5"),"Oscuridad","6"))))</f>
        <v/>
      </c>
    </row>
    <row r="413" spans="1:37" x14ac:dyDescent="0.25">
      <c r="A413" s="71"/>
      <c r="C413" s="15" t="str">
        <f t="shared" si="89"/>
        <v/>
      </c>
      <c r="D413" s="15" t="str">
        <f t="shared" si="90"/>
        <v/>
      </c>
      <c r="E413" s="15" t="s">
        <v>82</v>
      </c>
      <c r="F413" s="15" t="str">
        <f t="array" ref="F413">IF(C413&lt;&gt;"",ADDRESS(ROW(C413),COLUMN(C413))&amp;":"&amp;ADDRESS(ROW(C413)-1+MATCH(TRUE,C414:$C$463&lt;&gt;"",0),COLUMN(U413)),F412)</f>
        <v>$C$412:$U$415</v>
      </c>
      <c r="G413" s="18" t="s">
        <v>285</v>
      </c>
      <c r="H413" s="15" t="s">
        <v>1136</v>
      </c>
      <c r="M413" s="18" t="str">
        <f>IFERROR(VLOOKUP(G413,ListaEfectos!$A$4:$F$77,6,0),"")</f>
        <v/>
      </c>
      <c r="N413" s="46" t="str">
        <f>IF(G413="requerimiento","Desventaja",IFERROR(IF(VLOOKUP($G413,ListaEfectos!$A$4:$F$77,1,0)&lt;&gt;"","Efecto"),IFERROR(IF(VLOOKUP($G413,ListaDesventajas!$A$2:$A$24,1,0)&lt;&gt;"","Desventaja"),G413)))</f>
        <v>Desventaja</v>
      </c>
      <c r="O413" s="17">
        <f ca="1">IF($N413="Efecto",IFERROR(VLOOKUP(H413,INDIRECT(VLOOKUP($G413,ListaEfectos!$A$4:$F$77,2,0)),2,0),0),IF($N413="Desventaja",IFERROR(VLOOKUP(H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P413" s="15">
        <f ca="1">IF($N413="Efecto",IFERROR(VLOOKUP(I413,INDIRECT(VLOOKUP($G413,ListaEfectos!$A$4:$F$77,2,0)),2,0),0),IF($N413="Desventaja",IFERROR(VLOOKUP(I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Q413" s="15">
        <f ca="1">IF($N413="Efecto",IFERROR(VLOOKUP(J413,INDIRECT(VLOOKUP($G413,ListaEfectos!$A$4:$F$77,2,0)),2,0),0),IF($N413="Desventaja",IFERROR(VLOOKUP(J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R413" s="15">
        <f ca="1">IF($N413="Efecto",IFERROR(VLOOKUP(K413,INDIRECT(VLOOKUP($G413,ListaEfectos!$A$4:$F$77,2,0)),2,0),0),IF($N413="Desventaja",IFERROR(VLOOKUP(K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S413" s="15">
        <f ca="1">IF($N413="Efecto",IFERROR(VLOOKUP(L413,INDIRECT(VLOOKUP($G413,ListaEfectos!$A$4:$F$77,2,0)),2,0),0),IF($N413="Desventaja",IFERROR(VLOOKUP(L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T413" s="52">
        <f t="shared" ca="1" si="86"/>
        <v>0</v>
      </c>
      <c r="V413" s="15" t="str">
        <f t="shared" si="87"/>
        <v/>
      </c>
      <c r="W413" s="15" t="str">
        <f t="shared" si="88"/>
        <v>Requerimiento (Sangre antigua)</v>
      </c>
      <c r="X413" s="15" t="str">
        <f t="shared" si="91"/>
        <v/>
      </c>
      <c r="Y413" s="34" t="str">
        <f t="shared" ca="1" si="99"/>
        <v/>
      </c>
      <c r="Z413" s="34" t="str">
        <f t="shared" ca="1" si="92"/>
        <v/>
      </c>
      <c r="AA413" s="34" t="str">
        <f t="shared" ca="1" si="93"/>
        <v/>
      </c>
      <c r="AB413" s="61" t="str">
        <f t="shared" ca="1" si="94"/>
        <v/>
      </c>
      <c r="AC413" s="62" t="str">
        <f t="shared" ca="1" si="95"/>
        <v/>
      </c>
      <c r="AD413" s="56" t="str">
        <f t="shared" si="96"/>
        <v/>
      </c>
      <c r="AE413" s="15" t="str">
        <f ca="1">IFERROR(IF(Y413="","",_xlfn.TEXTJOIN(", ",TRUE,IF(INDIRECT(ADDRESS(ROW(Y413),COLUMN(T413))&amp;":"&amp;ADDRESS(ROW(Y413)+MATCH("?*",Y414:Y441,0)-1,COLUMN(T413)))=5,"",INDIRECT(ADDRESS(ROW(Y413),COLUMN(M413))&amp;":"&amp;ADDRESS(ROW(Y413)+MATCH("?*",Y414:Y441,0)-1,COLUMN(M413)))))),"")</f>
        <v/>
      </c>
      <c r="AF413" s="15" t="str">
        <f ca="1">IF($AB413="","",IF(OR([1]Tablas!A$1&gt;MATCH("?*",$AB414:$AB430,0),INDEX($T:$T,ROW($M412)+[1]Tablas!A$1)&lt;5),"",IF(INDEX($T:$T,ROW($M412)+[1]Tablas!A$1)&lt;6,"000",SUBSTITUTE(SUBSTITUTE(SUBSTITUTE(SUBSTITUTE(SUBSTITUTE(SUBSTITUTE(SUBSTITUTE(INDIRECT(ADDRESS(ROW($M412)+[1]Tablas!A$1,COLUMN($M413))),", ",""),"Aire","1"),"Agua","2"),"Fuego","3"),"Tierra","4"),"Luz","5"),"Oscuridad","6"))))</f>
        <v/>
      </c>
      <c r="AG413" s="15" t="str">
        <f ca="1">IF($AB413="","",IF(OR([1]Tablas!B$1&gt;MATCH("?*",$AB414:$AB430,0),INDEX($T:$T,ROW($M412)+[1]Tablas!B$1)&lt;5),"",IF(INDEX($T:$T,ROW($M412)+[1]Tablas!B$1)&lt;6,"000",SUBSTITUTE(SUBSTITUTE(SUBSTITUTE(SUBSTITUTE(SUBSTITUTE(SUBSTITUTE(SUBSTITUTE(INDIRECT(ADDRESS(ROW($M412)+[1]Tablas!B$1,COLUMN($M413))),", ",""),"Aire","1"),"Agua","2"),"Fuego","3"),"Tierra","4"),"Luz","5"),"Oscuridad","6"))))</f>
        <v/>
      </c>
      <c r="AH413" s="15" t="str">
        <f ca="1">IF($AB413="","",IF(OR([1]Tablas!C$1&gt;MATCH("?*",$AB414:$AB430,0),INDEX($T:$T,ROW($M412)+[1]Tablas!C$1)&lt;5),"",IF(INDEX($T:$T,ROW($M412)+[1]Tablas!C$1)&lt;6,"000",SUBSTITUTE(SUBSTITUTE(SUBSTITUTE(SUBSTITUTE(SUBSTITUTE(SUBSTITUTE(SUBSTITUTE(INDIRECT(ADDRESS(ROW($M412)+[1]Tablas!C$1,COLUMN($M413))),", ",""),"Aire","1"),"Agua","2"),"Fuego","3"),"Tierra","4"),"Luz","5"),"Oscuridad","6"))))</f>
        <v/>
      </c>
      <c r="AI413" s="15" t="str">
        <f ca="1">IF($AB413="","",IF(OR([1]Tablas!D$1&gt;MATCH("?*",$AB414:$AB430,0),INDEX($T:$T,ROW($M412)+[1]Tablas!D$1)&lt;5),"",IF(INDEX($T:$T,ROW($M412)+[1]Tablas!D$1)&lt;6,"000",SUBSTITUTE(SUBSTITUTE(SUBSTITUTE(SUBSTITUTE(SUBSTITUTE(SUBSTITUTE(SUBSTITUTE(INDIRECT(ADDRESS(ROW($M412)+[1]Tablas!D$1,COLUMN($M413))),", ",""),"Aire","1"),"Agua","2"),"Fuego","3"),"Tierra","4"),"Luz","5"),"Oscuridad","6"))))</f>
        <v/>
      </c>
      <c r="AJ413" s="15" t="str">
        <f ca="1">IF($AB413="","",IF(OR([1]Tablas!E$1&gt;MATCH("?*",$AB414:$AB430,0),INDEX($T:$T,ROW($M412)+[1]Tablas!E$1)&lt;5),"",IF(INDEX($T:$T,ROW($M412)+[1]Tablas!E$1)&lt;6,"000",SUBSTITUTE(SUBSTITUTE(SUBSTITUTE(SUBSTITUTE(SUBSTITUTE(SUBSTITUTE(SUBSTITUTE(INDIRECT(ADDRESS(ROW($M412)+[1]Tablas!E$1,COLUMN($M413))),", ",""),"Aire","1"),"Agua","2"),"Fuego","3"),"Tierra","4"),"Luz","5"),"Oscuridad","6"))))</f>
        <v/>
      </c>
      <c r="AK413" s="15" t="str">
        <f ca="1">IF($AB413="","",IF(OR([1]Tablas!F$1&gt;MATCH("?*",$AB414:$AB430,0),INDEX($T:$T,ROW($M412)+[1]Tablas!F$1)&lt;5),"",IF(INDEX($T:$T,ROW($M412)+[1]Tablas!F$1)&lt;6,"000",SUBSTITUTE(SUBSTITUTE(SUBSTITUTE(SUBSTITUTE(SUBSTITUTE(SUBSTITUTE(SUBSTITUTE(INDIRECT(ADDRESS(ROW($M412)+[1]Tablas!F$1,COLUMN($M413))),", ",""),"Aire","1"),"Agua","2"),"Fuego","3"),"Tierra","4"),"Luz","5"),"Oscuridad","6"))))</f>
        <v/>
      </c>
    </row>
    <row r="414" spans="1:37" x14ac:dyDescent="0.25">
      <c r="A414" s="71"/>
      <c r="B414" s="18" t="s">
        <v>298</v>
      </c>
      <c r="C414" s="15" t="str">
        <f t="shared" si="89"/>
        <v/>
      </c>
      <c r="D414" s="15" t="str">
        <f t="shared" si="90"/>
        <v/>
      </c>
      <c r="F414" s="15" t="str">
        <f t="array" ref="F414">IF(C414&lt;&gt;"",ADDRESS(ROW(C414),COLUMN(C414))&amp;":"&amp;ADDRESS(ROW(C414)-1+MATCH(TRUE,C415:$C$463&lt;&gt;"",0),COLUMN(U414)),F413)</f>
        <v>$C$412:$U$415</v>
      </c>
      <c r="G414" s="18" t="s">
        <v>966</v>
      </c>
      <c r="H414" s="29" t="s">
        <v>1096</v>
      </c>
      <c r="M414" s="18" t="str">
        <f>IFERROR(VLOOKUP(G414,ListaEfectos!$A$4:$F$77,6,0),"")</f>
        <v/>
      </c>
      <c r="N414" s="46" t="str">
        <f>IF(G414="requerimiento","Desventaja",IFERROR(IF(VLOOKUP($G414,ListaEfectos!$A$4:$F$77,1,0)&lt;&gt;"","Efecto"),IFERROR(IF(VLOOKUP($G414,ListaDesventajas!$A$2:$A$24,1,0)&lt;&gt;"","Desventaja"),G414)))</f>
        <v>Desventaja</v>
      </c>
      <c r="O414" s="17">
        <f ca="1">IF($N414="Efecto",IFERROR(VLOOKUP(H414,INDIRECT(VLOOKUP($G414,ListaEfectos!$A$4:$F$77,2,0)),2,0),0),IF($N414="Desventaja",IFERROR(VLOOKUP(H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-5</v>
      </c>
      <c r="P414" s="15">
        <f ca="1">IF($N414="Efecto",IFERROR(VLOOKUP(I414,INDIRECT(VLOOKUP($G414,ListaEfectos!$A$4:$F$77,2,0)),2,0),0),IF($N414="Desventaja",IFERROR(VLOOKUP(I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0</v>
      </c>
      <c r="Q414" s="15">
        <f ca="1">IF($N414="Efecto",IFERROR(VLOOKUP(J414,INDIRECT(VLOOKUP($G414,ListaEfectos!$A$4:$F$77,2,0)),2,0),0),IF($N414="Desventaja",IFERROR(VLOOKUP(J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0</v>
      </c>
      <c r="R414" s="15">
        <f ca="1">IF($N414="Efecto",IFERROR(VLOOKUP(K414,INDIRECT(VLOOKUP($G414,ListaEfectos!$A$4:$F$77,2,0)),2,0),0),IF($N414="Desventaja",IFERROR(VLOOKUP(K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0</v>
      </c>
      <c r="S414" s="15">
        <f ca="1">IF($N414="Efecto",IFERROR(VLOOKUP(L414,INDIRECT(VLOOKUP($G414,ListaEfectos!$A$4:$F$77,2,0)),2,0),0),IF($N414="Desventaja",IFERROR(VLOOKUP(L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0</v>
      </c>
      <c r="T414" s="52">
        <f t="shared" ref="T414:T477" ca="1" si="100">IF(OR(N414="Efecto",N414="Desventaja"),SUM(O414:S414),O414)</f>
        <v>-5</v>
      </c>
      <c r="V414" s="15" t="str">
        <f t="shared" ref="V414:V430" si="101">IF(N414="efecto",G414&amp;IF(H414=" ",""," ("&amp;H414&amp;IF(I414="","",", "&amp;I414)&amp;IF(J414="","",", "&amp;J414)&amp;IF(K414="","",", "&amp;K414)&amp;IF(L414="","",", "&amp;L414)&amp;")"),"")</f>
        <v/>
      </c>
      <c r="W414" s="15" t="str">
        <f t="shared" ref="W414:W430" si="102">IF(N414="desventaja",G414&amp;IF(H414=" ",""," ("&amp;H414&amp;IF(I414="","",", "&amp;I414)&amp;IF(J414="","",", "&amp;J414)&amp;IF(K414="","",", "&amp;K414)&amp;IF(L414="","",", "&amp;L414)&amp;")"),"")</f>
        <v>Sacrificio (-25 PV)</v>
      </c>
      <c r="X414" s="15" t="str">
        <f t="shared" si="91"/>
        <v/>
      </c>
      <c r="Y414" s="34" t="str">
        <f t="shared" ca="1" si="99"/>
        <v/>
      </c>
      <c r="Z414" s="34" t="str">
        <f t="shared" ref="Z414:Z422" ca="1" si="103">IFERROR(IF(Y414="","",_xlfn.TEXTJOIN(", ",TRUE,INDIRECT(ADDRESS(ROW(Y414),COLUMN(W414))&amp;":"&amp;ADDRESS(ROW(Y414)+MATCH("?*",Y415:Y431,0)-1,COLUMN(W414))))),"")</f>
        <v/>
      </c>
      <c r="AA414" s="34" t="str">
        <f t="shared" ref="AA414:AA422" ca="1" si="104">IFERROR(IF(Y414="","",_xlfn.TEXTJOIN(", ",TRUE,INDIRECT(ADDRESS(ROW(Y414),COLUMN(X414))&amp;":"&amp;ADDRESS(ROW(Y414)+MATCH("?*",Y415:Y431,0)-1,COLUMN(X414))))),"")</f>
        <v/>
      </c>
      <c r="AB414" s="61" t="str">
        <f t="shared" ca="1" si="94"/>
        <v/>
      </c>
      <c r="AC414" s="62" t="str">
        <f t="shared" ca="1" si="95"/>
        <v/>
      </c>
      <c r="AD414" s="56" t="str">
        <f t="shared" si="96"/>
        <v>Requerimiento</v>
      </c>
      <c r="AE414" s="15" t="str">
        <f t="shared" ref="AE414:AE432" ca="1" si="105">IFERROR(IF(Y414="","",_xlfn.TEXTJOIN(", ",TRUE,IF(INDIRECT(ADDRESS(ROW(Y414),COLUMN(T414))&amp;":"&amp;ADDRESS(ROW(Y414)+MATCH("?*",Y415:Y443,0)-1,COLUMN(T414)))=5,"",INDIRECT(ADDRESS(ROW(Y414),COLUMN(M414))&amp;":"&amp;ADDRESS(ROW(Y414)+MATCH("?*",Y415:Y443,0)-1,COLUMN(M414)))))),"")</f>
        <v/>
      </c>
      <c r="AF414" s="15" t="str">
        <f ca="1">IF($AB414="","",IF(OR([1]Tablas!A$1&gt;MATCH("?*",$AB415:$AB431,0),INDEX($T:$T,ROW($M413)+[1]Tablas!A$1)&lt;5),"",IF(INDEX($T:$T,ROW($M413)+[1]Tablas!A$1)&lt;6,"000",SUBSTITUTE(SUBSTITUTE(SUBSTITUTE(SUBSTITUTE(SUBSTITUTE(SUBSTITUTE(SUBSTITUTE(INDIRECT(ADDRESS(ROW($M413)+[1]Tablas!A$1,COLUMN($M414))),", ",""),"Aire","1"),"Agua","2"),"Fuego","3"),"Tierra","4"),"Luz","5"),"Oscuridad","6"))))</f>
        <v/>
      </c>
      <c r="AG414" s="15" t="str">
        <f ca="1">IF($AB414="","",IF(OR([1]Tablas!B$1&gt;MATCH("?*",$AB415:$AB431,0),INDEX($T:$T,ROW($M413)+[1]Tablas!B$1)&lt;5),"",IF(INDEX($T:$T,ROW($M413)+[1]Tablas!B$1)&lt;6,"000",SUBSTITUTE(SUBSTITUTE(SUBSTITUTE(SUBSTITUTE(SUBSTITUTE(SUBSTITUTE(SUBSTITUTE(INDIRECT(ADDRESS(ROW($M413)+[1]Tablas!B$1,COLUMN($M414))),", ",""),"Aire","1"),"Agua","2"),"Fuego","3"),"Tierra","4"),"Luz","5"),"Oscuridad","6"))))</f>
        <v/>
      </c>
      <c r="AH414" s="15" t="str">
        <f ca="1">IF($AB414="","",IF(OR([1]Tablas!C$1&gt;MATCH("?*",$AB415:$AB431,0),INDEX($T:$T,ROW($M413)+[1]Tablas!C$1)&lt;5),"",IF(INDEX($T:$T,ROW($M413)+[1]Tablas!C$1)&lt;6,"000",SUBSTITUTE(SUBSTITUTE(SUBSTITUTE(SUBSTITUTE(SUBSTITUTE(SUBSTITUTE(SUBSTITUTE(INDIRECT(ADDRESS(ROW($M413)+[1]Tablas!C$1,COLUMN($M414))),", ",""),"Aire","1"),"Agua","2"),"Fuego","3"),"Tierra","4"),"Luz","5"),"Oscuridad","6"))))</f>
        <v/>
      </c>
      <c r="AI414" s="15" t="str">
        <f ca="1">IF($AB414="","",IF(OR([1]Tablas!D$1&gt;MATCH("?*",$AB415:$AB431,0),INDEX($T:$T,ROW($M413)+[1]Tablas!D$1)&lt;5),"",IF(INDEX($T:$T,ROW($M413)+[1]Tablas!D$1)&lt;6,"000",SUBSTITUTE(SUBSTITUTE(SUBSTITUTE(SUBSTITUTE(SUBSTITUTE(SUBSTITUTE(SUBSTITUTE(INDIRECT(ADDRESS(ROW($M413)+[1]Tablas!D$1,COLUMN($M414))),", ",""),"Aire","1"),"Agua","2"),"Fuego","3"),"Tierra","4"),"Luz","5"),"Oscuridad","6"))))</f>
        <v/>
      </c>
      <c r="AJ414" s="15" t="str">
        <f ca="1">IF($AB414="","",IF(OR([1]Tablas!E$1&gt;MATCH("?*",$AB415:$AB431,0),INDEX($T:$T,ROW($M413)+[1]Tablas!E$1)&lt;5),"",IF(INDEX($T:$T,ROW($M413)+[1]Tablas!E$1)&lt;6,"000",SUBSTITUTE(SUBSTITUTE(SUBSTITUTE(SUBSTITUTE(SUBSTITUTE(SUBSTITUTE(SUBSTITUTE(INDIRECT(ADDRESS(ROW($M413)+[1]Tablas!E$1,COLUMN($M414))),", ",""),"Aire","1"),"Agua","2"),"Fuego","3"),"Tierra","4"),"Luz","5"),"Oscuridad","6"))))</f>
        <v/>
      </c>
      <c r="AK414" s="15" t="str">
        <f ca="1">IF($AB414="","",IF(OR([1]Tablas!F$1&gt;MATCH("?*",$AB415:$AB431,0),INDEX($T:$T,ROW($M413)+[1]Tablas!F$1)&lt;5),"",IF(INDEX($T:$T,ROW($M413)+[1]Tablas!F$1)&lt;6,"000",SUBSTITUTE(SUBSTITUTE(SUBSTITUTE(SUBSTITUTE(SUBSTITUTE(SUBSTITUTE(SUBSTITUTE(INDIRECT(ADDRESS(ROW($M413)+[1]Tablas!F$1,COLUMN($M414))),", ",""),"Aire","1"),"Agua","2"),"Fuego","3"),"Tierra","4"),"Luz","5"),"Oscuridad","6"))))</f>
        <v/>
      </c>
    </row>
    <row r="415" spans="1:37" x14ac:dyDescent="0.25">
      <c r="A415" s="71"/>
      <c r="C415" s="15" t="str">
        <f t="shared" si="89"/>
        <v/>
      </c>
      <c r="D415" s="15" t="str">
        <f t="shared" si="90"/>
        <v/>
      </c>
      <c r="E415" s="15" t="s">
        <v>299</v>
      </c>
      <c r="F415" s="15" t="str">
        <f t="array" ref="F415">IF(C415&lt;&gt;"",ADDRESS(ROW(C415),COLUMN(C415))&amp;":"&amp;ADDRESS(ROW(C415)-1+MATCH(TRUE,C416:$C$463&lt;&gt;"",0),COLUMN(U415)),F414)</f>
        <v>$C$412:$U$415</v>
      </c>
      <c r="M415" s="18" t="str">
        <f>IFERROR(VLOOKUP(G415,ListaEfectos!$A$4:$F$77,6,0),"")</f>
        <v/>
      </c>
      <c r="N415" s="46">
        <f>IF(G415="requerimiento","Desventaja",IFERROR(IF(VLOOKUP($G415,ListaEfectos!$A$4:$F$77,1,0)&lt;&gt;"","Efecto"),IFERROR(IF(VLOOKUP($G415,ListaDesventajas!$A$2:$A$24,1,0)&lt;&gt;"","Desventaja"),G415)))</f>
        <v>0</v>
      </c>
      <c r="O415" s="17">
        <f ca="1">IF($N415="Efecto",IFERROR(VLOOKUP(H415,INDIRECT(VLOOKUP($G415,ListaEfectos!$A$4:$F$77,2,0)),2,0),0),IF($N415="Desventaja",IFERROR(VLOOKUP(H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P415" s="15">
        <f ca="1">IF($N415="Efecto",IFERROR(VLOOKUP(I415,INDIRECT(VLOOKUP($G415,ListaEfectos!$A$4:$F$77,2,0)),2,0),0),IF($N415="Desventaja",IFERROR(VLOOKUP(I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Q415" s="15">
        <f ca="1">IF($N415="Efecto",IFERROR(VLOOKUP(J415,INDIRECT(VLOOKUP($G415,ListaEfectos!$A$4:$F$77,2,0)),2,0),0),IF($N415="Desventaja",IFERROR(VLOOKUP(J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R415" s="15">
        <f ca="1">IF($N415="Efecto",IFERROR(VLOOKUP(K415,INDIRECT(VLOOKUP($G415,ListaEfectos!$A$4:$F$77,2,0)),2,0),0),IF($N415="Desventaja",IFERROR(VLOOKUP(K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S415" s="15">
        <f ca="1">IF($N415="Efecto",IFERROR(VLOOKUP(L415,INDIRECT(VLOOKUP($G415,ListaEfectos!$A$4:$F$77,2,0)),2,0),0),IF($N415="Desventaja",IFERROR(VLOOKUP(L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T415" s="52">
        <f t="shared" ca="1" si="100"/>
        <v>0</v>
      </c>
      <c r="V415" s="15" t="str">
        <f t="shared" si="101"/>
        <v/>
      </c>
      <c r="W415" s="15" t="str">
        <f t="shared" si="102"/>
        <v/>
      </c>
      <c r="X415" s="15" t="str">
        <f t="shared" si="91"/>
        <v/>
      </c>
      <c r="Y415" s="34" t="str">
        <f t="shared" ca="1" si="99"/>
        <v/>
      </c>
      <c r="Z415" s="34" t="str">
        <f t="shared" ca="1" si="103"/>
        <v/>
      </c>
      <c r="AA415" s="34" t="str">
        <f t="shared" ca="1" si="104"/>
        <v/>
      </c>
      <c r="AB415" s="61" t="str">
        <f t="shared" ca="1" si="94"/>
        <v/>
      </c>
      <c r="AC415" s="62" t="str">
        <f t="shared" ca="1" si="95"/>
        <v/>
      </c>
      <c r="AD415" s="56" t="str">
        <f t="shared" si="96"/>
        <v/>
      </c>
      <c r="AE415" s="15" t="str">
        <f t="shared" ca="1" si="105"/>
        <v/>
      </c>
      <c r="AF415" s="15" t="str">
        <f ca="1">IF($AB415="","",IF(OR([1]Tablas!A$1&gt;MATCH("?*",$AB416:$AB432,0),INDEX($T:$T,ROW($M414)+[1]Tablas!A$1)&lt;5),"",IF(INDEX($T:$T,ROW($M414)+[1]Tablas!A$1)&lt;6,"000",SUBSTITUTE(SUBSTITUTE(SUBSTITUTE(SUBSTITUTE(SUBSTITUTE(SUBSTITUTE(SUBSTITUTE(INDIRECT(ADDRESS(ROW($M414)+[1]Tablas!A$1,COLUMN($M415))),", ",""),"Aire","1"),"Agua","2"),"Fuego","3"),"Tierra","4"),"Luz","5"),"Oscuridad","6"))))</f>
        <v/>
      </c>
      <c r="AG415" s="15" t="str">
        <f ca="1">IF($AB415="","",IF(OR([1]Tablas!B$1&gt;MATCH("?*",$AB416:$AB432,0),INDEX($T:$T,ROW($M414)+[1]Tablas!B$1)&lt;5),"",IF(INDEX($T:$T,ROW($M414)+[1]Tablas!B$1)&lt;6,"000",SUBSTITUTE(SUBSTITUTE(SUBSTITUTE(SUBSTITUTE(SUBSTITUTE(SUBSTITUTE(SUBSTITUTE(INDIRECT(ADDRESS(ROW($M414)+[1]Tablas!B$1,COLUMN($M415))),", ",""),"Aire","1"),"Agua","2"),"Fuego","3"),"Tierra","4"),"Luz","5"),"Oscuridad","6"))))</f>
        <v/>
      </c>
      <c r="AH415" s="15" t="str">
        <f ca="1">IF($AB415="","",IF(OR([1]Tablas!C$1&gt;MATCH("?*",$AB416:$AB432,0),INDEX($T:$T,ROW($M414)+[1]Tablas!C$1)&lt;5),"",IF(INDEX($T:$T,ROW($M414)+[1]Tablas!C$1)&lt;6,"000",SUBSTITUTE(SUBSTITUTE(SUBSTITUTE(SUBSTITUTE(SUBSTITUTE(SUBSTITUTE(SUBSTITUTE(INDIRECT(ADDRESS(ROW($M414)+[1]Tablas!C$1,COLUMN($M415))),", ",""),"Aire","1"),"Agua","2"),"Fuego","3"),"Tierra","4"),"Luz","5"),"Oscuridad","6"))))</f>
        <v/>
      </c>
      <c r="AI415" s="15" t="str">
        <f ca="1">IF($AB415="","",IF(OR([1]Tablas!D$1&gt;MATCH("?*",$AB416:$AB432,0),INDEX($T:$T,ROW($M414)+[1]Tablas!D$1)&lt;5),"",IF(INDEX($T:$T,ROW($M414)+[1]Tablas!D$1)&lt;6,"000",SUBSTITUTE(SUBSTITUTE(SUBSTITUTE(SUBSTITUTE(SUBSTITUTE(SUBSTITUTE(SUBSTITUTE(INDIRECT(ADDRESS(ROW($M414)+[1]Tablas!D$1,COLUMN($M415))),", ",""),"Aire","1"),"Agua","2"),"Fuego","3"),"Tierra","4"),"Luz","5"),"Oscuridad","6"))))</f>
        <v/>
      </c>
      <c r="AJ415" s="15" t="str">
        <f ca="1">IF($AB415="","",IF(OR([1]Tablas!E$1&gt;MATCH("?*",$AB416:$AB432,0),INDEX($T:$T,ROW($M414)+[1]Tablas!E$1)&lt;5),"",IF(INDEX($T:$T,ROW($M414)+[1]Tablas!E$1)&lt;6,"000",SUBSTITUTE(SUBSTITUTE(SUBSTITUTE(SUBSTITUTE(SUBSTITUTE(SUBSTITUTE(SUBSTITUTE(INDIRECT(ADDRESS(ROW($M414)+[1]Tablas!E$1,COLUMN($M415))),", ",""),"Aire","1"),"Agua","2"),"Fuego","3"),"Tierra","4"),"Luz","5"),"Oscuridad","6"))))</f>
        <v/>
      </c>
      <c r="AK415" s="15" t="str">
        <f ca="1">IF($AB415="","",IF(OR([1]Tablas!F$1&gt;MATCH("?*",$AB416:$AB432,0),INDEX($T:$T,ROW($M414)+[1]Tablas!F$1)&lt;5),"",IF(INDEX($T:$T,ROW($M414)+[1]Tablas!F$1)&lt;6,"000",SUBSTITUTE(SUBSTITUTE(SUBSTITUTE(SUBSTITUTE(SUBSTITUTE(SUBSTITUTE(SUBSTITUTE(INDIRECT(ADDRESS(ROW($M414)+[1]Tablas!F$1,COLUMN($M415))),", ",""),"Aire","1"),"Agua","2"),"Fuego","3"),"Tierra","4"),"Luz","5"),"Oscuridad","6"))))</f>
        <v/>
      </c>
    </row>
    <row r="416" spans="1:37" x14ac:dyDescent="0.25">
      <c r="A416" s="71"/>
      <c r="B416" s="18" t="s">
        <v>514</v>
      </c>
      <c r="C416" s="15">
        <f t="shared" si="89"/>
        <v>95</v>
      </c>
      <c r="D416" s="15">
        <f t="shared" si="90"/>
        <v>3</v>
      </c>
      <c r="E416" s="15" t="s">
        <v>230</v>
      </c>
      <c r="F416" s="15" t="str">
        <f t="array" ref="F416">IF(C416&lt;&gt;"",ADDRESS(ROW(C416),COLUMN(C416))&amp;":"&amp;ADDRESS(ROW(C416)-1+MATCH(TRUE,C417:$C$463&lt;&gt;"",0),COLUMN(U416)),F415)</f>
        <v>$C$416:$U$419</v>
      </c>
      <c r="G416" s="18" t="s">
        <v>529</v>
      </c>
      <c r="H416" s="28" t="s">
        <v>586</v>
      </c>
      <c r="M416" s="18" t="str">
        <f>IFERROR(VLOOKUP(G416,ListaEfectos!$A$4:$F$77,6,0),"")</f>
        <v>Agua, Luz, Tierra</v>
      </c>
      <c r="N416" s="46" t="str">
        <f>IF(G416="requerimiento","Desventaja",IFERROR(IF(VLOOKUP($G416,ListaEfectos!$A$4:$F$77,1,0)&lt;&gt;"","Efecto"),IFERROR(IF(VLOOKUP($G416,ListaDesventajas!$A$2:$A$24,1,0)&lt;&gt;"","Desventaja"),G416)))</f>
        <v>Efecto</v>
      </c>
      <c r="O416" s="17">
        <f ca="1">IF($N416="Efecto",IFERROR(VLOOKUP(H416,INDIRECT(VLOOKUP($G416,ListaEfectos!$A$4:$F$77,2,0)),2,0),0),IF($N416="Desventaja",IFERROR(VLOOKUP(H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35</v>
      </c>
      <c r="P416" s="15">
        <f ca="1">IF($N416="Efecto",IFERROR(VLOOKUP(I416,INDIRECT(VLOOKUP($G416,ListaEfectos!$A$4:$F$77,2,0)),2,0),0),IF($N416="Desventaja",IFERROR(VLOOKUP(I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0</v>
      </c>
      <c r="Q416" s="15">
        <f ca="1">IF($N416="Efecto",IFERROR(VLOOKUP(J416,INDIRECT(VLOOKUP($G416,ListaEfectos!$A$4:$F$77,2,0)),2,0),0),IF($N416="Desventaja",IFERROR(VLOOKUP(J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0</v>
      </c>
      <c r="R416" s="15">
        <f ca="1">IF($N416="Efecto",IFERROR(VLOOKUP(K416,INDIRECT(VLOOKUP($G416,ListaEfectos!$A$4:$F$77,2,0)),2,0),0),IF($N416="Desventaja",IFERROR(VLOOKUP(K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0</v>
      </c>
      <c r="S416" s="15">
        <f ca="1">IF($N416="Efecto",IFERROR(VLOOKUP(L416,INDIRECT(VLOOKUP($G416,ListaEfectos!$A$4:$F$77,2,0)),2,0),0),IF($N416="Desventaja",IFERROR(VLOOKUP(L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0</v>
      </c>
      <c r="T416" s="52">
        <f t="shared" ca="1" si="100"/>
        <v>35</v>
      </c>
      <c r="V416" s="15" t="str">
        <f t="shared" si="101"/>
        <v>Defensa Predeterminada (Inhumano (320))</v>
      </c>
      <c r="W416" s="15" t="str">
        <f t="shared" si="102"/>
        <v/>
      </c>
      <c r="X416" s="15" t="str">
        <f t="shared" si="91"/>
        <v/>
      </c>
      <c r="Y416" s="34" t="str">
        <f t="shared" ca="1" si="99"/>
        <v>Defensa Predeterminada (Inhumano (320)), Escudo de Energía (1.000 pv, Regeneración 500)</v>
      </c>
      <c r="Z416" s="34" t="str">
        <f t="shared" ca="1" si="103"/>
        <v>Requerimiento (Sangre antigua)</v>
      </c>
      <c r="AA416" s="34" t="str">
        <f t="shared" ca="1" si="104"/>
        <v/>
      </c>
      <c r="AB416" s="61" t="str">
        <f t="shared" ca="1" si="94"/>
        <v>Defensa Predeterminada (Inhumano (320)), Escudo de Energía (1.000 pv, Regeneración 500)</v>
      </c>
      <c r="AC416" s="62" t="str">
        <f t="shared" ca="1" si="95"/>
        <v>Requerimiento (Sangre antigua)</v>
      </c>
      <c r="AD416" s="56" t="str">
        <f t="shared" si="96"/>
        <v>Protocolo Defensivo Final Dt-03: Guardián</v>
      </c>
      <c r="AE416" s="15" t="str">
        <f t="shared" ca="1" si="105"/>
        <v>Agua, Luz, Tierra, Agua</v>
      </c>
      <c r="AF416" s="15" t="str">
        <f ca="1">IF($AB416="","",IF(OR([1]Tablas!A$1&gt;MATCH("?*",$AB417:$AB433,0),INDEX($T:$T,ROW($M415)+[1]Tablas!A$1)&lt;5),"",IF(INDEX($T:$T,ROW($M415)+[1]Tablas!A$1)&lt;6,"000",SUBSTITUTE(SUBSTITUTE(SUBSTITUTE(SUBSTITUTE(SUBSTITUTE(SUBSTITUTE(SUBSTITUTE(INDIRECT(ADDRESS(ROW($M415)+[1]Tablas!A$1,COLUMN($M416))),", ",""),"Aire","1"),"Agua","2"),"Fuego","3"),"Tierra","4"),"Luz","5"),"Oscuridad","6"))))</f>
        <v>254</v>
      </c>
      <c r="AG416" s="15" t="str">
        <f ca="1">IF($AB416="","",IF(OR([1]Tablas!B$1&gt;MATCH("?*",$AB417:$AB433,0),INDEX($T:$T,ROW($M415)+[1]Tablas!B$1)&lt;5),"",IF(INDEX($T:$T,ROW($M415)+[1]Tablas!B$1)&lt;6,"000",SUBSTITUTE(SUBSTITUTE(SUBSTITUTE(SUBSTITUTE(SUBSTITUTE(SUBSTITUTE(SUBSTITUTE(INDIRECT(ADDRESS(ROW($M415)+[1]Tablas!B$1,COLUMN($M416))),", ",""),"Aire","1"),"Agua","2"),"Fuego","3"),"Tierra","4"),"Luz","5"),"Oscuridad","6"))))</f>
        <v>2</v>
      </c>
      <c r="AH416" s="15" t="str">
        <f ca="1">IF($AB416="","",IF(OR([1]Tablas!C$1&gt;MATCH("?*",$AB417:$AB433,0),INDEX($T:$T,ROW($M415)+[1]Tablas!C$1)&lt;5),"",IF(INDEX($T:$T,ROW($M415)+[1]Tablas!C$1)&lt;6,"000",SUBSTITUTE(SUBSTITUTE(SUBSTITUTE(SUBSTITUTE(SUBSTITUTE(SUBSTITUTE(SUBSTITUTE(INDIRECT(ADDRESS(ROW($M415)+[1]Tablas!C$1,COLUMN($M416))),", ",""),"Aire","1"),"Agua","2"),"Fuego","3"),"Tierra","4"),"Luz","5"),"Oscuridad","6"))))</f>
        <v/>
      </c>
      <c r="AI416" s="15" t="str">
        <f ca="1">IF($AB416="","",IF(OR([1]Tablas!D$1&gt;MATCH("?*",$AB417:$AB433,0),INDEX($T:$T,ROW($M415)+[1]Tablas!D$1)&lt;5),"",IF(INDEX($T:$T,ROW($M415)+[1]Tablas!D$1)&lt;6,"000",SUBSTITUTE(SUBSTITUTE(SUBSTITUTE(SUBSTITUTE(SUBSTITUTE(SUBSTITUTE(SUBSTITUTE(INDIRECT(ADDRESS(ROW($M415)+[1]Tablas!D$1,COLUMN($M416))),", ",""),"Aire","1"),"Agua","2"),"Fuego","3"),"Tierra","4"),"Luz","5"),"Oscuridad","6"))))</f>
        <v/>
      </c>
      <c r="AJ416" s="15" t="str">
        <f ca="1">IF($AB416="","",IF(OR([1]Tablas!E$1&gt;MATCH("?*",$AB417:$AB433,0),INDEX($T:$T,ROW($M415)+[1]Tablas!E$1)&lt;5),"",IF(INDEX($T:$T,ROW($M415)+[1]Tablas!E$1)&lt;6,"000",SUBSTITUTE(SUBSTITUTE(SUBSTITUTE(SUBSTITUTE(SUBSTITUTE(SUBSTITUTE(SUBSTITUTE(INDIRECT(ADDRESS(ROW($M415)+[1]Tablas!E$1,COLUMN($M416))),", ",""),"Aire","1"),"Agua","2"),"Fuego","3"),"Tierra","4"),"Luz","5"),"Oscuridad","6"))))</f>
        <v/>
      </c>
      <c r="AK416" s="15" t="str">
        <f ca="1">IF($AB416="","",IF(OR([1]Tablas!F$1&gt;MATCH("?*",$AB417:$AB433,0),INDEX($T:$T,ROW($M415)+[1]Tablas!F$1)&lt;5),"",IF(INDEX($T:$T,ROW($M415)+[1]Tablas!F$1)&lt;6,"000",SUBSTITUTE(SUBSTITUTE(SUBSTITUTE(SUBSTITUTE(SUBSTITUTE(SUBSTITUTE(SUBSTITUTE(INDIRECT(ADDRESS(ROW($M415)+[1]Tablas!F$1,COLUMN($M416))),", ",""),"Aire","1"),"Agua","2"),"Fuego","3"),"Tierra","4"),"Luz","5"),"Oscuridad","6"))))</f>
        <v/>
      </c>
    </row>
    <row r="417" spans="1:37" x14ac:dyDescent="0.25">
      <c r="A417" s="71"/>
      <c r="C417" s="15" t="str">
        <f t="shared" si="89"/>
        <v/>
      </c>
      <c r="D417" s="15" t="str">
        <f t="shared" si="90"/>
        <v/>
      </c>
      <c r="E417" s="15" t="s">
        <v>231</v>
      </c>
      <c r="F417" s="15" t="str">
        <f t="array" ref="F417">IF(C417&lt;&gt;"",ADDRESS(ROW(C417),COLUMN(C417))&amp;":"&amp;ADDRESS(ROW(C417)-1+MATCH(TRUE,C418:$C$463&lt;&gt;"",0),COLUMN(U417)),F416)</f>
        <v>$C$416:$U$419</v>
      </c>
      <c r="G417" s="18" t="s">
        <v>336</v>
      </c>
      <c r="H417" s="15" t="s">
        <v>1028</v>
      </c>
      <c r="I417" s="28" t="s">
        <v>797</v>
      </c>
      <c r="M417" s="18" t="str">
        <f>IFERROR(VLOOKUP(G417,ListaEfectos!$A$4:$F$77,6,0),"")</f>
        <v>Agua</v>
      </c>
      <c r="N417" s="46" t="str">
        <f>IF(G417="requerimiento","Desventaja",IFERROR(IF(VLOOKUP($G417,ListaEfectos!$A$4:$F$77,1,0)&lt;&gt;"","Efecto"),IFERROR(IF(VLOOKUP($G417,ListaDesventajas!$A$2:$A$24,1,0)&lt;&gt;"","Desventaja"),G417)))</f>
        <v>Efecto</v>
      </c>
      <c r="O417" s="17">
        <f ca="1">IF($N417="Efecto",IFERROR(VLOOKUP(H417,INDIRECT(VLOOKUP($G417,ListaEfectos!$A$4:$F$77,2,0)),2,0),0),IF($N417="Desventaja",IFERROR(VLOOKUP(H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30</v>
      </c>
      <c r="P417" s="15">
        <f ca="1">IF($N417="Efecto",IFERROR(VLOOKUP(I417,INDIRECT(VLOOKUP($G417,ListaEfectos!$A$4:$F$77,2,0)),2,0),0),IF($N417="Desventaja",IFERROR(VLOOKUP(I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15</v>
      </c>
      <c r="Q417" s="15">
        <f ca="1">IF($N417="Efecto",IFERROR(VLOOKUP(J417,INDIRECT(VLOOKUP($G417,ListaEfectos!$A$4:$F$77,2,0)),2,0),0),IF($N417="Desventaja",IFERROR(VLOOKUP(J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0</v>
      </c>
      <c r="R417" s="15">
        <f ca="1">IF($N417="Efecto",IFERROR(VLOOKUP(K417,INDIRECT(VLOOKUP($G417,ListaEfectos!$A$4:$F$77,2,0)),2,0),0),IF($N417="Desventaja",IFERROR(VLOOKUP(K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0</v>
      </c>
      <c r="S417" s="15">
        <f ca="1">IF($N417="Efecto",IFERROR(VLOOKUP(L417,INDIRECT(VLOOKUP($G417,ListaEfectos!$A$4:$F$77,2,0)),2,0),0),IF($N417="Desventaja",IFERROR(VLOOKUP(L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0</v>
      </c>
      <c r="T417" s="52">
        <f t="shared" ca="1" si="100"/>
        <v>45</v>
      </c>
      <c r="V417" s="15" t="str">
        <f t="shared" si="101"/>
        <v>Escudo de Energía (1.000 pv, Regeneración 500)</v>
      </c>
      <c r="W417" s="15" t="str">
        <f t="shared" si="102"/>
        <v/>
      </c>
      <c r="X417" s="15" t="str">
        <f t="shared" si="91"/>
        <v/>
      </c>
      <c r="Y417" s="34" t="str">
        <f t="shared" ca="1" si="99"/>
        <v/>
      </c>
      <c r="Z417" s="34" t="str">
        <f t="shared" ca="1" si="103"/>
        <v/>
      </c>
      <c r="AA417" s="34" t="str">
        <f t="shared" ca="1" si="104"/>
        <v/>
      </c>
      <c r="AB417" s="61" t="str">
        <f t="shared" ca="1" si="94"/>
        <v/>
      </c>
      <c r="AC417" s="62" t="str">
        <f t="shared" ca="1" si="95"/>
        <v/>
      </c>
      <c r="AD417" s="56" t="str">
        <f t="shared" si="96"/>
        <v/>
      </c>
      <c r="AE417" s="15" t="str">
        <f t="shared" ca="1" si="105"/>
        <v/>
      </c>
      <c r="AF417" s="15" t="str">
        <f ca="1">IF($AB417="","",IF(OR([1]Tablas!A$1&gt;MATCH("?*",$AB418:$AB434,0),INDEX($T:$T,ROW($M416)+[1]Tablas!A$1)&lt;5),"",IF(INDEX($T:$T,ROW($M416)+[1]Tablas!A$1)&lt;6,"000",SUBSTITUTE(SUBSTITUTE(SUBSTITUTE(SUBSTITUTE(SUBSTITUTE(SUBSTITUTE(SUBSTITUTE(INDIRECT(ADDRESS(ROW($M416)+[1]Tablas!A$1,COLUMN($M417))),", ",""),"Aire","1"),"Agua","2"),"Fuego","3"),"Tierra","4"),"Luz","5"),"Oscuridad","6"))))</f>
        <v/>
      </c>
      <c r="AG417" s="15" t="str">
        <f ca="1">IF($AB417="","",IF(OR([1]Tablas!B$1&gt;MATCH("?*",$AB418:$AB434,0),INDEX($T:$T,ROW($M416)+[1]Tablas!B$1)&lt;5),"",IF(INDEX($T:$T,ROW($M416)+[1]Tablas!B$1)&lt;6,"000",SUBSTITUTE(SUBSTITUTE(SUBSTITUTE(SUBSTITUTE(SUBSTITUTE(SUBSTITUTE(SUBSTITUTE(INDIRECT(ADDRESS(ROW($M416)+[1]Tablas!B$1,COLUMN($M417))),", ",""),"Aire","1"),"Agua","2"),"Fuego","3"),"Tierra","4"),"Luz","5"),"Oscuridad","6"))))</f>
        <v/>
      </c>
      <c r="AH417" s="15" t="str">
        <f ca="1">IF($AB417="","",IF(OR([1]Tablas!C$1&gt;MATCH("?*",$AB418:$AB434,0),INDEX($T:$T,ROW($M416)+[1]Tablas!C$1)&lt;5),"",IF(INDEX($T:$T,ROW($M416)+[1]Tablas!C$1)&lt;6,"000",SUBSTITUTE(SUBSTITUTE(SUBSTITUTE(SUBSTITUTE(SUBSTITUTE(SUBSTITUTE(SUBSTITUTE(INDIRECT(ADDRESS(ROW($M416)+[1]Tablas!C$1,COLUMN($M417))),", ",""),"Aire","1"),"Agua","2"),"Fuego","3"),"Tierra","4"),"Luz","5"),"Oscuridad","6"))))</f>
        <v/>
      </c>
      <c r="AI417" s="15" t="str">
        <f ca="1">IF($AB417="","",IF(OR([1]Tablas!D$1&gt;MATCH("?*",$AB418:$AB434,0),INDEX($T:$T,ROW($M416)+[1]Tablas!D$1)&lt;5),"",IF(INDEX($T:$T,ROW($M416)+[1]Tablas!D$1)&lt;6,"000",SUBSTITUTE(SUBSTITUTE(SUBSTITUTE(SUBSTITUTE(SUBSTITUTE(SUBSTITUTE(SUBSTITUTE(INDIRECT(ADDRESS(ROW($M416)+[1]Tablas!D$1,COLUMN($M417))),", ",""),"Aire","1"),"Agua","2"),"Fuego","3"),"Tierra","4"),"Luz","5"),"Oscuridad","6"))))</f>
        <v/>
      </c>
      <c r="AJ417" s="15" t="str">
        <f ca="1">IF($AB417="","",IF(OR([1]Tablas!E$1&gt;MATCH("?*",$AB418:$AB434,0),INDEX($T:$T,ROW($M416)+[1]Tablas!E$1)&lt;5),"",IF(INDEX($T:$T,ROW($M416)+[1]Tablas!E$1)&lt;6,"000",SUBSTITUTE(SUBSTITUTE(SUBSTITUTE(SUBSTITUTE(SUBSTITUTE(SUBSTITUTE(SUBSTITUTE(INDIRECT(ADDRESS(ROW($M416)+[1]Tablas!E$1,COLUMN($M417))),", ",""),"Aire","1"),"Agua","2"),"Fuego","3"),"Tierra","4"),"Luz","5"),"Oscuridad","6"))))</f>
        <v/>
      </c>
      <c r="AK417" s="15" t="str">
        <f ca="1">IF($AB417="","",IF(OR([1]Tablas!F$1&gt;MATCH("?*",$AB418:$AB434,0),INDEX($T:$T,ROW($M416)+[1]Tablas!F$1)&lt;5),"",IF(INDEX($T:$T,ROW($M416)+[1]Tablas!F$1)&lt;6,"000",SUBSTITUTE(SUBSTITUTE(SUBSTITUTE(SUBSTITUTE(SUBSTITUTE(SUBSTITUTE(SUBSTITUTE(INDIRECT(ADDRESS(ROW($M416)+[1]Tablas!F$1,COLUMN($M417))),", ",""),"Aire","1"),"Agua","2"),"Fuego","3"),"Tierra","4"),"Luz","5"),"Oscuridad","6"))))</f>
        <v/>
      </c>
    </row>
    <row r="418" spans="1:37" x14ac:dyDescent="0.25">
      <c r="A418" s="71"/>
      <c r="C418" s="15" t="str">
        <f t="shared" si="89"/>
        <v/>
      </c>
      <c r="D418" s="15" t="str">
        <f t="shared" si="90"/>
        <v/>
      </c>
      <c r="E418" s="15" t="s">
        <v>75</v>
      </c>
      <c r="F418" s="15" t="str">
        <f t="array" ref="F418">IF(C418&lt;&gt;"",ADDRESS(ROW(C418),COLUMN(C418))&amp;":"&amp;ADDRESS(ROW(C418)-1+MATCH(TRUE,C419:$C$463&lt;&gt;"",0),COLUMN(U418)),F417)</f>
        <v>$C$416:$U$419</v>
      </c>
      <c r="G418" s="18" t="s">
        <v>285</v>
      </c>
      <c r="H418" s="15" t="s">
        <v>1136</v>
      </c>
      <c r="M418" s="18" t="str">
        <f>IFERROR(VLOOKUP(G418,ListaEfectos!$A$4:$F$77,6,0),"")</f>
        <v/>
      </c>
      <c r="N418" s="46" t="str">
        <f>IF(G418="requerimiento","Desventaja",IFERROR(IF(VLOOKUP($G418,ListaEfectos!$A$4:$F$77,1,0)&lt;&gt;"","Efecto"),IFERROR(IF(VLOOKUP($G418,ListaDesventajas!$A$2:$A$24,1,0)&lt;&gt;"","Desventaja"),G418)))</f>
        <v>Desventaja</v>
      </c>
      <c r="O418" s="17">
        <f ca="1">IF($N418="Efecto",IFERROR(VLOOKUP(H418,INDIRECT(VLOOKUP($G418,ListaEfectos!$A$4:$F$77,2,0)),2,0),0),IF($N418="Desventaja",IFERROR(VLOOKUP(H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P418" s="15">
        <f ca="1">IF($N418="Efecto",IFERROR(VLOOKUP(I418,INDIRECT(VLOOKUP($G418,ListaEfectos!$A$4:$F$77,2,0)),2,0),0),IF($N418="Desventaja",IFERROR(VLOOKUP(I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Q418" s="15">
        <f ca="1">IF($N418="Efecto",IFERROR(VLOOKUP(J418,INDIRECT(VLOOKUP($G418,ListaEfectos!$A$4:$F$77,2,0)),2,0),0),IF($N418="Desventaja",IFERROR(VLOOKUP(J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R418" s="15">
        <f ca="1">IF($N418="Efecto",IFERROR(VLOOKUP(K418,INDIRECT(VLOOKUP($G418,ListaEfectos!$A$4:$F$77,2,0)),2,0),0),IF($N418="Desventaja",IFERROR(VLOOKUP(K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S418" s="15">
        <f ca="1">IF($N418="Efecto",IFERROR(VLOOKUP(L418,INDIRECT(VLOOKUP($G418,ListaEfectos!$A$4:$F$77,2,0)),2,0),0),IF($N418="Desventaja",IFERROR(VLOOKUP(L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T418" s="52">
        <f t="shared" ca="1" si="100"/>
        <v>0</v>
      </c>
      <c r="V418" s="15" t="str">
        <f t="shared" si="101"/>
        <v/>
      </c>
      <c r="W418" s="15" t="str">
        <f t="shared" si="102"/>
        <v>Requerimiento (Sangre antigua)</v>
      </c>
      <c r="X418" s="15" t="str">
        <f t="shared" si="91"/>
        <v/>
      </c>
      <c r="Y418" s="34" t="str">
        <f t="shared" ca="1" si="99"/>
        <v/>
      </c>
      <c r="Z418" s="34" t="str">
        <f t="shared" ca="1" si="103"/>
        <v/>
      </c>
      <c r="AA418" s="34" t="str">
        <f t="shared" ca="1" si="104"/>
        <v/>
      </c>
      <c r="AB418" s="61" t="str">
        <f t="shared" ca="1" si="94"/>
        <v/>
      </c>
      <c r="AC418" s="62" t="str">
        <f t="shared" ca="1" si="95"/>
        <v/>
      </c>
      <c r="AD418" s="56" t="str">
        <f t="shared" si="96"/>
        <v/>
      </c>
      <c r="AE418" s="15" t="str">
        <f t="shared" ca="1" si="105"/>
        <v/>
      </c>
      <c r="AF418" s="15" t="str">
        <f ca="1">IF($AB418="","",IF(OR([1]Tablas!A$1&gt;MATCH("?*",$AB419:$AB435,0),INDEX($T:$T,ROW($M417)+[1]Tablas!A$1)&lt;5),"",IF(INDEX($T:$T,ROW($M417)+[1]Tablas!A$1)&lt;6,"000",SUBSTITUTE(SUBSTITUTE(SUBSTITUTE(SUBSTITUTE(SUBSTITUTE(SUBSTITUTE(SUBSTITUTE(INDIRECT(ADDRESS(ROW($M417)+[1]Tablas!A$1,COLUMN($M418))),", ",""),"Aire","1"),"Agua","2"),"Fuego","3"),"Tierra","4"),"Luz","5"),"Oscuridad","6"))))</f>
        <v/>
      </c>
      <c r="AG418" s="15" t="str">
        <f ca="1">IF($AB418="","",IF(OR([1]Tablas!B$1&gt;MATCH("?*",$AB419:$AB435,0),INDEX($T:$T,ROW($M417)+[1]Tablas!B$1)&lt;5),"",IF(INDEX($T:$T,ROW($M417)+[1]Tablas!B$1)&lt;6,"000",SUBSTITUTE(SUBSTITUTE(SUBSTITUTE(SUBSTITUTE(SUBSTITUTE(SUBSTITUTE(SUBSTITUTE(INDIRECT(ADDRESS(ROW($M417)+[1]Tablas!B$1,COLUMN($M418))),", ",""),"Aire","1"),"Agua","2"),"Fuego","3"),"Tierra","4"),"Luz","5"),"Oscuridad","6"))))</f>
        <v/>
      </c>
      <c r="AH418" s="15" t="str">
        <f ca="1">IF($AB418="","",IF(OR([1]Tablas!C$1&gt;MATCH("?*",$AB419:$AB435,0),INDEX($T:$T,ROW($M417)+[1]Tablas!C$1)&lt;5),"",IF(INDEX($T:$T,ROW($M417)+[1]Tablas!C$1)&lt;6,"000",SUBSTITUTE(SUBSTITUTE(SUBSTITUTE(SUBSTITUTE(SUBSTITUTE(SUBSTITUTE(SUBSTITUTE(INDIRECT(ADDRESS(ROW($M417)+[1]Tablas!C$1,COLUMN($M418))),", ",""),"Aire","1"),"Agua","2"),"Fuego","3"),"Tierra","4"),"Luz","5"),"Oscuridad","6"))))</f>
        <v/>
      </c>
      <c r="AI418" s="15" t="str">
        <f ca="1">IF($AB418="","",IF(OR([1]Tablas!D$1&gt;MATCH("?*",$AB419:$AB435,0),INDEX($T:$T,ROW($M417)+[1]Tablas!D$1)&lt;5),"",IF(INDEX($T:$T,ROW($M417)+[1]Tablas!D$1)&lt;6,"000",SUBSTITUTE(SUBSTITUTE(SUBSTITUTE(SUBSTITUTE(SUBSTITUTE(SUBSTITUTE(SUBSTITUTE(INDIRECT(ADDRESS(ROW($M417)+[1]Tablas!D$1,COLUMN($M418))),", ",""),"Aire","1"),"Agua","2"),"Fuego","3"),"Tierra","4"),"Luz","5"),"Oscuridad","6"))))</f>
        <v/>
      </c>
      <c r="AJ418" s="15" t="str">
        <f ca="1">IF($AB418="","",IF(OR([1]Tablas!E$1&gt;MATCH("?*",$AB419:$AB435,0),INDEX($T:$T,ROW($M417)+[1]Tablas!E$1)&lt;5),"",IF(INDEX($T:$T,ROW($M417)+[1]Tablas!E$1)&lt;6,"000",SUBSTITUTE(SUBSTITUTE(SUBSTITUTE(SUBSTITUTE(SUBSTITUTE(SUBSTITUTE(SUBSTITUTE(INDIRECT(ADDRESS(ROW($M417)+[1]Tablas!E$1,COLUMN($M418))),", ",""),"Aire","1"),"Agua","2"),"Fuego","3"),"Tierra","4"),"Luz","5"),"Oscuridad","6"))))</f>
        <v/>
      </c>
      <c r="AK418" s="15" t="str">
        <f ca="1">IF($AB418="","",IF(OR([1]Tablas!F$1&gt;MATCH("?*",$AB419:$AB435,0),INDEX($T:$T,ROW($M417)+[1]Tablas!F$1)&lt;5),"",IF(INDEX($T:$T,ROW($M417)+[1]Tablas!F$1)&lt;6,"000",SUBSTITUTE(SUBSTITUTE(SUBSTITUTE(SUBSTITUTE(SUBSTITUTE(SUBSTITUTE(SUBSTITUTE(INDIRECT(ADDRESS(ROW($M417)+[1]Tablas!F$1,COLUMN($M418))),", ",""),"Aire","1"),"Agua","2"),"Fuego","3"),"Tierra","4"),"Luz","5"),"Oscuridad","6"))))</f>
        <v/>
      </c>
    </row>
    <row r="419" spans="1:37" x14ac:dyDescent="0.25">
      <c r="A419" s="71"/>
      <c r="B419" s="18" t="s">
        <v>298</v>
      </c>
      <c r="C419" s="15" t="str">
        <f t="shared" si="89"/>
        <v/>
      </c>
      <c r="D419" s="15" t="str">
        <f t="shared" si="90"/>
        <v/>
      </c>
      <c r="F419" s="15" t="str">
        <f t="array" ref="F419">IF(C419&lt;&gt;"",ADDRESS(ROW(C419),COLUMN(C419))&amp;":"&amp;ADDRESS(ROW(C419)-1+MATCH(TRUE,C420:$C$463&lt;&gt;"",0),COLUMN(U419)),F418)</f>
        <v>$C$416:$U$419</v>
      </c>
      <c r="M419" s="18" t="str">
        <f>IFERROR(VLOOKUP(G419,ListaEfectos!$A$4:$F$77,6,0),"")</f>
        <v/>
      </c>
      <c r="N419" s="46">
        <f>IF(G419="requerimiento","Desventaja",IFERROR(IF(VLOOKUP($G419,ListaEfectos!$A$4:$F$77,1,0)&lt;&gt;"","Efecto"),IFERROR(IF(VLOOKUP($G419,ListaDesventajas!$A$2:$A$24,1,0)&lt;&gt;"","Desventaja"),G419)))</f>
        <v>0</v>
      </c>
      <c r="O419" s="17">
        <f ca="1">IF($N419="Efecto",IFERROR(VLOOKUP(H419,INDIRECT(VLOOKUP($G419,ListaEfectos!$A$4:$F$77,2,0)),2,0),0),IF($N419="Desventaja",IFERROR(VLOOKUP(H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P419" s="15">
        <f ca="1">IF($N419="Efecto",IFERROR(VLOOKUP(I419,INDIRECT(VLOOKUP($G419,ListaEfectos!$A$4:$F$77,2,0)),2,0),0),IF($N419="Desventaja",IFERROR(VLOOKUP(I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Q419" s="15">
        <f ca="1">IF($N419="Efecto",IFERROR(VLOOKUP(J419,INDIRECT(VLOOKUP($G419,ListaEfectos!$A$4:$F$77,2,0)),2,0),0),IF($N419="Desventaja",IFERROR(VLOOKUP(J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R419" s="15">
        <f ca="1">IF($N419="Efecto",IFERROR(VLOOKUP(K419,INDIRECT(VLOOKUP($G419,ListaEfectos!$A$4:$F$77,2,0)),2,0),0),IF($N419="Desventaja",IFERROR(VLOOKUP(K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S419" s="15">
        <f ca="1">IF($N419="Efecto",IFERROR(VLOOKUP(L419,INDIRECT(VLOOKUP($G419,ListaEfectos!$A$4:$F$77,2,0)),2,0),0),IF($N419="Desventaja",IFERROR(VLOOKUP(L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T419" s="52">
        <f t="shared" ca="1" si="100"/>
        <v>0</v>
      </c>
      <c r="V419" s="15" t="str">
        <f t="shared" si="101"/>
        <v/>
      </c>
      <c r="W419" s="15" t="str">
        <f t="shared" si="102"/>
        <v/>
      </c>
      <c r="X419" s="15" t="str">
        <f t="shared" si="91"/>
        <v/>
      </c>
      <c r="Y419" s="34" t="str">
        <f t="shared" ca="1" si="99"/>
        <v/>
      </c>
      <c r="Z419" s="34" t="str">
        <f t="shared" ca="1" si="103"/>
        <v/>
      </c>
      <c r="AA419" s="34" t="str">
        <f t="shared" ca="1" si="104"/>
        <v/>
      </c>
      <c r="AB419" s="61" t="str">
        <f t="shared" ca="1" si="94"/>
        <v/>
      </c>
      <c r="AC419" s="62" t="str">
        <f t="shared" ca="1" si="95"/>
        <v/>
      </c>
      <c r="AD419" s="56" t="str">
        <f t="shared" si="96"/>
        <v>Requerimiento</v>
      </c>
      <c r="AE419" s="15" t="str">
        <f t="shared" ca="1" si="105"/>
        <v/>
      </c>
      <c r="AF419" s="15" t="str">
        <f ca="1">IF($AB419="","",IF(OR([1]Tablas!A$1&gt;MATCH("?*",$AB420:$AB436,0),INDEX($T:$T,ROW($M418)+[1]Tablas!A$1)&lt;5),"",IF(INDEX($T:$T,ROW($M418)+[1]Tablas!A$1)&lt;6,"000",SUBSTITUTE(SUBSTITUTE(SUBSTITUTE(SUBSTITUTE(SUBSTITUTE(SUBSTITUTE(SUBSTITUTE(INDIRECT(ADDRESS(ROW($M418)+[1]Tablas!A$1,COLUMN($M419))),", ",""),"Aire","1"),"Agua","2"),"Fuego","3"),"Tierra","4"),"Luz","5"),"Oscuridad","6"))))</f>
        <v/>
      </c>
      <c r="AG419" s="15" t="str">
        <f ca="1">IF($AB419="","",IF(OR([1]Tablas!B$1&gt;MATCH("?*",$AB420:$AB436,0),INDEX($T:$T,ROW($M418)+[1]Tablas!B$1)&lt;5),"",IF(INDEX($T:$T,ROW($M418)+[1]Tablas!B$1)&lt;6,"000",SUBSTITUTE(SUBSTITUTE(SUBSTITUTE(SUBSTITUTE(SUBSTITUTE(SUBSTITUTE(SUBSTITUTE(INDIRECT(ADDRESS(ROW($M418)+[1]Tablas!B$1,COLUMN($M419))),", ",""),"Aire","1"),"Agua","2"),"Fuego","3"),"Tierra","4"),"Luz","5"),"Oscuridad","6"))))</f>
        <v/>
      </c>
      <c r="AH419" s="15" t="str">
        <f ca="1">IF($AB419="","",IF(OR([1]Tablas!C$1&gt;MATCH("?*",$AB420:$AB436,0),INDEX($T:$T,ROW($M418)+[1]Tablas!C$1)&lt;5),"",IF(INDEX($T:$T,ROW($M418)+[1]Tablas!C$1)&lt;6,"000",SUBSTITUTE(SUBSTITUTE(SUBSTITUTE(SUBSTITUTE(SUBSTITUTE(SUBSTITUTE(SUBSTITUTE(INDIRECT(ADDRESS(ROW($M418)+[1]Tablas!C$1,COLUMN($M419))),", ",""),"Aire","1"),"Agua","2"),"Fuego","3"),"Tierra","4"),"Luz","5"),"Oscuridad","6"))))</f>
        <v/>
      </c>
      <c r="AI419" s="15" t="str">
        <f ca="1">IF($AB419="","",IF(OR([1]Tablas!D$1&gt;MATCH("?*",$AB420:$AB436,0),INDEX($T:$T,ROW($M418)+[1]Tablas!D$1)&lt;5),"",IF(INDEX($T:$T,ROW($M418)+[1]Tablas!D$1)&lt;6,"000",SUBSTITUTE(SUBSTITUTE(SUBSTITUTE(SUBSTITUTE(SUBSTITUTE(SUBSTITUTE(SUBSTITUTE(INDIRECT(ADDRESS(ROW($M418)+[1]Tablas!D$1,COLUMN($M419))),", ",""),"Aire","1"),"Agua","2"),"Fuego","3"),"Tierra","4"),"Luz","5"),"Oscuridad","6"))))</f>
        <v/>
      </c>
      <c r="AJ419" s="15" t="str">
        <f ca="1">IF($AB419="","",IF(OR([1]Tablas!E$1&gt;MATCH("?*",$AB420:$AB436,0),INDEX($T:$T,ROW($M418)+[1]Tablas!E$1)&lt;5),"",IF(INDEX($T:$T,ROW($M418)+[1]Tablas!E$1)&lt;6,"000",SUBSTITUTE(SUBSTITUTE(SUBSTITUTE(SUBSTITUTE(SUBSTITUTE(SUBSTITUTE(SUBSTITUTE(INDIRECT(ADDRESS(ROW($M418)+[1]Tablas!E$1,COLUMN($M419))),", ",""),"Aire","1"),"Agua","2"),"Fuego","3"),"Tierra","4"),"Luz","5"),"Oscuridad","6"))))</f>
        <v/>
      </c>
      <c r="AK419" s="15" t="str">
        <f ca="1">IF($AB419="","",IF(OR([1]Tablas!F$1&gt;MATCH("?*",$AB420:$AB436,0),INDEX($T:$T,ROW($M418)+[1]Tablas!F$1)&lt;5),"",IF(INDEX($T:$T,ROW($M418)+[1]Tablas!F$1)&lt;6,"000",SUBSTITUTE(SUBSTITUTE(SUBSTITUTE(SUBSTITUTE(SUBSTITUTE(SUBSTITUTE(SUBSTITUTE(INDIRECT(ADDRESS(ROW($M418)+[1]Tablas!F$1,COLUMN($M419))),", ",""),"Aire","1"),"Agua","2"),"Fuego","3"),"Tierra","4"),"Luz","5"),"Oscuridad","6"))))</f>
        <v/>
      </c>
    </row>
    <row r="420" spans="1:37" x14ac:dyDescent="0.25">
      <c r="A420" s="71"/>
      <c r="B420" s="18" t="s">
        <v>515</v>
      </c>
      <c r="C420" s="15">
        <f t="shared" si="89"/>
        <v>80</v>
      </c>
      <c r="D420" s="15">
        <f t="shared" si="90"/>
        <v>3</v>
      </c>
      <c r="E420" s="15" t="s">
        <v>232</v>
      </c>
      <c r="F420" s="15" t="str">
        <f t="array" ref="F420">IF(C420&lt;&gt;"",ADDRESS(ROW(C420),COLUMN(C420))&amp;":"&amp;ADDRESS(ROW(C420)-1+MATCH(TRUE,C421:$C$463&lt;&gt;"",0),COLUMN(U420)),F419)</f>
        <v>$C$420:$U$425</v>
      </c>
      <c r="G420" s="18" t="s">
        <v>999</v>
      </c>
      <c r="H420" s="28" t="s">
        <v>587</v>
      </c>
      <c r="M420" s="18" t="str">
        <f>IFERROR(VLOOKUP(G420,ListaEfectos!$A$4:$F$77,6,0),"")</f>
        <v>Luz, Oscuridad, Tierra</v>
      </c>
      <c r="N420" s="46" t="str">
        <f>IF(G420="requerimiento","Desventaja",IFERROR(IF(VLOOKUP($G420,ListaEfectos!$A$4:$F$77,1,0)&lt;&gt;"","Efecto"),IFERROR(IF(VLOOKUP($G420,ListaDesventajas!$A$2:$A$24,1,0)&lt;&gt;"","Desventaja"),G420)))</f>
        <v>Efecto</v>
      </c>
      <c r="O420" s="17">
        <f ca="1">IF($N420="Efecto",IFERROR(VLOOKUP(H420,INDIRECT(VLOOKUP($G420,ListaEfectos!$A$4:$F$77,2,0)),2,0),0),IF($N420="Desventaja",IFERROR(VLOOKUP(H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45</v>
      </c>
      <c r="P420" s="15">
        <f ca="1">IF($N420="Efecto",IFERROR(VLOOKUP(I420,INDIRECT(VLOOKUP($G420,ListaEfectos!$A$4:$F$77,2,0)),2,0),0),IF($N420="Desventaja",IFERROR(VLOOKUP(I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0</v>
      </c>
      <c r="Q420" s="15">
        <f ca="1">IF($N420="Efecto",IFERROR(VLOOKUP(J420,INDIRECT(VLOOKUP($G420,ListaEfectos!$A$4:$F$77,2,0)),2,0),0),IF($N420="Desventaja",IFERROR(VLOOKUP(J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0</v>
      </c>
      <c r="R420" s="15">
        <f ca="1">IF($N420="Efecto",IFERROR(VLOOKUP(K420,INDIRECT(VLOOKUP($G420,ListaEfectos!$A$4:$F$77,2,0)),2,0),0),IF($N420="Desventaja",IFERROR(VLOOKUP(K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0</v>
      </c>
      <c r="S420" s="15">
        <f ca="1">IF($N420="Efecto",IFERROR(VLOOKUP(L420,INDIRECT(VLOOKUP($G420,ListaEfectos!$A$4:$F$77,2,0)),2,0),0),IF($N420="Desventaja",IFERROR(VLOOKUP(L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0</v>
      </c>
      <c r="T420" s="52">
        <f t="shared" ca="1" si="100"/>
        <v>45</v>
      </c>
      <c r="V420" s="15" t="str">
        <f t="shared" si="101"/>
        <v>Ataque predeterminado (Zen (440))</v>
      </c>
      <c r="W420" s="15" t="str">
        <f t="shared" si="102"/>
        <v/>
      </c>
      <c r="X420" s="15" t="str">
        <f t="shared" si="91"/>
        <v/>
      </c>
      <c r="Y420" s="34" t="str">
        <f t="shared" ca="1" si="99"/>
        <v>Ataque predeterminado (Zen (440)), Multiplicador al Daño (x3)</v>
      </c>
      <c r="Z420" s="34" t="str">
        <f t="shared" ca="1" si="103"/>
        <v>Requerimiento (Sangre antigua), Técnica mantenida (Mecanus), Circunstancia límite (Mitad de PV)</v>
      </c>
      <c r="AA420" s="34" t="str">
        <f t="shared" ca="1" si="104"/>
        <v/>
      </c>
      <c r="AB420" s="61" t="str">
        <f t="shared" ca="1" si="94"/>
        <v>Ataque predeterminado (Zen (440)), Multiplicador al Daño (x3)</v>
      </c>
      <c r="AC420" s="62" t="str">
        <f t="shared" ca="1" si="95"/>
        <v>Requerimiento (Sangre antigua), Técnica mantenida (Mecanus), Circunstancia límite (Mitad de PV)</v>
      </c>
      <c r="AD420" s="56" t="str">
        <f t="shared" si="96"/>
        <v>Protocolo Ofensivo Final At-03: Apocalipsis</v>
      </c>
      <c r="AE420" s="15" t="str">
        <f t="shared" ca="1" si="105"/>
        <v>Luz, Oscuridad, Tierra, Fuego</v>
      </c>
      <c r="AF420" s="15" t="str">
        <f ca="1">IF($AB420="","",IF(OR([1]Tablas!A$1&gt;MATCH("?*",$AB421:$AB437,0),INDEX($T:$T,ROW($M419)+[1]Tablas!A$1)&lt;5),"",IF(INDEX($T:$T,ROW($M419)+[1]Tablas!A$1)&lt;6,"000",SUBSTITUTE(SUBSTITUTE(SUBSTITUTE(SUBSTITUTE(SUBSTITUTE(SUBSTITUTE(SUBSTITUTE(INDIRECT(ADDRESS(ROW($M419)+[1]Tablas!A$1,COLUMN($M420))),", ",""),"Aire","1"),"Agua","2"),"Fuego","3"),"Tierra","4"),"Luz","5"),"Oscuridad","6"))))</f>
        <v>564</v>
      </c>
      <c r="AG420" s="15" t="str">
        <f ca="1">IF($AB420="","",IF(OR([1]Tablas!B$1&gt;MATCH("?*",$AB421:$AB437,0),INDEX($T:$T,ROW($M419)+[1]Tablas!B$1)&lt;5),"",IF(INDEX($T:$T,ROW($M419)+[1]Tablas!B$1)&lt;6,"000",SUBSTITUTE(SUBSTITUTE(SUBSTITUTE(SUBSTITUTE(SUBSTITUTE(SUBSTITUTE(SUBSTITUTE(INDIRECT(ADDRESS(ROW($M419)+[1]Tablas!B$1,COLUMN($M420))),", ",""),"Aire","1"),"Agua","2"),"Fuego","3"),"Tierra","4"),"Luz","5"),"Oscuridad","6"))))</f>
        <v>3</v>
      </c>
      <c r="AH420" s="15" t="str">
        <f ca="1">IF($AB420="","",IF(OR([1]Tablas!C$1&gt;MATCH("?*",$AB421:$AB437,0),INDEX($T:$T,ROW($M419)+[1]Tablas!C$1)&lt;5),"",IF(INDEX($T:$T,ROW($M419)+[1]Tablas!C$1)&lt;6,"000",SUBSTITUTE(SUBSTITUTE(SUBSTITUTE(SUBSTITUTE(SUBSTITUTE(SUBSTITUTE(SUBSTITUTE(INDIRECT(ADDRESS(ROW($M419)+[1]Tablas!C$1,COLUMN($M420))),", ",""),"Aire","1"),"Agua","2"),"Fuego","3"),"Tierra","4"),"Luz","5"),"Oscuridad","6"))))</f>
        <v/>
      </c>
      <c r="AI420" s="15" t="str">
        <f ca="1">IF($AB420="","",IF(OR([1]Tablas!D$1&gt;MATCH("?*",$AB421:$AB437,0),INDEX($T:$T,ROW($M419)+[1]Tablas!D$1)&lt;5),"",IF(INDEX($T:$T,ROW($M419)+[1]Tablas!D$1)&lt;6,"000",SUBSTITUTE(SUBSTITUTE(SUBSTITUTE(SUBSTITUTE(SUBSTITUTE(SUBSTITUTE(SUBSTITUTE(INDIRECT(ADDRESS(ROW($M419)+[1]Tablas!D$1,COLUMN($M420))),", ",""),"Aire","1"),"Agua","2"),"Fuego","3"),"Tierra","4"),"Luz","5"),"Oscuridad","6"))))</f>
        <v/>
      </c>
      <c r="AJ420" s="15" t="str">
        <f ca="1">IF($AB420="","",IF(OR([1]Tablas!E$1&gt;MATCH("?*",$AB421:$AB437,0),INDEX($T:$T,ROW($M419)+[1]Tablas!E$1)&lt;5),"",IF(INDEX($T:$T,ROW($M419)+[1]Tablas!E$1)&lt;6,"000",SUBSTITUTE(SUBSTITUTE(SUBSTITUTE(SUBSTITUTE(SUBSTITUTE(SUBSTITUTE(SUBSTITUTE(INDIRECT(ADDRESS(ROW($M419)+[1]Tablas!E$1,COLUMN($M420))),", ",""),"Aire","1"),"Agua","2"),"Fuego","3"),"Tierra","4"),"Luz","5"),"Oscuridad","6"))))</f>
        <v/>
      </c>
      <c r="AK420" s="15" t="str">
        <f ca="1">IF($AB420="","",IF(OR([1]Tablas!F$1&gt;MATCH("?*",$AB421:$AB437,0),INDEX($T:$T,ROW($M419)+[1]Tablas!F$1)&lt;5),"",IF(INDEX($T:$T,ROW($M419)+[1]Tablas!F$1)&lt;6,"000",SUBSTITUTE(SUBSTITUTE(SUBSTITUTE(SUBSTITUTE(SUBSTITUTE(SUBSTITUTE(SUBSTITUTE(INDIRECT(ADDRESS(ROW($M419)+[1]Tablas!F$1,COLUMN($M420))),", ",""),"Aire","1"),"Agua","2"),"Fuego","3"),"Tierra","4"),"Luz","5"),"Oscuridad","6"))))</f>
        <v/>
      </c>
    </row>
    <row r="421" spans="1:37" x14ac:dyDescent="0.25">
      <c r="A421" s="71"/>
      <c r="C421" s="15" t="str">
        <f t="shared" si="89"/>
        <v/>
      </c>
      <c r="D421" s="15" t="str">
        <f t="shared" si="90"/>
        <v/>
      </c>
      <c r="E421" s="15" t="s">
        <v>233</v>
      </c>
      <c r="F421" s="15" t="str">
        <f t="array" ref="F421">IF(C421&lt;&gt;"",ADDRESS(ROW(C421),COLUMN(C421))&amp;":"&amp;ADDRESS(ROW(C421)-1+MATCH(TRUE,C422:$C$463&lt;&gt;"",0),COLUMN(U421)),F420)</f>
        <v>$C$420:$U$425</v>
      </c>
      <c r="G421" s="18" t="s">
        <v>253</v>
      </c>
      <c r="H421" s="28" t="s">
        <v>377</v>
      </c>
      <c r="M421" s="18" t="str">
        <f>IFERROR(VLOOKUP(G421,ListaEfectos!$A$4:$F$77,6,0),"")</f>
        <v>Fuego</v>
      </c>
      <c r="N421" s="46" t="str">
        <f>IF(G421="requerimiento","Desventaja",IFERROR(IF(VLOOKUP($G421,ListaEfectos!$A$4:$F$77,1,0)&lt;&gt;"","Efecto"),IFERROR(IF(VLOOKUP($G421,ListaDesventajas!$A$2:$A$24,1,0)&lt;&gt;"","Desventaja"),G421)))</f>
        <v>Efecto</v>
      </c>
      <c r="O421" s="17">
        <f ca="1">IF($N421="Efecto",IFERROR(VLOOKUP(H421,INDIRECT(VLOOKUP($G421,ListaEfectos!$A$4:$F$77,2,0)),2,0),0),IF($N421="Desventaja",IFERROR(VLOOKUP(H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40</v>
      </c>
      <c r="P421" s="15">
        <f ca="1">IF($N421="Efecto",IFERROR(VLOOKUP(I421,INDIRECT(VLOOKUP($G421,ListaEfectos!$A$4:$F$77,2,0)),2,0),0),IF($N421="Desventaja",IFERROR(VLOOKUP(I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0</v>
      </c>
      <c r="Q421" s="15">
        <f ca="1">IF($N421="Efecto",IFERROR(VLOOKUP(J421,INDIRECT(VLOOKUP($G421,ListaEfectos!$A$4:$F$77,2,0)),2,0),0),IF($N421="Desventaja",IFERROR(VLOOKUP(J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0</v>
      </c>
      <c r="R421" s="15">
        <f ca="1">IF($N421="Efecto",IFERROR(VLOOKUP(K421,INDIRECT(VLOOKUP($G421,ListaEfectos!$A$4:$F$77,2,0)),2,0),0),IF($N421="Desventaja",IFERROR(VLOOKUP(K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0</v>
      </c>
      <c r="S421" s="15">
        <f ca="1">IF($N421="Efecto",IFERROR(VLOOKUP(L421,INDIRECT(VLOOKUP($G421,ListaEfectos!$A$4:$F$77,2,0)),2,0),0),IF($N421="Desventaja",IFERROR(VLOOKUP(L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0</v>
      </c>
      <c r="T421" s="52">
        <f t="shared" ca="1" si="100"/>
        <v>40</v>
      </c>
      <c r="V421" s="15" t="str">
        <f t="shared" si="101"/>
        <v>Multiplicador al Daño (x3)</v>
      </c>
      <c r="W421" s="15" t="str">
        <f t="shared" si="102"/>
        <v/>
      </c>
      <c r="X421" s="15" t="str">
        <f t="shared" si="91"/>
        <v/>
      </c>
      <c r="Y421" s="34" t="str">
        <f t="shared" ca="1" si="99"/>
        <v/>
      </c>
      <c r="Z421" s="34" t="str">
        <f t="shared" ca="1" si="103"/>
        <v/>
      </c>
      <c r="AA421" s="34" t="str">
        <f t="shared" ca="1" si="104"/>
        <v/>
      </c>
      <c r="AB421" s="61" t="str">
        <f t="shared" ca="1" si="94"/>
        <v/>
      </c>
      <c r="AC421" s="62" t="str">
        <f t="shared" ca="1" si="95"/>
        <v/>
      </c>
      <c r="AD421" s="56" t="str">
        <f t="shared" si="96"/>
        <v/>
      </c>
      <c r="AE421" s="15" t="str">
        <f t="shared" ca="1" si="105"/>
        <v/>
      </c>
      <c r="AF421" s="15" t="str">
        <f ca="1">IF($AB421="","",IF(OR([1]Tablas!A$1&gt;MATCH("?*",$AB422:$AB438,0),INDEX($T:$T,ROW($M420)+[1]Tablas!A$1)&lt;5),"",IF(INDEX($T:$T,ROW($M420)+[1]Tablas!A$1)&lt;6,"000",SUBSTITUTE(SUBSTITUTE(SUBSTITUTE(SUBSTITUTE(SUBSTITUTE(SUBSTITUTE(SUBSTITUTE(INDIRECT(ADDRESS(ROW($M420)+[1]Tablas!A$1,COLUMN($M421))),", ",""),"Aire","1"),"Agua","2"),"Fuego","3"),"Tierra","4"),"Luz","5"),"Oscuridad","6"))))</f>
        <v/>
      </c>
      <c r="AG421" s="15" t="str">
        <f ca="1">IF($AB421="","",IF(OR([1]Tablas!B$1&gt;MATCH("?*",$AB422:$AB438,0),INDEX($T:$T,ROW($M420)+[1]Tablas!B$1)&lt;5),"",IF(INDEX($T:$T,ROW($M420)+[1]Tablas!B$1)&lt;6,"000",SUBSTITUTE(SUBSTITUTE(SUBSTITUTE(SUBSTITUTE(SUBSTITUTE(SUBSTITUTE(SUBSTITUTE(INDIRECT(ADDRESS(ROW($M420)+[1]Tablas!B$1,COLUMN($M421))),", ",""),"Aire","1"),"Agua","2"),"Fuego","3"),"Tierra","4"),"Luz","5"),"Oscuridad","6"))))</f>
        <v/>
      </c>
      <c r="AH421" s="15" t="str">
        <f ca="1">IF($AB421="","",IF(OR([1]Tablas!C$1&gt;MATCH("?*",$AB422:$AB438,0),INDEX($T:$T,ROW($M420)+[1]Tablas!C$1)&lt;5),"",IF(INDEX($T:$T,ROW($M420)+[1]Tablas!C$1)&lt;6,"000",SUBSTITUTE(SUBSTITUTE(SUBSTITUTE(SUBSTITUTE(SUBSTITUTE(SUBSTITUTE(SUBSTITUTE(INDIRECT(ADDRESS(ROW($M420)+[1]Tablas!C$1,COLUMN($M421))),", ",""),"Aire","1"),"Agua","2"),"Fuego","3"),"Tierra","4"),"Luz","5"),"Oscuridad","6"))))</f>
        <v/>
      </c>
      <c r="AI421" s="15" t="str">
        <f ca="1">IF($AB421="","",IF(OR([1]Tablas!D$1&gt;MATCH("?*",$AB422:$AB438,0),INDEX($T:$T,ROW($M420)+[1]Tablas!D$1)&lt;5),"",IF(INDEX($T:$T,ROW($M420)+[1]Tablas!D$1)&lt;6,"000",SUBSTITUTE(SUBSTITUTE(SUBSTITUTE(SUBSTITUTE(SUBSTITUTE(SUBSTITUTE(SUBSTITUTE(INDIRECT(ADDRESS(ROW($M420)+[1]Tablas!D$1,COLUMN($M421))),", ",""),"Aire","1"),"Agua","2"),"Fuego","3"),"Tierra","4"),"Luz","5"),"Oscuridad","6"))))</f>
        <v/>
      </c>
      <c r="AJ421" s="15" t="str">
        <f ca="1">IF($AB421="","",IF(OR([1]Tablas!E$1&gt;MATCH("?*",$AB422:$AB438,0),INDEX($T:$T,ROW($M420)+[1]Tablas!E$1)&lt;5),"",IF(INDEX($T:$T,ROW($M420)+[1]Tablas!E$1)&lt;6,"000",SUBSTITUTE(SUBSTITUTE(SUBSTITUTE(SUBSTITUTE(SUBSTITUTE(SUBSTITUTE(SUBSTITUTE(INDIRECT(ADDRESS(ROW($M420)+[1]Tablas!E$1,COLUMN($M421))),", ",""),"Aire","1"),"Agua","2"),"Fuego","3"),"Tierra","4"),"Luz","5"),"Oscuridad","6"))))</f>
        <v/>
      </c>
      <c r="AK421" s="15" t="str">
        <f ca="1">IF($AB421="","",IF(OR([1]Tablas!F$1&gt;MATCH("?*",$AB422:$AB438,0),INDEX($T:$T,ROW($M420)+[1]Tablas!F$1)&lt;5),"",IF(INDEX($T:$T,ROW($M420)+[1]Tablas!F$1)&lt;6,"000",SUBSTITUTE(SUBSTITUTE(SUBSTITUTE(SUBSTITUTE(SUBSTITUTE(SUBSTITUTE(SUBSTITUTE(INDIRECT(ADDRESS(ROW($M420)+[1]Tablas!F$1,COLUMN($M421))),", ",""),"Aire","1"),"Agua","2"),"Fuego","3"),"Tierra","4"),"Luz","5"),"Oscuridad","6"))))</f>
        <v/>
      </c>
    </row>
    <row r="422" spans="1:37" x14ac:dyDescent="0.25">
      <c r="A422" s="71"/>
      <c r="C422" s="15" t="str">
        <f t="shared" si="89"/>
        <v/>
      </c>
      <c r="D422" s="15" t="str">
        <f t="shared" si="90"/>
        <v/>
      </c>
      <c r="E422" s="15" t="s">
        <v>82</v>
      </c>
      <c r="F422" s="15" t="str">
        <f t="array" ref="F422">IF(C422&lt;&gt;"",ADDRESS(ROW(C422),COLUMN(C422))&amp;":"&amp;ADDRESS(ROW(C422)-1+MATCH(TRUE,C423:$C$463&lt;&gt;"",0),COLUMN(U422)),F421)</f>
        <v>$C$420:$U$425</v>
      </c>
      <c r="G422" s="18" t="s">
        <v>285</v>
      </c>
      <c r="H422" s="15" t="s">
        <v>1136</v>
      </c>
      <c r="M422" s="18" t="str">
        <f>IFERROR(VLOOKUP(G422,ListaEfectos!$A$4:$F$77,6,0),"")</f>
        <v/>
      </c>
      <c r="N422" s="46" t="str">
        <f>IF(G422="requerimiento","Desventaja",IFERROR(IF(VLOOKUP($G422,ListaEfectos!$A$4:$F$77,1,0)&lt;&gt;"","Efecto"),IFERROR(IF(VLOOKUP($G422,ListaDesventajas!$A$2:$A$24,1,0)&lt;&gt;"","Desventaja"),G422)))</f>
        <v>Desventaja</v>
      </c>
      <c r="O422" s="17">
        <f ca="1">IF($N422="Efecto",IFERROR(VLOOKUP(H422,INDIRECT(VLOOKUP($G422,ListaEfectos!$A$4:$F$77,2,0)),2,0),0),IF($N422="Desventaja",IFERROR(VLOOKUP(H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P422" s="15">
        <f ca="1">IF($N422="Efecto",IFERROR(VLOOKUP(I422,INDIRECT(VLOOKUP($G422,ListaEfectos!$A$4:$F$77,2,0)),2,0),0),IF($N422="Desventaja",IFERROR(VLOOKUP(I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Q422" s="15">
        <f ca="1">IF($N422="Efecto",IFERROR(VLOOKUP(J422,INDIRECT(VLOOKUP($G422,ListaEfectos!$A$4:$F$77,2,0)),2,0),0),IF($N422="Desventaja",IFERROR(VLOOKUP(J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R422" s="15">
        <f ca="1">IF($N422="Efecto",IFERROR(VLOOKUP(K422,INDIRECT(VLOOKUP($G422,ListaEfectos!$A$4:$F$77,2,0)),2,0),0),IF($N422="Desventaja",IFERROR(VLOOKUP(K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S422" s="15">
        <f ca="1">IF($N422="Efecto",IFERROR(VLOOKUP(L422,INDIRECT(VLOOKUP($G422,ListaEfectos!$A$4:$F$77,2,0)),2,0),0),IF($N422="Desventaja",IFERROR(VLOOKUP(L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T422" s="52">
        <f t="shared" ca="1" si="100"/>
        <v>0</v>
      </c>
      <c r="V422" s="15" t="str">
        <f t="shared" si="101"/>
        <v/>
      </c>
      <c r="W422" s="15" t="str">
        <f t="shared" si="102"/>
        <v>Requerimiento (Sangre antigua)</v>
      </c>
      <c r="X422" s="15" t="str">
        <f t="shared" si="91"/>
        <v/>
      </c>
      <c r="Y422" s="34" t="str">
        <f t="shared" ca="1" si="99"/>
        <v/>
      </c>
      <c r="Z422" s="34" t="str">
        <f t="shared" ca="1" si="103"/>
        <v/>
      </c>
      <c r="AA422" s="34" t="str">
        <f t="shared" ca="1" si="104"/>
        <v/>
      </c>
      <c r="AB422" s="61" t="str">
        <f t="shared" ca="1" si="94"/>
        <v/>
      </c>
      <c r="AC422" s="62" t="str">
        <f t="shared" ca="1" si="95"/>
        <v/>
      </c>
      <c r="AD422" s="56" t="str">
        <f t="shared" si="96"/>
        <v/>
      </c>
      <c r="AE422" s="15" t="str">
        <f t="shared" ca="1" si="105"/>
        <v/>
      </c>
      <c r="AF422" s="15" t="str">
        <f ca="1">IF($AB422="","",IF(OR([1]Tablas!A$1&gt;MATCH("?*",$AB423:$AB439,0),INDEX($T:$T,ROW($M421)+[1]Tablas!A$1)&lt;5),"",IF(INDEX($T:$T,ROW($M421)+[1]Tablas!A$1)&lt;6,"000",SUBSTITUTE(SUBSTITUTE(SUBSTITUTE(SUBSTITUTE(SUBSTITUTE(SUBSTITUTE(SUBSTITUTE(INDIRECT(ADDRESS(ROW($M421)+[1]Tablas!A$1,COLUMN($M422))),", ",""),"Aire","1"),"Agua","2"),"Fuego","3"),"Tierra","4"),"Luz","5"),"Oscuridad","6"))))</f>
        <v/>
      </c>
      <c r="AG422" s="15" t="str">
        <f ca="1">IF($AB422="","",IF(OR([1]Tablas!B$1&gt;MATCH("?*",$AB423:$AB439,0),INDEX($T:$T,ROW($M421)+[1]Tablas!B$1)&lt;5),"",IF(INDEX($T:$T,ROW($M421)+[1]Tablas!B$1)&lt;6,"000",SUBSTITUTE(SUBSTITUTE(SUBSTITUTE(SUBSTITUTE(SUBSTITUTE(SUBSTITUTE(SUBSTITUTE(INDIRECT(ADDRESS(ROW($M421)+[1]Tablas!B$1,COLUMN($M422))),", ",""),"Aire","1"),"Agua","2"),"Fuego","3"),"Tierra","4"),"Luz","5"),"Oscuridad","6"))))</f>
        <v/>
      </c>
      <c r="AH422" s="15" t="str">
        <f ca="1">IF($AB422="","",IF(OR([1]Tablas!C$1&gt;MATCH("?*",$AB423:$AB439,0),INDEX($T:$T,ROW($M421)+[1]Tablas!C$1)&lt;5),"",IF(INDEX($T:$T,ROW($M421)+[1]Tablas!C$1)&lt;6,"000",SUBSTITUTE(SUBSTITUTE(SUBSTITUTE(SUBSTITUTE(SUBSTITUTE(SUBSTITUTE(SUBSTITUTE(INDIRECT(ADDRESS(ROW($M421)+[1]Tablas!C$1,COLUMN($M422))),", ",""),"Aire","1"),"Agua","2"),"Fuego","3"),"Tierra","4"),"Luz","5"),"Oscuridad","6"))))</f>
        <v/>
      </c>
      <c r="AI422" s="15" t="str">
        <f ca="1">IF($AB422="","",IF(OR([1]Tablas!D$1&gt;MATCH("?*",$AB423:$AB439,0),INDEX($T:$T,ROW($M421)+[1]Tablas!D$1)&lt;5),"",IF(INDEX($T:$T,ROW($M421)+[1]Tablas!D$1)&lt;6,"000",SUBSTITUTE(SUBSTITUTE(SUBSTITUTE(SUBSTITUTE(SUBSTITUTE(SUBSTITUTE(SUBSTITUTE(INDIRECT(ADDRESS(ROW($M421)+[1]Tablas!D$1,COLUMN($M422))),", ",""),"Aire","1"),"Agua","2"),"Fuego","3"),"Tierra","4"),"Luz","5"),"Oscuridad","6"))))</f>
        <v/>
      </c>
      <c r="AJ422" s="15" t="str">
        <f ca="1">IF($AB422="","",IF(OR([1]Tablas!E$1&gt;MATCH("?*",$AB423:$AB439,0),INDEX($T:$T,ROW($M421)+[1]Tablas!E$1)&lt;5),"",IF(INDEX($T:$T,ROW($M421)+[1]Tablas!E$1)&lt;6,"000",SUBSTITUTE(SUBSTITUTE(SUBSTITUTE(SUBSTITUTE(SUBSTITUTE(SUBSTITUTE(SUBSTITUTE(INDIRECT(ADDRESS(ROW($M421)+[1]Tablas!E$1,COLUMN($M422))),", ",""),"Aire","1"),"Agua","2"),"Fuego","3"),"Tierra","4"),"Luz","5"),"Oscuridad","6"))))</f>
        <v/>
      </c>
      <c r="AK422" s="15" t="str">
        <f ca="1">IF($AB422="","",IF(OR([1]Tablas!F$1&gt;MATCH("?*",$AB423:$AB439,0),INDEX($T:$T,ROW($M421)+[1]Tablas!F$1)&lt;5),"",IF(INDEX($T:$T,ROW($M421)+[1]Tablas!F$1)&lt;6,"000",SUBSTITUTE(SUBSTITUTE(SUBSTITUTE(SUBSTITUTE(SUBSTITUTE(SUBSTITUTE(SUBSTITUTE(INDIRECT(ADDRESS(ROW($M421)+[1]Tablas!F$1,COLUMN($M422))),", ",""),"Aire","1"),"Agua","2"),"Fuego","3"),"Tierra","4"),"Luz","5"),"Oscuridad","6"))))</f>
        <v/>
      </c>
    </row>
    <row r="423" spans="1:37" x14ac:dyDescent="0.25">
      <c r="A423" s="71"/>
      <c r="B423" s="18" t="s">
        <v>298</v>
      </c>
      <c r="C423" s="15" t="str">
        <f t="shared" si="89"/>
        <v/>
      </c>
      <c r="D423" s="15" t="str">
        <f t="shared" si="90"/>
        <v/>
      </c>
      <c r="F423" s="15" t="str">
        <f t="array" ref="F423">IF(C423&lt;&gt;"",ADDRESS(ROW(C423),COLUMN(C423))&amp;":"&amp;ADDRESS(ROW(C423)-1+MATCH(TRUE,C424:$C$463&lt;&gt;"",0),COLUMN(U423)),F422)</f>
        <v>$C$420:$U$425</v>
      </c>
      <c r="G423" s="18" t="s">
        <v>10</v>
      </c>
      <c r="H423" s="28" t="s">
        <v>1143</v>
      </c>
      <c r="M423" s="18" t="str">
        <f>IFERROR(VLOOKUP(G423,ListaEfectos!$A$4:$F$77,6,0),"")</f>
        <v/>
      </c>
      <c r="N423" s="46" t="str">
        <f>IF(G423="requerimiento","Desventaja",IFERROR(IF(VLOOKUP($G423,ListaEfectos!$A$4:$F$77,1,0)&lt;&gt;"","Efecto"),IFERROR(IF(VLOOKUP($G423,ListaDesventajas!$A$2:$A$24,1,0)&lt;&gt;"","Desventaja"),G423)))</f>
        <v>Desventaja</v>
      </c>
      <c r="O423" s="17">
        <f ca="1">IF($N423="Efecto",IFERROR(VLOOKUP(H423,INDIRECT(VLOOKUP($G423,ListaEfectos!$A$4:$F$77,2,0)),2,0),0),IF($N423="Desventaja",IFERROR(VLOOKUP(H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P423" s="15">
        <f ca="1">IF($N423="Efecto",IFERROR(VLOOKUP(I423,INDIRECT(VLOOKUP($G423,ListaEfectos!$A$4:$F$77,2,0)),2,0),0),IF($N423="Desventaja",IFERROR(VLOOKUP(I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Q423" s="15">
        <f ca="1">IF($N423="Efecto",IFERROR(VLOOKUP(J423,INDIRECT(VLOOKUP($G423,ListaEfectos!$A$4:$F$77,2,0)),2,0),0),IF($N423="Desventaja",IFERROR(VLOOKUP(J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R423" s="15">
        <f ca="1">IF($N423="Efecto",IFERROR(VLOOKUP(K423,INDIRECT(VLOOKUP($G423,ListaEfectos!$A$4:$F$77,2,0)),2,0),0),IF($N423="Desventaja",IFERROR(VLOOKUP(K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S423" s="15">
        <f ca="1">IF($N423="Efecto",IFERROR(VLOOKUP(L423,INDIRECT(VLOOKUP($G423,ListaEfectos!$A$4:$F$77,2,0)),2,0),0),IF($N423="Desventaja",IFERROR(VLOOKUP(L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T423" s="52">
        <f t="shared" ca="1" si="100"/>
        <v>0</v>
      </c>
      <c r="V423" s="15" t="str">
        <f t="shared" si="101"/>
        <v/>
      </c>
      <c r="W423" s="15" t="str">
        <f t="shared" si="102"/>
        <v>Técnica mantenida (Mecanus)</v>
      </c>
      <c r="X423" s="15" t="str">
        <f t="shared" si="91"/>
        <v/>
      </c>
      <c r="Y423" s="34" t="str">
        <f ca="1">IF(B423="","",_xlfn.TEXTJOIN(", ",TRUE,INDIRECT(ADDRESS(ROW(V423),COLUMN(V423))&amp;":"&amp;ADDRESS(ROW(V423)+IFERROR(MATCH("*",B424:B429,0)-1,6),COLUMN(V423)))))</f>
        <v/>
      </c>
      <c r="Z423" s="34" t="str">
        <f ca="1">IFERROR(IF(Y423="","",_xlfn.TEXTJOIN(", ",TRUE,INDIRECT(ADDRESS(ROW(Y423),COLUMN(W423))&amp;":"&amp;ADDRESS(ROW(Y423)+MATCH("?*",Y424:Y441,0)-1,COLUMN(W423))))),"")</f>
        <v/>
      </c>
      <c r="AA423" s="34" t="str">
        <f ca="1">IFERROR(IF(Y423="","",_xlfn.TEXTJOIN(", ",TRUE,INDIRECT(ADDRESS(ROW(Y423),COLUMN(X423))&amp;":"&amp;ADDRESS(ROW(Y423)+MATCH("?*",Y424:Y441,0)-1,COLUMN(X423))))),"")</f>
        <v/>
      </c>
      <c r="AB423" s="61" t="str">
        <f t="shared" ca="1" si="94"/>
        <v/>
      </c>
      <c r="AC423" s="62" t="str">
        <f t="shared" ca="1" si="95"/>
        <v/>
      </c>
      <c r="AD423" s="56" t="str">
        <f t="shared" si="96"/>
        <v>Requerimiento</v>
      </c>
      <c r="AE423" s="15" t="str">
        <f t="shared" ca="1" si="105"/>
        <v/>
      </c>
      <c r="AF423" s="15" t="str">
        <f ca="1">IF($AB423="","",IF(OR([1]Tablas!A$1&gt;MATCH("?*",$AB424:$AB440,0),INDEX($T:$T,ROW($M422)+[1]Tablas!A$1)&lt;5),"",IF(INDEX($T:$T,ROW($M422)+[1]Tablas!A$1)&lt;6,"000",SUBSTITUTE(SUBSTITUTE(SUBSTITUTE(SUBSTITUTE(SUBSTITUTE(SUBSTITUTE(SUBSTITUTE(INDIRECT(ADDRESS(ROW($M422)+[1]Tablas!A$1,COLUMN($M423))),", ",""),"Aire","1"),"Agua","2"),"Fuego","3"),"Tierra","4"),"Luz","5"),"Oscuridad","6"))))</f>
        <v/>
      </c>
      <c r="AG423" s="15" t="str">
        <f ca="1">IF($AB423="","",IF(OR([1]Tablas!B$1&gt;MATCH("?*",$AB424:$AB440,0),INDEX($T:$T,ROW($M422)+[1]Tablas!B$1)&lt;5),"",IF(INDEX($T:$T,ROW($M422)+[1]Tablas!B$1)&lt;6,"000",SUBSTITUTE(SUBSTITUTE(SUBSTITUTE(SUBSTITUTE(SUBSTITUTE(SUBSTITUTE(SUBSTITUTE(INDIRECT(ADDRESS(ROW($M422)+[1]Tablas!B$1,COLUMN($M423))),", ",""),"Aire","1"),"Agua","2"),"Fuego","3"),"Tierra","4"),"Luz","5"),"Oscuridad","6"))))</f>
        <v/>
      </c>
      <c r="AH423" s="15" t="str">
        <f ca="1">IF($AB423="","",IF(OR([1]Tablas!C$1&gt;MATCH("?*",$AB424:$AB440,0),INDEX($T:$T,ROW($M422)+[1]Tablas!C$1)&lt;5),"",IF(INDEX($T:$T,ROW($M422)+[1]Tablas!C$1)&lt;6,"000",SUBSTITUTE(SUBSTITUTE(SUBSTITUTE(SUBSTITUTE(SUBSTITUTE(SUBSTITUTE(SUBSTITUTE(INDIRECT(ADDRESS(ROW($M422)+[1]Tablas!C$1,COLUMN($M423))),", ",""),"Aire","1"),"Agua","2"),"Fuego","3"),"Tierra","4"),"Luz","5"),"Oscuridad","6"))))</f>
        <v/>
      </c>
      <c r="AI423" s="15" t="str">
        <f ca="1">IF($AB423="","",IF(OR([1]Tablas!D$1&gt;MATCH("?*",$AB424:$AB440,0),INDEX($T:$T,ROW($M422)+[1]Tablas!D$1)&lt;5),"",IF(INDEX($T:$T,ROW($M422)+[1]Tablas!D$1)&lt;6,"000",SUBSTITUTE(SUBSTITUTE(SUBSTITUTE(SUBSTITUTE(SUBSTITUTE(SUBSTITUTE(SUBSTITUTE(INDIRECT(ADDRESS(ROW($M422)+[1]Tablas!D$1,COLUMN($M423))),", ",""),"Aire","1"),"Agua","2"),"Fuego","3"),"Tierra","4"),"Luz","5"),"Oscuridad","6"))))</f>
        <v/>
      </c>
      <c r="AJ423" s="15" t="str">
        <f ca="1">IF($AB423="","",IF(OR([1]Tablas!E$1&gt;MATCH("?*",$AB424:$AB440,0),INDEX($T:$T,ROW($M422)+[1]Tablas!E$1)&lt;5),"",IF(INDEX($T:$T,ROW($M422)+[1]Tablas!E$1)&lt;6,"000",SUBSTITUTE(SUBSTITUTE(SUBSTITUTE(SUBSTITUTE(SUBSTITUTE(SUBSTITUTE(SUBSTITUTE(INDIRECT(ADDRESS(ROW($M422)+[1]Tablas!E$1,COLUMN($M423))),", ",""),"Aire","1"),"Agua","2"),"Fuego","3"),"Tierra","4"),"Luz","5"),"Oscuridad","6"))))</f>
        <v/>
      </c>
      <c r="AK423" s="15" t="str">
        <f ca="1">IF($AB423="","",IF(OR([1]Tablas!F$1&gt;MATCH("?*",$AB424:$AB440,0),INDEX($T:$T,ROW($M422)+[1]Tablas!F$1)&lt;5),"",IF(INDEX($T:$T,ROW($M422)+[1]Tablas!F$1)&lt;6,"000",SUBSTITUTE(SUBSTITUTE(SUBSTITUTE(SUBSTITUTE(SUBSTITUTE(SUBSTITUTE(SUBSTITUTE(INDIRECT(ADDRESS(ROW($M422)+[1]Tablas!F$1,COLUMN($M423))),", ",""),"Aire","1"),"Agua","2"),"Fuego","3"),"Tierra","4"),"Luz","5"),"Oscuridad","6"))))</f>
        <v/>
      </c>
    </row>
    <row r="424" spans="1:37" x14ac:dyDescent="0.25">
      <c r="A424" s="71"/>
      <c r="C424" s="15" t="str">
        <f t="shared" ref="C424:C487" si="106">IFERROR(VALUE(MID(B424,FIND("(",B424)+1,FIND(")",B424)-FIND("(",B424)-4)),"")</f>
        <v/>
      </c>
      <c r="D424" s="15" t="str">
        <f t="shared" si="90"/>
        <v/>
      </c>
      <c r="E424" s="15" t="s">
        <v>299</v>
      </c>
      <c r="F424" s="15" t="str">
        <f t="array" ref="F424">IF(C424&lt;&gt;"",ADDRESS(ROW(C424),COLUMN(C424))&amp;":"&amp;ADDRESS(ROW(C424)-1+MATCH(TRUE,C425:$C$463&lt;&gt;"",0),COLUMN(U424)),F423)</f>
        <v>$C$420:$U$425</v>
      </c>
      <c r="G424" s="18" t="s">
        <v>1132</v>
      </c>
      <c r="H424" s="28" t="s">
        <v>1056</v>
      </c>
      <c r="M424" s="18" t="str">
        <f>IFERROR(VLOOKUP(G424,ListaEfectos!$A$4:$F$77,6,0),"")</f>
        <v/>
      </c>
      <c r="N424" s="46" t="str">
        <f>IF(G424="requerimiento","Desventaja",IFERROR(IF(VLOOKUP($G424,ListaEfectos!$A$4:$F$77,1,0)&lt;&gt;"","Efecto"),IFERROR(IF(VLOOKUP($G424,ListaDesventajas!$A$2:$A$24,1,0)&lt;&gt;"","Desventaja"),G424)))</f>
        <v>Desventaja</v>
      </c>
      <c r="O424" s="17">
        <f ca="1">IF($N424="Efecto",IFERROR(VLOOKUP(H424,INDIRECT(VLOOKUP($G424,ListaEfectos!$A$4:$F$77,2,0)),2,0),0),IF($N424="Desventaja",IFERROR(VLOOKUP(H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-10</v>
      </c>
      <c r="P424" s="15">
        <f ca="1">IF($N424="Efecto",IFERROR(VLOOKUP(I424,INDIRECT(VLOOKUP($G424,ListaEfectos!$A$4:$F$77,2,0)),2,0),0),IF($N424="Desventaja",IFERROR(VLOOKUP(I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0</v>
      </c>
      <c r="Q424" s="15">
        <f ca="1">IF($N424="Efecto",IFERROR(VLOOKUP(J424,INDIRECT(VLOOKUP($G424,ListaEfectos!$A$4:$F$77,2,0)),2,0),0),IF($N424="Desventaja",IFERROR(VLOOKUP(J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0</v>
      </c>
      <c r="R424" s="15">
        <f ca="1">IF($N424="Efecto",IFERROR(VLOOKUP(K424,INDIRECT(VLOOKUP($G424,ListaEfectos!$A$4:$F$77,2,0)),2,0),0),IF($N424="Desventaja",IFERROR(VLOOKUP(K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0</v>
      </c>
      <c r="S424" s="15">
        <f ca="1">IF($N424="Efecto",IFERROR(VLOOKUP(L424,INDIRECT(VLOOKUP($G424,ListaEfectos!$A$4:$F$77,2,0)),2,0),0),IF($N424="Desventaja",IFERROR(VLOOKUP(L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0</v>
      </c>
      <c r="T424" s="52">
        <f t="shared" ca="1" si="100"/>
        <v>-10</v>
      </c>
      <c r="V424" s="15" t="str">
        <f t="shared" si="101"/>
        <v/>
      </c>
      <c r="W424" s="15" t="str">
        <f t="shared" si="102"/>
        <v>Circunstancia límite (Mitad de PV)</v>
      </c>
      <c r="X424" s="15" t="str">
        <f t="shared" si="91"/>
        <v/>
      </c>
      <c r="Y424" s="34" t="str">
        <f ca="1">IF(B424="","",_xlfn.TEXTJOIN(", ",TRUE,INDIRECT(ADDRESS(ROW(V424),COLUMN(V424))&amp;":"&amp;ADDRESS(ROW(V424)+IFERROR(MATCH("*",B425:B430,0)-1,6),COLUMN(V424)))))</f>
        <v/>
      </c>
      <c r="Z424" s="34" t="str">
        <f t="shared" ref="Z424:Z440" ca="1" si="107">IFERROR(IF(Y424="","",_xlfn.TEXTJOIN(", ",TRUE,INDIRECT(ADDRESS(ROW(Y424),COLUMN(W424))&amp;":"&amp;ADDRESS(ROW(Y424)+MATCH("?*",Y425:Y443,0)-1,COLUMN(W424))))),"")</f>
        <v/>
      </c>
      <c r="AA424" s="34" t="str">
        <f t="shared" ref="AA424:AA440" ca="1" si="108">IFERROR(IF(Y424="","",_xlfn.TEXTJOIN(", ",TRUE,INDIRECT(ADDRESS(ROW(Y424),COLUMN(X424))&amp;":"&amp;ADDRESS(ROW(Y424)+MATCH("?*",Y425:Y443,0)-1,COLUMN(X424))))),"")</f>
        <v/>
      </c>
      <c r="AB424" s="61" t="str">
        <f t="shared" ca="1" si="94"/>
        <v/>
      </c>
      <c r="AC424" s="62" t="str">
        <f t="shared" ca="1" si="95"/>
        <v/>
      </c>
      <c r="AD424" s="56" t="str">
        <f t="shared" si="96"/>
        <v/>
      </c>
      <c r="AE424" s="15" t="str">
        <f t="shared" ca="1" si="105"/>
        <v/>
      </c>
      <c r="AF424" s="15" t="str">
        <f ca="1">IF($AB424="","",IF(OR([1]Tablas!A$1&gt;MATCH("?*",$AB425:$AB441,0),INDEX($T:$T,ROW($M423)+[1]Tablas!A$1)&lt;5),"",IF(INDEX($T:$T,ROW($M423)+[1]Tablas!A$1)&lt;6,"000",SUBSTITUTE(SUBSTITUTE(SUBSTITUTE(SUBSTITUTE(SUBSTITUTE(SUBSTITUTE(SUBSTITUTE(INDIRECT(ADDRESS(ROW($M423)+[1]Tablas!A$1,COLUMN($M424))),", ",""),"Aire","1"),"Agua","2"),"Fuego","3"),"Tierra","4"),"Luz","5"),"Oscuridad","6"))))</f>
        <v/>
      </c>
      <c r="AG424" s="15" t="str">
        <f ca="1">IF($AB424="","",IF(OR([1]Tablas!B$1&gt;MATCH("?*",$AB425:$AB441,0),INDEX($T:$T,ROW($M423)+[1]Tablas!B$1)&lt;5),"",IF(INDEX($T:$T,ROW($M423)+[1]Tablas!B$1)&lt;6,"000",SUBSTITUTE(SUBSTITUTE(SUBSTITUTE(SUBSTITUTE(SUBSTITUTE(SUBSTITUTE(SUBSTITUTE(INDIRECT(ADDRESS(ROW($M423)+[1]Tablas!B$1,COLUMN($M424))),", ",""),"Aire","1"),"Agua","2"),"Fuego","3"),"Tierra","4"),"Luz","5"),"Oscuridad","6"))))</f>
        <v/>
      </c>
      <c r="AH424" s="15" t="str">
        <f ca="1">IF($AB424="","",IF(OR([1]Tablas!C$1&gt;MATCH("?*",$AB425:$AB441,0),INDEX($T:$T,ROW($M423)+[1]Tablas!C$1)&lt;5),"",IF(INDEX($T:$T,ROW($M423)+[1]Tablas!C$1)&lt;6,"000",SUBSTITUTE(SUBSTITUTE(SUBSTITUTE(SUBSTITUTE(SUBSTITUTE(SUBSTITUTE(SUBSTITUTE(INDIRECT(ADDRESS(ROW($M423)+[1]Tablas!C$1,COLUMN($M424))),", ",""),"Aire","1"),"Agua","2"),"Fuego","3"),"Tierra","4"),"Luz","5"),"Oscuridad","6"))))</f>
        <v/>
      </c>
      <c r="AI424" s="15" t="str">
        <f ca="1">IF($AB424="","",IF(OR([1]Tablas!D$1&gt;MATCH("?*",$AB425:$AB441,0),INDEX($T:$T,ROW($M423)+[1]Tablas!D$1)&lt;5),"",IF(INDEX($T:$T,ROW($M423)+[1]Tablas!D$1)&lt;6,"000",SUBSTITUTE(SUBSTITUTE(SUBSTITUTE(SUBSTITUTE(SUBSTITUTE(SUBSTITUTE(SUBSTITUTE(INDIRECT(ADDRESS(ROW($M423)+[1]Tablas!D$1,COLUMN($M424))),", ",""),"Aire","1"),"Agua","2"),"Fuego","3"),"Tierra","4"),"Luz","5"),"Oscuridad","6"))))</f>
        <v/>
      </c>
      <c r="AJ424" s="15" t="str">
        <f ca="1">IF($AB424="","",IF(OR([1]Tablas!E$1&gt;MATCH("?*",$AB425:$AB441,0),INDEX($T:$T,ROW($M423)+[1]Tablas!E$1)&lt;5),"",IF(INDEX($T:$T,ROW($M423)+[1]Tablas!E$1)&lt;6,"000",SUBSTITUTE(SUBSTITUTE(SUBSTITUTE(SUBSTITUTE(SUBSTITUTE(SUBSTITUTE(SUBSTITUTE(INDIRECT(ADDRESS(ROW($M423)+[1]Tablas!E$1,COLUMN($M424))),", ",""),"Aire","1"),"Agua","2"),"Fuego","3"),"Tierra","4"),"Luz","5"),"Oscuridad","6"))))</f>
        <v/>
      </c>
      <c r="AK424" s="15" t="str">
        <f ca="1">IF($AB424="","",IF(OR([1]Tablas!F$1&gt;MATCH("?*",$AB425:$AB441,0),INDEX($T:$T,ROW($M423)+[1]Tablas!F$1)&lt;5),"",IF(INDEX($T:$T,ROW($M423)+[1]Tablas!F$1)&lt;6,"000",SUBSTITUTE(SUBSTITUTE(SUBSTITUTE(SUBSTITUTE(SUBSTITUTE(SUBSTITUTE(SUBSTITUTE(INDIRECT(ADDRESS(ROW($M423)+[1]Tablas!F$1,COLUMN($M424))),", ",""),"Aire","1"),"Agua","2"),"Fuego","3"),"Tierra","4"),"Luz","5"),"Oscuridad","6"))))</f>
        <v/>
      </c>
    </row>
    <row r="425" spans="1:37" s="23" customFormat="1" ht="15.75" thickBot="1" x14ac:dyDescent="0.3">
      <c r="A425" s="72"/>
      <c r="B425" s="25"/>
      <c r="C425" s="23" t="str">
        <f t="shared" si="106"/>
        <v/>
      </c>
      <c r="D425" s="23" t="str">
        <f t="shared" si="90"/>
        <v/>
      </c>
      <c r="E425" s="23" t="s">
        <v>300</v>
      </c>
      <c r="F425" s="23" t="str">
        <f t="array" ref="F425">IF(C425&lt;&gt;"",ADDRESS(ROW(C425),COLUMN(C425))&amp;":"&amp;ADDRESS(ROW(C425)-1+MATCH(TRUE,C426:$C$463&lt;&gt;"",0),COLUMN(U425)),F424)</f>
        <v>$C$420:$U$425</v>
      </c>
      <c r="G425" s="25"/>
      <c r="M425" s="25" t="str">
        <f>IFERROR(VLOOKUP(G425,ListaEfectos!$A$4:$F$77,6,0),"")</f>
        <v/>
      </c>
      <c r="N425" s="48">
        <f>IF(G425="requerimiento","Desventaja",IFERROR(IF(VLOOKUP($G425,ListaEfectos!$A$4:$F$77,1,0)&lt;&gt;"","Efecto"),IFERROR(IF(VLOOKUP($G425,ListaDesventajas!$A$2:$A$24,1,0)&lt;&gt;"","Desventaja"),G425)))</f>
        <v>0</v>
      </c>
      <c r="O425" s="22">
        <f ca="1">IF($N425="Efecto",IFERROR(VLOOKUP(H425,INDIRECT(VLOOKUP($G425,ListaEfectos!$A$4:$F$77,2,0)),2,0),0),IF($N425="Desventaja",IFERROR(VLOOKUP(H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P425" s="23">
        <f ca="1">IF($N425="Efecto",IFERROR(VLOOKUP(I425,INDIRECT(VLOOKUP($G425,ListaEfectos!$A$4:$F$77,2,0)),2,0),0),IF($N425="Desventaja",IFERROR(VLOOKUP(I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Q425" s="23">
        <f ca="1">IF($N425="Efecto",IFERROR(VLOOKUP(J425,INDIRECT(VLOOKUP($G425,ListaEfectos!$A$4:$F$77,2,0)),2,0),0),IF($N425="Desventaja",IFERROR(VLOOKUP(J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R425" s="23">
        <f ca="1">IF($N425="Efecto",IFERROR(VLOOKUP(K425,INDIRECT(VLOOKUP($G425,ListaEfectos!$A$4:$F$77,2,0)),2,0),0),IF($N425="Desventaja",IFERROR(VLOOKUP(K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S425" s="23">
        <f ca="1">IF($N425="Efecto",IFERROR(VLOOKUP(L425,INDIRECT(VLOOKUP($G425,ListaEfectos!$A$4:$F$77,2,0)),2,0),0),IF($N425="Desventaja",IFERROR(VLOOKUP(L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T425" s="54">
        <f t="shared" ca="1" si="100"/>
        <v>0</v>
      </c>
      <c r="U425" s="40"/>
      <c r="V425" s="23" t="str">
        <f t="shared" si="101"/>
        <v/>
      </c>
      <c r="W425" s="23" t="str">
        <f t="shared" si="102"/>
        <v/>
      </c>
      <c r="X425" s="23" t="str">
        <f t="shared" si="91"/>
        <v/>
      </c>
      <c r="Y425" s="41" t="str">
        <f ca="1">IF(B425="","",_xlfn.TEXTJOIN(", ",TRUE,INDIRECT(ADDRESS(ROW(V425),COLUMN(V425))&amp;":"&amp;ADDRESS(ROW(V425)+IFERROR(MATCH("*",B426:B431,0)-1,6),COLUMN(V425)))))</f>
        <v/>
      </c>
      <c r="Z425" s="41" t="str">
        <f t="shared" ca="1" si="107"/>
        <v/>
      </c>
      <c r="AA425" s="41" t="str">
        <f t="shared" ca="1" si="108"/>
        <v/>
      </c>
      <c r="AB425" s="65" t="str">
        <f t="shared" ca="1" si="94"/>
        <v/>
      </c>
      <c r="AC425" s="66" t="str">
        <f t="shared" ca="1" si="95"/>
        <v/>
      </c>
      <c r="AD425" s="58" t="str">
        <f t="shared" si="96"/>
        <v/>
      </c>
      <c r="AE425" s="23" t="str">
        <f t="shared" ca="1" si="105"/>
        <v/>
      </c>
      <c r="AF425" s="23" t="str">
        <f ca="1">IF($AB425="","",IF(OR([1]Tablas!A$1&gt;MATCH("?*",$AB426:$AB442,0),INDEX($T:$T,ROW($M424)+[1]Tablas!A$1)&lt;5),"",IF(INDEX($T:$T,ROW($M424)+[1]Tablas!A$1)&lt;6,"000",SUBSTITUTE(SUBSTITUTE(SUBSTITUTE(SUBSTITUTE(SUBSTITUTE(SUBSTITUTE(SUBSTITUTE(INDIRECT(ADDRESS(ROW($M424)+[1]Tablas!A$1,COLUMN($M425))),", ",""),"Aire","1"),"Agua","2"),"Fuego","3"),"Tierra","4"),"Luz","5"),"Oscuridad","6"))))</f>
        <v/>
      </c>
      <c r="AG425" s="23" t="str">
        <f ca="1">IF($AB425="","",IF(OR([1]Tablas!B$1&gt;MATCH("?*",$AB426:$AB442,0),INDEX($T:$T,ROW($M424)+[1]Tablas!B$1)&lt;5),"",IF(INDEX($T:$T,ROW($M424)+[1]Tablas!B$1)&lt;6,"000",SUBSTITUTE(SUBSTITUTE(SUBSTITUTE(SUBSTITUTE(SUBSTITUTE(SUBSTITUTE(SUBSTITUTE(INDIRECT(ADDRESS(ROW($M424)+[1]Tablas!B$1,COLUMN($M425))),", ",""),"Aire","1"),"Agua","2"),"Fuego","3"),"Tierra","4"),"Luz","5"),"Oscuridad","6"))))</f>
        <v/>
      </c>
      <c r="AH425" s="23" t="str">
        <f ca="1">IF($AB425="","",IF(OR([1]Tablas!C$1&gt;MATCH("?*",$AB426:$AB442,0),INDEX($T:$T,ROW($M424)+[1]Tablas!C$1)&lt;5),"",IF(INDEX($T:$T,ROW($M424)+[1]Tablas!C$1)&lt;6,"000",SUBSTITUTE(SUBSTITUTE(SUBSTITUTE(SUBSTITUTE(SUBSTITUTE(SUBSTITUTE(SUBSTITUTE(INDIRECT(ADDRESS(ROW($M424)+[1]Tablas!C$1,COLUMN($M425))),", ",""),"Aire","1"),"Agua","2"),"Fuego","3"),"Tierra","4"),"Luz","5"),"Oscuridad","6"))))</f>
        <v/>
      </c>
      <c r="AI425" s="23" t="str">
        <f ca="1">IF($AB425="","",IF(OR([1]Tablas!D$1&gt;MATCH("?*",$AB426:$AB442,0),INDEX($T:$T,ROW($M424)+[1]Tablas!D$1)&lt;5),"",IF(INDEX($T:$T,ROW($M424)+[1]Tablas!D$1)&lt;6,"000",SUBSTITUTE(SUBSTITUTE(SUBSTITUTE(SUBSTITUTE(SUBSTITUTE(SUBSTITUTE(SUBSTITUTE(INDIRECT(ADDRESS(ROW($M424)+[1]Tablas!D$1,COLUMN($M425))),", ",""),"Aire","1"),"Agua","2"),"Fuego","3"),"Tierra","4"),"Luz","5"),"Oscuridad","6"))))</f>
        <v/>
      </c>
      <c r="AJ425" s="23" t="str">
        <f ca="1">IF($AB425="","",IF(OR([1]Tablas!E$1&gt;MATCH("?*",$AB426:$AB442,0),INDEX($T:$T,ROW($M424)+[1]Tablas!E$1)&lt;5),"",IF(INDEX($T:$T,ROW($M424)+[1]Tablas!E$1)&lt;6,"000",SUBSTITUTE(SUBSTITUTE(SUBSTITUTE(SUBSTITUTE(SUBSTITUTE(SUBSTITUTE(SUBSTITUTE(INDIRECT(ADDRESS(ROW($M424)+[1]Tablas!E$1,COLUMN($M425))),", ",""),"Aire","1"),"Agua","2"),"Fuego","3"),"Tierra","4"),"Luz","5"),"Oscuridad","6"))))</f>
        <v/>
      </c>
      <c r="AK425" s="23" t="str">
        <f ca="1">IF($AB425="","",IF(OR([1]Tablas!F$1&gt;MATCH("?*",$AB426:$AB442,0),INDEX($T:$T,ROW($M424)+[1]Tablas!F$1)&lt;5),"",IF(INDEX($T:$T,ROW($M424)+[1]Tablas!F$1)&lt;6,"000",SUBSTITUTE(SUBSTITUTE(SUBSTITUTE(SUBSTITUTE(SUBSTITUTE(SUBSTITUTE(SUBSTITUTE(INDIRECT(ADDRESS(ROW($M424)+[1]Tablas!F$1,COLUMN($M425))),", ",""),"Aire","1"),"Agua","2"),"Fuego","3"),"Tierra","4"),"Luz","5"),"Oscuridad","6"))))</f>
        <v/>
      </c>
    </row>
    <row r="426" spans="1:37" s="20" customFormat="1" ht="15" customHeight="1" x14ac:dyDescent="0.25">
      <c r="A426" s="67" t="s">
        <v>331</v>
      </c>
      <c r="B426" s="21" t="s">
        <v>516</v>
      </c>
      <c r="C426" s="20">
        <f t="shared" si="106"/>
        <v>35</v>
      </c>
      <c r="D426" s="20">
        <f t="shared" si="90"/>
        <v>1</v>
      </c>
      <c r="E426" s="20" t="s">
        <v>118</v>
      </c>
      <c r="F426" s="20" t="str">
        <f t="array" ref="F426">IF(C426&lt;&gt;"",ADDRESS(ROW(C426),COLUMN(C426))&amp;":"&amp;ADDRESS(ROW(C426)-1+MATCH(TRUE,C427:$C$463&lt;&gt;"",0),COLUMN(U426)),F425)</f>
        <v>$C$426:$U$428</v>
      </c>
      <c r="G426" s="21" t="s">
        <v>243</v>
      </c>
      <c r="H426" s="20" t="s">
        <v>353</v>
      </c>
      <c r="M426" s="21" t="str">
        <f>IFERROR(VLOOKUP(G426,ListaEfectos!$A$4:$F$77,6,0),"")</f>
        <v>Agua, Aire, Fuego</v>
      </c>
      <c r="N426" s="47" t="str">
        <f>IF(G426="requerimiento","Desventaja",IFERROR(IF(VLOOKUP($G426,ListaEfectos!$A$4:$F$77,1,0)&lt;&gt;"","Efecto"),IFERROR(IF(VLOOKUP($G426,ListaDesventajas!$A$2:$A$24,1,0)&lt;&gt;"","Desventaja"),G426)))</f>
        <v>Efecto</v>
      </c>
      <c r="O426" s="19">
        <f ca="1">IF($N426="Efecto",IFERROR(VLOOKUP(H426,INDIRECT(VLOOKUP($G426,ListaEfectos!$A$4:$F$77,2,0)),2,0),0),IF($N426="Desventaja",IFERROR(VLOOKUP(H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10</v>
      </c>
      <c r="P426" s="20">
        <f ca="1">IF($N426="Efecto",IFERROR(VLOOKUP(I426,INDIRECT(VLOOKUP($G426,ListaEfectos!$A$4:$F$77,2,0)),2,0),0),IF($N426="Desventaja",IFERROR(VLOOKUP(I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0</v>
      </c>
      <c r="Q426" s="20">
        <f ca="1">IF($N426="Efecto",IFERROR(VLOOKUP(J426,INDIRECT(VLOOKUP($G426,ListaEfectos!$A$4:$F$77,2,0)),2,0),0),IF($N426="Desventaja",IFERROR(VLOOKUP(J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0</v>
      </c>
      <c r="R426" s="20">
        <f ca="1">IF($N426="Efecto",IFERROR(VLOOKUP(K426,INDIRECT(VLOOKUP($G426,ListaEfectos!$A$4:$F$77,2,0)),2,0),0),IF($N426="Desventaja",IFERROR(VLOOKUP(K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0</v>
      </c>
      <c r="S426" s="20">
        <f ca="1">IF($N426="Efecto",IFERROR(VLOOKUP(L426,INDIRECT(VLOOKUP($G426,ListaEfectos!$A$4:$F$77,2,0)),2,0),0),IF($N426="Desventaja",IFERROR(VLOOKUP(L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0</v>
      </c>
      <c r="T426" s="53">
        <f t="shared" ca="1" si="100"/>
        <v>10</v>
      </c>
      <c r="U426" s="38"/>
      <c r="V426" s="20" t="str">
        <f t="shared" si="101"/>
        <v>Ataque a Distancia (20 metros)</v>
      </c>
      <c r="W426" s="20" t="str">
        <f t="shared" si="102"/>
        <v/>
      </c>
      <c r="X426" s="20" t="str">
        <f t="shared" si="91"/>
        <v/>
      </c>
      <c r="Y426" s="39" t="str">
        <f ca="1">IF(B426="","",_xlfn.TEXTJOIN(", ",TRUE,INDIRECT(ADDRESS(ROW(V426),COLUMN(V426))&amp;":"&amp;ADDRESS(ROW(V426)+IFERROR(MATCH("*",B427:B432,0)-1,6),COLUMN(V426)))))</f>
        <v>Ataque a Distancia (20 metros), Ataque adicional (+3)</v>
      </c>
      <c r="Z426" s="39" t="str">
        <f t="shared" ca="1" si="107"/>
        <v>Atadura Elemental (Agua)</v>
      </c>
      <c r="AA426" s="39" t="str">
        <f t="shared" ca="1" si="108"/>
        <v/>
      </c>
      <c r="AB426" s="63" t="str">
        <f t="shared" ca="1" si="94"/>
        <v>Ataque a Distancia (20 metros), Ataque adicional (+3)</v>
      </c>
      <c r="AC426" s="64" t="str">
        <f t="shared" ca="1" si="95"/>
        <v>Atadura Elemental (Agua)</v>
      </c>
      <c r="AD426" s="57" t="str">
        <f t="shared" si="96"/>
        <v>Frostlinder</v>
      </c>
      <c r="AE426" s="20" t="str">
        <f t="shared" ca="1" si="105"/>
        <v>Agua, Aire, Fuego, Agua</v>
      </c>
      <c r="AF426" s="20" t="str">
        <f ca="1">IF($AB426="","",IF(OR([1]Tablas!A$1&gt;MATCH("?*",$AB427:$AB443,0),INDEX($T:$T,ROW($M425)+[1]Tablas!A$1)&lt;5),"",IF(INDEX($T:$T,ROW($M425)+[1]Tablas!A$1)&lt;6,"000",SUBSTITUTE(SUBSTITUTE(SUBSTITUTE(SUBSTITUTE(SUBSTITUTE(SUBSTITUTE(SUBSTITUTE(INDIRECT(ADDRESS(ROW($M425)+[1]Tablas!A$1,COLUMN($M426))),", ",""),"Aire","1"),"Agua","2"),"Fuego","3"),"Tierra","4"),"Luz","5"),"Oscuridad","6"))))</f>
        <v>213</v>
      </c>
      <c r="AG426" s="20" t="str">
        <f ca="1">IF($AB426="","",IF(OR([1]Tablas!B$1&gt;MATCH("?*",$AB427:$AB443,0),INDEX($T:$T,ROW($M425)+[1]Tablas!B$1)&lt;5),"",IF(INDEX($T:$T,ROW($M425)+[1]Tablas!B$1)&lt;6,"000",SUBSTITUTE(SUBSTITUTE(SUBSTITUTE(SUBSTITUTE(SUBSTITUTE(SUBSTITUTE(SUBSTITUTE(INDIRECT(ADDRESS(ROW($M425)+[1]Tablas!B$1,COLUMN($M426))),", ",""),"Aire","1"),"Agua","2"),"Fuego","3"),"Tierra","4"),"Luz","5"),"Oscuridad","6"))))</f>
        <v>2</v>
      </c>
      <c r="AH426" s="20" t="str">
        <f ca="1">IF($AB426="","",IF(OR([1]Tablas!C$1&gt;MATCH("?*",$AB427:$AB443,0),INDEX($T:$T,ROW($M425)+[1]Tablas!C$1)&lt;5),"",IF(INDEX($T:$T,ROW($M425)+[1]Tablas!C$1)&lt;6,"000",SUBSTITUTE(SUBSTITUTE(SUBSTITUTE(SUBSTITUTE(SUBSTITUTE(SUBSTITUTE(SUBSTITUTE(INDIRECT(ADDRESS(ROW($M425)+[1]Tablas!C$1,COLUMN($M426))),", ",""),"Aire","1"),"Agua","2"),"Fuego","3"),"Tierra","4"),"Luz","5"),"Oscuridad","6"))))</f>
        <v/>
      </c>
      <c r="AI426" s="20" t="str">
        <f ca="1">IF($AB426="","",IF(OR([1]Tablas!D$1&gt;MATCH("?*",$AB427:$AB443,0),INDEX($T:$T,ROW($M425)+[1]Tablas!D$1)&lt;5),"",IF(INDEX($T:$T,ROW($M425)+[1]Tablas!D$1)&lt;6,"000",SUBSTITUTE(SUBSTITUTE(SUBSTITUTE(SUBSTITUTE(SUBSTITUTE(SUBSTITUTE(SUBSTITUTE(INDIRECT(ADDRESS(ROW($M425)+[1]Tablas!D$1,COLUMN($M426))),", ",""),"Aire","1"),"Agua","2"),"Fuego","3"),"Tierra","4"),"Luz","5"),"Oscuridad","6"))))</f>
        <v/>
      </c>
      <c r="AJ426" s="20" t="str">
        <f ca="1">IF($AB426="","",IF(OR([1]Tablas!E$1&gt;MATCH("?*",$AB427:$AB443,0),INDEX($T:$T,ROW($M425)+[1]Tablas!E$1)&lt;5),"",IF(INDEX($T:$T,ROW($M425)+[1]Tablas!E$1)&lt;6,"000",SUBSTITUTE(SUBSTITUTE(SUBSTITUTE(SUBSTITUTE(SUBSTITUTE(SUBSTITUTE(SUBSTITUTE(INDIRECT(ADDRESS(ROW($M425)+[1]Tablas!E$1,COLUMN($M426))),", ",""),"Aire","1"),"Agua","2"),"Fuego","3"),"Tierra","4"),"Luz","5"),"Oscuridad","6"))))</f>
        <v/>
      </c>
      <c r="AK426" s="20" t="str">
        <f ca="1">IF($AB426="","",IF(OR([1]Tablas!F$1&gt;MATCH("?*",$AB427:$AB443,0),INDEX($T:$T,ROW($M425)+[1]Tablas!F$1)&lt;5),"",IF(INDEX($T:$T,ROW($M425)+[1]Tablas!F$1)&lt;6,"000",SUBSTITUTE(SUBSTITUTE(SUBSTITUTE(SUBSTITUTE(SUBSTITUTE(SUBSTITUTE(SUBSTITUTE(INDIRECT(ADDRESS(ROW($M425)+[1]Tablas!F$1,COLUMN($M426))),", ",""),"Aire","1"),"Agua","2"),"Fuego","3"),"Tierra","4"),"Luz","5"),"Oscuridad","6"))))</f>
        <v/>
      </c>
    </row>
    <row r="427" spans="1:37" x14ac:dyDescent="0.25">
      <c r="A427" s="68"/>
      <c r="C427" s="15" t="str">
        <f t="shared" si="106"/>
        <v/>
      </c>
      <c r="D427" s="15" t="str">
        <f t="shared" si="90"/>
        <v/>
      </c>
      <c r="E427" s="15" t="s">
        <v>234</v>
      </c>
      <c r="F427" s="15" t="str">
        <f t="array" ref="F427">IF(C427&lt;&gt;"",ADDRESS(ROW(C427),COLUMN(C427))&amp;":"&amp;ADDRESS(ROW(C427)-1+MATCH(TRUE,C429:$C$463&lt;&gt;"",0),COLUMN(U427)),F426)</f>
        <v>$C$426:$U$428</v>
      </c>
      <c r="G427" s="18" t="s">
        <v>117</v>
      </c>
      <c r="H427" s="16" t="s">
        <v>344</v>
      </c>
      <c r="M427" s="18" t="str">
        <f>IFERROR(VLOOKUP(G427,ListaEfectos!$A$4:$F$77,6,0),"")</f>
        <v>Agua</v>
      </c>
      <c r="N427" s="46" t="str">
        <f>IF(G427="requerimiento","Desventaja",IFERROR(IF(VLOOKUP($G427,ListaEfectos!$A$4:$F$77,1,0)&lt;&gt;"","Efecto"),IFERROR(IF(VLOOKUP($G427,ListaDesventajas!$A$2:$A$24,1,0)&lt;&gt;"","Desventaja"),G427)))</f>
        <v>Efecto</v>
      </c>
      <c r="O427" s="17">
        <f ca="1">IF($N427="Efecto",IFERROR(VLOOKUP(H427,INDIRECT(VLOOKUP($G427,ListaEfectos!$A$4:$F$77,2,0)),2,0),0),IF($N427="Desventaja",IFERROR(VLOOKUP(H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40</v>
      </c>
      <c r="P427" s="15">
        <f ca="1">IF($N427="Efecto",IFERROR(VLOOKUP(I427,INDIRECT(VLOOKUP($G427,ListaEfectos!$A$4:$F$77,2,0)),2,0),0),IF($N427="Desventaja",IFERROR(VLOOKUP(I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0</v>
      </c>
      <c r="Q427" s="15">
        <f ca="1">IF($N427="Efecto",IFERROR(VLOOKUP(J427,INDIRECT(VLOOKUP($G427,ListaEfectos!$A$4:$F$77,2,0)),2,0),0),IF($N427="Desventaja",IFERROR(VLOOKUP(J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0</v>
      </c>
      <c r="R427" s="15">
        <f ca="1">IF($N427="Efecto",IFERROR(VLOOKUP(K427,INDIRECT(VLOOKUP($G427,ListaEfectos!$A$4:$F$77,2,0)),2,0),0),IF($N427="Desventaja",IFERROR(VLOOKUP(K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0</v>
      </c>
      <c r="S427" s="15">
        <f ca="1">IF($N427="Efecto",IFERROR(VLOOKUP(L427,INDIRECT(VLOOKUP($G427,ListaEfectos!$A$4:$F$77,2,0)),2,0),0),IF($N427="Desventaja",IFERROR(VLOOKUP(L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0</v>
      </c>
      <c r="T427" s="52">
        <f t="shared" ca="1" si="100"/>
        <v>40</v>
      </c>
      <c r="V427" s="15" t="str">
        <f t="shared" si="101"/>
        <v>Ataque adicional (+3)</v>
      </c>
      <c r="W427" s="15" t="str">
        <f t="shared" si="102"/>
        <v/>
      </c>
      <c r="X427" s="15" t="str">
        <f t="shared" si="91"/>
        <v/>
      </c>
      <c r="Y427" s="34" t="str">
        <f ca="1">IF(B427="","",_xlfn.TEXTJOIN(", ",TRUE,INDIRECT(ADDRESS(ROW(V427),COLUMN(V427))&amp;":"&amp;ADDRESS(ROW(V427)+IFERROR(MATCH("*",B429:B433,0)-1,6),COLUMN(V427)))))</f>
        <v/>
      </c>
      <c r="Z427" s="34" t="str">
        <f t="shared" ca="1" si="107"/>
        <v/>
      </c>
      <c r="AA427" s="34" t="str">
        <f t="shared" ca="1" si="108"/>
        <v/>
      </c>
      <c r="AB427" s="61" t="str">
        <f t="shared" ca="1" si="94"/>
        <v/>
      </c>
      <c r="AC427" s="62" t="str">
        <f t="shared" ca="1" si="95"/>
        <v/>
      </c>
      <c r="AD427" s="56" t="str">
        <f t="shared" si="96"/>
        <v/>
      </c>
      <c r="AE427" s="15" t="str">
        <f t="shared" ca="1" si="105"/>
        <v/>
      </c>
      <c r="AF427" s="15" t="str">
        <f ca="1">IF($AB427="","",IF(OR([1]Tablas!A$1&gt;MATCH("?*",$AB428:$AB444,0),INDEX($T:$T,ROW($M426)+[1]Tablas!A$1)&lt;5),"",IF(INDEX($T:$T,ROW($M426)+[1]Tablas!A$1)&lt;6,"000",SUBSTITUTE(SUBSTITUTE(SUBSTITUTE(SUBSTITUTE(SUBSTITUTE(SUBSTITUTE(SUBSTITUTE(INDIRECT(ADDRESS(ROW($M426)+[1]Tablas!A$1,COLUMN($M427))),", ",""),"Aire","1"),"Agua","2"),"Fuego","3"),"Tierra","4"),"Luz","5"),"Oscuridad","6"))))</f>
        <v/>
      </c>
      <c r="AG427" s="15" t="str">
        <f ca="1">IF($AB427="","",IF(OR([1]Tablas!B$1&gt;MATCH("?*",$AB428:$AB444,0),INDEX($T:$T,ROW($M426)+[1]Tablas!B$1)&lt;5),"",IF(INDEX($T:$T,ROW($M426)+[1]Tablas!B$1)&lt;6,"000",SUBSTITUTE(SUBSTITUTE(SUBSTITUTE(SUBSTITUTE(SUBSTITUTE(SUBSTITUTE(SUBSTITUTE(INDIRECT(ADDRESS(ROW($M426)+[1]Tablas!B$1,COLUMN($M427))),", ",""),"Aire","1"),"Agua","2"),"Fuego","3"),"Tierra","4"),"Luz","5"),"Oscuridad","6"))))</f>
        <v/>
      </c>
      <c r="AH427" s="15" t="str">
        <f ca="1">IF($AB427="","",IF(OR([1]Tablas!C$1&gt;MATCH("?*",$AB428:$AB444,0),INDEX($T:$T,ROW($M426)+[1]Tablas!C$1)&lt;5),"",IF(INDEX($T:$T,ROW($M426)+[1]Tablas!C$1)&lt;6,"000",SUBSTITUTE(SUBSTITUTE(SUBSTITUTE(SUBSTITUTE(SUBSTITUTE(SUBSTITUTE(SUBSTITUTE(INDIRECT(ADDRESS(ROW($M426)+[1]Tablas!C$1,COLUMN($M427))),", ",""),"Aire","1"),"Agua","2"),"Fuego","3"),"Tierra","4"),"Luz","5"),"Oscuridad","6"))))</f>
        <v/>
      </c>
      <c r="AI427" s="15" t="str">
        <f ca="1">IF($AB427="","",IF(OR([1]Tablas!D$1&gt;MATCH("?*",$AB428:$AB444,0),INDEX($T:$T,ROW($M426)+[1]Tablas!D$1)&lt;5),"",IF(INDEX($T:$T,ROW($M426)+[1]Tablas!D$1)&lt;6,"000",SUBSTITUTE(SUBSTITUTE(SUBSTITUTE(SUBSTITUTE(SUBSTITUTE(SUBSTITUTE(SUBSTITUTE(INDIRECT(ADDRESS(ROW($M426)+[1]Tablas!D$1,COLUMN($M427))),", ",""),"Aire","1"),"Agua","2"),"Fuego","3"),"Tierra","4"),"Luz","5"),"Oscuridad","6"))))</f>
        <v/>
      </c>
      <c r="AJ427" s="15" t="str">
        <f ca="1">IF($AB427="","",IF(OR([1]Tablas!E$1&gt;MATCH("?*",$AB428:$AB444,0),INDEX($T:$T,ROW($M426)+[1]Tablas!E$1)&lt;5),"",IF(INDEX($T:$T,ROW($M426)+[1]Tablas!E$1)&lt;6,"000",SUBSTITUTE(SUBSTITUTE(SUBSTITUTE(SUBSTITUTE(SUBSTITUTE(SUBSTITUTE(SUBSTITUTE(INDIRECT(ADDRESS(ROW($M426)+[1]Tablas!E$1,COLUMN($M427))),", ",""),"Aire","1"),"Agua","2"),"Fuego","3"),"Tierra","4"),"Luz","5"),"Oscuridad","6"))))</f>
        <v/>
      </c>
      <c r="AK427" s="15" t="str">
        <f ca="1">IF($AB427="","",IF(OR([1]Tablas!F$1&gt;MATCH("?*",$AB428:$AB444,0),INDEX($T:$T,ROW($M426)+[1]Tablas!F$1)&lt;5),"",IF(INDEX($T:$T,ROW($M426)+[1]Tablas!F$1)&lt;6,"000",SUBSTITUTE(SUBSTITUTE(SUBSTITUTE(SUBSTITUTE(SUBSTITUTE(SUBSTITUTE(SUBSTITUTE(INDIRECT(ADDRESS(ROW($M426)+[1]Tablas!F$1,COLUMN($M427))),", ",""),"Aire","1"),"Agua","2"),"Fuego","3"),"Tierra","4"),"Luz","5"),"Oscuridad","6"))))</f>
        <v/>
      </c>
    </row>
    <row r="428" spans="1:37" x14ac:dyDescent="0.25">
      <c r="A428" s="68"/>
      <c r="G428" s="18" t="s">
        <v>979</v>
      </c>
      <c r="H428" s="15" t="s">
        <v>762</v>
      </c>
      <c r="M428" s="18" t="str">
        <f>IFERROR(VLOOKUP(G428,ListaEfectos!$A$4:$F$77,6,0),"")</f>
        <v/>
      </c>
      <c r="N428" s="46" t="str">
        <f>IF(G428="requerimiento","Desventaja",IFERROR(IF(VLOOKUP($G428,ListaEfectos!$A$4:$F$77,1,0)&lt;&gt;"","Efecto"),IFERROR(IF(VLOOKUP($G428,ListaDesventajas!$A$2:$A$24,1,0)&lt;&gt;"","Desventaja"),G428)))</f>
        <v>Desventaja</v>
      </c>
      <c r="O428" s="17">
        <f ca="1">IF($N428="Efecto",IFERROR(VLOOKUP(H428,INDIRECT(VLOOKUP($G428,ListaEfectos!$A$4:$F$77,2,0)),2,0),0),IF($N428="Desventaja",IFERROR(VLOOKUP(H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0</v>
      </c>
      <c r="P428" s="15">
        <f ca="1">IF($N428="Efecto",IFERROR(VLOOKUP(I428,INDIRECT(VLOOKUP($G428,ListaEfectos!$A$4:$F$77,2,0)),2,0),0),IF($N428="Desventaja",IFERROR(VLOOKUP(I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0</v>
      </c>
      <c r="Q428" s="15">
        <f ca="1">IF($N428="Efecto",IFERROR(VLOOKUP(J428,INDIRECT(VLOOKUP($G428,ListaEfectos!$A$4:$F$77,2,0)),2,0),0),IF($N428="Desventaja",IFERROR(VLOOKUP(J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0</v>
      </c>
      <c r="R428" s="15">
        <f ca="1">IF($N428="Efecto",IFERROR(VLOOKUP(K428,INDIRECT(VLOOKUP($G428,ListaEfectos!$A$4:$F$77,2,0)),2,0),0),IF($N428="Desventaja",IFERROR(VLOOKUP(K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0</v>
      </c>
      <c r="S428" s="15">
        <f ca="1">IF($N428="Efecto",IFERROR(VLOOKUP(L428,INDIRECT(VLOOKUP($G428,ListaEfectos!$A$4:$F$77,2,0)),2,0),0),IF($N428="Desventaja",IFERROR(VLOOKUP(L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0</v>
      </c>
      <c r="T428" s="52">
        <f t="shared" ca="1" si="100"/>
        <v>0</v>
      </c>
      <c r="V428" s="15" t="str">
        <f t="shared" si="101"/>
        <v/>
      </c>
      <c r="W428" s="15" t="str">
        <f t="shared" si="102"/>
        <v>Atadura Elemental (Agua)</v>
      </c>
      <c r="X428" s="15" t="str">
        <f t="shared" ref="X428:X429" si="109">IF(N428="Combinable",N428,"")</f>
        <v/>
      </c>
      <c r="Y428" s="34" t="str">
        <f ca="1">IF(B428="","",_xlfn.TEXTJOIN(", ",TRUE,INDIRECT(ADDRESS(ROW(V428),COLUMN(V428))&amp;":"&amp;ADDRESS(ROW(V428)+IFERROR(MATCH("*",B430:B434,0)-1,6),COLUMN(V428)))))</f>
        <v/>
      </c>
      <c r="Z428" s="34" t="str">
        <f t="shared" ca="1" si="107"/>
        <v/>
      </c>
      <c r="AA428" s="34" t="str">
        <f t="shared" ca="1" si="108"/>
        <v/>
      </c>
      <c r="AB428" s="61" t="str">
        <f t="shared" ref="AB428:AB429" ca="1" si="110">Y428</f>
        <v/>
      </c>
      <c r="AC428" s="62" t="str">
        <f t="shared" ref="AC428:AC429" ca="1" si="111">_xlfn.TEXTJOIN(",",TRUE,AA428,Z428)</f>
        <v/>
      </c>
      <c r="AD428" s="56" t="str">
        <f t="shared" ref="AD428:AD429" si="112">IF(B428="","",LEFT(B428,FIND(" (",B428)-1))</f>
        <v/>
      </c>
      <c r="AE428" s="15" t="str">
        <f t="shared" ca="1" si="105"/>
        <v/>
      </c>
      <c r="AF428" s="15" t="str">
        <f ca="1">IF($AB428="","",IF(OR([1]Tablas!A$1&gt;MATCH("?*",$AB429:$AB445,0),INDEX($T:$T,ROW($M427)+[1]Tablas!A$1)&lt;5),"",IF(INDEX($T:$T,ROW($M427)+[1]Tablas!A$1)&lt;6,"000",SUBSTITUTE(SUBSTITUTE(SUBSTITUTE(SUBSTITUTE(SUBSTITUTE(SUBSTITUTE(SUBSTITUTE(INDIRECT(ADDRESS(ROW($M427)+[1]Tablas!A$1,COLUMN($M428))),", ",""),"Aire","1"),"Agua","2"),"Fuego","3"),"Tierra","4"),"Luz","5"),"Oscuridad","6"))))</f>
        <v/>
      </c>
      <c r="AG428" s="15" t="str">
        <f ca="1">IF($AB428="","",IF(OR([1]Tablas!B$1&gt;MATCH("?*",$AB429:$AB445,0),INDEX($T:$T,ROW($M427)+[1]Tablas!B$1)&lt;5),"",IF(INDEX($T:$T,ROW($M427)+[1]Tablas!B$1)&lt;6,"000",SUBSTITUTE(SUBSTITUTE(SUBSTITUTE(SUBSTITUTE(SUBSTITUTE(SUBSTITUTE(SUBSTITUTE(INDIRECT(ADDRESS(ROW($M427)+[1]Tablas!B$1,COLUMN($M428))),", ",""),"Aire","1"),"Agua","2"),"Fuego","3"),"Tierra","4"),"Luz","5"),"Oscuridad","6"))))</f>
        <v/>
      </c>
      <c r="AH428" s="15" t="str">
        <f ca="1">IF($AB428="","",IF(OR([1]Tablas!C$1&gt;MATCH("?*",$AB429:$AB445,0),INDEX($T:$T,ROW($M427)+[1]Tablas!C$1)&lt;5),"",IF(INDEX($T:$T,ROW($M427)+[1]Tablas!C$1)&lt;6,"000",SUBSTITUTE(SUBSTITUTE(SUBSTITUTE(SUBSTITUTE(SUBSTITUTE(SUBSTITUTE(SUBSTITUTE(INDIRECT(ADDRESS(ROW($M427)+[1]Tablas!C$1,COLUMN($M428))),", ",""),"Aire","1"),"Agua","2"),"Fuego","3"),"Tierra","4"),"Luz","5"),"Oscuridad","6"))))</f>
        <v/>
      </c>
      <c r="AI428" s="15" t="str">
        <f ca="1">IF($AB428="","",IF(OR([1]Tablas!D$1&gt;MATCH("?*",$AB429:$AB445,0),INDEX($T:$T,ROW($M427)+[1]Tablas!D$1)&lt;5),"",IF(INDEX($T:$T,ROW($M427)+[1]Tablas!D$1)&lt;6,"000",SUBSTITUTE(SUBSTITUTE(SUBSTITUTE(SUBSTITUTE(SUBSTITUTE(SUBSTITUTE(SUBSTITUTE(INDIRECT(ADDRESS(ROW($M427)+[1]Tablas!D$1,COLUMN($M428))),", ",""),"Aire","1"),"Agua","2"),"Fuego","3"),"Tierra","4"),"Luz","5"),"Oscuridad","6"))))</f>
        <v/>
      </c>
      <c r="AJ428" s="15" t="str">
        <f ca="1">IF($AB428="","",IF(OR([1]Tablas!E$1&gt;MATCH("?*",$AB429:$AB445,0),INDEX($T:$T,ROW($M427)+[1]Tablas!E$1)&lt;5),"",IF(INDEX($T:$T,ROW($M427)+[1]Tablas!E$1)&lt;6,"000",SUBSTITUTE(SUBSTITUTE(SUBSTITUTE(SUBSTITUTE(SUBSTITUTE(SUBSTITUTE(SUBSTITUTE(INDIRECT(ADDRESS(ROW($M427)+[1]Tablas!E$1,COLUMN($M428))),", ",""),"Aire","1"),"Agua","2"),"Fuego","3"),"Tierra","4"),"Luz","5"),"Oscuridad","6"))))</f>
        <v/>
      </c>
      <c r="AK428" s="15" t="str">
        <f ca="1">IF($AB428="","",IF(OR([1]Tablas!F$1&gt;MATCH("?*",$AB429:$AB445,0),INDEX($T:$T,ROW($M427)+[1]Tablas!F$1)&lt;5),"",IF(INDEX($T:$T,ROW($M427)+[1]Tablas!F$1)&lt;6,"000",SUBSTITUTE(SUBSTITUTE(SUBSTITUTE(SUBSTITUTE(SUBSTITUTE(SUBSTITUTE(SUBSTITUTE(INDIRECT(ADDRESS(ROW($M427)+[1]Tablas!F$1,COLUMN($M428))),", ",""),"Aire","1"),"Agua","2"),"Fuego","3"),"Tierra","4"),"Luz","5"),"Oscuridad","6"))))</f>
        <v/>
      </c>
    </row>
    <row r="429" spans="1:37" x14ac:dyDescent="0.25">
      <c r="A429" s="68"/>
      <c r="B429" s="18" t="s">
        <v>517</v>
      </c>
      <c r="C429" s="15">
        <f>IFERROR(VALUE(MID(B429,FIND("(",B429)+1,FIND(")",B429)-FIND("(",B429)-4)),"")</f>
        <v>25</v>
      </c>
      <c r="D429" s="15">
        <f>IFERROR(VALUE(RIGHT(B429,1)),"")</f>
        <v>1</v>
      </c>
      <c r="E429" s="15" t="s">
        <v>235</v>
      </c>
      <c r="F429" s="15" t="str">
        <f t="array" ref="F429">IF(C429&lt;&gt;"",ADDRESS(ROW(C429),COLUMN(C429))&amp;":"&amp;ADDRESS(ROW(C429)-1+MATCH(TRUE,C430:$C$463&lt;&gt;"",0),COLUMN(U429)),F427)</f>
        <v>$C$429:$U$431</v>
      </c>
      <c r="G429" s="18" t="s">
        <v>235</v>
      </c>
      <c r="H429" s="28" t="s">
        <v>919</v>
      </c>
      <c r="M429" s="18" t="str">
        <f>IFERROR(VLOOKUP(G429,ListaEfectos!$A$4:$F$77,6,0),"")</f>
        <v>Agua, Luz, Tierra</v>
      </c>
      <c r="N429" s="46" t="str">
        <f>IF(G429="requerimiento","Desventaja",IFERROR(IF(VLOOKUP($G429,ListaEfectos!$A$4:$F$77,1,0)&lt;&gt;"","Efecto"),IFERROR(IF(VLOOKUP($G429,ListaDesventajas!$A$2:$A$24,1,0)&lt;&gt;"","Desventaja"),G429)))</f>
        <v>Efecto</v>
      </c>
      <c r="O429" s="17">
        <f ca="1">IF($N429="Efecto",IFERROR(VLOOKUP(H429,INDIRECT(VLOOKUP($G429,ListaEfectos!$A$4:$F$77,2,0)),2,0),0),IF($N429="Desventaja",IFERROR(VLOOKUP(H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5</v>
      </c>
      <c r="P429" s="15">
        <f ca="1">IF($N429="Efecto",IFERROR(VLOOKUP(I429,INDIRECT(VLOOKUP($G429,ListaEfectos!$A$4:$F$77,2,0)),2,0),0),IF($N429="Desventaja",IFERROR(VLOOKUP(I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0</v>
      </c>
      <c r="Q429" s="15">
        <f ca="1">IF($N429="Efecto",IFERROR(VLOOKUP(J429,INDIRECT(VLOOKUP($G429,ListaEfectos!$A$4:$F$77,2,0)),2,0),0),IF($N429="Desventaja",IFERROR(VLOOKUP(J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0</v>
      </c>
      <c r="R429" s="15">
        <f ca="1">IF($N429="Efecto",IFERROR(VLOOKUP(K429,INDIRECT(VLOOKUP($G429,ListaEfectos!$A$4:$F$77,2,0)),2,0),0),IF($N429="Desventaja",IFERROR(VLOOKUP(K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0</v>
      </c>
      <c r="S429" s="15">
        <f ca="1">IF($N429="Efecto",IFERROR(VLOOKUP(L429,INDIRECT(VLOOKUP($G429,ListaEfectos!$A$4:$F$77,2,0)),2,0),0),IF($N429="Desventaja",IFERROR(VLOOKUP(L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0</v>
      </c>
      <c r="T429" s="52">
        <f t="shared" ca="1" si="100"/>
        <v>5</v>
      </c>
      <c r="V429" s="15" t="str">
        <f t="shared" si="101"/>
        <v>Choque físico</v>
      </c>
      <c r="W429" s="15" t="str">
        <f t="shared" si="102"/>
        <v/>
      </c>
      <c r="X429" s="15" t="str">
        <f t="shared" si="109"/>
        <v/>
      </c>
      <c r="Y429" s="34" t="str">
        <f ca="1">IF(B429="","",_xlfn.TEXTJOIN(", ",TRUE,INDIRECT(ADDRESS(ROW(V429),COLUMN(V429))&amp;":"&amp;ADDRESS(ROW(V429)+IFERROR(MATCH("*",B431:B435,0)-1,6),COLUMN(V429)))))</f>
        <v>Choque físico, Ataque elemental (Agua)</v>
      </c>
      <c r="Z429" s="34" t="str">
        <f t="shared" ca="1" si="107"/>
        <v>Atadura Elemental (Agua)</v>
      </c>
      <c r="AA429" s="34" t="str">
        <f t="shared" ca="1" si="108"/>
        <v/>
      </c>
      <c r="AB429" s="61" t="str">
        <f t="shared" ca="1" si="110"/>
        <v>Choque físico, Ataque elemental (Agua)</v>
      </c>
      <c r="AC429" s="62" t="str">
        <f t="shared" ca="1" si="111"/>
        <v>Atadura Elemental (Agua)</v>
      </c>
      <c r="AD429" s="56" t="str">
        <f t="shared" si="112"/>
        <v>Frostvalar</v>
      </c>
      <c r="AE429" s="15" t="str">
        <f t="shared" ca="1" si="105"/>
        <v/>
      </c>
      <c r="AF429" s="15" t="str">
        <f ca="1">IF($AB429="","",IF(OR([1]Tablas!A$1&gt;MATCH("?*",$AB430:$AB446,0),INDEX($T:$T,ROW($M428)+[1]Tablas!A$1)&lt;5),"",IF(INDEX($T:$T,ROW($M428)+[1]Tablas!A$1)&lt;6,"000",SUBSTITUTE(SUBSTITUTE(SUBSTITUTE(SUBSTITUTE(SUBSTITUTE(SUBSTITUTE(SUBSTITUTE(INDIRECT(ADDRESS(ROW($M428)+[1]Tablas!A$1,COLUMN($M429))),", ",""),"Aire","1"),"Agua","2"),"Fuego","3"),"Tierra","4"),"Luz","5"),"Oscuridad","6"))))</f>
        <v>000</v>
      </c>
      <c r="AG429" s="15" t="str">
        <f ca="1">IF($AB429="","",IF(OR([1]Tablas!B$1&gt;MATCH("?*",$AB430:$AB446,0),INDEX($T:$T,ROW($M428)+[1]Tablas!B$1)&lt;5),"",IF(INDEX($T:$T,ROW($M428)+[1]Tablas!B$1)&lt;6,"000",SUBSTITUTE(SUBSTITUTE(SUBSTITUTE(SUBSTITUTE(SUBSTITUTE(SUBSTITUTE(SUBSTITUTE(INDIRECT(ADDRESS(ROW($M428)+[1]Tablas!B$1,COLUMN($M429))),", ",""),"Aire","1"),"Agua","2"),"Fuego","3"),"Tierra","4"),"Luz","5"),"Oscuridad","6"))))</f>
        <v>000</v>
      </c>
      <c r="AH429" s="15" t="str">
        <f ca="1">IF($AB429="","",IF(OR([1]Tablas!C$1&gt;MATCH("?*",$AB430:$AB446,0),INDEX($T:$T,ROW($M428)+[1]Tablas!C$1)&lt;5),"",IF(INDEX($T:$T,ROW($M428)+[1]Tablas!C$1)&lt;6,"000",SUBSTITUTE(SUBSTITUTE(SUBSTITUTE(SUBSTITUTE(SUBSTITUTE(SUBSTITUTE(SUBSTITUTE(INDIRECT(ADDRESS(ROW($M428)+[1]Tablas!C$1,COLUMN($M429))),", ",""),"Aire","1"),"Agua","2"),"Fuego","3"),"Tierra","4"),"Luz","5"),"Oscuridad","6"))))</f>
        <v/>
      </c>
      <c r="AI429" s="15" t="str">
        <f ca="1">IF($AB429="","",IF(OR([1]Tablas!D$1&gt;MATCH("?*",$AB430:$AB446,0),INDEX($T:$T,ROW($M428)+[1]Tablas!D$1)&lt;5),"",IF(INDEX($T:$T,ROW($M428)+[1]Tablas!D$1)&lt;6,"000",SUBSTITUTE(SUBSTITUTE(SUBSTITUTE(SUBSTITUTE(SUBSTITUTE(SUBSTITUTE(SUBSTITUTE(INDIRECT(ADDRESS(ROW($M428)+[1]Tablas!D$1,COLUMN($M429))),", ",""),"Aire","1"),"Agua","2"),"Fuego","3"),"Tierra","4"),"Luz","5"),"Oscuridad","6"))))</f>
        <v/>
      </c>
      <c r="AJ429" s="15" t="str">
        <f ca="1">IF($AB429="","",IF(OR([1]Tablas!E$1&gt;MATCH("?*",$AB430:$AB446,0),INDEX($T:$T,ROW($M428)+[1]Tablas!E$1)&lt;5),"",IF(INDEX($T:$T,ROW($M428)+[1]Tablas!E$1)&lt;6,"000",SUBSTITUTE(SUBSTITUTE(SUBSTITUTE(SUBSTITUTE(SUBSTITUTE(SUBSTITUTE(SUBSTITUTE(INDIRECT(ADDRESS(ROW($M428)+[1]Tablas!E$1,COLUMN($M429))),", ",""),"Aire","1"),"Agua","2"),"Fuego","3"),"Tierra","4"),"Luz","5"),"Oscuridad","6"))))</f>
        <v/>
      </c>
      <c r="AK429" s="15" t="str">
        <f ca="1">IF($AB429="","",IF(OR([1]Tablas!F$1&gt;MATCH("?*",$AB430:$AB446,0),INDEX($T:$T,ROW($M428)+[1]Tablas!F$1)&lt;5),"",IF(INDEX($T:$T,ROW($M428)+[1]Tablas!F$1)&lt;6,"000",SUBSTITUTE(SUBSTITUTE(SUBSTITUTE(SUBSTITUTE(SUBSTITUTE(SUBSTITUTE(SUBSTITUTE(INDIRECT(ADDRESS(ROW($M428)+[1]Tablas!F$1,COLUMN($M429))),", ",""),"Aire","1"),"Agua","2"),"Fuego","3"),"Tierra","4"),"Luz","5"),"Oscuridad","6"))))</f>
        <v/>
      </c>
    </row>
    <row r="430" spans="1:37" x14ac:dyDescent="0.25">
      <c r="A430" s="68"/>
      <c r="C430" s="15" t="str">
        <f>IFERROR(VALUE(MID(B430,FIND("(",B430)+1,FIND(")",B430)-FIND("(",B430)-4)),"")</f>
        <v/>
      </c>
      <c r="D430" s="15" t="str">
        <f>IFERROR(VALUE(RIGHT(B430,1)),"")</f>
        <v/>
      </c>
      <c r="E430" s="15" t="s">
        <v>236</v>
      </c>
      <c r="F430" s="15" t="str">
        <f t="array" ref="F430">IF(C430&lt;&gt;"",ADDRESS(ROW(C430),COLUMN(C430))&amp;":"&amp;ADDRESS(ROW(C430)-1+MATCH(TRUE,C431:$C$463&lt;&gt;"",0),COLUMN(U430)),F429)</f>
        <v>$C$429:$U$431</v>
      </c>
      <c r="G430" s="18" t="s">
        <v>985</v>
      </c>
      <c r="H430" s="28" t="s">
        <v>762</v>
      </c>
      <c r="M430" s="18" t="str">
        <f>IFERROR(VLOOKUP(G430,ListaEfectos!$A$4:$F$77,6,0),"")</f>
        <v>Variable</v>
      </c>
      <c r="N430" s="46" t="str">
        <f>IF(G430="requerimiento","Desventaja",IFERROR(IF(VLOOKUP($G430,ListaEfectos!$A$4:$F$77,1,0)&lt;&gt;"","Efecto"),IFERROR(IF(VLOOKUP($G430,ListaDesventajas!$A$2:$A$24,1,0)&lt;&gt;"","Desventaja"),G430)))</f>
        <v>Efecto</v>
      </c>
      <c r="O430" s="17">
        <f ca="1">IF($N430="Efecto",IFERROR(VLOOKUP(H430,INDIRECT(VLOOKUP($G430,ListaEfectos!$A$4:$F$77,2,0)),2,0),0),IF($N430="Desventaja",IFERROR(VLOOKUP(H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5</v>
      </c>
      <c r="P430" s="15">
        <f ca="1">IF($N430="Efecto",IFERROR(VLOOKUP(I430,INDIRECT(VLOOKUP($G430,ListaEfectos!$A$4:$F$77,2,0)),2,0),0),IF($N430="Desventaja",IFERROR(VLOOKUP(I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0</v>
      </c>
      <c r="Q430" s="15">
        <f ca="1">IF($N430="Efecto",IFERROR(VLOOKUP(J430,INDIRECT(VLOOKUP($G430,ListaEfectos!$A$4:$F$77,2,0)),2,0),0),IF($N430="Desventaja",IFERROR(VLOOKUP(J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0</v>
      </c>
      <c r="R430" s="15">
        <f ca="1">IF($N430="Efecto",IFERROR(VLOOKUP(K430,INDIRECT(VLOOKUP($G430,ListaEfectos!$A$4:$F$77,2,0)),2,0),0),IF($N430="Desventaja",IFERROR(VLOOKUP(K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0</v>
      </c>
      <c r="S430" s="15">
        <f ca="1">IF($N430="Efecto",IFERROR(VLOOKUP(L430,INDIRECT(VLOOKUP($G430,ListaEfectos!$A$4:$F$77,2,0)),2,0),0),IF($N430="Desventaja",IFERROR(VLOOKUP(L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0</v>
      </c>
      <c r="T430" s="52">
        <f t="shared" ca="1" si="100"/>
        <v>5</v>
      </c>
      <c r="V430" s="15" t="str">
        <f t="shared" si="101"/>
        <v>Ataque elemental (Agua)</v>
      </c>
      <c r="W430" s="15" t="str">
        <f t="shared" si="102"/>
        <v/>
      </c>
      <c r="X430" s="15" t="str">
        <f t="shared" ref="X430" si="113">IF(N430="Combinable",N430,"")</f>
        <v/>
      </c>
      <c r="Y430" s="34" t="str">
        <f ca="1">IF(B430="","",_xlfn.TEXTJOIN(", ",TRUE,INDIRECT(ADDRESS(ROW(V430),COLUMN(V430))&amp;":"&amp;ADDRESS(ROW(V430)+IFERROR(MATCH("*",B432:B436,0)-1,6),COLUMN(V430)))))</f>
        <v/>
      </c>
      <c r="Z430" s="34" t="str">
        <f t="shared" ca="1" si="107"/>
        <v/>
      </c>
      <c r="AA430" s="34" t="str">
        <f t="shared" ca="1" si="108"/>
        <v/>
      </c>
      <c r="AB430" s="61" t="str">
        <f t="shared" ref="AB430" ca="1" si="114">Y430</f>
        <v/>
      </c>
      <c r="AC430" s="62" t="str">
        <f t="shared" ref="AC430" ca="1" si="115">_xlfn.TEXTJOIN(",",TRUE,AA430,Z430)</f>
        <v/>
      </c>
      <c r="AD430" s="56" t="str">
        <f t="shared" ref="AD430" si="116">IF(B430="","",LEFT(B430,FIND(" (",B430)-1))</f>
        <v/>
      </c>
      <c r="AE430" s="15" t="str">
        <f t="shared" ca="1" si="105"/>
        <v/>
      </c>
      <c r="AF430" s="15" t="str">
        <f ca="1">IF($AB430="","",IF(OR([1]Tablas!A$1&gt;MATCH("?*",$AB431:$AB447,0),INDEX($T:$T,ROW($M429)+[1]Tablas!A$1)&lt;5),"",IF(INDEX($T:$T,ROW($M429)+[1]Tablas!A$1)&lt;6,"000",SUBSTITUTE(SUBSTITUTE(SUBSTITUTE(SUBSTITUTE(SUBSTITUTE(SUBSTITUTE(SUBSTITUTE(INDIRECT(ADDRESS(ROW($M429)+[1]Tablas!A$1,COLUMN($M430))),", ",""),"Aire","1"),"Agua","2"),"Fuego","3"),"Tierra","4"),"Luz","5"),"Oscuridad","6"))))</f>
        <v/>
      </c>
      <c r="AG430" s="15" t="str">
        <f ca="1">IF($AB430="","",IF(OR([1]Tablas!B$1&gt;MATCH("?*",$AB431:$AB447,0),INDEX($T:$T,ROW($M429)+[1]Tablas!B$1)&lt;5),"",IF(INDEX($T:$T,ROW($M429)+[1]Tablas!B$1)&lt;6,"000",SUBSTITUTE(SUBSTITUTE(SUBSTITUTE(SUBSTITUTE(SUBSTITUTE(SUBSTITUTE(SUBSTITUTE(INDIRECT(ADDRESS(ROW($M429)+[1]Tablas!B$1,COLUMN($M430))),", ",""),"Aire","1"),"Agua","2"),"Fuego","3"),"Tierra","4"),"Luz","5"),"Oscuridad","6"))))</f>
        <v/>
      </c>
      <c r="AH430" s="15" t="str">
        <f ca="1">IF($AB430="","",IF(OR([1]Tablas!C$1&gt;MATCH("?*",$AB431:$AB447,0),INDEX($T:$T,ROW($M429)+[1]Tablas!C$1)&lt;5),"",IF(INDEX($T:$T,ROW($M429)+[1]Tablas!C$1)&lt;6,"000",SUBSTITUTE(SUBSTITUTE(SUBSTITUTE(SUBSTITUTE(SUBSTITUTE(SUBSTITUTE(SUBSTITUTE(INDIRECT(ADDRESS(ROW($M429)+[1]Tablas!C$1,COLUMN($M430))),", ",""),"Aire","1"),"Agua","2"),"Fuego","3"),"Tierra","4"),"Luz","5"),"Oscuridad","6"))))</f>
        <v/>
      </c>
      <c r="AI430" s="15" t="str">
        <f ca="1">IF($AB430="","",IF(OR([1]Tablas!D$1&gt;MATCH("?*",$AB431:$AB447,0),INDEX($T:$T,ROW($M429)+[1]Tablas!D$1)&lt;5),"",IF(INDEX($T:$T,ROW($M429)+[1]Tablas!D$1)&lt;6,"000",SUBSTITUTE(SUBSTITUTE(SUBSTITUTE(SUBSTITUTE(SUBSTITUTE(SUBSTITUTE(SUBSTITUTE(INDIRECT(ADDRESS(ROW($M429)+[1]Tablas!D$1,COLUMN($M430))),", ",""),"Aire","1"),"Agua","2"),"Fuego","3"),"Tierra","4"),"Luz","5"),"Oscuridad","6"))))</f>
        <v/>
      </c>
      <c r="AJ430" s="15" t="str">
        <f ca="1">IF($AB430="","",IF(OR([1]Tablas!E$1&gt;MATCH("?*",$AB431:$AB447,0),INDEX($T:$T,ROW($M429)+[1]Tablas!E$1)&lt;5),"",IF(INDEX($T:$T,ROW($M429)+[1]Tablas!E$1)&lt;6,"000",SUBSTITUTE(SUBSTITUTE(SUBSTITUTE(SUBSTITUTE(SUBSTITUTE(SUBSTITUTE(SUBSTITUTE(INDIRECT(ADDRESS(ROW($M429)+[1]Tablas!E$1,COLUMN($M430))),", ",""),"Aire","1"),"Agua","2"),"Fuego","3"),"Tierra","4"),"Luz","5"),"Oscuridad","6"))))</f>
        <v/>
      </c>
      <c r="AK430" s="15" t="str">
        <f ca="1">IF($AB430="","",IF(OR([1]Tablas!F$1&gt;MATCH("?*",$AB431:$AB447,0),INDEX($T:$T,ROW($M429)+[1]Tablas!F$1)&lt;5),"",IF(INDEX($T:$T,ROW($M429)+[1]Tablas!F$1)&lt;6,"000",SUBSTITUTE(SUBSTITUTE(SUBSTITUTE(SUBSTITUTE(SUBSTITUTE(SUBSTITUTE(SUBSTITUTE(INDIRECT(ADDRESS(ROW($M429)+[1]Tablas!F$1,COLUMN($M430))),", ",""),"Aire","1"),"Agua","2"),"Fuego","3"),"Tierra","4"),"Luz","5"),"Oscuridad","6"))))</f>
        <v/>
      </c>
    </row>
    <row r="431" spans="1:37" x14ac:dyDescent="0.25">
      <c r="A431" s="68"/>
      <c r="C431" s="15" t="str">
        <f>IFERROR(VALUE(MID(B431,FIND("(",B431)+1,FIND(")",B431)-FIND("(",B431)-4)),"")</f>
        <v/>
      </c>
      <c r="D431" s="15" t="str">
        <f>IFERROR(VALUE(RIGHT(B431,1)),"")</f>
        <v/>
      </c>
      <c r="E431" s="15" t="s">
        <v>75</v>
      </c>
      <c r="F431" s="15" t="str">
        <f t="array" ref="F431">IF(C431&lt;&gt;"",ADDRESS(ROW(C431),COLUMN(C431))&amp;":"&amp;ADDRESS(ROW(C431)-1+MATCH(TRUE,C432:$C$463&lt;&gt;"",0),COLUMN(U431)),F430)</f>
        <v>$C$429:$U$431</v>
      </c>
      <c r="G431" s="18" t="s">
        <v>979</v>
      </c>
      <c r="H431" s="15" t="s">
        <v>762</v>
      </c>
      <c r="M431" s="18" t="str">
        <f>IFERROR(VLOOKUP(G431,ListaEfectos!$A$4:$F$77,6,0),"")</f>
        <v/>
      </c>
      <c r="N431" s="46" t="str">
        <f>IF(G431="requerimiento","Desventaja",IFERROR(IF(VLOOKUP($G431,ListaEfectos!$A$4:$F$77,1,0)&lt;&gt;"","Efecto"),IFERROR(IF(VLOOKUP($G431,ListaDesventajas!$A$2:$A$24,1,0)&lt;&gt;"","Desventaja"),G431)))</f>
        <v>Desventaja</v>
      </c>
      <c r="O431" s="17">
        <f ca="1">IF($N431="Efecto",IFERROR(VLOOKUP(H431,INDIRECT(VLOOKUP($G431,ListaEfectos!$A$4:$F$77,2,0)),2,0),0),IF($N431="Desventaja",IFERROR(VLOOKUP(H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0</v>
      </c>
      <c r="P431" s="15">
        <f ca="1">IF($N431="Efecto",IFERROR(VLOOKUP(I431,INDIRECT(VLOOKUP($G431,ListaEfectos!$A$4:$F$77,2,0)),2,0),0),IF($N431="Desventaja",IFERROR(VLOOKUP(I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0</v>
      </c>
      <c r="Q431" s="15">
        <f ca="1">IF($N431="Efecto",IFERROR(VLOOKUP(J431,INDIRECT(VLOOKUP($G431,ListaEfectos!$A$4:$F$77,2,0)),2,0),0),IF($N431="Desventaja",IFERROR(VLOOKUP(J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0</v>
      </c>
      <c r="R431" s="15">
        <f ca="1">IF($N431="Efecto",IFERROR(VLOOKUP(K431,INDIRECT(VLOOKUP($G431,ListaEfectos!$A$4:$F$77,2,0)),2,0),0),IF($N431="Desventaja",IFERROR(VLOOKUP(K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0</v>
      </c>
      <c r="S431" s="15">
        <f ca="1">IF($N431="Efecto",IFERROR(VLOOKUP(L431,INDIRECT(VLOOKUP($G431,ListaEfectos!$A$4:$F$77,2,0)),2,0),0),IF($N431="Desventaja",IFERROR(VLOOKUP(L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0</v>
      </c>
      <c r="T431" s="52">
        <f t="shared" ref="T431:T441" ca="1" si="117">IF(OR(N431="Efecto",N431="Desventaja"),SUM(O431:S431),O431)</f>
        <v>0</v>
      </c>
      <c r="V431" s="15" t="str">
        <f t="shared" ref="V431:V441" si="118">IF(N431="efecto",G431&amp;IF(H431=" ",""," ("&amp;H431&amp;IF(I431="","",", "&amp;I431)&amp;IF(J431="","",", "&amp;J431)&amp;IF(K431="","",", "&amp;K431)&amp;IF(L431="","",", "&amp;L431)&amp;")"),"")</f>
        <v/>
      </c>
      <c r="W431" s="15" t="str">
        <f t="shared" ref="W431:W441" si="119">IF(N431="desventaja",G431&amp;IF(H431=" ",""," ("&amp;H431&amp;IF(I431="","",", "&amp;I431)&amp;IF(J431="","",", "&amp;J431)&amp;IF(K431="","",", "&amp;K431)&amp;IF(L431="","",", "&amp;L431)&amp;")"),"")</f>
        <v>Atadura Elemental (Agua)</v>
      </c>
      <c r="X431" s="15" t="str">
        <f t="shared" ref="X431:X441" si="120">IF(N431="Combinable",N431,"")</f>
        <v/>
      </c>
      <c r="Y431" s="34" t="str">
        <f t="shared" ref="Y431:Y435" ca="1" si="121">IF(B431="","",_xlfn.TEXTJOIN(", ",TRUE,INDIRECT(ADDRESS(ROW(V431),COLUMN(V431))&amp;":"&amp;ADDRESS(ROW(V431)+IFERROR(MATCH("*",B433:B437,0)-1,6),COLUMN(V431)))))</f>
        <v/>
      </c>
      <c r="Z431" s="34" t="str">
        <f t="shared" ca="1" si="107"/>
        <v/>
      </c>
      <c r="AA431" s="34" t="str">
        <f t="shared" ca="1" si="108"/>
        <v/>
      </c>
      <c r="AB431" s="61" t="str">
        <f t="shared" ref="AB431:AB441" ca="1" si="122">Y431</f>
        <v/>
      </c>
      <c r="AC431" s="62" t="str">
        <f t="shared" ref="AC431:AC441" ca="1" si="123">_xlfn.TEXTJOIN(",",TRUE,AA431,Z431)</f>
        <v/>
      </c>
      <c r="AD431" s="56" t="str">
        <f t="shared" ref="AD431:AD441" si="124">IF(B431="","",LEFT(B431,FIND(" (",B431)-1))</f>
        <v/>
      </c>
      <c r="AE431" s="15" t="str">
        <f t="shared" ca="1" si="105"/>
        <v/>
      </c>
      <c r="AF431" s="15" t="str">
        <f ca="1">IF($AB431="","",IF(OR([1]Tablas!A$1&gt;MATCH("?*",$AB432:$AB448,0),INDEX($T:$T,ROW($M430)+[1]Tablas!A$1)&lt;5),"",IF(INDEX($T:$T,ROW($M430)+[1]Tablas!A$1)&lt;6,"000",SUBSTITUTE(SUBSTITUTE(SUBSTITUTE(SUBSTITUTE(SUBSTITUTE(SUBSTITUTE(SUBSTITUTE(INDIRECT(ADDRESS(ROW($M430)+[1]Tablas!A$1,COLUMN($M431))),", ",""),"Aire","1"),"Agua","2"),"Fuego","3"),"Tierra","4"),"Luz","5"),"Oscuridad","6"))))</f>
        <v/>
      </c>
      <c r="AG431" s="15" t="str">
        <f ca="1">IF($AB431="","",IF(OR([1]Tablas!B$1&gt;MATCH("?*",$AB432:$AB448,0),INDEX($T:$T,ROW($M430)+[1]Tablas!B$1)&lt;5),"",IF(INDEX($T:$T,ROW($M430)+[1]Tablas!B$1)&lt;6,"000",SUBSTITUTE(SUBSTITUTE(SUBSTITUTE(SUBSTITUTE(SUBSTITUTE(SUBSTITUTE(SUBSTITUTE(INDIRECT(ADDRESS(ROW($M430)+[1]Tablas!B$1,COLUMN($M431))),", ",""),"Aire","1"),"Agua","2"),"Fuego","3"),"Tierra","4"),"Luz","5"),"Oscuridad","6"))))</f>
        <v/>
      </c>
      <c r="AH431" s="15" t="str">
        <f ca="1">IF($AB431="","",IF(OR([1]Tablas!C$1&gt;MATCH("?*",$AB432:$AB448,0),INDEX($T:$T,ROW($M430)+[1]Tablas!C$1)&lt;5),"",IF(INDEX($T:$T,ROW($M430)+[1]Tablas!C$1)&lt;6,"000",SUBSTITUTE(SUBSTITUTE(SUBSTITUTE(SUBSTITUTE(SUBSTITUTE(SUBSTITUTE(SUBSTITUTE(INDIRECT(ADDRESS(ROW($M430)+[1]Tablas!C$1,COLUMN($M431))),", ",""),"Aire","1"),"Agua","2"),"Fuego","3"),"Tierra","4"),"Luz","5"),"Oscuridad","6"))))</f>
        <v/>
      </c>
      <c r="AI431" s="15" t="str">
        <f ca="1">IF($AB431="","",IF(OR([1]Tablas!D$1&gt;MATCH("?*",$AB432:$AB448,0),INDEX($T:$T,ROW($M430)+[1]Tablas!D$1)&lt;5),"",IF(INDEX($T:$T,ROW($M430)+[1]Tablas!D$1)&lt;6,"000",SUBSTITUTE(SUBSTITUTE(SUBSTITUTE(SUBSTITUTE(SUBSTITUTE(SUBSTITUTE(SUBSTITUTE(INDIRECT(ADDRESS(ROW($M430)+[1]Tablas!D$1,COLUMN($M431))),", ",""),"Aire","1"),"Agua","2"),"Fuego","3"),"Tierra","4"),"Luz","5"),"Oscuridad","6"))))</f>
        <v/>
      </c>
      <c r="AJ431" s="15" t="str">
        <f ca="1">IF($AB431="","",IF(OR([1]Tablas!E$1&gt;MATCH("?*",$AB432:$AB448,0),INDEX($T:$T,ROW($M430)+[1]Tablas!E$1)&lt;5),"",IF(INDEX($T:$T,ROW($M430)+[1]Tablas!E$1)&lt;6,"000",SUBSTITUTE(SUBSTITUTE(SUBSTITUTE(SUBSTITUTE(SUBSTITUTE(SUBSTITUTE(SUBSTITUTE(INDIRECT(ADDRESS(ROW($M430)+[1]Tablas!E$1,COLUMN($M431))),", ",""),"Aire","1"),"Agua","2"),"Fuego","3"),"Tierra","4"),"Luz","5"),"Oscuridad","6"))))</f>
        <v/>
      </c>
      <c r="AK431" s="15" t="str">
        <f ca="1">IF($AB431="","",IF(OR([1]Tablas!F$1&gt;MATCH("?*",$AB432:$AB448,0),INDEX($T:$T,ROW($M430)+[1]Tablas!F$1)&lt;5),"",IF(INDEX($T:$T,ROW($M430)+[1]Tablas!F$1)&lt;6,"000",SUBSTITUTE(SUBSTITUTE(SUBSTITUTE(SUBSTITUTE(SUBSTITUTE(SUBSTITUTE(SUBSTITUTE(INDIRECT(ADDRESS(ROW($M430)+[1]Tablas!F$1,COLUMN($M431))),", ",""),"Aire","1"),"Agua","2"),"Fuego","3"),"Tierra","4"),"Luz","5"),"Oscuridad","6"))))</f>
        <v/>
      </c>
    </row>
    <row r="432" spans="1:37" x14ac:dyDescent="0.25">
      <c r="A432" s="68"/>
      <c r="B432" s="18" t="s">
        <v>518</v>
      </c>
      <c r="C432" s="15">
        <f>IFERROR(VALUE(MID(B432,FIND("(",B432)+1,FIND(")",B432)-FIND("(",B432)-4)),"")</f>
        <v>45</v>
      </c>
      <c r="D432" s="15">
        <f>IFERROR(VALUE(RIGHT(B432,1)),"")</f>
        <v>2</v>
      </c>
      <c r="E432" s="15" t="s">
        <v>141</v>
      </c>
      <c r="F432" s="15" t="str">
        <f t="array" ref="F432">IF(C432&lt;&gt;"",ADDRESS(ROW(C432),COLUMN(C432))&amp;":"&amp;ADDRESS(ROW(C432)-1+MATCH(TRUE,C433:$C$463&lt;&gt;"",0),COLUMN(U432)),F431)</f>
        <v>$C$432:$U$434</v>
      </c>
      <c r="G432" s="18" t="s">
        <v>339</v>
      </c>
      <c r="H432" s="28" t="s">
        <v>703</v>
      </c>
      <c r="M432" s="18" t="str">
        <f>IFERROR(VLOOKUP(G432,ListaEfectos!$A$4:$F$77,6,0),"")</f>
        <v>Agua, Luz, Tierra</v>
      </c>
      <c r="N432" s="46" t="str">
        <f>IF(G432="requerimiento","Desventaja",IFERROR(IF(VLOOKUP($G432,ListaEfectos!$A$4:$F$77,1,0)&lt;&gt;"","Efecto"),IFERROR(IF(VLOOKUP($G432,ListaDesventajas!$A$2:$A$24,1,0)&lt;&gt;"","Desventaja"),G432)))</f>
        <v>Efecto</v>
      </c>
      <c r="O432" s="17">
        <f ca="1">IF($N432="Efecto",IFERROR(VLOOKUP(H432,INDIRECT(VLOOKUP($G432,ListaEfectos!$A$4:$F$77,2,0)),2,0),0),IF($N432="Desventaja",IFERROR(VLOOKUP(H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25</v>
      </c>
      <c r="P432" s="15">
        <f ca="1">IF($N432="Efecto",IFERROR(VLOOKUP(I432,INDIRECT(VLOOKUP($G432,ListaEfectos!$A$4:$F$77,2,0)),2,0),0),IF($N432="Desventaja",IFERROR(VLOOKUP(I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0</v>
      </c>
      <c r="Q432" s="15">
        <f ca="1">IF($N432="Efecto",IFERROR(VLOOKUP(J432,INDIRECT(VLOOKUP($G432,ListaEfectos!$A$4:$F$77,2,0)),2,0),0),IF($N432="Desventaja",IFERROR(VLOOKUP(J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0</v>
      </c>
      <c r="R432" s="15">
        <f ca="1">IF($N432="Efecto",IFERROR(VLOOKUP(K432,INDIRECT(VLOOKUP($G432,ListaEfectos!$A$4:$F$77,2,0)),2,0),0),IF($N432="Desventaja",IFERROR(VLOOKUP(K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0</v>
      </c>
      <c r="S432" s="15">
        <f ca="1">IF($N432="Efecto",IFERROR(VLOOKUP(L432,INDIRECT(VLOOKUP($G432,ListaEfectos!$A$4:$F$77,2,0)),2,0),0),IF($N432="Desventaja",IFERROR(VLOOKUP(L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0</v>
      </c>
      <c r="T432" s="52">
        <f t="shared" ca="1" si="117"/>
        <v>25</v>
      </c>
      <c r="V432" s="15" t="str">
        <f t="shared" si="118"/>
        <v>Armadura (TA 6)</v>
      </c>
      <c r="W432" s="15" t="str">
        <f t="shared" si="119"/>
        <v/>
      </c>
      <c r="X432" s="15" t="str">
        <f t="shared" si="120"/>
        <v/>
      </c>
      <c r="Y432" s="34" t="str">
        <f t="shared" ca="1" si="121"/>
        <v>Armadura (TA 6), Ataque elemental (Agua)</v>
      </c>
      <c r="Z432" s="34" t="str">
        <f t="shared" ca="1" si="107"/>
        <v>Atadura Elemental (Agua)</v>
      </c>
      <c r="AA432" s="34" t="str">
        <f t="shared" ca="1" si="108"/>
        <v/>
      </c>
      <c r="AB432" s="61" t="str">
        <f t="shared" ca="1" si="122"/>
        <v>Armadura (TA 6), Ataque elemental (Agua)</v>
      </c>
      <c r="AC432" s="62" t="str">
        <f t="shared" ca="1" si="123"/>
        <v>Atadura Elemental (Agua)</v>
      </c>
      <c r="AD432" s="56" t="str">
        <f t="shared" si="124"/>
        <v>Kolinger</v>
      </c>
      <c r="AE432" s="15" t="str">
        <f t="shared" ca="1" si="105"/>
        <v>Agua, Luz, Tierra, Variable</v>
      </c>
      <c r="AF432" s="15" t="str">
        <f ca="1">IF($AB432="","",IF(OR([1]Tablas!A$1&gt;MATCH("?*",$AB433:$AB449,0),INDEX($T:$T,ROW($M431)+[1]Tablas!A$1)&lt;5),"",IF(INDEX($T:$T,ROW($M431)+[1]Tablas!A$1)&lt;6,"000",SUBSTITUTE(SUBSTITUTE(SUBSTITUTE(SUBSTITUTE(SUBSTITUTE(SUBSTITUTE(SUBSTITUTE(INDIRECT(ADDRESS(ROW($M431)+[1]Tablas!A$1,COLUMN($M432))),", ",""),"Aire","1"),"Agua","2"),"Fuego","3"),"Tierra","4"),"Luz","5"),"Oscuridad","6"))))</f>
        <v>254</v>
      </c>
      <c r="AG432" s="15" t="str">
        <f ca="1">IF($AB432="","",IF(OR([1]Tablas!B$1&gt;MATCH("?*",$AB433:$AB449,0),INDEX($T:$T,ROW($M431)+[1]Tablas!B$1)&lt;5),"",IF(INDEX($T:$T,ROW($M431)+[1]Tablas!B$1)&lt;6,"000",SUBSTITUTE(SUBSTITUTE(SUBSTITUTE(SUBSTITUTE(SUBSTITUTE(SUBSTITUTE(SUBSTITUTE(INDIRECT(ADDRESS(ROW($M431)+[1]Tablas!B$1,COLUMN($M432))),", ",""),"Aire","1"),"Agua","2"),"Fuego","3"),"Tierra","4"),"Luz","5"),"Oscuridad","6"))))</f>
        <v>000</v>
      </c>
      <c r="AH432" s="15" t="str">
        <f ca="1">IF($AB432="","",IF(OR([1]Tablas!C$1&gt;MATCH("?*",$AB433:$AB449,0),INDEX($T:$T,ROW($M431)+[1]Tablas!C$1)&lt;5),"",IF(INDEX($T:$T,ROW($M431)+[1]Tablas!C$1)&lt;6,"000",SUBSTITUTE(SUBSTITUTE(SUBSTITUTE(SUBSTITUTE(SUBSTITUTE(SUBSTITUTE(SUBSTITUTE(INDIRECT(ADDRESS(ROW($M431)+[1]Tablas!C$1,COLUMN($M432))),", ",""),"Aire","1"),"Agua","2"),"Fuego","3"),"Tierra","4"),"Luz","5"),"Oscuridad","6"))))</f>
        <v/>
      </c>
      <c r="AI432" s="15" t="str">
        <f ca="1">IF($AB432="","",IF(OR([1]Tablas!D$1&gt;MATCH("?*",$AB433:$AB449,0),INDEX($T:$T,ROW($M431)+[1]Tablas!D$1)&lt;5),"",IF(INDEX($T:$T,ROW($M431)+[1]Tablas!D$1)&lt;6,"000",SUBSTITUTE(SUBSTITUTE(SUBSTITUTE(SUBSTITUTE(SUBSTITUTE(SUBSTITUTE(SUBSTITUTE(INDIRECT(ADDRESS(ROW($M431)+[1]Tablas!D$1,COLUMN($M432))),", ",""),"Aire","1"),"Agua","2"),"Fuego","3"),"Tierra","4"),"Luz","5"),"Oscuridad","6"))))</f>
        <v/>
      </c>
      <c r="AJ432" s="15" t="str">
        <f ca="1">IF($AB432="","",IF(OR([1]Tablas!E$1&gt;MATCH("?*",$AB433:$AB449,0),INDEX($T:$T,ROW($M431)+[1]Tablas!E$1)&lt;5),"",IF(INDEX($T:$T,ROW($M431)+[1]Tablas!E$1)&lt;6,"000",SUBSTITUTE(SUBSTITUTE(SUBSTITUTE(SUBSTITUTE(SUBSTITUTE(SUBSTITUTE(SUBSTITUTE(INDIRECT(ADDRESS(ROW($M431)+[1]Tablas!E$1,COLUMN($M432))),", ",""),"Aire","1"),"Agua","2"),"Fuego","3"),"Tierra","4"),"Luz","5"),"Oscuridad","6"))))</f>
        <v/>
      </c>
      <c r="AK432" s="15" t="str">
        <f ca="1">IF($AB432="","",IF(OR([1]Tablas!F$1&gt;MATCH("?*",$AB433:$AB449,0),INDEX($T:$T,ROW($M431)+[1]Tablas!F$1)&lt;5),"",IF(INDEX($T:$T,ROW($M431)+[1]Tablas!F$1)&lt;6,"000",SUBSTITUTE(SUBSTITUTE(SUBSTITUTE(SUBSTITUTE(SUBSTITUTE(SUBSTITUTE(SUBSTITUTE(INDIRECT(ADDRESS(ROW($M431)+[1]Tablas!F$1,COLUMN($M432))),", ",""),"Aire","1"),"Agua","2"),"Fuego","3"),"Tierra","4"),"Luz","5"),"Oscuridad","6"))))</f>
        <v/>
      </c>
    </row>
    <row r="433" spans="1:37" x14ac:dyDescent="0.25">
      <c r="A433" s="68"/>
      <c r="C433" s="15" t="str">
        <f>IFERROR(VALUE(MID(B433,FIND("(",B433)+1,FIND(")",B433)-FIND("(",B433)-4)),"")</f>
        <v/>
      </c>
      <c r="D433" s="15" t="str">
        <f>IFERROR(VALUE(RIGHT(B433,1)),"")</f>
        <v/>
      </c>
      <c r="E433" s="15" t="s">
        <v>75</v>
      </c>
      <c r="F433" s="15" t="str">
        <f t="array" ref="F433">IF(C433&lt;&gt;"",ADDRESS(ROW(C433),COLUMN(C433))&amp;":"&amp;ADDRESS(ROW(C433)-1+MATCH(TRUE,C435:$C$463&lt;&gt;"",0),COLUMN(U433)),F432)</f>
        <v>$C$432:$U$434</v>
      </c>
      <c r="G433" s="18" t="s">
        <v>985</v>
      </c>
      <c r="H433" s="28" t="s">
        <v>762</v>
      </c>
      <c r="M433" s="18" t="str">
        <f>IFERROR(VLOOKUP(G433,ListaEfectos!$A$4:$F$77,6,0),"")</f>
        <v>Variable</v>
      </c>
      <c r="N433" s="46" t="str">
        <f>IF(G433="requerimiento","Desventaja",IFERROR(IF(VLOOKUP($G433,ListaEfectos!$A$4:$F$77,1,0)&lt;&gt;"","Efecto"),IFERROR(IF(VLOOKUP($G433,ListaDesventajas!$A$2:$A$24,1,0)&lt;&gt;"","Desventaja"),G433)))</f>
        <v>Efecto</v>
      </c>
      <c r="O433" s="17">
        <f ca="1">IF($N433="Efecto",IFERROR(VLOOKUP(H433,INDIRECT(VLOOKUP($G433,ListaEfectos!$A$4:$F$77,2,0)),2,0),0),IF($N433="Desventaja",IFERROR(VLOOKUP(H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5</v>
      </c>
      <c r="P433" s="15">
        <f ca="1">IF($N433="Efecto",IFERROR(VLOOKUP(I433,INDIRECT(VLOOKUP($G433,ListaEfectos!$A$4:$F$77,2,0)),2,0),0),IF($N433="Desventaja",IFERROR(VLOOKUP(I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0</v>
      </c>
      <c r="Q433" s="15">
        <f ca="1">IF($N433="Efecto",IFERROR(VLOOKUP(J433,INDIRECT(VLOOKUP($G433,ListaEfectos!$A$4:$F$77,2,0)),2,0),0),IF($N433="Desventaja",IFERROR(VLOOKUP(J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0</v>
      </c>
      <c r="R433" s="15">
        <f ca="1">IF($N433="Efecto",IFERROR(VLOOKUP(K433,INDIRECT(VLOOKUP($G433,ListaEfectos!$A$4:$F$77,2,0)),2,0),0),IF($N433="Desventaja",IFERROR(VLOOKUP(K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0</v>
      </c>
      <c r="S433" s="15">
        <f ca="1">IF($N433="Efecto",IFERROR(VLOOKUP(L433,INDIRECT(VLOOKUP($G433,ListaEfectos!$A$4:$F$77,2,0)),2,0),0),IF($N433="Desventaja",IFERROR(VLOOKUP(L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0</v>
      </c>
      <c r="T433" s="52">
        <f t="shared" ca="1" si="117"/>
        <v>5</v>
      </c>
      <c r="V433" s="15" t="str">
        <f t="shared" si="118"/>
        <v>Ataque elemental (Agua)</v>
      </c>
      <c r="W433" s="15" t="str">
        <f t="shared" si="119"/>
        <v/>
      </c>
      <c r="X433" s="15" t="str">
        <f t="shared" si="120"/>
        <v/>
      </c>
      <c r="Y433" s="34" t="str">
        <f t="shared" ca="1" si="121"/>
        <v/>
      </c>
      <c r="Z433" s="34" t="str">
        <f t="shared" ca="1" si="107"/>
        <v/>
      </c>
      <c r="AA433" s="34" t="str">
        <f t="shared" ca="1" si="108"/>
        <v/>
      </c>
      <c r="AB433" s="61" t="str">
        <f t="shared" ca="1" si="122"/>
        <v/>
      </c>
      <c r="AC433" s="62" t="str">
        <f t="shared" ca="1" si="123"/>
        <v/>
      </c>
      <c r="AD433" s="56" t="str">
        <f t="shared" si="124"/>
        <v/>
      </c>
      <c r="AE433" s="15" t="str">
        <f ca="1">IFERROR(IF(Y433="","",_xlfn.TEXTJOIN(", ",TRUE,IF(INDIRECT(ADDRESS(ROW(Y433),COLUMN(T433))&amp;":"&amp;ADDRESS(ROW(Y433)+MATCH("?*",Y434:Y463,0)-1,COLUMN(T433)))=5,"",INDIRECT(ADDRESS(ROW(Y433),COLUMN(M433))&amp;":"&amp;ADDRESS(ROW(Y433)+MATCH("?*",Y434:Y463,0)-1,COLUMN(M433)))))),"")</f>
        <v/>
      </c>
      <c r="AF433" s="15" t="str">
        <f ca="1">IF($AB433="","",IF(OR([1]Tablas!A$1&gt;MATCH("?*",$AB434:$AB450,0),INDEX($T:$T,ROW($M432)+[1]Tablas!A$1)&lt;5),"",IF(INDEX($T:$T,ROW($M432)+[1]Tablas!A$1)&lt;6,"000",SUBSTITUTE(SUBSTITUTE(SUBSTITUTE(SUBSTITUTE(SUBSTITUTE(SUBSTITUTE(SUBSTITUTE(INDIRECT(ADDRESS(ROW($M432)+[1]Tablas!A$1,COLUMN($M433))),", ",""),"Aire","1"),"Agua","2"),"Fuego","3"),"Tierra","4"),"Luz","5"),"Oscuridad","6"))))</f>
        <v/>
      </c>
      <c r="AG433" s="15" t="str">
        <f ca="1">IF($AB433="","",IF(OR([1]Tablas!B$1&gt;MATCH("?*",$AB434:$AB450,0),INDEX($T:$T,ROW($M432)+[1]Tablas!B$1)&lt;5),"",IF(INDEX($T:$T,ROW($M432)+[1]Tablas!B$1)&lt;6,"000",SUBSTITUTE(SUBSTITUTE(SUBSTITUTE(SUBSTITUTE(SUBSTITUTE(SUBSTITUTE(SUBSTITUTE(INDIRECT(ADDRESS(ROW($M432)+[1]Tablas!B$1,COLUMN($M433))),", ",""),"Aire","1"),"Agua","2"),"Fuego","3"),"Tierra","4"),"Luz","5"),"Oscuridad","6"))))</f>
        <v/>
      </c>
      <c r="AH433" s="15" t="str">
        <f ca="1">IF($AB433="","",IF(OR([1]Tablas!C$1&gt;MATCH("?*",$AB434:$AB450,0),INDEX($T:$T,ROW($M432)+[1]Tablas!C$1)&lt;5),"",IF(INDEX($T:$T,ROW($M432)+[1]Tablas!C$1)&lt;6,"000",SUBSTITUTE(SUBSTITUTE(SUBSTITUTE(SUBSTITUTE(SUBSTITUTE(SUBSTITUTE(SUBSTITUTE(INDIRECT(ADDRESS(ROW($M432)+[1]Tablas!C$1,COLUMN($M433))),", ",""),"Aire","1"),"Agua","2"),"Fuego","3"),"Tierra","4"),"Luz","5"),"Oscuridad","6"))))</f>
        <v/>
      </c>
      <c r="AI433" s="15" t="str">
        <f ca="1">IF($AB433="","",IF(OR([1]Tablas!D$1&gt;MATCH("?*",$AB434:$AB450,0),INDEX($T:$T,ROW($M432)+[1]Tablas!D$1)&lt;5),"",IF(INDEX($T:$T,ROW($M432)+[1]Tablas!D$1)&lt;6,"000",SUBSTITUTE(SUBSTITUTE(SUBSTITUTE(SUBSTITUTE(SUBSTITUTE(SUBSTITUTE(SUBSTITUTE(INDIRECT(ADDRESS(ROW($M432)+[1]Tablas!D$1,COLUMN($M433))),", ",""),"Aire","1"),"Agua","2"),"Fuego","3"),"Tierra","4"),"Luz","5"),"Oscuridad","6"))))</f>
        <v/>
      </c>
      <c r="AJ433" s="15" t="str">
        <f ca="1">IF($AB433="","",IF(OR([1]Tablas!E$1&gt;MATCH("?*",$AB434:$AB450,0),INDEX($T:$T,ROW($M432)+[1]Tablas!E$1)&lt;5),"",IF(INDEX($T:$T,ROW($M432)+[1]Tablas!E$1)&lt;6,"000",SUBSTITUTE(SUBSTITUTE(SUBSTITUTE(SUBSTITUTE(SUBSTITUTE(SUBSTITUTE(SUBSTITUTE(INDIRECT(ADDRESS(ROW($M432)+[1]Tablas!E$1,COLUMN($M433))),", ",""),"Aire","1"),"Agua","2"),"Fuego","3"),"Tierra","4"),"Luz","5"),"Oscuridad","6"))))</f>
        <v/>
      </c>
      <c r="AK433" s="15" t="str">
        <f ca="1">IF($AB433="","",IF(OR([1]Tablas!F$1&gt;MATCH("?*",$AB434:$AB450,0),INDEX($T:$T,ROW($M432)+[1]Tablas!F$1)&lt;5),"",IF(INDEX($T:$T,ROW($M432)+[1]Tablas!F$1)&lt;6,"000",SUBSTITUTE(SUBSTITUTE(SUBSTITUTE(SUBSTITUTE(SUBSTITUTE(SUBSTITUTE(SUBSTITUTE(INDIRECT(ADDRESS(ROW($M432)+[1]Tablas!F$1,COLUMN($M433))),", ",""),"Aire","1"),"Agua","2"),"Fuego","3"),"Tierra","4"),"Luz","5"),"Oscuridad","6"))))</f>
        <v/>
      </c>
    </row>
    <row r="434" spans="1:37" x14ac:dyDescent="0.25">
      <c r="A434" s="68"/>
      <c r="G434" s="18" t="s">
        <v>979</v>
      </c>
      <c r="H434" s="15" t="s">
        <v>762</v>
      </c>
      <c r="M434" s="18" t="str">
        <f>IFERROR(VLOOKUP(G434,ListaEfectos!$A$4:$F$77,6,0),"")</f>
        <v/>
      </c>
      <c r="N434" s="46" t="str">
        <f>IF(G434="requerimiento","Desventaja",IFERROR(IF(VLOOKUP($G434,ListaEfectos!$A$4:$F$77,1,0)&lt;&gt;"","Efecto"),IFERROR(IF(VLOOKUP($G434,ListaDesventajas!$A$2:$A$24,1,0)&lt;&gt;"","Desventaja"),G434)))</f>
        <v>Desventaja</v>
      </c>
      <c r="O434" s="17">
        <f ca="1">IF($N434="Efecto",IFERROR(VLOOKUP(H434,INDIRECT(VLOOKUP($G434,ListaEfectos!$A$4:$F$77,2,0)),2,0),0),IF($N434="Desventaja",IFERROR(VLOOKUP(H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0</v>
      </c>
      <c r="P434" s="15">
        <f ca="1">IF($N434="Efecto",IFERROR(VLOOKUP(I434,INDIRECT(VLOOKUP($G434,ListaEfectos!$A$4:$F$77,2,0)),2,0),0),IF($N434="Desventaja",IFERROR(VLOOKUP(I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0</v>
      </c>
      <c r="Q434" s="15">
        <f ca="1">IF($N434="Efecto",IFERROR(VLOOKUP(J434,INDIRECT(VLOOKUP($G434,ListaEfectos!$A$4:$F$77,2,0)),2,0),0),IF($N434="Desventaja",IFERROR(VLOOKUP(J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0</v>
      </c>
      <c r="R434" s="15">
        <f ca="1">IF($N434="Efecto",IFERROR(VLOOKUP(K434,INDIRECT(VLOOKUP($G434,ListaEfectos!$A$4:$F$77,2,0)),2,0),0),IF($N434="Desventaja",IFERROR(VLOOKUP(K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0</v>
      </c>
      <c r="S434" s="15">
        <f ca="1">IF($N434="Efecto",IFERROR(VLOOKUP(L434,INDIRECT(VLOOKUP($G434,ListaEfectos!$A$4:$F$77,2,0)),2,0),0),IF($N434="Desventaja",IFERROR(VLOOKUP(L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0</v>
      </c>
      <c r="T434" s="52">
        <f t="shared" ca="1" si="117"/>
        <v>0</v>
      </c>
      <c r="V434" s="15" t="str">
        <f t="shared" si="118"/>
        <v/>
      </c>
      <c r="W434" s="15" t="str">
        <f t="shared" si="119"/>
        <v>Atadura Elemental (Agua)</v>
      </c>
      <c r="X434" s="15" t="str">
        <f t="shared" si="120"/>
        <v/>
      </c>
      <c r="Y434" s="34" t="str">
        <f t="shared" ca="1" si="121"/>
        <v/>
      </c>
      <c r="Z434" s="34" t="str">
        <f t="shared" ca="1" si="107"/>
        <v/>
      </c>
      <c r="AA434" s="34" t="str">
        <f t="shared" ca="1" si="108"/>
        <v/>
      </c>
      <c r="AB434" s="61" t="str">
        <f t="shared" ca="1" si="122"/>
        <v/>
      </c>
      <c r="AC434" s="62" t="str">
        <f t="shared" ca="1" si="123"/>
        <v/>
      </c>
      <c r="AD434" s="56" t="str">
        <f t="shared" si="124"/>
        <v/>
      </c>
      <c r="AE434" s="15" t="str">
        <f ca="1">IFERROR(IF(Y434="","",_xlfn.TEXTJOIN(", ",TRUE,IF(INDIRECT(ADDRESS(ROW(Y434),COLUMN(T434))&amp;":"&amp;ADDRESS(ROW(Y434)+MATCH("?*",Y435:Y462,0)-1,COLUMN(T434)))=5,"",INDIRECT(ADDRESS(ROW(Y434),COLUMN(M434))&amp;":"&amp;ADDRESS(ROW(Y434)+MATCH("?*",Y435:Y462,0)-1,COLUMN(M434)))))),"")</f>
        <v/>
      </c>
      <c r="AF434" s="15" t="str">
        <f ca="1">IF($AB434="","",IF(OR([1]Tablas!A$1&gt;MATCH("?*",$AB435:$AB451,0),INDEX($T:$T,ROW($M433)+[1]Tablas!A$1)&lt;5),"",IF(INDEX($T:$T,ROW($M433)+[1]Tablas!A$1)&lt;6,"000",SUBSTITUTE(SUBSTITUTE(SUBSTITUTE(SUBSTITUTE(SUBSTITUTE(SUBSTITUTE(SUBSTITUTE(INDIRECT(ADDRESS(ROW($M433)+[1]Tablas!A$1,COLUMN($M434))),", ",""),"Aire","1"),"Agua","2"),"Fuego","3"),"Tierra","4"),"Luz","5"),"Oscuridad","6"))))</f>
        <v/>
      </c>
      <c r="AG434" s="15" t="str">
        <f ca="1">IF($AB434="","",IF(OR([1]Tablas!B$1&gt;MATCH("?*",$AB435:$AB451,0),INDEX($T:$T,ROW($M433)+[1]Tablas!B$1)&lt;5),"",IF(INDEX($T:$T,ROW($M433)+[1]Tablas!B$1)&lt;6,"000",SUBSTITUTE(SUBSTITUTE(SUBSTITUTE(SUBSTITUTE(SUBSTITUTE(SUBSTITUTE(SUBSTITUTE(INDIRECT(ADDRESS(ROW($M433)+[1]Tablas!B$1,COLUMN($M434))),", ",""),"Aire","1"),"Agua","2"),"Fuego","3"),"Tierra","4"),"Luz","5"),"Oscuridad","6"))))</f>
        <v/>
      </c>
      <c r="AH434" s="15" t="str">
        <f ca="1">IF($AB434="","",IF(OR([1]Tablas!C$1&gt;MATCH("?*",$AB435:$AB451,0),INDEX($T:$T,ROW($M433)+[1]Tablas!C$1)&lt;5),"",IF(INDEX($T:$T,ROW($M433)+[1]Tablas!C$1)&lt;6,"000",SUBSTITUTE(SUBSTITUTE(SUBSTITUTE(SUBSTITUTE(SUBSTITUTE(SUBSTITUTE(SUBSTITUTE(INDIRECT(ADDRESS(ROW($M433)+[1]Tablas!C$1,COLUMN($M434))),", ",""),"Aire","1"),"Agua","2"),"Fuego","3"),"Tierra","4"),"Luz","5"),"Oscuridad","6"))))</f>
        <v/>
      </c>
      <c r="AI434" s="15" t="str">
        <f ca="1">IF($AB434="","",IF(OR([1]Tablas!D$1&gt;MATCH("?*",$AB435:$AB451,0),INDEX($T:$T,ROW($M433)+[1]Tablas!D$1)&lt;5),"",IF(INDEX($T:$T,ROW($M433)+[1]Tablas!D$1)&lt;6,"000",SUBSTITUTE(SUBSTITUTE(SUBSTITUTE(SUBSTITUTE(SUBSTITUTE(SUBSTITUTE(SUBSTITUTE(INDIRECT(ADDRESS(ROW($M433)+[1]Tablas!D$1,COLUMN($M434))),", ",""),"Aire","1"),"Agua","2"),"Fuego","3"),"Tierra","4"),"Luz","5"),"Oscuridad","6"))))</f>
        <v/>
      </c>
      <c r="AJ434" s="15" t="str">
        <f ca="1">IF($AB434="","",IF(OR([1]Tablas!E$1&gt;MATCH("?*",$AB435:$AB451,0),INDEX($T:$T,ROW($M433)+[1]Tablas!E$1)&lt;5),"",IF(INDEX($T:$T,ROW($M433)+[1]Tablas!E$1)&lt;6,"000",SUBSTITUTE(SUBSTITUTE(SUBSTITUTE(SUBSTITUTE(SUBSTITUTE(SUBSTITUTE(SUBSTITUTE(INDIRECT(ADDRESS(ROW($M433)+[1]Tablas!E$1,COLUMN($M434))),", ",""),"Aire","1"),"Agua","2"),"Fuego","3"),"Tierra","4"),"Luz","5"),"Oscuridad","6"))))</f>
        <v/>
      </c>
      <c r="AK434" s="15" t="str">
        <f ca="1">IF($AB434="","",IF(OR([1]Tablas!F$1&gt;MATCH("?*",$AB435:$AB451,0),INDEX($T:$T,ROW($M433)+[1]Tablas!F$1)&lt;5),"",IF(INDEX($T:$T,ROW($M433)+[1]Tablas!F$1)&lt;6,"000",SUBSTITUTE(SUBSTITUTE(SUBSTITUTE(SUBSTITUTE(SUBSTITUTE(SUBSTITUTE(SUBSTITUTE(INDIRECT(ADDRESS(ROW($M433)+[1]Tablas!F$1,COLUMN($M434))),", ",""),"Aire","1"),"Agua","2"),"Fuego","3"),"Tierra","4"),"Luz","5"),"Oscuridad","6"))))</f>
        <v/>
      </c>
    </row>
    <row r="435" spans="1:37" x14ac:dyDescent="0.25">
      <c r="A435" s="68"/>
      <c r="B435" s="18" t="s">
        <v>519</v>
      </c>
      <c r="C435" s="15">
        <f>IFERROR(VALUE(MID(B435,FIND("(",B435)+1,FIND(")",B435)-FIND("(",B435)-4)),"")</f>
        <v>45</v>
      </c>
      <c r="D435" s="15">
        <f>IFERROR(VALUE(RIGHT(B435,1)),"")</f>
        <v>2</v>
      </c>
      <c r="E435" s="15" t="s">
        <v>185</v>
      </c>
      <c r="F435" s="15" t="str">
        <f t="array" ref="F435">IF(C435&lt;&gt;"",ADDRESS(ROW(C435),COLUMN(C435))&amp;":"&amp;ADDRESS(ROW(C435)-1+MATCH(TRUE,C436:$C$463&lt;&gt;"",0),COLUMN(U435)),F433)</f>
        <v>$C$435:$U$440</v>
      </c>
      <c r="G435" s="18" t="s">
        <v>996</v>
      </c>
      <c r="H435" s="29" t="s">
        <v>343</v>
      </c>
      <c r="M435" s="18" t="str">
        <f>IFERROR(VLOOKUP(G435,ListaEfectos!$A$4:$F$77,6,0),"")</f>
        <v>Agua, Luz, Tierra</v>
      </c>
      <c r="N435" s="46" t="str">
        <f>IF(G435="requerimiento","Desventaja",IFERROR(IF(VLOOKUP($G435,ListaEfectos!$A$4:$F$77,1,0)&lt;&gt;"","Efecto"),IFERROR(IF(VLOOKUP($G435,ListaDesventajas!$A$2:$A$24,1,0)&lt;&gt;"","Desventaja"),G435)))</f>
        <v>Efecto</v>
      </c>
      <c r="O435" s="17">
        <f ca="1">IF($N435="Efecto",IFERROR(VLOOKUP(H435,INDIRECT(VLOOKUP($G435,ListaEfectos!$A$4:$F$77,2,0)),2,0),0),IF($N435="Desventaja",IFERROR(VLOOKUP(H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15</v>
      </c>
      <c r="P435" s="15">
        <f ca="1">IF($N435="Efecto",IFERROR(VLOOKUP(I435,INDIRECT(VLOOKUP($G435,ListaEfectos!$A$4:$F$77,2,0)),2,0),0),IF($N435="Desventaja",IFERROR(VLOOKUP(I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0</v>
      </c>
      <c r="Q435" s="15">
        <f ca="1">IF($N435="Efecto",IFERROR(VLOOKUP(J435,INDIRECT(VLOOKUP($G435,ListaEfectos!$A$4:$F$77,2,0)),2,0),0),IF($N435="Desventaja",IFERROR(VLOOKUP(J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0</v>
      </c>
      <c r="R435" s="15">
        <f ca="1">IF($N435="Efecto",IFERROR(VLOOKUP(K435,INDIRECT(VLOOKUP($G435,ListaEfectos!$A$4:$F$77,2,0)),2,0),0),IF($N435="Desventaja",IFERROR(VLOOKUP(K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0</v>
      </c>
      <c r="S435" s="15">
        <f ca="1">IF($N435="Efecto",IFERROR(VLOOKUP(L435,INDIRECT(VLOOKUP($G435,ListaEfectos!$A$4:$F$77,2,0)),2,0),0),IF($N435="Desventaja",IFERROR(VLOOKUP(L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0</v>
      </c>
      <c r="T435" s="52">
        <f t="shared" ca="1" si="117"/>
        <v>15</v>
      </c>
      <c r="V435" s="15" t="str">
        <f t="shared" si="118"/>
        <v>Habilidad de parada (+50)</v>
      </c>
      <c r="W435" s="15" t="str">
        <f t="shared" si="119"/>
        <v/>
      </c>
      <c r="X435" s="15" t="str">
        <f t="shared" si="120"/>
        <v/>
      </c>
      <c r="Y435" s="34" t="str">
        <f t="shared" ca="1" si="121"/>
        <v>Habilidad de parada (+50), Habilidad de Contraataque (+50), Ataque indirecto (Nv 2), Ataque adicional limitado (+1), Ataque elemental (Agua)</v>
      </c>
      <c r="Z435" s="34" t="str">
        <f t="shared" ca="1" si="107"/>
        <v>Atadura Elemental (Agua)</v>
      </c>
      <c r="AA435" s="34" t="str">
        <f t="shared" ca="1" si="108"/>
        <v/>
      </c>
      <c r="AB435" s="61" t="str">
        <f t="shared" ca="1" si="122"/>
        <v>Habilidad de parada (+50), Habilidad de Contraataque (+50), Ataque indirecto (Nv 2), Ataque adicional limitado (+1), Ataque elemental (Agua)</v>
      </c>
      <c r="AC435" s="62" t="str">
        <f t="shared" ca="1" si="123"/>
        <v>Atadura Elemental (Agua)</v>
      </c>
      <c r="AD435" s="56" t="str">
        <f t="shared" si="124"/>
        <v>Arnbjorg</v>
      </c>
      <c r="AE435" s="15" t="str">
        <f t="shared" ref="AE435" ca="1" si="125">IFERROR(IF(Y435="","",_xlfn.TEXTJOIN(", ",TRUE,IF(INDIRECT(ADDRESS(ROW(Y435),COLUMN(T435))&amp;":"&amp;ADDRESS(ROW(Y435)+MATCH("?*",Y436:Y463,0)-1,COLUMN(T435)))=5,"",INDIRECT(ADDRESS(ROW(Y435),COLUMN(M435))&amp;":"&amp;ADDRESS(ROW(Y435)+MATCH("?*",Y436:Y463,0)-1,COLUMN(M435)))))),"")</f>
        <v>Agua, Luz, Tierra, Agua, Aire, Tierra, Agua, Aire, Oscuridad, Agua, Aire, Oscuridad, Variable</v>
      </c>
      <c r="AF435" s="15" t="str">
        <f ca="1">IF($AB435="","",IF(OR([1]Tablas!A$1&gt;MATCH("?*",$AB436:$AB452,0),INDEX($T:$T,ROW($M434)+[1]Tablas!A$1)&lt;5),"",IF(INDEX($T:$T,ROW($M434)+[1]Tablas!A$1)&lt;6,"000",SUBSTITUTE(SUBSTITUTE(SUBSTITUTE(SUBSTITUTE(SUBSTITUTE(SUBSTITUTE(SUBSTITUTE(INDIRECT(ADDRESS(ROW($M434)+[1]Tablas!A$1,COLUMN($M435))),", ",""),"Aire","1"),"Agua","2"),"Fuego","3"),"Tierra","4"),"Luz","5"),"Oscuridad","6"))))</f>
        <v>254</v>
      </c>
      <c r="AG435" s="15" t="str">
        <f ca="1">IF($AB435="","",IF(OR([1]Tablas!B$1&gt;MATCH("?*",$AB436:$AB452,0),INDEX($T:$T,ROW($M434)+[1]Tablas!B$1)&lt;5),"",IF(INDEX($T:$T,ROW($M434)+[1]Tablas!B$1)&lt;6,"000",SUBSTITUTE(SUBSTITUTE(SUBSTITUTE(SUBSTITUTE(SUBSTITUTE(SUBSTITUTE(SUBSTITUTE(INDIRECT(ADDRESS(ROW($M434)+[1]Tablas!B$1,COLUMN($M435))),", ",""),"Aire","1"),"Agua","2"),"Fuego","3"),"Tierra","4"),"Luz","5"),"Oscuridad","6"))))</f>
        <v>214</v>
      </c>
      <c r="AH435" s="15" t="str">
        <f ca="1">IF($AB435="","",IF(OR([1]Tablas!C$1&gt;MATCH("?*",$AB436:$AB452,0),INDEX($T:$T,ROW($M434)+[1]Tablas!C$1)&lt;5),"",IF(INDEX($T:$T,ROW($M434)+[1]Tablas!C$1)&lt;6,"000",SUBSTITUTE(SUBSTITUTE(SUBSTITUTE(SUBSTITUTE(SUBSTITUTE(SUBSTITUTE(SUBSTITUTE(INDIRECT(ADDRESS(ROW($M434)+[1]Tablas!C$1,COLUMN($M435))),", ",""),"Aire","1"),"Agua","2"),"Fuego","3"),"Tierra","4"),"Luz","5"),"Oscuridad","6"))))</f>
        <v/>
      </c>
      <c r="AI435" s="15" t="str">
        <f ca="1">IF($AB435="","",IF(OR([1]Tablas!D$1&gt;MATCH("?*",$AB436:$AB452,0),INDEX($T:$T,ROW($M434)+[1]Tablas!D$1)&lt;5),"",IF(INDEX($T:$T,ROW($M434)+[1]Tablas!D$1)&lt;6,"000",SUBSTITUTE(SUBSTITUTE(SUBSTITUTE(SUBSTITUTE(SUBSTITUTE(SUBSTITUTE(SUBSTITUTE(INDIRECT(ADDRESS(ROW($M434)+[1]Tablas!D$1,COLUMN($M435))),", ",""),"Aire","1"),"Agua","2"),"Fuego","3"),"Tierra","4"),"Luz","5"),"Oscuridad","6"))))</f>
        <v>000</v>
      </c>
      <c r="AJ435" s="15" t="str">
        <f ca="1">IF($AB435="","",IF(OR([1]Tablas!E$1&gt;MATCH("?*",$AB436:$AB452,0),INDEX($T:$T,ROW($M434)+[1]Tablas!E$1)&lt;5),"",IF(INDEX($T:$T,ROW($M434)+[1]Tablas!E$1)&lt;6,"000",SUBSTITUTE(SUBSTITUTE(SUBSTITUTE(SUBSTITUTE(SUBSTITUTE(SUBSTITUTE(SUBSTITUTE(INDIRECT(ADDRESS(ROW($M434)+[1]Tablas!E$1,COLUMN($M435))),", ",""),"Aire","1"),"Agua","2"),"Fuego","3"),"Tierra","4"),"Luz","5"),"Oscuridad","6"))))</f>
        <v>000</v>
      </c>
      <c r="AK435" s="15" t="str">
        <f ca="1">IF($AB435="","",IF(OR([1]Tablas!F$1&gt;MATCH("?*",$AB436:$AB452,0),INDEX($T:$T,ROW($M434)+[1]Tablas!F$1)&lt;5),"",IF(INDEX($T:$T,ROW($M434)+[1]Tablas!F$1)&lt;6,"000",SUBSTITUTE(SUBSTITUTE(SUBSTITUTE(SUBSTITUTE(SUBSTITUTE(SUBSTITUTE(SUBSTITUTE(INDIRECT(ADDRESS(ROW($M434)+[1]Tablas!F$1,COLUMN($M435))),", ",""),"Aire","1"),"Agua","2"),"Fuego","3"),"Tierra","4"),"Luz","5"),"Oscuridad","6"))))</f>
        <v/>
      </c>
    </row>
    <row r="436" spans="1:37" x14ac:dyDescent="0.25">
      <c r="A436" s="68"/>
      <c r="C436" s="15" t="str">
        <f>IFERROR(VALUE(MID(B436,FIND("(",B436)+1,FIND(")",B436)-FIND("(",B436)-4)),"")</f>
        <v/>
      </c>
      <c r="D436" s="15" t="str">
        <f>IFERROR(VALUE(RIGHT(B436,1)),"")</f>
        <v/>
      </c>
      <c r="E436" s="15" t="s">
        <v>184</v>
      </c>
      <c r="F436" s="15" t="str">
        <f t="array" ref="F436">IF(C436&lt;&gt;"",ADDRESS(ROW(C436),COLUMN(C436))&amp;":"&amp;ADDRESS(ROW(C436)-1+MATCH(TRUE,C437:$C$463&lt;&gt;"",0),COLUMN(U436)),F435)</f>
        <v>$C$435:$U$440</v>
      </c>
      <c r="G436" s="18" t="s">
        <v>340</v>
      </c>
      <c r="H436" s="29" t="s">
        <v>343</v>
      </c>
      <c r="M436" s="18" t="str">
        <f>IFERROR(VLOOKUP(G436,ListaEfectos!$A$4:$F$77,6,0),"")</f>
        <v>Agua, Aire, Tierra</v>
      </c>
      <c r="N436" s="46" t="str">
        <f>IF(G436="requerimiento","Desventaja",IFERROR(IF(VLOOKUP($G436,ListaEfectos!$A$4:$F$77,1,0)&lt;&gt;"","Efecto"),IFERROR(IF(VLOOKUP($G436,ListaDesventajas!$A$2:$A$24,1,0)&lt;&gt;"","Desventaja"),G436)))</f>
        <v>Efecto</v>
      </c>
      <c r="O436" s="17">
        <f ca="1">IF($N436="Efecto",IFERROR(VLOOKUP(H436,INDIRECT(VLOOKUP($G436,ListaEfectos!$A$4:$F$77,2,0)),2,0),0),IF($N436="Desventaja",IFERROR(VLOOKUP(H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10</v>
      </c>
      <c r="P436" s="15">
        <f ca="1">IF($N436="Efecto",IFERROR(VLOOKUP(I436,INDIRECT(VLOOKUP($G436,ListaEfectos!$A$4:$F$77,2,0)),2,0),0),IF($N436="Desventaja",IFERROR(VLOOKUP(I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0</v>
      </c>
      <c r="Q436" s="15">
        <f ca="1">IF($N436="Efecto",IFERROR(VLOOKUP(J436,INDIRECT(VLOOKUP($G436,ListaEfectos!$A$4:$F$77,2,0)),2,0),0),IF($N436="Desventaja",IFERROR(VLOOKUP(J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0</v>
      </c>
      <c r="R436" s="15">
        <f ca="1">IF($N436="Efecto",IFERROR(VLOOKUP(K436,INDIRECT(VLOOKUP($G436,ListaEfectos!$A$4:$F$77,2,0)),2,0),0),IF($N436="Desventaja",IFERROR(VLOOKUP(K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0</v>
      </c>
      <c r="S436" s="15">
        <f ca="1">IF($N436="Efecto",IFERROR(VLOOKUP(L436,INDIRECT(VLOOKUP($G436,ListaEfectos!$A$4:$F$77,2,0)),2,0),0),IF($N436="Desventaja",IFERROR(VLOOKUP(L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0</v>
      </c>
      <c r="T436" s="52">
        <f t="shared" ca="1" si="117"/>
        <v>10</v>
      </c>
      <c r="V436" s="15" t="str">
        <f t="shared" si="118"/>
        <v>Habilidad de Contraataque (+50)</v>
      </c>
      <c r="W436" s="15" t="str">
        <f t="shared" si="119"/>
        <v/>
      </c>
      <c r="X436" s="15" t="str">
        <f t="shared" si="120"/>
        <v/>
      </c>
      <c r="Y436" s="34" t="str">
        <f ca="1">IF(B436="","",_xlfn.TEXTJOIN(", ",TRUE,INDIRECT(ADDRESS(ROW(V436),COLUMN(V436))&amp;":"&amp;ADDRESS(ROW(V436)+IFERROR(MATCH("*",B438:B443,0)-1,6),COLUMN(V436)))))</f>
        <v/>
      </c>
      <c r="Z436" s="34" t="str">
        <f t="shared" ca="1" si="107"/>
        <v/>
      </c>
      <c r="AA436" s="34" t="str">
        <f t="shared" ca="1" si="108"/>
        <v/>
      </c>
      <c r="AB436" s="61" t="str">
        <f t="shared" ca="1" si="122"/>
        <v/>
      </c>
      <c r="AC436" s="62" t="str">
        <f t="shared" ca="1" si="123"/>
        <v/>
      </c>
      <c r="AD436" s="56" t="str">
        <f t="shared" si="124"/>
        <v/>
      </c>
      <c r="AE436" s="15" t="str">
        <f ca="1">IFERROR(IF(Y436="","",_xlfn.TEXTJOIN(", ",TRUE,IF(INDIRECT(ADDRESS(ROW(Y436),COLUMN(T436))&amp;":"&amp;ADDRESS(ROW(Y436)+MATCH("?*",Y437:Y463,0)-1,COLUMN(T436)))=5,"",INDIRECT(ADDRESS(ROW(Y436),COLUMN(M436))&amp;":"&amp;ADDRESS(ROW(Y436)+MATCH("?*",Y437:Y463,0)-1,COLUMN(M436)))))),"")</f>
        <v/>
      </c>
      <c r="AF436" s="15" t="str">
        <f ca="1">IF($AB436="","",IF(OR([1]Tablas!A$1&gt;MATCH("?*",$AB437:$AB453,0),INDEX($T:$T,ROW($M435)+[1]Tablas!A$1)&lt;5),"",IF(INDEX($T:$T,ROW($M435)+[1]Tablas!A$1)&lt;6,"000",SUBSTITUTE(SUBSTITUTE(SUBSTITUTE(SUBSTITUTE(SUBSTITUTE(SUBSTITUTE(SUBSTITUTE(INDIRECT(ADDRESS(ROW($M435)+[1]Tablas!A$1,COLUMN($M436))),", ",""),"Aire","1"),"Agua","2"),"Fuego","3"),"Tierra","4"),"Luz","5"),"Oscuridad","6"))))</f>
        <v/>
      </c>
      <c r="AG436" s="15" t="str">
        <f ca="1">IF($AB436="","",IF(OR([1]Tablas!B$1&gt;MATCH("?*",$AB437:$AB453,0),INDEX($T:$T,ROW($M435)+[1]Tablas!B$1)&lt;5),"",IF(INDEX($T:$T,ROW($M435)+[1]Tablas!B$1)&lt;6,"000",SUBSTITUTE(SUBSTITUTE(SUBSTITUTE(SUBSTITUTE(SUBSTITUTE(SUBSTITUTE(SUBSTITUTE(INDIRECT(ADDRESS(ROW($M435)+[1]Tablas!B$1,COLUMN($M436))),", ",""),"Aire","1"),"Agua","2"),"Fuego","3"),"Tierra","4"),"Luz","5"),"Oscuridad","6"))))</f>
        <v/>
      </c>
      <c r="AH436" s="15" t="str">
        <f ca="1">IF($AB436="","",IF(OR([1]Tablas!C$1&gt;MATCH("?*",$AB437:$AB453,0),INDEX($T:$T,ROW($M435)+[1]Tablas!C$1)&lt;5),"",IF(INDEX($T:$T,ROW($M435)+[1]Tablas!C$1)&lt;6,"000",SUBSTITUTE(SUBSTITUTE(SUBSTITUTE(SUBSTITUTE(SUBSTITUTE(SUBSTITUTE(SUBSTITUTE(INDIRECT(ADDRESS(ROW($M435)+[1]Tablas!C$1,COLUMN($M436))),", ",""),"Aire","1"),"Agua","2"),"Fuego","3"),"Tierra","4"),"Luz","5"),"Oscuridad","6"))))</f>
        <v/>
      </c>
      <c r="AI436" s="15" t="str">
        <f ca="1">IF($AB436="","",IF(OR([1]Tablas!D$1&gt;MATCH("?*",$AB437:$AB453,0),INDEX($T:$T,ROW($M435)+[1]Tablas!D$1)&lt;5),"",IF(INDEX($T:$T,ROW($M435)+[1]Tablas!D$1)&lt;6,"000",SUBSTITUTE(SUBSTITUTE(SUBSTITUTE(SUBSTITUTE(SUBSTITUTE(SUBSTITUTE(SUBSTITUTE(INDIRECT(ADDRESS(ROW($M435)+[1]Tablas!D$1,COLUMN($M436))),", ",""),"Aire","1"),"Agua","2"),"Fuego","3"),"Tierra","4"),"Luz","5"),"Oscuridad","6"))))</f>
        <v/>
      </c>
      <c r="AJ436" s="15" t="str">
        <f ca="1">IF($AB436="","",IF(OR([1]Tablas!E$1&gt;MATCH("?*",$AB437:$AB453,0),INDEX($T:$T,ROW($M435)+[1]Tablas!E$1)&lt;5),"",IF(INDEX($T:$T,ROW($M435)+[1]Tablas!E$1)&lt;6,"000",SUBSTITUTE(SUBSTITUTE(SUBSTITUTE(SUBSTITUTE(SUBSTITUTE(SUBSTITUTE(SUBSTITUTE(INDIRECT(ADDRESS(ROW($M435)+[1]Tablas!E$1,COLUMN($M436))),", ",""),"Aire","1"),"Agua","2"),"Fuego","3"),"Tierra","4"),"Luz","5"),"Oscuridad","6"))))</f>
        <v/>
      </c>
      <c r="AK436" s="15" t="str">
        <f ca="1">IF($AB436="","",IF(OR([1]Tablas!F$1&gt;MATCH("?*",$AB437:$AB453,0),INDEX($T:$T,ROW($M435)+[1]Tablas!F$1)&lt;5),"",IF(INDEX($T:$T,ROW($M435)+[1]Tablas!F$1)&lt;6,"000",SUBSTITUTE(SUBSTITUTE(SUBSTITUTE(SUBSTITUTE(SUBSTITUTE(SUBSTITUTE(SUBSTITUTE(INDIRECT(ADDRESS(ROW($M435)+[1]Tablas!F$1,COLUMN($M436))),", ",""),"Aire","1"),"Agua","2"),"Fuego","3"),"Tierra","4"),"Luz","5"),"Oscuridad","6"))))</f>
        <v/>
      </c>
    </row>
    <row r="437" spans="1:37" x14ac:dyDescent="0.25">
      <c r="A437" s="68"/>
      <c r="C437" s="15" t="str">
        <f>IFERROR(VALUE(MID(B437,FIND("(",B437)+1,FIND(")",B437)-FIND("(",B437)-4)),"")</f>
        <v/>
      </c>
      <c r="D437" s="15" t="str">
        <f>IFERROR(VALUE(RIGHT(B437,1)),"")</f>
        <v/>
      </c>
      <c r="E437" s="15" t="s">
        <v>237</v>
      </c>
      <c r="F437" s="15" t="str">
        <f t="array" ref="F437">IF(C437&lt;&gt;"",ADDRESS(ROW(C437),COLUMN(C437))&amp;":"&amp;ADDRESS(ROW(C437)-1+MATCH(TRUE,C438:$C$463&lt;&gt;"",0),COLUMN(U437)),F436)</f>
        <v>$C$435:$U$440</v>
      </c>
      <c r="G437" s="18" t="s">
        <v>61</v>
      </c>
      <c r="H437" s="28" t="s">
        <v>1116</v>
      </c>
      <c r="M437" s="18" t="str">
        <f>IFERROR(VLOOKUP(G437,ListaEfectos!$A$4:$F$77,6,0),"")</f>
        <v>Agua, Aire, Oscuridad</v>
      </c>
      <c r="N437" s="46" t="str">
        <f>IF(G437="requerimiento","Desventaja",IFERROR(IF(VLOOKUP($G437,ListaEfectos!$A$4:$F$77,1,0)&lt;&gt;"","Efecto"),IFERROR(IF(VLOOKUP($G437,ListaDesventajas!$A$2:$A$24,1,0)&lt;&gt;"","Desventaja"),G437)))</f>
        <v>Efecto</v>
      </c>
      <c r="O437" s="17">
        <f ca="1">IF($N437="Efecto",IFERROR(VLOOKUP(H437,INDIRECT(VLOOKUP($G437,ListaEfectos!$A$4:$F$77,2,0)),2,0),0),IF($N437="Desventaja",IFERROR(VLOOKUP(H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0</v>
      </c>
      <c r="P437" s="15">
        <f ca="1">IF($N437="Efecto",IFERROR(VLOOKUP(I437,INDIRECT(VLOOKUP($G437,ListaEfectos!$A$4:$F$77,2,0)),2,0),0),IF($N437="Desventaja",IFERROR(VLOOKUP(I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0</v>
      </c>
      <c r="Q437" s="15">
        <f ca="1">IF($N437="Efecto",IFERROR(VLOOKUP(J437,INDIRECT(VLOOKUP($G437,ListaEfectos!$A$4:$F$77,2,0)),2,0),0),IF($N437="Desventaja",IFERROR(VLOOKUP(J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0</v>
      </c>
      <c r="R437" s="15">
        <f ca="1">IF($N437="Efecto",IFERROR(VLOOKUP(K437,INDIRECT(VLOOKUP($G437,ListaEfectos!$A$4:$F$77,2,0)),2,0),0),IF($N437="Desventaja",IFERROR(VLOOKUP(K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0</v>
      </c>
      <c r="S437" s="15">
        <f ca="1">IF($N437="Efecto",IFERROR(VLOOKUP(L437,INDIRECT(VLOOKUP($G437,ListaEfectos!$A$4:$F$77,2,0)),2,0),0),IF($N437="Desventaja",IFERROR(VLOOKUP(L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0</v>
      </c>
      <c r="T437" s="52">
        <f t="shared" ca="1" si="117"/>
        <v>0</v>
      </c>
      <c r="V437" s="15" t="str">
        <f t="shared" si="118"/>
        <v>Ataque indirecto (Nv 2)</v>
      </c>
      <c r="W437" s="15" t="str">
        <f t="shared" si="119"/>
        <v/>
      </c>
      <c r="X437" s="15" t="str">
        <f t="shared" si="120"/>
        <v/>
      </c>
      <c r="Y437" s="34" t="str">
        <f ca="1">IF(B437="","",_xlfn.TEXTJOIN(", ",TRUE,INDIRECT(ADDRESS(ROW(V437),COLUMN(V437))&amp;":"&amp;ADDRESS(ROW(V437)+IFERROR(MATCH("*",B439:B444,0)-1,6),COLUMN(V437)))))</f>
        <v/>
      </c>
      <c r="Z437" s="34" t="str">
        <f t="shared" ca="1" si="107"/>
        <v/>
      </c>
      <c r="AA437" s="34" t="str">
        <f t="shared" ca="1" si="108"/>
        <v/>
      </c>
      <c r="AB437" s="61" t="str">
        <f t="shared" ca="1" si="122"/>
        <v/>
      </c>
      <c r="AC437" s="62" t="str">
        <f t="shared" ca="1" si="123"/>
        <v/>
      </c>
      <c r="AD437" s="56" t="str">
        <f t="shared" si="124"/>
        <v/>
      </c>
      <c r="AE437" s="15" t="str">
        <f ca="1">IFERROR(IF(Y437="","",_xlfn.TEXTJOIN(", ",TRUE,IF(INDIRECT(ADDRESS(ROW(Y437),COLUMN(T437))&amp;":"&amp;ADDRESS(ROW(Y437)+MATCH("?*",Y438:Y463,0)-1,COLUMN(T437)))=5,"",INDIRECT(ADDRESS(ROW(Y437),COLUMN(M437))&amp;":"&amp;ADDRESS(ROW(Y437)+MATCH("?*",Y438:Y463,0)-1,COLUMN(M437)))))),"")</f>
        <v/>
      </c>
      <c r="AF437" s="15" t="str">
        <f ca="1">IF($AB437="","",IF(OR([1]Tablas!A$1&gt;MATCH("?*",$AB438:$AB454,0),INDEX($T:$T,ROW($M436)+[1]Tablas!A$1)&lt;5),"",IF(INDEX($T:$T,ROW($M436)+[1]Tablas!A$1)&lt;6,"000",SUBSTITUTE(SUBSTITUTE(SUBSTITUTE(SUBSTITUTE(SUBSTITUTE(SUBSTITUTE(SUBSTITUTE(INDIRECT(ADDRESS(ROW($M436)+[1]Tablas!A$1,COLUMN($M437))),", ",""),"Aire","1"),"Agua","2"),"Fuego","3"),"Tierra","4"),"Luz","5"),"Oscuridad","6"))))</f>
        <v/>
      </c>
      <c r="AG437" s="15" t="str">
        <f ca="1">IF($AB437="","",IF(OR([1]Tablas!B$1&gt;MATCH("?*",$AB438:$AB454,0),INDEX($T:$T,ROW($M436)+[1]Tablas!B$1)&lt;5),"",IF(INDEX($T:$T,ROW($M436)+[1]Tablas!B$1)&lt;6,"000",SUBSTITUTE(SUBSTITUTE(SUBSTITUTE(SUBSTITUTE(SUBSTITUTE(SUBSTITUTE(SUBSTITUTE(INDIRECT(ADDRESS(ROW($M436)+[1]Tablas!B$1,COLUMN($M437))),", ",""),"Aire","1"),"Agua","2"),"Fuego","3"),"Tierra","4"),"Luz","5"),"Oscuridad","6"))))</f>
        <v/>
      </c>
      <c r="AH437" s="15" t="str">
        <f ca="1">IF($AB437="","",IF(OR([1]Tablas!C$1&gt;MATCH("?*",$AB438:$AB454,0),INDEX($T:$T,ROW($M436)+[1]Tablas!C$1)&lt;5),"",IF(INDEX($T:$T,ROW($M436)+[1]Tablas!C$1)&lt;6,"000",SUBSTITUTE(SUBSTITUTE(SUBSTITUTE(SUBSTITUTE(SUBSTITUTE(SUBSTITUTE(SUBSTITUTE(INDIRECT(ADDRESS(ROW($M436)+[1]Tablas!C$1,COLUMN($M437))),", ",""),"Aire","1"),"Agua","2"),"Fuego","3"),"Tierra","4"),"Luz","5"),"Oscuridad","6"))))</f>
        <v/>
      </c>
      <c r="AI437" s="15" t="str">
        <f ca="1">IF($AB437="","",IF(OR([1]Tablas!D$1&gt;MATCH("?*",$AB438:$AB454,0),INDEX($T:$T,ROW($M436)+[1]Tablas!D$1)&lt;5),"",IF(INDEX($T:$T,ROW($M436)+[1]Tablas!D$1)&lt;6,"000",SUBSTITUTE(SUBSTITUTE(SUBSTITUTE(SUBSTITUTE(SUBSTITUTE(SUBSTITUTE(SUBSTITUTE(INDIRECT(ADDRESS(ROW($M436)+[1]Tablas!D$1,COLUMN($M437))),", ",""),"Aire","1"),"Agua","2"),"Fuego","3"),"Tierra","4"),"Luz","5"),"Oscuridad","6"))))</f>
        <v/>
      </c>
      <c r="AJ437" s="15" t="str">
        <f ca="1">IF($AB437="","",IF(OR([1]Tablas!E$1&gt;MATCH("?*",$AB438:$AB454,0),INDEX($T:$T,ROW($M436)+[1]Tablas!E$1)&lt;5),"",IF(INDEX($T:$T,ROW($M436)+[1]Tablas!E$1)&lt;6,"000",SUBSTITUTE(SUBSTITUTE(SUBSTITUTE(SUBSTITUTE(SUBSTITUTE(SUBSTITUTE(SUBSTITUTE(INDIRECT(ADDRESS(ROW($M436)+[1]Tablas!E$1,COLUMN($M437))),", ",""),"Aire","1"),"Agua","2"),"Fuego","3"),"Tierra","4"),"Luz","5"),"Oscuridad","6"))))</f>
        <v/>
      </c>
      <c r="AK437" s="15" t="str">
        <f ca="1">IF($AB437="","",IF(OR([1]Tablas!F$1&gt;MATCH("?*",$AB438:$AB454,0),INDEX($T:$T,ROW($M436)+[1]Tablas!F$1)&lt;5),"",IF(INDEX($T:$T,ROW($M436)+[1]Tablas!F$1)&lt;6,"000",SUBSTITUTE(SUBSTITUTE(SUBSTITUTE(SUBSTITUTE(SUBSTITUTE(SUBSTITUTE(SUBSTITUTE(INDIRECT(ADDRESS(ROW($M436)+[1]Tablas!F$1,COLUMN($M437))),", ",""),"Aire","1"),"Agua","2"),"Fuego","3"),"Tierra","4"),"Luz","5"),"Oscuridad","6"))))</f>
        <v/>
      </c>
    </row>
    <row r="438" spans="1:37" ht="15" customHeight="1" x14ac:dyDescent="0.25">
      <c r="A438" s="68"/>
      <c r="C438" s="15" t="str">
        <f>IFERROR(VALUE(MID(B438,FIND("(",B438)+1,FIND(")",B438)-FIND("(",B438)-4)),"")</f>
        <v/>
      </c>
      <c r="D438" s="15" t="str">
        <f>IFERROR(VALUE(RIGHT(B438,1)),"")</f>
        <v/>
      </c>
      <c r="E438" s="15" t="s">
        <v>238</v>
      </c>
      <c r="F438" s="15" t="str">
        <f t="array" ref="F438">IF(C438&lt;&gt;"",ADDRESS(ROW(C438),COLUMN(C438))&amp;":"&amp;ADDRESS(ROW(C438)-1+MATCH(TRUE,C441:$C$463&lt;&gt;"",0),COLUMN(U438)),F437)</f>
        <v>$C$435:$U$440</v>
      </c>
      <c r="G438" s="18" t="s">
        <v>238</v>
      </c>
      <c r="H438" s="29" t="s">
        <v>358</v>
      </c>
      <c r="M438" s="18" t="str">
        <f>IFERROR(VLOOKUP(G438,ListaEfectos!$A$4:$F$77,6,0),"")</f>
        <v>Agua, Aire, Oscuridad</v>
      </c>
      <c r="N438" s="46" t="str">
        <f>IF(G438="requerimiento","Desventaja",IFERROR(IF(VLOOKUP($G438,ListaEfectos!$A$4:$F$77,1,0)&lt;&gt;"","Efecto"),IFERROR(IF(VLOOKUP($G438,ListaDesventajas!$A$2:$A$24,1,0)&lt;&gt;"","Desventaja"),G438)))</f>
        <v>Efecto</v>
      </c>
      <c r="O438" s="17">
        <f ca="1">IF($N438="Efecto",IFERROR(VLOOKUP(H438,INDIRECT(VLOOKUP($G438,ListaEfectos!$A$4:$F$77,2,0)),2,0),0),IF($N438="Desventaja",IFERROR(VLOOKUP(H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5</v>
      </c>
      <c r="P438" s="15">
        <f ca="1">IF($N438="Efecto",IFERROR(VLOOKUP(I438,INDIRECT(VLOOKUP($G438,ListaEfectos!$A$4:$F$77,2,0)),2,0),0),IF($N438="Desventaja",IFERROR(VLOOKUP(I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0</v>
      </c>
      <c r="Q438" s="15">
        <f ca="1">IF($N438="Efecto",IFERROR(VLOOKUP(J438,INDIRECT(VLOOKUP($G438,ListaEfectos!$A$4:$F$77,2,0)),2,0),0),IF($N438="Desventaja",IFERROR(VLOOKUP(J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0</v>
      </c>
      <c r="R438" s="15">
        <f ca="1">IF($N438="Efecto",IFERROR(VLOOKUP(K438,INDIRECT(VLOOKUP($G438,ListaEfectos!$A$4:$F$77,2,0)),2,0),0),IF($N438="Desventaja",IFERROR(VLOOKUP(K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0</v>
      </c>
      <c r="S438" s="15">
        <f ca="1">IF($N438="Efecto",IFERROR(VLOOKUP(L438,INDIRECT(VLOOKUP($G438,ListaEfectos!$A$4:$F$77,2,0)),2,0),0),IF($N438="Desventaja",IFERROR(VLOOKUP(L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0</v>
      </c>
      <c r="T438" s="52">
        <f t="shared" ca="1" si="117"/>
        <v>5</v>
      </c>
      <c r="V438" s="15" t="str">
        <f t="shared" si="118"/>
        <v>Ataque adicional limitado (+1)</v>
      </c>
      <c r="W438" s="15" t="str">
        <f t="shared" si="119"/>
        <v/>
      </c>
      <c r="X438" s="15" t="str">
        <f t="shared" si="120"/>
        <v/>
      </c>
      <c r="Y438" s="34" t="str">
        <f ca="1">IF(B438="","",_xlfn.TEXTJOIN(", ",TRUE,INDIRECT(ADDRESS(ROW(V438),COLUMN(V438))&amp;":"&amp;ADDRESS(ROW(V438)+IFERROR(MATCH("*",B440:B445,0)-1,6),COLUMN(V438)))))</f>
        <v/>
      </c>
      <c r="Z438" s="34" t="str">
        <f t="shared" ca="1" si="107"/>
        <v/>
      </c>
      <c r="AA438" s="34" t="str">
        <f t="shared" ca="1" si="108"/>
        <v/>
      </c>
      <c r="AB438" s="61" t="str">
        <f t="shared" ca="1" si="122"/>
        <v/>
      </c>
      <c r="AC438" s="62" t="str">
        <f t="shared" ca="1" si="123"/>
        <v/>
      </c>
      <c r="AD438" s="56" t="str">
        <f t="shared" si="124"/>
        <v/>
      </c>
      <c r="AE438" s="15" t="str">
        <f ca="1">IFERROR(IF(Y438="","",_xlfn.TEXTJOIN(", ",TRUE,IF(INDIRECT(ADDRESS(ROW(Y438),COLUMN(T438))&amp;":"&amp;ADDRESS(ROW(Y438)+MATCH("?*",Y439:Y463,0)-1,COLUMN(T438)))=5,"",INDIRECT(ADDRESS(ROW(Y438),COLUMN(M438))&amp;":"&amp;ADDRESS(ROW(Y438)+MATCH("?*",Y439:Y463,0)-1,COLUMN(M438)))))),"")</f>
        <v/>
      </c>
      <c r="AF438" s="15" t="str">
        <f ca="1">IF($AB438="","",IF(OR([1]Tablas!A$1&gt;MATCH("?*",$AB439:$AB455,0),INDEX($T:$T,ROW($M437)+[1]Tablas!A$1)&lt;5),"",IF(INDEX($T:$T,ROW($M437)+[1]Tablas!A$1)&lt;6,"000",SUBSTITUTE(SUBSTITUTE(SUBSTITUTE(SUBSTITUTE(SUBSTITUTE(SUBSTITUTE(SUBSTITUTE(INDIRECT(ADDRESS(ROW($M437)+[1]Tablas!A$1,COLUMN($M438))),", ",""),"Aire","1"),"Agua","2"),"Fuego","3"),"Tierra","4"),"Luz","5"),"Oscuridad","6"))))</f>
        <v/>
      </c>
      <c r="AG438" s="15" t="str">
        <f ca="1">IF($AB438="","",IF(OR([1]Tablas!B$1&gt;MATCH("?*",$AB439:$AB455,0),INDEX($T:$T,ROW($M437)+[1]Tablas!B$1)&lt;5),"",IF(INDEX($T:$T,ROW($M437)+[1]Tablas!B$1)&lt;6,"000",SUBSTITUTE(SUBSTITUTE(SUBSTITUTE(SUBSTITUTE(SUBSTITUTE(SUBSTITUTE(SUBSTITUTE(INDIRECT(ADDRESS(ROW($M437)+[1]Tablas!B$1,COLUMN($M438))),", ",""),"Aire","1"),"Agua","2"),"Fuego","3"),"Tierra","4"),"Luz","5"),"Oscuridad","6"))))</f>
        <v/>
      </c>
      <c r="AH438" s="15" t="str">
        <f ca="1">IF($AB438="","",IF(OR([1]Tablas!C$1&gt;MATCH("?*",$AB439:$AB455,0),INDEX($T:$T,ROW($M437)+[1]Tablas!C$1)&lt;5),"",IF(INDEX($T:$T,ROW($M437)+[1]Tablas!C$1)&lt;6,"000",SUBSTITUTE(SUBSTITUTE(SUBSTITUTE(SUBSTITUTE(SUBSTITUTE(SUBSTITUTE(SUBSTITUTE(INDIRECT(ADDRESS(ROW($M437)+[1]Tablas!C$1,COLUMN($M438))),", ",""),"Aire","1"),"Agua","2"),"Fuego","3"),"Tierra","4"),"Luz","5"),"Oscuridad","6"))))</f>
        <v/>
      </c>
      <c r="AI438" s="15" t="str">
        <f ca="1">IF($AB438="","",IF(OR([1]Tablas!D$1&gt;MATCH("?*",$AB439:$AB455,0),INDEX($T:$T,ROW($M437)+[1]Tablas!D$1)&lt;5),"",IF(INDEX($T:$T,ROW($M437)+[1]Tablas!D$1)&lt;6,"000",SUBSTITUTE(SUBSTITUTE(SUBSTITUTE(SUBSTITUTE(SUBSTITUTE(SUBSTITUTE(SUBSTITUTE(INDIRECT(ADDRESS(ROW($M437)+[1]Tablas!D$1,COLUMN($M438))),", ",""),"Aire","1"),"Agua","2"),"Fuego","3"),"Tierra","4"),"Luz","5"),"Oscuridad","6"))))</f>
        <v/>
      </c>
      <c r="AJ438" s="15" t="str">
        <f ca="1">IF($AB438="","",IF(OR([1]Tablas!E$1&gt;MATCH("?*",$AB439:$AB455,0),INDEX($T:$T,ROW($M437)+[1]Tablas!E$1)&lt;5),"",IF(INDEX($T:$T,ROW($M437)+[1]Tablas!E$1)&lt;6,"000",SUBSTITUTE(SUBSTITUTE(SUBSTITUTE(SUBSTITUTE(SUBSTITUTE(SUBSTITUTE(SUBSTITUTE(INDIRECT(ADDRESS(ROW($M437)+[1]Tablas!E$1,COLUMN($M438))),", ",""),"Aire","1"),"Agua","2"),"Fuego","3"),"Tierra","4"),"Luz","5"),"Oscuridad","6"))))</f>
        <v/>
      </c>
      <c r="AK438" s="15" t="str">
        <f ca="1">IF($AB438="","",IF(OR([1]Tablas!F$1&gt;MATCH("?*",$AB439:$AB455,0),INDEX($T:$T,ROW($M437)+[1]Tablas!F$1)&lt;5),"",IF(INDEX($T:$T,ROW($M437)+[1]Tablas!F$1)&lt;6,"000",SUBSTITUTE(SUBSTITUTE(SUBSTITUTE(SUBSTITUTE(SUBSTITUTE(SUBSTITUTE(SUBSTITUTE(INDIRECT(ADDRESS(ROW($M437)+[1]Tablas!F$1,COLUMN($M438))),", ",""),"Aire","1"),"Agua","2"),"Fuego","3"),"Tierra","4"),"Luz","5"),"Oscuridad","6"))))</f>
        <v/>
      </c>
    </row>
    <row r="439" spans="1:37" x14ac:dyDescent="0.25">
      <c r="A439" s="68"/>
      <c r="G439" s="18" t="s">
        <v>985</v>
      </c>
      <c r="H439" s="28" t="s">
        <v>762</v>
      </c>
      <c r="M439" s="18" t="str">
        <f>IFERROR(VLOOKUP(G439,ListaEfectos!$A$4:$F$77,6,0),"")</f>
        <v>Variable</v>
      </c>
      <c r="N439" s="46" t="str">
        <f>IF(G439="requerimiento","Desventaja",IFERROR(IF(VLOOKUP($G439,ListaEfectos!$A$4:$F$77,1,0)&lt;&gt;"","Efecto"),IFERROR(IF(VLOOKUP($G439,ListaDesventajas!$A$2:$A$24,1,0)&lt;&gt;"","Desventaja"),G439)))</f>
        <v>Efecto</v>
      </c>
      <c r="O439" s="17">
        <f ca="1">IF($N439="Efecto",IFERROR(VLOOKUP(H439,INDIRECT(VLOOKUP($G439,ListaEfectos!$A$4:$F$77,2,0)),2,0),0),IF($N439="Desventaja",IFERROR(VLOOKUP(H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5</v>
      </c>
      <c r="P439" s="15">
        <f ca="1">IF($N439="Efecto",IFERROR(VLOOKUP(I439,INDIRECT(VLOOKUP($G439,ListaEfectos!$A$4:$F$77,2,0)),2,0),0),IF($N439="Desventaja",IFERROR(VLOOKUP(I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0</v>
      </c>
      <c r="Q439" s="15">
        <f ca="1">IF($N439="Efecto",IFERROR(VLOOKUP(J439,INDIRECT(VLOOKUP($G439,ListaEfectos!$A$4:$F$77,2,0)),2,0),0),IF($N439="Desventaja",IFERROR(VLOOKUP(J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0</v>
      </c>
      <c r="R439" s="15">
        <f ca="1">IF($N439="Efecto",IFERROR(VLOOKUP(K439,INDIRECT(VLOOKUP($G439,ListaEfectos!$A$4:$F$77,2,0)),2,0),0),IF($N439="Desventaja",IFERROR(VLOOKUP(K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0</v>
      </c>
      <c r="S439" s="15">
        <f ca="1">IF($N439="Efecto",IFERROR(VLOOKUP(L439,INDIRECT(VLOOKUP($G439,ListaEfectos!$A$4:$F$77,2,0)),2,0),0),IF($N439="Desventaja",IFERROR(VLOOKUP(L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0</v>
      </c>
      <c r="T439" s="52">
        <f t="shared" ca="1" si="117"/>
        <v>5</v>
      </c>
      <c r="V439" s="15" t="str">
        <f t="shared" si="118"/>
        <v>Ataque elemental (Agua)</v>
      </c>
      <c r="W439" s="15" t="str">
        <f t="shared" si="119"/>
        <v/>
      </c>
      <c r="X439" s="15" t="str">
        <f t="shared" si="120"/>
        <v/>
      </c>
      <c r="Y439" s="34" t="str">
        <f ca="1">IF(B439="","",_xlfn.TEXTJOIN(", ",TRUE,INDIRECT(ADDRESS(ROW(V439),COLUMN(V439))&amp;":"&amp;ADDRESS(ROW(V439)+IFERROR(MATCH("*",B441:B446,0)-1,6),COLUMN(V439)))))</f>
        <v/>
      </c>
      <c r="Z439" s="34" t="str">
        <f t="shared" ca="1" si="107"/>
        <v/>
      </c>
      <c r="AA439" s="34" t="str">
        <f t="shared" ca="1" si="108"/>
        <v/>
      </c>
      <c r="AB439" s="61" t="str">
        <f t="shared" ca="1" si="122"/>
        <v/>
      </c>
      <c r="AC439" s="62" t="str">
        <f t="shared" ca="1" si="123"/>
        <v/>
      </c>
      <c r="AD439" s="56" t="str">
        <f t="shared" si="124"/>
        <v/>
      </c>
      <c r="AE439" s="15" t="str">
        <f ca="1">IFERROR(IF(Y439="","",_xlfn.TEXTJOIN(", ",TRUE,IF(INDIRECT(ADDRESS(ROW(Y439),COLUMN(T439))&amp;":"&amp;ADDRESS(ROW(Y439)+MATCH("?*",Y440:Y463,0)-1,COLUMN(T439)))=5,"",INDIRECT(ADDRESS(ROW(Y439),COLUMN(M439))&amp;":"&amp;ADDRESS(ROW(Y439)+MATCH("?*",Y440:Y463,0)-1,COLUMN(M439)))))),"")</f>
        <v/>
      </c>
      <c r="AF439" s="15" t="str">
        <f ca="1">IF($AB439="","",IF(OR([1]Tablas!A$1&gt;MATCH("?*",$AB440:$AB456,0),INDEX($T:$T,ROW($M438)+[1]Tablas!A$1)&lt;5),"",IF(INDEX($T:$T,ROW($M438)+[1]Tablas!A$1)&lt;6,"000",SUBSTITUTE(SUBSTITUTE(SUBSTITUTE(SUBSTITUTE(SUBSTITUTE(SUBSTITUTE(SUBSTITUTE(INDIRECT(ADDRESS(ROW($M438)+[1]Tablas!A$1,COLUMN($M439))),", ",""),"Aire","1"),"Agua","2"),"Fuego","3"),"Tierra","4"),"Luz","5"),"Oscuridad","6"))))</f>
        <v/>
      </c>
      <c r="AG439" s="15" t="str">
        <f ca="1">IF($AB439="","",IF(OR([1]Tablas!B$1&gt;MATCH("?*",$AB440:$AB456,0),INDEX($T:$T,ROW($M438)+[1]Tablas!B$1)&lt;5),"",IF(INDEX($T:$T,ROW($M438)+[1]Tablas!B$1)&lt;6,"000",SUBSTITUTE(SUBSTITUTE(SUBSTITUTE(SUBSTITUTE(SUBSTITUTE(SUBSTITUTE(SUBSTITUTE(INDIRECT(ADDRESS(ROW($M438)+[1]Tablas!B$1,COLUMN($M439))),", ",""),"Aire","1"),"Agua","2"),"Fuego","3"),"Tierra","4"),"Luz","5"),"Oscuridad","6"))))</f>
        <v/>
      </c>
      <c r="AH439" s="15" t="str">
        <f ca="1">IF($AB439="","",IF(OR([1]Tablas!C$1&gt;MATCH("?*",$AB440:$AB456,0),INDEX($T:$T,ROW($M438)+[1]Tablas!C$1)&lt;5),"",IF(INDEX($T:$T,ROW($M438)+[1]Tablas!C$1)&lt;6,"000",SUBSTITUTE(SUBSTITUTE(SUBSTITUTE(SUBSTITUTE(SUBSTITUTE(SUBSTITUTE(SUBSTITUTE(INDIRECT(ADDRESS(ROW($M438)+[1]Tablas!C$1,COLUMN($M439))),", ",""),"Aire","1"),"Agua","2"),"Fuego","3"),"Tierra","4"),"Luz","5"),"Oscuridad","6"))))</f>
        <v/>
      </c>
      <c r="AI439" s="15" t="str">
        <f ca="1">IF($AB439="","",IF(OR([1]Tablas!D$1&gt;MATCH("?*",$AB440:$AB456,0),INDEX($T:$T,ROW($M438)+[1]Tablas!D$1)&lt;5),"",IF(INDEX($T:$T,ROW($M438)+[1]Tablas!D$1)&lt;6,"000",SUBSTITUTE(SUBSTITUTE(SUBSTITUTE(SUBSTITUTE(SUBSTITUTE(SUBSTITUTE(SUBSTITUTE(INDIRECT(ADDRESS(ROW($M438)+[1]Tablas!D$1,COLUMN($M439))),", ",""),"Aire","1"),"Agua","2"),"Fuego","3"),"Tierra","4"),"Luz","5"),"Oscuridad","6"))))</f>
        <v/>
      </c>
      <c r="AJ439" s="15" t="str">
        <f ca="1">IF($AB439="","",IF(OR([1]Tablas!E$1&gt;MATCH("?*",$AB440:$AB456,0),INDEX($T:$T,ROW($M438)+[1]Tablas!E$1)&lt;5),"",IF(INDEX($T:$T,ROW($M438)+[1]Tablas!E$1)&lt;6,"000",SUBSTITUTE(SUBSTITUTE(SUBSTITUTE(SUBSTITUTE(SUBSTITUTE(SUBSTITUTE(SUBSTITUTE(INDIRECT(ADDRESS(ROW($M438)+[1]Tablas!E$1,COLUMN($M439))),", ",""),"Aire","1"),"Agua","2"),"Fuego","3"),"Tierra","4"),"Luz","5"),"Oscuridad","6"))))</f>
        <v/>
      </c>
      <c r="AK439" s="15" t="str">
        <f ca="1">IF($AB439="","",IF(OR([1]Tablas!F$1&gt;MATCH("?*",$AB440:$AB456,0),INDEX($T:$T,ROW($M438)+[1]Tablas!F$1)&lt;5),"",IF(INDEX($T:$T,ROW($M438)+[1]Tablas!F$1)&lt;6,"000",SUBSTITUTE(SUBSTITUTE(SUBSTITUTE(SUBSTITUTE(SUBSTITUTE(SUBSTITUTE(SUBSTITUTE(INDIRECT(ADDRESS(ROW($M438)+[1]Tablas!F$1,COLUMN($M439))),", ",""),"Aire","1"),"Agua","2"),"Fuego","3"),"Tierra","4"),"Luz","5"),"Oscuridad","6"))))</f>
        <v/>
      </c>
    </row>
    <row r="440" spans="1:37" x14ac:dyDescent="0.25">
      <c r="A440" s="68"/>
      <c r="G440" s="18" t="s">
        <v>979</v>
      </c>
      <c r="H440" s="15" t="s">
        <v>762</v>
      </c>
      <c r="M440" s="18" t="str">
        <f>IFERROR(VLOOKUP(G440,ListaEfectos!$A$4:$F$77,6,0),"")</f>
        <v/>
      </c>
      <c r="N440" s="46" t="str">
        <f>IF(G440="requerimiento","Desventaja",IFERROR(IF(VLOOKUP($G440,ListaEfectos!$A$4:$F$77,1,0)&lt;&gt;"","Efecto"),IFERROR(IF(VLOOKUP($G440,ListaDesventajas!$A$2:$A$24,1,0)&lt;&gt;"","Desventaja"),G440)))</f>
        <v>Desventaja</v>
      </c>
      <c r="O440" s="17">
        <f ca="1">IF($N440="Efecto",IFERROR(VLOOKUP(H440,INDIRECT(VLOOKUP($G440,ListaEfectos!$A$4:$F$77,2,0)),2,0),0),IF($N440="Desventaja",IFERROR(VLOOKUP(H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0</v>
      </c>
      <c r="P440" s="15">
        <f ca="1">IF($N440="Efecto",IFERROR(VLOOKUP(I440,INDIRECT(VLOOKUP($G440,ListaEfectos!$A$4:$F$77,2,0)),2,0),0),IF($N440="Desventaja",IFERROR(VLOOKUP(I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0</v>
      </c>
      <c r="Q440" s="15">
        <f ca="1">IF($N440="Efecto",IFERROR(VLOOKUP(J440,INDIRECT(VLOOKUP($G440,ListaEfectos!$A$4:$F$77,2,0)),2,0),0),IF($N440="Desventaja",IFERROR(VLOOKUP(J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0</v>
      </c>
      <c r="R440" s="15">
        <f ca="1">IF($N440="Efecto",IFERROR(VLOOKUP(K440,INDIRECT(VLOOKUP($G440,ListaEfectos!$A$4:$F$77,2,0)),2,0),0),IF($N440="Desventaja",IFERROR(VLOOKUP(K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0</v>
      </c>
      <c r="S440" s="15">
        <f ca="1">IF($N440="Efecto",IFERROR(VLOOKUP(L440,INDIRECT(VLOOKUP($G440,ListaEfectos!$A$4:$F$77,2,0)),2,0),0),IF($N440="Desventaja",IFERROR(VLOOKUP(L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0</v>
      </c>
      <c r="T440" s="52">
        <f t="shared" ca="1" si="117"/>
        <v>0</v>
      </c>
      <c r="V440" s="15" t="str">
        <f t="shared" si="118"/>
        <v/>
      </c>
      <c r="W440" s="15" t="str">
        <f t="shared" si="119"/>
        <v>Atadura Elemental (Agua)</v>
      </c>
      <c r="X440" s="15" t="str">
        <f t="shared" si="120"/>
        <v/>
      </c>
      <c r="Y440" s="34" t="str">
        <f ca="1">IF(B440="","",_xlfn.TEXTJOIN(", ",TRUE,INDIRECT(ADDRESS(ROW(V440),COLUMN(V440))&amp;":"&amp;ADDRESS(ROW(V440)+IFERROR(MATCH("*",B443:B447,0)-1,6),COLUMN(V440)))))</f>
        <v/>
      </c>
      <c r="Z440" s="34" t="str">
        <f t="shared" ca="1" si="107"/>
        <v/>
      </c>
      <c r="AA440" s="34" t="str">
        <f t="shared" ca="1" si="108"/>
        <v/>
      </c>
      <c r="AB440" s="61" t="str">
        <f t="shared" ca="1" si="122"/>
        <v/>
      </c>
      <c r="AC440" s="62" t="str">
        <f t="shared" ca="1" si="123"/>
        <v/>
      </c>
      <c r="AD440" s="56" t="str">
        <f t="shared" si="124"/>
        <v/>
      </c>
      <c r="AE440" s="15" t="str">
        <f ca="1">IFERROR(IF(Y440="","",_xlfn.TEXTJOIN(", ",TRUE,IF(INDIRECT(ADDRESS(ROW(Y440),COLUMN(T440))&amp;":"&amp;ADDRESS(ROW(Y440)+MATCH("?*",Y441:Y463,0)-1,COLUMN(T440)))=5,"",INDIRECT(ADDRESS(ROW(Y440),COLUMN(M440))&amp;":"&amp;ADDRESS(ROW(Y440)+MATCH("?*",Y441:Y463,0)-1,COLUMN(M440)))))),"")</f>
        <v/>
      </c>
      <c r="AF440" s="15" t="str">
        <f ca="1">IF($AB440="","",IF(OR([1]Tablas!A$1&gt;MATCH("?*",$AB441:$AB457,0),INDEX($T:$T,ROW($M439)+[1]Tablas!A$1)&lt;5),"",IF(INDEX($T:$T,ROW($M439)+[1]Tablas!A$1)&lt;6,"000",SUBSTITUTE(SUBSTITUTE(SUBSTITUTE(SUBSTITUTE(SUBSTITUTE(SUBSTITUTE(SUBSTITUTE(INDIRECT(ADDRESS(ROW($M439)+[1]Tablas!A$1,COLUMN($M440))),", ",""),"Aire","1"),"Agua","2"),"Fuego","3"),"Tierra","4"),"Luz","5"),"Oscuridad","6"))))</f>
        <v/>
      </c>
      <c r="AG440" s="15" t="str">
        <f ca="1">IF($AB440="","",IF(OR([1]Tablas!B$1&gt;MATCH("?*",$AB441:$AB457,0),INDEX($T:$T,ROW($M439)+[1]Tablas!B$1)&lt;5),"",IF(INDEX($T:$T,ROW($M439)+[1]Tablas!B$1)&lt;6,"000",SUBSTITUTE(SUBSTITUTE(SUBSTITUTE(SUBSTITUTE(SUBSTITUTE(SUBSTITUTE(SUBSTITUTE(INDIRECT(ADDRESS(ROW($M439)+[1]Tablas!B$1,COLUMN($M440))),", ",""),"Aire","1"),"Agua","2"),"Fuego","3"),"Tierra","4"),"Luz","5"),"Oscuridad","6"))))</f>
        <v/>
      </c>
      <c r="AH440" s="15" t="str">
        <f ca="1">IF($AB440="","",IF(OR([1]Tablas!C$1&gt;MATCH("?*",$AB441:$AB457,0),INDEX($T:$T,ROW($M439)+[1]Tablas!C$1)&lt;5),"",IF(INDEX($T:$T,ROW($M439)+[1]Tablas!C$1)&lt;6,"000",SUBSTITUTE(SUBSTITUTE(SUBSTITUTE(SUBSTITUTE(SUBSTITUTE(SUBSTITUTE(SUBSTITUTE(INDIRECT(ADDRESS(ROW($M439)+[1]Tablas!C$1,COLUMN($M440))),", ",""),"Aire","1"),"Agua","2"),"Fuego","3"),"Tierra","4"),"Luz","5"),"Oscuridad","6"))))</f>
        <v/>
      </c>
      <c r="AI440" s="15" t="str">
        <f ca="1">IF($AB440="","",IF(OR([1]Tablas!D$1&gt;MATCH("?*",$AB441:$AB457,0),INDEX($T:$T,ROW($M439)+[1]Tablas!D$1)&lt;5),"",IF(INDEX($T:$T,ROW($M439)+[1]Tablas!D$1)&lt;6,"000",SUBSTITUTE(SUBSTITUTE(SUBSTITUTE(SUBSTITUTE(SUBSTITUTE(SUBSTITUTE(SUBSTITUTE(INDIRECT(ADDRESS(ROW($M439)+[1]Tablas!D$1,COLUMN($M440))),", ",""),"Aire","1"),"Agua","2"),"Fuego","3"),"Tierra","4"),"Luz","5"),"Oscuridad","6"))))</f>
        <v/>
      </c>
      <c r="AJ440" s="15" t="str">
        <f ca="1">IF($AB440="","",IF(OR([1]Tablas!E$1&gt;MATCH("?*",$AB441:$AB457,0),INDEX($T:$T,ROW($M439)+[1]Tablas!E$1)&lt;5),"",IF(INDEX($T:$T,ROW($M439)+[1]Tablas!E$1)&lt;6,"000",SUBSTITUTE(SUBSTITUTE(SUBSTITUTE(SUBSTITUTE(SUBSTITUTE(SUBSTITUTE(SUBSTITUTE(INDIRECT(ADDRESS(ROW($M439)+[1]Tablas!E$1,COLUMN($M440))),", ",""),"Aire","1"),"Agua","2"),"Fuego","3"),"Tierra","4"),"Luz","5"),"Oscuridad","6"))))</f>
        <v/>
      </c>
      <c r="AK440" s="15" t="str">
        <f ca="1">IF($AB440="","",IF(OR([1]Tablas!F$1&gt;MATCH("?*",$AB441:$AB457,0),INDEX($T:$T,ROW($M439)+[1]Tablas!F$1)&lt;5),"",IF(INDEX($T:$T,ROW($M439)+[1]Tablas!F$1)&lt;6,"000",SUBSTITUTE(SUBSTITUTE(SUBSTITUTE(SUBSTITUTE(SUBSTITUTE(SUBSTITUTE(SUBSTITUTE(INDIRECT(ADDRESS(ROW($M439)+[1]Tablas!F$1,COLUMN($M440))),", ",""),"Aire","1"),"Agua","2"),"Fuego","3"),"Tierra","4"),"Luz","5"),"Oscuridad","6"))))</f>
        <v/>
      </c>
    </row>
    <row r="441" spans="1:37" x14ac:dyDescent="0.25">
      <c r="A441" s="68"/>
      <c r="B441" s="18" t="s">
        <v>520</v>
      </c>
      <c r="C441" s="15">
        <f>IFERROR(VALUE(MID(B441,FIND("(",B441)+1,FIND(")",B441)-FIND("(",B441)-4)),"")</f>
        <v>75</v>
      </c>
      <c r="D441" s="15">
        <f>IFERROR(VALUE(RIGHT(B441,1)),"")</f>
        <v>3</v>
      </c>
      <c r="E441" s="15" t="s">
        <v>239</v>
      </c>
      <c r="F441" s="15" t="str">
        <f t="array" ref="F441">IF(C441&lt;&gt;"",ADDRESS(ROW(C441),COLUMN(C441))&amp;":"&amp;ADDRESS(ROW(C441)-1+MATCH(TRUE,C441:$C$463&lt;&gt;"",0),COLUMN(U441)),F438)</f>
        <v>$C$441:$U$441</v>
      </c>
      <c r="G441" s="18" t="s">
        <v>238</v>
      </c>
      <c r="H441" s="16" t="s">
        <v>576</v>
      </c>
      <c r="I441" s="15" t="s">
        <v>1019</v>
      </c>
      <c r="M441" s="18" t="str">
        <f>IFERROR(VLOOKUP(G441,ListaEfectos!$A$4:$F$77,6,0),"")</f>
        <v>Agua, Aire, Oscuridad</v>
      </c>
      <c r="N441" s="46" t="str">
        <f>IF(G441="requerimiento","Desventaja",IFERROR(IF(VLOOKUP($G441,ListaEfectos!$A$4:$F$77,1,0)&lt;&gt;"","Efecto"),IFERROR(IF(VLOOKUP($G441,ListaDesventajas!$A$2:$A$24,1,0)&lt;&gt;"","Desventaja"),G441)))</f>
        <v>Efecto</v>
      </c>
      <c r="O441" s="17">
        <f ca="1">IF($N441="Efecto",IFERROR(VLOOKUP(H441,INDIRECT(VLOOKUP($G441,ListaEfectos!$A$4:$F$77,2,0)),2,0),0),IF($N441="Desventaja",IFERROR(VLOOKUP(H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60</v>
      </c>
      <c r="P441" s="15">
        <f ca="1">IF($N441="Efecto",IFERROR(VLOOKUP(I441,INDIRECT(VLOOKUP($G441,ListaEfectos!$A$4:$F$77,2,0)),2,0),0),IF($N441="Desventaja",IFERROR(VLOOKUP(I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30</v>
      </c>
      <c r="Q441" s="15">
        <f ca="1">IF($N441="Efecto",IFERROR(VLOOKUP(J441,INDIRECT(VLOOKUP($G441,ListaEfectos!$A$4:$F$77,2,0)),2,0),0),IF($N441="Desventaja",IFERROR(VLOOKUP(J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0</v>
      </c>
      <c r="R441" s="15">
        <f ca="1">IF($N441="Efecto",IFERROR(VLOOKUP(K441,INDIRECT(VLOOKUP($G441,ListaEfectos!$A$4:$F$77,2,0)),2,0),0),IF($N441="Desventaja",IFERROR(VLOOKUP(K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0</v>
      </c>
      <c r="S441" s="15">
        <f ca="1">IF($N441="Efecto",IFERROR(VLOOKUP(L441,INDIRECT(VLOOKUP($G441,ListaEfectos!$A$4:$F$77,2,0)),2,0),0),IF($N441="Desventaja",IFERROR(VLOOKUP(L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0</v>
      </c>
      <c r="T441" s="52">
        <f t="shared" ca="1" si="117"/>
        <v>90</v>
      </c>
      <c r="V441" s="15" t="str">
        <f t="shared" si="118"/>
        <v>Ataque adicional limitado (+10, Ataque contínuo)</v>
      </c>
      <c r="W441" s="15" t="str">
        <f t="shared" si="119"/>
        <v/>
      </c>
      <c r="X441" s="15" t="str">
        <f t="shared" si="120"/>
        <v/>
      </c>
      <c r="Y441" s="34" t="str">
        <f ca="1">IF(B441="","",_xlfn.TEXTJOIN(", ",TRUE,INDIRECT(ADDRESS(ROW(V441),COLUMN(V441))&amp;":"&amp;ADDRESS(ROW(V441)+IFERROR(MATCH("*",B444:B448,0)-1,6),COLUMN(V441)))))</f>
        <v>Ataque adicional limitado (+10, Ataque contínuo)</v>
      </c>
      <c r="Z441" s="34" t="str">
        <f ca="1">IFERROR(IF(Y441="","",_xlfn.TEXTJOIN(", ",TRUE,INDIRECT(ADDRESS(ROW(Y441),COLUMN(W441))&amp;":"&amp;ADDRESS(ROW(Y441)+MATCH("?*",Y443:Y460,0)-1,COLUMN(W441))))),"")</f>
        <v/>
      </c>
      <c r="AA441" s="34" t="str">
        <f ca="1">IFERROR(IF(Y441="","",_xlfn.TEXTJOIN(", ",TRUE,INDIRECT(ADDRESS(ROW(Y441),COLUMN(X441))&amp;":"&amp;ADDRESS(ROW(Y441)+MATCH("?*",Y443:Y460,0)-1,COLUMN(X441))))),"")</f>
        <v/>
      </c>
      <c r="AB441" s="61" t="str">
        <f t="shared" ca="1" si="122"/>
        <v>Ataque adicional limitado (+10, Ataque contínuo)</v>
      </c>
      <c r="AC441" s="62" t="str">
        <f t="shared" ca="1" si="123"/>
        <v/>
      </c>
      <c r="AD441" s="56" t="str">
        <f t="shared" si="124"/>
        <v>Gunnhildur</v>
      </c>
      <c r="AE441" s="15" t="str">
        <f ca="1">IFERROR(IF(Y441="","",_xlfn.TEXTJOIN(", ",TRUE,IF(INDIRECT(ADDRESS(ROW(Y441),COLUMN(T441))&amp;":"&amp;ADDRESS(ROW(Y441)+MATCH("?*",Y443:Y463,0)-1,COLUMN(T441)))=5,"",INDIRECT(ADDRESS(ROW(Y441),COLUMN(M441))&amp;":"&amp;ADDRESS(ROW(Y441)+MATCH("?*",Y443:Y463,0)-1,COLUMN(M441)))))),"")</f>
        <v>Agua, Aire, Oscuridad, Variable</v>
      </c>
      <c r="AF441" s="15" t="str">
        <f ca="1">IF($AB441="","",IF(OR([1]Tablas!A$1&gt;MATCH("?*",$AB442:$AB458,0),INDEX($T:$T,ROW($M440)+[1]Tablas!A$1)&lt;5),"",IF(INDEX($T:$T,ROW($M440)+[1]Tablas!A$1)&lt;6,"000",SUBSTITUTE(SUBSTITUTE(SUBSTITUTE(SUBSTITUTE(SUBSTITUTE(SUBSTITUTE(SUBSTITUTE(INDIRECT(ADDRESS(ROW($M440)+[1]Tablas!A$1,COLUMN($M441))),", ",""),"Aire","1"),"Agua","2"),"Fuego","3"),"Tierra","4"),"Luz","5"),"Oscuridad","6"))))</f>
        <v>216</v>
      </c>
      <c r="AG441" s="15" t="str">
        <f ca="1">IF($AB441="","",IF(OR([1]Tablas!B$1&gt;MATCH("?*",$AB442:$AB458,0),INDEX($T:$T,ROW($M440)+[1]Tablas!B$1)&lt;5),"",IF(INDEX($T:$T,ROW($M440)+[1]Tablas!B$1)&lt;6,"000",SUBSTITUTE(SUBSTITUTE(SUBSTITUTE(SUBSTITUTE(SUBSTITUTE(SUBSTITUTE(SUBSTITUTE(INDIRECT(ADDRESS(ROW($M440)+[1]Tablas!B$1,COLUMN($M441))),", ",""),"Aire","1"),"Agua","2"),"Fuego","3"),"Tierra","4"),"Luz","5"),"Oscuridad","6"))))</f>
        <v>000</v>
      </c>
      <c r="AH441" s="15" t="str">
        <f ca="1">IF($AB441="","",IF(OR([1]Tablas!C$1&gt;MATCH("?*",$AB442:$AB458,0),INDEX($T:$T,ROW($M440)+[1]Tablas!C$1)&lt;5),"",IF(INDEX($T:$T,ROW($M440)+[1]Tablas!C$1)&lt;6,"000",SUBSTITUTE(SUBSTITUTE(SUBSTITUTE(SUBSTITUTE(SUBSTITUTE(SUBSTITUTE(SUBSTITUTE(INDIRECT(ADDRESS(ROW($M440)+[1]Tablas!C$1,COLUMN($M441))),", ",""),"Aire","1"),"Agua","2"),"Fuego","3"),"Tierra","4"),"Luz","5"),"Oscuridad","6"))))</f>
        <v/>
      </c>
      <c r="AI441" s="15" t="str">
        <f ca="1">IF($AB441="","",IF(OR([1]Tablas!D$1&gt;MATCH("?*",$AB442:$AB458,0),INDEX($T:$T,ROW($M440)+[1]Tablas!D$1)&lt;5),"",IF(INDEX($T:$T,ROW($M440)+[1]Tablas!D$1)&lt;6,"000",SUBSTITUTE(SUBSTITUTE(SUBSTITUTE(SUBSTITUTE(SUBSTITUTE(SUBSTITUTE(SUBSTITUTE(INDIRECT(ADDRESS(ROW($M440)+[1]Tablas!D$1,COLUMN($M441))),", ",""),"Aire","1"),"Agua","2"),"Fuego","3"),"Tierra","4"),"Luz","5"),"Oscuridad","6"))))</f>
        <v/>
      </c>
      <c r="AJ441" s="15" t="str">
        <f ca="1">IF($AB441="","",IF(OR([1]Tablas!E$1&gt;MATCH("?*",$AB442:$AB458,0),INDEX($T:$T,ROW($M440)+[1]Tablas!E$1)&lt;5),"",IF(INDEX($T:$T,ROW($M440)+[1]Tablas!E$1)&lt;6,"000",SUBSTITUTE(SUBSTITUTE(SUBSTITUTE(SUBSTITUTE(SUBSTITUTE(SUBSTITUTE(SUBSTITUTE(INDIRECT(ADDRESS(ROW($M440)+[1]Tablas!E$1,COLUMN($M441))),", ",""),"Aire","1"),"Agua","2"),"Fuego","3"),"Tierra","4"),"Luz","5"),"Oscuridad","6"))))</f>
        <v/>
      </c>
      <c r="AK441" s="15" t="str">
        <f ca="1">IF($AB441="","",IF(OR([1]Tablas!F$1&gt;MATCH("?*",$AB442:$AB458,0),INDEX($T:$T,ROW($M440)+[1]Tablas!F$1)&lt;5),"",IF(INDEX($T:$T,ROW($M440)+[1]Tablas!F$1)&lt;6,"000",SUBSTITUTE(SUBSTITUTE(SUBSTITUTE(SUBSTITUTE(SUBSTITUTE(SUBSTITUTE(SUBSTITUTE(INDIRECT(ADDRESS(ROW($M440)+[1]Tablas!F$1,COLUMN($M441))),", ",""),"Aire","1"),"Agua","2"),"Fuego","3"),"Tierra","4"),"Luz","5"),"Oscuridad","6"))))</f>
        <v/>
      </c>
    </row>
    <row r="442" spans="1:37" x14ac:dyDescent="0.25">
      <c r="G442" s="18" t="s">
        <v>985</v>
      </c>
      <c r="H442" s="15" t="s">
        <v>762</v>
      </c>
      <c r="M442" s="18" t="str">
        <f>IFERROR(VLOOKUP(G442,ListaEfectos!$A$4:$F$77,6,0),"")</f>
        <v>Variable</v>
      </c>
      <c r="N442" s="46" t="str">
        <f>IF(G442="requerimiento","Desventaja",IFERROR(IF(VLOOKUP($G442,ListaEfectos!$A$4:$F$77,1,0)&lt;&gt;"","Efecto"),IFERROR(IF(VLOOKUP($G442,ListaDesventajas!$A$2:$A$24,1,0)&lt;&gt;"","Desventaja"),G442)))</f>
        <v>Efecto</v>
      </c>
      <c r="O442" s="17">
        <f ca="1">IF($N442="Efecto",IFERROR(VLOOKUP(H442,INDIRECT(VLOOKUP($G442,ListaEfectos!$A$4:$F$77,2,0)),2,0),0),IF($N442="Desventaja",IFERROR(VLOOKUP(H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5</v>
      </c>
      <c r="P442" s="15">
        <f ca="1">IF($N442="Efecto",IFERROR(VLOOKUP(I442,INDIRECT(VLOOKUP($G442,ListaEfectos!$A$4:$F$77,2,0)),2,0),0),IF($N442="Desventaja",IFERROR(VLOOKUP(I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0</v>
      </c>
      <c r="Q442" s="15">
        <f ca="1">IF($N442="Efecto",IFERROR(VLOOKUP(J442,INDIRECT(VLOOKUP($G442,ListaEfectos!$A$4:$F$77,2,0)),2,0),0),IF($N442="Desventaja",IFERROR(VLOOKUP(J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0</v>
      </c>
      <c r="R442" s="15">
        <f ca="1">IF($N442="Efecto",IFERROR(VLOOKUP(K442,INDIRECT(VLOOKUP($G442,ListaEfectos!$A$4:$F$77,2,0)),2,0),0),IF($N442="Desventaja",IFERROR(VLOOKUP(K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0</v>
      </c>
      <c r="S442" s="15">
        <f ca="1">IF($N442="Efecto",IFERROR(VLOOKUP(L442,INDIRECT(VLOOKUP($G442,ListaEfectos!$A$4:$F$77,2,0)),2,0),0),IF($N442="Desventaja",IFERROR(VLOOKUP(L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0</v>
      </c>
      <c r="T442" s="52">
        <f t="shared" ref="T442:T448" ca="1" si="126">IF(OR(N442="Efecto",N442="Desventaja"),SUM(O442:S442),O442)</f>
        <v>5</v>
      </c>
      <c r="V442" s="15" t="str">
        <f t="shared" ref="V442:V462" si="127">IF(N442="efecto",G442&amp;IF(H442=" ",""," ("&amp;H442&amp;IF(I442="","",", "&amp;I442)&amp;IF(J442="","",", "&amp;J442)&amp;IF(K442="","",", "&amp;K442)&amp;IF(L442="","",", "&amp;L442)&amp;")"),"")</f>
        <v>Ataque elemental (Agua)</v>
      </c>
      <c r="W442" s="15" t="str">
        <f t="shared" ref="W442:W462" si="128">IF(N442="desventaja",G442&amp;IF(H442=" ",""," ("&amp;H442&amp;IF(I442="","",", "&amp;I442)&amp;IF(J442="","",", "&amp;J442)&amp;IF(K442="","",", "&amp;K442)&amp;IF(L442="","",", "&amp;L442)&amp;")"),"")</f>
        <v/>
      </c>
      <c r="X442" s="15" t="str">
        <f t="shared" ref="X442:X456" si="129">IF(N442="Combinable",N442,"")</f>
        <v/>
      </c>
      <c r="Y442" s="34" t="str">
        <f ca="1">IF(B442="","",_xlfn.TEXTJOIN(", ",TRUE,INDIRECT(ADDRESS(ROW(V442),COLUMN(V442))&amp;":"&amp;ADDRESS(ROW(V442)+IFERROR(MATCH("*",#REF!,0)-1,6),COLUMN(V442)))))</f>
        <v/>
      </c>
      <c r="Z442" s="34" t="str">
        <f ca="1">IFERROR(IF(Y442="","",_xlfn.TEXTJOIN(", ",TRUE,INDIRECT(ADDRESS(ROW(Y442),COLUMN(W442))&amp;":"&amp;ADDRESS(ROW(Y442)+MATCH("?*",Y443:Y460,0)-1,COLUMN(W442))))),"")</f>
        <v/>
      </c>
      <c r="AA442" s="34" t="str">
        <f ca="1">IFERROR(IF(Y442="","",_xlfn.TEXTJOIN(", ",TRUE,INDIRECT(ADDRESS(ROW(Y442),COLUMN(X442))&amp;":"&amp;ADDRESS(ROW(Y442)+MATCH("?*",Y443:Y460,0)-1,COLUMN(X442))))),"")</f>
        <v/>
      </c>
      <c r="AB442" s="61" t="str">
        <f t="shared" ref="AB442:AB456" ca="1" si="130">Y442</f>
        <v/>
      </c>
      <c r="AC442" s="62" t="str">
        <f t="shared" ref="AC442:AC456" ca="1" si="131">_xlfn.TEXTJOIN(",",TRUE,AA442,Z442)</f>
        <v/>
      </c>
      <c r="AD442" s="56" t="str">
        <f t="shared" ref="AD442:AD456" si="132">IF(B442="","",LEFT(B442,FIND(" (",B442)-1))</f>
        <v/>
      </c>
      <c r="AE442" s="15" t="str">
        <f ca="1">IFERROR(IF(Y442="","",_xlfn.TEXTJOIN(", ",TRUE,IF(INDIRECT(ADDRESS(ROW(Y442),COLUMN(T442))&amp;":"&amp;ADDRESS(ROW(Y442)+MATCH("?*",Y443:Y462,0)-1,COLUMN(T442)))=5,"",INDIRECT(ADDRESS(ROW(Y442),COLUMN(M442))&amp;":"&amp;ADDRESS(ROW(Y442)+MATCH("?*",Y443:Y462,0)-1,COLUMN(M442)))))),"")</f>
        <v/>
      </c>
      <c r="AF442" s="15" t="str">
        <f ca="1">IF($AB442="","",IF(OR([1]Tablas!A$1&gt;MATCH("?*",$AB443:$AB459,0),INDEX($T:$T,ROW($M441)+[1]Tablas!A$1)&lt;5),"",IF(INDEX($T:$T,ROW($M441)+[1]Tablas!A$1)&lt;6,"000",SUBSTITUTE(SUBSTITUTE(SUBSTITUTE(SUBSTITUTE(SUBSTITUTE(SUBSTITUTE(SUBSTITUTE(INDIRECT(ADDRESS(ROW($M441)+[1]Tablas!A$1,COLUMN($M442))),", ",""),"Aire","1"),"Agua","2"),"Fuego","3"),"Tierra","4"),"Luz","5"),"Oscuridad","6"))))</f>
        <v/>
      </c>
      <c r="AG442" s="15" t="str">
        <f ca="1">IF($AB442="","",IF(OR([1]Tablas!B$1&gt;MATCH("?*",$AB443:$AB459,0),INDEX($T:$T,ROW($M441)+[1]Tablas!B$1)&lt;5),"",IF(INDEX($T:$T,ROW($M441)+[1]Tablas!B$1)&lt;6,"000",SUBSTITUTE(SUBSTITUTE(SUBSTITUTE(SUBSTITUTE(SUBSTITUTE(SUBSTITUTE(SUBSTITUTE(INDIRECT(ADDRESS(ROW($M441)+[1]Tablas!B$1,COLUMN($M442))),", ",""),"Aire","1"),"Agua","2"),"Fuego","3"),"Tierra","4"),"Luz","5"),"Oscuridad","6"))))</f>
        <v/>
      </c>
      <c r="AH442" s="15" t="str">
        <f ca="1">IF($AB442="","",IF(OR([1]Tablas!C$1&gt;MATCH("?*",$AB443:$AB459,0),INDEX($T:$T,ROW($M441)+[1]Tablas!C$1)&lt;5),"",IF(INDEX($T:$T,ROW($M441)+[1]Tablas!C$1)&lt;6,"000",SUBSTITUTE(SUBSTITUTE(SUBSTITUTE(SUBSTITUTE(SUBSTITUTE(SUBSTITUTE(SUBSTITUTE(INDIRECT(ADDRESS(ROW($M441)+[1]Tablas!C$1,COLUMN($M442))),", ",""),"Aire","1"),"Agua","2"),"Fuego","3"),"Tierra","4"),"Luz","5"),"Oscuridad","6"))))</f>
        <v/>
      </c>
      <c r="AI442" s="15" t="str">
        <f ca="1">IF($AB442="","",IF(OR([1]Tablas!D$1&gt;MATCH("?*",$AB443:$AB459,0),INDEX($T:$T,ROW($M441)+[1]Tablas!D$1)&lt;5),"",IF(INDEX($T:$T,ROW($M441)+[1]Tablas!D$1)&lt;6,"000",SUBSTITUTE(SUBSTITUTE(SUBSTITUTE(SUBSTITUTE(SUBSTITUTE(SUBSTITUTE(SUBSTITUTE(INDIRECT(ADDRESS(ROW($M441)+[1]Tablas!D$1,COLUMN($M442))),", ",""),"Aire","1"),"Agua","2"),"Fuego","3"),"Tierra","4"),"Luz","5"),"Oscuridad","6"))))</f>
        <v/>
      </c>
      <c r="AJ442" s="15" t="str">
        <f ca="1">IF($AB442="","",IF(OR([1]Tablas!E$1&gt;MATCH("?*",$AB443:$AB459,0),INDEX($T:$T,ROW($M441)+[1]Tablas!E$1)&lt;5),"",IF(INDEX($T:$T,ROW($M441)+[1]Tablas!E$1)&lt;6,"000",SUBSTITUTE(SUBSTITUTE(SUBSTITUTE(SUBSTITUTE(SUBSTITUTE(SUBSTITUTE(SUBSTITUTE(INDIRECT(ADDRESS(ROW($M441)+[1]Tablas!E$1,COLUMN($M442))),", ",""),"Aire","1"),"Agua","2"),"Fuego","3"),"Tierra","4"),"Luz","5"),"Oscuridad","6"))))</f>
        <v/>
      </c>
      <c r="AK442" s="15" t="str">
        <f ca="1">IF($AB442="","",IF(OR([1]Tablas!F$1&gt;MATCH("?*",$AB443:$AB459,0),INDEX($T:$T,ROW($M441)+[1]Tablas!F$1)&lt;5),"",IF(INDEX($T:$T,ROW($M441)+[1]Tablas!F$1)&lt;6,"000",SUBSTITUTE(SUBSTITUTE(SUBSTITUTE(SUBSTITUTE(SUBSTITUTE(SUBSTITUTE(SUBSTITUTE(INDIRECT(ADDRESS(ROW($M441)+[1]Tablas!F$1,COLUMN($M442))),", ",""),"Aire","1"),"Agua","2"),"Fuego","3"),"Tierra","4"),"Luz","5"),"Oscuridad","6"))))</f>
        <v/>
      </c>
    </row>
    <row r="443" spans="1:37" s="23" customFormat="1" ht="15.75" thickBot="1" x14ac:dyDescent="0.3">
      <c r="A443" s="69"/>
      <c r="B443" s="25"/>
      <c r="G443" s="25" t="s">
        <v>979</v>
      </c>
      <c r="H443" s="42" t="s">
        <v>762</v>
      </c>
      <c r="M443" s="25" t="str">
        <f>IFERROR(VLOOKUP(G443,ListaEfectos!$A$4:$F$77,6,0),"")</f>
        <v/>
      </c>
      <c r="N443" s="48" t="str">
        <f>IF(G443="requerimiento","Desventaja",IFERROR(IF(VLOOKUP($G443,ListaEfectos!$A$4:$F$77,1,0)&lt;&gt;"","Efecto"),IFERROR(IF(VLOOKUP($G443,ListaDesventajas!$A$2:$A$24,1,0)&lt;&gt;"","Desventaja"),G443)))</f>
        <v>Desventaja</v>
      </c>
      <c r="O443" s="22">
        <f ca="1">IF($N443="Efecto",IFERROR(VLOOKUP(H443,INDIRECT(VLOOKUP($G443,ListaEfectos!$A$4:$F$77,2,0)),2,0),0),IF($N443="Desventaja",IFERROR(VLOOKUP(H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0</v>
      </c>
      <c r="P443" s="23">
        <f ca="1">IF($N443="Efecto",IFERROR(VLOOKUP(I443,INDIRECT(VLOOKUP($G443,ListaEfectos!$A$4:$F$77,2,0)),2,0),0),IF($N443="Desventaja",IFERROR(VLOOKUP(I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0</v>
      </c>
      <c r="Q443" s="23">
        <f ca="1">IF($N443="Efecto",IFERROR(VLOOKUP(J443,INDIRECT(VLOOKUP($G443,ListaEfectos!$A$4:$F$77,2,0)),2,0),0),IF($N443="Desventaja",IFERROR(VLOOKUP(J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0</v>
      </c>
      <c r="R443" s="23">
        <f ca="1">IF($N443="Efecto",IFERROR(VLOOKUP(K443,INDIRECT(VLOOKUP($G443,ListaEfectos!$A$4:$F$77,2,0)),2,0),0),IF($N443="Desventaja",IFERROR(VLOOKUP(K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0</v>
      </c>
      <c r="S443" s="23">
        <f ca="1">IF($N443="Efecto",IFERROR(VLOOKUP(L443,INDIRECT(VLOOKUP($G443,ListaEfectos!$A$4:$F$77,2,0)),2,0),0),IF($N443="Desventaja",IFERROR(VLOOKUP(L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0</v>
      </c>
      <c r="T443" s="54">
        <f t="shared" ca="1" si="126"/>
        <v>0</v>
      </c>
      <c r="U443" s="40"/>
      <c r="V443" s="23" t="str">
        <f t="shared" si="127"/>
        <v/>
      </c>
      <c r="W443" s="23" t="str">
        <f t="shared" si="128"/>
        <v>Atadura Elemental (Agua)</v>
      </c>
      <c r="X443" s="23" t="str">
        <f t="shared" si="129"/>
        <v/>
      </c>
      <c r="Y443" s="41" t="str">
        <f ca="1">IF(B443="","",_xlfn.TEXTJOIN(", ",TRUE,INDIRECT(ADDRESS(ROW(V443),COLUMN(V443))&amp;":"&amp;ADDRESS(ROW(V443)+IFERROR(MATCH("*",#REF!,0)-1,6),COLUMN(V443)))))</f>
        <v/>
      </c>
      <c r="Z443" s="41" t="str">
        <f ca="1">IFERROR(IF(Y443="","",_xlfn.TEXTJOIN(", ",TRUE,INDIRECT(ADDRESS(ROW(Y443),COLUMN(W443))&amp;":"&amp;ADDRESS(ROW(Y443)+MATCH("?*",Y444:Y461,0)-1,COLUMN(W443))))),"")</f>
        <v/>
      </c>
      <c r="AA443" s="41" t="str">
        <f ca="1">IFERROR(IF(Y443="","",_xlfn.TEXTJOIN(", ",TRUE,INDIRECT(ADDRESS(ROW(Y443),COLUMN(X443))&amp;":"&amp;ADDRESS(ROW(Y443)+MATCH("?*",Y444:Y461,0)-1,COLUMN(X443))))),"")</f>
        <v/>
      </c>
      <c r="AB443" s="65" t="str">
        <f t="shared" ca="1" si="130"/>
        <v/>
      </c>
      <c r="AC443" s="66" t="str">
        <f t="shared" ca="1" si="131"/>
        <v/>
      </c>
      <c r="AD443" s="58" t="str">
        <f t="shared" si="132"/>
        <v/>
      </c>
      <c r="AE443" s="23" t="str">
        <f ca="1">IFERROR(IF(Y443="","",_xlfn.TEXTJOIN(", ",TRUE,IF(INDIRECT(ADDRESS(ROW(Y443),COLUMN(T443))&amp;":"&amp;ADDRESS(ROW(Y443)+MATCH("?*",Y444:Y463,0)-1,COLUMN(T443)))=5,"",INDIRECT(ADDRESS(ROW(Y443),COLUMN(M443))&amp;":"&amp;ADDRESS(ROW(Y443)+MATCH("?*",Y444:Y463,0)-1,COLUMN(M443)))))),"")</f>
        <v/>
      </c>
      <c r="AF443" s="23" t="str">
        <f ca="1">IF($AB443="","",IF(OR([1]Tablas!A$1&gt;MATCH("?*",$AB444:$AB460,0),INDEX($T:$T,ROW($M442)+[1]Tablas!A$1)&lt;5),"",IF(INDEX($T:$T,ROW($M442)+[1]Tablas!A$1)&lt;6,"000",SUBSTITUTE(SUBSTITUTE(SUBSTITUTE(SUBSTITUTE(SUBSTITUTE(SUBSTITUTE(SUBSTITUTE(INDIRECT(ADDRESS(ROW($M442)+[1]Tablas!A$1,COLUMN($M443))),", ",""),"Aire","1"),"Agua","2"),"Fuego","3"),"Tierra","4"),"Luz","5"),"Oscuridad","6"))))</f>
        <v/>
      </c>
      <c r="AG443" s="23" t="str">
        <f ca="1">IF($AB443="","",IF(OR([1]Tablas!B$1&gt;MATCH("?*",$AB444:$AB460,0),INDEX($T:$T,ROW($M442)+[1]Tablas!B$1)&lt;5),"",IF(INDEX($T:$T,ROW($M442)+[1]Tablas!B$1)&lt;6,"000",SUBSTITUTE(SUBSTITUTE(SUBSTITUTE(SUBSTITUTE(SUBSTITUTE(SUBSTITUTE(SUBSTITUTE(INDIRECT(ADDRESS(ROW($M442)+[1]Tablas!B$1,COLUMN($M443))),", ",""),"Aire","1"),"Agua","2"),"Fuego","3"),"Tierra","4"),"Luz","5"),"Oscuridad","6"))))</f>
        <v/>
      </c>
      <c r="AH443" s="23" t="str">
        <f ca="1">IF($AB443="","",IF(OR([1]Tablas!C$1&gt;MATCH("?*",$AB444:$AB460,0),INDEX($T:$T,ROW($M442)+[1]Tablas!C$1)&lt;5),"",IF(INDEX($T:$T,ROW($M442)+[1]Tablas!C$1)&lt;6,"000",SUBSTITUTE(SUBSTITUTE(SUBSTITUTE(SUBSTITUTE(SUBSTITUTE(SUBSTITUTE(SUBSTITUTE(INDIRECT(ADDRESS(ROW($M442)+[1]Tablas!C$1,COLUMN($M443))),", ",""),"Aire","1"),"Agua","2"),"Fuego","3"),"Tierra","4"),"Luz","5"),"Oscuridad","6"))))</f>
        <v/>
      </c>
      <c r="AI443" s="23" t="str">
        <f ca="1">IF($AB443="","",IF(OR([1]Tablas!D$1&gt;MATCH("?*",$AB444:$AB460,0),INDEX($T:$T,ROW($M442)+[1]Tablas!D$1)&lt;5),"",IF(INDEX($T:$T,ROW($M442)+[1]Tablas!D$1)&lt;6,"000",SUBSTITUTE(SUBSTITUTE(SUBSTITUTE(SUBSTITUTE(SUBSTITUTE(SUBSTITUTE(SUBSTITUTE(INDIRECT(ADDRESS(ROW($M442)+[1]Tablas!D$1,COLUMN($M443))),", ",""),"Aire","1"),"Agua","2"),"Fuego","3"),"Tierra","4"),"Luz","5"),"Oscuridad","6"))))</f>
        <v/>
      </c>
      <c r="AJ443" s="23" t="str">
        <f ca="1">IF($AB443="","",IF(OR([1]Tablas!E$1&gt;MATCH("?*",$AB444:$AB460,0),INDEX($T:$T,ROW($M442)+[1]Tablas!E$1)&lt;5),"",IF(INDEX($T:$T,ROW($M442)+[1]Tablas!E$1)&lt;6,"000",SUBSTITUTE(SUBSTITUTE(SUBSTITUTE(SUBSTITUTE(SUBSTITUTE(SUBSTITUTE(SUBSTITUTE(INDIRECT(ADDRESS(ROW($M442)+[1]Tablas!E$1,COLUMN($M443))),", ",""),"Aire","1"),"Agua","2"),"Fuego","3"),"Tierra","4"),"Luz","5"),"Oscuridad","6"))))</f>
        <v/>
      </c>
      <c r="AK443" s="23" t="str">
        <f ca="1">IF($AB443="","",IF(OR([1]Tablas!F$1&gt;MATCH("?*",$AB444:$AB460,0),INDEX($T:$T,ROW($M442)+[1]Tablas!F$1)&lt;5),"",IF(INDEX($T:$T,ROW($M442)+[1]Tablas!F$1)&lt;6,"000",SUBSTITUTE(SUBSTITUTE(SUBSTITUTE(SUBSTITUTE(SUBSTITUTE(SUBSTITUTE(SUBSTITUTE(INDIRECT(ADDRESS(ROW($M442)+[1]Tablas!F$1,COLUMN($M443))),", ",""),"Aire","1"),"Agua","2"),"Fuego","3"),"Tierra","4"),"Luz","5"),"Oscuridad","6"))))</f>
        <v/>
      </c>
    </row>
    <row r="444" spans="1:37" x14ac:dyDescent="0.25">
      <c r="A444" s="70" t="s">
        <v>332</v>
      </c>
      <c r="B444" s="18" t="s">
        <v>521</v>
      </c>
      <c r="C444" s="15">
        <f t="shared" ref="C444:C456" si="133">IFERROR(VALUE(MID(B444,FIND("(",B444)+1,FIND(")",B444)-FIND("(",B444)-4)),"")</f>
        <v>50</v>
      </c>
      <c r="D444" s="15">
        <f t="shared" ref="D444:D454" si="134">IFERROR(VALUE(RIGHT(B444,1)),"")</f>
        <v>1</v>
      </c>
      <c r="E444" s="15" t="s">
        <v>180</v>
      </c>
      <c r="F444" s="15" t="str">
        <f t="array" ref="F444">IF(C444&lt;&gt;"",ADDRESS(ROW(C444),COLUMN(C444))&amp;":"&amp;ADDRESS(ROW(C444)-1+MATCH(TRUE,C441:$C$463&lt;&gt;"",0),COLUMN(U444)),F441)</f>
        <v>$C$444:$U$444</v>
      </c>
      <c r="G444" s="18" t="s">
        <v>987</v>
      </c>
      <c r="H444" s="16" t="s">
        <v>577</v>
      </c>
      <c r="M444" s="18" t="str">
        <f>IFERROR(VLOOKUP(G444,ListaEfectos!$A$4:$F$77,6,0),"")</f>
        <v>Aire, Fuego, Oscuridad</v>
      </c>
      <c r="N444" s="46" t="str">
        <f>IF(G444="requerimiento","Desventaja",IFERROR(IF(VLOOKUP($G444,ListaEfectos!$A$4:$F$77,1,0)&lt;&gt;"","Efecto"),IFERROR(IF(VLOOKUP($G444,ListaDesventajas!$A$2:$A$24,1,0)&lt;&gt;"","Desventaja"),G444)))</f>
        <v>Efecto</v>
      </c>
      <c r="O444" s="17">
        <f ca="1">IF($N444="Efecto",IFERROR(VLOOKUP(H444,INDIRECT(VLOOKUP($G444,ListaEfectos!$A$4:$F$77,2,0)),2,0),0),IF($N444="Desventaja",IFERROR(VLOOKUP(H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30</v>
      </c>
      <c r="P444" s="15">
        <f ca="1">IF($N444="Efecto",IFERROR(VLOOKUP(I444,INDIRECT(VLOOKUP($G444,ListaEfectos!$A$4:$F$77,2,0)),2,0),0),IF($N444="Desventaja",IFERROR(VLOOKUP(I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0</v>
      </c>
      <c r="Q444" s="15">
        <f ca="1">IF($N444="Efecto",IFERROR(VLOOKUP(J444,INDIRECT(VLOOKUP($G444,ListaEfectos!$A$4:$F$77,2,0)),2,0),0),IF($N444="Desventaja",IFERROR(VLOOKUP(J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0</v>
      </c>
      <c r="R444" s="15">
        <f ca="1">IF($N444="Efecto",IFERROR(VLOOKUP(K444,INDIRECT(VLOOKUP($G444,ListaEfectos!$A$4:$F$77,2,0)),2,0),0),IF($N444="Desventaja",IFERROR(VLOOKUP(K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0</v>
      </c>
      <c r="S444" s="15">
        <f ca="1">IF($N444="Efecto",IFERROR(VLOOKUP(L444,INDIRECT(VLOOKUP($G444,ListaEfectos!$A$4:$F$77,2,0)),2,0),0),IF($N444="Desventaja",IFERROR(VLOOKUP(L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0</v>
      </c>
      <c r="T444" s="52">
        <f t="shared" ca="1" si="126"/>
        <v>30</v>
      </c>
      <c r="V444" s="15" t="str">
        <f t="shared" si="127"/>
        <v>Habilidad de ataque (+100)</v>
      </c>
      <c r="W444" s="15" t="str">
        <f t="shared" si="128"/>
        <v/>
      </c>
      <c r="X444" s="15" t="str">
        <f t="shared" si="129"/>
        <v/>
      </c>
      <c r="Y444" s="34" t="str">
        <f t="shared" ref="Y444:Y455" ca="1" si="135">IF(B444="","",_xlfn.TEXTJOIN(", ",TRUE,INDIRECT(ADDRESS(ROW(V444),COLUMN(V444))&amp;":"&amp;ADDRESS(ROW(V444)+IFERROR(MATCH("*",B445:B449,0)-1,6),COLUMN(V444)))))</f>
        <v>Habilidad de ataque (+100), Ataque adicional (+1)</v>
      </c>
      <c r="Z444" s="34" t="str">
        <f ca="1">IFERROR(IF(Y444="","",_xlfn.TEXTJOIN(", ",TRUE,INDIRECT(ADDRESS(ROW(Y444),COLUMN(W444))&amp;":"&amp;ADDRESS(ROW(Y444)+MATCH("?*",Y445:Y462,0)-1,COLUMN(W444))))),"")</f>
        <v/>
      </c>
      <c r="AA444" s="34" t="str">
        <f ca="1">IFERROR(IF(Y444="","",_xlfn.TEXTJOIN(", ",TRUE,INDIRECT(ADDRESS(ROW(Y444),COLUMN(X444))&amp;":"&amp;ADDRESS(ROW(Y444)+MATCH("?*",Y445:Y462,0)-1,COLUMN(X444))))),"")</f>
        <v/>
      </c>
      <c r="AB444" s="61" t="str">
        <f t="shared" ca="1" si="130"/>
        <v>Habilidad de ataque (+100), Ataque adicional (+1)</v>
      </c>
      <c r="AC444" s="62" t="str">
        <f t="shared" ca="1" si="131"/>
        <v/>
      </c>
      <c r="AD444" s="56" t="str">
        <f t="shared" si="132"/>
        <v>Dedisco Deus Crux, La Cruz Del Dios Olvidado</v>
      </c>
      <c r="AE444" s="15" t="str">
        <f ca="1">IFERROR(IF(Y444="","",_xlfn.TEXTJOIN(", ",TRUE,IF(INDIRECT(ADDRESS(ROW(Y444),COLUMN(T444))&amp;":"&amp;ADDRESS(ROW(Y444)+MATCH("?*",Y444:Y463,0)-1,COLUMN(T444)))=5,"",INDIRECT(ADDRESS(ROW(Y444),COLUMN(M444))&amp;":"&amp;ADDRESS(ROW(Y444)+MATCH("?*",Y444:Y463,0)-1,COLUMN(M444)))))),"")</f>
        <v>Aire, Fuego, Oscuridad</v>
      </c>
      <c r="AF444" s="15" t="str">
        <f ca="1">IF($AB444="","",IF(OR([1]Tablas!A$1&gt;MATCH("?*",$AB445:$AB461,0),INDEX($T:$T,ROW($M443)+[1]Tablas!A$1)&lt;5),"",IF(INDEX($T:$T,ROW($M443)+[1]Tablas!A$1)&lt;6,"000",SUBSTITUTE(SUBSTITUTE(SUBSTITUTE(SUBSTITUTE(SUBSTITUTE(SUBSTITUTE(SUBSTITUTE(INDIRECT(ADDRESS(ROW($M443)+[1]Tablas!A$1,COLUMN($M444))),", ",""),"Aire","1"),"Agua","2"),"Fuego","3"),"Tierra","4"),"Luz","5"),"Oscuridad","6"))))</f>
        <v>136</v>
      </c>
      <c r="AG444" s="15" t="str">
        <f ca="1">IF($AB444="","",IF(OR([1]Tablas!B$1&gt;MATCH("?*",$AB445:$AB461,0),INDEX($T:$T,ROW($M443)+[1]Tablas!B$1)&lt;5),"",IF(INDEX($T:$T,ROW($M443)+[1]Tablas!B$1)&lt;6,"000",SUBSTITUTE(SUBSTITUTE(SUBSTITUTE(SUBSTITUTE(SUBSTITUTE(SUBSTITUTE(SUBSTITUTE(INDIRECT(ADDRESS(ROW($M443)+[1]Tablas!B$1,COLUMN($M444))),", ",""),"Aire","1"),"Agua","2"),"Fuego","3"),"Tierra","4"),"Luz","5"),"Oscuridad","6"))))</f>
        <v>2</v>
      </c>
      <c r="AH444" s="15" t="str">
        <f ca="1">IF($AB444="","",IF(OR([1]Tablas!C$1&gt;MATCH("?*",$AB445:$AB461,0),INDEX($T:$T,ROW($M443)+[1]Tablas!C$1)&lt;5),"",IF(INDEX($T:$T,ROW($M443)+[1]Tablas!C$1)&lt;6,"000",SUBSTITUTE(SUBSTITUTE(SUBSTITUTE(SUBSTITUTE(SUBSTITUTE(SUBSTITUTE(SUBSTITUTE(INDIRECT(ADDRESS(ROW($M443)+[1]Tablas!C$1,COLUMN($M444))),", ",""),"Aire","1"),"Agua","2"),"Fuego","3"),"Tierra","4"),"Luz","5"),"Oscuridad","6"))))</f>
        <v/>
      </c>
      <c r="AI444" s="15" t="str">
        <f ca="1">IF($AB444="","",IF(OR([1]Tablas!D$1&gt;MATCH("?*",$AB445:$AB461,0),INDEX($T:$T,ROW($M443)+[1]Tablas!D$1)&lt;5),"",IF(INDEX($T:$T,ROW($M443)+[1]Tablas!D$1)&lt;6,"000",SUBSTITUTE(SUBSTITUTE(SUBSTITUTE(SUBSTITUTE(SUBSTITUTE(SUBSTITUTE(SUBSTITUTE(INDIRECT(ADDRESS(ROW($M443)+[1]Tablas!D$1,COLUMN($M444))),", ",""),"Aire","1"),"Agua","2"),"Fuego","3"),"Tierra","4"),"Luz","5"),"Oscuridad","6"))))</f>
        <v/>
      </c>
      <c r="AJ444" s="15" t="str">
        <f ca="1">IF($AB444="","",IF(OR([1]Tablas!E$1&gt;MATCH("?*",$AB445:$AB461,0),INDEX($T:$T,ROW($M443)+[1]Tablas!E$1)&lt;5),"",IF(INDEX($T:$T,ROW($M443)+[1]Tablas!E$1)&lt;6,"000",SUBSTITUTE(SUBSTITUTE(SUBSTITUTE(SUBSTITUTE(SUBSTITUTE(SUBSTITUTE(SUBSTITUTE(INDIRECT(ADDRESS(ROW($M443)+[1]Tablas!E$1,COLUMN($M444))),", ",""),"Aire","1"),"Agua","2"),"Fuego","3"),"Tierra","4"),"Luz","5"),"Oscuridad","6"))))</f>
        <v/>
      </c>
      <c r="AK444" s="15" t="str">
        <f ca="1">IF($AB444="","",IF(OR([1]Tablas!F$1&gt;MATCH("?*",$AB445:$AB461,0),INDEX($T:$T,ROW($M443)+[1]Tablas!F$1)&lt;5),"",IF(INDEX($T:$T,ROW($M443)+[1]Tablas!F$1)&lt;6,"000",SUBSTITUTE(SUBSTITUTE(SUBSTITUTE(SUBSTITUTE(SUBSTITUTE(SUBSTITUTE(SUBSTITUTE(INDIRECT(ADDRESS(ROW($M443)+[1]Tablas!F$1,COLUMN($M444))),", ",""),"Aire","1"),"Agua","2"),"Fuego","3"),"Tierra","4"),"Luz","5"),"Oscuridad","6"))))</f>
        <v/>
      </c>
    </row>
    <row r="445" spans="1:37" x14ac:dyDescent="0.25">
      <c r="A445" s="71"/>
      <c r="C445" s="15" t="str">
        <f t="shared" si="133"/>
        <v/>
      </c>
      <c r="D445" s="15" t="str">
        <f t="shared" si="134"/>
        <v/>
      </c>
      <c r="E445" s="15" t="s">
        <v>240</v>
      </c>
      <c r="F445" s="15" t="str">
        <f t="array" ref="F445">IF(C445&lt;&gt;"",ADDRESS(ROW(C445),COLUMN(C445))&amp;":"&amp;ADDRESS(ROW(C445)-1+MATCH(TRUE,C441:$C$463&lt;&gt;"",0),COLUMN(U445)),F444)</f>
        <v>$C$444:$U$444</v>
      </c>
      <c r="G445" s="18" t="s">
        <v>117</v>
      </c>
      <c r="H445" s="29" t="s">
        <v>358</v>
      </c>
      <c r="M445" s="18" t="str">
        <f>IFERROR(VLOOKUP(G445,ListaEfectos!$A$4:$F$77,6,0),"")</f>
        <v>Agua</v>
      </c>
      <c r="N445" s="46" t="str">
        <f>IF(G445="requerimiento","Desventaja",IFERROR(IF(VLOOKUP($G445,ListaEfectos!$A$4:$F$77,1,0)&lt;&gt;"","Efecto"),IFERROR(IF(VLOOKUP($G445,ListaDesventajas!$A$2:$A$24,1,0)&lt;&gt;"","Desventaja"),G445)))</f>
        <v>Efecto</v>
      </c>
      <c r="O445" s="17">
        <f ca="1">IF($N445="Efecto",IFERROR(VLOOKUP(H445,INDIRECT(VLOOKUP($G445,ListaEfectos!$A$4:$F$77,2,0)),2,0),0),IF($N445="Desventaja",IFERROR(VLOOKUP(H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20</v>
      </c>
      <c r="P445" s="15">
        <f ca="1">IF($N445="Efecto",IFERROR(VLOOKUP(I445,INDIRECT(VLOOKUP($G445,ListaEfectos!$A$4:$F$77,2,0)),2,0),0),IF($N445="Desventaja",IFERROR(VLOOKUP(I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0</v>
      </c>
      <c r="Q445" s="15">
        <f ca="1">IF($N445="Efecto",IFERROR(VLOOKUP(J445,INDIRECT(VLOOKUP($G445,ListaEfectos!$A$4:$F$77,2,0)),2,0),0),IF($N445="Desventaja",IFERROR(VLOOKUP(J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0</v>
      </c>
      <c r="R445" s="15">
        <f ca="1">IF($N445="Efecto",IFERROR(VLOOKUP(K445,INDIRECT(VLOOKUP($G445,ListaEfectos!$A$4:$F$77,2,0)),2,0),0),IF($N445="Desventaja",IFERROR(VLOOKUP(K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0</v>
      </c>
      <c r="S445" s="15">
        <f ca="1">IF($N445="Efecto",IFERROR(VLOOKUP(L445,INDIRECT(VLOOKUP($G445,ListaEfectos!$A$4:$F$77,2,0)),2,0),0),IF($N445="Desventaja",IFERROR(VLOOKUP(L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0</v>
      </c>
      <c r="T445" s="52">
        <f t="shared" ca="1" si="126"/>
        <v>20</v>
      </c>
      <c r="V445" s="15" t="str">
        <f t="shared" si="127"/>
        <v>Ataque adicional (+1)</v>
      </c>
      <c r="W445" s="15" t="str">
        <f t="shared" si="128"/>
        <v/>
      </c>
      <c r="X445" s="15" t="str">
        <f t="shared" si="129"/>
        <v/>
      </c>
      <c r="Y445" s="34" t="str">
        <f t="shared" ca="1" si="135"/>
        <v/>
      </c>
      <c r="Z445" s="34" t="str">
        <f ca="1">IFERROR(IF(Y445="","",_xlfn.TEXTJOIN(", ",TRUE,INDIRECT(ADDRESS(ROW(Y445),COLUMN(W445))&amp;":"&amp;ADDRESS(ROW(Y445)+MATCH("?*",#REF!,0)-1,COLUMN(W445))))),"")</f>
        <v/>
      </c>
      <c r="AA445" s="34" t="str">
        <f ca="1">IFERROR(IF(Y445="","",_xlfn.TEXTJOIN(", ",TRUE,INDIRECT(ADDRESS(ROW(Y445),COLUMN(X445))&amp;":"&amp;ADDRESS(ROW(Y445)+MATCH("?*",#REF!,0)-1,COLUMN(X445))))),"")</f>
        <v/>
      </c>
      <c r="AB445" s="61" t="str">
        <f t="shared" ca="1" si="130"/>
        <v/>
      </c>
      <c r="AC445" s="62" t="str">
        <f t="shared" ca="1" si="131"/>
        <v/>
      </c>
      <c r="AD445" s="56" t="str">
        <f t="shared" si="132"/>
        <v/>
      </c>
      <c r="AE445" s="15" t="str">
        <f ca="1">IFERROR(IF(Y445="","",_xlfn.TEXTJOIN(", ",TRUE,IF(INDIRECT(ADDRESS(ROW(Y445),COLUMN(T445))&amp;":"&amp;ADDRESS(ROW(Y445)+MATCH("?*",Y444:Y463,0)-1,COLUMN(T445)))=5,"",INDIRECT(ADDRESS(ROW(Y445),COLUMN(M445))&amp;":"&amp;ADDRESS(ROW(Y445)+MATCH("?*",Y444:Y463,0)-1,COLUMN(M445)))))),"")</f>
        <v/>
      </c>
      <c r="AF445" s="15" t="str">
        <f ca="1">IF($AB445="","",IF(OR([1]Tablas!A$1&gt;MATCH("?*",$AB446:$AB462,0),INDEX($T:$T,ROW($M444)+[1]Tablas!A$1)&lt;5),"",IF(INDEX($T:$T,ROW($M444)+[1]Tablas!A$1)&lt;6,"000",SUBSTITUTE(SUBSTITUTE(SUBSTITUTE(SUBSTITUTE(SUBSTITUTE(SUBSTITUTE(SUBSTITUTE(INDIRECT(ADDRESS(ROW($M444)+[1]Tablas!A$1,COLUMN($M445))),", ",""),"Aire","1"),"Agua","2"),"Fuego","3"),"Tierra","4"),"Luz","5"),"Oscuridad","6"))))</f>
        <v/>
      </c>
      <c r="AG445" s="15" t="str">
        <f ca="1">IF($AB445="","",IF(OR([1]Tablas!B$1&gt;MATCH("?*",$AB446:$AB462,0),INDEX($T:$T,ROW($M444)+[1]Tablas!B$1)&lt;5),"",IF(INDEX($T:$T,ROW($M444)+[1]Tablas!B$1)&lt;6,"000",SUBSTITUTE(SUBSTITUTE(SUBSTITUTE(SUBSTITUTE(SUBSTITUTE(SUBSTITUTE(SUBSTITUTE(INDIRECT(ADDRESS(ROW($M444)+[1]Tablas!B$1,COLUMN($M445))),", ",""),"Aire","1"),"Agua","2"),"Fuego","3"),"Tierra","4"),"Luz","5"),"Oscuridad","6"))))</f>
        <v/>
      </c>
      <c r="AH445" s="15" t="str">
        <f ca="1">IF($AB445="","",IF(OR([1]Tablas!C$1&gt;MATCH("?*",$AB446:$AB462,0),INDEX($T:$T,ROW($M444)+[1]Tablas!C$1)&lt;5),"",IF(INDEX($T:$T,ROW($M444)+[1]Tablas!C$1)&lt;6,"000",SUBSTITUTE(SUBSTITUTE(SUBSTITUTE(SUBSTITUTE(SUBSTITUTE(SUBSTITUTE(SUBSTITUTE(INDIRECT(ADDRESS(ROW($M444)+[1]Tablas!C$1,COLUMN($M445))),", ",""),"Aire","1"),"Agua","2"),"Fuego","3"),"Tierra","4"),"Luz","5"),"Oscuridad","6"))))</f>
        <v/>
      </c>
      <c r="AI445" s="15" t="str">
        <f ca="1">IF($AB445="","",IF(OR([1]Tablas!D$1&gt;MATCH("?*",$AB446:$AB462,0),INDEX($T:$T,ROW($M444)+[1]Tablas!D$1)&lt;5),"",IF(INDEX($T:$T,ROW($M444)+[1]Tablas!D$1)&lt;6,"000",SUBSTITUTE(SUBSTITUTE(SUBSTITUTE(SUBSTITUTE(SUBSTITUTE(SUBSTITUTE(SUBSTITUTE(INDIRECT(ADDRESS(ROW($M444)+[1]Tablas!D$1,COLUMN($M445))),", ",""),"Aire","1"),"Agua","2"),"Fuego","3"),"Tierra","4"),"Luz","5"),"Oscuridad","6"))))</f>
        <v/>
      </c>
      <c r="AJ445" s="15" t="str">
        <f ca="1">IF($AB445="","",IF(OR([1]Tablas!E$1&gt;MATCH("?*",$AB446:$AB462,0),INDEX($T:$T,ROW($M444)+[1]Tablas!E$1)&lt;5),"",IF(INDEX($T:$T,ROW($M444)+[1]Tablas!E$1)&lt;6,"000",SUBSTITUTE(SUBSTITUTE(SUBSTITUTE(SUBSTITUTE(SUBSTITUTE(SUBSTITUTE(SUBSTITUTE(INDIRECT(ADDRESS(ROW($M444)+[1]Tablas!E$1,COLUMN($M445))),", ",""),"Aire","1"),"Agua","2"),"Fuego","3"),"Tierra","4"),"Luz","5"),"Oscuridad","6"))))</f>
        <v/>
      </c>
      <c r="AK445" s="15" t="str">
        <f ca="1">IF($AB445="","",IF(OR([1]Tablas!F$1&gt;MATCH("?*",$AB446:$AB462,0),INDEX($T:$T,ROW($M444)+[1]Tablas!F$1)&lt;5),"",IF(INDEX($T:$T,ROW($M444)+[1]Tablas!F$1)&lt;6,"000",SUBSTITUTE(SUBSTITUTE(SUBSTITUTE(SUBSTITUTE(SUBSTITUTE(SUBSTITUTE(SUBSTITUTE(INDIRECT(ADDRESS(ROW($M444)+[1]Tablas!F$1,COLUMN($M445))),", ",""),"Aire","1"),"Agua","2"),"Fuego","3"),"Tierra","4"),"Luz","5"),"Oscuridad","6"))))</f>
        <v/>
      </c>
    </row>
    <row r="446" spans="1:37" x14ac:dyDescent="0.25">
      <c r="A446" s="71"/>
      <c r="B446" s="18" t="s">
        <v>522</v>
      </c>
      <c r="C446" s="15">
        <f t="shared" si="133"/>
        <v>40</v>
      </c>
      <c r="D446" s="15">
        <f t="shared" si="134"/>
        <v>1</v>
      </c>
      <c r="E446" s="15" t="s">
        <v>152</v>
      </c>
      <c r="F446" s="15" t="str">
        <f t="array" ref="F446">IF(C446&lt;&gt;"",ADDRESS(ROW(C446),COLUMN(C446))&amp;":"&amp;ADDRESS(ROW(C446)-1+MATCH(TRUE,C441:$C$463&lt;&gt;"",0),COLUMN(U446)),F445)</f>
        <v>$C$446:$U$446</v>
      </c>
      <c r="G446" s="18" t="s">
        <v>990</v>
      </c>
      <c r="H446" s="29" t="s">
        <v>352</v>
      </c>
      <c r="M446" s="18" t="str">
        <f>IFERROR(VLOOKUP(G446,ListaEfectos!$A$4:$F$77,6,0),"")</f>
        <v>Agua, Aire, Luz</v>
      </c>
      <c r="N446" s="46" t="str">
        <f>IF(G446="requerimiento","Desventaja",IFERROR(IF(VLOOKUP($G446,ListaEfectos!$A$4:$F$77,1,0)&lt;&gt;"","Efecto"),IFERROR(IF(VLOOKUP($G446,ListaDesventajas!$A$2:$A$24,1,0)&lt;&gt;"","Desventaja"),G446)))</f>
        <v>Efecto</v>
      </c>
      <c r="O446" s="17">
        <f ca="1">IF($N446="Efecto",IFERROR(VLOOKUP(H446,INDIRECT(VLOOKUP($G446,ListaEfectos!$A$4:$F$77,2,0)),2,0),0),IF($N446="Desventaja",IFERROR(VLOOKUP(H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20</v>
      </c>
      <c r="P446" s="15">
        <f ca="1">IF($N446="Efecto",IFERROR(VLOOKUP(I446,INDIRECT(VLOOKUP($G446,ListaEfectos!$A$4:$F$77,2,0)),2,0),0),IF($N446="Desventaja",IFERROR(VLOOKUP(I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0</v>
      </c>
      <c r="Q446" s="15">
        <f ca="1">IF($N446="Efecto",IFERROR(VLOOKUP(J446,INDIRECT(VLOOKUP($G446,ListaEfectos!$A$4:$F$77,2,0)),2,0),0),IF($N446="Desventaja",IFERROR(VLOOKUP(J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0</v>
      </c>
      <c r="R446" s="15">
        <f ca="1">IF($N446="Efecto",IFERROR(VLOOKUP(K446,INDIRECT(VLOOKUP($G446,ListaEfectos!$A$4:$F$77,2,0)),2,0),0),IF($N446="Desventaja",IFERROR(VLOOKUP(K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0</v>
      </c>
      <c r="S446" s="15">
        <f ca="1">IF($N446="Efecto",IFERROR(VLOOKUP(L446,INDIRECT(VLOOKUP($G446,ListaEfectos!$A$4:$F$77,2,0)),2,0),0),IF($N446="Desventaja",IFERROR(VLOOKUP(L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0</v>
      </c>
      <c r="T446" s="52">
        <f t="shared" ca="1" si="126"/>
        <v>20</v>
      </c>
      <c r="V446" s="15" t="str">
        <f t="shared" si="127"/>
        <v>Habilidad de esquiva completa (+40)</v>
      </c>
      <c r="W446" s="15" t="str">
        <f t="shared" si="128"/>
        <v/>
      </c>
      <c r="X446" s="15" t="str">
        <f t="shared" si="129"/>
        <v/>
      </c>
      <c r="Y446" s="34" t="str">
        <f t="shared" ca="1" si="135"/>
        <v>Habilidad de esquiva completa (+40), Defensas Adicionales (+3)</v>
      </c>
      <c r="Z446" s="34" t="str">
        <f ca="1">IFERROR(IF(Y446="","",_xlfn.TEXTJOIN(", ",TRUE,INDIRECT(ADDRESS(ROW(Y446),COLUMN(W446))&amp;":"&amp;ADDRESS(ROW(Y446)+MATCH("?*",Y463:Y463,0)-1,COLUMN(W446))))),"")</f>
        <v/>
      </c>
      <c r="AA446" s="34" t="str">
        <f ca="1">IFERROR(IF(Y446="","",_xlfn.TEXTJOIN(", ",TRUE,INDIRECT(ADDRESS(ROW(Y446),COLUMN(X446))&amp;":"&amp;ADDRESS(ROW(Y446)+MATCH("?*",Y463:Y463,0)-1,COLUMN(X446))))),"")</f>
        <v/>
      </c>
      <c r="AB446" s="61" t="str">
        <f t="shared" ca="1" si="130"/>
        <v>Habilidad de esquiva completa (+40), Defensas Adicionales (+3)</v>
      </c>
      <c r="AC446" s="62" t="str">
        <f t="shared" ca="1" si="131"/>
        <v/>
      </c>
      <c r="AD446" s="56" t="str">
        <f t="shared" si="132"/>
        <v>Sheraphim Ianua, La Puerta Del Serafín</v>
      </c>
      <c r="AE446" s="15" t="str">
        <f ca="1">IFERROR(IF(Y446="","",_xlfn.TEXTJOIN(", ",TRUE,IF(INDIRECT(ADDRESS(ROW(Y446),COLUMN(T446))&amp;":"&amp;ADDRESS(ROW(Y446)+MATCH("?*",Y444:Y463,0)-1,COLUMN(T446)))=5,"",INDIRECT(ADDRESS(ROW(Y446),COLUMN(M446))&amp;":"&amp;ADDRESS(ROW(Y446)+MATCH("?*",Y444:Y463,0)-1,COLUMN(M446)))))),"")</f>
        <v>Agua, Aire, Luz</v>
      </c>
      <c r="AF446" s="15" t="str">
        <f ca="1">IF($AB446="","",IF(OR([1]Tablas!A$1&gt;MATCH("?*",$AB447:$AB463,0),INDEX($T:$T,ROW($M445)+[1]Tablas!A$1)&lt;5),"",IF(INDEX($T:$T,ROW($M445)+[1]Tablas!A$1)&lt;6,"000",SUBSTITUTE(SUBSTITUTE(SUBSTITUTE(SUBSTITUTE(SUBSTITUTE(SUBSTITUTE(SUBSTITUTE(INDIRECT(ADDRESS(ROW($M445)+[1]Tablas!A$1,COLUMN($M446))),", ",""),"Aire","1"),"Agua","2"),"Fuego","3"),"Tierra","4"),"Luz","5"),"Oscuridad","6"))))</f>
        <v>215</v>
      </c>
      <c r="AG446" s="15" t="str">
        <f ca="1">IF($AB446="","",IF(OR([1]Tablas!B$1&gt;MATCH("?*",$AB447:$AB463,0),INDEX($T:$T,ROW($M445)+[1]Tablas!B$1)&lt;5),"",IF(INDEX($T:$T,ROW($M445)+[1]Tablas!B$1)&lt;6,"000",SUBSTITUTE(SUBSTITUTE(SUBSTITUTE(SUBSTITUTE(SUBSTITUTE(SUBSTITUTE(SUBSTITUTE(INDIRECT(ADDRESS(ROW($M445)+[1]Tablas!B$1,COLUMN($M446))),", ",""),"Aire","1"),"Agua","2"),"Fuego","3"),"Tierra","4"),"Luz","5"),"Oscuridad","6"))))</f>
        <v>5</v>
      </c>
      <c r="AH446" s="15" t="str">
        <f ca="1">IF($AB446="","",IF(OR([1]Tablas!C$1&gt;MATCH("?*",$AB447:$AB463,0),INDEX($T:$T,ROW($M445)+[1]Tablas!C$1)&lt;5),"",IF(INDEX($T:$T,ROW($M445)+[1]Tablas!C$1)&lt;6,"000",SUBSTITUTE(SUBSTITUTE(SUBSTITUTE(SUBSTITUTE(SUBSTITUTE(SUBSTITUTE(SUBSTITUTE(INDIRECT(ADDRESS(ROW($M445)+[1]Tablas!C$1,COLUMN($M446))),", ",""),"Aire","1"),"Agua","2"),"Fuego","3"),"Tierra","4"),"Luz","5"),"Oscuridad","6"))))</f>
        <v/>
      </c>
      <c r="AI446" s="15" t="str">
        <f ca="1">IF($AB446="","",IF(OR([1]Tablas!D$1&gt;MATCH("?*",$AB447:$AB463,0),INDEX($T:$T,ROW($M445)+[1]Tablas!D$1)&lt;5),"",IF(INDEX($T:$T,ROW($M445)+[1]Tablas!D$1)&lt;6,"000",SUBSTITUTE(SUBSTITUTE(SUBSTITUTE(SUBSTITUTE(SUBSTITUTE(SUBSTITUTE(SUBSTITUTE(INDIRECT(ADDRESS(ROW($M445)+[1]Tablas!D$1,COLUMN($M446))),", ",""),"Aire","1"),"Agua","2"),"Fuego","3"),"Tierra","4"),"Luz","5"),"Oscuridad","6"))))</f>
        <v/>
      </c>
      <c r="AJ446" s="15" t="str">
        <f ca="1">IF($AB446="","",IF(OR([1]Tablas!E$1&gt;MATCH("?*",$AB447:$AB463,0),INDEX($T:$T,ROW($M445)+[1]Tablas!E$1)&lt;5),"",IF(INDEX($T:$T,ROW($M445)+[1]Tablas!E$1)&lt;6,"000",SUBSTITUTE(SUBSTITUTE(SUBSTITUTE(SUBSTITUTE(SUBSTITUTE(SUBSTITUTE(SUBSTITUTE(INDIRECT(ADDRESS(ROW($M445)+[1]Tablas!E$1,COLUMN($M446))),", ",""),"Aire","1"),"Agua","2"),"Fuego","3"),"Tierra","4"),"Luz","5"),"Oscuridad","6"))))</f>
        <v/>
      </c>
      <c r="AK446" s="15" t="str">
        <f ca="1">IF($AB446="","",IF(OR([1]Tablas!F$1&gt;MATCH("?*",$AB447:$AB463,0),INDEX($T:$T,ROW($M445)+[1]Tablas!F$1)&lt;5),"",IF(INDEX($T:$T,ROW($M445)+[1]Tablas!F$1)&lt;6,"000",SUBSTITUTE(SUBSTITUTE(SUBSTITUTE(SUBSTITUTE(SUBSTITUTE(SUBSTITUTE(SUBSTITUTE(INDIRECT(ADDRESS(ROW($M445)+[1]Tablas!F$1,COLUMN($M446))),", ",""),"Aire","1"),"Agua","2"),"Fuego","3"),"Tierra","4"),"Luz","5"),"Oscuridad","6"))))</f>
        <v/>
      </c>
    </row>
    <row r="447" spans="1:37" x14ac:dyDescent="0.25">
      <c r="A447" s="71"/>
      <c r="C447" s="15" t="str">
        <f t="shared" si="133"/>
        <v/>
      </c>
      <c r="D447" s="15" t="str">
        <f t="shared" si="134"/>
        <v/>
      </c>
      <c r="E447" s="15" t="s">
        <v>241</v>
      </c>
      <c r="F447" s="15" t="str">
        <f t="array" ref="F447">IF(C447&lt;&gt;"",ADDRESS(ROW(C447),COLUMN(C447))&amp;":"&amp;ADDRESS(ROW(C447)-1+MATCH(TRUE,C443:$C$463&lt;&gt;"",0),COLUMN(U447)),F446)</f>
        <v>$C$446:$U$446</v>
      </c>
      <c r="G447" s="18" t="s">
        <v>302</v>
      </c>
      <c r="H447" s="29" t="s">
        <v>344</v>
      </c>
      <c r="M447" s="18" t="str">
        <f>IFERROR(VLOOKUP(G447,ListaEfectos!$A$4:$F$77,6,0),"")</f>
        <v>Luz</v>
      </c>
      <c r="N447" s="46" t="str">
        <f>IF(G447="requerimiento","Desventaja",IFERROR(IF(VLOOKUP($G447,ListaEfectos!$A$4:$F$77,1,0)&lt;&gt;"","Efecto"),IFERROR(IF(VLOOKUP($G447,ListaDesventajas!$A$2:$A$24,1,0)&lt;&gt;"","Desventaja"),G447)))</f>
        <v>Efecto</v>
      </c>
      <c r="O447" s="17">
        <f ca="1">IF($N447="Efecto",IFERROR(VLOOKUP(H447,INDIRECT(VLOOKUP($G447,ListaEfectos!$A$4:$F$77,2,0)),2,0),0),IF($N447="Desventaja",IFERROR(VLOOKUP(H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10</v>
      </c>
      <c r="P447" s="15">
        <f ca="1">IF($N447="Efecto",IFERROR(VLOOKUP(I447,INDIRECT(VLOOKUP($G447,ListaEfectos!$A$4:$F$77,2,0)),2,0),0),IF($N447="Desventaja",IFERROR(VLOOKUP(I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0</v>
      </c>
      <c r="Q447" s="15">
        <f ca="1">IF($N447="Efecto",IFERROR(VLOOKUP(J447,INDIRECT(VLOOKUP($G447,ListaEfectos!$A$4:$F$77,2,0)),2,0),0),IF($N447="Desventaja",IFERROR(VLOOKUP(J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0</v>
      </c>
      <c r="R447" s="15">
        <f ca="1">IF($N447="Efecto",IFERROR(VLOOKUP(K447,INDIRECT(VLOOKUP($G447,ListaEfectos!$A$4:$F$77,2,0)),2,0),0),IF($N447="Desventaja",IFERROR(VLOOKUP(K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0</v>
      </c>
      <c r="S447" s="15">
        <f ca="1">IF($N447="Efecto",IFERROR(VLOOKUP(L447,INDIRECT(VLOOKUP($G447,ListaEfectos!$A$4:$F$77,2,0)),2,0),0),IF($N447="Desventaja",IFERROR(VLOOKUP(L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0</v>
      </c>
      <c r="T447" s="52">
        <f t="shared" ca="1" si="126"/>
        <v>10</v>
      </c>
      <c r="V447" s="15" t="str">
        <f t="shared" si="127"/>
        <v>Defensas Adicionales (+3)</v>
      </c>
      <c r="W447" s="15" t="str">
        <f t="shared" si="128"/>
        <v/>
      </c>
      <c r="X447" s="15" t="str">
        <f t="shared" si="129"/>
        <v/>
      </c>
      <c r="Y447" s="34" t="str">
        <f t="shared" ca="1" si="135"/>
        <v/>
      </c>
      <c r="Z447" s="34" t="str">
        <f ca="1">IFERROR(IF(Y447="","",_xlfn.TEXTJOIN(", ",TRUE,INDIRECT(ADDRESS(ROW(Y447),COLUMN(W447))&amp;":"&amp;ADDRESS(ROW(Y447)+MATCH("?*",Y444:Y463,0)-1,COLUMN(W447))))),"")</f>
        <v/>
      </c>
      <c r="AA447" s="34" t="str">
        <f ca="1">IFERROR(IF(Y447="","",_xlfn.TEXTJOIN(", ",TRUE,INDIRECT(ADDRESS(ROW(Y447),COLUMN(X447))&amp;":"&amp;ADDRESS(ROW(Y447)+MATCH("?*",Y444:Y463,0)-1,COLUMN(X447))))),"")</f>
        <v/>
      </c>
      <c r="AB447" s="61" t="str">
        <f t="shared" ca="1" si="130"/>
        <v/>
      </c>
      <c r="AC447" s="62" t="str">
        <f t="shared" ca="1" si="131"/>
        <v/>
      </c>
      <c r="AD447" s="56" t="str">
        <f t="shared" si="132"/>
        <v/>
      </c>
      <c r="AE447" s="15" t="str">
        <f ca="1">IFERROR(IF(Y447="","",_xlfn.TEXTJOIN(", ",TRUE,IF(INDIRECT(ADDRESS(ROW(Y447),COLUMN(T447))&amp;":"&amp;ADDRESS(ROW(Y447)+MATCH("?*",Y444:Y463,0)-1,COLUMN(T447)))=5,"",INDIRECT(ADDRESS(ROW(Y447),COLUMN(M447))&amp;":"&amp;ADDRESS(ROW(Y447)+MATCH("?*",Y444:Y463,0)-1,COLUMN(M447)))))),"")</f>
        <v/>
      </c>
      <c r="AF447" s="15" t="str">
        <f ca="1">IF($AB447="","",IF(OR([1]Tablas!A$1&gt;MATCH("?*",$AB448:$AB464,0),INDEX($T:$T,ROW($M446)+[1]Tablas!A$1)&lt;5),"",IF(INDEX($T:$T,ROW($M446)+[1]Tablas!A$1)&lt;6,"000",SUBSTITUTE(SUBSTITUTE(SUBSTITUTE(SUBSTITUTE(SUBSTITUTE(SUBSTITUTE(SUBSTITUTE(INDIRECT(ADDRESS(ROW($M446)+[1]Tablas!A$1,COLUMN($M447))),", ",""),"Aire","1"),"Agua","2"),"Fuego","3"),"Tierra","4"),"Luz","5"),"Oscuridad","6"))))</f>
        <v/>
      </c>
      <c r="AG447" s="15" t="str">
        <f ca="1">IF($AB447="","",IF(OR([1]Tablas!B$1&gt;MATCH("?*",$AB448:$AB464,0),INDEX($T:$T,ROW($M446)+[1]Tablas!B$1)&lt;5),"",IF(INDEX($T:$T,ROW($M446)+[1]Tablas!B$1)&lt;6,"000",SUBSTITUTE(SUBSTITUTE(SUBSTITUTE(SUBSTITUTE(SUBSTITUTE(SUBSTITUTE(SUBSTITUTE(INDIRECT(ADDRESS(ROW($M446)+[1]Tablas!B$1,COLUMN($M447))),", ",""),"Aire","1"),"Agua","2"),"Fuego","3"),"Tierra","4"),"Luz","5"),"Oscuridad","6"))))</f>
        <v/>
      </c>
      <c r="AH447" s="15" t="str">
        <f ca="1">IF($AB447="","",IF(OR([1]Tablas!C$1&gt;MATCH("?*",$AB448:$AB464,0),INDEX($T:$T,ROW($M446)+[1]Tablas!C$1)&lt;5),"",IF(INDEX($T:$T,ROW($M446)+[1]Tablas!C$1)&lt;6,"000",SUBSTITUTE(SUBSTITUTE(SUBSTITUTE(SUBSTITUTE(SUBSTITUTE(SUBSTITUTE(SUBSTITUTE(INDIRECT(ADDRESS(ROW($M446)+[1]Tablas!C$1,COLUMN($M447))),", ",""),"Aire","1"),"Agua","2"),"Fuego","3"),"Tierra","4"),"Luz","5"),"Oscuridad","6"))))</f>
        <v/>
      </c>
      <c r="AI447" s="15" t="str">
        <f ca="1">IF($AB447="","",IF(OR([1]Tablas!D$1&gt;MATCH("?*",$AB448:$AB464,0),INDEX($T:$T,ROW($M446)+[1]Tablas!D$1)&lt;5),"",IF(INDEX($T:$T,ROW($M446)+[1]Tablas!D$1)&lt;6,"000",SUBSTITUTE(SUBSTITUTE(SUBSTITUTE(SUBSTITUTE(SUBSTITUTE(SUBSTITUTE(SUBSTITUTE(INDIRECT(ADDRESS(ROW($M446)+[1]Tablas!D$1,COLUMN($M447))),", ",""),"Aire","1"),"Agua","2"),"Fuego","3"),"Tierra","4"),"Luz","5"),"Oscuridad","6"))))</f>
        <v/>
      </c>
      <c r="AJ447" s="15" t="str">
        <f ca="1">IF($AB447="","",IF(OR([1]Tablas!E$1&gt;MATCH("?*",$AB448:$AB464,0),INDEX($T:$T,ROW($M446)+[1]Tablas!E$1)&lt;5),"",IF(INDEX($T:$T,ROW($M446)+[1]Tablas!E$1)&lt;6,"000",SUBSTITUTE(SUBSTITUTE(SUBSTITUTE(SUBSTITUTE(SUBSTITUTE(SUBSTITUTE(SUBSTITUTE(INDIRECT(ADDRESS(ROW($M446)+[1]Tablas!E$1,COLUMN($M447))),", ",""),"Aire","1"),"Agua","2"),"Fuego","3"),"Tierra","4"),"Luz","5"),"Oscuridad","6"))))</f>
        <v/>
      </c>
      <c r="AK447" s="15" t="str">
        <f ca="1">IF($AB447="","",IF(OR([1]Tablas!F$1&gt;MATCH("?*",$AB448:$AB464,0),INDEX($T:$T,ROW($M446)+[1]Tablas!F$1)&lt;5),"",IF(INDEX($T:$T,ROW($M446)+[1]Tablas!F$1)&lt;6,"000",SUBSTITUTE(SUBSTITUTE(SUBSTITUTE(SUBSTITUTE(SUBSTITUTE(SUBSTITUTE(SUBSTITUTE(INDIRECT(ADDRESS(ROW($M446)+[1]Tablas!F$1,COLUMN($M447))),", ",""),"Aire","1"),"Agua","2"),"Fuego","3"),"Tierra","4"),"Luz","5"),"Oscuridad","6"))))</f>
        <v/>
      </c>
    </row>
    <row r="448" spans="1:37" x14ac:dyDescent="0.25">
      <c r="A448" s="71"/>
      <c r="C448" s="15" t="str">
        <f t="shared" si="133"/>
        <v/>
      </c>
      <c r="D448" s="15" t="str">
        <f t="shared" si="134"/>
        <v/>
      </c>
      <c r="E448" s="15" t="s">
        <v>75</v>
      </c>
      <c r="F448" s="15" t="str">
        <f t="array" ref="F448">IF(C448&lt;&gt;"",ADDRESS(ROW(C448),COLUMN(C448))&amp;":"&amp;ADDRESS(ROW(C448)-1+MATCH(TRUE,C444:$C$463&lt;&gt;"",0),COLUMN(U448)),F447)</f>
        <v>$C$446:$U$446</v>
      </c>
      <c r="M448" s="18" t="str">
        <f>IFERROR(VLOOKUP(G448,ListaEfectos!$A$4:$F$77,6,0),"")</f>
        <v/>
      </c>
      <c r="N448" s="46">
        <f>IF(G448="requerimiento","Desventaja",IFERROR(IF(VLOOKUP($G448,ListaEfectos!$A$4:$F$77,1,0)&lt;&gt;"","Efecto"),IFERROR(IF(VLOOKUP($G448,ListaDesventajas!$A$2:$A$24,1,0)&lt;&gt;"","Desventaja"),G448)))</f>
        <v>0</v>
      </c>
      <c r="O448" s="17">
        <f ca="1">IF($N448="Efecto",IFERROR(VLOOKUP(H448,INDIRECT(VLOOKUP($G448,ListaEfectos!$A$4:$F$77,2,0)),2,0),0),IF($N448="Desventaja",IFERROR(VLOOKUP(H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0</v>
      </c>
      <c r="P448" s="15">
        <f ca="1">IF($N448="Efecto",IFERROR(VLOOKUP(I448,INDIRECT(VLOOKUP($G448,ListaEfectos!$A$4:$F$77,2,0)),2,0),0),IF($N448="Desventaja",IFERROR(VLOOKUP(I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0</v>
      </c>
      <c r="Q448" s="15">
        <f ca="1">IF($N448="Efecto",IFERROR(VLOOKUP(J448,INDIRECT(VLOOKUP($G448,ListaEfectos!$A$4:$F$77,2,0)),2,0),0),IF($N448="Desventaja",IFERROR(VLOOKUP(J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0</v>
      </c>
      <c r="R448" s="15">
        <f ca="1">IF($N448="Efecto",IFERROR(VLOOKUP(K448,INDIRECT(VLOOKUP($G448,ListaEfectos!$A$4:$F$77,2,0)),2,0),0),IF($N448="Desventaja",IFERROR(VLOOKUP(K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0</v>
      </c>
      <c r="S448" s="15">
        <f ca="1">IF($N448="Efecto",IFERROR(VLOOKUP(L448,INDIRECT(VLOOKUP($G448,ListaEfectos!$A$4:$F$77,2,0)),2,0),0),IF($N448="Desventaja",IFERROR(VLOOKUP(L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0</v>
      </c>
      <c r="T448" s="52">
        <f t="shared" ca="1" si="126"/>
        <v>0</v>
      </c>
      <c r="V448" s="15" t="str">
        <f t="shared" si="127"/>
        <v/>
      </c>
      <c r="W448" s="15" t="str">
        <f t="shared" si="128"/>
        <v/>
      </c>
      <c r="X448" s="15" t="str">
        <f t="shared" si="129"/>
        <v/>
      </c>
      <c r="Y448" s="34" t="str">
        <f t="shared" ca="1" si="135"/>
        <v/>
      </c>
      <c r="Z448" s="34" t="str">
        <f ca="1">IFERROR(IF(Y448="","",_xlfn.TEXTJOIN(", ",TRUE,INDIRECT(ADDRESS(ROW(Y448),COLUMN(W448))&amp;":"&amp;ADDRESS(ROW(Y448)+MATCH("?*",Y444:Y463,0)-1,COLUMN(W448))))),"")</f>
        <v/>
      </c>
      <c r="AA448" s="34" t="str">
        <f ca="1">IFERROR(IF(Y448="","",_xlfn.TEXTJOIN(", ",TRUE,INDIRECT(ADDRESS(ROW(Y448),COLUMN(X448))&amp;":"&amp;ADDRESS(ROW(Y448)+MATCH("?*",Y444:Y463,0)-1,COLUMN(X448))))),"")</f>
        <v/>
      </c>
      <c r="AB448" s="61" t="str">
        <f t="shared" ca="1" si="130"/>
        <v/>
      </c>
      <c r="AC448" s="62" t="str">
        <f t="shared" ca="1" si="131"/>
        <v/>
      </c>
      <c r="AD448" s="56" t="str">
        <f t="shared" si="132"/>
        <v/>
      </c>
      <c r="AE448" s="15" t="str">
        <f ca="1">IFERROR(IF(Y448="","",_xlfn.TEXTJOIN(", ",TRUE,IF(INDIRECT(ADDRESS(ROW(Y448),COLUMN(T448))&amp;":"&amp;ADDRESS(ROW(Y448)+MATCH("?*",Y444:Y463,0)-1,COLUMN(T448)))=5,"",INDIRECT(ADDRESS(ROW(Y448),COLUMN(M448))&amp;":"&amp;ADDRESS(ROW(Y448)+MATCH("?*",Y444:Y463,0)-1,COLUMN(M448)))))),"")</f>
        <v/>
      </c>
      <c r="AF448" s="15" t="str">
        <f ca="1">IF($AB448="","",IF(OR([1]Tablas!A$1&gt;MATCH("?*",$AB449:$AB465,0),INDEX($T:$T,ROW($M447)+[1]Tablas!A$1)&lt;5),"",IF(INDEX($T:$T,ROW($M447)+[1]Tablas!A$1)&lt;6,"000",SUBSTITUTE(SUBSTITUTE(SUBSTITUTE(SUBSTITUTE(SUBSTITUTE(SUBSTITUTE(SUBSTITUTE(INDIRECT(ADDRESS(ROW($M447)+[1]Tablas!A$1,COLUMN($M448))),", ",""),"Aire","1"),"Agua","2"),"Fuego","3"),"Tierra","4"),"Luz","5"),"Oscuridad","6"))))</f>
        <v/>
      </c>
      <c r="AG448" s="15" t="str">
        <f ca="1">IF($AB448="","",IF(OR([1]Tablas!B$1&gt;MATCH("?*",$AB449:$AB465,0),INDEX($T:$T,ROW($M447)+[1]Tablas!B$1)&lt;5),"",IF(INDEX($T:$T,ROW($M447)+[1]Tablas!B$1)&lt;6,"000",SUBSTITUTE(SUBSTITUTE(SUBSTITUTE(SUBSTITUTE(SUBSTITUTE(SUBSTITUTE(SUBSTITUTE(INDIRECT(ADDRESS(ROW($M447)+[1]Tablas!B$1,COLUMN($M448))),", ",""),"Aire","1"),"Agua","2"),"Fuego","3"),"Tierra","4"),"Luz","5"),"Oscuridad","6"))))</f>
        <v/>
      </c>
      <c r="AH448" s="15" t="str">
        <f ca="1">IF($AB448="","",IF(OR([1]Tablas!C$1&gt;MATCH("?*",$AB449:$AB465,0),INDEX($T:$T,ROW($M447)+[1]Tablas!C$1)&lt;5),"",IF(INDEX($T:$T,ROW($M447)+[1]Tablas!C$1)&lt;6,"000",SUBSTITUTE(SUBSTITUTE(SUBSTITUTE(SUBSTITUTE(SUBSTITUTE(SUBSTITUTE(SUBSTITUTE(INDIRECT(ADDRESS(ROW($M447)+[1]Tablas!C$1,COLUMN($M448))),", ",""),"Aire","1"),"Agua","2"),"Fuego","3"),"Tierra","4"),"Luz","5"),"Oscuridad","6"))))</f>
        <v/>
      </c>
      <c r="AI448" s="15" t="str">
        <f ca="1">IF($AB448="","",IF(OR([1]Tablas!D$1&gt;MATCH("?*",$AB449:$AB465,0),INDEX($T:$T,ROW($M447)+[1]Tablas!D$1)&lt;5),"",IF(INDEX($T:$T,ROW($M447)+[1]Tablas!D$1)&lt;6,"000",SUBSTITUTE(SUBSTITUTE(SUBSTITUTE(SUBSTITUTE(SUBSTITUTE(SUBSTITUTE(SUBSTITUTE(INDIRECT(ADDRESS(ROW($M447)+[1]Tablas!D$1,COLUMN($M448))),", ",""),"Aire","1"),"Agua","2"),"Fuego","3"),"Tierra","4"),"Luz","5"),"Oscuridad","6"))))</f>
        <v/>
      </c>
      <c r="AJ448" s="15" t="str">
        <f ca="1">IF($AB448="","",IF(OR([1]Tablas!E$1&gt;MATCH("?*",$AB449:$AB465,0),INDEX($T:$T,ROW($M447)+[1]Tablas!E$1)&lt;5),"",IF(INDEX($T:$T,ROW($M447)+[1]Tablas!E$1)&lt;6,"000",SUBSTITUTE(SUBSTITUTE(SUBSTITUTE(SUBSTITUTE(SUBSTITUTE(SUBSTITUTE(SUBSTITUTE(INDIRECT(ADDRESS(ROW($M447)+[1]Tablas!E$1,COLUMN($M448))),", ",""),"Aire","1"),"Agua","2"),"Fuego","3"),"Tierra","4"),"Luz","5"),"Oscuridad","6"))))</f>
        <v/>
      </c>
      <c r="AK448" s="15" t="str">
        <f ca="1">IF($AB448="","",IF(OR([1]Tablas!F$1&gt;MATCH("?*",$AB449:$AB465,0),INDEX($T:$T,ROW($M447)+[1]Tablas!F$1)&lt;5),"",IF(INDEX($T:$T,ROW($M447)+[1]Tablas!F$1)&lt;6,"000",SUBSTITUTE(SUBSTITUTE(SUBSTITUTE(SUBSTITUTE(SUBSTITUTE(SUBSTITUTE(SUBSTITUTE(INDIRECT(ADDRESS(ROW($M447)+[1]Tablas!F$1,COLUMN($M448))),", ",""),"Aire","1"),"Agua","2"),"Fuego","3"),"Tierra","4"),"Luz","5"),"Oscuridad","6"))))</f>
        <v/>
      </c>
    </row>
    <row r="449" spans="1:37" x14ac:dyDescent="0.25">
      <c r="A449" s="71"/>
      <c r="B449" s="18" t="s">
        <v>523</v>
      </c>
      <c r="C449" s="15">
        <f t="shared" si="133"/>
        <v>100</v>
      </c>
      <c r="D449" s="15">
        <f t="shared" si="134"/>
        <v>2</v>
      </c>
      <c r="E449" s="15" t="s">
        <v>155</v>
      </c>
      <c r="F449" s="15" t="e">
        <f t="array" ref="F449">IF(C449&lt;&gt;"",ADDRESS(ROW(C449),COLUMN(C449))&amp;":"&amp;ADDRESS(ROW(C449)-1+MATCH(TRUE,C463:$C$463&lt;&gt;"",0),COLUMN(U449)),F448)</f>
        <v>#N/A</v>
      </c>
      <c r="G449" s="18" t="s">
        <v>987</v>
      </c>
      <c r="H449" s="29" t="s">
        <v>348</v>
      </c>
      <c r="M449" s="18" t="str">
        <f>IFERROR(VLOOKUP(G449,ListaEfectos!$A$4:$F$77,6,0),"")</f>
        <v>Aire, Fuego, Oscuridad</v>
      </c>
      <c r="N449" s="46" t="str">
        <f>IF(G449="requerimiento","Desventaja",IFERROR(IF(VLOOKUP($G449,ListaEfectos!$A$4:$F$77,1,0)&lt;&gt;"","Efecto"),IFERROR(IF(VLOOKUP($G449,ListaDesventajas!$A$2:$A$24,1,0)&lt;&gt;"","Desventaja"),G449)))</f>
        <v>Efecto</v>
      </c>
      <c r="O449" s="17">
        <f ca="1">IF($N449="Efecto",IFERROR(VLOOKUP(H449,INDIRECT(VLOOKUP($G449,ListaEfectos!$A$4:$F$77,2,0)),2,0),0),IF($N449="Desventaja",IFERROR(VLOOKUP(H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40</v>
      </c>
      <c r="P449" s="15">
        <f ca="1">IF($N449="Efecto",IFERROR(VLOOKUP(I449,INDIRECT(VLOOKUP($G449,ListaEfectos!$A$4:$F$77,2,0)),2,0),0),IF($N449="Desventaja",IFERROR(VLOOKUP(I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0</v>
      </c>
      <c r="Q449" s="15">
        <f ca="1">IF($N449="Efecto",IFERROR(VLOOKUP(J449,INDIRECT(VLOOKUP($G449,ListaEfectos!$A$4:$F$77,2,0)),2,0),0),IF($N449="Desventaja",IFERROR(VLOOKUP(J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0</v>
      </c>
      <c r="R449" s="15">
        <f ca="1">IF($N449="Efecto",IFERROR(VLOOKUP(K449,INDIRECT(VLOOKUP($G449,ListaEfectos!$A$4:$F$77,2,0)),2,0),0),IF($N449="Desventaja",IFERROR(VLOOKUP(K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0</v>
      </c>
      <c r="S449" s="15">
        <f ca="1">IF($N449="Efecto",IFERROR(VLOOKUP(L449,INDIRECT(VLOOKUP($G449,ListaEfectos!$A$4:$F$77,2,0)),2,0),0),IF($N449="Desventaja",IFERROR(VLOOKUP(L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0</v>
      </c>
      <c r="T449" s="52">
        <f t="shared" ref="T449:T460" ca="1" si="136">IF(OR(N449="Efecto",N449="Desventaja"),SUM(O449:S449),O449)</f>
        <v>40</v>
      </c>
      <c r="V449" s="15" t="str">
        <f t="shared" si="127"/>
        <v>Habilidad de ataque (+150)</v>
      </c>
      <c r="W449" s="15" t="str">
        <f t="shared" si="128"/>
        <v/>
      </c>
      <c r="X449" s="15" t="str">
        <f t="shared" si="129"/>
        <v/>
      </c>
      <c r="Y449" s="34" t="str">
        <f t="shared" ca="1" si="135"/>
        <v>Habilidad de ataque (+150), Ataque a Distancia (1 kilómetro, Estela de destrucción), Ataque con área (50 metros de radio)</v>
      </c>
      <c r="Z449" s="34" t="str">
        <f ca="1">IFERROR(IF(Y449="","",_xlfn.TEXTJOIN(", ",TRUE,INDIRECT(ADDRESS(ROW(Y449),COLUMN(W449))&amp;":"&amp;ADDRESS(ROW(Y449)+MATCH("?*",Y444:Y463,0)-1,COLUMN(W449))))),"")</f>
        <v/>
      </c>
      <c r="AA449" s="34" t="str">
        <f ca="1">IFERROR(IF(Y449="","",_xlfn.TEXTJOIN(", ",TRUE,INDIRECT(ADDRESS(ROW(Y449),COLUMN(X449))&amp;":"&amp;ADDRESS(ROW(Y449)+MATCH("?*",Y444:Y463,0)-1,COLUMN(X449))))),"")</f>
        <v/>
      </c>
      <c r="AB449" s="61" t="str">
        <f t="shared" ca="1" si="130"/>
        <v>Habilidad de ataque (+150), Ataque a Distancia (1 kilómetro, Estela de destrucción), Ataque con área (50 metros de radio)</v>
      </c>
      <c r="AC449" s="62" t="str">
        <f t="shared" ca="1" si="131"/>
        <v/>
      </c>
      <c r="AD449" s="56" t="str">
        <f t="shared" si="132"/>
        <v>Angelus Ultima, El Último Ángel</v>
      </c>
      <c r="AE449" s="15" t="str">
        <f ca="1">IFERROR(IF(Y449="","",_xlfn.TEXTJOIN(", ",TRUE,IF(INDIRECT(ADDRESS(ROW(Y449),COLUMN(T449))&amp;":"&amp;ADDRESS(ROW(Y449)+MATCH("?*",Y444:Y463,0)-1,COLUMN(T449)))=5,"",INDIRECT(ADDRESS(ROW(Y449),COLUMN(M449))&amp;":"&amp;ADDRESS(ROW(Y449)+MATCH("?*",Y444:Y463,0)-1,COLUMN(M449)))))),"")</f>
        <v>Aire, Fuego, Oscuridad</v>
      </c>
      <c r="AF449" s="15" t="str">
        <f ca="1">IF($AB449="","",IF(OR([1]Tablas!A$1&gt;MATCH("?*",$AB450:$AB466,0),INDEX($T:$T,ROW($M448)+[1]Tablas!A$1)&lt;5),"",IF(INDEX($T:$T,ROW($M448)+[1]Tablas!A$1)&lt;6,"000",SUBSTITUTE(SUBSTITUTE(SUBSTITUTE(SUBSTITUTE(SUBSTITUTE(SUBSTITUTE(SUBSTITUTE(INDIRECT(ADDRESS(ROW($M448)+[1]Tablas!A$1,COLUMN($M449))),", ",""),"Aire","1"),"Agua","2"),"Fuego","3"),"Tierra","4"),"Luz","5"),"Oscuridad","6"))))</f>
        <v>136</v>
      </c>
      <c r="AG449" s="15" t="str">
        <f ca="1">IF($AB449="","",IF(OR([1]Tablas!B$1&gt;MATCH("?*",$AB450:$AB466,0),INDEX($T:$T,ROW($M448)+[1]Tablas!B$1)&lt;5),"",IF(INDEX($T:$T,ROW($M448)+[1]Tablas!B$1)&lt;6,"000",SUBSTITUTE(SUBSTITUTE(SUBSTITUTE(SUBSTITUTE(SUBSTITUTE(SUBSTITUTE(SUBSTITUTE(INDIRECT(ADDRESS(ROW($M448)+[1]Tablas!B$1,COLUMN($M449))),", ",""),"Aire","1"),"Agua","2"),"Fuego","3"),"Tierra","4"),"Luz","5"),"Oscuridad","6"))))</f>
        <v>213</v>
      </c>
      <c r="AH449" s="15" t="str">
        <f ca="1">IF($AB449="","",IF(OR([1]Tablas!C$1&gt;MATCH("?*",$AB450:$AB466,0),INDEX($T:$T,ROW($M448)+[1]Tablas!C$1)&lt;5),"",IF(INDEX($T:$T,ROW($M448)+[1]Tablas!C$1)&lt;6,"000",SUBSTITUTE(SUBSTITUTE(SUBSTITUTE(SUBSTITUTE(SUBSTITUTE(SUBSTITUTE(SUBSTITUTE(INDIRECT(ADDRESS(ROW($M448)+[1]Tablas!C$1,COLUMN($M449))),", ",""),"Aire","1"),"Agua","2"),"Fuego","3"),"Tierra","4"),"Luz","5"),"Oscuridad","6"))))</f>
        <v>356</v>
      </c>
      <c r="AI449" s="15" t="str">
        <f ca="1">IF($AB449="","",IF(OR([1]Tablas!D$1&gt;MATCH("?*",$AB450:$AB466,0),INDEX($T:$T,ROW($M448)+[1]Tablas!D$1)&lt;5),"",IF(INDEX($T:$T,ROW($M448)+[1]Tablas!D$1)&lt;6,"000",SUBSTITUTE(SUBSTITUTE(SUBSTITUTE(SUBSTITUTE(SUBSTITUTE(SUBSTITUTE(SUBSTITUTE(INDIRECT(ADDRESS(ROW($M448)+[1]Tablas!D$1,COLUMN($M449))),", ",""),"Aire","1"),"Agua","2"),"Fuego","3"),"Tierra","4"),"Luz","5"),"Oscuridad","6"))))</f>
        <v/>
      </c>
      <c r="AJ449" s="15" t="str">
        <f ca="1">IF($AB449="","",IF(OR([1]Tablas!E$1&gt;MATCH("?*",$AB450:$AB466,0),INDEX($T:$T,ROW($M448)+[1]Tablas!E$1)&lt;5),"",IF(INDEX($T:$T,ROW($M448)+[1]Tablas!E$1)&lt;6,"000",SUBSTITUTE(SUBSTITUTE(SUBSTITUTE(SUBSTITUTE(SUBSTITUTE(SUBSTITUTE(SUBSTITUTE(INDIRECT(ADDRESS(ROW($M448)+[1]Tablas!E$1,COLUMN($M449))),", ",""),"Aire","1"),"Agua","2"),"Fuego","3"),"Tierra","4"),"Luz","5"),"Oscuridad","6"))))</f>
        <v/>
      </c>
      <c r="AK449" s="15" t="str">
        <f ca="1">IF($AB449="","",IF(OR([1]Tablas!F$1&gt;MATCH("?*",$AB450:$AB466,0),INDEX($T:$T,ROW($M448)+[1]Tablas!F$1)&lt;5),"",IF(INDEX($T:$T,ROW($M448)+[1]Tablas!F$1)&lt;6,"000",SUBSTITUTE(SUBSTITUTE(SUBSTITUTE(SUBSTITUTE(SUBSTITUTE(SUBSTITUTE(SUBSTITUTE(INDIRECT(ADDRESS(ROW($M448)+[1]Tablas!F$1,COLUMN($M449))),", ",""),"Aire","1"),"Agua","2"),"Fuego","3"),"Tierra","4"),"Luz","5"),"Oscuridad","6"))))</f>
        <v/>
      </c>
    </row>
    <row r="450" spans="1:37" x14ac:dyDescent="0.25">
      <c r="A450" s="71"/>
      <c r="C450" s="15" t="str">
        <f t="shared" si="133"/>
        <v/>
      </c>
      <c r="D450" s="15" t="str">
        <f t="shared" si="134"/>
        <v/>
      </c>
      <c r="E450" s="15" t="s">
        <v>242</v>
      </c>
      <c r="F450" s="15" t="e">
        <f t="array" ref="F450">IF(C450&lt;&gt;"",ADDRESS(ROW(C450),COLUMN(C450))&amp;":"&amp;ADDRESS(ROW(C450)-1+MATCH(TRUE,C463:$C$463&lt;&gt;"",0),COLUMN(U450)),F449)</f>
        <v>#N/A</v>
      </c>
      <c r="G450" s="18" t="s">
        <v>243</v>
      </c>
      <c r="H450" s="28" t="s">
        <v>362</v>
      </c>
      <c r="I450" s="28" t="s">
        <v>1001</v>
      </c>
      <c r="M450" s="18" t="str">
        <f>IFERROR(VLOOKUP(G450,ListaEfectos!$A$4:$F$77,6,0),"")</f>
        <v>Agua, Aire, Fuego</v>
      </c>
      <c r="N450" s="46" t="str">
        <f>IF(G450="requerimiento","Desventaja",IFERROR(IF(VLOOKUP($G450,ListaEfectos!$A$4:$F$77,1,0)&lt;&gt;"","Efecto"),IFERROR(IF(VLOOKUP($G450,ListaDesventajas!$A$2:$A$24,1,0)&lt;&gt;"","Desventaja"),G450)))</f>
        <v>Efecto</v>
      </c>
      <c r="O450" s="17">
        <f ca="1">IF($N450="Efecto",IFERROR(VLOOKUP(H450,INDIRECT(VLOOKUP($G450,ListaEfectos!$A$4:$F$77,2,0)),2,0),0),IF($N450="Desventaja",IFERROR(VLOOKUP(H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35</v>
      </c>
      <c r="P450" s="15">
        <f ca="1">IF($N450="Efecto",IFERROR(VLOOKUP(I450,INDIRECT(VLOOKUP($G450,ListaEfectos!$A$4:$F$77,2,0)),2,0),0),IF($N450="Desventaja",IFERROR(VLOOKUP(I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20</v>
      </c>
      <c r="Q450" s="15">
        <f ca="1">IF($N450="Efecto",IFERROR(VLOOKUP(J450,INDIRECT(VLOOKUP($G450,ListaEfectos!$A$4:$F$77,2,0)),2,0),0),IF($N450="Desventaja",IFERROR(VLOOKUP(J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0</v>
      </c>
      <c r="R450" s="15">
        <f ca="1">IF($N450="Efecto",IFERROR(VLOOKUP(K450,INDIRECT(VLOOKUP($G450,ListaEfectos!$A$4:$F$77,2,0)),2,0),0),IF($N450="Desventaja",IFERROR(VLOOKUP(K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0</v>
      </c>
      <c r="S450" s="15">
        <f ca="1">IF($N450="Efecto",IFERROR(VLOOKUP(L450,INDIRECT(VLOOKUP($G450,ListaEfectos!$A$4:$F$77,2,0)),2,0),0),IF($N450="Desventaja",IFERROR(VLOOKUP(L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0</v>
      </c>
      <c r="T450" s="52">
        <f t="shared" ca="1" si="136"/>
        <v>55</v>
      </c>
      <c r="V450" s="15" t="str">
        <f t="shared" si="127"/>
        <v>Ataque a Distancia (1 kilómetro, Estela de destrucción)</v>
      </c>
      <c r="W450" s="15" t="str">
        <f t="shared" si="128"/>
        <v/>
      </c>
      <c r="X450" s="15" t="str">
        <f t="shared" si="129"/>
        <v/>
      </c>
      <c r="Y450" s="34" t="str">
        <f t="shared" ca="1" si="135"/>
        <v/>
      </c>
      <c r="Z450" s="34" t="str">
        <f ca="1">IFERROR(IF(Y450="","",_xlfn.TEXTJOIN(", ",TRUE,INDIRECT(ADDRESS(ROW(Y450),COLUMN(W450))&amp;":"&amp;ADDRESS(ROW(Y450)+MATCH("?*",Y444:Y463,0)-1,COLUMN(W450))))),"")</f>
        <v/>
      </c>
      <c r="AA450" s="34" t="str">
        <f ca="1">IFERROR(IF(Y450="","",_xlfn.TEXTJOIN(", ",TRUE,INDIRECT(ADDRESS(ROW(Y450),COLUMN(X450))&amp;":"&amp;ADDRESS(ROW(Y450)+MATCH("?*",Y444:Y463,0)-1,COLUMN(X450))))),"")</f>
        <v/>
      </c>
      <c r="AB450" s="61" t="str">
        <f t="shared" ca="1" si="130"/>
        <v/>
      </c>
      <c r="AC450" s="62" t="str">
        <f t="shared" ca="1" si="131"/>
        <v/>
      </c>
      <c r="AD450" s="56" t="str">
        <f t="shared" si="132"/>
        <v/>
      </c>
      <c r="AE450" s="15" t="str">
        <f ca="1">IFERROR(IF(Y450="","",_xlfn.TEXTJOIN(", ",TRUE,IF(INDIRECT(ADDRESS(ROW(Y450),COLUMN(T450))&amp;":"&amp;ADDRESS(ROW(Y450)+MATCH("?*",Y444:Y463,0)-1,COLUMN(T450)))=5,"",INDIRECT(ADDRESS(ROW(Y450),COLUMN(M450))&amp;":"&amp;ADDRESS(ROW(Y450)+MATCH("?*",Y444:Y463,0)-1,COLUMN(M450)))))),"")</f>
        <v/>
      </c>
      <c r="AF450" s="15" t="str">
        <f ca="1">IF($AB450="","",IF(OR([1]Tablas!A$1&gt;MATCH("?*",$AB451:$AB467,0),INDEX($T:$T,ROW($M449)+[1]Tablas!A$1)&lt;5),"",IF(INDEX($T:$T,ROW($M449)+[1]Tablas!A$1)&lt;6,"000",SUBSTITUTE(SUBSTITUTE(SUBSTITUTE(SUBSTITUTE(SUBSTITUTE(SUBSTITUTE(SUBSTITUTE(INDIRECT(ADDRESS(ROW($M449)+[1]Tablas!A$1,COLUMN($M450))),", ",""),"Aire","1"),"Agua","2"),"Fuego","3"),"Tierra","4"),"Luz","5"),"Oscuridad","6"))))</f>
        <v/>
      </c>
      <c r="AG450" s="15" t="str">
        <f ca="1">IF($AB450="","",IF(OR([1]Tablas!B$1&gt;MATCH("?*",$AB451:$AB467,0),INDEX($T:$T,ROW($M449)+[1]Tablas!B$1)&lt;5),"",IF(INDEX($T:$T,ROW($M449)+[1]Tablas!B$1)&lt;6,"000",SUBSTITUTE(SUBSTITUTE(SUBSTITUTE(SUBSTITUTE(SUBSTITUTE(SUBSTITUTE(SUBSTITUTE(INDIRECT(ADDRESS(ROW($M449)+[1]Tablas!B$1,COLUMN($M450))),", ",""),"Aire","1"),"Agua","2"),"Fuego","3"),"Tierra","4"),"Luz","5"),"Oscuridad","6"))))</f>
        <v/>
      </c>
      <c r="AH450" s="15" t="str">
        <f ca="1">IF($AB450="","",IF(OR([1]Tablas!C$1&gt;MATCH("?*",$AB451:$AB467,0),INDEX($T:$T,ROW($M449)+[1]Tablas!C$1)&lt;5),"",IF(INDEX($T:$T,ROW($M449)+[1]Tablas!C$1)&lt;6,"000",SUBSTITUTE(SUBSTITUTE(SUBSTITUTE(SUBSTITUTE(SUBSTITUTE(SUBSTITUTE(SUBSTITUTE(INDIRECT(ADDRESS(ROW($M449)+[1]Tablas!C$1,COLUMN($M450))),", ",""),"Aire","1"),"Agua","2"),"Fuego","3"),"Tierra","4"),"Luz","5"),"Oscuridad","6"))))</f>
        <v/>
      </c>
      <c r="AI450" s="15" t="str">
        <f ca="1">IF($AB450="","",IF(OR([1]Tablas!D$1&gt;MATCH("?*",$AB451:$AB467,0),INDEX($T:$T,ROW($M449)+[1]Tablas!D$1)&lt;5),"",IF(INDEX($T:$T,ROW($M449)+[1]Tablas!D$1)&lt;6,"000",SUBSTITUTE(SUBSTITUTE(SUBSTITUTE(SUBSTITUTE(SUBSTITUTE(SUBSTITUTE(SUBSTITUTE(INDIRECT(ADDRESS(ROW($M449)+[1]Tablas!D$1,COLUMN($M450))),", ",""),"Aire","1"),"Agua","2"),"Fuego","3"),"Tierra","4"),"Luz","5"),"Oscuridad","6"))))</f>
        <v/>
      </c>
      <c r="AJ450" s="15" t="str">
        <f ca="1">IF($AB450="","",IF(OR([1]Tablas!E$1&gt;MATCH("?*",$AB451:$AB467,0),INDEX($T:$T,ROW($M449)+[1]Tablas!E$1)&lt;5),"",IF(INDEX($T:$T,ROW($M449)+[1]Tablas!E$1)&lt;6,"000",SUBSTITUTE(SUBSTITUTE(SUBSTITUTE(SUBSTITUTE(SUBSTITUTE(SUBSTITUTE(SUBSTITUTE(INDIRECT(ADDRESS(ROW($M449)+[1]Tablas!E$1,COLUMN($M450))),", ",""),"Aire","1"),"Agua","2"),"Fuego","3"),"Tierra","4"),"Luz","5"),"Oscuridad","6"))))</f>
        <v/>
      </c>
      <c r="AK450" s="15" t="str">
        <f ca="1">IF($AB450="","",IF(OR([1]Tablas!F$1&gt;MATCH("?*",$AB451:$AB467,0),INDEX($T:$T,ROW($M449)+[1]Tablas!F$1)&lt;5),"",IF(INDEX($T:$T,ROW($M449)+[1]Tablas!F$1)&lt;6,"000",SUBSTITUTE(SUBSTITUTE(SUBSTITUTE(SUBSTITUTE(SUBSTITUTE(SUBSTITUTE(SUBSTITUTE(INDIRECT(ADDRESS(ROW($M449)+[1]Tablas!F$1,COLUMN($M450))),", ",""),"Aire","1"),"Agua","2"),"Fuego","3"),"Tierra","4"),"Luz","5"),"Oscuridad","6"))))</f>
        <v/>
      </c>
    </row>
    <row r="451" spans="1:37" x14ac:dyDescent="0.25">
      <c r="A451" s="71"/>
      <c r="C451" s="15" t="str">
        <f t="shared" si="133"/>
        <v/>
      </c>
      <c r="D451" s="15" t="str">
        <f t="shared" si="134"/>
        <v/>
      </c>
      <c r="E451" s="15" t="s">
        <v>70</v>
      </c>
      <c r="F451" s="15" t="e">
        <f t="array" ref="F451">IF(C451&lt;&gt;"",ADDRESS(ROW(C451),COLUMN(C451))&amp;":"&amp;ADDRESS(ROW(C451)-1+MATCH(TRUE,C463:$C$463&lt;&gt;"",0),COLUMN(U451)),F450)</f>
        <v>#N/A</v>
      </c>
      <c r="G451" s="18" t="s">
        <v>982</v>
      </c>
      <c r="H451" s="28" t="s">
        <v>355</v>
      </c>
      <c r="M451" s="18" t="str">
        <f>IFERROR(VLOOKUP(G451,ListaEfectos!$A$4:$F$77,6,0),"")</f>
        <v>Fuego, Luz, Oscuridad</v>
      </c>
      <c r="N451" s="46" t="str">
        <f>IF(G451="requerimiento","Desventaja",IFERROR(IF(VLOOKUP($G451,ListaEfectos!$A$4:$F$77,1,0)&lt;&gt;"","Efecto"),IFERROR(IF(VLOOKUP($G451,ListaDesventajas!$A$2:$A$24,1,0)&lt;&gt;"","Desventaja"),G451)))</f>
        <v>Efecto</v>
      </c>
      <c r="O451" s="17">
        <f ca="1">IF($N451="Efecto",IFERROR(VLOOKUP(H451,INDIRECT(VLOOKUP($G451,ListaEfectos!$A$4:$F$77,2,0)),2,0),0),IF($N451="Desventaja",IFERROR(VLOOKUP(H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25</v>
      </c>
      <c r="P451" s="15">
        <f ca="1">IF($N451="Efecto",IFERROR(VLOOKUP(I451,INDIRECT(VLOOKUP($G451,ListaEfectos!$A$4:$F$77,2,0)),2,0),0),IF($N451="Desventaja",IFERROR(VLOOKUP(I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0</v>
      </c>
      <c r="Q451" s="15">
        <f ca="1">IF($N451="Efecto",IFERROR(VLOOKUP(J451,INDIRECT(VLOOKUP($G451,ListaEfectos!$A$4:$F$77,2,0)),2,0),0),IF($N451="Desventaja",IFERROR(VLOOKUP(J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0</v>
      </c>
      <c r="R451" s="15">
        <f ca="1">IF($N451="Efecto",IFERROR(VLOOKUP(K451,INDIRECT(VLOOKUP($G451,ListaEfectos!$A$4:$F$77,2,0)),2,0),0),IF($N451="Desventaja",IFERROR(VLOOKUP(K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0</v>
      </c>
      <c r="S451" s="15">
        <f ca="1">IF($N451="Efecto",IFERROR(VLOOKUP(L451,INDIRECT(VLOOKUP($G451,ListaEfectos!$A$4:$F$77,2,0)),2,0),0),IF($N451="Desventaja",IFERROR(VLOOKUP(L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0</v>
      </c>
      <c r="T451" s="52">
        <f t="shared" ca="1" si="136"/>
        <v>25</v>
      </c>
      <c r="V451" s="15" t="str">
        <f t="shared" si="127"/>
        <v>Ataque con área (50 metros de radio)</v>
      </c>
      <c r="W451" s="15" t="str">
        <f t="shared" si="128"/>
        <v/>
      </c>
      <c r="X451" s="15" t="str">
        <f t="shared" si="129"/>
        <v/>
      </c>
      <c r="Y451" s="34" t="str">
        <f t="shared" ca="1" si="135"/>
        <v/>
      </c>
      <c r="Z451" s="34" t="str">
        <f ca="1">IFERROR(IF(Y451="","",_xlfn.TEXTJOIN(", ",TRUE,INDIRECT(ADDRESS(ROW(Y451),COLUMN(W451))&amp;":"&amp;ADDRESS(ROW(Y451)+MATCH("?*",Y444:Y463,0)-1,COLUMN(W451))))),"")</f>
        <v/>
      </c>
      <c r="AA451" s="34" t="str">
        <f ca="1">IFERROR(IF(Y451="","",_xlfn.TEXTJOIN(", ",TRUE,INDIRECT(ADDRESS(ROW(Y451),COLUMN(X451))&amp;":"&amp;ADDRESS(ROW(Y451)+MATCH("?*",Y444:Y463,0)-1,COLUMN(X451))))),"")</f>
        <v/>
      </c>
      <c r="AB451" s="61" t="str">
        <f t="shared" ca="1" si="130"/>
        <v/>
      </c>
      <c r="AC451" s="62" t="str">
        <f t="shared" ca="1" si="131"/>
        <v/>
      </c>
      <c r="AD451" s="56" t="str">
        <f t="shared" si="132"/>
        <v/>
      </c>
      <c r="AE451" s="15" t="str">
        <f ca="1">IFERROR(IF(Y451="","",_xlfn.TEXTJOIN(", ",TRUE,IF(INDIRECT(ADDRESS(ROW(Y451),COLUMN(T451))&amp;":"&amp;ADDRESS(ROW(Y451)+MATCH("?*",Y444:Y463,0)-1,COLUMN(T451)))=5,"",INDIRECT(ADDRESS(ROW(Y451),COLUMN(M451))&amp;":"&amp;ADDRESS(ROW(Y451)+MATCH("?*",Y444:Y463,0)-1,COLUMN(M451)))))),"")</f>
        <v/>
      </c>
      <c r="AF451" s="15" t="str">
        <f ca="1">IF($AB451="","",IF(OR([1]Tablas!A$1&gt;MATCH("?*",$AB452:$AB468,0),INDEX($T:$T,ROW($M450)+[1]Tablas!A$1)&lt;5),"",IF(INDEX($T:$T,ROW($M450)+[1]Tablas!A$1)&lt;6,"000",SUBSTITUTE(SUBSTITUTE(SUBSTITUTE(SUBSTITUTE(SUBSTITUTE(SUBSTITUTE(SUBSTITUTE(INDIRECT(ADDRESS(ROW($M450)+[1]Tablas!A$1,COLUMN($M451))),", ",""),"Aire","1"),"Agua","2"),"Fuego","3"),"Tierra","4"),"Luz","5"),"Oscuridad","6"))))</f>
        <v/>
      </c>
      <c r="AG451" s="15" t="str">
        <f ca="1">IF($AB451="","",IF(OR([1]Tablas!B$1&gt;MATCH("?*",$AB452:$AB468,0),INDEX($T:$T,ROW($M450)+[1]Tablas!B$1)&lt;5),"",IF(INDEX($T:$T,ROW($M450)+[1]Tablas!B$1)&lt;6,"000",SUBSTITUTE(SUBSTITUTE(SUBSTITUTE(SUBSTITUTE(SUBSTITUTE(SUBSTITUTE(SUBSTITUTE(INDIRECT(ADDRESS(ROW($M450)+[1]Tablas!B$1,COLUMN($M451))),", ",""),"Aire","1"),"Agua","2"),"Fuego","3"),"Tierra","4"),"Luz","5"),"Oscuridad","6"))))</f>
        <v/>
      </c>
      <c r="AH451" s="15" t="str">
        <f ca="1">IF($AB451="","",IF(OR([1]Tablas!C$1&gt;MATCH("?*",$AB452:$AB468,0),INDEX($T:$T,ROW($M450)+[1]Tablas!C$1)&lt;5),"",IF(INDEX($T:$T,ROW($M450)+[1]Tablas!C$1)&lt;6,"000",SUBSTITUTE(SUBSTITUTE(SUBSTITUTE(SUBSTITUTE(SUBSTITUTE(SUBSTITUTE(SUBSTITUTE(INDIRECT(ADDRESS(ROW($M450)+[1]Tablas!C$1,COLUMN($M451))),", ",""),"Aire","1"),"Agua","2"),"Fuego","3"),"Tierra","4"),"Luz","5"),"Oscuridad","6"))))</f>
        <v/>
      </c>
      <c r="AI451" s="15" t="str">
        <f ca="1">IF($AB451="","",IF(OR([1]Tablas!D$1&gt;MATCH("?*",$AB452:$AB468,0),INDEX($T:$T,ROW($M450)+[1]Tablas!D$1)&lt;5),"",IF(INDEX($T:$T,ROW($M450)+[1]Tablas!D$1)&lt;6,"000",SUBSTITUTE(SUBSTITUTE(SUBSTITUTE(SUBSTITUTE(SUBSTITUTE(SUBSTITUTE(SUBSTITUTE(INDIRECT(ADDRESS(ROW($M450)+[1]Tablas!D$1,COLUMN($M451))),", ",""),"Aire","1"),"Agua","2"),"Fuego","3"),"Tierra","4"),"Luz","5"),"Oscuridad","6"))))</f>
        <v/>
      </c>
      <c r="AJ451" s="15" t="str">
        <f ca="1">IF($AB451="","",IF(OR([1]Tablas!E$1&gt;MATCH("?*",$AB452:$AB468,0),INDEX($T:$T,ROW($M450)+[1]Tablas!E$1)&lt;5),"",IF(INDEX($T:$T,ROW($M450)+[1]Tablas!E$1)&lt;6,"000",SUBSTITUTE(SUBSTITUTE(SUBSTITUTE(SUBSTITUTE(SUBSTITUTE(SUBSTITUTE(SUBSTITUTE(INDIRECT(ADDRESS(ROW($M450)+[1]Tablas!E$1,COLUMN($M451))),", ",""),"Aire","1"),"Agua","2"),"Fuego","3"),"Tierra","4"),"Luz","5"),"Oscuridad","6"))))</f>
        <v/>
      </c>
      <c r="AK451" s="15" t="str">
        <f ca="1">IF($AB451="","",IF(OR([1]Tablas!F$1&gt;MATCH("?*",$AB452:$AB468,0),INDEX($T:$T,ROW($M450)+[1]Tablas!F$1)&lt;5),"",IF(INDEX($T:$T,ROW($M450)+[1]Tablas!F$1)&lt;6,"000",SUBSTITUTE(SUBSTITUTE(SUBSTITUTE(SUBSTITUTE(SUBSTITUTE(SUBSTITUTE(SUBSTITUTE(INDIRECT(ADDRESS(ROW($M450)+[1]Tablas!F$1,COLUMN($M451))),", ",""),"Aire","1"),"Agua","2"),"Fuego","3"),"Tierra","4"),"Luz","5"),"Oscuridad","6"))))</f>
        <v/>
      </c>
    </row>
    <row r="452" spans="1:37" x14ac:dyDescent="0.25">
      <c r="A452" s="71"/>
      <c r="B452" s="18" t="s">
        <v>256</v>
      </c>
      <c r="C452" s="15" t="str">
        <f t="shared" si="133"/>
        <v/>
      </c>
      <c r="D452" s="15" t="str">
        <f t="shared" si="134"/>
        <v/>
      </c>
      <c r="F452" s="15" t="e">
        <f t="array" ref="F452">IF(C452&lt;&gt;"",ADDRESS(ROW(C452),COLUMN(C452))&amp;":"&amp;ADDRESS(ROW(C452)-1+MATCH(TRUE,C463:$C$463&lt;&gt;"",0),COLUMN(U452)),F451)</f>
        <v>#N/A</v>
      </c>
      <c r="G452" s="18" t="s">
        <v>284</v>
      </c>
      <c r="H452" s="28" t="s">
        <v>919</v>
      </c>
      <c r="M452" s="18" t="str">
        <f>IFERROR(VLOOKUP(G452,ListaEfectos!$A$4:$F$77,6,0),"")</f>
        <v/>
      </c>
      <c r="N452" s="46" t="str">
        <f>IF(G452="requerimiento","Desventaja",IFERROR(IF(VLOOKUP($G452,ListaEfectos!$A$4:$F$77,1,0)&lt;&gt;"","Efecto"),IFERROR(IF(VLOOKUP($G452,ListaDesventajas!$A$2:$A$24,1,0)&lt;&gt;"","Desventaja"),G452)))</f>
        <v>Desventaja</v>
      </c>
      <c r="O452" s="17">
        <f ca="1">IF($N452="Efecto",IFERROR(VLOOKUP(H452,INDIRECT(VLOOKUP($G452,ListaEfectos!$A$4:$F$77,2,0)),2,0),0),IF($N452="Desventaja",IFERROR(VLOOKUP(H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-20</v>
      </c>
      <c r="P452" s="15">
        <f ca="1">IF($N452="Efecto",IFERROR(VLOOKUP(I452,INDIRECT(VLOOKUP($G452,ListaEfectos!$A$4:$F$77,2,0)),2,0),0),IF($N452="Desventaja",IFERROR(VLOOKUP(I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0</v>
      </c>
      <c r="Q452" s="15">
        <f ca="1">IF($N452="Efecto",IFERROR(VLOOKUP(J452,INDIRECT(VLOOKUP($G452,ListaEfectos!$A$4:$F$77,2,0)),2,0),0),IF($N452="Desventaja",IFERROR(VLOOKUP(J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0</v>
      </c>
      <c r="R452" s="15">
        <f ca="1">IF($N452="Efecto",IFERROR(VLOOKUP(K452,INDIRECT(VLOOKUP($G452,ListaEfectos!$A$4:$F$77,2,0)),2,0),0),IF($N452="Desventaja",IFERROR(VLOOKUP(K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0</v>
      </c>
      <c r="S452" s="15">
        <f ca="1">IF($N452="Efecto",IFERROR(VLOOKUP(L452,INDIRECT(VLOOKUP($G452,ListaEfectos!$A$4:$F$77,2,0)),2,0),0),IF($N452="Desventaja",IFERROR(VLOOKUP(L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0</v>
      </c>
      <c r="T452" s="52">
        <f t="shared" ca="1" si="136"/>
        <v>-20</v>
      </c>
      <c r="V452" s="15" t="str">
        <f t="shared" si="127"/>
        <v/>
      </c>
      <c r="W452" s="15" t="str">
        <f t="shared" si="128"/>
        <v>Predeterminación</v>
      </c>
      <c r="X452" s="15" t="str">
        <f t="shared" si="129"/>
        <v/>
      </c>
      <c r="Y452" s="34" t="str">
        <f t="shared" ca="1" si="135"/>
        <v/>
      </c>
      <c r="Z452" s="34" t="str">
        <f ca="1">IFERROR(IF(Y452="","",_xlfn.TEXTJOIN(", ",TRUE,INDIRECT(ADDRESS(ROW(Y452),COLUMN(W452))&amp;":"&amp;ADDRESS(ROW(Y452)+MATCH("?*",Y444:Y463,0)-1,COLUMN(W452))))),"")</f>
        <v/>
      </c>
      <c r="AA452" s="34" t="str">
        <f ca="1">IFERROR(IF(Y452="","",_xlfn.TEXTJOIN(", ",TRUE,INDIRECT(ADDRESS(ROW(Y452),COLUMN(X452))&amp;":"&amp;ADDRESS(ROW(Y452)+MATCH("?*",Y444:Y463,0)-1,COLUMN(X452))))),"")</f>
        <v/>
      </c>
      <c r="AB452" s="61" t="str">
        <f t="shared" ca="1" si="130"/>
        <v/>
      </c>
      <c r="AC452" s="62" t="str">
        <f t="shared" ca="1" si="131"/>
        <v/>
      </c>
      <c r="AD452" s="56" t="e">
        <f t="shared" si="132"/>
        <v>#VALUE!</v>
      </c>
      <c r="AE452" s="15" t="str">
        <f ca="1">IFERROR(IF(Y452="","",_xlfn.TEXTJOIN(", ",TRUE,IF(INDIRECT(ADDRESS(ROW(Y452),COLUMN(T452))&amp;":"&amp;ADDRESS(ROW(Y452)+MATCH("?*",Y444:Y463,0)-1,COLUMN(T452)))=5,"",INDIRECT(ADDRESS(ROW(Y452),COLUMN(M452))&amp;":"&amp;ADDRESS(ROW(Y452)+MATCH("?*",Y444:Y463,0)-1,COLUMN(M452)))))),"")</f>
        <v/>
      </c>
      <c r="AF452" s="15" t="str">
        <f ca="1">IF($AB452="","",IF(OR([1]Tablas!A$1&gt;MATCH("?*",$AB453:$AB469,0),INDEX($T:$T,ROW($M451)+[1]Tablas!A$1)&lt;5),"",IF(INDEX($T:$T,ROW($M451)+[1]Tablas!A$1)&lt;6,"000",SUBSTITUTE(SUBSTITUTE(SUBSTITUTE(SUBSTITUTE(SUBSTITUTE(SUBSTITUTE(SUBSTITUTE(INDIRECT(ADDRESS(ROW($M451)+[1]Tablas!A$1,COLUMN($M452))),", ",""),"Aire","1"),"Agua","2"),"Fuego","3"),"Tierra","4"),"Luz","5"),"Oscuridad","6"))))</f>
        <v/>
      </c>
      <c r="AG452" s="15" t="str">
        <f ca="1">IF($AB452="","",IF(OR([1]Tablas!B$1&gt;MATCH("?*",$AB453:$AB469,0),INDEX($T:$T,ROW($M451)+[1]Tablas!B$1)&lt;5),"",IF(INDEX($T:$T,ROW($M451)+[1]Tablas!B$1)&lt;6,"000",SUBSTITUTE(SUBSTITUTE(SUBSTITUTE(SUBSTITUTE(SUBSTITUTE(SUBSTITUTE(SUBSTITUTE(INDIRECT(ADDRESS(ROW($M451)+[1]Tablas!B$1,COLUMN($M452))),", ",""),"Aire","1"),"Agua","2"),"Fuego","3"),"Tierra","4"),"Luz","5"),"Oscuridad","6"))))</f>
        <v/>
      </c>
      <c r="AH452" s="15" t="str">
        <f ca="1">IF($AB452="","",IF(OR([1]Tablas!C$1&gt;MATCH("?*",$AB453:$AB469,0),INDEX($T:$T,ROW($M451)+[1]Tablas!C$1)&lt;5),"",IF(INDEX($T:$T,ROW($M451)+[1]Tablas!C$1)&lt;6,"000",SUBSTITUTE(SUBSTITUTE(SUBSTITUTE(SUBSTITUTE(SUBSTITUTE(SUBSTITUTE(SUBSTITUTE(INDIRECT(ADDRESS(ROW($M451)+[1]Tablas!C$1,COLUMN($M452))),", ",""),"Aire","1"),"Agua","2"),"Fuego","3"),"Tierra","4"),"Luz","5"),"Oscuridad","6"))))</f>
        <v/>
      </c>
      <c r="AI452" s="15" t="str">
        <f ca="1">IF($AB452="","",IF(OR([1]Tablas!D$1&gt;MATCH("?*",$AB453:$AB469,0),INDEX($T:$T,ROW($M451)+[1]Tablas!D$1)&lt;5),"",IF(INDEX($T:$T,ROW($M451)+[1]Tablas!D$1)&lt;6,"000",SUBSTITUTE(SUBSTITUTE(SUBSTITUTE(SUBSTITUTE(SUBSTITUTE(SUBSTITUTE(SUBSTITUTE(INDIRECT(ADDRESS(ROW($M451)+[1]Tablas!D$1,COLUMN($M452))),", ",""),"Aire","1"),"Agua","2"),"Fuego","3"),"Tierra","4"),"Luz","5"),"Oscuridad","6"))))</f>
        <v/>
      </c>
      <c r="AJ452" s="15" t="str">
        <f ca="1">IF($AB452="","",IF(OR([1]Tablas!E$1&gt;MATCH("?*",$AB453:$AB469,0),INDEX($T:$T,ROW($M451)+[1]Tablas!E$1)&lt;5),"",IF(INDEX($T:$T,ROW($M451)+[1]Tablas!E$1)&lt;6,"000",SUBSTITUTE(SUBSTITUTE(SUBSTITUTE(SUBSTITUTE(SUBSTITUTE(SUBSTITUTE(SUBSTITUTE(INDIRECT(ADDRESS(ROW($M451)+[1]Tablas!E$1,COLUMN($M452))),", ",""),"Aire","1"),"Agua","2"),"Fuego","3"),"Tierra","4"),"Luz","5"),"Oscuridad","6"))))</f>
        <v/>
      </c>
      <c r="AK452" s="15" t="str">
        <f ca="1">IF($AB452="","",IF(OR([1]Tablas!F$1&gt;MATCH("?*",$AB453:$AB469,0),INDEX($T:$T,ROW($M451)+[1]Tablas!F$1)&lt;5),"",IF(INDEX($T:$T,ROW($M451)+[1]Tablas!F$1)&lt;6,"000",SUBSTITUTE(SUBSTITUTE(SUBSTITUTE(SUBSTITUTE(SUBSTITUTE(SUBSTITUTE(SUBSTITUTE(INDIRECT(ADDRESS(ROW($M451)+[1]Tablas!F$1,COLUMN($M452))),", ",""),"Aire","1"),"Agua","2"),"Fuego","3"),"Tierra","4"),"Luz","5"),"Oscuridad","6"))))</f>
        <v/>
      </c>
    </row>
    <row r="453" spans="1:37" x14ac:dyDescent="0.25">
      <c r="A453" s="71"/>
      <c r="B453" s="18" t="s">
        <v>524</v>
      </c>
      <c r="C453" s="15">
        <f t="shared" si="133"/>
        <v>100</v>
      </c>
      <c r="D453" s="15">
        <f t="shared" si="134"/>
        <v>2</v>
      </c>
      <c r="E453" s="15" t="s">
        <v>135</v>
      </c>
      <c r="F453" s="15" t="e">
        <f t="array" ref="F453">IF(C453&lt;&gt;"",ADDRESS(ROW(C453),COLUMN(C453))&amp;":"&amp;ADDRESS(ROW(C453)-1+MATCH(TRUE,C463:$C$463&lt;&gt;"",0),COLUMN(U453)),F452)</f>
        <v>#N/A</v>
      </c>
      <c r="G453" s="18" t="s">
        <v>987</v>
      </c>
      <c r="H453" s="29" t="s">
        <v>345</v>
      </c>
      <c r="M453" s="18" t="str">
        <f>IFERROR(VLOOKUP(G453,ListaEfectos!$A$4:$F$77,6,0),"")</f>
        <v>Aire, Fuego, Oscuridad</v>
      </c>
      <c r="N453" s="46" t="str">
        <f>IF(G453="requerimiento","Desventaja",IFERROR(IF(VLOOKUP($G453,ListaEfectos!$A$4:$F$77,1,0)&lt;&gt;"","Efecto"),IFERROR(IF(VLOOKUP($G453,ListaDesventajas!$A$2:$A$24,1,0)&lt;&gt;"","Desventaja"),G453)))</f>
        <v>Efecto</v>
      </c>
      <c r="O453" s="17">
        <f ca="1">IF($N453="Efecto",IFERROR(VLOOKUP(H453,INDIRECT(VLOOKUP($G453,ListaEfectos!$A$4:$F$77,2,0)),2,0),0),IF($N453="Desventaja",IFERROR(VLOOKUP(H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20</v>
      </c>
      <c r="P453" s="15">
        <f ca="1">IF($N453="Efecto",IFERROR(VLOOKUP(I453,INDIRECT(VLOOKUP($G453,ListaEfectos!$A$4:$F$77,2,0)),2,0),0),IF($N453="Desventaja",IFERROR(VLOOKUP(I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0</v>
      </c>
      <c r="Q453" s="15">
        <f ca="1">IF($N453="Efecto",IFERROR(VLOOKUP(J453,INDIRECT(VLOOKUP($G453,ListaEfectos!$A$4:$F$77,2,0)),2,0),0),IF($N453="Desventaja",IFERROR(VLOOKUP(J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0</v>
      </c>
      <c r="R453" s="15">
        <f ca="1">IF($N453="Efecto",IFERROR(VLOOKUP(K453,INDIRECT(VLOOKUP($G453,ListaEfectos!$A$4:$F$77,2,0)),2,0),0),IF($N453="Desventaja",IFERROR(VLOOKUP(K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0</v>
      </c>
      <c r="S453" s="15">
        <f ca="1">IF($N453="Efecto",IFERROR(VLOOKUP(L453,INDIRECT(VLOOKUP($G453,ListaEfectos!$A$4:$F$77,2,0)),2,0),0),IF($N453="Desventaja",IFERROR(VLOOKUP(L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0</v>
      </c>
      <c r="T453" s="52">
        <f t="shared" ca="1" si="136"/>
        <v>20</v>
      </c>
      <c r="V453" s="15" t="str">
        <f t="shared" si="127"/>
        <v>Habilidad de ataque (+75)</v>
      </c>
      <c r="W453" s="15" t="str">
        <f t="shared" si="128"/>
        <v/>
      </c>
      <c r="X453" s="15" t="str">
        <f t="shared" si="129"/>
        <v/>
      </c>
      <c r="Y453" s="34" t="str">
        <f t="shared" ca="1" si="135"/>
        <v>Habilidad de ataque (+75), Ataque adicional limitado (+8, Ataque contínuo)</v>
      </c>
      <c r="Z453" s="34" t="str">
        <f ca="1">IFERROR(IF(Y453="","",_xlfn.TEXTJOIN(", ",TRUE,INDIRECT(ADDRESS(ROW(Y453),COLUMN(W453))&amp;":"&amp;ADDRESS(ROW(Y453)+MATCH("?*",Y444:Y463,0)-1,COLUMN(W453))))),"")</f>
        <v/>
      </c>
      <c r="AA453" s="34" t="str">
        <f ca="1">IFERROR(IF(Y453="","",_xlfn.TEXTJOIN(", ",TRUE,INDIRECT(ADDRESS(ROW(Y453),COLUMN(X453))&amp;":"&amp;ADDRESS(ROW(Y453)+MATCH("?*",Y444:Y463,0)-1,COLUMN(X453))))),"")</f>
        <v/>
      </c>
      <c r="AB453" s="61" t="str">
        <f t="shared" ca="1" si="130"/>
        <v>Habilidad de ataque (+75), Ataque adicional limitado (+8, Ataque contínuo)</v>
      </c>
      <c r="AC453" s="62" t="str">
        <f t="shared" ca="1" si="131"/>
        <v/>
      </c>
      <c r="AD453" s="56" t="str">
        <f t="shared" si="132"/>
        <v>Questus Resedi Mundus, El Lamento Del Mundo Que Quedó Atrás</v>
      </c>
      <c r="AE453" s="15" t="str">
        <f ca="1">IFERROR(IF(Y453="","",_xlfn.TEXTJOIN(", ",TRUE,IF(INDIRECT(ADDRESS(ROW(Y453),COLUMN(T453))&amp;":"&amp;ADDRESS(ROW(Y453)+MATCH("?*",Y444:Y463,0)-1,COLUMN(T453)))=5,"",INDIRECT(ADDRESS(ROW(Y453),COLUMN(M453))&amp;":"&amp;ADDRESS(ROW(Y453)+MATCH("?*",Y444:Y463,0)-1,COLUMN(M453)))))),"")</f>
        <v>Aire, Fuego, Oscuridad</v>
      </c>
      <c r="AF453" s="15" t="str">
        <f ca="1">IF($AB453="","",IF(OR([1]Tablas!A$1&gt;MATCH("?*",$AB454:$AB470,0),INDEX($T:$T,ROW($M452)+[1]Tablas!A$1)&lt;5),"",IF(INDEX($T:$T,ROW($M452)+[1]Tablas!A$1)&lt;6,"000",SUBSTITUTE(SUBSTITUTE(SUBSTITUTE(SUBSTITUTE(SUBSTITUTE(SUBSTITUTE(SUBSTITUTE(INDIRECT(ADDRESS(ROW($M452)+[1]Tablas!A$1,COLUMN($M453))),", ",""),"Aire","1"),"Agua","2"),"Fuego","3"),"Tierra","4"),"Luz","5"),"Oscuridad","6"))))</f>
        <v>136</v>
      </c>
      <c r="AG453" s="15" t="str">
        <f ca="1">IF($AB453="","",IF(OR([1]Tablas!B$1&gt;MATCH("?*",$AB454:$AB470,0),INDEX($T:$T,ROW($M452)+[1]Tablas!B$1)&lt;5),"",IF(INDEX($T:$T,ROW($M452)+[1]Tablas!B$1)&lt;6,"000",SUBSTITUTE(SUBSTITUTE(SUBSTITUTE(SUBSTITUTE(SUBSTITUTE(SUBSTITUTE(SUBSTITUTE(INDIRECT(ADDRESS(ROW($M452)+[1]Tablas!B$1,COLUMN($M453))),", ",""),"Aire","1"),"Agua","2"),"Fuego","3"),"Tierra","4"),"Luz","5"),"Oscuridad","6"))))</f>
        <v>216</v>
      </c>
      <c r="AH453" s="15" t="str">
        <f ca="1">IF($AB453="","",IF(OR([1]Tablas!C$1&gt;MATCH("?*",$AB454:$AB470,0),INDEX($T:$T,ROW($M452)+[1]Tablas!C$1)&lt;5),"",IF(INDEX($T:$T,ROW($M452)+[1]Tablas!C$1)&lt;6,"000",SUBSTITUTE(SUBSTITUTE(SUBSTITUTE(SUBSTITUTE(SUBSTITUTE(SUBSTITUTE(SUBSTITUTE(INDIRECT(ADDRESS(ROW($M452)+[1]Tablas!C$1,COLUMN($M453))),", ",""),"Aire","1"),"Agua","2"),"Fuego","3"),"Tierra","4"),"Luz","5"),"Oscuridad","6"))))</f>
        <v/>
      </c>
      <c r="AI453" s="15" t="str">
        <f ca="1">IF($AB453="","",IF(OR([1]Tablas!D$1&gt;MATCH("?*",$AB454:$AB470,0),INDEX($T:$T,ROW($M452)+[1]Tablas!D$1)&lt;5),"",IF(INDEX($T:$T,ROW($M452)+[1]Tablas!D$1)&lt;6,"000",SUBSTITUTE(SUBSTITUTE(SUBSTITUTE(SUBSTITUTE(SUBSTITUTE(SUBSTITUTE(SUBSTITUTE(INDIRECT(ADDRESS(ROW($M452)+[1]Tablas!D$1,COLUMN($M453))),", ",""),"Aire","1"),"Agua","2"),"Fuego","3"),"Tierra","4"),"Luz","5"),"Oscuridad","6"))))</f>
        <v/>
      </c>
      <c r="AJ453" s="15" t="str">
        <f ca="1">IF($AB453="","",IF(OR([1]Tablas!E$1&gt;MATCH("?*",$AB454:$AB470,0),INDEX($T:$T,ROW($M452)+[1]Tablas!E$1)&lt;5),"",IF(INDEX($T:$T,ROW($M452)+[1]Tablas!E$1)&lt;6,"000",SUBSTITUTE(SUBSTITUTE(SUBSTITUTE(SUBSTITUTE(SUBSTITUTE(SUBSTITUTE(SUBSTITUTE(INDIRECT(ADDRESS(ROW($M452)+[1]Tablas!E$1,COLUMN($M453))),", ",""),"Aire","1"),"Agua","2"),"Fuego","3"),"Tierra","4"),"Luz","5"),"Oscuridad","6"))))</f>
        <v/>
      </c>
      <c r="AK453" s="15" t="str">
        <f ca="1">IF($AB453="","",IF(OR([1]Tablas!F$1&gt;MATCH("?*",$AB454:$AB470,0),INDEX($T:$T,ROW($M452)+[1]Tablas!F$1)&lt;5),"",IF(INDEX($T:$T,ROW($M452)+[1]Tablas!F$1)&lt;6,"000",SUBSTITUTE(SUBSTITUTE(SUBSTITUTE(SUBSTITUTE(SUBSTITUTE(SUBSTITUTE(SUBSTITUTE(INDIRECT(ADDRESS(ROW($M452)+[1]Tablas!F$1,COLUMN($M453))),", ",""),"Aire","1"),"Agua","2"),"Fuego","3"),"Tierra","4"),"Luz","5"),"Oscuridad","6"))))</f>
        <v/>
      </c>
    </row>
    <row r="454" spans="1:37" x14ac:dyDescent="0.25">
      <c r="A454" s="71"/>
      <c r="C454" s="15" t="str">
        <f t="shared" si="133"/>
        <v/>
      </c>
      <c r="D454" s="15" t="str">
        <f t="shared" si="134"/>
        <v/>
      </c>
      <c r="E454" s="15" t="s">
        <v>251</v>
      </c>
      <c r="F454" s="15" t="e">
        <f t="array" ref="F454">IF(C454&lt;&gt;"",ADDRESS(ROW(C454),COLUMN(C454))&amp;":"&amp;ADDRESS(ROW(C454)-1+MATCH(TRUE,C463:$C$463&lt;&gt;"",0),COLUMN(U454)),F453)</f>
        <v>#N/A</v>
      </c>
      <c r="G454" s="18" t="s">
        <v>238</v>
      </c>
      <c r="H454" s="29" t="s">
        <v>349</v>
      </c>
      <c r="I454" s="28" t="s">
        <v>1019</v>
      </c>
      <c r="M454" s="18" t="str">
        <f>IFERROR(VLOOKUP(G454,ListaEfectos!$A$4:$F$77,6,0),"")</f>
        <v>Agua, Aire, Oscuridad</v>
      </c>
      <c r="N454" s="46" t="str">
        <f>IF(G454="requerimiento","Desventaja",IFERROR(IF(VLOOKUP($G454,ListaEfectos!$A$4:$F$77,1,0)&lt;&gt;"","Efecto"),IFERROR(IF(VLOOKUP($G454,ListaDesventajas!$A$2:$A$24,1,0)&lt;&gt;"","Desventaja"),G454)))</f>
        <v>Efecto</v>
      </c>
      <c r="O454" s="17">
        <f ca="1">IF($N454="Efecto",IFERROR(VLOOKUP(H454,INDIRECT(VLOOKUP($G454,ListaEfectos!$A$4:$F$77,2,0)),2,0),0),IF($N454="Desventaja",IFERROR(VLOOKUP(H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50</v>
      </c>
      <c r="P454" s="15">
        <f ca="1">IF($N454="Efecto",IFERROR(VLOOKUP(I454,INDIRECT(VLOOKUP($G454,ListaEfectos!$A$4:$F$77,2,0)),2,0),0),IF($N454="Desventaja",IFERROR(VLOOKUP(I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30</v>
      </c>
      <c r="Q454" s="15">
        <f ca="1">IF($N454="Efecto",IFERROR(VLOOKUP(J454,INDIRECT(VLOOKUP($G454,ListaEfectos!$A$4:$F$77,2,0)),2,0),0),IF($N454="Desventaja",IFERROR(VLOOKUP(J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0</v>
      </c>
      <c r="R454" s="15">
        <f ca="1">IF($N454="Efecto",IFERROR(VLOOKUP(K454,INDIRECT(VLOOKUP($G454,ListaEfectos!$A$4:$F$77,2,0)),2,0),0),IF($N454="Desventaja",IFERROR(VLOOKUP(K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0</v>
      </c>
      <c r="S454" s="15">
        <f ca="1">IF($N454="Efecto",IFERROR(VLOOKUP(L454,INDIRECT(VLOOKUP($G454,ListaEfectos!$A$4:$F$77,2,0)),2,0),0),IF($N454="Desventaja",IFERROR(VLOOKUP(L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0</v>
      </c>
      <c r="T454" s="52">
        <f t="shared" ca="1" si="136"/>
        <v>80</v>
      </c>
      <c r="V454" s="15" t="str">
        <f t="shared" si="127"/>
        <v>Ataque adicional limitado (+8, Ataque contínuo)</v>
      </c>
      <c r="W454" s="15" t="str">
        <f t="shared" si="128"/>
        <v/>
      </c>
      <c r="X454" s="15" t="str">
        <f t="shared" si="129"/>
        <v/>
      </c>
      <c r="Y454" s="34" t="str">
        <f t="shared" ca="1" si="135"/>
        <v/>
      </c>
      <c r="Z454" s="34" t="str">
        <f ca="1">IFERROR(IF(Y454="","",_xlfn.TEXTJOIN(", ",TRUE,INDIRECT(ADDRESS(ROW(Y454),COLUMN(W454))&amp;":"&amp;ADDRESS(ROW(Y454)+MATCH("?*",Y444:Y463,0)-1,COLUMN(W454))))),"")</f>
        <v/>
      </c>
      <c r="AA454" s="34" t="str">
        <f ca="1">IFERROR(IF(Y454="","",_xlfn.TEXTJOIN(", ",TRUE,INDIRECT(ADDRESS(ROW(Y454),COLUMN(X454))&amp;":"&amp;ADDRESS(ROW(Y454)+MATCH("?*",Y444:Y463,0)-1,COLUMN(X454))))),"")</f>
        <v/>
      </c>
      <c r="AB454" s="61" t="str">
        <f t="shared" ca="1" si="130"/>
        <v/>
      </c>
      <c r="AC454" s="62" t="str">
        <f t="shared" ca="1" si="131"/>
        <v/>
      </c>
      <c r="AD454" s="56" t="str">
        <f t="shared" si="132"/>
        <v/>
      </c>
      <c r="AE454" s="15" t="str">
        <f ca="1">IFERROR(IF(Y454="","",_xlfn.TEXTJOIN(", ",TRUE,IF(INDIRECT(ADDRESS(ROW(Y454),COLUMN(T454))&amp;":"&amp;ADDRESS(ROW(Y454)+MATCH("?*",Y444:Y463,0)-1,COLUMN(T454)))=5,"",INDIRECT(ADDRESS(ROW(Y454),COLUMN(M454))&amp;":"&amp;ADDRESS(ROW(Y454)+MATCH("?*",Y444:Y463,0)-1,COLUMN(M454)))))),"")</f>
        <v/>
      </c>
      <c r="AF454" s="15" t="str">
        <f ca="1">IF($AB454="","",IF(OR([1]Tablas!A$1&gt;MATCH("?*",$AB455:$AB471,0),INDEX($T:$T,ROW($M453)+[1]Tablas!A$1)&lt;5),"",IF(INDEX($T:$T,ROW($M453)+[1]Tablas!A$1)&lt;6,"000",SUBSTITUTE(SUBSTITUTE(SUBSTITUTE(SUBSTITUTE(SUBSTITUTE(SUBSTITUTE(SUBSTITUTE(INDIRECT(ADDRESS(ROW($M453)+[1]Tablas!A$1,COLUMN($M454))),", ",""),"Aire","1"),"Agua","2"),"Fuego","3"),"Tierra","4"),"Luz","5"),"Oscuridad","6"))))</f>
        <v/>
      </c>
      <c r="AG454" s="15" t="str">
        <f ca="1">IF($AB454="","",IF(OR([1]Tablas!B$1&gt;MATCH("?*",$AB455:$AB471,0),INDEX($T:$T,ROW($M453)+[1]Tablas!B$1)&lt;5),"",IF(INDEX($T:$T,ROW($M453)+[1]Tablas!B$1)&lt;6,"000",SUBSTITUTE(SUBSTITUTE(SUBSTITUTE(SUBSTITUTE(SUBSTITUTE(SUBSTITUTE(SUBSTITUTE(INDIRECT(ADDRESS(ROW($M453)+[1]Tablas!B$1,COLUMN($M454))),", ",""),"Aire","1"),"Agua","2"),"Fuego","3"),"Tierra","4"),"Luz","5"),"Oscuridad","6"))))</f>
        <v/>
      </c>
      <c r="AH454" s="15" t="str">
        <f ca="1">IF($AB454="","",IF(OR([1]Tablas!C$1&gt;MATCH("?*",$AB455:$AB471,0),INDEX($T:$T,ROW($M453)+[1]Tablas!C$1)&lt;5),"",IF(INDEX($T:$T,ROW($M453)+[1]Tablas!C$1)&lt;6,"000",SUBSTITUTE(SUBSTITUTE(SUBSTITUTE(SUBSTITUTE(SUBSTITUTE(SUBSTITUTE(SUBSTITUTE(INDIRECT(ADDRESS(ROW($M453)+[1]Tablas!C$1,COLUMN($M454))),", ",""),"Aire","1"),"Agua","2"),"Fuego","3"),"Tierra","4"),"Luz","5"),"Oscuridad","6"))))</f>
        <v/>
      </c>
      <c r="AI454" s="15" t="str">
        <f ca="1">IF($AB454="","",IF(OR([1]Tablas!D$1&gt;MATCH("?*",$AB455:$AB471,0),INDEX($T:$T,ROW($M453)+[1]Tablas!D$1)&lt;5),"",IF(INDEX($T:$T,ROW($M453)+[1]Tablas!D$1)&lt;6,"000",SUBSTITUTE(SUBSTITUTE(SUBSTITUTE(SUBSTITUTE(SUBSTITUTE(SUBSTITUTE(SUBSTITUTE(INDIRECT(ADDRESS(ROW($M453)+[1]Tablas!D$1,COLUMN($M454))),", ",""),"Aire","1"),"Agua","2"),"Fuego","3"),"Tierra","4"),"Luz","5"),"Oscuridad","6"))))</f>
        <v/>
      </c>
      <c r="AJ454" s="15" t="str">
        <f ca="1">IF($AB454="","",IF(OR([1]Tablas!E$1&gt;MATCH("?*",$AB455:$AB471,0),INDEX($T:$T,ROW($M453)+[1]Tablas!E$1)&lt;5),"",IF(INDEX($T:$T,ROW($M453)+[1]Tablas!E$1)&lt;6,"000",SUBSTITUTE(SUBSTITUTE(SUBSTITUTE(SUBSTITUTE(SUBSTITUTE(SUBSTITUTE(SUBSTITUTE(INDIRECT(ADDRESS(ROW($M453)+[1]Tablas!E$1,COLUMN($M454))),", ",""),"Aire","1"),"Agua","2"),"Fuego","3"),"Tierra","4"),"Luz","5"),"Oscuridad","6"))))</f>
        <v/>
      </c>
      <c r="AK454" s="15" t="str">
        <f ca="1">IF($AB454="","",IF(OR([1]Tablas!F$1&gt;MATCH("?*",$AB455:$AB471,0),INDEX($T:$T,ROW($M453)+[1]Tablas!F$1)&lt;5),"",IF(INDEX($T:$T,ROW($M453)+[1]Tablas!F$1)&lt;6,"000",SUBSTITUTE(SUBSTITUTE(SUBSTITUTE(SUBSTITUTE(SUBSTITUTE(SUBSTITUTE(SUBSTITUTE(INDIRECT(ADDRESS(ROW($M453)+[1]Tablas!F$1,COLUMN($M454))),", ",""),"Aire","1"),"Agua","2"),"Fuego","3"),"Tierra","4"),"Luz","5"),"Oscuridad","6"))))</f>
        <v/>
      </c>
    </row>
    <row r="455" spans="1:37" x14ac:dyDescent="0.25">
      <c r="A455" s="71"/>
      <c r="B455" s="18" t="s">
        <v>958</v>
      </c>
      <c r="C455" s="15">
        <f t="shared" si="133"/>
        <v>200</v>
      </c>
      <c r="D455" s="15">
        <f t="shared" ref="D455" si="137">IFERROR(VALUE(RIGHT(B455,1)),"")</f>
        <v>3</v>
      </c>
      <c r="E455" s="15" t="s">
        <v>959</v>
      </c>
      <c r="F455" s="15" t="e">
        <f t="array" ref="F455">IF(C455&lt;&gt;"",ADDRESS(ROW(C455),COLUMN(C455))&amp;":"&amp;ADDRESS(ROW(C455)-1+MATCH(TRUE,C463:$C$463&lt;&gt;"",0),COLUMN(U455)),F454)</f>
        <v>#N/A</v>
      </c>
      <c r="G455" s="18" t="s">
        <v>987</v>
      </c>
      <c r="H455" s="29" t="s">
        <v>578</v>
      </c>
      <c r="M455" s="18" t="str">
        <f>IFERROR(VLOOKUP(G455,ListaEfectos!$A$4:$F$77,6,0),"")</f>
        <v>Aire, Fuego, Oscuridad</v>
      </c>
      <c r="N455" s="46" t="str">
        <f>IF(G455="requerimiento","Desventaja",IFERROR(IF(VLOOKUP($G455,ListaEfectos!$A$4:$F$77,1,0)&lt;&gt;"","Efecto"),IFERROR(IF(VLOOKUP($G455,ListaDesventajas!$A$2:$A$24,1,0)&lt;&gt;"","Desventaja"),G455)))</f>
        <v>Efecto</v>
      </c>
      <c r="O455" s="17">
        <f ca="1">IF($N455="Efecto",IFERROR(VLOOKUP(H455,INDIRECT(VLOOKUP($G455,ListaEfectos!$A$4:$F$77,2,0)),2,0),0),IF($N455="Desventaja",IFERROR(VLOOKUP(H455,INDIRECT(VLOOKUP($G455,ListaDesventajas!$A$1:$B$24,2,0)),2,0),0),IF($N455="Mantenida",10*INDEX(INDIRECT($F455),1,2),IF($N455="Sostenimiento Menor",20*INDEX(INDIRECT($F455),1,2),IF($N455="Sostenimiento Mayor",30*INDEX(INDIRECT($F455),1,2),IF($N455="Combinable",10*INDEX(INDIRECT($F455),1,2),0))))))</f>
        <v>50</v>
      </c>
      <c r="P455" s="15">
        <f ca="1">IF($N455="Efecto",IFERROR(VLOOKUP(I455,INDIRECT(VLOOKUP($G455,ListaEfectos!$A$4:$F$77,2,0)),2,0),0),IF($N455="Desventaja",IFERROR(VLOOKUP(I455,INDIRECT(VLOOKUP($G455,ListaDesventajas!$A$1:$B$24,2,0)),2,0),0),IF($N455="Mantenida",10*INDEX(INDIRECT($F455),1,2),IF($N455="Sostenimiento Menor",20*INDEX(INDIRECT($F455),1,2),IF($N455="Sostenimiento Mayor",30*INDEX(INDIRECT($F455),1,2),IF($N455="Combinable",10*INDEX(INDIRECT($F455),1,2),0))))))</f>
        <v>0</v>
      </c>
      <c r="Q455" s="15">
        <f ca="1">IF($N455="Efecto",IFERROR(VLOOKUP(J455,INDIRECT(VLOOKUP($G455,ListaEfectos!$A$4:$F$77,2,0)),2,0),0),IF($N455="Desventaja",IFERROR(VLOOKUP(J455,INDIRECT(VLOOKUP($G455,ListaDesventajas!$A$1:$B$24,2,0)),2,0),0),IF($N455="Mantenida",10*INDEX(INDIRECT($F455),1,2),IF($N455="Sostenimiento Menor",20*INDEX(INDIRECT($F455),1,2),IF($N455="Sostenimiento Mayor",30*INDEX(INDIRECT($F455),1,2),IF($N455="Combinable",10*INDEX(INDIRECT($F455),1,2),0))))))</f>
        <v>0</v>
      </c>
      <c r="R455" s="15">
        <f ca="1">IF($N455="Efecto",IFERROR(VLOOKUP(K455,INDIRECT(VLOOKUP($G455,ListaEfectos!$A$4:$F$77,2,0)),2,0),0),IF($N455="Desventaja",IFERROR(VLOOKUP(K455,INDIRECT(VLOOKUP($G455,ListaDesventajas!$A$1:$B$24,2,0)),2,0),0),IF($N455="Mantenida",10*INDEX(INDIRECT($F455),1,2),IF($N455="Sostenimiento Menor",20*INDEX(INDIRECT($F455),1,2),IF($N455="Sostenimiento Mayor",30*INDEX(INDIRECT($F455),1,2),IF($N455="Combinable",10*INDEX(INDIRECT($F455),1,2),0))))))</f>
        <v>0</v>
      </c>
      <c r="S455" s="15">
        <f ca="1">IF($N455="Efecto",IFERROR(VLOOKUP(L455,INDIRECT(VLOOKUP($G455,ListaEfectos!$A$4:$F$77,2,0)),2,0),0),IF($N455="Desventaja",IFERROR(VLOOKUP(L455,INDIRECT(VLOOKUP($G455,ListaDesventajas!$A$1:$B$24,2,0)),2,0),0),IF($N455="Mantenida",10*INDEX(INDIRECT($F455),1,2),IF($N455="Sostenimiento Menor",20*INDEX(INDIRECT($F455),1,2),IF($N455="Sostenimiento Mayor",30*INDEX(INDIRECT($F455),1,2),IF($N455="Combinable",10*INDEX(INDIRECT($F455),1,2),0))))))</f>
        <v>0</v>
      </c>
      <c r="T455" s="52">
        <f t="shared" ca="1" si="136"/>
        <v>50</v>
      </c>
      <c r="V455" s="15" t="str">
        <f t="shared" si="127"/>
        <v>Habilidad de ataque (+200)</v>
      </c>
      <c r="W455" s="15" t="str">
        <f t="shared" si="128"/>
        <v/>
      </c>
      <c r="X455" s="15" t="str">
        <f t="shared" si="129"/>
        <v/>
      </c>
      <c r="Y455" s="34" t="str">
        <f t="shared" ca="1" si="135"/>
        <v>Habilidad de ataque (+200), Ataque con área (5 kilómetros de radio), Multiplicador al Daño (x3), Ataque sobrenatural, Ataque indirecto (Nv 3), Destruir Armadura (Sin armadura)</v>
      </c>
      <c r="Z455" s="34" t="str">
        <f ca="1">IFERROR(IF(Y455="","",_xlfn.TEXTJOIN(", ",TRUE,INDIRECT(ADDRESS(ROW(Y455),COLUMN(W455))&amp;":"&amp;ADDRESS(ROW(Y455)+MATCH("?*",Y444:Y463,0)-1,COLUMN(W455))))),"")</f>
        <v/>
      </c>
      <c r="AA455" s="34" t="str">
        <f ca="1">IFERROR(IF(Y455="","",_xlfn.TEXTJOIN(", ",TRUE,INDIRECT(ADDRESS(ROW(Y455),COLUMN(X455))&amp;":"&amp;ADDRESS(ROW(Y455)+MATCH("?*",Y444:Y463,0)-1,COLUMN(X455))))),"")</f>
        <v/>
      </c>
      <c r="AB455" s="61" t="str">
        <f t="shared" ca="1" si="130"/>
        <v>Habilidad de ataque (+200), Ataque con área (5 kilómetros de radio), Multiplicador al Daño (x3), Ataque sobrenatural, Ataque indirecto (Nv 3), Destruir Armadura (Sin armadura)</v>
      </c>
      <c r="AC455" s="62" t="str">
        <f t="shared" ca="1" si="131"/>
        <v/>
      </c>
      <c r="AD455" s="56" t="str">
        <f t="shared" si="132"/>
        <v>Delevi Deus Anima, Exterminador de las Almas de los Dioses</v>
      </c>
      <c r="AE455" s="15" t="str">
        <f ca="1">IFERROR(IF(Y455="","",_xlfn.TEXTJOIN(", ",TRUE,IF(INDIRECT(ADDRESS(ROW(Y455),COLUMN(T455))&amp;":"&amp;ADDRESS(ROW(Y455)+MATCH("?*",Y444:Y463,0)-1,COLUMN(T455)))=5,"",INDIRECT(ADDRESS(ROW(Y455),COLUMN(M455))&amp;":"&amp;ADDRESS(ROW(Y455)+MATCH("?*",Y444:Y463,0)-1,COLUMN(M455)))))),"")</f>
        <v>Aire, Fuego, Oscuridad</v>
      </c>
      <c r="AF455" s="15" t="str">
        <f ca="1">IF($AB455="","",IF(OR([1]Tablas!A$1&gt;MATCH("?*",$AB456:$AB472,0),INDEX($T:$T,ROW($M454)+[1]Tablas!A$1)&lt;5),"",IF(INDEX($T:$T,ROW($M454)+[1]Tablas!A$1)&lt;6,"000",SUBSTITUTE(SUBSTITUTE(SUBSTITUTE(SUBSTITUTE(SUBSTITUTE(SUBSTITUTE(SUBSTITUTE(INDIRECT(ADDRESS(ROW($M454)+[1]Tablas!A$1,COLUMN($M455))),", ",""),"Aire","1"),"Agua","2"),"Fuego","3"),"Tierra","4"),"Luz","5"),"Oscuridad","6"))))</f>
        <v>136</v>
      </c>
      <c r="AG455" s="15" t="str">
        <f ca="1">IF($AB455="","",IF(OR([1]Tablas!B$1&gt;MATCH("?*",$AB456:$AB472,0),INDEX($T:$T,ROW($M454)+[1]Tablas!B$1)&lt;5),"",IF(INDEX($T:$T,ROW($M454)+[1]Tablas!B$1)&lt;6,"000",SUBSTITUTE(SUBSTITUTE(SUBSTITUTE(SUBSTITUTE(SUBSTITUTE(SUBSTITUTE(SUBSTITUTE(INDIRECT(ADDRESS(ROW($M454)+[1]Tablas!B$1,COLUMN($M455))),", ",""),"Aire","1"),"Agua","2"),"Fuego","3"),"Tierra","4"),"Luz","5"),"Oscuridad","6"))))</f>
        <v>356</v>
      </c>
      <c r="AH455" s="15" t="str">
        <f ca="1">IF($AB455="","",IF(OR([1]Tablas!C$1&gt;MATCH("?*",$AB456:$AB472,0),INDEX($T:$T,ROW($M454)+[1]Tablas!C$1)&lt;5),"",IF(INDEX($T:$T,ROW($M454)+[1]Tablas!C$1)&lt;6,"000",SUBSTITUTE(SUBSTITUTE(SUBSTITUTE(SUBSTITUTE(SUBSTITUTE(SUBSTITUTE(SUBSTITUTE(INDIRECT(ADDRESS(ROW($M454)+[1]Tablas!C$1,COLUMN($M455))),", ",""),"Aire","1"),"Agua","2"),"Fuego","3"),"Tierra","4"),"Luz","5"),"Oscuridad","6"))))</f>
        <v>3</v>
      </c>
      <c r="AI455" s="15" t="str">
        <f ca="1">IF($AB455="","",IF(OR([1]Tablas!D$1&gt;MATCH("?*",$AB456:$AB472,0),INDEX($T:$T,ROW($M454)+[1]Tablas!D$1)&lt;5),"",IF(INDEX($T:$T,ROW($M454)+[1]Tablas!D$1)&lt;6,"000",SUBSTITUTE(SUBSTITUTE(SUBSTITUTE(SUBSTITUTE(SUBSTITUTE(SUBSTITUTE(SUBSTITUTE(INDIRECT(ADDRESS(ROW($M454)+[1]Tablas!D$1,COLUMN($M455))),", ",""),"Aire","1"),"Agua","2"),"Fuego","3"),"Tierra","4"),"Luz","5"),"Oscuridad","6"))))</f>
        <v>56</v>
      </c>
      <c r="AJ455" s="15" t="str">
        <f ca="1">IF($AB455="","",IF(OR([1]Tablas!E$1&gt;MATCH("?*",$AB456:$AB472,0),INDEX($T:$T,ROW($M454)+[1]Tablas!E$1)&lt;5),"",IF(INDEX($T:$T,ROW($M454)+[1]Tablas!E$1)&lt;6,"000",SUBSTITUTE(SUBSTITUTE(SUBSTITUTE(SUBSTITUTE(SUBSTITUTE(SUBSTITUTE(SUBSTITUTE(INDIRECT(ADDRESS(ROW($M454)+[1]Tablas!E$1,COLUMN($M455))),", ",""),"Aire","1"),"Agua","2"),"Fuego","3"),"Tierra","4"),"Luz","5"),"Oscuridad","6"))))</f>
        <v/>
      </c>
      <c r="AK455" s="15" t="str">
        <f ca="1">IF($AB455="","",IF(OR([1]Tablas!F$1&gt;MATCH("?*",$AB456:$AB472,0),INDEX($T:$T,ROW($M454)+[1]Tablas!F$1)&lt;5),"",IF(INDEX($T:$T,ROW($M454)+[1]Tablas!F$1)&lt;6,"000",SUBSTITUTE(SUBSTITUTE(SUBSTITUTE(SUBSTITUTE(SUBSTITUTE(SUBSTITUTE(SUBSTITUTE(INDIRECT(ADDRESS(ROW($M454)+[1]Tablas!F$1,COLUMN($M455))),", ",""),"Aire","1"),"Agua","2"),"Fuego","3"),"Tierra","4"),"Luz","5"),"Oscuridad","6"))))</f>
        <v>36</v>
      </c>
    </row>
    <row r="456" spans="1:37" x14ac:dyDescent="0.25">
      <c r="A456" s="71"/>
      <c r="C456" s="15" t="str">
        <f t="shared" si="133"/>
        <v/>
      </c>
      <c r="D456" s="15" t="str">
        <f t="shared" ref="D456:D460" si="138">IFERROR(VALUE(RIGHT(B456,1)),"")</f>
        <v/>
      </c>
      <c r="E456" s="15" t="s">
        <v>960</v>
      </c>
      <c r="F456" s="15" t="e">
        <f t="array" ref="F456">IF(C456&lt;&gt;"",ADDRESS(ROW(C456),COLUMN(C456))&amp;":"&amp;ADDRESS(ROW(C456)-1+MATCH(TRUE,C463:$C$463&lt;&gt;"",0),COLUMN(U456)),F455)</f>
        <v>#N/A</v>
      </c>
      <c r="G456" s="18" t="s">
        <v>982</v>
      </c>
      <c r="H456" s="28" t="s">
        <v>674</v>
      </c>
      <c r="M456" s="18" t="str">
        <f>IFERROR(VLOOKUP(G456,ListaEfectos!$A$4:$F$77,6,0),"")</f>
        <v>Fuego, Luz, Oscuridad</v>
      </c>
      <c r="N456" s="46" t="str">
        <f>IF(G456="requerimiento","Desventaja",IFERROR(IF(VLOOKUP($G456,ListaEfectos!$A$4:$F$77,1,0)&lt;&gt;"","Efecto"),IFERROR(IF(VLOOKUP($G456,ListaDesventajas!$A$2:$A$24,1,0)&lt;&gt;"","Desventaja"),G456)))</f>
        <v>Efecto</v>
      </c>
      <c r="O456" s="17">
        <f ca="1">IF($N456="Efecto",IFERROR(VLOOKUP(H456,INDIRECT(VLOOKUP($G456,ListaEfectos!$A$4:$F$77,2,0)),2,0),0),IF($N456="Desventaja",IFERROR(VLOOKUP(H456,INDIRECT(VLOOKUP($G456,ListaDesventajas!$A$1:$B$24,2,0)),2,0),0),IF($N456="Mantenida",10*INDEX(INDIRECT($F456),1,2),IF($N456="Sostenimiento Menor",20*INDEX(INDIRECT($F456),1,2),IF($N456="Sostenimiento Mayor",30*INDEX(INDIRECT($F456),1,2),IF($N456="Combinable",10*INDEX(INDIRECT($F456),1,2),0))))))</f>
        <v>60</v>
      </c>
      <c r="P456" s="15">
        <f ca="1">IF($N456="Efecto",IFERROR(VLOOKUP(I456,INDIRECT(VLOOKUP($G456,ListaEfectos!$A$4:$F$77,2,0)),2,0),0),IF($N456="Desventaja",IFERROR(VLOOKUP(I456,INDIRECT(VLOOKUP($G456,ListaDesventajas!$A$1:$B$24,2,0)),2,0),0),IF($N456="Mantenida",10*INDEX(INDIRECT($F456),1,2),IF($N456="Sostenimiento Menor",20*INDEX(INDIRECT($F456),1,2),IF($N456="Sostenimiento Mayor",30*INDEX(INDIRECT($F456),1,2),IF($N456="Combinable",10*INDEX(INDIRECT($F456),1,2),0))))))</f>
        <v>0</v>
      </c>
      <c r="Q456" s="15">
        <f ca="1">IF($N456="Efecto",IFERROR(VLOOKUP(J456,INDIRECT(VLOOKUP($G456,ListaEfectos!$A$4:$F$77,2,0)),2,0),0),IF($N456="Desventaja",IFERROR(VLOOKUP(J456,INDIRECT(VLOOKUP($G456,ListaDesventajas!$A$1:$B$24,2,0)),2,0),0),IF($N456="Mantenida",10*INDEX(INDIRECT($F456),1,2),IF($N456="Sostenimiento Menor",20*INDEX(INDIRECT($F456),1,2),IF($N456="Sostenimiento Mayor",30*INDEX(INDIRECT($F456),1,2),IF($N456="Combinable",10*INDEX(INDIRECT($F456),1,2),0))))))</f>
        <v>0</v>
      </c>
      <c r="R456" s="15">
        <f ca="1">IF($N456="Efecto",IFERROR(VLOOKUP(K456,INDIRECT(VLOOKUP($G456,ListaEfectos!$A$4:$F$77,2,0)),2,0),0),IF($N456="Desventaja",IFERROR(VLOOKUP(K456,INDIRECT(VLOOKUP($G456,ListaDesventajas!$A$1:$B$24,2,0)),2,0),0),IF($N456="Mantenida",10*INDEX(INDIRECT($F456),1,2),IF($N456="Sostenimiento Menor",20*INDEX(INDIRECT($F456),1,2),IF($N456="Sostenimiento Mayor",30*INDEX(INDIRECT($F456),1,2),IF($N456="Combinable",10*INDEX(INDIRECT($F456),1,2),0))))))</f>
        <v>0</v>
      </c>
      <c r="S456" s="15">
        <f ca="1">IF($N456="Efecto",IFERROR(VLOOKUP(L456,INDIRECT(VLOOKUP($G456,ListaEfectos!$A$4:$F$77,2,0)),2,0),0),IF($N456="Desventaja",IFERROR(VLOOKUP(L456,INDIRECT(VLOOKUP($G456,ListaDesventajas!$A$1:$B$24,2,0)),2,0),0),IF($N456="Mantenida",10*INDEX(INDIRECT($F456),1,2),IF($N456="Sostenimiento Menor",20*INDEX(INDIRECT($F456),1,2),IF($N456="Sostenimiento Mayor",30*INDEX(INDIRECT($F456),1,2),IF($N456="Combinable",10*INDEX(INDIRECT($F456),1,2),0))))))</f>
        <v>0</v>
      </c>
      <c r="T456" s="52">
        <f t="shared" ca="1" si="136"/>
        <v>60</v>
      </c>
      <c r="V456" s="15" t="str">
        <f t="shared" si="127"/>
        <v>Ataque con área (5 kilómetros de radio)</v>
      </c>
      <c r="W456" s="15" t="str">
        <f t="shared" si="128"/>
        <v/>
      </c>
      <c r="X456" s="15" t="str">
        <f t="shared" si="129"/>
        <v/>
      </c>
      <c r="Y456" s="34" t="str">
        <f ca="1">IF(B456="","",_xlfn.TEXTJOIN(", ",TRUE,INDIRECT(ADDRESS(ROW(V456),COLUMN(V456))&amp;":"&amp;ADDRESS(ROW(V456)+MATCH("*",#REF!,0)-1,COLUMN(V456)))))</f>
        <v/>
      </c>
      <c r="Z456" s="34" t="str">
        <f ca="1">IFERROR(IF(Y456="","",_xlfn.TEXTJOIN(", ",TRUE,INDIRECT(ADDRESS(ROW(Y456),COLUMN(W456))&amp;":"&amp;ADDRESS(ROW(Y456)+MATCH("?*",Y444:Y463,0)-1,COLUMN(W456))))),"")</f>
        <v/>
      </c>
      <c r="AA456" s="34" t="str">
        <f ca="1">IFERROR(IF(Y456="","",_xlfn.TEXTJOIN(", ",TRUE,INDIRECT(ADDRESS(ROW(Y456),COLUMN(X456))&amp;":"&amp;ADDRESS(ROW(Y456)+MATCH("?*",Y444:Y463,0)-1,COLUMN(X456))))),"")</f>
        <v/>
      </c>
      <c r="AB456" s="61" t="str">
        <f t="shared" ca="1" si="130"/>
        <v/>
      </c>
      <c r="AC456" s="62" t="str">
        <f t="shared" ca="1" si="131"/>
        <v/>
      </c>
      <c r="AD456" s="56" t="str">
        <f t="shared" si="132"/>
        <v/>
      </c>
      <c r="AE456" s="15" t="str">
        <f t="shared" ref="AE456:AE462" ca="1" si="139">IFERROR(IF(Y456="","",_xlfn.TEXTJOIN(", ",TRUE,IF(INDIRECT(ADDRESS(ROW(Y456),COLUMN(T456))&amp;":"&amp;ADDRESS(ROW(Y456)+MATCH("?*",Y457:Y483,0)-1,COLUMN(T456)))=5,"",INDIRECT(ADDRESS(ROW(Y456),COLUMN(M456))&amp;":"&amp;ADDRESS(ROW(Y456)+MATCH("?*",Y457:Y483,0)-1,COLUMN(M456)))))),"")</f>
        <v/>
      </c>
      <c r="AF456" s="15" t="str">
        <f ca="1">IF($AB456="","",IF(OR([1]Tablas!A$1&gt;MATCH("?*",$AB457:$AB473,0),INDEX($T:$T,ROW($M455)+[1]Tablas!A$1)&lt;5),"",IF(INDEX($T:$T,ROW($M455)+[1]Tablas!A$1)&lt;6,"000",SUBSTITUTE(SUBSTITUTE(SUBSTITUTE(SUBSTITUTE(SUBSTITUTE(SUBSTITUTE(SUBSTITUTE(INDIRECT(ADDRESS(ROW($M455)+[1]Tablas!A$1,COLUMN($M456))),", ",""),"Aire","1"),"Agua","2"),"Fuego","3"),"Tierra","4"),"Luz","5"),"Oscuridad","6"))))</f>
        <v/>
      </c>
      <c r="AG456" s="15" t="str">
        <f ca="1">IF($AB456="","",IF(OR([1]Tablas!B$1&gt;MATCH("?*",$AB457:$AB473,0),INDEX($T:$T,ROW($M455)+[1]Tablas!B$1)&lt;5),"",IF(INDEX($T:$T,ROW($M455)+[1]Tablas!B$1)&lt;6,"000",SUBSTITUTE(SUBSTITUTE(SUBSTITUTE(SUBSTITUTE(SUBSTITUTE(SUBSTITUTE(SUBSTITUTE(INDIRECT(ADDRESS(ROW($M455)+[1]Tablas!B$1,COLUMN($M456))),", ",""),"Aire","1"),"Agua","2"),"Fuego","3"),"Tierra","4"),"Luz","5"),"Oscuridad","6"))))</f>
        <v/>
      </c>
      <c r="AH456" s="15" t="str">
        <f ca="1">IF($AB456="","",IF(OR([1]Tablas!C$1&gt;MATCH("?*",$AB457:$AB473,0),INDEX($T:$T,ROW($M455)+[1]Tablas!C$1)&lt;5),"",IF(INDEX($T:$T,ROW($M455)+[1]Tablas!C$1)&lt;6,"000",SUBSTITUTE(SUBSTITUTE(SUBSTITUTE(SUBSTITUTE(SUBSTITUTE(SUBSTITUTE(SUBSTITUTE(INDIRECT(ADDRESS(ROW($M455)+[1]Tablas!C$1,COLUMN($M456))),", ",""),"Aire","1"),"Agua","2"),"Fuego","3"),"Tierra","4"),"Luz","5"),"Oscuridad","6"))))</f>
        <v/>
      </c>
      <c r="AI456" s="15" t="str">
        <f ca="1">IF($AB456="","",IF(OR([1]Tablas!D$1&gt;MATCH("?*",$AB457:$AB473,0),INDEX($T:$T,ROW($M455)+[1]Tablas!D$1)&lt;5),"",IF(INDEX($T:$T,ROW($M455)+[1]Tablas!D$1)&lt;6,"000",SUBSTITUTE(SUBSTITUTE(SUBSTITUTE(SUBSTITUTE(SUBSTITUTE(SUBSTITUTE(SUBSTITUTE(INDIRECT(ADDRESS(ROW($M455)+[1]Tablas!D$1,COLUMN($M456))),", ",""),"Aire","1"),"Agua","2"),"Fuego","3"),"Tierra","4"),"Luz","5"),"Oscuridad","6"))))</f>
        <v/>
      </c>
      <c r="AJ456" s="15" t="str">
        <f ca="1">IF($AB456="","",IF(OR([1]Tablas!E$1&gt;MATCH("?*",$AB457:$AB473,0),INDEX($T:$T,ROW($M455)+[1]Tablas!E$1)&lt;5),"",IF(INDEX($T:$T,ROW($M455)+[1]Tablas!E$1)&lt;6,"000",SUBSTITUTE(SUBSTITUTE(SUBSTITUTE(SUBSTITUTE(SUBSTITUTE(SUBSTITUTE(SUBSTITUTE(INDIRECT(ADDRESS(ROW($M455)+[1]Tablas!E$1,COLUMN($M456))),", ",""),"Aire","1"),"Agua","2"),"Fuego","3"),"Tierra","4"),"Luz","5"),"Oscuridad","6"))))</f>
        <v/>
      </c>
      <c r="AK456" s="15" t="str">
        <f ca="1">IF($AB456="","",IF(OR([1]Tablas!F$1&gt;MATCH("?*",$AB457:$AB473,0),INDEX($T:$T,ROW($M455)+[1]Tablas!F$1)&lt;5),"",IF(INDEX($T:$T,ROW($M455)+[1]Tablas!F$1)&lt;6,"000",SUBSTITUTE(SUBSTITUTE(SUBSTITUTE(SUBSTITUTE(SUBSTITUTE(SUBSTITUTE(SUBSTITUTE(INDIRECT(ADDRESS(ROW($M455)+[1]Tablas!F$1,COLUMN($M456))),", ",""),"Aire","1"),"Agua","2"),"Fuego","3"),"Tierra","4"),"Luz","5"),"Oscuridad","6"))))</f>
        <v/>
      </c>
    </row>
    <row r="457" spans="1:37" x14ac:dyDescent="0.25">
      <c r="A457" s="71"/>
      <c r="C457" s="15" t="str">
        <f t="shared" ref="C457:C460" si="140">IFERROR(VALUE(MID(B457,FIND("(",B457)+1,FIND(")",B457)-FIND("(",B457)-4)),"")</f>
        <v/>
      </c>
      <c r="D457" s="15" t="str">
        <f t="shared" si="138"/>
        <v/>
      </c>
      <c r="E457" s="15" t="s">
        <v>961</v>
      </c>
      <c r="F457" s="15" t="e">
        <f t="array" ref="F457">IF(C457&lt;&gt;"",ADDRESS(ROW(C457),COLUMN(C457))&amp;":"&amp;ADDRESS(ROW(C457)-1+MATCH(TRUE,C463:$C$463&lt;&gt;"",0),COLUMN(U457)),F456)</f>
        <v>#N/A</v>
      </c>
      <c r="G457" s="18" t="s">
        <v>253</v>
      </c>
      <c r="H457" s="28" t="s">
        <v>377</v>
      </c>
      <c r="M457" s="18" t="str">
        <f>IFERROR(VLOOKUP(G457,ListaEfectos!$A$4:$F$77,6,0),"")</f>
        <v>Fuego</v>
      </c>
      <c r="N457" s="46" t="str">
        <f>IF(G457="requerimiento","Desventaja",IFERROR(IF(VLOOKUP($G457,ListaEfectos!$A$4:$F$77,1,0)&lt;&gt;"","Efecto"),IFERROR(IF(VLOOKUP($G457,ListaDesventajas!$A$2:$A$24,1,0)&lt;&gt;"","Desventaja"),G457)))</f>
        <v>Efecto</v>
      </c>
      <c r="O457" s="17">
        <f ca="1">IF($N457="Efecto",IFERROR(VLOOKUP(H457,INDIRECT(VLOOKUP($G457,ListaEfectos!$A$4:$F$77,2,0)),2,0),0),IF($N457="Desventaja",IFERROR(VLOOKUP(H457,INDIRECT(VLOOKUP($G457,ListaDesventajas!$A$1:$B$24,2,0)),2,0),0),IF($N457="Mantenida",10*INDEX(INDIRECT($F457),1,2),IF($N457="Sostenimiento Menor",20*INDEX(INDIRECT($F457),1,2),IF($N457="Sostenimiento Mayor",30*INDEX(INDIRECT($F457),1,2),IF($N457="Combinable",10*INDEX(INDIRECT($F457),1,2),0))))))</f>
        <v>40</v>
      </c>
      <c r="P457" s="15">
        <f ca="1">IF($N457="Efecto",IFERROR(VLOOKUP(I457,INDIRECT(VLOOKUP($G457,ListaEfectos!$A$4:$F$77,2,0)),2,0),0),IF($N457="Desventaja",IFERROR(VLOOKUP(I457,INDIRECT(VLOOKUP($G457,ListaDesventajas!$A$1:$B$24,2,0)),2,0),0),IF($N457="Mantenida",10*INDEX(INDIRECT($F457),1,2),IF($N457="Sostenimiento Menor",20*INDEX(INDIRECT($F457),1,2),IF($N457="Sostenimiento Mayor",30*INDEX(INDIRECT($F457),1,2),IF($N457="Combinable",10*INDEX(INDIRECT($F457),1,2),0))))))</f>
        <v>0</v>
      </c>
      <c r="Q457" s="15">
        <f ca="1">IF($N457="Efecto",IFERROR(VLOOKUP(J457,INDIRECT(VLOOKUP($G457,ListaEfectos!$A$4:$F$77,2,0)),2,0),0),IF($N457="Desventaja",IFERROR(VLOOKUP(J457,INDIRECT(VLOOKUP($G457,ListaDesventajas!$A$1:$B$24,2,0)),2,0),0),IF($N457="Mantenida",10*INDEX(INDIRECT($F457),1,2),IF($N457="Sostenimiento Menor",20*INDEX(INDIRECT($F457),1,2),IF($N457="Sostenimiento Mayor",30*INDEX(INDIRECT($F457),1,2),IF($N457="Combinable",10*INDEX(INDIRECT($F457),1,2),0))))))</f>
        <v>0</v>
      </c>
      <c r="R457" s="15">
        <f ca="1">IF($N457="Efecto",IFERROR(VLOOKUP(K457,INDIRECT(VLOOKUP($G457,ListaEfectos!$A$4:$F$77,2,0)),2,0),0),IF($N457="Desventaja",IFERROR(VLOOKUP(K457,INDIRECT(VLOOKUP($G457,ListaDesventajas!$A$1:$B$24,2,0)),2,0),0),IF($N457="Mantenida",10*INDEX(INDIRECT($F457),1,2),IF($N457="Sostenimiento Menor",20*INDEX(INDIRECT($F457),1,2),IF($N457="Sostenimiento Mayor",30*INDEX(INDIRECT($F457),1,2),IF($N457="Combinable",10*INDEX(INDIRECT($F457),1,2),0))))))</f>
        <v>0</v>
      </c>
      <c r="S457" s="15">
        <f ca="1">IF($N457="Efecto",IFERROR(VLOOKUP(L457,INDIRECT(VLOOKUP($G457,ListaEfectos!$A$4:$F$77,2,0)),2,0),0),IF($N457="Desventaja",IFERROR(VLOOKUP(L457,INDIRECT(VLOOKUP($G457,ListaDesventajas!$A$1:$B$24,2,0)),2,0),0),IF($N457="Mantenida",10*INDEX(INDIRECT($F457),1,2),IF($N457="Sostenimiento Menor",20*INDEX(INDIRECT($F457),1,2),IF($N457="Sostenimiento Mayor",30*INDEX(INDIRECT($F457),1,2),IF($N457="Combinable",10*INDEX(INDIRECT($F457),1,2),0))))))</f>
        <v>0</v>
      </c>
      <c r="T457" s="52">
        <f t="shared" ca="1" si="136"/>
        <v>40</v>
      </c>
      <c r="V457" s="15" t="str">
        <f t="shared" si="127"/>
        <v>Multiplicador al Daño (x3)</v>
      </c>
      <c r="W457" s="15" t="str">
        <f t="shared" si="128"/>
        <v/>
      </c>
      <c r="X457" s="15" t="str">
        <f t="shared" ref="X457:X460" si="141">IF(N457="Combinable",N457,"")</f>
        <v/>
      </c>
      <c r="Y457" s="34" t="str">
        <f ca="1">IF(B457="","",_xlfn.TEXTJOIN(", ",TRUE,INDIRECT(ADDRESS(ROW(V457),COLUMN(V457))&amp;":"&amp;ADDRESS(ROW(V457)+MATCH("*",#REF!,0)-1,COLUMN(V457)))))</f>
        <v/>
      </c>
      <c r="Z457" s="34" t="str">
        <f ca="1">IFERROR(IF(Y457="","",_xlfn.TEXTJOIN(", ",TRUE,INDIRECT(ADDRESS(ROW(Y457),COLUMN(W457))&amp;":"&amp;ADDRESS(ROW(Y457)+MATCH("?*",Y444:Y463,0)-1,COLUMN(W457))))),"")</f>
        <v/>
      </c>
      <c r="AA457" s="34" t="str">
        <f ca="1">IFERROR(IF(Y457="","",_xlfn.TEXTJOIN(", ",TRUE,INDIRECT(ADDRESS(ROW(Y457),COLUMN(X457))&amp;":"&amp;ADDRESS(ROW(Y457)+MATCH("?*",Y444:Y463,0)-1,COLUMN(X457))))),"")</f>
        <v/>
      </c>
      <c r="AB457" s="61" t="str">
        <f t="shared" ref="AB457:AB460" ca="1" si="142">Y457</f>
        <v/>
      </c>
      <c r="AC457" s="62" t="str">
        <f t="shared" ref="AC457:AC460" ca="1" si="143">_xlfn.TEXTJOIN(",",TRUE,AA457,Z457)</f>
        <v/>
      </c>
      <c r="AD457" s="56" t="str">
        <f t="shared" ref="AD457:AD460" si="144">IF(B457="","",LEFT(B457,FIND(" (",B457)-1))</f>
        <v/>
      </c>
      <c r="AE457" s="15" t="str">
        <f t="shared" ca="1" si="139"/>
        <v/>
      </c>
      <c r="AF457" s="15" t="str">
        <f ca="1">IF($AB457="","",IF(OR([1]Tablas!A$1&gt;MATCH("?*",$AB458:$AB474,0),INDEX($T:$T,ROW($M456)+[1]Tablas!A$1)&lt;5),"",IF(INDEX($T:$T,ROW($M456)+[1]Tablas!A$1)&lt;6,"000",SUBSTITUTE(SUBSTITUTE(SUBSTITUTE(SUBSTITUTE(SUBSTITUTE(SUBSTITUTE(SUBSTITUTE(INDIRECT(ADDRESS(ROW($M456)+[1]Tablas!A$1,COLUMN($M457))),", ",""),"Aire","1"),"Agua","2"),"Fuego","3"),"Tierra","4"),"Luz","5"),"Oscuridad","6"))))</f>
        <v/>
      </c>
      <c r="AG457" s="15" t="str">
        <f ca="1">IF($AB457="","",IF(OR([1]Tablas!B$1&gt;MATCH("?*",$AB458:$AB474,0),INDEX($T:$T,ROW($M456)+[1]Tablas!B$1)&lt;5),"",IF(INDEX($T:$T,ROW($M456)+[1]Tablas!B$1)&lt;6,"000",SUBSTITUTE(SUBSTITUTE(SUBSTITUTE(SUBSTITUTE(SUBSTITUTE(SUBSTITUTE(SUBSTITUTE(INDIRECT(ADDRESS(ROW($M456)+[1]Tablas!B$1,COLUMN($M457))),", ",""),"Aire","1"),"Agua","2"),"Fuego","3"),"Tierra","4"),"Luz","5"),"Oscuridad","6"))))</f>
        <v/>
      </c>
      <c r="AH457" s="15" t="str">
        <f ca="1">IF($AB457="","",IF(OR([1]Tablas!C$1&gt;MATCH("?*",$AB458:$AB474,0),INDEX($T:$T,ROW($M456)+[1]Tablas!C$1)&lt;5),"",IF(INDEX($T:$T,ROW($M456)+[1]Tablas!C$1)&lt;6,"000",SUBSTITUTE(SUBSTITUTE(SUBSTITUTE(SUBSTITUTE(SUBSTITUTE(SUBSTITUTE(SUBSTITUTE(INDIRECT(ADDRESS(ROW($M456)+[1]Tablas!C$1,COLUMN($M457))),", ",""),"Aire","1"),"Agua","2"),"Fuego","3"),"Tierra","4"),"Luz","5"),"Oscuridad","6"))))</f>
        <v/>
      </c>
      <c r="AI457" s="15" t="str">
        <f ca="1">IF($AB457="","",IF(OR([1]Tablas!D$1&gt;MATCH("?*",$AB458:$AB474,0),INDEX($T:$T,ROW($M456)+[1]Tablas!D$1)&lt;5),"",IF(INDEX($T:$T,ROW($M456)+[1]Tablas!D$1)&lt;6,"000",SUBSTITUTE(SUBSTITUTE(SUBSTITUTE(SUBSTITUTE(SUBSTITUTE(SUBSTITUTE(SUBSTITUTE(INDIRECT(ADDRESS(ROW($M456)+[1]Tablas!D$1,COLUMN($M457))),", ",""),"Aire","1"),"Agua","2"),"Fuego","3"),"Tierra","4"),"Luz","5"),"Oscuridad","6"))))</f>
        <v/>
      </c>
      <c r="AJ457" s="15" t="str">
        <f ca="1">IF($AB457="","",IF(OR([1]Tablas!E$1&gt;MATCH("?*",$AB458:$AB474,0),INDEX($T:$T,ROW($M456)+[1]Tablas!E$1)&lt;5),"",IF(INDEX($T:$T,ROW($M456)+[1]Tablas!E$1)&lt;6,"000",SUBSTITUTE(SUBSTITUTE(SUBSTITUTE(SUBSTITUTE(SUBSTITUTE(SUBSTITUTE(SUBSTITUTE(INDIRECT(ADDRESS(ROW($M456)+[1]Tablas!E$1,COLUMN($M457))),", ",""),"Aire","1"),"Agua","2"),"Fuego","3"),"Tierra","4"),"Luz","5"),"Oscuridad","6"))))</f>
        <v/>
      </c>
      <c r="AK457" s="15" t="str">
        <f ca="1">IF($AB457="","",IF(OR([1]Tablas!F$1&gt;MATCH("?*",$AB458:$AB474,0),INDEX($T:$T,ROW($M456)+[1]Tablas!F$1)&lt;5),"",IF(INDEX($T:$T,ROW($M456)+[1]Tablas!F$1)&lt;6,"000",SUBSTITUTE(SUBSTITUTE(SUBSTITUTE(SUBSTITUTE(SUBSTITUTE(SUBSTITUTE(SUBSTITUTE(INDIRECT(ADDRESS(ROW($M456)+[1]Tablas!F$1,COLUMN($M457))),", ",""),"Aire","1"),"Agua","2"),"Fuego","3"),"Tierra","4"),"Luz","5"),"Oscuridad","6"))))</f>
        <v/>
      </c>
    </row>
    <row r="458" spans="1:37" x14ac:dyDescent="0.25">
      <c r="A458" s="71"/>
      <c r="C458" s="15" t="str">
        <f t="shared" si="140"/>
        <v/>
      </c>
      <c r="D458" s="15" t="str">
        <f t="shared" si="138"/>
        <v/>
      </c>
      <c r="E458" s="15" t="s">
        <v>69</v>
      </c>
      <c r="F458" s="15" t="e">
        <f t="array" ref="F458">IF(C458&lt;&gt;"",ADDRESS(ROW(C458),COLUMN(C458))&amp;":"&amp;ADDRESS(ROW(C458)-1+MATCH(TRUE,C463:$C$463&lt;&gt;"",0),COLUMN(U458)),F457)</f>
        <v>#N/A</v>
      </c>
      <c r="G458" s="18" t="s">
        <v>69</v>
      </c>
      <c r="H458" s="28" t="s">
        <v>919</v>
      </c>
      <c r="M458" s="18" t="str">
        <f>IFERROR(VLOOKUP(G458,ListaEfectos!$A$4:$F$77,6,0),"")</f>
        <v>Luz, Oscuridad</v>
      </c>
      <c r="N458" s="46" t="str">
        <f>IF(G458="requerimiento","Desventaja",IFERROR(IF(VLOOKUP($G458,ListaEfectos!$A$4:$F$77,1,0)&lt;&gt;"","Efecto"),IFERROR(IF(VLOOKUP($G458,ListaDesventajas!$A$2:$A$24,1,0)&lt;&gt;"","Desventaja"),G458)))</f>
        <v>Efecto</v>
      </c>
      <c r="O458" s="17">
        <f ca="1">IF($N458="Efecto",IFERROR(VLOOKUP(H458,INDIRECT(VLOOKUP($G458,ListaEfectos!$A$4:$F$77,2,0)),2,0),0),IF($N458="Desventaja",IFERROR(VLOOKUP(H458,INDIRECT(VLOOKUP($G458,ListaDesventajas!$A$1:$B$24,2,0)),2,0),0),IF($N458="Mantenida",10*INDEX(INDIRECT($F458),1,2),IF($N458="Sostenimiento Menor",20*INDEX(INDIRECT($F458),1,2),IF($N458="Sostenimiento Mayor",30*INDEX(INDIRECT($F458),1,2),IF($N458="Combinable",10*INDEX(INDIRECT($F458),1,2),0))))))</f>
        <v>10</v>
      </c>
      <c r="P458" s="15">
        <f ca="1">IF($N458="Efecto",IFERROR(VLOOKUP(I458,INDIRECT(VLOOKUP($G458,ListaEfectos!$A$4:$F$77,2,0)),2,0),0),IF($N458="Desventaja",IFERROR(VLOOKUP(I458,INDIRECT(VLOOKUP($G458,ListaDesventajas!$A$1:$B$24,2,0)),2,0),0),IF($N458="Mantenida",10*INDEX(INDIRECT($F458),1,2),IF($N458="Sostenimiento Menor",20*INDEX(INDIRECT($F458),1,2),IF($N458="Sostenimiento Mayor",30*INDEX(INDIRECT($F458),1,2),IF($N458="Combinable",10*INDEX(INDIRECT($F458),1,2),0))))))</f>
        <v>0</v>
      </c>
      <c r="Q458" s="15">
        <f ca="1">IF($N458="Efecto",IFERROR(VLOOKUP(J458,INDIRECT(VLOOKUP($G458,ListaEfectos!$A$4:$F$77,2,0)),2,0),0),IF($N458="Desventaja",IFERROR(VLOOKUP(J458,INDIRECT(VLOOKUP($G458,ListaDesventajas!$A$1:$B$24,2,0)),2,0),0),IF($N458="Mantenida",10*INDEX(INDIRECT($F458),1,2),IF($N458="Sostenimiento Menor",20*INDEX(INDIRECT($F458),1,2),IF($N458="Sostenimiento Mayor",30*INDEX(INDIRECT($F458),1,2),IF($N458="Combinable",10*INDEX(INDIRECT($F458),1,2),0))))))</f>
        <v>0</v>
      </c>
      <c r="R458" s="15">
        <f ca="1">IF($N458="Efecto",IFERROR(VLOOKUP(K458,INDIRECT(VLOOKUP($G458,ListaEfectos!$A$4:$F$77,2,0)),2,0),0),IF($N458="Desventaja",IFERROR(VLOOKUP(K458,INDIRECT(VLOOKUP($G458,ListaDesventajas!$A$1:$B$24,2,0)),2,0),0),IF($N458="Mantenida",10*INDEX(INDIRECT($F458),1,2),IF($N458="Sostenimiento Menor",20*INDEX(INDIRECT($F458),1,2),IF($N458="Sostenimiento Mayor",30*INDEX(INDIRECT($F458),1,2),IF($N458="Combinable",10*INDEX(INDIRECT($F458),1,2),0))))))</f>
        <v>0</v>
      </c>
      <c r="S458" s="15">
        <f ca="1">IF($N458="Efecto",IFERROR(VLOOKUP(L458,INDIRECT(VLOOKUP($G458,ListaEfectos!$A$4:$F$77,2,0)),2,0),0),IF($N458="Desventaja",IFERROR(VLOOKUP(L458,INDIRECT(VLOOKUP($G458,ListaDesventajas!$A$1:$B$24,2,0)),2,0),0),IF($N458="Mantenida",10*INDEX(INDIRECT($F458),1,2),IF($N458="Sostenimiento Menor",20*INDEX(INDIRECT($F458),1,2),IF($N458="Sostenimiento Mayor",30*INDEX(INDIRECT($F458),1,2),IF($N458="Combinable",10*INDEX(INDIRECT($F458),1,2),0))))))</f>
        <v>0</v>
      </c>
      <c r="T458" s="52">
        <f t="shared" ca="1" si="136"/>
        <v>10</v>
      </c>
      <c r="V458" s="15" t="str">
        <f t="shared" si="127"/>
        <v>Ataque sobrenatural</v>
      </c>
      <c r="W458" s="15" t="str">
        <f t="shared" si="128"/>
        <v/>
      </c>
      <c r="X458" s="15" t="str">
        <f t="shared" si="141"/>
        <v/>
      </c>
      <c r="Y458" s="34" t="str">
        <f ca="1">IF(B458="","",_xlfn.TEXTJOIN(", ",TRUE,INDIRECT(ADDRESS(ROW(V458),COLUMN(V458))&amp;":"&amp;ADDRESS(ROW(V458)+MATCH("*",B463:B463,0)-1,COLUMN(V458)))))</f>
        <v/>
      </c>
      <c r="Z458" s="34" t="str">
        <f ca="1">IFERROR(IF(Y458="","",_xlfn.TEXTJOIN(", ",TRUE,INDIRECT(ADDRESS(ROW(Y458),COLUMN(W458))&amp;":"&amp;ADDRESS(ROW(Y458)+MATCH("?*",Y444:Y463,0)-1,COLUMN(W458))))),"")</f>
        <v/>
      </c>
      <c r="AA458" s="34" t="str">
        <f ca="1">IFERROR(IF(Y458="","",_xlfn.TEXTJOIN(", ",TRUE,INDIRECT(ADDRESS(ROW(Y458),COLUMN(X458))&amp;":"&amp;ADDRESS(ROW(Y458)+MATCH("?*",Y444:Y463,0)-1,COLUMN(X458))))),"")</f>
        <v/>
      </c>
      <c r="AB458" s="61" t="str">
        <f t="shared" ca="1" si="142"/>
        <v/>
      </c>
      <c r="AC458" s="62" t="str">
        <f t="shared" ca="1" si="143"/>
        <v/>
      </c>
      <c r="AD458" s="56" t="str">
        <f t="shared" si="144"/>
        <v/>
      </c>
      <c r="AE458" s="15" t="str">
        <f t="shared" ca="1" si="139"/>
        <v/>
      </c>
      <c r="AF458" s="15" t="str">
        <f ca="1">IF($AB458="","",IF(OR([1]Tablas!A$1&gt;MATCH("?*",$AB459:$AB475,0),INDEX($T:$T,ROW($M457)+[1]Tablas!A$1)&lt;5),"",IF(INDEX($T:$T,ROW($M457)+[1]Tablas!A$1)&lt;6,"000",SUBSTITUTE(SUBSTITUTE(SUBSTITUTE(SUBSTITUTE(SUBSTITUTE(SUBSTITUTE(SUBSTITUTE(INDIRECT(ADDRESS(ROW($M457)+[1]Tablas!A$1,COLUMN($M458))),", ",""),"Aire","1"),"Agua","2"),"Fuego","3"),"Tierra","4"),"Luz","5"),"Oscuridad","6"))))</f>
        <v/>
      </c>
      <c r="AG458" s="15" t="str">
        <f ca="1">IF($AB458="","",IF(OR([1]Tablas!B$1&gt;MATCH("?*",$AB459:$AB475,0),INDEX($T:$T,ROW($M457)+[1]Tablas!B$1)&lt;5),"",IF(INDEX($T:$T,ROW($M457)+[1]Tablas!B$1)&lt;6,"000",SUBSTITUTE(SUBSTITUTE(SUBSTITUTE(SUBSTITUTE(SUBSTITUTE(SUBSTITUTE(SUBSTITUTE(INDIRECT(ADDRESS(ROW($M457)+[1]Tablas!B$1,COLUMN($M458))),", ",""),"Aire","1"),"Agua","2"),"Fuego","3"),"Tierra","4"),"Luz","5"),"Oscuridad","6"))))</f>
        <v/>
      </c>
      <c r="AH458" s="15" t="str">
        <f ca="1">IF($AB458="","",IF(OR([1]Tablas!C$1&gt;MATCH("?*",$AB459:$AB475,0),INDEX($T:$T,ROW($M457)+[1]Tablas!C$1)&lt;5),"",IF(INDEX($T:$T,ROW($M457)+[1]Tablas!C$1)&lt;6,"000",SUBSTITUTE(SUBSTITUTE(SUBSTITUTE(SUBSTITUTE(SUBSTITUTE(SUBSTITUTE(SUBSTITUTE(INDIRECT(ADDRESS(ROW($M457)+[1]Tablas!C$1,COLUMN($M458))),", ",""),"Aire","1"),"Agua","2"),"Fuego","3"),"Tierra","4"),"Luz","5"),"Oscuridad","6"))))</f>
        <v/>
      </c>
      <c r="AI458" s="15" t="str">
        <f ca="1">IF($AB458="","",IF(OR([1]Tablas!D$1&gt;MATCH("?*",$AB459:$AB475,0),INDEX($T:$T,ROW($M457)+[1]Tablas!D$1)&lt;5),"",IF(INDEX($T:$T,ROW($M457)+[1]Tablas!D$1)&lt;6,"000",SUBSTITUTE(SUBSTITUTE(SUBSTITUTE(SUBSTITUTE(SUBSTITUTE(SUBSTITUTE(SUBSTITUTE(INDIRECT(ADDRESS(ROW($M457)+[1]Tablas!D$1,COLUMN($M458))),", ",""),"Aire","1"),"Agua","2"),"Fuego","3"),"Tierra","4"),"Luz","5"),"Oscuridad","6"))))</f>
        <v/>
      </c>
      <c r="AJ458" s="15" t="str">
        <f ca="1">IF($AB458="","",IF(OR([1]Tablas!E$1&gt;MATCH("?*",$AB459:$AB475,0),INDEX($T:$T,ROW($M457)+[1]Tablas!E$1)&lt;5),"",IF(INDEX($T:$T,ROW($M457)+[1]Tablas!E$1)&lt;6,"000",SUBSTITUTE(SUBSTITUTE(SUBSTITUTE(SUBSTITUTE(SUBSTITUTE(SUBSTITUTE(SUBSTITUTE(INDIRECT(ADDRESS(ROW($M457)+[1]Tablas!E$1,COLUMN($M458))),", ",""),"Aire","1"),"Agua","2"),"Fuego","3"),"Tierra","4"),"Luz","5"),"Oscuridad","6"))))</f>
        <v/>
      </c>
      <c r="AK458" s="15" t="str">
        <f ca="1">IF($AB458="","",IF(OR([1]Tablas!F$1&gt;MATCH("?*",$AB459:$AB475,0),INDEX($T:$T,ROW($M457)+[1]Tablas!F$1)&lt;5),"",IF(INDEX($T:$T,ROW($M457)+[1]Tablas!F$1)&lt;6,"000",SUBSTITUTE(SUBSTITUTE(SUBSTITUTE(SUBSTITUTE(SUBSTITUTE(SUBSTITUTE(SUBSTITUTE(INDIRECT(ADDRESS(ROW($M457)+[1]Tablas!F$1,COLUMN($M458))),", ",""),"Aire","1"),"Agua","2"),"Fuego","3"),"Tierra","4"),"Luz","5"),"Oscuridad","6"))))</f>
        <v/>
      </c>
    </row>
    <row r="459" spans="1:37" ht="15" customHeight="1" x14ac:dyDescent="0.25">
      <c r="A459" s="71"/>
      <c r="C459" s="15" t="str">
        <f t="shared" si="140"/>
        <v/>
      </c>
      <c r="D459" s="15" t="str">
        <f t="shared" si="138"/>
        <v/>
      </c>
      <c r="E459" s="15" t="s">
        <v>341</v>
      </c>
      <c r="F459" s="15" t="e">
        <f t="array" ref="F459">IF(C459&lt;&gt;"",ADDRESS(ROW(C459),COLUMN(C459))&amp;":"&amp;ADDRESS(ROW(C459)-1+MATCH(TRUE,C463:$C$463&lt;&gt;"",0),COLUMN(U459)),F458)</f>
        <v>#N/A</v>
      </c>
      <c r="G459" s="18" t="s">
        <v>61</v>
      </c>
      <c r="H459" s="28" t="s">
        <v>1117</v>
      </c>
      <c r="M459" s="18" t="str">
        <f>IFERROR(VLOOKUP(G459,ListaEfectos!$A$4:$F$77,6,0),"")</f>
        <v>Agua, Aire, Oscuridad</v>
      </c>
      <c r="N459" s="46" t="str">
        <f>IF(G459="requerimiento","Desventaja",IFERROR(IF(VLOOKUP($G459,ListaEfectos!$A$4:$F$77,1,0)&lt;&gt;"","Efecto"),IFERROR(IF(VLOOKUP($G459,ListaDesventajas!$A$2:$A$24,1,0)&lt;&gt;"","Desventaja"),G459)))</f>
        <v>Efecto</v>
      </c>
      <c r="O459" s="17">
        <f ca="1">IF($N459="Efecto",IFERROR(VLOOKUP(H459,INDIRECT(VLOOKUP($G459,ListaEfectos!$A$4:$F$77,2,0)),2,0),0),IF($N459="Desventaja",IFERROR(VLOOKUP(H459,INDIRECT(VLOOKUP($G459,ListaDesventajas!$A$1:$B$24,2,0)),2,0),0),IF($N459="Mantenida",10*INDEX(INDIRECT($F459),1,2),IF($N459="Sostenimiento Menor",20*INDEX(INDIRECT($F459),1,2),IF($N459="Sostenimiento Mayor",30*INDEX(INDIRECT($F459),1,2),IF($N459="Combinable",10*INDEX(INDIRECT($F459),1,2),0))))))</f>
        <v>0</v>
      </c>
      <c r="P459" s="15">
        <f ca="1">IF($N459="Efecto",IFERROR(VLOOKUP(I459,INDIRECT(VLOOKUP($G459,ListaEfectos!$A$4:$F$77,2,0)),2,0),0),IF($N459="Desventaja",IFERROR(VLOOKUP(I459,INDIRECT(VLOOKUP($G459,ListaDesventajas!$A$1:$B$24,2,0)),2,0),0),IF($N459="Mantenida",10*INDEX(INDIRECT($F459),1,2),IF($N459="Sostenimiento Menor",20*INDEX(INDIRECT($F459),1,2),IF($N459="Sostenimiento Mayor",30*INDEX(INDIRECT($F459),1,2),IF($N459="Combinable",10*INDEX(INDIRECT($F459),1,2),0))))))</f>
        <v>0</v>
      </c>
      <c r="Q459" s="15">
        <f ca="1">IF($N459="Efecto",IFERROR(VLOOKUP(J459,INDIRECT(VLOOKUP($G459,ListaEfectos!$A$4:$F$77,2,0)),2,0),0),IF($N459="Desventaja",IFERROR(VLOOKUP(J459,INDIRECT(VLOOKUP($G459,ListaDesventajas!$A$1:$B$24,2,0)),2,0),0),IF($N459="Mantenida",10*INDEX(INDIRECT($F459),1,2),IF($N459="Sostenimiento Menor",20*INDEX(INDIRECT($F459),1,2),IF($N459="Sostenimiento Mayor",30*INDEX(INDIRECT($F459),1,2),IF($N459="Combinable",10*INDEX(INDIRECT($F459),1,2),0))))))</f>
        <v>0</v>
      </c>
      <c r="R459" s="15">
        <f ca="1">IF($N459="Efecto",IFERROR(VLOOKUP(K459,INDIRECT(VLOOKUP($G459,ListaEfectos!$A$4:$F$77,2,0)),2,0),0),IF($N459="Desventaja",IFERROR(VLOOKUP(K459,INDIRECT(VLOOKUP($G459,ListaDesventajas!$A$1:$B$24,2,0)),2,0),0),IF($N459="Mantenida",10*INDEX(INDIRECT($F459),1,2),IF($N459="Sostenimiento Menor",20*INDEX(INDIRECT($F459),1,2),IF($N459="Sostenimiento Mayor",30*INDEX(INDIRECT($F459),1,2),IF($N459="Combinable",10*INDEX(INDIRECT($F459),1,2),0))))))</f>
        <v>0</v>
      </c>
      <c r="S459" s="15">
        <f ca="1">IF($N459="Efecto",IFERROR(VLOOKUP(L459,INDIRECT(VLOOKUP($G459,ListaEfectos!$A$4:$F$77,2,0)),2,0),0),IF($N459="Desventaja",IFERROR(VLOOKUP(L459,INDIRECT(VLOOKUP($G459,ListaDesventajas!$A$1:$B$24,2,0)),2,0),0),IF($N459="Mantenida",10*INDEX(INDIRECT($F459),1,2),IF($N459="Sostenimiento Menor",20*INDEX(INDIRECT($F459),1,2),IF($N459="Sostenimiento Mayor",30*INDEX(INDIRECT($F459),1,2),IF($N459="Combinable",10*INDEX(INDIRECT($F459),1,2),0))))))</f>
        <v>0</v>
      </c>
      <c r="T459" s="52">
        <f t="shared" ca="1" si="136"/>
        <v>0</v>
      </c>
      <c r="V459" s="15" t="str">
        <f t="shared" si="127"/>
        <v>Ataque indirecto (Nv 3)</v>
      </c>
      <c r="W459" s="15" t="str">
        <f t="shared" si="128"/>
        <v/>
      </c>
      <c r="X459" s="15" t="str">
        <f t="shared" si="141"/>
        <v/>
      </c>
      <c r="Y459" s="34" t="str">
        <f ca="1">IF(B459="","",_xlfn.TEXTJOIN(", ",TRUE,INDIRECT(ADDRESS(ROW(V459),COLUMN(V459))&amp;":"&amp;ADDRESS(ROW(V459)+MATCH("*",B463:B463,0)-1,COLUMN(V459)))))</f>
        <v/>
      </c>
      <c r="Z459" s="34" t="str">
        <f ca="1">IFERROR(IF(Y459="","",_xlfn.TEXTJOIN(", ",TRUE,INDIRECT(ADDRESS(ROW(Y459),COLUMN(W459))&amp;":"&amp;ADDRESS(ROW(Y459)+MATCH("?*",Y444:Y463,0)-1,COLUMN(W459))))),"")</f>
        <v/>
      </c>
      <c r="AA459" s="34" t="str">
        <f ca="1">IFERROR(IF(Y459="","",_xlfn.TEXTJOIN(", ",TRUE,INDIRECT(ADDRESS(ROW(Y459),COLUMN(X459))&amp;":"&amp;ADDRESS(ROW(Y459)+MATCH("?*",Y444:Y463,0)-1,COLUMN(X459))))),"")</f>
        <v/>
      </c>
      <c r="AB459" s="61" t="str">
        <f t="shared" ca="1" si="142"/>
        <v/>
      </c>
      <c r="AC459" s="62" t="str">
        <f t="shared" ca="1" si="143"/>
        <v/>
      </c>
      <c r="AD459" s="56" t="str">
        <f t="shared" si="144"/>
        <v/>
      </c>
      <c r="AE459" s="15" t="str">
        <f t="shared" ca="1" si="139"/>
        <v/>
      </c>
      <c r="AF459" s="15" t="str">
        <f ca="1">IF($AB459="","",IF(OR([1]Tablas!A$1&gt;MATCH("?*",$AB460:$AB476,0),INDEX($T:$T,ROW($M458)+[1]Tablas!A$1)&lt;5),"",IF(INDEX($T:$T,ROW($M458)+[1]Tablas!A$1)&lt;6,"000",SUBSTITUTE(SUBSTITUTE(SUBSTITUTE(SUBSTITUTE(SUBSTITUTE(SUBSTITUTE(SUBSTITUTE(INDIRECT(ADDRESS(ROW($M458)+[1]Tablas!A$1,COLUMN($M459))),", ",""),"Aire","1"),"Agua","2"),"Fuego","3"),"Tierra","4"),"Luz","5"),"Oscuridad","6"))))</f>
        <v/>
      </c>
      <c r="AG459" s="15" t="str">
        <f ca="1">IF($AB459="","",IF(OR([1]Tablas!B$1&gt;MATCH("?*",$AB460:$AB476,0),INDEX($T:$T,ROW($M458)+[1]Tablas!B$1)&lt;5),"",IF(INDEX($T:$T,ROW($M458)+[1]Tablas!B$1)&lt;6,"000",SUBSTITUTE(SUBSTITUTE(SUBSTITUTE(SUBSTITUTE(SUBSTITUTE(SUBSTITUTE(SUBSTITUTE(INDIRECT(ADDRESS(ROW($M458)+[1]Tablas!B$1,COLUMN($M459))),", ",""),"Aire","1"),"Agua","2"),"Fuego","3"),"Tierra","4"),"Luz","5"),"Oscuridad","6"))))</f>
        <v/>
      </c>
      <c r="AH459" s="15" t="str">
        <f ca="1">IF($AB459="","",IF(OR([1]Tablas!C$1&gt;MATCH("?*",$AB460:$AB476,0),INDEX($T:$T,ROW($M458)+[1]Tablas!C$1)&lt;5),"",IF(INDEX($T:$T,ROW($M458)+[1]Tablas!C$1)&lt;6,"000",SUBSTITUTE(SUBSTITUTE(SUBSTITUTE(SUBSTITUTE(SUBSTITUTE(SUBSTITUTE(SUBSTITUTE(INDIRECT(ADDRESS(ROW($M458)+[1]Tablas!C$1,COLUMN($M459))),", ",""),"Aire","1"),"Agua","2"),"Fuego","3"),"Tierra","4"),"Luz","5"),"Oscuridad","6"))))</f>
        <v/>
      </c>
      <c r="AI459" s="15" t="str">
        <f ca="1">IF($AB459="","",IF(OR([1]Tablas!D$1&gt;MATCH("?*",$AB460:$AB476,0),INDEX($T:$T,ROW($M458)+[1]Tablas!D$1)&lt;5),"",IF(INDEX($T:$T,ROW($M458)+[1]Tablas!D$1)&lt;6,"000",SUBSTITUTE(SUBSTITUTE(SUBSTITUTE(SUBSTITUTE(SUBSTITUTE(SUBSTITUTE(SUBSTITUTE(INDIRECT(ADDRESS(ROW($M458)+[1]Tablas!D$1,COLUMN($M459))),", ",""),"Aire","1"),"Agua","2"),"Fuego","3"),"Tierra","4"),"Luz","5"),"Oscuridad","6"))))</f>
        <v/>
      </c>
      <c r="AJ459" s="15" t="str">
        <f ca="1">IF($AB459="","",IF(OR([1]Tablas!E$1&gt;MATCH("?*",$AB460:$AB476,0),INDEX($T:$T,ROW($M458)+[1]Tablas!E$1)&lt;5),"",IF(INDEX($T:$T,ROW($M458)+[1]Tablas!E$1)&lt;6,"000",SUBSTITUTE(SUBSTITUTE(SUBSTITUTE(SUBSTITUTE(SUBSTITUTE(SUBSTITUTE(SUBSTITUTE(INDIRECT(ADDRESS(ROW($M458)+[1]Tablas!E$1,COLUMN($M459))),", ",""),"Aire","1"),"Agua","2"),"Fuego","3"),"Tierra","4"),"Luz","5"),"Oscuridad","6"))))</f>
        <v/>
      </c>
      <c r="AK459" s="15" t="str">
        <f ca="1">IF($AB459="","",IF(OR([1]Tablas!F$1&gt;MATCH("?*",$AB460:$AB476,0),INDEX($T:$T,ROW($M458)+[1]Tablas!F$1)&lt;5),"",IF(INDEX($T:$T,ROW($M458)+[1]Tablas!F$1)&lt;6,"000",SUBSTITUTE(SUBSTITUTE(SUBSTITUTE(SUBSTITUTE(SUBSTITUTE(SUBSTITUTE(SUBSTITUTE(INDIRECT(ADDRESS(ROW($M458)+[1]Tablas!F$1,COLUMN($M459))),", ",""),"Aire","1"),"Agua","2"),"Fuego","3"),"Tierra","4"),"Luz","5"),"Oscuridad","6"))))</f>
        <v/>
      </c>
    </row>
    <row r="460" spans="1:37" x14ac:dyDescent="0.25">
      <c r="A460" s="71"/>
      <c r="C460" s="15" t="str">
        <f t="shared" si="140"/>
        <v/>
      </c>
      <c r="D460" s="15" t="str">
        <f t="shared" si="138"/>
        <v/>
      </c>
      <c r="E460" s="15" t="s">
        <v>962</v>
      </c>
      <c r="F460" s="15" t="e">
        <f t="array" ref="F460">IF(C460&lt;&gt;"",ADDRESS(ROW(C460),COLUMN(C460))&amp;":"&amp;ADDRESS(ROW(C460)-1+MATCH(TRUE,C461:$C$461&lt;&gt;"",0),COLUMN(U460)),F459)</f>
        <v>#N/A</v>
      </c>
      <c r="G460" s="18" t="s">
        <v>304</v>
      </c>
      <c r="H460" s="15" t="s">
        <v>962</v>
      </c>
      <c r="M460" s="18" t="str">
        <f>IFERROR(VLOOKUP(G460,ListaEfectos!$A$4:$F$77,6,0),"")</f>
        <v>Fuego, Oscuridad</v>
      </c>
      <c r="N460" s="46" t="str">
        <f>IF(G460="requerimiento","Desventaja",IFERROR(IF(VLOOKUP($G460,ListaEfectos!$A$4:$F$77,1,0)&lt;&gt;"","Efecto"),IFERROR(IF(VLOOKUP($G460,ListaDesventajas!$A$2:$A$24,1,0)&lt;&gt;"","Desventaja"),G460)))</f>
        <v>Efecto</v>
      </c>
      <c r="O460" s="17">
        <f ca="1">IF($N460="Efecto",IFERROR(VLOOKUP(H460,INDIRECT(VLOOKUP($G460,ListaEfectos!$A$4:$F$77,2,0)),2,0),0),IF($N460="Desventaja",IFERROR(VLOOKUP(H460,INDIRECT(VLOOKUP($G460,ListaDesventajas!$A$1:$B$24,2,0)),2,0),0),IF($N460="Mantenida",10*INDEX(INDIRECT($F460),1,2),IF($N460="Sostenimiento Menor",20*INDEX(INDIRECT($F460),1,2),IF($N460="Sostenimiento Mayor",30*INDEX(INDIRECT($F460),1,2),IF($N460="Combinable",10*INDEX(INDIRECT($F460),1,2),0))))))</f>
        <v>40</v>
      </c>
      <c r="P460" s="15">
        <f ca="1">IF($N460="Efecto",IFERROR(VLOOKUP(I460,INDIRECT(VLOOKUP($G460,ListaEfectos!$A$4:$F$77,2,0)),2,0),0),IF($N460="Desventaja",IFERROR(VLOOKUP(I460,INDIRECT(VLOOKUP($G460,ListaDesventajas!$A$1:$B$24,2,0)),2,0),0),IF($N460="Mantenida",10*INDEX(INDIRECT($F460),1,2),IF($N460="Sostenimiento Menor",20*INDEX(INDIRECT($F460),1,2),IF($N460="Sostenimiento Mayor",30*INDEX(INDIRECT($F460),1,2),IF($N460="Combinable",10*INDEX(INDIRECT($F460),1,2),0))))))</f>
        <v>0</v>
      </c>
      <c r="Q460" s="15">
        <f ca="1">IF($N460="Efecto",IFERROR(VLOOKUP(J460,INDIRECT(VLOOKUP($G460,ListaEfectos!$A$4:$F$77,2,0)),2,0),0),IF($N460="Desventaja",IFERROR(VLOOKUP(J460,INDIRECT(VLOOKUP($G460,ListaDesventajas!$A$1:$B$24,2,0)),2,0),0),IF($N460="Mantenida",10*INDEX(INDIRECT($F460),1,2),IF($N460="Sostenimiento Menor",20*INDEX(INDIRECT($F460),1,2),IF($N460="Sostenimiento Mayor",30*INDEX(INDIRECT($F460),1,2),IF($N460="Combinable",10*INDEX(INDIRECT($F460),1,2),0))))))</f>
        <v>0</v>
      </c>
      <c r="R460" s="15">
        <f ca="1">IF($N460="Efecto",IFERROR(VLOOKUP(K460,INDIRECT(VLOOKUP($G460,ListaEfectos!$A$4:$F$77,2,0)),2,0),0),IF($N460="Desventaja",IFERROR(VLOOKUP(K460,INDIRECT(VLOOKUP($G460,ListaDesventajas!$A$1:$B$24,2,0)),2,0),0),IF($N460="Mantenida",10*INDEX(INDIRECT($F460),1,2),IF($N460="Sostenimiento Menor",20*INDEX(INDIRECT($F460),1,2),IF($N460="Sostenimiento Mayor",30*INDEX(INDIRECT($F460),1,2),IF($N460="Combinable",10*INDEX(INDIRECT($F460),1,2),0))))))</f>
        <v>0</v>
      </c>
      <c r="S460" s="15">
        <f ca="1">IF($N460="Efecto",IFERROR(VLOOKUP(L460,INDIRECT(VLOOKUP($G460,ListaEfectos!$A$4:$F$77,2,0)),2,0),0),IF($N460="Desventaja",IFERROR(VLOOKUP(L460,INDIRECT(VLOOKUP($G460,ListaDesventajas!$A$1:$B$24,2,0)),2,0),0),IF($N460="Mantenida",10*INDEX(INDIRECT($F460),1,2),IF($N460="Sostenimiento Menor",20*INDEX(INDIRECT($F460),1,2),IF($N460="Sostenimiento Mayor",30*INDEX(INDIRECT($F460),1,2),IF($N460="Combinable",10*INDEX(INDIRECT($F460),1,2),0))))))</f>
        <v>0</v>
      </c>
      <c r="T460" s="52">
        <f t="shared" ca="1" si="136"/>
        <v>40</v>
      </c>
      <c r="V460" s="15" t="str">
        <f t="shared" si="127"/>
        <v>Destruir Armadura (Sin armadura)</v>
      </c>
      <c r="W460" s="15" t="str">
        <f t="shared" si="128"/>
        <v/>
      </c>
      <c r="X460" s="15" t="str">
        <f t="shared" si="141"/>
        <v/>
      </c>
      <c r="Y460" s="34" t="str">
        <f ca="1">IF(B460="","",_xlfn.TEXTJOIN(", ",TRUE,INDIRECT(ADDRESS(ROW(V460),COLUMN(V460))&amp;":"&amp;ADDRESS(ROW(V460)+MATCH("*",#REF!,0)-1,COLUMN(V460)))))</f>
        <v/>
      </c>
      <c r="Z460" s="34" t="str">
        <f ca="1">IFERROR(IF(Y460="","",_xlfn.TEXTJOIN(", ",TRUE,INDIRECT(ADDRESS(ROW(Y460),COLUMN(W460))&amp;":"&amp;ADDRESS(ROW(Y460)+MATCH("?*",Y444:Y463,0)-1,COLUMN(W460))))),"")</f>
        <v/>
      </c>
      <c r="AA460" s="34" t="str">
        <f ca="1">IFERROR(IF(Y460="","",_xlfn.TEXTJOIN(", ",TRUE,INDIRECT(ADDRESS(ROW(Y460),COLUMN(X460))&amp;":"&amp;ADDRESS(ROW(Y460)+MATCH("?*",Y444:Y463,0)-1,COLUMN(X460))))),"")</f>
        <v/>
      </c>
      <c r="AB460" s="61" t="str">
        <f t="shared" ca="1" si="142"/>
        <v/>
      </c>
      <c r="AC460" s="62" t="str">
        <f t="shared" ca="1" si="143"/>
        <v/>
      </c>
      <c r="AD460" s="56" t="str">
        <f t="shared" si="144"/>
        <v/>
      </c>
      <c r="AE460" s="15" t="str">
        <f t="shared" ca="1" si="139"/>
        <v/>
      </c>
      <c r="AF460" s="15" t="str">
        <f ca="1">IF($AB460="","",IF(OR([1]Tablas!A$1&gt;MATCH("?*",$AB461:$AB477,0),INDEX($T:$T,ROW($M459)+[1]Tablas!A$1)&lt;5),"",IF(INDEX($T:$T,ROW($M459)+[1]Tablas!A$1)&lt;6,"000",SUBSTITUTE(SUBSTITUTE(SUBSTITUTE(SUBSTITUTE(SUBSTITUTE(SUBSTITUTE(SUBSTITUTE(INDIRECT(ADDRESS(ROW($M459)+[1]Tablas!A$1,COLUMN($M460))),", ",""),"Aire","1"),"Agua","2"),"Fuego","3"),"Tierra","4"),"Luz","5"),"Oscuridad","6"))))</f>
        <v/>
      </c>
      <c r="AG460" s="15" t="str">
        <f ca="1">IF($AB460="","",IF(OR([1]Tablas!B$1&gt;MATCH("?*",$AB461:$AB477,0),INDEX($T:$T,ROW($M459)+[1]Tablas!B$1)&lt;5),"",IF(INDEX($T:$T,ROW($M459)+[1]Tablas!B$1)&lt;6,"000",SUBSTITUTE(SUBSTITUTE(SUBSTITUTE(SUBSTITUTE(SUBSTITUTE(SUBSTITUTE(SUBSTITUTE(INDIRECT(ADDRESS(ROW($M459)+[1]Tablas!B$1,COLUMN($M460))),", ",""),"Aire","1"),"Agua","2"),"Fuego","3"),"Tierra","4"),"Luz","5"),"Oscuridad","6"))))</f>
        <v/>
      </c>
      <c r="AH460" s="15" t="str">
        <f ca="1">IF($AB460="","",IF(OR([1]Tablas!C$1&gt;MATCH("?*",$AB461:$AB477,0),INDEX($T:$T,ROW($M459)+[1]Tablas!C$1)&lt;5),"",IF(INDEX($T:$T,ROW($M459)+[1]Tablas!C$1)&lt;6,"000",SUBSTITUTE(SUBSTITUTE(SUBSTITUTE(SUBSTITUTE(SUBSTITUTE(SUBSTITUTE(SUBSTITUTE(INDIRECT(ADDRESS(ROW($M459)+[1]Tablas!C$1,COLUMN($M460))),", ",""),"Aire","1"),"Agua","2"),"Fuego","3"),"Tierra","4"),"Luz","5"),"Oscuridad","6"))))</f>
        <v/>
      </c>
      <c r="AI460" s="15" t="str">
        <f ca="1">IF($AB460="","",IF(OR([1]Tablas!D$1&gt;MATCH("?*",$AB461:$AB477,0),INDEX($T:$T,ROW($M459)+[1]Tablas!D$1)&lt;5),"",IF(INDEX($T:$T,ROW($M459)+[1]Tablas!D$1)&lt;6,"000",SUBSTITUTE(SUBSTITUTE(SUBSTITUTE(SUBSTITUTE(SUBSTITUTE(SUBSTITUTE(SUBSTITUTE(INDIRECT(ADDRESS(ROW($M459)+[1]Tablas!D$1,COLUMN($M460))),", ",""),"Aire","1"),"Agua","2"),"Fuego","3"),"Tierra","4"),"Luz","5"),"Oscuridad","6"))))</f>
        <v/>
      </c>
      <c r="AJ460" s="15" t="str">
        <f ca="1">IF($AB460="","",IF(OR([1]Tablas!E$1&gt;MATCH("?*",$AB461:$AB477,0),INDEX($T:$T,ROW($M459)+[1]Tablas!E$1)&lt;5),"",IF(INDEX($T:$T,ROW($M459)+[1]Tablas!E$1)&lt;6,"000",SUBSTITUTE(SUBSTITUTE(SUBSTITUTE(SUBSTITUTE(SUBSTITUTE(SUBSTITUTE(SUBSTITUTE(INDIRECT(ADDRESS(ROW($M459)+[1]Tablas!E$1,COLUMN($M460))),", ",""),"Aire","1"),"Agua","2"),"Fuego","3"),"Tierra","4"),"Luz","5"),"Oscuridad","6"))))</f>
        <v/>
      </c>
      <c r="AK460" s="15" t="str">
        <f ca="1">IF($AB460="","",IF(OR([1]Tablas!F$1&gt;MATCH("?*",$AB461:$AB477,0),INDEX($T:$T,ROW($M459)+[1]Tablas!F$1)&lt;5),"",IF(INDEX($T:$T,ROW($M459)+[1]Tablas!F$1)&lt;6,"000",SUBSTITUTE(SUBSTITUTE(SUBSTITUTE(SUBSTITUTE(SUBSTITUTE(SUBSTITUTE(SUBSTITUTE(INDIRECT(ADDRESS(ROW($M459)+[1]Tablas!F$1,COLUMN($M460))),", ",""),"Aire","1"),"Agua","2"),"Fuego","3"),"Tierra","4"),"Luz","5"),"Oscuridad","6"))))</f>
        <v/>
      </c>
    </row>
    <row r="461" spans="1:37" s="23" customFormat="1" ht="15.75" thickBot="1" x14ac:dyDescent="0.3">
      <c r="A461" s="71"/>
      <c r="B461" s="18" t="s">
        <v>1141</v>
      </c>
      <c r="C461" s="15"/>
      <c r="D461" s="15"/>
      <c r="E461" s="15"/>
      <c r="F461" s="15"/>
      <c r="G461" s="18" t="s">
        <v>284</v>
      </c>
      <c r="H461" s="28" t="s">
        <v>919</v>
      </c>
      <c r="I461" s="15"/>
      <c r="J461" s="15"/>
      <c r="K461" s="15"/>
      <c r="L461" s="15"/>
      <c r="M461" s="18" t="str">
        <f>IFERROR(VLOOKUP(G461,ListaEfectos!$A$4:$F$77,6,0),"")</f>
        <v/>
      </c>
      <c r="N461" s="46" t="str">
        <f>IF(G461="requerimiento","Desventaja",IFERROR(IF(VLOOKUP($G461,ListaEfectos!$A$4:$F$77,1,0)&lt;&gt;"","Efecto"),IFERROR(IF(VLOOKUP($G461,ListaDesventajas!$A$2:$A$24,1,0)&lt;&gt;"","Desventaja"),G461)))</f>
        <v>Desventaja</v>
      </c>
      <c r="O461" s="17">
        <f ca="1">IF($N461="Efecto",IFERROR(VLOOKUP(H461,INDIRECT(VLOOKUP($G461,ListaEfectos!$A$4:$F$77,2,0)),2,0),0),IF($N461="Desventaja",IFERROR(VLOOKUP(H461,INDIRECT(VLOOKUP($G461,ListaDesventajas!$A$1:$B$24,2,0)),2,0),0),IF($N461="Mantenida",10*INDEX(INDIRECT($F461),1,2),IF($N461="Sostenimiento Menor",20*INDEX(INDIRECT($F461),1,2),IF($N461="Sostenimiento Mayor",30*INDEX(INDIRECT($F461),1,2),IF($N461="Combinable",10*INDEX(INDIRECT($F461),1,2),0))))))</f>
        <v>-20</v>
      </c>
      <c r="P461" s="15">
        <f ca="1">IF($N461="Efecto",IFERROR(VLOOKUP(I461,INDIRECT(VLOOKUP($G461,ListaEfectos!$A$4:$F$77,2,0)),2,0),0),IF($N461="Desventaja",IFERROR(VLOOKUP(I461,INDIRECT(VLOOKUP($G461,ListaDesventajas!$A$1:$B$24,2,0)),2,0),0),IF($N461="Mantenida",10*INDEX(INDIRECT($F461),1,2),IF($N461="Sostenimiento Menor",20*INDEX(INDIRECT($F461),1,2),IF($N461="Sostenimiento Mayor",30*INDEX(INDIRECT($F461),1,2),IF($N461="Combinable",10*INDEX(INDIRECT($F461),1,2),0))))))</f>
        <v>0</v>
      </c>
      <c r="Q461" s="15">
        <f ca="1">IF($N461="Efecto",IFERROR(VLOOKUP(J461,INDIRECT(VLOOKUP($G461,ListaEfectos!$A$4:$F$77,2,0)),2,0),0),IF($N461="Desventaja",IFERROR(VLOOKUP(J461,INDIRECT(VLOOKUP($G461,ListaDesventajas!$A$1:$B$24,2,0)),2,0),0),IF($N461="Mantenida",10*INDEX(INDIRECT($F461),1,2),IF($N461="Sostenimiento Menor",20*INDEX(INDIRECT($F461),1,2),IF($N461="Sostenimiento Mayor",30*INDEX(INDIRECT($F461),1,2),IF($N461="Combinable",10*INDEX(INDIRECT($F461),1,2),0))))))</f>
        <v>0</v>
      </c>
      <c r="R461" s="15">
        <f ca="1">IF($N461="Efecto",IFERROR(VLOOKUP(K461,INDIRECT(VLOOKUP($G461,ListaEfectos!$A$4:$F$77,2,0)),2,0),0),IF($N461="Desventaja",IFERROR(VLOOKUP(K461,INDIRECT(VLOOKUP($G461,ListaDesventajas!$A$1:$B$24,2,0)),2,0),0),IF($N461="Mantenida",10*INDEX(INDIRECT($F461),1,2),IF($N461="Sostenimiento Menor",20*INDEX(INDIRECT($F461),1,2),IF($N461="Sostenimiento Mayor",30*INDEX(INDIRECT($F461),1,2),IF($N461="Combinable",10*INDEX(INDIRECT($F461),1,2),0))))))</f>
        <v>0</v>
      </c>
      <c r="S461" s="15">
        <f ca="1">IF($N461="Efecto",IFERROR(VLOOKUP(L461,INDIRECT(VLOOKUP($G461,ListaEfectos!$A$4:$F$77,2,0)),2,0),0),IF($N461="Desventaja",IFERROR(VLOOKUP(L461,INDIRECT(VLOOKUP($G461,ListaDesventajas!$A$1:$B$24,2,0)),2,0),0),IF($N461="Mantenida",10*INDEX(INDIRECT($F461),1,2),IF($N461="Sostenimiento Menor",20*INDEX(INDIRECT($F461),1,2),IF($N461="Sostenimiento Mayor",30*INDEX(INDIRECT($F461),1,2),IF($N461="Combinable",10*INDEX(INDIRECT($F461),1,2),0))))))</f>
        <v>0</v>
      </c>
      <c r="T461" s="52">
        <f t="shared" ref="T461:T462" ca="1" si="145">IF(OR(N461="Efecto",N461="Desventaja"),SUM(O461:S461),O461)</f>
        <v>-20</v>
      </c>
      <c r="U461" s="31"/>
      <c r="V461" s="15" t="str">
        <f t="shared" si="127"/>
        <v/>
      </c>
      <c r="W461" s="15" t="str">
        <f t="shared" si="128"/>
        <v>Predeterminación</v>
      </c>
      <c r="X461" s="15" t="str">
        <f t="shared" ref="X461:X462" si="146">IF(N461="Combinable",N461,"")</f>
        <v/>
      </c>
      <c r="Y461" s="34"/>
      <c r="Z461" s="34"/>
      <c r="AA461" s="34"/>
      <c r="AB461" s="61"/>
      <c r="AC461" s="62"/>
      <c r="AD461" s="56"/>
      <c r="AE461" s="15"/>
      <c r="AF461" s="23" t="str">
        <f ca="1">IF($AB461="","",IF(OR([1]Tablas!A$1&gt;MATCH("?*",$AB462:$AB478,0),INDEX($T:$T,ROW($M460)+[1]Tablas!A$1)&lt;5),"",IF(INDEX($T:$T,ROW($M460)+[1]Tablas!A$1)&lt;6,"000",SUBSTITUTE(SUBSTITUTE(SUBSTITUTE(SUBSTITUTE(SUBSTITUTE(SUBSTITUTE(SUBSTITUTE(INDIRECT(ADDRESS(ROW($M460)+[1]Tablas!A$1,COLUMN($M461))),", ",""),"Aire","1"),"Agua","2"),"Fuego","3"),"Tierra","4"),"Luz","5"),"Oscuridad","6"))))</f>
        <v/>
      </c>
      <c r="AG461" s="23" t="str">
        <f ca="1">IF($AB461="","",IF(OR([1]Tablas!B$1&gt;MATCH("?*",$AB462:$AB478,0),INDEX($T:$T,ROW($M460)+[1]Tablas!B$1)&lt;5),"",IF(INDEX($T:$T,ROW($M460)+[1]Tablas!B$1)&lt;6,"000",SUBSTITUTE(SUBSTITUTE(SUBSTITUTE(SUBSTITUTE(SUBSTITUTE(SUBSTITUTE(SUBSTITUTE(INDIRECT(ADDRESS(ROW($M460)+[1]Tablas!B$1,COLUMN($M461))),", ",""),"Aire","1"),"Agua","2"),"Fuego","3"),"Tierra","4"),"Luz","5"),"Oscuridad","6"))))</f>
        <v/>
      </c>
      <c r="AH461" s="23" t="str">
        <f ca="1">IF($AB461="","",IF(OR([1]Tablas!C$1&gt;MATCH("?*",$AB462:$AB478,0),INDEX($T:$T,ROW($M460)+[1]Tablas!C$1)&lt;5),"",IF(INDEX($T:$T,ROW($M460)+[1]Tablas!C$1)&lt;6,"000",SUBSTITUTE(SUBSTITUTE(SUBSTITUTE(SUBSTITUTE(SUBSTITUTE(SUBSTITUTE(SUBSTITUTE(INDIRECT(ADDRESS(ROW($M460)+[1]Tablas!C$1,COLUMN($M461))),", ",""),"Aire","1"),"Agua","2"),"Fuego","3"),"Tierra","4"),"Luz","5"),"Oscuridad","6"))))</f>
        <v/>
      </c>
      <c r="AI461" s="23" t="str">
        <f ca="1">IF($AB461="","",IF(OR([1]Tablas!D$1&gt;MATCH("?*",$AB462:$AB478,0),INDEX($T:$T,ROW($M460)+[1]Tablas!D$1)&lt;5),"",IF(INDEX($T:$T,ROW($M460)+[1]Tablas!D$1)&lt;6,"000",SUBSTITUTE(SUBSTITUTE(SUBSTITUTE(SUBSTITUTE(SUBSTITUTE(SUBSTITUTE(SUBSTITUTE(INDIRECT(ADDRESS(ROW($M460)+[1]Tablas!D$1,COLUMN($M461))),", ",""),"Aire","1"),"Agua","2"),"Fuego","3"),"Tierra","4"),"Luz","5"),"Oscuridad","6"))))</f>
        <v/>
      </c>
      <c r="AJ461" s="23" t="str">
        <f ca="1">IF($AB461="","",IF(OR([1]Tablas!E$1&gt;MATCH("?*",$AB462:$AB478,0),INDEX($T:$T,ROW($M460)+[1]Tablas!E$1)&lt;5),"",IF(INDEX($T:$T,ROW($M460)+[1]Tablas!E$1)&lt;6,"000",SUBSTITUTE(SUBSTITUTE(SUBSTITUTE(SUBSTITUTE(SUBSTITUTE(SUBSTITUTE(SUBSTITUTE(INDIRECT(ADDRESS(ROW($M460)+[1]Tablas!E$1,COLUMN($M461))),", ",""),"Aire","1"),"Agua","2"),"Fuego","3"),"Tierra","4"),"Luz","5"),"Oscuridad","6"))))</f>
        <v/>
      </c>
      <c r="AK461" s="23" t="str">
        <f ca="1">IF($AB461="","",IF(OR([1]Tablas!F$1&gt;MATCH("?*",$AB462:$AB478,0),INDEX($T:$T,ROW($M460)+[1]Tablas!F$1)&lt;5),"",IF(INDEX($T:$T,ROW($M460)+[1]Tablas!F$1)&lt;6,"000",SUBSTITUTE(SUBSTITUTE(SUBSTITUTE(SUBSTITUTE(SUBSTITUTE(SUBSTITUTE(SUBSTITUTE(INDIRECT(ADDRESS(ROW($M460)+[1]Tablas!F$1,COLUMN($M461))),", ",""),"Aire","1"),"Agua","2"),"Fuego","3"),"Tierra","4"),"Luz","5"),"Oscuridad","6"))))</f>
        <v/>
      </c>
    </row>
    <row r="462" spans="1:37" ht="15.75" thickBot="1" x14ac:dyDescent="0.3">
      <c r="A462" s="72"/>
      <c r="B462" s="25" t="s">
        <v>1142</v>
      </c>
      <c r="C462" s="23"/>
      <c r="D462" s="23"/>
      <c r="E462" s="23"/>
      <c r="F462" s="23"/>
      <c r="G462" s="25" t="s">
        <v>964</v>
      </c>
      <c r="H462" s="23" t="s">
        <v>1113</v>
      </c>
      <c r="I462" s="23"/>
      <c r="J462" s="23"/>
      <c r="K462" s="23"/>
      <c r="L462" s="23"/>
      <c r="M462" s="25" t="str">
        <f>IFERROR(VLOOKUP(G462,ListaEfectos!$A$4:$F$77,6,0),"")</f>
        <v/>
      </c>
      <c r="N462" s="48" t="str">
        <f>IF(G462="requerimiento","Desventaja",IFERROR(IF(VLOOKUP($G462,ListaEfectos!$A$4:$F$77,1,0)&lt;&gt;"","Efecto"),IFERROR(IF(VLOOKUP($G462,ListaDesventajas!$A$2:$A$24,1,0)&lt;&gt;"","Desventaja"),G462)))</f>
        <v>Desventaja</v>
      </c>
      <c r="O462" s="22">
        <f ca="1">IF($N462="Efecto",IFERROR(VLOOKUP(H462,INDIRECT(VLOOKUP($G462,ListaEfectos!$A$4:$F$77,2,0)),2,0),0),IF($N462="Desventaja",IFERROR(VLOOKUP(H462,INDIRECT(VLOOKUP($G462,ListaDesventajas!$A$1:$B$24,2,0)),2,0),0),IF($N462="Mantenida",10*INDEX(INDIRECT($F462),1,2),IF($N462="Sostenimiento Menor",20*INDEX(INDIRECT($F462),1,2),IF($N462="Sostenimiento Mayor",30*INDEX(INDIRECT($F462),1,2),IF($N462="Combinable",10*INDEX(INDIRECT($F462),1,2),0))))))</f>
        <v>-10</v>
      </c>
      <c r="P462" s="23">
        <f ca="1">IF($N462="Efecto",IFERROR(VLOOKUP(I462,INDIRECT(VLOOKUP($G462,ListaEfectos!$A$4:$F$77,2,0)),2,0),0),IF($N462="Desventaja",IFERROR(VLOOKUP(I462,INDIRECT(VLOOKUP($G462,ListaDesventajas!$A$1:$B$24,2,0)),2,0),0),IF($N462="Mantenida",10*INDEX(INDIRECT($F462),1,2),IF($N462="Sostenimiento Menor",20*INDEX(INDIRECT($F462),1,2),IF($N462="Sostenimiento Mayor",30*INDEX(INDIRECT($F462),1,2),IF($N462="Combinable",10*INDEX(INDIRECT($F462),1,2),0))))))</f>
        <v>0</v>
      </c>
      <c r="Q462" s="23">
        <f ca="1">IF($N462="Efecto",IFERROR(VLOOKUP(J462,INDIRECT(VLOOKUP($G462,ListaEfectos!$A$4:$F$77,2,0)),2,0),0),IF($N462="Desventaja",IFERROR(VLOOKUP(J462,INDIRECT(VLOOKUP($G462,ListaDesventajas!$A$1:$B$24,2,0)),2,0),0),IF($N462="Mantenida",10*INDEX(INDIRECT($F462),1,2),IF($N462="Sostenimiento Menor",20*INDEX(INDIRECT($F462),1,2),IF($N462="Sostenimiento Mayor",30*INDEX(INDIRECT($F462),1,2),IF($N462="Combinable",10*INDEX(INDIRECT($F462),1,2),0))))))</f>
        <v>0</v>
      </c>
      <c r="R462" s="23">
        <f ca="1">IF($N462="Efecto",IFERROR(VLOOKUP(K462,INDIRECT(VLOOKUP($G462,ListaEfectos!$A$4:$F$77,2,0)),2,0),0),IF($N462="Desventaja",IFERROR(VLOOKUP(K462,INDIRECT(VLOOKUP($G462,ListaDesventajas!$A$1:$B$24,2,0)),2,0),0),IF($N462="Mantenida",10*INDEX(INDIRECT($F462),1,2),IF($N462="Sostenimiento Menor",20*INDEX(INDIRECT($F462),1,2),IF($N462="Sostenimiento Mayor",30*INDEX(INDIRECT($F462),1,2),IF($N462="Combinable",10*INDEX(INDIRECT($F462),1,2),0))))))</f>
        <v>0</v>
      </c>
      <c r="S462" s="23">
        <f ca="1">IF($N462="Efecto",IFERROR(VLOOKUP(L462,INDIRECT(VLOOKUP($G462,ListaEfectos!$A$4:$F$77,2,0)),2,0),0),IF($N462="Desventaja",IFERROR(VLOOKUP(L462,INDIRECT(VLOOKUP($G462,ListaDesventajas!$A$1:$B$24,2,0)),2,0),0),IF($N462="Mantenida",10*INDEX(INDIRECT($F462),1,2),IF($N462="Sostenimiento Menor",20*INDEX(INDIRECT($F462),1,2),IF($N462="Sostenimiento Mayor",30*INDEX(INDIRECT($F462),1,2),IF($N462="Combinable",10*INDEX(INDIRECT($F462),1,2),0))))))</f>
        <v>0</v>
      </c>
      <c r="T462" s="54">
        <f t="shared" ca="1" si="145"/>
        <v>-10</v>
      </c>
      <c r="U462" s="40"/>
      <c r="V462" s="23" t="str">
        <f t="shared" si="127"/>
        <v/>
      </c>
      <c r="W462" s="23" t="str">
        <f t="shared" si="128"/>
        <v>Sobrecarga (Espera de 20 asaltos)</v>
      </c>
      <c r="X462" s="23" t="str">
        <f t="shared" si="146"/>
        <v/>
      </c>
      <c r="Y462" s="41"/>
      <c r="Z462" s="41"/>
      <c r="AA462" s="41"/>
      <c r="AB462" s="65"/>
      <c r="AC462" s="66"/>
      <c r="AD462" s="58"/>
      <c r="AE462" s="23"/>
      <c r="AF462" s="15" t="str">
        <f ca="1">IF($AB462="","",IF(OR([1]Tablas!A$1&gt;MATCH("?*",$AB463:$AB479,0),INDEX($T:$T,ROW($M461)+[1]Tablas!A$1)&lt;5),"",IF(INDEX($T:$T,ROW($M461)+[1]Tablas!A$1)&lt;6,"000",SUBSTITUTE(SUBSTITUTE(SUBSTITUTE(SUBSTITUTE(SUBSTITUTE(SUBSTITUTE(SUBSTITUTE(INDIRECT(ADDRESS(ROW($M461)+[1]Tablas!A$1,COLUMN($M462))),", ",""),"Aire","1"),"Agua","2"),"Fuego","3"),"Tierra","4"),"Luz","5"),"Oscuridad","6"))))</f>
        <v/>
      </c>
      <c r="AG462" s="15" t="str">
        <f ca="1">IF($AB462="","",IF(OR([1]Tablas!B$1&gt;MATCH("?*",$AB463:$AB479,0),INDEX($T:$T,ROW($M461)+[1]Tablas!B$1)&lt;5),"",IF(INDEX($T:$T,ROW($M461)+[1]Tablas!B$1)&lt;6,"000",SUBSTITUTE(SUBSTITUTE(SUBSTITUTE(SUBSTITUTE(SUBSTITUTE(SUBSTITUTE(SUBSTITUTE(INDIRECT(ADDRESS(ROW($M461)+[1]Tablas!B$1,COLUMN($M462))),", ",""),"Aire","1"),"Agua","2"),"Fuego","3"),"Tierra","4"),"Luz","5"),"Oscuridad","6"))))</f>
        <v/>
      </c>
      <c r="AH462" s="15" t="str">
        <f ca="1">IF($AB462="","",IF(OR([1]Tablas!C$1&gt;MATCH("?*",$AB463:$AB479,0),INDEX($T:$T,ROW($M461)+[1]Tablas!C$1)&lt;5),"",IF(INDEX($T:$T,ROW($M461)+[1]Tablas!C$1)&lt;6,"000",SUBSTITUTE(SUBSTITUTE(SUBSTITUTE(SUBSTITUTE(SUBSTITUTE(SUBSTITUTE(SUBSTITUTE(INDIRECT(ADDRESS(ROW($M461)+[1]Tablas!C$1,COLUMN($M462))),", ",""),"Aire","1"),"Agua","2"),"Fuego","3"),"Tierra","4"),"Luz","5"),"Oscuridad","6"))))</f>
        <v/>
      </c>
      <c r="AI462" s="15" t="str">
        <f ca="1">IF($AB462="","",IF(OR([1]Tablas!D$1&gt;MATCH("?*",$AB463:$AB479,0),INDEX($T:$T,ROW($M461)+[1]Tablas!D$1)&lt;5),"",IF(INDEX($T:$T,ROW($M461)+[1]Tablas!D$1)&lt;6,"000",SUBSTITUTE(SUBSTITUTE(SUBSTITUTE(SUBSTITUTE(SUBSTITUTE(SUBSTITUTE(SUBSTITUTE(INDIRECT(ADDRESS(ROW($M461)+[1]Tablas!D$1,COLUMN($M462))),", ",""),"Aire","1"),"Agua","2"),"Fuego","3"),"Tierra","4"),"Luz","5"),"Oscuridad","6"))))</f>
        <v/>
      </c>
      <c r="AJ462" s="15" t="str">
        <f ca="1">IF($AB462="","",IF(OR([1]Tablas!E$1&gt;MATCH("?*",$AB463:$AB479,0),INDEX($T:$T,ROW($M461)+[1]Tablas!E$1)&lt;5),"",IF(INDEX($T:$T,ROW($M461)+[1]Tablas!E$1)&lt;6,"000",SUBSTITUTE(SUBSTITUTE(SUBSTITUTE(SUBSTITUTE(SUBSTITUTE(SUBSTITUTE(SUBSTITUTE(INDIRECT(ADDRESS(ROW($M461)+[1]Tablas!E$1,COLUMN($M462))),", ",""),"Aire","1"),"Agua","2"),"Fuego","3"),"Tierra","4"),"Luz","5"),"Oscuridad","6"))))</f>
        <v/>
      </c>
      <c r="AK462" s="15" t="str">
        <f ca="1">IF($AB462="","",IF(OR([1]Tablas!F$1&gt;MATCH("?*",$AB463:$AB479,0),INDEX($T:$T,ROW($M461)+[1]Tablas!F$1)&lt;5),"",IF(INDEX($T:$T,ROW($M461)+[1]Tablas!F$1)&lt;6,"000",SUBSTITUTE(SUBSTITUTE(SUBSTITUTE(SUBSTITUTE(SUBSTITUTE(SUBSTITUTE(SUBSTITUTE(INDIRECT(ADDRESS(ROW($M461)+[1]Tablas!F$1,COLUMN($M462))),", ",""),"Aire","1"),"Agua","2"),"Fuego","3"),"Tierra","4"),"Luz","5"),"Oscuridad","6"))))</f>
        <v/>
      </c>
    </row>
    <row r="463" spans="1:37" x14ac:dyDescent="0.25">
      <c r="Y463" s="34" t="s">
        <v>1162</v>
      </c>
      <c r="AB463" s="61" t="s">
        <v>1162</v>
      </c>
      <c r="AD463" s="56" t="s">
        <v>1162</v>
      </c>
    </row>
  </sheetData>
  <mergeCells count="25">
    <mergeCell ref="A387:A425"/>
    <mergeCell ref="A444:A462"/>
    <mergeCell ref="A279:A298"/>
    <mergeCell ref="A299:A321"/>
    <mergeCell ref="A322:A339"/>
    <mergeCell ref="A340:A365"/>
    <mergeCell ref="A366:A386"/>
    <mergeCell ref="A263:A278"/>
    <mergeCell ref="A81:A94"/>
    <mergeCell ref="A95:A104"/>
    <mergeCell ref="A105:A126"/>
    <mergeCell ref="A127:A140"/>
    <mergeCell ref="A141:A158"/>
    <mergeCell ref="A159:A177"/>
    <mergeCell ref="A178:A188"/>
    <mergeCell ref="A189:A207"/>
    <mergeCell ref="A208:A221"/>
    <mergeCell ref="A222:A237"/>
    <mergeCell ref="A238:A262"/>
    <mergeCell ref="A70:A80"/>
    <mergeCell ref="A2:A11"/>
    <mergeCell ref="A12:A26"/>
    <mergeCell ref="A27:A40"/>
    <mergeCell ref="A41:A55"/>
    <mergeCell ref="A56:A69"/>
  </mergeCells>
  <conditionalFormatting sqref="T483:T1048576 T1:T441 T443:T463">
    <cfRule type="cellIs" dxfId="29" priority="38" stopIfTrue="1" operator="between">
      <formula>1</formula>
      <formula>6</formula>
    </cfRule>
  </conditionalFormatting>
  <conditionalFormatting sqref="U2:U441 U443:U462">
    <cfRule type="cellIs" dxfId="28" priority="30" operator="notEqual">
      <formula>C2</formula>
    </cfRule>
  </conditionalFormatting>
  <conditionalFormatting sqref="N1:N391 N393:N395 N397:N398 N400:N401 N403:N408 N410:N412 N414:N417 N419:N421 N423:N441 N443:N462 N483:N1048576">
    <cfRule type="expression" dxfId="27" priority="29" stopIfTrue="1">
      <formula>AND($N1&lt;&gt;"Efecto",$N1&lt;&gt;"Desventaja")</formula>
    </cfRule>
  </conditionalFormatting>
  <conditionalFormatting sqref="N392">
    <cfRule type="cellIs" dxfId="26" priority="28" operator="lessThanOrEqual">
      <formula>5</formula>
    </cfRule>
  </conditionalFormatting>
  <conditionalFormatting sqref="N392">
    <cfRule type="expression" dxfId="25" priority="27" stopIfTrue="1">
      <formula>AND($N392&lt;&gt;"Efecto",$N392&lt;&gt;"Desventaja")</formula>
    </cfRule>
  </conditionalFormatting>
  <conditionalFormatting sqref="N396">
    <cfRule type="cellIs" dxfId="24" priority="26" operator="lessThanOrEqual">
      <formula>5</formula>
    </cfRule>
  </conditionalFormatting>
  <conditionalFormatting sqref="N396">
    <cfRule type="expression" dxfId="23" priority="25" stopIfTrue="1">
      <formula>AND($N396&lt;&gt;"Efecto",$N396&lt;&gt;"Desventaja")</formula>
    </cfRule>
  </conditionalFormatting>
  <conditionalFormatting sqref="N399">
    <cfRule type="cellIs" dxfId="22" priority="24" operator="lessThanOrEqual">
      <formula>5</formula>
    </cfRule>
  </conditionalFormatting>
  <conditionalFormatting sqref="N399">
    <cfRule type="expression" dxfId="21" priority="23" stopIfTrue="1">
      <formula>AND($N399&lt;&gt;"Efecto",$N399&lt;&gt;"Desventaja")</formula>
    </cfRule>
  </conditionalFormatting>
  <conditionalFormatting sqref="N402">
    <cfRule type="cellIs" dxfId="20" priority="22" operator="lessThanOrEqual">
      <formula>5</formula>
    </cfRule>
  </conditionalFormatting>
  <conditionalFormatting sqref="N402">
    <cfRule type="expression" dxfId="19" priority="21" stopIfTrue="1">
      <formula>AND($N402&lt;&gt;"Efecto",$N402&lt;&gt;"Desventaja")</formula>
    </cfRule>
  </conditionalFormatting>
  <conditionalFormatting sqref="N409">
    <cfRule type="cellIs" dxfId="18" priority="20" operator="lessThanOrEqual">
      <formula>5</formula>
    </cfRule>
  </conditionalFormatting>
  <conditionalFormatting sqref="N409">
    <cfRule type="expression" dxfId="17" priority="19" stopIfTrue="1">
      <formula>AND($N409&lt;&gt;"Efecto",$N409&lt;&gt;"Desventaja")</formula>
    </cfRule>
  </conditionalFormatting>
  <conditionalFormatting sqref="N413">
    <cfRule type="cellIs" dxfId="16" priority="18" operator="lessThanOrEqual">
      <formula>5</formula>
    </cfRule>
  </conditionalFormatting>
  <conditionalFormatting sqref="N413">
    <cfRule type="expression" dxfId="15" priority="17" stopIfTrue="1">
      <formula>AND($N413&lt;&gt;"Efecto",$N413&lt;&gt;"Desventaja")</formula>
    </cfRule>
  </conditionalFormatting>
  <conditionalFormatting sqref="N418">
    <cfRule type="cellIs" dxfId="14" priority="16" operator="lessThanOrEqual">
      <formula>5</formula>
    </cfRule>
  </conditionalFormatting>
  <conditionalFormatting sqref="N418">
    <cfRule type="expression" dxfId="13" priority="15" stopIfTrue="1">
      <formula>AND($N418&lt;&gt;"Efecto",$N418&lt;&gt;"Desventaja")</formula>
    </cfRule>
  </conditionalFormatting>
  <conditionalFormatting sqref="N422">
    <cfRule type="cellIs" dxfId="12" priority="14" operator="lessThanOrEqual">
      <formula>5</formula>
    </cfRule>
  </conditionalFormatting>
  <conditionalFormatting sqref="N422">
    <cfRule type="expression" dxfId="11" priority="13" stopIfTrue="1">
      <formula>AND($N422&lt;&gt;"Efecto",$N422&lt;&gt;"Desventaja")</formula>
    </cfRule>
  </conditionalFormatting>
  <conditionalFormatting sqref="H229:H430 H227 H123:H190 H119:H121 H113:H115 H109:H111 H117 H1:H107 H432:H439 H441 H443:H463 H483:H1048576 H192:H225">
    <cfRule type="expression" dxfId="10" priority="12" stopIfTrue="1">
      <formula>AND($O1=0,$N1="Desventaja")</formula>
    </cfRule>
  </conditionalFormatting>
  <conditionalFormatting sqref="H228">
    <cfRule type="expression" dxfId="9" priority="11" stopIfTrue="1">
      <formula>AND($O228=0,$N228="Desventaja")</formula>
    </cfRule>
  </conditionalFormatting>
  <conditionalFormatting sqref="H226">
    <cfRule type="expression" dxfId="8" priority="10" stopIfTrue="1">
      <formula>AND($O226=0,$N226="Desventaja")</formula>
    </cfRule>
  </conditionalFormatting>
  <conditionalFormatting sqref="H122">
    <cfRule type="expression" dxfId="7" priority="9" stopIfTrue="1">
      <formula>AND($O122=0,$N122="Desventaja")</formula>
    </cfRule>
  </conditionalFormatting>
  <conditionalFormatting sqref="H118">
    <cfRule type="expression" dxfId="6" priority="8" stopIfTrue="1">
      <formula>AND($O118=0,$N118="Desventaja")</formula>
    </cfRule>
  </conditionalFormatting>
  <conditionalFormatting sqref="H112">
    <cfRule type="expression" dxfId="5" priority="7" stopIfTrue="1">
      <formula>AND($O112=0,$N112="Desventaja")</formula>
    </cfRule>
  </conditionalFormatting>
  <conditionalFormatting sqref="H108">
    <cfRule type="expression" dxfId="4" priority="6" stopIfTrue="1">
      <formula>AND($O108=0,$N108="Desventaja")</formula>
    </cfRule>
  </conditionalFormatting>
  <conditionalFormatting sqref="H116">
    <cfRule type="expression" dxfId="3" priority="5" stopIfTrue="1">
      <formula>AND($O116=0,$N116="Desventaja")</formula>
    </cfRule>
  </conditionalFormatting>
  <conditionalFormatting sqref="H431">
    <cfRule type="expression" dxfId="2" priority="4" stopIfTrue="1">
      <formula>AND($O431=0,$N431="Desventaja")</formula>
    </cfRule>
  </conditionalFormatting>
  <conditionalFormatting sqref="H440">
    <cfRule type="expression" dxfId="1" priority="2" stopIfTrue="1">
      <formula>AND($O440=0,$N440="Desventaja")</formula>
    </cfRule>
  </conditionalFormatting>
  <conditionalFormatting sqref="H191">
    <cfRule type="expression" dxfId="0" priority="1" stopIfTrue="1">
      <formula>AND($O191=0,$N191="Desventaja")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77"/>
  <sheetViews>
    <sheetView workbookViewId="0">
      <selection activeCell="B6" sqref="B6"/>
    </sheetView>
  </sheetViews>
  <sheetFormatPr defaultColWidth="11.42578125" defaultRowHeight="15" x14ac:dyDescent="0.25"/>
  <cols>
    <col min="1" max="1" width="29.5703125" bestFit="1" customWidth="1"/>
    <col min="2" max="2" width="29.5703125" customWidth="1"/>
    <col min="6" max="6" width="18" bestFit="1" customWidth="1"/>
  </cols>
  <sheetData>
    <row r="1" spans="1:6" x14ac:dyDescent="0.25">
      <c r="A1" s="77" t="s">
        <v>894</v>
      </c>
      <c r="B1" s="78"/>
      <c r="C1" s="78"/>
      <c r="D1" s="78"/>
      <c r="E1" s="78"/>
      <c r="F1" s="78"/>
    </row>
    <row r="2" spans="1:6" x14ac:dyDescent="0.25">
      <c r="A2" s="79"/>
      <c r="B2" s="80"/>
      <c r="C2" s="80"/>
      <c r="D2" s="80"/>
      <c r="E2" s="80"/>
      <c r="F2" s="80"/>
    </row>
    <row r="3" spans="1:6" x14ac:dyDescent="0.25">
      <c r="A3" s="10" t="s">
        <v>895</v>
      </c>
      <c r="B3" s="11" t="s">
        <v>945</v>
      </c>
      <c r="C3" s="11" t="s">
        <v>896</v>
      </c>
      <c r="D3" s="11" t="s">
        <v>897</v>
      </c>
      <c r="E3" s="11" t="s">
        <v>898</v>
      </c>
      <c r="F3" s="11" t="s">
        <v>899</v>
      </c>
    </row>
    <row r="4" spans="1:6" x14ac:dyDescent="0.25">
      <c r="A4" s="12" t="s">
        <v>900</v>
      </c>
      <c r="B4" s="13" t="str">
        <f>IF(ISNUMBER(FIND("&gt;&gt;",A4)),"","OpcionesEfectos!"&amp;ADDRESS(ROW(OpcionesEfectos!$B$3)+MATCH(A4,OpcionesEfectos!$A$4:$A$633,0),COLUMN(OpcionesEfectos!$B$3))&amp;":"&amp;ADDRESS(ROW(OpcionesEfectos!$D$3)+MATCH(A4,OpcionesEfectos!$A$4:$A$633,0)+COUNTIF(OpcionesEfectos!$A$4:$A$633,A4)-1,COLUMN(OpcionesEfectos!$D$3)))</f>
        <v/>
      </c>
      <c r="C4" s="13" t="s">
        <v>901</v>
      </c>
      <c r="D4" s="13"/>
      <c r="E4" s="13"/>
      <c r="F4" s="13"/>
    </row>
    <row r="5" spans="1:6" x14ac:dyDescent="0.25">
      <c r="A5" s="12" t="s">
        <v>252</v>
      </c>
      <c r="B5" s="13" t="str">
        <f>IF(ISNUMBER(FIND("&gt;&gt;",A5)),"","OpcionesEfectos!"&amp;ADDRESS(ROW(OpcionesEfectos!$B$3)+MATCH(A5,OpcionesEfectos!$A$4:$A$633,0),COLUMN(OpcionesEfectos!$B$3))&amp;":"&amp;ADDRESS(ROW(OpcionesEfectos!$D$3)+MATCH(A5,OpcionesEfectos!$A$4:$A$633,0)+COUNTIF(OpcionesEfectos!$A$4:$A$633,A5)-1,COLUMN(OpcionesEfectos!$D$3)))</f>
        <v>OpcionesEfectos!$B$5:$D$15</v>
      </c>
      <c r="C5" s="13" t="s">
        <v>761</v>
      </c>
      <c r="D5" s="13" t="s">
        <v>249</v>
      </c>
      <c r="E5" s="13" t="s">
        <v>764</v>
      </c>
      <c r="F5" s="13" t="s">
        <v>902</v>
      </c>
    </row>
    <row r="6" spans="1:6" x14ac:dyDescent="0.25">
      <c r="A6" s="12" t="s">
        <v>903</v>
      </c>
      <c r="B6" s="13" t="str">
        <f>IF(ISNUMBER(FIND("&gt;&gt;",A6)),"","OpcionesEfectos!"&amp;ADDRESS(ROW(OpcionesEfectos!$B$3)+MATCH(A6,OpcionesEfectos!$A$4:$A$633,0),COLUMN(OpcionesEfectos!$B$3))&amp;":"&amp;ADDRESS(ROW(OpcionesEfectos!$D$3)+MATCH(A6,OpcionesEfectos!$A$4:$A$633,0)+COUNTIF(OpcionesEfectos!$A$4:$A$633,A6)-1,COLUMN(OpcionesEfectos!$D$3)))</f>
        <v>OpcionesEfectos!$B$17:$D$23</v>
      </c>
      <c r="C6" s="13" t="s">
        <v>761</v>
      </c>
      <c r="D6" s="13" t="s">
        <v>249</v>
      </c>
      <c r="E6" s="13" t="s">
        <v>764</v>
      </c>
      <c r="F6" s="13" t="s">
        <v>902</v>
      </c>
    </row>
    <row r="7" spans="1:6" x14ac:dyDescent="0.25">
      <c r="A7" s="12" t="s">
        <v>582</v>
      </c>
      <c r="B7" s="13" t="str">
        <f>IF(ISNUMBER(FIND("&gt;&gt;",A7)),"","OpcionesEfectos!"&amp;ADDRESS(ROW(OpcionesEfectos!$B$3)+MATCH(A7,OpcionesEfectos!$A$4:$A$633,0),COLUMN(OpcionesEfectos!$B$3))&amp;":"&amp;ADDRESS(ROW(OpcionesEfectos!$D$3)+MATCH(A7,OpcionesEfectos!$A$4:$A$633,0)+COUNTIF(OpcionesEfectos!$A$4:$A$633,A7)-1,COLUMN(OpcionesEfectos!$D$3)))</f>
        <v>OpcionesEfectos!$B$25:$D$32</v>
      </c>
      <c r="C7" s="13" t="s">
        <v>546</v>
      </c>
      <c r="D7" s="13" t="s">
        <v>764</v>
      </c>
      <c r="E7" s="13" t="s">
        <v>763</v>
      </c>
      <c r="F7" s="13" t="s">
        <v>904</v>
      </c>
    </row>
    <row r="8" spans="1:6" x14ac:dyDescent="0.25">
      <c r="A8" s="12" t="s">
        <v>340</v>
      </c>
      <c r="B8" s="13" t="str">
        <f>IF(ISNUMBER(FIND("&gt;&gt;",A8)),"","OpcionesEfectos!"&amp;ADDRESS(ROW(OpcionesEfectos!$B$3)+MATCH(A8,OpcionesEfectos!$A$4:$A$633,0),COLUMN(OpcionesEfectos!$B$3))&amp;":"&amp;ADDRESS(ROW(OpcionesEfectos!$D$3)+MATCH(A8,OpcionesEfectos!$A$4:$A$633,0)+COUNTIF(OpcionesEfectos!$A$4:$A$633,A8)-1,COLUMN(OpcionesEfectos!$D$3)))</f>
        <v>OpcionesEfectos!$B$34:$D$44</v>
      </c>
      <c r="C8" s="13" t="s">
        <v>762</v>
      </c>
      <c r="D8" s="13" t="s">
        <v>761</v>
      </c>
      <c r="E8" s="13" t="s">
        <v>763</v>
      </c>
      <c r="F8" s="13" t="s">
        <v>905</v>
      </c>
    </row>
    <row r="9" spans="1:6" x14ac:dyDescent="0.25">
      <c r="A9" s="12" t="s">
        <v>305</v>
      </c>
      <c r="B9" s="13" t="str">
        <f>IF(ISNUMBER(FIND("&gt;&gt;",A9)),"","OpcionesEfectos!"&amp;ADDRESS(ROW(OpcionesEfectos!$B$3)+MATCH(A9,OpcionesEfectos!$A$4:$A$633,0),COLUMN(OpcionesEfectos!$B$3))&amp;":"&amp;ADDRESS(ROW(OpcionesEfectos!$D$3)+MATCH(A9,OpcionesEfectos!$A$4:$A$633,0)+COUNTIF(OpcionesEfectos!$A$4:$A$633,A9)-1,COLUMN(OpcionesEfectos!$D$3)))</f>
        <v>OpcionesEfectos!$B$46:$D$51</v>
      </c>
      <c r="C9" s="13" t="s">
        <v>761</v>
      </c>
      <c r="D9" s="13" t="s">
        <v>643</v>
      </c>
      <c r="E9" s="13" t="s">
        <v>643</v>
      </c>
      <c r="F9" s="13" t="s">
        <v>761</v>
      </c>
    </row>
    <row r="10" spans="1:6" x14ac:dyDescent="0.25">
      <c r="A10" s="12" t="s">
        <v>906</v>
      </c>
      <c r="B10" s="13" t="str">
        <f>IF(ISNUMBER(FIND("&gt;&gt;",A10)),"","OpcionesEfectos!"&amp;ADDRESS(ROW(OpcionesEfectos!$B$3)+MATCH(A10,OpcionesEfectos!$A$4:$A$633,0),COLUMN(OpcionesEfectos!$B$3))&amp;":"&amp;ADDRESS(ROW(OpcionesEfectos!$D$3)+MATCH(A10,OpcionesEfectos!$A$4:$A$633,0)+COUNTIF(OpcionesEfectos!$A$4:$A$633,A10)-1,COLUMN(OpcionesEfectos!$D$3)))</f>
        <v>OpcionesEfectos!$B$53:$D$55</v>
      </c>
      <c r="C10" s="13" t="s">
        <v>761</v>
      </c>
      <c r="D10" s="13" t="s">
        <v>643</v>
      </c>
      <c r="E10" s="13" t="s">
        <v>643</v>
      </c>
      <c r="F10" s="13" t="s">
        <v>761</v>
      </c>
    </row>
    <row r="11" spans="1:6" x14ac:dyDescent="0.25">
      <c r="A11" s="12" t="s">
        <v>341</v>
      </c>
      <c r="B11" s="13" t="str">
        <f>IF(ISNUMBER(FIND("&gt;&gt;",A11)),"","OpcionesEfectos!"&amp;ADDRESS(ROW(OpcionesEfectos!$B$3)+MATCH(A11,OpcionesEfectos!$A$4:$A$633,0),COLUMN(OpcionesEfectos!$B$3))&amp;":"&amp;ADDRESS(ROW(OpcionesEfectos!$D$3)+MATCH(A11,OpcionesEfectos!$A$4:$A$633,0)+COUNTIF(OpcionesEfectos!$A$4:$A$633,A11)-1,COLUMN(OpcionesEfectos!$D$3)))</f>
        <v>OpcionesEfectos!$B$57:$D$59</v>
      </c>
      <c r="C11" s="13" t="s">
        <v>762</v>
      </c>
      <c r="D11" s="13" t="s">
        <v>761</v>
      </c>
      <c r="E11" s="13" t="s">
        <v>764</v>
      </c>
      <c r="F11" s="13" t="s">
        <v>907</v>
      </c>
    </row>
    <row r="12" spans="1:6" x14ac:dyDescent="0.25">
      <c r="A12" s="12" t="s">
        <v>342</v>
      </c>
      <c r="B12" s="13" t="str">
        <f>IF(ISNUMBER(FIND("&gt;&gt;",A12)),"","OpcionesEfectos!"&amp;ADDRESS(ROW(OpcionesEfectos!$B$3)+MATCH(A12,OpcionesEfectos!$A$4:$A$633,0),COLUMN(OpcionesEfectos!$B$3))&amp;":"&amp;ADDRESS(ROW(OpcionesEfectos!$D$3)+MATCH(A12,OpcionesEfectos!$A$4:$A$633,0)+COUNTIF(OpcionesEfectos!$A$4:$A$633,A12)-1,COLUMN(OpcionesEfectos!$D$3)))</f>
        <v>OpcionesEfectos!$B$61:$D$68</v>
      </c>
      <c r="C12" s="13" t="s">
        <v>762</v>
      </c>
      <c r="D12" s="13" t="s">
        <v>761</v>
      </c>
      <c r="E12" s="13" t="s">
        <v>764</v>
      </c>
      <c r="F12" s="13" t="s">
        <v>907</v>
      </c>
    </row>
    <row r="13" spans="1:6" x14ac:dyDescent="0.25">
      <c r="A13" s="12" t="s">
        <v>600</v>
      </c>
      <c r="B13" s="13" t="str">
        <f>IF(ISNUMBER(FIND("&gt;&gt;",A13)),"","OpcionesEfectos!"&amp;ADDRESS(ROW(OpcionesEfectos!$B$3)+MATCH(A13,OpcionesEfectos!$A$4:$A$633,0),COLUMN(OpcionesEfectos!$B$3))&amp;":"&amp;ADDRESS(ROW(OpcionesEfectos!$D$3)+MATCH(A13,OpcionesEfectos!$A$4:$A$633,0)+COUNTIF(OpcionesEfectos!$A$4:$A$633,A13)-1,COLUMN(OpcionesEfectos!$D$3)))</f>
        <v/>
      </c>
      <c r="C13" s="13"/>
      <c r="D13" s="13" t="s">
        <v>643</v>
      </c>
      <c r="E13" s="13" t="s">
        <v>643</v>
      </c>
      <c r="F13" s="13" t="s">
        <v>643</v>
      </c>
    </row>
    <row r="14" spans="1:6" x14ac:dyDescent="0.25">
      <c r="A14" s="12" t="s">
        <v>335</v>
      </c>
      <c r="B14" s="13" t="str">
        <f>IF(ISNUMBER(FIND("&gt;&gt;",A14)),"","OpcionesEfectos!"&amp;ADDRESS(ROW(OpcionesEfectos!$B$3)+MATCH(A14,OpcionesEfectos!$A$4:$A$633,0),COLUMN(OpcionesEfectos!$B$3))&amp;":"&amp;ADDRESS(ROW(OpcionesEfectos!$D$3)+MATCH(A14,OpcionesEfectos!$A$4:$A$633,0)+COUNTIF(OpcionesEfectos!$A$4:$A$633,A14)-1,COLUMN(OpcionesEfectos!$D$3)))</f>
        <v>OpcionesEfectos!$B$71:$D$81</v>
      </c>
      <c r="C14" s="13" t="s">
        <v>762</v>
      </c>
      <c r="D14" s="13" t="s">
        <v>546</v>
      </c>
      <c r="E14" s="13" t="s">
        <v>763</v>
      </c>
      <c r="F14" s="13" t="s">
        <v>908</v>
      </c>
    </row>
    <row r="15" spans="1:6" x14ac:dyDescent="0.25">
      <c r="A15" s="12" t="s">
        <v>909</v>
      </c>
      <c r="B15" s="13" t="str">
        <f>IF(ISNUMBER(FIND("&gt;&gt;",A15)),"","OpcionesEfectos!"&amp;ADDRESS(ROW(OpcionesEfectos!$B$3)+MATCH(A15,OpcionesEfectos!$A$4:$A$633,0),COLUMN(OpcionesEfectos!$B$3))&amp;":"&amp;ADDRESS(ROW(OpcionesEfectos!$D$3)+MATCH(A15,OpcionesEfectos!$A$4:$A$633,0)+COUNTIF(OpcionesEfectos!$A$4:$A$633,A15)-1,COLUMN(OpcionesEfectos!$D$3)))</f>
        <v>OpcionesEfectos!$B$83:$D$89</v>
      </c>
      <c r="C15" s="13" t="s">
        <v>762</v>
      </c>
      <c r="D15" s="13" t="s">
        <v>546</v>
      </c>
      <c r="E15" s="13" t="s">
        <v>763</v>
      </c>
      <c r="F15" s="13" t="s">
        <v>908</v>
      </c>
    </row>
    <row r="16" spans="1:6" x14ac:dyDescent="0.25">
      <c r="A16" s="12" t="s">
        <v>910</v>
      </c>
      <c r="B16" s="13" t="str">
        <f>IF(ISNUMBER(FIND("&gt;&gt;",A16)),"","OpcionesEfectos!"&amp;ADDRESS(ROW(OpcionesEfectos!$B$3)+MATCH(A16,OpcionesEfectos!$A$4:$A$633,0),COLUMN(OpcionesEfectos!$B$3))&amp;":"&amp;ADDRESS(ROW(OpcionesEfectos!$D$3)+MATCH(A16,OpcionesEfectos!$A$4:$A$633,0)+COUNTIF(OpcionesEfectos!$A$4:$A$633,A16)-1,COLUMN(OpcionesEfectos!$D$3)))</f>
        <v>OpcionesEfectos!$B$91:$D$101</v>
      </c>
      <c r="C16" s="13" t="s">
        <v>762</v>
      </c>
      <c r="D16" s="13" t="s">
        <v>546</v>
      </c>
      <c r="E16" s="13" t="s">
        <v>763</v>
      </c>
      <c r="F16" s="13" t="s">
        <v>908</v>
      </c>
    </row>
    <row r="17" spans="1:6" x14ac:dyDescent="0.25">
      <c r="A17" s="12" t="s">
        <v>533</v>
      </c>
      <c r="B17" s="13" t="str">
        <f>IF(ISNUMBER(FIND("&gt;&gt;",A17)),"","OpcionesEfectos!"&amp;ADDRESS(ROW(OpcionesEfectos!$B$3)+MATCH(A17,OpcionesEfectos!$A$4:$A$633,0),COLUMN(OpcionesEfectos!$B$3))&amp;":"&amp;ADDRESS(ROW(OpcionesEfectos!$D$3)+MATCH(A17,OpcionesEfectos!$A$4:$A$633,0)+COUNTIF(OpcionesEfectos!$A$4:$A$633,A17)-1,COLUMN(OpcionesEfectos!$D$3)))</f>
        <v>OpcionesEfectos!$B$103:$D$113</v>
      </c>
      <c r="C17" s="13" t="s">
        <v>762</v>
      </c>
      <c r="D17" s="13" t="s">
        <v>761</v>
      </c>
      <c r="E17" s="13" t="s">
        <v>546</v>
      </c>
      <c r="F17" s="13" t="s">
        <v>911</v>
      </c>
    </row>
    <row r="18" spans="1:6" x14ac:dyDescent="0.25">
      <c r="A18" s="12" t="s">
        <v>912</v>
      </c>
      <c r="B18" s="13" t="str">
        <f>IF(ISNUMBER(FIND("&gt;&gt;",A18)),"","OpcionesEfectos!"&amp;ADDRESS(ROW(OpcionesEfectos!$B$3)+MATCH(A18,OpcionesEfectos!$A$4:$A$633,0),COLUMN(OpcionesEfectos!$B$3))&amp;":"&amp;ADDRESS(ROW(OpcionesEfectos!$D$3)+MATCH(A18,OpcionesEfectos!$A$4:$A$633,0)+COUNTIF(OpcionesEfectos!$A$4:$A$633,A18)-1,COLUMN(OpcionesEfectos!$D$3)))</f>
        <v>OpcionesEfectos!$B$115:$D$121</v>
      </c>
      <c r="C18" s="13" t="s">
        <v>762</v>
      </c>
      <c r="D18" s="13" t="s">
        <v>761</v>
      </c>
      <c r="E18" s="13" t="s">
        <v>546</v>
      </c>
      <c r="F18" s="13" t="s">
        <v>911</v>
      </c>
    </row>
    <row r="19" spans="1:6" x14ac:dyDescent="0.25">
      <c r="A19" s="12" t="s">
        <v>913</v>
      </c>
      <c r="B19" s="13" t="str">
        <f>IF(ISNUMBER(FIND("&gt;&gt;",A19)),"","OpcionesEfectos!"&amp;ADDRESS(ROW(OpcionesEfectos!$B$3)+MATCH(A19,OpcionesEfectos!$A$4:$A$633,0),COLUMN(OpcionesEfectos!$B$3))&amp;":"&amp;ADDRESS(ROW(OpcionesEfectos!$D$3)+MATCH(A19,OpcionesEfectos!$A$4:$A$633,0)+COUNTIF(OpcionesEfectos!$A$4:$A$633,A19)-1,COLUMN(OpcionesEfectos!$D$3)))</f>
        <v>OpcionesEfectos!$B$123:$D$133</v>
      </c>
      <c r="C19" s="13" t="s">
        <v>761</v>
      </c>
      <c r="D19" s="13" t="s">
        <v>546</v>
      </c>
      <c r="E19" s="13" t="s">
        <v>764</v>
      </c>
      <c r="F19" s="13" t="s">
        <v>914</v>
      </c>
    </row>
    <row r="20" spans="1:6" x14ac:dyDescent="0.25">
      <c r="A20" s="12" t="s">
        <v>529</v>
      </c>
      <c r="B20" s="13" t="str">
        <f>IF(ISNUMBER(FIND("&gt;&gt;",A20)),"","OpcionesEfectos!"&amp;ADDRESS(ROW(OpcionesEfectos!$B$3)+MATCH(A20,OpcionesEfectos!$A$4:$A$633,0),COLUMN(OpcionesEfectos!$B$3))&amp;":"&amp;ADDRESS(ROW(OpcionesEfectos!$D$3)+MATCH(A20,OpcionesEfectos!$A$4:$A$633,0)+COUNTIF(OpcionesEfectos!$A$4:$A$633,A20)-1,COLUMN(OpcionesEfectos!$D$3)))</f>
        <v>OpcionesEfectos!$B$135:$D$142</v>
      </c>
      <c r="C20" s="13" t="s">
        <v>762</v>
      </c>
      <c r="D20" s="13" t="s">
        <v>546</v>
      </c>
      <c r="E20" s="13" t="s">
        <v>763</v>
      </c>
      <c r="F20" s="13" t="s">
        <v>908</v>
      </c>
    </row>
    <row r="21" spans="1:6" x14ac:dyDescent="0.25">
      <c r="A21" s="12" t="s">
        <v>614</v>
      </c>
      <c r="B21" s="13" t="str">
        <f>IF(ISNUMBER(FIND("&gt;&gt;",A21)),"","OpcionesEfectos!"&amp;ADDRESS(ROW(OpcionesEfectos!$B$3)+MATCH(A21,OpcionesEfectos!$A$4:$A$633,0),COLUMN(OpcionesEfectos!$B$3))&amp;":"&amp;ADDRESS(ROW(OpcionesEfectos!$D$3)+MATCH(A21,OpcionesEfectos!$A$4:$A$633,0)+COUNTIF(OpcionesEfectos!$A$4:$A$633,A21)-1,COLUMN(OpcionesEfectos!$D$3)))</f>
        <v/>
      </c>
      <c r="C21" s="13"/>
      <c r="D21" s="13" t="s">
        <v>643</v>
      </c>
      <c r="E21" s="13" t="s">
        <v>643</v>
      </c>
      <c r="F21" s="13" t="s">
        <v>643</v>
      </c>
    </row>
    <row r="22" spans="1:6" x14ac:dyDescent="0.25">
      <c r="A22" s="12" t="s">
        <v>247</v>
      </c>
      <c r="B22" s="13" t="str">
        <f>IF(ISNUMBER(FIND("&gt;&gt;",A22)),"","OpcionesEfectos!"&amp;ADDRESS(ROW(OpcionesEfectos!$B$3)+MATCH(A22,OpcionesEfectos!$A$4:$A$633,0),COLUMN(OpcionesEfectos!$B$3))&amp;":"&amp;ADDRESS(ROW(OpcionesEfectos!$D$3)+MATCH(A22,OpcionesEfectos!$A$4:$A$633,0)+COUNTIF(OpcionesEfectos!$A$4:$A$633,A22)-1,COLUMN(OpcionesEfectos!$D$3)))</f>
        <v>OpcionesEfectos!$B$145:$D$160</v>
      </c>
      <c r="C22" s="13" t="s">
        <v>249</v>
      </c>
      <c r="D22" s="13" t="s">
        <v>643</v>
      </c>
      <c r="E22" s="13" t="s">
        <v>643</v>
      </c>
      <c r="F22" s="13" t="s">
        <v>249</v>
      </c>
    </row>
    <row r="23" spans="1:6" x14ac:dyDescent="0.25">
      <c r="A23" s="12" t="s">
        <v>915</v>
      </c>
      <c r="B23" s="13" t="str">
        <f>IF(ISNUMBER(FIND("&gt;&gt;",A23)),"","OpcionesEfectos!"&amp;ADDRESS(ROW(OpcionesEfectos!$B$3)+MATCH(A23,OpcionesEfectos!$A$4:$A$633,0),COLUMN(OpcionesEfectos!$B$3))&amp;":"&amp;ADDRESS(ROW(OpcionesEfectos!$D$3)+MATCH(A23,OpcionesEfectos!$A$4:$A$633,0)+COUNTIF(OpcionesEfectos!$A$4:$A$633,A23)-1,COLUMN(OpcionesEfectos!$D$3)))</f>
        <v>OpcionesEfectos!$B$162:$D$168</v>
      </c>
      <c r="C23" s="13" t="s">
        <v>249</v>
      </c>
      <c r="D23" s="13" t="s">
        <v>643</v>
      </c>
      <c r="E23" s="13" t="s">
        <v>643</v>
      </c>
      <c r="F23" s="13" t="s">
        <v>249</v>
      </c>
    </row>
    <row r="24" spans="1:6" x14ac:dyDescent="0.25">
      <c r="A24" s="12" t="s">
        <v>253</v>
      </c>
      <c r="B24" s="13" t="str">
        <f>IF(ISNUMBER(FIND("&gt;&gt;",A24)),"","OpcionesEfectos!"&amp;ADDRESS(ROW(OpcionesEfectos!$B$3)+MATCH(A24,OpcionesEfectos!$A$4:$A$633,0),COLUMN(OpcionesEfectos!$B$3))&amp;":"&amp;ADDRESS(ROW(OpcionesEfectos!$D$3)+MATCH(A24,OpcionesEfectos!$A$4:$A$633,0)+COUNTIF(OpcionesEfectos!$A$4:$A$633,A24)-1,COLUMN(OpcionesEfectos!$D$3)))</f>
        <v>OpcionesEfectos!$B$170:$D$172</v>
      </c>
      <c r="C24" s="13" t="s">
        <v>249</v>
      </c>
      <c r="D24" s="13" t="s">
        <v>643</v>
      </c>
      <c r="E24" s="13" t="s">
        <v>643</v>
      </c>
      <c r="F24" s="13" t="s">
        <v>249</v>
      </c>
    </row>
    <row r="25" spans="1:6" x14ac:dyDescent="0.25">
      <c r="A25" s="12" t="s">
        <v>916</v>
      </c>
      <c r="B25" s="13" t="str">
        <f>IF(ISNUMBER(FIND("&gt;&gt;",A25)),"","OpcionesEfectos!"&amp;ADDRESS(ROW(OpcionesEfectos!$B$3)+MATCH(A25,OpcionesEfectos!$A$4:$A$633,0),COLUMN(OpcionesEfectos!$B$3))&amp;":"&amp;ADDRESS(ROW(OpcionesEfectos!$D$3)+MATCH(A25,OpcionesEfectos!$A$4:$A$633,0)+COUNTIF(OpcionesEfectos!$A$4:$A$633,A25)-1,COLUMN(OpcionesEfectos!$D$3)))</f>
        <v>OpcionesEfectos!$B$174:$D$176</v>
      </c>
      <c r="C25" s="13" t="s">
        <v>249</v>
      </c>
      <c r="D25" s="13" t="s">
        <v>643</v>
      </c>
      <c r="E25" s="13" t="s">
        <v>643</v>
      </c>
      <c r="F25" s="13" t="s">
        <v>249</v>
      </c>
    </row>
    <row r="26" spans="1:6" x14ac:dyDescent="0.25">
      <c r="A26" s="12" t="s">
        <v>917</v>
      </c>
      <c r="B26" s="13" t="str">
        <f>IF(ISNUMBER(FIND("&gt;&gt;",A26)),"","OpcionesEfectos!"&amp;ADDRESS(ROW(OpcionesEfectos!$B$3)+MATCH(A26,OpcionesEfectos!$A$4:$A$633,0),COLUMN(OpcionesEfectos!$B$3))&amp;":"&amp;ADDRESS(ROW(OpcionesEfectos!$D$3)+MATCH(A26,OpcionesEfectos!$A$4:$A$633,0)+COUNTIF(OpcionesEfectos!$A$4:$A$633,A26)-1,COLUMN(OpcionesEfectos!$D$3)))</f>
        <v>OpcionesEfectos!$B$178:$D$184</v>
      </c>
      <c r="C26" s="13" t="s">
        <v>249</v>
      </c>
      <c r="D26" s="13" t="s">
        <v>643</v>
      </c>
      <c r="E26" s="13" t="s">
        <v>643</v>
      </c>
      <c r="F26" s="13" t="s">
        <v>249</v>
      </c>
    </row>
    <row r="27" spans="1:6" x14ac:dyDescent="0.25">
      <c r="A27" s="12" t="s">
        <v>918</v>
      </c>
      <c r="B27" s="13" t="str">
        <f>IF(ISNUMBER(FIND("&gt;&gt;",A27)),"","OpcionesEfectos!"&amp;ADDRESS(ROW(OpcionesEfectos!$B$3)+MATCH(A27,OpcionesEfectos!$A$4:$A$633,0),COLUMN(OpcionesEfectos!$B$3))&amp;":"&amp;ADDRESS(ROW(OpcionesEfectos!$D$3)+MATCH(A27,OpcionesEfectos!$A$4:$A$633,0)+COUNTIF(OpcionesEfectos!$A$4:$A$633,A27)-1,COLUMN(OpcionesEfectos!$D$3)))</f>
        <v>OpcionesEfectos!$B$186:$D$191</v>
      </c>
      <c r="C27" s="13" t="s">
        <v>249</v>
      </c>
      <c r="D27" s="13" t="s">
        <v>643</v>
      </c>
      <c r="E27" s="13" t="s">
        <v>643</v>
      </c>
      <c r="F27" s="13" t="s">
        <v>249</v>
      </c>
    </row>
    <row r="28" spans="1:6" x14ac:dyDescent="0.25">
      <c r="A28" s="12" t="s">
        <v>637</v>
      </c>
      <c r="B28" s="13" t="str">
        <f>IF(ISNUMBER(FIND("&gt;&gt;",A28)),"","OpcionesEfectos!"&amp;ADDRESS(ROW(OpcionesEfectos!$B$3)+MATCH(A28,OpcionesEfectos!$A$4:$A$633,0),COLUMN(OpcionesEfectos!$B$3))&amp;":"&amp;ADDRESS(ROW(OpcionesEfectos!$D$3)+MATCH(A28,OpcionesEfectos!$A$4:$A$633,0)+COUNTIF(OpcionesEfectos!$A$4:$A$633,A28)-1,COLUMN(OpcionesEfectos!$D$3)))</f>
        <v/>
      </c>
      <c r="C28" s="13" t="s">
        <v>919</v>
      </c>
      <c r="D28" s="13" t="s">
        <v>643</v>
      </c>
      <c r="E28" s="13" t="s">
        <v>643</v>
      </c>
      <c r="F28" s="13" t="s">
        <v>919</v>
      </c>
    </row>
    <row r="29" spans="1:6" x14ac:dyDescent="0.25">
      <c r="A29" s="12" t="s">
        <v>303</v>
      </c>
      <c r="B29" s="13" t="str">
        <f>IF(ISNUMBER(FIND("&gt;&gt;",A29)),"","OpcionesEfectos!"&amp;ADDRESS(ROW(OpcionesEfectos!$B$3)+MATCH(A29,OpcionesEfectos!$A$4:$A$633,0),COLUMN(OpcionesEfectos!$B$3))&amp;":"&amp;ADDRESS(ROW(OpcionesEfectos!$D$3)+MATCH(A29,OpcionesEfectos!$A$4:$A$633,0)+COUNTIF(OpcionesEfectos!$A$4:$A$633,A29)-1,COLUMN(OpcionesEfectos!$D$3)))</f>
        <v>OpcionesEfectos!$B$194:$D$202</v>
      </c>
      <c r="C29" s="13" t="s">
        <v>762</v>
      </c>
      <c r="D29" s="13" t="s">
        <v>643</v>
      </c>
      <c r="E29" s="13" t="s">
        <v>643</v>
      </c>
      <c r="F29" s="13" t="s">
        <v>762</v>
      </c>
    </row>
    <row r="30" spans="1:6" x14ac:dyDescent="0.25">
      <c r="A30" s="12" t="s">
        <v>245</v>
      </c>
      <c r="B30" s="13" t="str">
        <f>IF(ISNUMBER(FIND("&gt;&gt;",A30)),"","OpcionesEfectos!"&amp;ADDRESS(ROW(OpcionesEfectos!$B$3)+MATCH(A30,OpcionesEfectos!$A$4:$A$633,0),COLUMN(OpcionesEfectos!$B$3))&amp;":"&amp;ADDRESS(ROW(OpcionesEfectos!$D$3)+MATCH(A30,OpcionesEfectos!$A$4:$A$633,0)+COUNTIF(OpcionesEfectos!$A$4:$A$633,A30)-1,COLUMN(OpcionesEfectos!$D$3)))</f>
        <v>OpcionesEfectos!$B$204:$D$212</v>
      </c>
      <c r="C30" s="13" t="s">
        <v>762</v>
      </c>
      <c r="D30" s="13" t="s">
        <v>761</v>
      </c>
      <c r="E30" s="13" t="s">
        <v>764</v>
      </c>
      <c r="F30" s="13" t="s">
        <v>907</v>
      </c>
    </row>
    <row r="31" spans="1:6" x14ac:dyDescent="0.25">
      <c r="A31" s="12" t="s">
        <v>302</v>
      </c>
      <c r="B31" s="13" t="str">
        <f>IF(ISNUMBER(FIND("&gt;&gt;",A31)),"","OpcionesEfectos!"&amp;ADDRESS(ROW(OpcionesEfectos!$B$3)+MATCH(A31,OpcionesEfectos!$A$4:$A$633,0),COLUMN(OpcionesEfectos!$B$3))&amp;":"&amp;ADDRESS(ROW(OpcionesEfectos!$D$3)+MATCH(A31,OpcionesEfectos!$A$4:$A$633,0)+COUNTIF(OpcionesEfectos!$A$4:$A$633,A31)-1,COLUMN(OpcionesEfectos!$D$3)))</f>
        <v>OpcionesEfectos!$B$214:$D$222</v>
      </c>
      <c r="C31" s="13" t="s">
        <v>546</v>
      </c>
      <c r="D31" s="13" t="s">
        <v>643</v>
      </c>
      <c r="E31" s="13" t="s">
        <v>643</v>
      </c>
      <c r="F31" s="13" t="s">
        <v>546</v>
      </c>
    </row>
    <row r="32" spans="1:6" x14ac:dyDescent="0.25">
      <c r="A32" s="12" t="s">
        <v>646</v>
      </c>
      <c r="B32" s="13" t="str">
        <f>IF(ISNUMBER(FIND("&gt;&gt;",A32)),"","OpcionesEfectos!"&amp;ADDRESS(ROW(OpcionesEfectos!$B$3)+MATCH(A32,OpcionesEfectos!$A$4:$A$633,0),COLUMN(OpcionesEfectos!$B$3))&amp;":"&amp;ADDRESS(ROW(OpcionesEfectos!$D$3)+MATCH(A32,OpcionesEfectos!$A$4:$A$633,0)+COUNTIF(OpcionesEfectos!$A$4:$A$633,A32)-1,COLUMN(OpcionesEfectos!$D$3)))</f>
        <v>OpcionesEfectos!$B$224:$D$232</v>
      </c>
      <c r="C32" s="13" t="s">
        <v>761</v>
      </c>
      <c r="D32" s="13" t="s">
        <v>643</v>
      </c>
      <c r="E32" s="13" t="s">
        <v>643</v>
      </c>
      <c r="F32" s="13" t="s">
        <v>761</v>
      </c>
    </row>
    <row r="33" spans="1:6" x14ac:dyDescent="0.25">
      <c r="A33" s="12" t="s">
        <v>647</v>
      </c>
      <c r="B33" s="13" t="str">
        <f>IF(ISNUMBER(FIND("&gt;&gt;",A33)),"","OpcionesEfectos!"&amp;ADDRESS(ROW(OpcionesEfectos!$B$3)+MATCH(A33,OpcionesEfectos!$A$4:$A$633,0),COLUMN(OpcionesEfectos!$B$3))&amp;":"&amp;ADDRESS(ROW(OpcionesEfectos!$D$3)+MATCH(A33,OpcionesEfectos!$A$4:$A$633,0)+COUNTIF(OpcionesEfectos!$A$4:$A$633,A33)-1,COLUMN(OpcionesEfectos!$D$3)))</f>
        <v/>
      </c>
      <c r="C33" s="13" t="s">
        <v>643</v>
      </c>
      <c r="D33" s="13" t="s">
        <v>643</v>
      </c>
      <c r="E33" s="13" t="s">
        <v>643</v>
      </c>
      <c r="F33" s="13" t="s">
        <v>643</v>
      </c>
    </row>
    <row r="34" spans="1:6" x14ac:dyDescent="0.25">
      <c r="A34" s="12" t="s">
        <v>244</v>
      </c>
      <c r="B34" s="13" t="str">
        <f>IF(ISNUMBER(FIND("&gt;&gt;",A34)),"","OpcionesEfectos!"&amp;ADDRESS(ROW(OpcionesEfectos!$B$3)+MATCH(A34,OpcionesEfectos!$A$4:$A$633,0),COLUMN(OpcionesEfectos!$B$3))&amp;":"&amp;ADDRESS(ROW(OpcionesEfectos!$D$3)+MATCH(A34,OpcionesEfectos!$A$4:$A$633,0)+COUNTIF(OpcionesEfectos!$A$4:$A$633,A34)-1,COLUMN(OpcionesEfectos!$D$3)))</f>
        <v>OpcionesEfectos!$B$235:$D$242</v>
      </c>
      <c r="C34" s="13" t="s">
        <v>761</v>
      </c>
      <c r="D34" s="13" t="s">
        <v>643</v>
      </c>
      <c r="E34" s="13" t="s">
        <v>643</v>
      </c>
      <c r="F34" s="13" t="s">
        <v>761</v>
      </c>
    </row>
    <row r="35" spans="1:6" x14ac:dyDescent="0.25">
      <c r="A35" s="12" t="s">
        <v>221</v>
      </c>
      <c r="B35" s="13" t="str">
        <f>IF(ISNUMBER(FIND("&gt;&gt;",A35)),"","OpcionesEfectos!"&amp;ADDRESS(ROW(OpcionesEfectos!$B$3)+MATCH(A35,OpcionesEfectos!$A$4:$A$633,0),COLUMN(OpcionesEfectos!$B$3))&amp;":"&amp;ADDRESS(ROW(OpcionesEfectos!$D$3)+MATCH(A35,OpcionesEfectos!$A$4:$A$633,0)+COUNTIF(OpcionesEfectos!$A$4:$A$633,A35)-1,COLUMN(OpcionesEfectos!$D$3)))</f>
        <v>OpcionesEfectos!$B$244:$D$244</v>
      </c>
      <c r="C35" s="13" t="s">
        <v>761</v>
      </c>
      <c r="D35" s="13" t="s">
        <v>546</v>
      </c>
      <c r="E35" s="13" t="s">
        <v>762</v>
      </c>
      <c r="F35" s="13" t="s">
        <v>921</v>
      </c>
    </row>
    <row r="36" spans="1:6" x14ac:dyDescent="0.25">
      <c r="A36" s="12" t="s">
        <v>651</v>
      </c>
      <c r="B36" s="13" t="str">
        <f>IF(ISNUMBER(FIND("&gt;&gt;",A36)),"","OpcionesEfectos!"&amp;ADDRESS(ROW(OpcionesEfectos!$B$3)+MATCH(A36,OpcionesEfectos!$A$4:$A$633,0),COLUMN(OpcionesEfectos!$B$3))&amp;":"&amp;ADDRESS(ROW(OpcionesEfectos!$D$3)+MATCH(A36,OpcionesEfectos!$A$4:$A$633,0)+COUNTIF(OpcionesEfectos!$A$4:$A$633,A36)-1,COLUMN(OpcionesEfectos!$D$3)))</f>
        <v>OpcionesEfectos!$B$246:$D$247</v>
      </c>
      <c r="C36" s="13" t="s">
        <v>761</v>
      </c>
      <c r="D36" s="13" t="s">
        <v>249</v>
      </c>
      <c r="E36" s="13" t="s">
        <v>546</v>
      </c>
      <c r="F36" s="13" t="s">
        <v>922</v>
      </c>
    </row>
    <row r="37" spans="1:6" x14ac:dyDescent="0.25">
      <c r="A37" s="12" t="s">
        <v>654</v>
      </c>
      <c r="B37" s="13" t="str">
        <f>IF(ISNUMBER(FIND("&gt;&gt;",A37)),"","OpcionesEfectos!"&amp;ADDRESS(ROW(OpcionesEfectos!$B$3)+MATCH(A37,OpcionesEfectos!$A$4:$A$633,0),COLUMN(OpcionesEfectos!$B$3))&amp;":"&amp;ADDRESS(ROW(OpcionesEfectos!$D$3)+MATCH(A37,OpcionesEfectos!$A$4:$A$633,0)+COUNTIF(OpcionesEfectos!$A$4:$A$633,A37)-1,COLUMN(OpcionesEfectos!$D$3)))</f>
        <v/>
      </c>
      <c r="C37" s="13" t="s">
        <v>643</v>
      </c>
      <c r="D37" s="13" t="s">
        <v>643</v>
      </c>
      <c r="E37" s="13" t="s">
        <v>643</v>
      </c>
      <c r="F37" s="13" t="s">
        <v>643</v>
      </c>
    </row>
    <row r="38" spans="1:6" x14ac:dyDescent="0.25">
      <c r="A38" s="12" t="s">
        <v>243</v>
      </c>
      <c r="B38" s="13" t="str">
        <f>IF(ISNUMBER(FIND("&gt;&gt;",A38)),"","OpcionesEfectos!"&amp;ADDRESS(ROW(OpcionesEfectos!$B$3)+MATCH(A38,OpcionesEfectos!$A$4:$A$633,0),COLUMN(OpcionesEfectos!$B$3))&amp;":"&amp;ADDRESS(ROW(OpcionesEfectos!$D$3)+MATCH(A38,OpcionesEfectos!$A$4:$A$633,0)+COUNTIF(OpcionesEfectos!$A$4:$A$633,A38)-1,COLUMN(OpcionesEfectos!$D$3)))</f>
        <v>OpcionesEfectos!$B$250:$D$262</v>
      </c>
      <c r="C38" s="13" t="s">
        <v>762</v>
      </c>
      <c r="D38" s="13" t="s">
        <v>761</v>
      </c>
      <c r="E38" s="13" t="s">
        <v>249</v>
      </c>
      <c r="F38" s="13" t="s">
        <v>923</v>
      </c>
    </row>
    <row r="39" spans="1:6" x14ac:dyDescent="0.25">
      <c r="A39" s="12" t="s">
        <v>924</v>
      </c>
      <c r="B39" s="13" t="str">
        <f>IF(ISNUMBER(FIND("&gt;&gt;",A39)),"","OpcionesEfectos!"&amp;ADDRESS(ROW(OpcionesEfectos!$B$3)+MATCH(A39,OpcionesEfectos!$A$4:$A$633,0),COLUMN(OpcionesEfectos!$B$3))&amp;":"&amp;ADDRESS(ROW(OpcionesEfectos!$D$3)+MATCH(A39,OpcionesEfectos!$A$4:$A$633,0)+COUNTIF(OpcionesEfectos!$A$4:$A$633,A39)-1,COLUMN(OpcionesEfectos!$D$3)))</f>
        <v>OpcionesEfectos!$B$264:$D$271</v>
      </c>
      <c r="C39" s="13" t="s">
        <v>762</v>
      </c>
      <c r="D39" s="13" t="s">
        <v>761</v>
      </c>
      <c r="E39" s="13" t="s">
        <v>249</v>
      </c>
      <c r="F39" s="13" t="s">
        <v>923</v>
      </c>
    </row>
    <row r="40" spans="1:6" x14ac:dyDescent="0.25">
      <c r="A40" s="12" t="s">
        <v>246</v>
      </c>
      <c r="B40" s="13" t="str">
        <f>IF(ISNUMBER(FIND("&gt;&gt;",A40)),"","OpcionesEfectos!"&amp;ADDRESS(ROW(OpcionesEfectos!$B$3)+MATCH(A40,OpcionesEfectos!$A$4:$A$633,0),COLUMN(OpcionesEfectos!$B$3))&amp;":"&amp;ADDRESS(ROW(OpcionesEfectos!$D$3)+MATCH(A40,OpcionesEfectos!$A$4:$A$633,0)+COUNTIF(OpcionesEfectos!$A$4:$A$633,A40)-1,COLUMN(OpcionesEfectos!$D$3)))</f>
        <v>OpcionesEfectos!$B$273:$D$282</v>
      </c>
      <c r="C40" s="13" t="s">
        <v>249</v>
      </c>
      <c r="D40" s="13" t="s">
        <v>546</v>
      </c>
      <c r="E40" s="13" t="s">
        <v>764</v>
      </c>
      <c r="F40" s="13" t="s">
        <v>925</v>
      </c>
    </row>
    <row r="41" spans="1:6" x14ac:dyDescent="0.25">
      <c r="A41" s="12" t="s">
        <v>926</v>
      </c>
      <c r="B41" s="13" t="str">
        <f>IF(ISNUMBER(FIND("&gt;&gt;",A41)),"","OpcionesEfectos!"&amp;ADDRESS(ROW(OpcionesEfectos!$B$3)+MATCH(A41,OpcionesEfectos!$A$4:$A$633,0),COLUMN(OpcionesEfectos!$B$3))&amp;":"&amp;ADDRESS(ROW(OpcionesEfectos!$D$3)+MATCH(A41,OpcionesEfectos!$A$4:$A$633,0)+COUNTIF(OpcionesEfectos!$A$4:$A$633,A41)-1,COLUMN(OpcionesEfectos!$D$3)))</f>
        <v>OpcionesEfectos!$B$284:$D$290</v>
      </c>
      <c r="C41" s="13" t="s">
        <v>249</v>
      </c>
      <c r="D41" s="13" t="s">
        <v>546</v>
      </c>
      <c r="E41" s="13" t="s">
        <v>764</v>
      </c>
      <c r="F41" s="13" t="s">
        <v>925</v>
      </c>
    </row>
    <row r="42" spans="1:6" x14ac:dyDescent="0.25">
      <c r="A42" s="12" t="s">
        <v>927</v>
      </c>
      <c r="B42" s="13" t="str">
        <f>IF(ISNUMBER(FIND("&gt;&gt;",A42)),"","OpcionesEfectos!"&amp;ADDRESS(ROW(OpcionesEfectos!$B$3)+MATCH(A42,OpcionesEfectos!$A$4:$A$633,0),COLUMN(OpcionesEfectos!$B$3))&amp;":"&amp;ADDRESS(ROW(OpcionesEfectos!$D$3)+MATCH(A42,OpcionesEfectos!$A$4:$A$633,0)+COUNTIF(OpcionesEfectos!$A$4:$A$633,A42)-1,COLUMN(OpcionesEfectos!$D$3)))</f>
        <v>OpcionesEfectos!$B$292:$D$299</v>
      </c>
      <c r="C42" s="13" t="s">
        <v>546</v>
      </c>
      <c r="D42" s="13" t="s">
        <v>763</v>
      </c>
      <c r="E42" s="13" t="s">
        <v>762</v>
      </c>
      <c r="F42" s="13" t="s">
        <v>928</v>
      </c>
    </row>
    <row r="43" spans="1:6" x14ac:dyDescent="0.25">
      <c r="A43" s="12" t="s">
        <v>535</v>
      </c>
      <c r="B43" s="13" t="str">
        <f>IF(ISNUMBER(FIND("&gt;&gt;",A43)),"","OpcionesEfectos!"&amp;ADDRESS(ROW(OpcionesEfectos!$B$3)+MATCH(A43,OpcionesEfectos!$A$4:$A$633,0),COLUMN(OpcionesEfectos!$B$3))&amp;":"&amp;ADDRESS(ROW(OpcionesEfectos!$D$3)+MATCH(A43,OpcionesEfectos!$A$4:$A$633,0)+COUNTIF(OpcionesEfectos!$A$4:$A$633,A43)-1,COLUMN(OpcionesEfectos!$D$3)))</f>
        <v>OpcionesEfectos!$B$301:$D$310</v>
      </c>
      <c r="C43" s="13" t="s">
        <v>761</v>
      </c>
      <c r="D43" s="13" t="s">
        <v>546</v>
      </c>
      <c r="E43" s="13" t="s">
        <v>764</v>
      </c>
      <c r="F43" s="13" t="s">
        <v>914</v>
      </c>
    </row>
    <row r="44" spans="1:6" x14ac:dyDescent="0.25">
      <c r="A44" s="12" t="s">
        <v>680</v>
      </c>
      <c r="B44" s="13" t="str">
        <f>IF(ISNUMBER(FIND("&gt;&gt;",A44)),"","OpcionesEfectos!"&amp;ADDRESS(ROW(OpcionesEfectos!$B$3)+MATCH(A44,OpcionesEfectos!$A$4:$A$633,0),COLUMN(OpcionesEfectos!$B$3))&amp;":"&amp;ADDRESS(ROW(OpcionesEfectos!$D$3)+MATCH(A44,OpcionesEfectos!$A$4:$A$633,0)+COUNTIF(OpcionesEfectos!$A$4:$A$633,A44)-1,COLUMN(OpcionesEfectos!$D$3)))</f>
        <v/>
      </c>
      <c r="C44" s="13" t="s">
        <v>643</v>
      </c>
      <c r="D44" s="13" t="s">
        <v>643</v>
      </c>
      <c r="E44" s="13" t="s">
        <v>643</v>
      </c>
      <c r="F44" s="13" t="s">
        <v>643</v>
      </c>
    </row>
    <row r="45" spans="1:6" x14ac:dyDescent="0.25">
      <c r="A45" s="12" t="s">
        <v>682</v>
      </c>
      <c r="B45" s="13" t="str">
        <f>IF(ISNUMBER(FIND("&gt;&gt;",A45)),"","OpcionesEfectos!"&amp;ADDRESS(ROW(OpcionesEfectos!$B$3)+MATCH(A45,OpcionesEfectos!$A$4:$A$633,0),COLUMN(OpcionesEfectos!$B$3))&amp;":"&amp;ADDRESS(ROW(OpcionesEfectos!$D$3)+MATCH(A45,OpcionesEfectos!$A$4:$A$633,0)+COUNTIF(OpcionesEfectos!$A$4:$A$633,A45)-1,COLUMN(OpcionesEfectos!$D$3)))</f>
        <v>OpcionesEfectos!$B$313:$D$320</v>
      </c>
      <c r="C45" s="13" t="s">
        <v>249</v>
      </c>
      <c r="D45" s="13" t="s">
        <v>643</v>
      </c>
      <c r="E45" s="13" t="s">
        <v>643</v>
      </c>
      <c r="F45" s="13" t="s">
        <v>249</v>
      </c>
    </row>
    <row r="46" spans="1:6" x14ac:dyDescent="0.25">
      <c r="A46" s="12" t="s">
        <v>688</v>
      </c>
      <c r="B46" s="13" t="str">
        <f>IF(ISNUMBER(FIND("&gt;&gt;",A46)),"","OpcionesEfectos!"&amp;ADDRESS(ROW(OpcionesEfectos!$B$3)+MATCH(A46,OpcionesEfectos!$A$4:$A$633,0),COLUMN(OpcionesEfectos!$B$3))&amp;":"&amp;ADDRESS(ROW(OpcionesEfectos!$D$3)+MATCH(A46,OpcionesEfectos!$A$4:$A$633,0)+COUNTIF(OpcionesEfectos!$A$4:$A$633,A46)-1,COLUMN(OpcionesEfectos!$D$3)))</f>
        <v>OpcionesEfectos!$B$322:$D$328</v>
      </c>
      <c r="C46" s="13" t="s">
        <v>249</v>
      </c>
      <c r="D46" s="13" t="s">
        <v>546</v>
      </c>
      <c r="E46" s="13" t="s">
        <v>763</v>
      </c>
      <c r="F46" s="13" t="s">
        <v>929</v>
      </c>
    </row>
    <row r="47" spans="1:6" x14ac:dyDescent="0.25">
      <c r="A47" s="12" t="s">
        <v>304</v>
      </c>
      <c r="B47" s="13" t="str">
        <f>IF(ISNUMBER(FIND("&gt;&gt;",A47)),"","OpcionesEfectos!"&amp;ADDRESS(ROW(OpcionesEfectos!$B$3)+MATCH(A47,OpcionesEfectos!$A$4:$A$633,0),COLUMN(OpcionesEfectos!$B$3))&amp;":"&amp;ADDRESS(ROW(OpcionesEfectos!$D$3)+MATCH(A47,OpcionesEfectos!$A$4:$A$633,0)+COUNTIF(OpcionesEfectos!$A$4:$A$633,A47)-1,COLUMN(OpcionesEfectos!$D$3)))</f>
        <v>OpcionesEfectos!$B$330:$D$338</v>
      </c>
      <c r="C47" s="13" t="s">
        <v>249</v>
      </c>
      <c r="D47" s="13" t="s">
        <v>764</v>
      </c>
      <c r="E47" s="13" t="s">
        <v>643</v>
      </c>
      <c r="F47" s="13" t="s">
        <v>930</v>
      </c>
    </row>
    <row r="48" spans="1:6" x14ac:dyDescent="0.25">
      <c r="A48" s="12" t="s">
        <v>339</v>
      </c>
      <c r="B48" s="13" t="str">
        <f>IF(ISNUMBER(FIND("&gt;&gt;",A48)),"","OpcionesEfectos!"&amp;ADDRESS(ROW(OpcionesEfectos!$B$3)+MATCH(A48,OpcionesEfectos!$A$4:$A$633,0),COLUMN(OpcionesEfectos!$B$3))&amp;":"&amp;ADDRESS(ROW(OpcionesEfectos!$D$3)+MATCH(A48,OpcionesEfectos!$A$4:$A$633,0)+COUNTIF(OpcionesEfectos!$A$4:$A$633,A48)-1,COLUMN(OpcionesEfectos!$D$3)))</f>
        <v>OpcionesEfectos!$B$340:$D$350</v>
      </c>
      <c r="C48" s="13" t="s">
        <v>762</v>
      </c>
      <c r="D48" s="13" t="s">
        <v>546</v>
      </c>
      <c r="E48" s="13" t="s">
        <v>763</v>
      </c>
      <c r="F48" s="13" t="s">
        <v>908</v>
      </c>
    </row>
    <row r="49" spans="1:6" x14ac:dyDescent="0.25">
      <c r="A49" s="12" t="s">
        <v>708</v>
      </c>
      <c r="B49" s="13" t="str">
        <f>IF(ISNUMBER(FIND("&gt;&gt;",A49)),"","OpcionesEfectos!"&amp;ADDRESS(ROW(OpcionesEfectos!$B$3)+MATCH(A49,OpcionesEfectos!$A$4:$A$633,0),COLUMN(OpcionesEfectos!$B$3))&amp;":"&amp;ADDRESS(ROW(OpcionesEfectos!$D$3)+MATCH(A49,OpcionesEfectos!$A$4:$A$633,0)+COUNTIF(OpcionesEfectos!$A$4:$A$633,A49)-1,COLUMN(OpcionesEfectos!$D$3)))</f>
        <v/>
      </c>
      <c r="C49" s="13" t="s">
        <v>643</v>
      </c>
      <c r="D49" s="13" t="s">
        <v>643</v>
      </c>
      <c r="E49" s="13" t="s">
        <v>643</v>
      </c>
      <c r="F49" s="13" t="s">
        <v>643</v>
      </c>
    </row>
    <row r="50" spans="1:6" x14ac:dyDescent="0.25">
      <c r="A50" s="12" t="s">
        <v>931</v>
      </c>
      <c r="B50" s="13" t="str">
        <f>IF(ISNUMBER(FIND("&gt;&gt;",A50)),"","OpcionesEfectos!"&amp;ADDRESS(ROW(OpcionesEfectos!$B$3)+MATCH(A50,OpcionesEfectos!$A$4:$A$633,0),COLUMN(OpcionesEfectos!$B$3))&amp;":"&amp;ADDRESS(ROW(OpcionesEfectos!$D$3)+MATCH(A50,OpcionesEfectos!$A$4:$A$633,0)+COUNTIF(OpcionesEfectos!$A$4:$A$633,A50)-1,COLUMN(OpcionesEfectos!$D$3)))</f>
        <v>OpcionesEfectos!$B$353:$D$357</v>
      </c>
      <c r="C50" s="13" t="s">
        <v>761</v>
      </c>
      <c r="D50" s="13" t="s">
        <v>249</v>
      </c>
      <c r="E50" s="13" t="s">
        <v>546</v>
      </c>
      <c r="F50" s="13" t="s">
        <v>922</v>
      </c>
    </row>
    <row r="51" spans="1:6" x14ac:dyDescent="0.25">
      <c r="A51" s="12" t="s">
        <v>932</v>
      </c>
      <c r="B51" s="13" t="str">
        <f>IF(ISNUMBER(FIND("&gt;&gt;",A51)),"","OpcionesEfectos!"&amp;ADDRESS(ROW(OpcionesEfectos!$B$3)+MATCH(A51,OpcionesEfectos!$A$4:$A$633,0),COLUMN(OpcionesEfectos!$B$3))&amp;":"&amp;ADDRESS(ROW(OpcionesEfectos!$D$3)+MATCH(A51,OpcionesEfectos!$A$4:$A$633,0)+COUNTIF(OpcionesEfectos!$A$4:$A$633,A51)-1,COLUMN(OpcionesEfectos!$D$3)))</f>
        <v>OpcionesEfectos!$B$359:$D$364</v>
      </c>
      <c r="C51" s="13" t="s">
        <v>761</v>
      </c>
      <c r="D51" s="13" t="s">
        <v>763</v>
      </c>
      <c r="E51" s="13" t="s">
        <v>546</v>
      </c>
      <c r="F51" s="13" t="s">
        <v>933</v>
      </c>
    </row>
    <row r="52" spans="1:6" x14ac:dyDescent="0.25">
      <c r="A52" s="12" t="s">
        <v>934</v>
      </c>
      <c r="B52" s="13" t="str">
        <f>IF(ISNUMBER(FIND("&gt;&gt;",A52)),"","OpcionesEfectos!"&amp;ADDRESS(ROW(OpcionesEfectos!$B$3)+MATCH(A52,OpcionesEfectos!$A$4:$A$633,0),COLUMN(OpcionesEfectos!$B$3))&amp;":"&amp;ADDRESS(ROW(OpcionesEfectos!$D$3)+MATCH(A52,OpcionesEfectos!$A$4:$A$633,0)+COUNTIF(OpcionesEfectos!$A$4:$A$633,A52)-1,COLUMN(OpcionesEfectos!$D$3)))</f>
        <v>OpcionesEfectos!$B$366:$D$373</v>
      </c>
      <c r="C52" s="13" t="s">
        <v>762</v>
      </c>
      <c r="D52" s="13" t="s">
        <v>249</v>
      </c>
      <c r="E52" s="13" t="s">
        <v>764</v>
      </c>
      <c r="F52" s="13" t="s">
        <v>935</v>
      </c>
    </row>
    <row r="53" spans="1:6" x14ac:dyDescent="0.25">
      <c r="A53" s="12" t="s">
        <v>936</v>
      </c>
      <c r="B53" s="13" t="str">
        <f>IF(ISNUMBER(FIND("&gt;&gt;",A53)),"","OpcionesEfectos!"&amp;ADDRESS(ROW(OpcionesEfectos!$B$3)+MATCH(A53,OpcionesEfectos!$A$4:$A$633,0),COLUMN(OpcionesEfectos!$B$3))&amp;":"&amp;ADDRESS(ROW(OpcionesEfectos!$D$3)+MATCH(A53,OpcionesEfectos!$A$4:$A$633,0)+COUNTIF(OpcionesEfectos!$A$4:$A$633,A53)-1,COLUMN(OpcionesEfectos!$D$3)))</f>
        <v>OpcionesEfectos!$B$375:$D$382</v>
      </c>
      <c r="C53" s="13" t="s">
        <v>762</v>
      </c>
      <c r="D53" s="13" t="s">
        <v>249</v>
      </c>
      <c r="E53" s="13" t="s">
        <v>764</v>
      </c>
      <c r="F53" s="13" t="s">
        <v>935</v>
      </c>
    </row>
    <row r="54" spans="1:6" x14ac:dyDescent="0.25">
      <c r="A54" s="12" t="s">
        <v>937</v>
      </c>
      <c r="B54" s="13" t="str">
        <f>IF(ISNUMBER(FIND("&gt;&gt;",A54)),"","OpcionesEfectos!"&amp;ADDRESS(ROW(OpcionesEfectos!$B$3)+MATCH(A54,OpcionesEfectos!$A$4:$A$633,0),COLUMN(OpcionesEfectos!$B$3))&amp;":"&amp;ADDRESS(ROW(OpcionesEfectos!$D$3)+MATCH(A54,OpcionesEfectos!$A$4:$A$633,0)+COUNTIF(OpcionesEfectos!$A$4:$A$633,A54)-1,COLUMN(OpcionesEfectos!$D$3)))</f>
        <v>OpcionesEfectos!$B$384:$D$391</v>
      </c>
      <c r="C54" s="13" t="s">
        <v>762</v>
      </c>
      <c r="D54" s="13" t="s">
        <v>249</v>
      </c>
      <c r="E54" s="13" t="s">
        <v>764</v>
      </c>
      <c r="F54" s="13" t="s">
        <v>935</v>
      </c>
    </row>
    <row r="55" spans="1:6" x14ac:dyDescent="0.25">
      <c r="A55" s="12" t="s">
        <v>938</v>
      </c>
      <c r="B55" s="13" t="str">
        <f>IF(ISNUMBER(FIND("&gt;&gt;",A55)),"","OpcionesEfectos!"&amp;ADDRESS(ROW(OpcionesEfectos!$B$3)+MATCH(A55,OpcionesEfectos!$A$4:$A$633,0),COLUMN(OpcionesEfectos!$B$3))&amp;":"&amp;ADDRESS(ROW(OpcionesEfectos!$D$3)+MATCH(A55,OpcionesEfectos!$A$4:$A$633,0)+COUNTIF(OpcionesEfectos!$A$4:$A$633,A55)-1,COLUMN(OpcionesEfectos!$D$3)))</f>
        <v>OpcionesEfectos!$B$393:$D$402</v>
      </c>
      <c r="C55" s="13" t="s">
        <v>762</v>
      </c>
      <c r="D55" s="13" t="s">
        <v>546</v>
      </c>
      <c r="E55" s="13" t="s">
        <v>763</v>
      </c>
      <c r="F55" s="13" t="s">
        <v>908</v>
      </c>
    </row>
    <row r="56" spans="1:6" x14ac:dyDescent="0.25">
      <c r="A56" s="12" t="s">
        <v>939</v>
      </c>
      <c r="B56" s="13" t="str">
        <f>IF(ISNUMBER(FIND("&gt;&gt;",A56)),"","OpcionesEfectos!"&amp;ADDRESS(ROW(OpcionesEfectos!$B$3)+MATCH(A56,OpcionesEfectos!$A$4:$A$633,0),COLUMN(OpcionesEfectos!$B$3))&amp;":"&amp;ADDRESS(ROW(OpcionesEfectos!$D$3)+MATCH(A56,OpcionesEfectos!$A$4:$A$633,0)+COUNTIF(OpcionesEfectos!$A$4:$A$633,A56)-1,COLUMN(OpcionesEfectos!$D$3)))</f>
        <v>OpcionesEfectos!$B$404:$D$411</v>
      </c>
      <c r="C56" s="13" t="s">
        <v>761</v>
      </c>
      <c r="D56" s="13" t="s">
        <v>249</v>
      </c>
      <c r="E56" s="13" t="s">
        <v>546</v>
      </c>
      <c r="F56" s="13" t="s">
        <v>922</v>
      </c>
    </row>
    <row r="57" spans="1:6" x14ac:dyDescent="0.25">
      <c r="A57" s="12" t="s">
        <v>940</v>
      </c>
      <c r="B57" s="13" t="str">
        <f>IF(ISNUMBER(FIND("&gt;&gt;",A57)),"","OpcionesEfectos!"&amp;ADDRESS(ROW(OpcionesEfectos!$B$3)+MATCH(A57,OpcionesEfectos!$A$4:$A$633,0),COLUMN(OpcionesEfectos!$B$3))&amp;":"&amp;ADDRESS(ROW(OpcionesEfectos!$D$3)+MATCH(A57,OpcionesEfectos!$A$4:$A$633,0)+COUNTIF(OpcionesEfectos!$A$4:$A$633,A57)-1,COLUMN(OpcionesEfectos!$D$3)))</f>
        <v>OpcionesEfectos!$B$413:$D$420</v>
      </c>
      <c r="C57" s="13" t="s">
        <v>761</v>
      </c>
      <c r="D57" s="13" t="s">
        <v>762</v>
      </c>
      <c r="E57" s="13" t="s">
        <v>546</v>
      </c>
      <c r="F57" s="13" t="s">
        <v>941</v>
      </c>
    </row>
    <row r="58" spans="1:6" x14ac:dyDescent="0.25">
      <c r="A58" s="12" t="s">
        <v>752</v>
      </c>
      <c r="B58" s="13" t="str">
        <f>IF(ISNUMBER(FIND("&gt;&gt;",A58)),"","OpcionesEfectos!"&amp;ADDRESS(ROW(OpcionesEfectos!$B$3)+MATCH(A58,OpcionesEfectos!$A$4:$A$633,0),COLUMN(OpcionesEfectos!$B$3))&amp;":"&amp;ADDRESS(ROW(OpcionesEfectos!$D$3)+MATCH(A58,OpcionesEfectos!$A$4:$A$633,0)+COUNTIF(OpcionesEfectos!$A$4:$A$633,A58)-1,COLUMN(OpcionesEfectos!$D$3)))</f>
        <v>OpcionesEfectos!$B$422:$D$428</v>
      </c>
      <c r="C58" s="13" t="s">
        <v>762</v>
      </c>
      <c r="D58" s="13" t="s">
        <v>761</v>
      </c>
      <c r="E58" s="13" t="s">
        <v>546</v>
      </c>
      <c r="F58" s="13" t="s">
        <v>911</v>
      </c>
    </row>
    <row r="59" spans="1:6" x14ac:dyDescent="0.25">
      <c r="A59" s="12" t="s">
        <v>757</v>
      </c>
      <c r="B59" s="13" t="str">
        <f>IF(ISNUMBER(FIND("&gt;&gt;",A59)),"","OpcionesEfectos!"&amp;ADDRESS(ROW(OpcionesEfectos!$B$3)+MATCH(A59,OpcionesEfectos!$A$4:$A$633,0),COLUMN(OpcionesEfectos!$B$3))&amp;":"&amp;ADDRESS(ROW(OpcionesEfectos!$D$3)+MATCH(A59,OpcionesEfectos!$A$4:$A$633,0)+COUNTIF(OpcionesEfectos!$A$4:$A$633,A59)-1,COLUMN(OpcionesEfectos!$D$3)))</f>
        <v/>
      </c>
      <c r="C59" s="13" t="s">
        <v>643</v>
      </c>
      <c r="D59" s="13" t="s">
        <v>643</v>
      </c>
      <c r="E59" s="13" t="s">
        <v>643</v>
      </c>
      <c r="F59" s="13" t="s">
        <v>643</v>
      </c>
    </row>
    <row r="60" spans="1:6" x14ac:dyDescent="0.25">
      <c r="A60" s="12" t="s">
        <v>333</v>
      </c>
      <c r="B60" s="13" t="str">
        <f>IF(ISNUMBER(FIND("&gt;&gt;",A60)),"","OpcionesEfectos!"&amp;ADDRESS(ROW(OpcionesEfectos!$B$3)+MATCH(A60,OpcionesEfectos!$A$4:$A$633,0),COLUMN(OpcionesEfectos!$B$3))&amp;":"&amp;ADDRESS(ROW(OpcionesEfectos!$D$3)+MATCH(A60,OpcionesEfectos!$A$4:$A$633,0)+COUNTIF(OpcionesEfectos!$A$4:$A$633,A60)-1,COLUMN(OpcionesEfectos!$D$3)))</f>
        <v>OpcionesEfectos!$B$431:$D$431</v>
      </c>
      <c r="C60" s="13" t="s">
        <v>249</v>
      </c>
      <c r="D60" s="13" t="s">
        <v>546</v>
      </c>
      <c r="E60" s="13" t="s">
        <v>764</v>
      </c>
      <c r="F60" s="13" t="s">
        <v>925</v>
      </c>
    </row>
    <row r="61" spans="1:6" x14ac:dyDescent="0.25">
      <c r="A61" s="12" t="s">
        <v>248</v>
      </c>
      <c r="B61" s="13" t="str">
        <f>IF(ISNUMBER(FIND("&gt;&gt;",A61)),"","OpcionesEfectos!"&amp;ADDRESS(ROW(OpcionesEfectos!$B$3)+MATCH(A61,OpcionesEfectos!$A$4:$A$633,0),COLUMN(OpcionesEfectos!$B$3))&amp;":"&amp;ADDRESS(ROW(OpcionesEfectos!$D$3)+MATCH(A61,OpcionesEfectos!$A$4:$A$633,0)+COUNTIF(OpcionesEfectos!$A$4:$A$633,A61)-1,COLUMN(OpcionesEfectos!$D$3)))</f>
        <v>OpcionesEfectos!$B$433:$D$438</v>
      </c>
      <c r="C61" s="13"/>
      <c r="D61" s="13" t="s">
        <v>643</v>
      </c>
      <c r="E61" s="13" t="s">
        <v>643</v>
      </c>
      <c r="F61" s="13" t="s">
        <v>920</v>
      </c>
    </row>
    <row r="62" spans="1:6" x14ac:dyDescent="0.25">
      <c r="A62" s="12" t="s">
        <v>942</v>
      </c>
      <c r="B62" s="13" t="str">
        <f>IF(ISNUMBER(FIND("&gt;&gt;",A62)),"","OpcionesEfectos!"&amp;ADDRESS(ROW(OpcionesEfectos!$B$3)+MATCH(A62,OpcionesEfectos!$A$4:$A$633,0),COLUMN(OpcionesEfectos!$B$3))&amp;":"&amp;ADDRESS(ROW(OpcionesEfectos!$D$3)+MATCH(A62,OpcionesEfectos!$A$4:$A$633,0)+COUNTIF(OpcionesEfectos!$A$4:$A$633,A62)-1,COLUMN(OpcionesEfectos!$D$3)))</f>
        <v>OpcionesEfectos!$B$440:$D$449</v>
      </c>
      <c r="C62" s="13" t="s">
        <v>546</v>
      </c>
      <c r="D62" s="13" t="s">
        <v>764</v>
      </c>
      <c r="E62" s="13" t="s">
        <v>763</v>
      </c>
      <c r="F62" s="13" t="s">
        <v>904</v>
      </c>
    </row>
    <row r="63" spans="1:6" x14ac:dyDescent="0.25">
      <c r="A63" s="12" t="s">
        <v>531</v>
      </c>
      <c r="B63" s="13" t="str">
        <f>IF(ISNUMBER(FIND("&gt;&gt;",A63)),"","OpcionesEfectos!"&amp;ADDRESS(ROW(OpcionesEfectos!$B$3)+MATCH(A63,OpcionesEfectos!$A$4:$A$633,0),COLUMN(OpcionesEfectos!$B$3))&amp;":"&amp;ADDRESS(ROW(OpcionesEfectos!$D$3)+MATCH(A63,OpcionesEfectos!$A$4:$A$633,0)+COUNTIF(OpcionesEfectos!$A$4:$A$633,A63)-1,COLUMN(OpcionesEfectos!$D$3)))</f>
        <v>OpcionesEfectos!$B$451:$D$451</v>
      </c>
      <c r="C63" s="13" t="s">
        <v>546</v>
      </c>
      <c r="D63" s="13" t="s">
        <v>764</v>
      </c>
      <c r="E63" s="13" t="s">
        <v>643</v>
      </c>
      <c r="F63" s="13" t="s">
        <v>943</v>
      </c>
    </row>
    <row r="64" spans="1:6" x14ac:dyDescent="0.25">
      <c r="A64" s="12" t="s">
        <v>537</v>
      </c>
      <c r="B64" s="13" t="str">
        <f>IF(ISNUMBER(FIND("&gt;&gt;",A64)),"","OpcionesEfectos!"&amp;ADDRESS(ROW(OpcionesEfectos!$B$3)+MATCH(A64,OpcionesEfectos!$A$4:$A$633,0),COLUMN(OpcionesEfectos!$B$3))&amp;":"&amp;ADDRESS(ROW(OpcionesEfectos!$D$3)+MATCH(A64,OpcionesEfectos!$A$4:$A$633,0)+COUNTIF(OpcionesEfectos!$A$4:$A$633,A64)-1,COLUMN(OpcionesEfectos!$D$3)))</f>
        <v>OpcionesEfectos!$B$453:$D$458</v>
      </c>
      <c r="C64" s="13" t="s">
        <v>762</v>
      </c>
      <c r="D64" s="13" t="s">
        <v>761</v>
      </c>
      <c r="E64" s="13" t="s">
        <v>763</v>
      </c>
      <c r="F64" s="13" t="s">
        <v>905</v>
      </c>
    </row>
    <row r="65" spans="1:6" x14ac:dyDescent="0.25">
      <c r="A65" s="12" t="s">
        <v>334</v>
      </c>
      <c r="B65" s="13" t="str">
        <f>IF(ISNUMBER(FIND("&gt;&gt;",A65)),"","OpcionesEfectos!"&amp;ADDRESS(ROW(OpcionesEfectos!$B$3)+MATCH(A65,OpcionesEfectos!$A$4:$A$633,0),COLUMN(OpcionesEfectos!$B$3))&amp;":"&amp;ADDRESS(ROW(OpcionesEfectos!$D$3)+MATCH(A65,OpcionesEfectos!$A$4:$A$633,0)+COUNTIF(OpcionesEfectos!$A$4:$A$633,A65)-1,COLUMN(OpcionesEfectos!$D$3)))</f>
        <v>OpcionesEfectos!$B$460:$D$469</v>
      </c>
      <c r="C65" s="13" t="s">
        <v>763</v>
      </c>
      <c r="D65" s="13" t="s">
        <v>643</v>
      </c>
      <c r="E65" s="13" t="s">
        <v>643</v>
      </c>
      <c r="F65" s="13" t="s">
        <v>763</v>
      </c>
    </row>
    <row r="66" spans="1:6" x14ac:dyDescent="0.25">
      <c r="A66" s="12" t="s">
        <v>785</v>
      </c>
      <c r="B66" s="13" t="str">
        <f>IF(ISNUMBER(FIND("&gt;&gt;",A66)),"","OpcionesEfectos!"&amp;ADDRESS(ROW(OpcionesEfectos!$B$3)+MATCH(A66,OpcionesEfectos!$A$4:$A$633,0),COLUMN(OpcionesEfectos!$B$3))&amp;":"&amp;ADDRESS(ROW(OpcionesEfectos!$D$3)+MATCH(A66,OpcionesEfectos!$A$4:$A$633,0)+COUNTIF(OpcionesEfectos!$A$4:$A$633,A66)-1,COLUMN(OpcionesEfectos!$D$3)))</f>
        <v>OpcionesEfectos!$B$471:$D$471</v>
      </c>
      <c r="C66" s="13" t="s">
        <v>762</v>
      </c>
      <c r="D66" s="13" t="s">
        <v>546</v>
      </c>
      <c r="E66" s="13" t="s">
        <v>763</v>
      </c>
      <c r="F66" s="13" t="s">
        <v>908</v>
      </c>
    </row>
    <row r="67" spans="1:6" x14ac:dyDescent="0.25">
      <c r="A67" s="12" t="s">
        <v>787</v>
      </c>
      <c r="B67" s="13" t="str">
        <f>IF(ISNUMBER(FIND("&gt;&gt;",A67)),"","OpcionesEfectos!"&amp;ADDRESS(ROW(OpcionesEfectos!$B$3)+MATCH(A67,OpcionesEfectos!$A$4:$A$633,0),COLUMN(OpcionesEfectos!$B$3))&amp;":"&amp;ADDRESS(ROW(OpcionesEfectos!$D$3)+MATCH(A67,OpcionesEfectos!$A$4:$A$633,0)+COUNTIF(OpcionesEfectos!$A$4:$A$633,A67)-1,COLUMN(OpcionesEfectos!$D$3)))</f>
        <v>OpcionesEfectos!$B$473:$D$485</v>
      </c>
      <c r="C67" s="13" t="s">
        <v>763</v>
      </c>
      <c r="D67" s="13" t="s">
        <v>643</v>
      </c>
      <c r="E67" s="13" t="s">
        <v>643</v>
      </c>
      <c r="F67" s="13" t="s">
        <v>763</v>
      </c>
    </row>
    <row r="68" spans="1:6" x14ac:dyDescent="0.25">
      <c r="A68" s="12" t="s">
        <v>538</v>
      </c>
      <c r="B68" s="13" t="str">
        <f>IF(ISNUMBER(FIND("&gt;&gt;",A68)),"","OpcionesEfectos!"&amp;ADDRESS(ROW(OpcionesEfectos!$B$3)+MATCH(A68,OpcionesEfectos!$A$4:$A$633,0),COLUMN(OpcionesEfectos!$B$3))&amp;":"&amp;ADDRESS(ROW(OpcionesEfectos!$D$3)+MATCH(A68,OpcionesEfectos!$A$4:$A$633,0)+COUNTIF(OpcionesEfectos!$A$4:$A$633,A68)-1,COLUMN(OpcionesEfectos!$D$3)))</f>
        <v>OpcionesEfectos!$B$487:$D$507</v>
      </c>
      <c r="C68" s="13" t="s">
        <v>762</v>
      </c>
      <c r="D68" s="13" t="s">
        <v>643</v>
      </c>
      <c r="E68" s="13" t="s">
        <v>643</v>
      </c>
      <c r="F68" s="13" t="s">
        <v>762</v>
      </c>
    </row>
    <row r="69" spans="1:6" x14ac:dyDescent="0.25">
      <c r="A69" s="12" t="s">
        <v>336</v>
      </c>
      <c r="B69" s="13" t="str">
        <f>IF(ISNUMBER(FIND("&gt;&gt;",A69)),"","OpcionesEfectos!"&amp;ADDRESS(ROW(OpcionesEfectos!$B$3)+MATCH(A69,OpcionesEfectos!$A$4:$A$633,0),COLUMN(OpcionesEfectos!$B$3))&amp;":"&amp;ADDRESS(ROW(OpcionesEfectos!$D$3)+MATCH(A69,OpcionesEfectos!$A$4:$A$633,0)+COUNTIF(OpcionesEfectos!$A$4:$A$633,A69)-1,COLUMN(OpcionesEfectos!$D$3)))</f>
        <v>OpcionesEfectos!$B$509:$D$521</v>
      </c>
      <c r="C69" s="13" t="s">
        <v>762</v>
      </c>
      <c r="D69" s="13" t="s">
        <v>643</v>
      </c>
      <c r="E69" s="13" t="s">
        <v>643</v>
      </c>
      <c r="F69" s="13" t="s">
        <v>762</v>
      </c>
    </row>
    <row r="70" spans="1:6" x14ac:dyDescent="0.25">
      <c r="A70" s="12" t="s">
        <v>337</v>
      </c>
      <c r="B70" s="13" t="str">
        <f>IF(ISNUMBER(FIND("&gt;&gt;",A70)),"","OpcionesEfectos!"&amp;ADDRESS(ROW(OpcionesEfectos!$B$3)+MATCH(A70,OpcionesEfectos!$A$4:$A$633,0),COLUMN(OpcionesEfectos!$B$3))&amp;":"&amp;ADDRESS(ROW(OpcionesEfectos!$D$3)+MATCH(A70,OpcionesEfectos!$A$4:$A$633,0)+COUNTIF(OpcionesEfectos!$A$4:$A$633,A70)-1,COLUMN(OpcionesEfectos!$D$3)))</f>
        <v>OpcionesEfectos!$B$523:$D$575</v>
      </c>
      <c r="C70" s="13" t="s">
        <v>546</v>
      </c>
      <c r="D70" s="13" t="s">
        <v>764</v>
      </c>
      <c r="E70" s="13" t="s">
        <v>643</v>
      </c>
      <c r="F70" s="13" t="s">
        <v>943</v>
      </c>
    </row>
    <row r="71" spans="1:6" x14ac:dyDescent="0.25">
      <c r="A71" s="12" t="s">
        <v>306</v>
      </c>
      <c r="B71" s="13" t="str">
        <f>IF(ISNUMBER(FIND("&gt;&gt;",A71)),"","OpcionesEfectos!"&amp;ADDRESS(ROW(OpcionesEfectos!$B$3)+MATCH(A71,OpcionesEfectos!$A$4:$A$633,0),COLUMN(OpcionesEfectos!$B$3))&amp;":"&amp;ADDRESS(ROW(OpcionesEfectos!$D$3)+MATCH(A71,OpcionesEfectos!$A$4:$A$633,0)+COUNTIF(OpcionesEfectos!$A$4:$A$633,A71)-1,COLUMN(OpcionesEfectos!$D$3)))</f>
        <v>OpcionesEfectos!$B$577:$D$586</v>
      </c>
      <c r="C71" s="13" t="s">
        <v>249</v>
      </c>
      <c r="D71" s="13" t="s">
        <v>643</v>
      </c>
      <c r="E71" s="13" t="s">
        <v>643</v>
      </c>
      <c r="F71" s="13" t="s">
        <v>249</v>
      </c>
    </row>
    <row r="72" spans="1:6" x14ac:dyDescent="0.25">
      <c r="A72" s="12" t="s">
        <v>870</v>
      </c>
      <c r="B72" s="13" t="str">
        <f>IF(ISNUMBER(FIND("&gt;&gt;",A72)),"","OpcionesEfectos!"&amp;ADDRESS(ROW(OpcionesEfectos!$B$3)+MATCH(A72,OpcionesEfectos!$A$4:$A$633,0),COLUMN(OpcionesEfectos!$B$3))&amp;":"&amp;ADDRESS(ROW(OpcionesEfectos!$D$3)+MATCH(A72,OpcionesEfectos!$A$4:$A$633,0)+COUNTIF(OpcionesEfectos!$A$4:$A$633,A72)-1,COLUMN(OpcionesEfectos!$D$3)))</f>
        <v>OpcionesEfectos!$B$588:$D$597</v>
      </c>
      <c r="C72" s="13" t="s">
        <v>762</v>
      </c>
      <c r="D72" s="13" t="s">
        <v>761</v>
      </c>
      <c r="E72" s="13" t="s">
        <v>546</v>
      </c>
      <c r="F72" s="13" t="s">
        <v>911</v>
      </c>
    </row>
    <row r="73" spans="1:6" x14ac:dyDescent="0.25">
      <c r="A73" s="12" t="s">
        <v>81</v>
      </c>
      <c r="B73" s="13" t="str">
        <f>IF(ISNUMBER(FIND("&gt;&gt;",A73)),"","OpcionesEfectos!"&amp;ADDRESS(ROW(OpcionesEfectos!$B$3)+MATCH(A73,OpcionesEfectos!$A$4:$A$633,0),COLUMN(OpcionesEfectos!$B$3))&amp;":"&amp;ADDRESS(ROW(OpcionesEfectos!$D$3)+MATCH(A73,OpcionesEfectos!$A$4:$A$633,0)+COUNTIF(OpcionesEfectos!$A$4:$A$633,A73)-1,COLUMN(OpcionesEfectos!$D$3)))</f>
        <v>OpcionesEfectos!$B$599:$D$602</v>
      </c>
      <c r="C73" s="13" t="s">
        <v>762</v>
      </c>
      <c r="D73" s="13" t="s">
        <v>546</v>
      </c>
      <c r="E73" s="13" t="s">
        <v>764</v>
      </c>
      <c r="F73" s="13" t="s">
        <v>944</v>
      </c>
    </row>
    <row r="74" spans="1:6" x14ac:dyDescent="0.25">
      <c r="A74" s="12" t="s">
        <v>536</v>
      </c>
      <c r="B74" s="13" t="str">
        <f>IF(ISNUMBER(FIND("&gt;&gt;",A74)),"","OpcionesEfectos!"&amp;ADDRESS(ROW(OpcionesEfectos!$B$3)+MATCH(A74,OpcionesEfectos!$A$4:$A$633,0),COLUMN(OpcionesEfectos!$B$3))&amp;":"&amp;ADDRESS(ROW(OpcionesEfectos!$D$3)+MATCH(A74,OpcionesEfectos!$A$4:$A$633,0)+COUNTIF(OpcionesEfectos!$A$4:$A$633,A74)-1,COLUMN(OpcionesEfectos!$D$3)))</f>
        <v>OpcionesEfectos!$B$604:$D$607</v>
      </c>
      <c r="C74" s="13" t="s">
        <v>761</v>
      </c>
      <c r="D74" s="13" t="s">
        <v>546</v>
      </c>
      <c r="E74" s="13" t="s">
        <v>764</v>
      </c>
      <c r="F74" s="13" t="s">
        <v>914</v>
      </c>
    </row>
    <row r="75" spans="1:6" x14ac:dyDescent="0.25">
      <c r="A75" s="12" t="s">
        <v>254</v>
      </c>
      <c r="B75" s="13" t="str">
        <f>IF(ISNUMBER(FIND("&gt;&gt;",A75)),"","OpcionesEfectos!"&amp;ADDRESS(ROW(OpcionesEfectos!$B$3)+MATCH(A75,OpcionesEfectos!$A$4:$A$633,0),COLUMN(OpcionesEfectos!$B$3))&amp;":"&amp;ADDRESS(ROW(OpcionesEfectos!$D$3)+MATCH(A75,OpcionesEfectos!$A$4:$A$633,0)+COUNTIF(OpcionesEfectos!$A$4:$A$633,A75)-1,COLUMN(OpcionesEfectos!$D$3)))</f>
        <v>OpcionesEfectos!$B$609:$D$620</v>
      </c>
      <c r="C75" s="13" t="s">
        <v>249</v>
      </c>
      <c r="D75" s="13" t="s">
        <v>763</v>
      </c>
      <c r="E75" s="13" t="s">
        <v>643</v>
      </c>
      <c r="F75" s="13" t="s">
        <v>983</v>
      </c>
    </row>
    <row r="76" spans="1:6" x14ac:dyDescent="0.25">
      <c r="A76" s="12" t="s">
        <v>891</v>
      </c>
      <c r="B76" s="13" t="str">
        <f>IF(ISNUMBER(FIND("&gt;&gt;",A76)),"","OpcionesEfectos!"&amp;ADDRESS(ROW(OpcionesEfectos!$B$3)+MATCH(A76,OpcionesEfectos!$A$4:$A$633,0),COLUMN(OpcionesEfectos!$B$3))&amp;":"&amp;ADDRESS(ROW(OpcionesEfectos!$D$3)+MATCH(A76,OpcionesEfectos!$A$4:$A$633,0)+COUNTIF(OpcionesEfectos!$A$4:$A$633,A76)-1,COLUMN(OpcionesEfectos!$D$3)))</f>
        <v>OpcionesEfectos!$B$622:$D$629</v>
      </c>
      <c r="C76" s="13" t="s">
        <v>249</v>
      </c>
      <c r="D76" s="13" t="s">
        <v>763</v>
      </c>
      <c r="E76" s="13" t="s">
        <v>643</v>
      </c>
      <c r="F76" s="13" t="s">
        <v>983</v>
      </c>
    </row>
    <row r="77" spans="1:6" ht="15.75" thickBot="1" x14ac:dyDescent="0.3">
      <c r="A77" s="14" t="s">
        <v>169</v>
      </c>
      <c r="B77" s="8" t="str">
        <f>IF(ISNUMBER(FIND("&gt;&gt;",A77)),"","OpcionesEfectos!"&amp;ADDRESS(ROW(OpcionesEfectos!$B$3)+MATCH(A77,OpcionesEfectos!$A$4:$A$633,0),COLUMN(OpcionesEfectos!$B$3))&amp;":"&amp;ADDRESS(ROW(OpcionesEfectos!$D$3)+MATCH(A77,OpcionesEfectos!$A$4:$A$633,0)+COUNTIF(OpcionesEfectos!$A$4:$A$633,A77)-1,COLUMN(OpcionesEfectos!$D$3)))</f>
        <v>OpcionesEfectos!$B$631:$D$633</v>
      </c>
      <c r="C77" s="8" t="s">
        <v>762</v>
      </c>
      <c r="D77" s="8" t="s">
        <v>546</v>
      </c>
      <c r="E77" s="8" t="s">
        <v>764</v>
      </c>
      <c r="F77" s="8" t="s">
        <v>944</v>
      </c>
    </row>
  </sheetData>
  <mergeCells count="1">
    <mergeCell ref="A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633"/>
  <sheetViews>
    <sheetView workbookViewId="0">
      <selection activeCell="B281" sqref="B281"/>
    </sheetView>
  </sheetViews>
  <sheetFormatPr defaultColWidth="11.42578125" defaultRowHeight="15" x14ac:dyDescent="0.25"/>
  <cols>
    <col min="1" max="1" width="36.85546875" bestFit="1" customWidth="1"/>
    <col min="2" max="2" width="28.7109375" bestFit="1" customWidth="1"/>
    <col min="3" max="3" width="3.5703125" bestFit="1" customWidth="1"/>
    <col min="4" max="4" width="2.85546875" bestFit="1" customWidth="1"/>
  </cols>
  <sheetData>
    <row r="1" spans="1:4" x14ac:dyDescent="0.25">
      <c r="A1" s="78" t="s">
        <v>569</v>
      </c>
      <c r="B1" s="78"/>
      <c r="C1" s="78"/>
      <c r="D1" s="78"/>
    </row>
    <row r="2" spans="1:4" x14ac:dyDescent="0.25">
      <c r="A2" s="81"/>
      <c r="B2" s="81"/>
      <c r="C2" s="81"/>
      <c r="D2" s="81"/>
    </row>
    <row r="3" spans="1:4" x14ac:dyDescent="0.25">
      <c r="A3" s="1" t="s">
        <v>570</v>
      </c>
      <c r="B3" s="2" t="s">
        <v>571</v>
      </c>
      <c r="C3" s="3" t="s">
        <v>572</v>
      </c>
      <c r="D3" s="3" t="s">
        <v>573</v>
      </c>
    </row>
    <row r="4" spans="1:4" x14ac:dyDescent="0.25">
      <c r="A4" s="4" t="s">
        <v>574</v>
      </c>
      <c r="B4" s="5" t="s">
        <v>643</v>
      </c>
      <c r="C4" s="6"/>
      <c r="D4" s="6"/>
    </row>
    <row r="5" spans="1:4" x14ac:dyDescent="0.25">
      <c r="A5" s="4" t="s">
        <v>575</v>
      </c>
      <c r="B5" s="5" t="s">
        <v>576</v>
      </c>
      <c r="C5" s="6">
        <v>5</v>
      </c>
      <c r="D5" s="6">
        <v>1</v>
      </c>
    </row>
    <row r="6" spans="1:4" x14ac:dyDescent="0.25">
      <c r="A6" s="4" t="s">
        <v>575</v>
      </c>
      <c r="B6" s="5" t="s">
        <v>351</v>
      </c>
      <c r="C6" s="6">
        <v>5</v>
      </c>
      <c r="D6" s="6">
        <v>1</v>
      </c>
    </row>
    <row r="7" spans="1:4" x14ac:dyDescent="0.25">
      <c r="A7" s="4" t="s">
        <v>575</v>
      </c>
      <c r="B7" s="5" t="s">
        <v>352</v>
      </c>
      <c r="C7" s="6">
        <v>10</v>
      </c>
      <c r="D7" s="6">
        <v>1</v>
      </c>
    </row>
    <row r="8" spans="1:4" x14ac:dyDescent="0.25">
      <c r="A8" s="4" t="s">
        <v>575</v>
      </c>
      <c r="B8" s="5" t="s">
        <v>343</v>
      </c>
      <c r="C8" s="6">
        <v>15</v>
      </c>
      <c r="D8" s="6">
        <v>1</v>
      </c>
    </row>
    <row r="9" spans="1:4" x14ac:dyDescent="0.25">
      <c r="A9" s="4" t="s">
        <v>575</v>
      </c>
      <c r="B9" s="5" t="s">
        <v>345</v>
      </c>
      <c r="C9" s="6">
        <v>20</v>
      </c>
      <c r="D9" s="6">
        <v>1</v>
      </c>
    </row>
    <row r="10" spans="1:4" x14ac:dyDescent="0.25">
      <c r="A10" s="4" t="s">
        <v>575</v>
      </c>
      <c r="B10" s="5" t="s">
        <v>378</v>
      </c>
      <c r="C10" s="6">
        <v>25</v>
      </c>
      <c r="D10" s="6">
        <v>1</v>
      </c>
    </row>
    <row r="11" spans="1:4" x14ac:dyDescent="0.25">
      <c r="A11" s="4" t="s">
        <v>575</v>
      </c>
      <c r="B11" s="5" t="s">
        <v>577</v>
      </c>
      <c r="C11" s="6">
        <v>30</v>
      </c>
      <c r="D11" s="6">
        <v>1</v>
      </c>
    </row>
    <row r="12" spans="1:4" x14ac:dyDescent="0.25">
      <c r="A12" s="4" t="s">
        <v>575</v>
      </c>
      <c r="B12" s="5" t="s">
        <v>346</v>
      </c>
      <c r="C12" s="6">
        <v>35</v>
      </c>
      <c r="D12" s="6">
        <v>2</v>
      </c>
    </row>
    <row r="13" spans="1:4" x14ac:dyDescent="0.25">
      <c r="A13" s="4" t="s">
        <v>575</v>
      </c>
      <c r="B13" s="5" t="s">
        <v>348</v>
      </c>
      <c r="C13" s="6">
        <v>40</v>
      </c>
      <c r="D13" s="6">
        <v>2</v>
      </c>
    </row>
    <row r="14" spans="1:4" x14ac:dyDescent="0.25">
      <c r="A14" s="4" t="s">
        <v>575</v>
      </c>
      <c r="B14" s="5" t="s">
        <v>350</v>
      </c>
      <c r="C14" s="6">
        <v>45</v>
      </c>
      <c r="D14" s="6">
        <v>3</v>
      </c>
    </row>
    <row r="15" spans="1:4" x14ac:dyDescent="0.25">
      <c r="A15" s="4" t="s">
        <v>575</v>
      </c>
      <c r="B15" s="5" t="s">
        <v>578</v>
      </c>
      <c r="C15" s="6">
        <v>50</v>
      </c>
      <c r="D15" s="6">
        <v>3</v>
      </c>
    </row>
    <row r="16" spans="1:4" x14ac:dyDescent="0.25">
      <c r="A16" s="4" t="s">
        <v>579</v>
      </c>
      <c r="B16" s="5" t="s">
        <v>643</v>
      </c>
      <c r="C16" s="6"/>
      <c r="D16" s="6"/>
    </row>
    <row r="17" spans="1:4" x14ac:dyDescent="0.25">
      <c r="A17" s="4" t="s">
        <v>580</v>
      </c>
      <c r="B17" s="5" t="s">
        <v>576</v>
      </c>
      <c r="C17" s="6">
        <v>10</v>
      </c>
      <c r="D17" s="6">
        <v>1</v>
      </c>
    </row>
    <row r="18" spans="1:4" x14ac:dyDescent="0.25">
      <c r="A18" s="4" t="s">
        <v>580</v>
      </c>
      <c r="B18" s="5" t="s">
        <v>351</v>
      </c>
      <c r="C18" s="6">
        <v>15</v>
      </c>
      <c r="D18" s="6">
        <v>1</v>
      </c>
    </row>
    <row r="19" spans="1:4" x14ac:dyDescent="0.25">
      <c r="A19" s="4" t="s">
        <v>580</v>
      </c>
      <c r="B19" s="5" t="s">
        <v>352</v>
      </c>
      <c r="C19" s="6">
        <v>20</v>
      </c>
      <c r="D19" s="6">
        <v>1</v>
      </c>
    </row>
    <row r="20" spans="1:4" x14ac:dyDescent="0.25">
      <c r="A20" s="4" t="s">
        <v>580</v>
      </c>
      <c r="B20" s="5" t="s">
        <v>343</v>
      </c>
      <c r="C20" s="6">
        <v>30</v>
      </c>
      <c r="D20" s="6">
        <v>2</v>
      </c>
    </row>
    <row r="21" spans="1:4" x14ac:dyDescent="0.25">
      <c r="A21" s="4" t="s">
        <v>580</v>
      </c>
      <c r="B21" s="5" t="s">
        <v>345</v>
      </c>
      <c r="C21" s="6">
        <v>50</v>
      </c>
      <c r="D21" s="6">
        <v>2</v>
      </c>
    </row>
    <row r="22" spans="1:4" x14ac:dyDescent="0.25">
      <c r="A22" s="4" t="s">
        <v>580</v>
      </c>
      <c r="B22" s="5" t="s">
        <v>378</v>
      </c>
      <c r="C22" s="6">
        <v>60</v>
      </c>
      <c r="D22" s="6">
        <v>3</v>
      </c>
    </row>
    <row r="23" spans="1:4" x14ac:dyDescent="0.25">
      <c r="A23" s="4" t="s">
        <v>580</v>
      </c>
      <c r="B23" s="5" t="s">
        <v>577</v>
      </c>
      <c r="C23" s="6">
        <v>70</v>
      </c>
      <c r="D23" s="6">
        <v>3</v>
      </c>
    </row>
    <row r="24" spans="1:4" x14ac:dyDescent="0.25">
      <c r="A24" s="4" t="s">
        <v>581</v>
      </c>
      <c r="B24" s="5" t="s">
        <v>643</v>
      </c>
      <c r="C24" s="6"/>
      <c r="D24" s="6"/>
    </row>
    <row r="25" spans="1:4" x14ac:dyDescent="0.25">
      <c r="A25" s="4" t="s">
        <v>582</v>
      </c>
      <c r="B25" s="5" t="s">
        <v>583</v>
      </c>
      <c r="C25" s="6">
        <v>5</v>
      </c>
      <c r="D25" s="6">
        <v>1</v>
      </c>
    </row>
    <row r="26" spans="1:4" x14ac:dyDescent="0.25">
      <c r="A26" s="4" t="s">
        <v>582</v>
      </c>
      <c r="B26" s="5" t="s">
        <v>584</v>
      </c>
      <c r="C26" s="6">
        <v>5</v>
      </c>
      <c r="D26" s="6">
        <v>1</v>
      </c>
    </row>
    <row r="27" spans="1:4" x14ac:dyDescent="0.25">
      <c r="A27" s="4" t="s">
        <v>582</v>
      </c>
      <c r="B27" s="5" t="s">
        <v>526</v>
      </c>
      <c r="C27" s="6">
        <v>5</v>
      </c>
      <c r="D27" s="6">
        <v>1</v>
      </c>
    </row>
    <row r="28" spans="1:4" x14ac:dyDescent="0.25">
      <c r="A28" s="4" t="s">
        <v>582</v>
      </c>
      <c r="B28" s="5" t="s">
        <v>530</v>
      </c>
      <c r="C28" s="6">
        <v>10</v>
      </c>
      <c r="D28" s="6">
        <v>1</v>
      </c>
    </row>
    <row r="29" spans="1:4" x14ac:dyDescent="0.25">
      <c r="A29" s="4" t="s">
        <v>582</v>
      </c>
      <c r="B29" s="5" t="s">
        <v>550</v>
      </c>
      <c r="C29" s="6">
        <v>15</v>
      </c>
      <c r="D29" s="6">
        <v>1</v>
      </c>
    </row>
    <row r="30" spans="1:4" x14ac:dyDescent="0.25">
      <c r="A30" s="4" t="s">
        <v>582</v>
      </c>
      <c r="B30" s="5" t="s">
        <v>585</v>
      </c>
      <c r="C30" s="6">
        <v>25</v>
      </c>
      <c r="D30" s="6">
        <v>2</v>
      </c>
    </row>
    <row r="31" spans="1:4" x14ac:dyDescent="0.25">
      <c r="A31" s="4" t="s">
        <v>582</v>
      </c>
      <c r="B31" s="5" t="s">
        <v>586</v>
      </c>
      <c r="C31" s="6">
        <v>35</v>
      </c>
      <c r="D31" s="6">
        <v>2</v>
      </c>
    </row>
    <row r="32" spans="1:4" x14ac:dyDescent="0.25">
      <c r="A32" s="4" t="s">
        <v>582</v>
      </c>
      <c r="B32" s="5" t="s">
        <v>587</v>
      </c>
      <c r="C32" s="6">
        <v>45</v>
      </c>
      <c r="D32" s="6">
        <v>3</v>
      </c>
    </row>
    <row r="33" spans="1:4" x14ac:dyDescent="0.25">
      <c r="A33" s="4" t="s">
        <v>588</v>
      </c>
      <c r="B33" s="5" t="s">
        <v>643</v>
      </c>
      <c r="C33" s="6"/>
      <c r="D33" s="6"/>
    </row>
    <row r="34" spans="1:4" x14ac:dyDescent="0.25">
      <c r="A34" s="4" t="s">
        <v>589</v>
      </c>
      <c r="B34" s="5" t="s">
        <v>576</v>
      </c>
      <c r="C34" s="6">
        <v>5</v>
      </c>
      <c r="D34" s="6">
        <v>1</v>
      </c>
    </row>
    <row r="35" spans="1:4" x14ac:dyDescent="0.25">
      <c r="A35" s="4" t="s">
        <v>589</v>
      </c>
      <c r="B35" s="5" t="s">
        <v>351</v>
      </c>
      <c r="C35" s="6">
        <v>5</v>
      </c>
      <c r="D35" s="6">
        <v>1</v>
      </c>
    </row>
    <row r="36" spans="1:4" x14ac:dyDescent="0.25">
      <c r="A36" s="4" t="s">
        <v>589</v>
      </c>
      <c r="B36" s="5" t="s">
        <v>352</v>
      </c>
      <c r="C36" s="6">
        <v>10</v>
      </c>
      <c r="D36" s="6">
        <v>1</v>
      </c>
    </row>
    <row r="37" spans="1:4" x14ac:dyDescent="0.25">
      <c r="A37" s="4" t="s">
        <v>589</v>
      </c>
      <c r="B37" s="5" t="s">
        <v>343</v>
      </c>
      <c r="C37" s="6">
        <v>10</v>
      </c>
      <c r="D37" s="6">
        <v>1</v>
      </c>
    </row>
    <row r="38" spans="1:4" x14ac:dyDescent="0.25">
      <c r="A38" s="4" t="s">
        <v>589</v>
      </c>
      <c r="B38" s="5" t="s">
        <v>345</v>
      </c>
      <c r="C38" s="6">
        <v>15</v>
      </c>
      <c r="D38" s="6">
        <v>1</v>
      </c>
    </row>
    <row r="39" spans="1:4" x14ac:dyDescent="0.25">
      <c r="A39" s="4" t="s">
        <v>589</v>
      </c>
      <c r="B39" s="5" t="s">
        <v>378</v>
      </c>
      <c r="C39" s="6">
        <v>20</v>
      </c>
      <c r="D39" s="6">
        <v>1</v>
      </c>
    </row>
    <row r="40" spans="1:4" x14ac:dyDescent="0.25">
      <c r="A40" s="4" t="s">
        <v>589</v>
      </c>
      <c r="B40" s="5" t="s">
        <v>577</v>
      </c>
      <c r="C40" s="6">
        <v>25</v>
      </c>
      <c r="D40" s="6">
        <v>1</v>
      </c>
    </row>
    <row r="41" spans="1:4" x14ac:dyDescent="0.25">
      <c r="A41" s="4" t="s">
        <v>589</v>
      </c>
      <c r="B41" s="5" t="s">
        <v>346</v>
      </c>
      <c r="C41" s="6">
        <v>30</v>
      </c>
      <c r="D41" s="6">
        <v>2</v>
      </c>
    </row>
    <row r="42" spans="1:4" x14ac:dyDescent="0.25">
      <c r="A42" s="4" t="s">
        <v>589</v>
      </c>
      <c r="B42" s="5" t="s">
        <v>348</v>
      </c>
      <c r="C42" s="6">
        <v>35</v>
      </c>
      <c r="D42" s="6">
        <v>2</v>
      </c>
    </row>
    <row r="43" spans="1:4" x14ac:dyDescent="0.25">
      <c r="A43" s="4" t="s">
        <v>589</v>
      </c>
      <c r="B43" s="5" t="s">
        <v>350</v>
      </c>
      <c r="C43" s="6">
        <v>40</v>
      </c>
      <c r="D43" s="6">
        <v>3</v>
      </c>
    </row>
    <row r="44" spans="1:4" x14ac:dyDescent="0.25">
      <c r="A44" s="4" t="s">
        <v>589</v>
      </c>
      <c r="B44" s="5" t="s">
        <v>578</v>
      </c>
      <c r="C44" s="6">
        <v>45</v>
      </c>
      <c r="D44" s="6">
        <v>3</v>
      </c>
    </row>
    <row r="45" spans="1:4" x14ac:dyDescent="0.25">
      <c r="A45" s="4" t="s">
        <v>590</v>
      </c>
      <c r="B45" s="5" t="s">
        <v>643</v>
      </c>
      <c r="C45" s="6"/>
      <c r="D45" s="6"/>
    </row>
    <row r="46" spans="1:4" x14ac:dyDescent="0.25">
      <c r="A46" s="4" t="s">
        <v>591</v>
      </c>
      <c r="B46" s="5" t="s">
        <v>592</v>
      </c>
      <c r="C46" s="6">
        <v>5</v>
      </c>
      <c r="D46" s="6">
        <v>1</v>
      </c>
    </row>
    <row r="47" spans="1:4" x14ac:dyDescent="0.25">
      <c r="A47" s="4" t="s">
        <v>591</v>
      </c>
      <c r="B47" s="5" t="s">
        <v>593</v>
      </c>
      <c r="C47" s="6">
        <v>5</v>
      </c>
      <c r="D47" s="6">
        <v>1</v>
      </c>
    </row>
    <row r="48" spans="1:4" x14ac:dyDescent="0.25">
      <c r="A48" s="4" t="s">
        <v>591</v>
      </c>
      <c r="B48" s="5" t="s">
        <v>359</v>
      </c>
      <c r="C48" s="6">
        <v>10</v>
      </c>
      <c r="D48" s="6">
        <v>1</v>
      </c>
    </row>
    <row r="49" spans="1:4" x14ac:dyDescent="0.25">
      <c r="A49" s="4" t="s">
        <v>591</v>
      </c>
      <c r="B49" s="5" t="s">
        <v>544</v>
      </c>
      <c r="C49" s="6">
        <v>10</v>
      </c>
      <c r="D49" s="6">
        <v>2</v>
      </c>
    </row>
    <row r="50" spans="1:4" x14ac:dyDescent="0.25">
      <c r="A50" s="4" t="s">
        <v>591</v>
      </c>
      <c r="B50" s="5" t="s">
        <v>594</v>
      </c>
      <c r="C50" s="6">
        <v>15</v>
      </c>
      <c r="D50" s="6">
        <v>2</v>
      </c>
    </row>
    <row r="51" spans="1:4" x14ac:dyDescent="0.25">
      <c r="A51" s="4" t="s">
        <v>591</v>
      </c>
      <c r="B51" s="5" t="s">
        <v>595</v>
      </c>
      <c r="C51" s="6">
        <v>20</v>
      </c>
      <c r="D51" s="6">
        <v>3</v>
      </c>
    </row>
    <row r="52" spans="1:4" x14ac:dyDescent="0.25">
      <c r="A52" s="4" t="s">
        <v>596</v>
      </c>
      <c r="B52" s="5" t="s">
        <v>643</v>
      </c>
      <c r="C52" s="6"/>
      <c r="D52" s="6"/>
    </row>
    <row r="53" spans="1:4" x14ac:dyDescent="0.25">
      <c r="A53" s="4" t="s">
        <v>597</v>
      </c>
      <c r="B53" s="5" t="s">
        <v>592</v>
      </c>
      <c r="C53" s="6">
        <v>10</v>
      </c>
      <c r="D53" s="6">
        <v>1</v>
      </c>
    </row>
    <row r="54" spans="1:4" x14ac:dyDescent="0.25">
      <c r="A54" s="4" t="s">
        <v>597</v>
      </c>
      <c r="B54" s="5" t="s">
        <v>593</v>
      </c>
      <c r="C54" s="6">
        <v>15</v>
      </c>
      <c r="D54" s="6">
        <v>1</v>
      </c>
    </row>
    <row r="55" spans="1:4" x14ac:dyDescent="0.25">
      <c r="A55" s="4" t="s">
        <v>597</v>
      </c>
      <c r="B55" s="5" t="s">
        <v>359</v>
      </c>
      <c r="C55" s="6">
        <v>20</v>
      </c>
      <c r="D55" s="6">
        <v>2</v>
      </c>
    </row>
    <row r="56" spans="1:4" x14ac:dyDescent="0.25">
      <c r="A56" s="4" t="s">
        <v>598</v>
      </c>
      <c r="B56" s="5" t="s">
        <v>643</v>
      </c>
      <c r="C56" s="6"/>
      <c r="D56" s="6"/>
    </row>
    <row r="57" spans="1:4" x14ac:dyDescent="0.25">
      <c r="A57" s="4" t="s">
        <v>341</v>
      </c>
      <c r="B57" s="5" t="s">
        <v>525</v>
      </c>
      <c r="C57" s="6">
        <v>10</v>
      </c>
      <c r="D57" s="6">
        <v>1</v>
      </c>
    </row>
    <row r="58" spans="1:4" x14ac:dyDescent="0.25">
      <c r="A58" s="4" t="s">
        <v>341</v>
      </c>
      <c r="B58" s="5" t="s">
        <v>556</v>
      </c>
      <c r="C58" s="6">
        <v>20</v>
      </c>
      <c r="D58" s="6">
        <v>2</v>
      </c>
    </row>
    <row r="59" spans="1:4" x14ac:dyDescent="0.25">
      <c r="A59" s="4" t="s">
        <v>341</v>
      </c>
      <c r="B59" s="5" t="s">
        <v>568</v>
      </c>
      <c r="C59" s="6">
        <v>30</v>
      </c>
      <c r="D59" s="6">
        <v>3</v>
      </c>
    </row>
    <row r="60" spans="1:4" x14ac:dyDescent="0.25">
      <c r="A60" s="4" t="s">
        <v>599</v>
      </c>
      <c r="B60" s="5" t="s">
        <v>643</v>
      </c>
      <c r="C60" s="6"/>
      <c r="D60" s="6"/>
    </row>
    <row r="61" spans="1:4" x14ac:dyDescent="0.25">
      <c r="A61" s="4" t="s">
        <v>342</v>
      </c>
      <c r="B61" s="5" t="s">
        <v>583</v>
      </c>
      <c r="C61" s="6">
        <v>5</v>
      </c>
      <c r="D61" s="6">
        <v>1</v>
      </c>
    </row>
    <row r="62" spans="1:4" x14ac:dyDescent="0.25">
      <c r="A62" s="4" t="s">
        <v>342</v>
      </c>
      <c r="B62" s="5" t="s">
        <v>584</v>
      </c>
      <c r="C62" s="6">
        <v>5</v>
      </c>
      <c r="D62" s="6">
        <v>1</v>
      </c>
    </row>
    <row r="63" spans="1:4" x14ac:dyDescent="0.25">
      <c r="A63" s="4" t="s">
        <v>342</v>
      </c>
      <c r="B63" s="5" t="s">
        <v>526</v>
      </c>
      <c r="C63" s="6">
        <v>5</v>
      </c>
      <c r="D63" s="6">
        <v>1</v>
      </c>
    </row>
    <row r="64" spans="1:4" x14ac:dyDescent="0.25">
      <c r="A64" s="4" t="s">
        <v>342</v>
      </c>
      <c r="B64" s="5" t="s">
        <v>530</v>
      </c>
      <c r="C64" s="6">
        <v>10</v>
      </c>
      <c r="D64" s="6">
        <v>1</v>
      </c>
    </row>
    <row r="65" spans="1:4" x14ac:dyDescent="0.25">
      <c r="A65" s="4" t="s">
        <v>342</v>
      </c>
      <c r="B65" s="5" t="s">
        <v>550</v>
      </c>
      <c r="C65" s="6">
        <v>10</v>
      </c>
      <c r="D65" s="6">
        <v>1</v>
      </c>
    </row>
    <row r="66" spans="1:4" x14ac:dyDescent="0.25">
      <c r="A66" s="4" t="s">
        <v>342</v>
      </c>
      <c r="B66" s="5" t="s">
        <v>585</v>
      </c>
      <c r="C66" s="6">
        <v>15</v>
      </c>
      <c r="D66" s="6">
        <v>2</v>
      </c>
    </row>
    <row r="67" spans="1:4" x14ac:dyDescent="0.25">
      <c r="A67" s="4" t="s">
        <v>342</v>
      </c>
      <c r="B67" s="5" t="s">
        <v>586</v>
      </c>
      <c r="C67" s="6">
        <v>20</v>
      </c>
      <c r="D67" s="6">
        <v>2</v>
      </c>
    </row>
    <row r="68" spans="1:4" x14ac:dyDescent="0.25">
      <c r="A68" s="4" t="s">
        <v>342</v>
      </c>
      <c r="B68" s="5" t="s">
        <v>587</v>
      </c>
      <c r="C68" s="6">
        <v>25</v>
      </c>
      <c r="D68" s="6">
        <v>3</v>
      </c>
    </row>
    <row r="69" spans="1:4" x14ac:dyDescent="0.25">
      <c r="A69" s="4" t="s">
        <v>600</v>
      </c>
      <c r="B69" s="5" t="s">
        <v>643</v>
      </c>
      <c r="C69" s="6"/>
      <c r="D69" s="6"/>
    </row>
    <row r="70" spans="1:4" x14ac:dyDescent="0.25">
      <c r="A70" s="4" t="s">
        <v>601</v>
      </c>
      <c r="B70" s="5" t="s">
        <v>643</v>
      </c>
      <c r="C70" s="6"/>
      <c r="D70" s="6"/>
    </row>
    <row r="71" spans="1:4" x14ac:dyDescent="0.25">
      <c r="A71" s="4" t="s">
        <v>602</v>
      </c>
      <c r="B71" s="5" t="s">
        <v>576</v>
      </c>
      <c r="C71" s="6">
        <v>5</v>
      </c>
      <c r="D71" s="6">
        <v>1</v>
      </c>
    </row>
    <row r="72" spans="1:4" x14ac:dyDescent="0.25">
      <c r="A72" s="4" t="s">
        <v>602</v>
      </c>
      <c r="B72" s="5" t="s">
        <v>351</v>
      </c>
      <c r="C72" s="6">
        <v>5</v>
      </c>
      <c r="D72" s="6">
        <v>1</v>
      </c>
    </row>
    <row r="73" spans="1:4" x14ac:dyDescent="0.25">
      <c r="A73" s="4" t="s">
        <v>602</v>
      </c>
      <c r="B73" s="5" t="s">
        <v>352</v>
      </c>
      <c r="C73" s="6">
        <v>10</v>
      </c>
      <c r="D73" s="6">
        <v>1</v>
      </c>
    </row>
    <row r="74" spans="1:4" x14ac:dyDescent="0.25">
      <c r="A74" s="4" t="s">
        <v>602</v>
      </c>
      <c r="B74" s="5" t="s">
        <v>343</v>
      </c>
      <c r="C74" s="6">
        <v>15</v>
      </c>
      <c r="D74" s="6">
        <v>1</v>
      </c>
    </row>
    <row r="75" spans="1:4" x14ac:dyDescent="0.25">
      <c r="A75" s="4" t="s">
        <v>602</v>
      </c>
      <c r="B75" s="5" t="s">
        <v>345</v>
      </c>
      <c r="C75" s="6">
        <v>20</v>
      </c>
      <c r="D75" s="6">
        <v>1</v>
      </c>
    </row>
    <row r="76" spans="1:4" x14ac:dyDescent="0.25">
      <c r="A76" s="4" t="s">
        <v>602</v>
      </c>
      <c r="B76" s="5" t="s">
        <v>378</v>
      </c>
      <c r="C76" s="6">
        <v>25</v>
      </c>
      <c r="D76" s="6">
        <v>1</v>
      </c>
    </row>
    <row r="77" spans="1:4" x14ac:dyDescent="0.25">
      <c r="A77" s="4" t="s">
        <v>602</v>
      </c>
      <c r="B77" s="5" t="s">
        <v>577</v>
      </c>
      <c r="C77" s="6">
        <v>30</v>
      </c>
      <c r="D77" s="6">
        <v>1</v>
      </c>
    </row>
    <row r="78" spans="1:4" x14ac:dyDescent="0.25">
      <c r="A78" s="4" t="s">
        <v>602</v>
      </c>
      <c r="B78" s="5" t="s">
        <v>346</v>
      </c>
      <c r="C78" s="6">
        <v>35</v>
      </c>
      <c r="D78" s="6">
        <v>2</v>
      </c>
    </row>
    <row r="79" spans="1:4" x14ac:dyDescent="0.25">
      <c r="A79" s="4" t="s">
        <v>602</v>
      </c>
      <c r="B79" s="5" t="s">
        <v>348</v>
      </c>
      <c r="C79" s="6">
        <v>40</v>
      </c>
      <c r="D79" s="6">
        <v>2</v>
      </c>
    </row>
    <row r="80" spans="1:4" x14ac:dyDescent="0.25">
      <c r="A80" s="4" t="s">
        <v>602</v>
      </c>
      <c r="B80" s="5" t="s">
        <v>350</v>
      </c>
      <c r="C80" s="6">
        <v>45</v>
      </c>
      <c r="D80" s="6">
        <v>3</v>
      </c>
    </row>
    <row r="81" spans="1:4" x14ac:dyDescent="0.25">
      <c r="A81" s="4" t="s">
        <v>602</v>
      </c>
      <c r="B81" s="5" t="s">
        <v>578</v>
      </c>
      <c r="C81" s="6">
        <v>50</v>
      </c>
      <c r="D81" s="6">
        <v>3</v>
      </c>
    </row>
    <row r="82" spans="1:4" x14ac:dyDescent="0.25">
      <c r="A82" s="4" t="s">
        <v>603</v>
      </c>
      <c r="B82" s="5" t="s">
        <v>643</v>
      </c>
      <c r="C82" s="6"/>
      <c r="D82" s="6"/>
    </row>
    <row r="83" spans="1:4" x14ac:dyDescent="0.25">
      <c r="A83" s="4" t="s">
        <v>604</v>
      </c>
      <c r="B83" s="5" t="s">
        <v>576</v>
      </c>
      <c r="C83" s="6">
        <v>10</v>
      </c>
      <c r="D83" s="6">
        <v>1</v>
      </c>
    </row>
    <row r="84" spans="1:4" x14ac:dyDescent="0.25">
      <c r="A84" s="4" t="s">
        <v>604</v>
      </c>
      <c r="B84" s="5" t="s">
        <v>351</v>
      </c>
      <c r="C84" s="6">
        <v>15</v>
      </c>
      <c r="D84" s="6">
        <v>1</v>
      </c>
    </row>
    <row r="85" spans="1:4" x14ac:dyDescent="0.25">
      <c r="A85" s="4" t="s">
        <v>604</v>
      </c>
      <c r="B85" s="5" t="s">
        <v>352</v>
      </c>
      <c r="C85" s="6">
        <v>20</v>
      </c>
      <c r="D85" s="6">
        <v>1</v>
      </c>
    </row>
    <row r="86" spans="1:4" x14ac:dyDescent="0.25">
      <c r="A86" s="4" t="s">
        <v>604</v>
      </c>
      <c r="B86" s="5" t="s">
        <v>343</v>
      </c>
      <c r="C86" s="6">
        <v>35</v>
      </c>
      <c r="D86" s="6">
        <v>2</v>
      </c>
    </row>
    <row r="87" spans="1:4" x14ac:dyDescent="0.25">
      <c r="A87" s="4" t="s">
        <v>604</v>
      </c>
      <c r="B87" s="5" t="s">
        <v>345</v>
      </c>
      <c r="C87" s="6">
        <v>50</v>
      </c>
      <c r="D87" s="6">
        <v>2</v>
      </c>
    </row>
    <row r="88" spans="1:4" x14ac:dyDescent="0.25">
      <c r="A88" s="4" t="s">
        <v>604</v>
      </c>
      <c r="B88" s="5" t="s">
        <v>378</v>
      </c>
      <c r="C88" s="6">
        <v>65</v>
      </c>
      <c r="D88" s="6">
        <v>3</v>
      </c>
    </row>
    <row r="89" spans="1:4" x14ac:dyDescent="0.25">
      <c r="A89" s="4" t="s">
        <v>604</v>
      </c>
      <c r="B89" s="5" t="s">
        <v>577</v>
      </c>
      <c r="C89" s="6">
        <v>75</v>
      </c>
      <c r="D89" s="6">
        <v>3</v>
      </c>
    </row>
    <row r="90" spans="1:4" x14ac:dyDescent="0.25">
      <c r="A90" s="4" t="s">
        <v>605</v>
      </c>
      <c r="B90" s="5" t="s">
        <v>643</v>
      </c>
      <c r="C90" s="6"/>
      <c r="D90" s="6"/>
    </row>
    <row r="91" spans="1:4" x14ac:dyDescent="0.25">
      <c r="A91" s="4" t="s">
        <v>606</v>
      </c>
      <c r="B91" s="5" t="s">
        <v>576</v>
      </c>
      <c r="C91" s="6">
        <v>5</v>
      </c>
      <c r="D91" s="6">
        <v>1</v>
      </c>
    </row>
    <row r="92" spans="1:4" x14ac:dyDescent="0.25">
      <c r="A92" s="4" t="s">
        <v>606</v>
      </c>
      <c r="B92" s="5" t="s">
        <v>351</v>
      </c>
      <c r="C92" s="6">
        <v>5</v>
      </c>
      <c r="D92" s="6">
        <v>1</v>
      </c>
    </row>
    <row r="93" spans="1:4" x14ac:dyDescent="0.25">
      <c r="A93" s="4" t="s">
        <v>606</v>
      </c>
      <c r="B93" s="5" t="s">
        <v>352</v>
      </c>
      <c r="C93" s="6">
        <v>10</v>
      </c>
      <c r="D93" s="6">
        <v>1</v>
      </c>
    </row>
    <row r="94" spans="1:4" x14ac:dyDescent="0.25">
      <c r="A94" s="4" t="s">
        <v>606</v>
      </c>
      <c r="B94" s="5" t="s">
        <v>343</v>
      </c>
      <c r="C94" s="6">
        <v>10</v>
      </c>
      <c r="D94" s="6">
        <v>1</v>
      </c>
    </row>
    <row r="95" spans="1:4" x14ac:dyDescent="0.25">
      <c r="A95" s="4" t="s">
        <v>606</v>
      </c>
      <c r="B95" s="5" t="s">
        <v>345</v>
      </c>
      <c r="C95" s="6">
        <v>15</v>
      </c>
      <c r="D95" s="6">
        <v>1</v>
      </c>
    </row>
    <row r="96" spans="1:4" x14ac:dyDescent="0.25">
      <c r="A96" s="4" t="s">
        <v>606</v>
      </c>
      <c r="B96" s="5" t="s">
        <v>378</v>
      </c>
      <c r="C96" s="6">
        <v>20</v>
      </c>
      <c r="D96" s="6">
        <v>1</v>
      </c>
    </row>
    <row r="97" spans="1:4" x14ac:dyDescent="0.25">
      <c r="A97" s="4" t="s">
        <v>606</v>
      </c>
      <c r="B97" s="5" t="s">
        <v>577</v>
      </c>
      <c r="C97" s="6">
        <v>25</v>
      </c>
      <c r="D97" s="6">
        <v>1</v>
      </c>
    </row>
    <row r="98" spans="1:4" x14ac:dyDescent="0.25">
      <c r="A98" s="4" t="s">
        <v>606</v>
      </c>
      <c r="B98" s="5" t="s">
        <v>346</v>
      </c>
      <c r="C98" s="6">
        <v>30</v>
      </c>
      <c r="D98" s="6">
        <v>2</v>
      </c>
    </row>
    <row r="99" spans="1:4" x14ac:dyDescent="0.25">
      <c r="A99" s="4" t="s">
        <v>606</v>
      </c>
      <c r="B99" s="5" t="s">
        <v>348</v>
      </c>
      <c r="C99" s="6">
        <v>35</v>
      </c>
      <c r="D99" s="6">
        <v>2</v>
      </c>
    </row>
    <row r="100" spans="1:4" x14ac:dyDescent="0.25">
      <c r="A100" s="4" t="s">
        <v>606</v>
      </c>
      <c r="B100" s="5" t="s">
        <v>350</v>
      </c>
      <c r="C100" s="6">
        <v>40</v>
      </c>
      <c r="D100" s="6">
        <v>3</v>
      </c>
    </row>
    <row r="101" spans="1:4" x14ac:dyDescent="0.25">
      <c r="A101" s="4" t="s">
        <v>606</v>
      </c>
      <c r="B101" s="5" t="s">
        <v>578</v>
      </c>
      <c r="C101" s="6">
        <v>45</v>
      </c>
      <c r="D101" s="6">
        <v>3</v>
      </c>
    </row>
    <row r="102" spans="1:4" x14ac:dyDescent="0.25">
      <c r="A102" s="4" t="s">
        <v>607</v>
      </c>
      <c r="B102" s="5" t="s">
        <v>643</v>
      </c>
      <c r="C102" s="6"/>
      <c r="D102" s="6"/>
    </row>
    <row r="103" spans="1:4" x14ac:dyDescent="0.25">
      <c r="A103" s="4" t="s">
        <v>608</v>
      </c>
      <c r="B103" s="5" t="s">
        <v>576</v>
      </c>
      <c r="C103" s="6">
        <v>5</v>
      </c>
      <c r="D103" s="6">
        <v>1</v>
      </c>
    </row>
    <row r="104" spans="1:4" x14ac:dyDescent="0.25">
      <c r="A104" s="4" t="s">
        <v>608</v>
      </c>
      <c r="B104" s="5" t="s">
        <v>351</v>
      </c>
      <c r="C104" s="6">
        <v>5</v>
      </c>
      <c r="D104" s="6">
        <v>1</v>
      </c>
    </row>
    <row r="105" spans="1:4" x14ac:dyDescent="0.25">
      <c r="A105" s="4" t="s">
        <v>608</v>
      </c>
      <c r="B105" s="5" t="s">
        <v>352</v>
      </c>
      <c r="C105" s="6">
        <v>10</v>
      </c>
      <c r="D105" s="6">
        <v>1</v>
      </c>
    </row>
    <row r="106" spans="1:4" x14ac:dyDescent="0.25">
      <c r="A106" s="4" t="s">
        <v>608</v>
      </c>
      <c r="B106" s="5" t="s">
        <v>343</v>
      </c>
      <c r="C106" s="6">
        <v>15</v>
      </c>
      <c r="D106" s="6">
        <v>1</v>
      </c>
    </row>
    <row r="107" spans="1:4" x14ac:dyDescent="0.25">
      <c r="A107" s="4" t="s">
        <v>608</v>
      </c>
      <c r="B107" s="5" t="s">
        <v>345</v>
      </c>
      <c r="C107" s="6">
        <v>20</v>
      </c>
      <c r="D107" s="6">
        <v>1</v>
      </c>
    </row>
    <row r="108" spans="1:4" x14ac:dyDescent="0.25">
      <c r="A108" s="4" t="s">
        <v>608</v>
      </c>
      <c r="B108" s="5" t="s">
        <v>378</v>
      </c>
      <c r="C108" s="6">
        <v>25</v>
      </c>
      <c r="D108" s="6">
        <v>1</v>
      </c>
    </row>
    <row r="109" spans="1:4" x14ac:dyDescent="0.25">
      <c r="A109" s="4" t="s">
        <v>608</v>
      </c>
      <c r="B109" s="5" t="s">
        <v>577</v>
      </c>
      <c r="C109" s="6">
        <v>30</v>
      </c>
      <c r="D109" s="6">
        <v>1</v>
      </c>
    </row>
    <row r="110" spans="1:4" x14ac:dyDescent="0.25">
      <c r="A110" s="4" t="s">
        <v>608</v>
      </c>
      <c r="B110" s="5" t="s">
        <v>346</v>
      </c>
      <c r="C110" s="6">
        <v>35</v>
      </c>
      <c r="D110" s="6">
        <v>2</v>
      </c>
    </row>
    <row r="111" spans="1:4" x14ac:dyDescent="0.25">
      <c r="A111" s="4" t="s">
        <v>608</v>
      </c>
      <c r="B111" s="5" t="s">
        <v>348</v>
      </c>
      <c r="C111" s="6">
        <v>40</v>
      </c>
      <c r="D111" s="6">
        <v>2</v>
      </c>
    </row>
    <row r="112" spans="1:4" x14ac:dyDescent="0.25">
      <c r="A112" s="4" t="s">
        <v>608</v>
      </c>
      <c r="B112" s="5" t="s">
        <v>350</v>
      </c>
      <c r="C112" s="6">
        <v>45</v>
      </c>
      <c r="D112" s="6">
        <v>3</v>
      </c>
    </row>
    <row r="113" spans="1:4" x14ac:dyDescent="0.25">
      <c r="A113" s="4" t="s">
        <v>608</v>
      </c>
      <c r="B113" s="5" t="s">
        <v>578</v>
      </c>
      <c r="C113" s="6">
        <v>50</v>
      </c>
      <c r="D113" s="6">
        <v>3</v>
      </c>
    </row>
    <row r="114" spans="1:4" x14ac:dyDescent="0.25">
      <c r="A114" s="4" t="s">
        <v>609</v>
      </c>
      <c r="B114" s="5" t="s">
        <v>643</v>
      </c>
      <c r="C114" s="6"/>
      <c r="D114" s="6"/>
    </row>
    <row r="115" spans="1:4" x14ac:dyDescent="0.25">
      <c r="A115" s="4" t="s">
        <v>610</v>
      </c>
      <c r="B115" s="5" t="s">
        <v>576</v>
      </c>
      <c r="C115" s="6">
        <v>10</v>
      </c>
      <c r="D115" s="6">
        <v>1</v>
      </c>
    </row>
    <row r="116" spans="1:4" x14ac:dyDescent="0.25">
      <c r="A116" s="4" t="s">
        <v>610</v>
      </c>
      <c r="B116" s="5" t="s">
        <v>351</v>
      </c>
      <c r="C116" s="6">
        <v>15</v>
      </c>
      <c r="D116" s="6">
        <v>1</v>
      </c>
    </row>
    <row r="117" spans="1:4" x14ac:dyDescent="0.25">
      <c r="A117" s="4" t="s">
        <v>610</v>
      </c>
      <c r="B117" s="5" t="s">
        <v>352</v>
      </c>
      <c r="C117" s="6">
        <v>20</v>
      </c>
      <c r="D117" s="6">
        <v>1</v>
      </c>
    </row>
    <row r="118" spans="1:4" x14ac:dyDescent="0.25">
      <c r="A118" s="4" t="s">
        <v>610</v>
      </c>
      <c r="B118" s="5" t="s">
        <v>343</v>
      </c>
      <c r="C118" s="6">
        <v>35</v>
      </c>
      <c r="D118" s="6">
        <v>2</v>
      </c>
    </row>
    <row r="119" spans="1:4" x14ac:dyDescent="0.25">
      <c r="A119" s="4" t="s">
        <v>610</v>
      </c>
      <c r="B119" s="5" t="s">
        <v>345</v>
      </c>
      <c r="C119" s="6">
        <v>50</v>
      </c>
      <c r="D119" s="6">
        <v>2</v>
      </c>
    </row>
    <row r="120" spans="1:4" x14ac:dyDescent="0.25">
      <c r="A120" s="4" t="s">
        <v>610</v>
      </c>
      <c r="B120" s="5" t="s">
        <v>378</v>
      </c>
      <c r="C120" s="6">
        <v>65</v>
      </c>
      <c r="D120" s="6">
        <v>3</v>
      </c>
    </row>
    <row r="121" spans="1:4" x14ac:dyDescent="0.25">
      <c r="A121" s="4" t="s">
        <v>610</v>
      </c>
      <c r="B121" s="5" t="s">
        <v>577</v>
      </c>
      <c r="C121" s="6">
        <v>75</v>
      </c>
      <c r="D121" s="6">
        <v>3</v>
      </c>
    </row>
    <row r="122" spans="1:4" x14ac:dyDescent="0.25">
      <c r="A122" s="4" t="s">
        <v>611</v>
      </c>
      <c r="B122" s="5" t="s">
        <v>643</v>
      </c>
      <c r="C122" s="6"/>
      <c r="D122" s="6"/>
    </row>
    <row r="123" spans="1:4" x14ac:dyDescent="0.25">
      <c r="A123" s="4" t="s">
        <v>612</v>
      </c>
      <c r="B123" s="5" t="s">
        <v>576</v>
      </c>
      <c r="C123" s="6">
        <v>5</v>
      </c>
      <c r="D123" s="6">
        <v>1</v>
      </c>
    </row>
    <row r="124" spans="1:4" x14ac:dyDescent="0.25">
      <c r="A124" s="4" t="s">
        <v>612</v>
      </c>
      <c r="B124" s="5" t="s">
        <v>351</v>
      </c>
      <c r="C124" s="6">
        <v>5</v>
      </c>
      <c r="D124" s="6">
        <v>1</v>
      </c>
    </row>
    <row r="125" spans="1:4" x14ac:dyDescent="0.25">
      <c r="A125" s="4" t="s">
        <v>612</v>
      </c>
      <c r="B125" s="5" t="s">
        <v>352</v>
      </c>
      <c r="C125" s="6">
        <v>10</v>
      </c>
      <c r="D125" s="6">
        <v>1</v>
      </c>
    </row>
    <row r="126" spans="1:4" x14ac:dyDescent="0.25">
      <c r="A126" s="4" t="s">
        <v>612</v>
      </c>
      <c r="B126" s="5" t="s">
        <v>343</v>
      </c>
      <c r="C126" s="6">
        <v>10</v>
      </c>
      <c r="D126" s="6">
        <v>1</v>
      </c>
    </row>
    <row r="127" spans="1:4" x14ac:dyDescent="0.25">
      <c r="A127" s="4" t="s">
        <v>612</v>
      </c>
      <c r="B127" s="5" t="s">
        <v>345</v>
      </c>
      <c r="C127" s="6">
        <v>15</v>
      </c>
      <c r="D127" s="6">
        <v>1</v>
      </c>
    </row>
    <row r="128" spans="1:4" x14ac:dyDescent="0.25">
      <c r="A128" s="4" t="s">
        <v>612</v>
      </c>
      <c r="B128" s="5" t="s">
        <v>378</v>
      </c>
      <c r="C128" s="6">
        <v>20</v>
      </c>
      <c r="D128" s="6">
        <v>1</v>
      </c>
    </row>
    <row r="129" spans="1:4" x14ac:dyDescent="0.25">
      <c r="A129" s="4" t="s">
        <v>612</v>
      </c>
      <c r="B129" s="5" t="s">
        <v>577</v>
      </c>
      <c r="C129" s="6">
        <v>25</v>
      </c>
      <c r="D129" s="6">
        <v>1</v>
      </c>
    </row>
    <row r="130" spans="1:4" x14ac:dyDescent="0.25">
      <c r="A130" s="4" t="s">
        <v>612</v>
      </c>
      <c r="B130" s="5" t="s">
        <v>346</v>
      </c>
      <c r="C130" s="6">
        <v>30</v>
      </c>
      <c r="D130" s="6">
        <v>2</v>
      </c>
    </row>
    <row r="131" spans="1:4" x14ac:dyDescent="0.25">
      <c r="A131" s="4" t="s">
        <v>612</v>
      </c>
      <c r="B131" s="5" t="s">
        <v>348</v>
      </c>
      <c r="C131" s="6">
        <v>35</v>
      </c>
      <c r="D131" s="6">
        <v>2</v>
      </c>
    </row>
    <row r="132" spans="1:4" x14ac:dyDescent="0.25">
      <c r="A132" s="4" t="s">
        <v>612</v>
      </c>
      <c r="B132" s="5" t="s">
        <v>350</v>
      </c>
      <c r="C132" s="6">
        <v>40</v>
      </c>
      <c r="D132" s="6">
        <v>3</v>
      </c>
    </row>
    <row r="133" spans="1:4" x14ac:dyDescent="0.25">
      <c r="A133" s="4" t="s">
        <v>612</v>
      </c>
      <c r="B133" s="5" t="s">
        <v>578</v>
      </c>
      <c r="C133" s="6">
        <v>45</v>
      </c>
      <c r="D133" s="6">
        <v>3</v>
      </c>
    </row>
    <row r="134" spans="1:4" x14ac:dyDescent="0.25">
      <c r="A134" s="4" t="s">
        <v>613</v>
      </c>
      <c r="B134" s="5" t="s">
        <v>643</v>
      </c>
      <c r="C134" s="6"/>
      <c r="D134" s="6"/>
    </row>
    <row r="135" spans="1:4" x14ac:dyDescent="0.25">
      <c r="A135" s="4" t="s">
        <v>529</v>
      </c>
      <c r="B135" s="5" t="s">
        <v>583</v>
      </c>
      <c r="C135" s="6">
        <v>5</v>
      </c>
      <c r="D135" s="6">
        <v>1</v>
      </c>
    </row>
    <row r="136" spans="1:4" x14ac:dyDescent="0.25">
      <c r="A136" s="4" t="s">
        <v>529</v>
      </c>
      <c r="B136" s="5" t="s">
        <v>584</v>
      </c>
      <c r="C136" s="6">
        <v>5</v>
      </c>
      <c r="D136" s="6">
        <v>1</v>
      </c>
    </row>
    <row r="137" spans="1:4" x14ac:dyDescent="0.25">
      <c r="A137" s="4" t="s">
        <v>529</v>
      </c>
      <c r="B137" s="5" t="s">
        <v>526</v>
      </c>
      <c r="C137" s="6">
        <v>5</v>
      </c>
      <c r="D137" s="6">
        <v>1</v>
      </c>
    </row>
    <row r="138" spans="1:4" x14ac:dyDescent="0.25">
      <c r="A138" s="4" t="s">
        <v>529</v>
      </c>
      <c r="B138" s="5" t="s">
        <v>530</v>
      </c>
      <c r="C138" s="6">
        <v>10</v>
      </c>
      <c r="D138" s="6">
        <v>1</v>
      </c>
    </row>
    <row r="139" spans="1:4" x14ac:dyDescent="0.25">
      <c r="A139" s="4" t="s">
        <v>529</v>
      </c>
      <c r="B139" s="5" t="s">
        <v>550</v>
      </c>
      <c r="C139" s="6">
        <v>15</v>
      </c>
      <c r="D139" s="6">
        <v>1</v>
      </c>
    </row>
    <row r="140" spans="1:4" x14ac:dyDescent="0.25">
      <c r="A140" s="4" t="s">
        <v>529</v>
      </c>
      <c r="B140" s="5" t="s">
        <v>585</v>
      </c>
      <c r="C140" s="6">
        <v>25</v>
      </c>
      <c r="D140" s="6">
        <v>2</v>
      </c>
    </row>
    <row r="141" spans="1:4" x14ac:dyDescent="0.25">
      <c r="A141" s="4" t="s">
        <v>529</v>
      </c>
      <c r="B141" s="5" t="s">
        <v>586</v>
      </c>
      <c r="C141" s="6">
        <v>35</v>
      </c>
      <c r="D141" s="6">
        <v>2</v>
      </c>
    </row>
    <row r="142" spans="1:4" x14ac:dyDescent="0.25">
      <c r="A142" s="4" t="s">
        <v>529</v>
      </c>
      <c r="B142" s="5" t="s">
        <v>587</v>
      </c>
      <c r="C142" s="6">
        <v>45</v>
      </c>
      <c r="D142" s="6">
        <v>3</v>
      </c>
    </row>
    <row r="143" spans="1:4" x14ac:dyDescent="0.25">
      <c r="A143" s="4" t="s">
        <v>614</v>
      </c>
      <c r="B143" s="5" t="s">
        <v>643</v>
      </c>
      <c r="C143" s="6"/>
      <c r="D143" s="6"/>
    </row>
    <row r="144" spans="1:4" x14ac:dyDescent="0.25">
      <c r="A144" s="4" t="s">
        <v>615</v>
      </c>
      <c r="B144" s="5" t="s">
        <v>643</v>
      </c>
      <c r="C144" s="6"/>
      <c r="D144" s="6"/>
    </row>
    <row r="145" spans="1:4" x14ac:dyDescent="0.25">
      <c r="A145" s="4" t="s">
        <v>616</v>
      </c>
      <c r="B145" s="5" t="s">
        <v>576</v>
      </c>
      <c r="C145" s="6">
        <v>5</v>
      </c>
      <c r="D145" s="6">
        <v>1</v>
      </c>
    </row>
    <row r="146" spans="1:4" x14ac:dyDescent="0.25">
      <c r="A146" s="4" t="s">
        <v>616</v>
      </c>
      <c r="B146" s="5" t="s">
        <v>351</v>
      </c>
      <c r="C146" s="6">
        <v>5</v>
      </c>
      <c r="D146" s="6">
        <v>1</v>
      </c>
    </row>
    <row r="147" spans="1:4" x14ac:dyDescent="0.25">
      <c r="A147" s="4" t="s">
        <v>616</v>
      </c>
      <c r="B147" s="5" t="s">
        <v>352</v>
      </c>
      <c r="C147" s="6">
        <v>10</v>
      </c>
      <c r="D147" s="6">
        <v>1</v>
      </c>
    </row>
    <row r="148" spans="1:4" x14ac:dyDescent="0.25">
      <c r="A148" s="4" t="s">
        <v>616</v>
      </c>
      <c r="B148" s="5" t="s">
        <v>343</v>
      </c>
      <c r="C148" s="6">
        <v>15</v>
      </c>
      <c r="D148" s="6">
        <v>1</v>
      </c>
    </row>
    <row r="149" spans="1:4" x14ac:dyDescent="0.25">
      <c r="A149" s="4" t="s">
        <v>616</v>
      </c>
      <c r="B149" s="5" t="s">
        <v>345</v>
      </c>
      <c r="C149" s="6">
        <v>20</v>
      </c>
      <c r="D149" s="6">
        <v>1</v>
      </c>
    </row>
    <row r="150" spans="1:4" x14ac:dyDescent="0.25">
      <c r="A150" s="4" t="s">
        <v>616</v>
      </c>
      <c r="B150" s="5" t="s">
        <v>378</v>
      </c>
      <c r="C150" s="6">
        <v>25</v>
      </c>
      <c r="D150" s="6">
        <v>1</v>
      </c>
    </row>
    <row r="151" spans="1:4" x14ac:dyDescent="0.25">
      <c r="A151" s="4" t="s">
        <v>616</v>
      </c>
      <c r="B151" s="5" t="s">
        <v>577</v>
      </c>
      <c r="C151" s="6">
        <v>30</v>
      </c>
      <c r="D151" s="6">
        <v>1</v>
      </c>
    </row>
    <row r="152" spans="1:4" x14ac:dyDescent="0.25">
      <c r="A152" s="4" t="s">
        <v>616</v>
      </c>
      <c r="B152" s="5" t="s">
        <v>346</v>
      </c>
      <c r="C152" s="6">
        <v>35</v>
      </c>
      <c r="D152" s="6">
        <v>2</v>
      </c>
    </row>
    <row r="153" spans="1:4" x14ac:dyDescent="0.25">
      <c r="A153" s="4" t="s">
        <v>616</v>
      </c>
      <c r="B153" s="5" t="s">
        <v>348</v>
      </c>
      <c r="C153" s="6">
        <v>40</v>
      </c>
      <c r="D153" s="6">
        <v>2</v>
      </c>
    </row>
    <row r="154" spans="1:4" x14ac:dyDescent="0.25">
      <c r="A154" s="4" t="s">
        <v>616</v>
      </c>
      <c r="B154" s="5" t="s">
        <v>350</v>
      </c>
      <c r="C154" s="6">
        <v>45</v>
      </c>
      <c r="D154" s="6">
        <v>3</v>
      </c>
    </row>
    <row r="155" spans="1:4" x14ac:dyDescent="0.25">
      <c r="A155" s="4" t="s">
        <v>616</v>
      </c>
      <c r="B155" s="5" t="s">
        <v>578</v>
      </c>
      <c r="C155" s="6">
        <v>50</v>
      </c>
      <c r="D155" s="6">
        <v>3</v>
      </c>
    </row>
    <row r="156" spans="1:4" x14ac:dyDescent="0.25">
      <c r="A156" s="4" t="s">
        <v>616</v>
      </c>
      <c r="B156" s="5" t="s">
        <v>527</v>
      </c>
      <c r="C156" s="6">
        <v>15</v>
      </c>
      <c r="D156" s="6"/>
    </row>
    <row r="157" spans="1:4" x14ac:dyDescent="0.25">
      <c r="A157" s="4" t="s">
        <v>616</v>
      </c>
      <c r="B157" s="5" t="s">
        <v>356</v>
      </c>
      <c r="C157" s="6">
        <v>50</v>
      </c>
      <c r="D157" s="6"/>
    </row>
    <row r="158" spans="1:4" x14ac:dyDescent="0.25">
      <c r="A158" s="4" t="s">
        <v>616</v>
      </c>
      <c r="B158" s="5" t="s">
        <v>617</v>
      </c>
      <c r="C158" s="6">
        <v>10</v>
      </c>
      <c r="D158" s="6"/>
    </row>
    <row r="159" spans="1:4" x14ac:dyDescent="0.25">
      <c r="A159" s="4" t="s">
        <v>616</v>
      </c>
      <c r="B159" s="5" t="s">
        <v>540</v>
      </c>
      <c r="C159" s="6">
        <v>10</v>
      </c>
      <c r="D159" s="6"/>
    </row>
    <row r="160" spans="1:4" x14ac:dyDescent="0.25">
      <c r="A160" s="4" t="s">
        <v>616</v>
      </c>
      <c r="B160" s="5" t="s">
        <v>618</v>
      </c>
      <c r="C160" s="6">
        <v>30</v>
      </c>
      <c r="D160" s="6"/>
    </row>
    <row r="161" spans="1:4" x14ac:dyDescent="0.25">
      <c r="A161" s="4" t="s">
        <v>619</v>
      </c>
      <c r="B161" s="5" t="s">
        <v>643</v>
      </c>
      <c r="C161" s="6"/>
      <c r="D161" s="6"/>
    </row>
    <row r="162" spans="1:4" x14ac:dyDescent="0.25">
      <c r="A162" s="4" t="s">
        <v>620</v>
      </c>
      <c r="B162" s="5" t="s">
        <v>576</v>
      </c>
      <c r="C162" s="6">
        <v>10</v>
      </c>
      <c r="D162" s="6">
        <v>1</v>
      </c>
    </row>
    <row r="163" spans="1:4" x14ac:dyDescent="0.25">
      <c r="A163" s="4" t="s">
        <v>620</v>
      </c>
      <c r="B163" s="5" t="s">
        <v>351</v>
      </c>
      <c r="C163" s="6">
        <v>15</v>
      </c>
      <c r="D163" s="6">
        <v>1</v>
      </c>
    </row>
    <row r="164" spans="1:4" x14ac:dyDescent="0.25">
      <c r="A164" s="4" t="s">
        <v>620</v>
      </c>
      <c r="B164" s="5" t="s">
        <v>352</v>
      </c>
      <c r="C164" s="6">
        <v>20</v>
      </c>
      <c r="D164" s="6">
        <v>1</v>
      </c>
    </row>
    <row r="165" spans="1:4" x14ac:dyDescent="0.25">
      <c r="A165" s="4" t="s">
        <v>620</v>
      </c>
      <c r="B165" s="5" t="s">
        <v>343</v>
      </c>
      <c r="C165" s="6">
        <v>25</v>
      </c>
      <c r="D165" s="6">
        <v>2</v>
      </c>
    </row>
    <row r="166" spans="1:4" x14ac:dyDescent="0.25">
      <c r="A166" s="4" t="s">
        <v>620</v>
      </c>
      <c r="B166" s="5" t="s">
        <v>345</v>
      </c>
      <c r="C166" s="6">
        <v>35</v>
      </c>
      <c r="D166" s="6">
        <v>2</v>
      </c>
    </row>
    <row r="167" spans="1:4" x14ac:dyDescent="0.25">
      <c r="A167" s="4" t="s">
        <v>620</v>
      </c>
      <c r="B167" s="5" t="s">
        <v>378</v>
      </c>
      <c r="C167" s="6">
        <v>40</v>
      </c>
      <c r="D167" s="6">
        <v>3</v>
      </c>
    </row>
    <row r="168" spans="1:4" x14ac:dyDescent="0.25">
      <c r="A168" s="4" t="s">
        <v>620</v>
      </c>
      <c r="B168" s="5" t="s">
        <v>577</v>
      </c>
      <c r="C168" s="6">
        <v>50</v>
      </c>
      <c r="D168" s="6">
        <v>3</v>
      </c>
    </row>
    <row r="169" spans="1:4" x14ac:dyDescent="0.25">
      <c r="A169" s="4" t="s">
        <v>621</v>
      </c>
      <c r="B169" s="5" t="s">
        <v>643</v>
      </c>
      <c r="C169" s="6"/>
      <c r="D169" s="6"/>
    </row>
    <row r="170" spans="1:4" x14ac:dyDescent="0.25">
      <c r="A170" s="4" t="s">
        <v>622</v>
      </c>
      <c r="B170" s="5" t="s">
        <v>354</v>
      </c>
      <c r="C170" s="6">
        <v>25</v>
      </c>
      <c r="D170" s="6">
        <v>1</v>
      </c>
    </row>
    <row r="171" spans="1:4" x14ac:dyDescent="0.25">
      <c r="A171" s="4" t="s">
        <v>622</v>
      </c>
      <c r="B171" s="5" t="s">
        <v>377</v>
      </c>
      <c r="C171" s="6">
        <v>40</v>
      </c>
      <c r="D171" s="6">
        <v>2</v>
      </c>
    </row>
    <row r="172" spans="1:4" x14ac:dyDescent="0.25">
      <c r="A172" s="4" t="s">
        <v>622</v>
      </c>
      <c r="B172" s="5" t="s">
        <v>623</v>
      </c>
      <c r="C172" s="6">
        <v>80</v>
      </c>
      <c r="D172" s="6">
        <v>3</v>
      </c>
    </row>
    <row r="173" spans="1:4" x14ac:dyDescent="0.25">
      <c r="A173" s="4" t="s">
        <v>624</v>
      </c>
      <c r="B173" s="5" t="s">
        <v>643</v>
      </c>
      <c r="C173" s="6"/>
      <c r="D173" s="6"/>
    </row>
    <row r="174" spans="1:4" x14ac:dyDescent="0.25">
      <c r="A174" s="4" t="s">
        <v>625</v>
      </c>
      <c r="B174" s="5" t="s">
        <v>354</v>
      </c>
      <c r="C174" s="6">
        <v>40</v>
      </c>
      <c r="D174" s="6">
        <v>1</v>
      </c>
    </row>
    <row r="175" spans="1:4" x14ac:dyDescent="0.25">
      <c r="A175" s="4" t="s">
        <v>625</v>
      </c>
      <c r="B175" s="5" t="s">
        <v>377</v>
      </c>
      <c r="C175" s="6">
        <v>70</v>
      </c>
      <c r="D175" s="6">
        <v>2</v>
      </c>
    </row>
    <row r="176" spans="1:4" x14ac:dyDescent="0.25">
      <c r="A176" s="4" t="s">
        <v>625</v>
      </c>
      <c r="B176" s="5" t="s">
        <v>623</v>
      </c>
      <c r="C176" s="6">
        <v>100</v>
      </c>
      <c r="D176" s="6">
        <v>3</v>
      </c>
    </row>
    <row r="177" spans="1:4" x14ac:dyDescent="0.25">
      <c r="A177" s="4" t="s">
        <v>626</v>
      </c>
      <c r="B177" s="5" t="s">
        <v>643</v>
      </c>
      <c r="C177" s="6"/>
      <c r="D177" s="6"/>
    </row>
    <row r="178" spans="1:4" x14ac:dyDescent="0.25">
      <c r="A178" s="4" t="s">
        <v>627</v>
      </c>
      <c r="B178" s="5" t="s">
        <v>628</v>
      </c>
      <c r="C178" s="6">
        <v>5</v>
      </c>
      <c r="D178" s="6">
        <v>1</v>
      </c>
    </row>
    <row r="179" spans="1:4" x14ac:dyDescent="0.25">
      <c r="A179" s="4" t="s">
        <v>627</v>
      </c>
      <c r="B179" s="5" t="s">
        <v>629</v>
      </c>
      <c r="C179" s="6">
        <v>10</v>
      </c>
      <c r="D179" s="6">
        <v>1</v>
      </c>
    </row>
    <row r="180" spans="1:4" x14ac:dyDescent="0.25">
      <c r="A180" s="4" t="s">
        <v>627</v>
      </c>
      <c r="B180" s="5" t="s">
        <v>630</v>
      </c>
      <c r="C180" s="6">
        <v>15</v>
      </c>
      <c r="D180" s="6">
        <v>1</v>
      </c>
    </row>
    <row r="181" spans="1:4" x14ac:dyDescent="0.25">
      <c r="A181" s="4" t="s">
        <v>627</v>
      </c>
      <c r="B181" s="5" t="s">
        <v>631</v>
      </c>
      <c r="C181" s="6">
        <v>20</v>
      </c>
      <c r="D181" s="6">
        <v>2</v>
      </c>
    </row>
    <row r="182" spans="1:4" x14ac:dyDescent="0.25">
      <c r="A182" s="4" t="s">
        <v>627</v>
      </c>
      <c r="B182" s="5" t="s">
        <v>632</v>
      </c>
      <c r="C182" s="6">
        <v>25</v>
      </c>
      <c r="D182" s="6">
        <v>2</v>
      </c>
    </row>
    <row r="183" spans="1:4" x14ac:dyDescent="0.25">
      <c r="A183" s="4" t="s">
        <v>627</v>
      </c>
      <c r="B183" s="5" t="s">
        <v>633</v>
      </c>
      <c r="C183" s="6">
        <v>30</v>
      </c>
      <c r="D183" s="6">
        <v>3</v>
      </c>
    </row>
    <row r="184" spans="1:4" x14ac:dyDescent="0.25">
      <c r="A184" s="4" t="s">
        <v>627</v>
      </c>
      <c r="B184" s="5" t="s">
        <v>634</v>
      </c>
      <c r="C184" s="6">
        <v>35</v>
      </c>
      <c r="D184" s="6">
        <v>3</v>
      </c>
    </row>
    <row r="185" spans="1:4" x14ac:dyDescent="0.25">
      <c r="A185" s="4" t="s">
        <v>635</v>
      </c>
      <c r="B185" s="5" t="s">
        <v>643</v>
      </c>
      <c r="C185" s="6"/>
      <c r="D185" s="6"/>
    </row>
    <row r="186" spans="1:4" x14ac:dyDescent="0.25">
      <c r="A186" s="4" t="s">
        <v>636</v>
      </c>
      <c r="B186" s="5" t="s">
        <v>628</v>
      </c>
      <c r="C186" s="6">
        <v>10</v>
      </c>
      <c r="D186" s="6">
        <v>1</v>
      </c>
    </row>
    <row r="187" spans="1:4" x14ac:dyDescent="0.25">
      <c r="A187" s="4" t="s">
        <v>636</v>
      </c>
      <c r="B187" s="5" t="s">
        <v>629</v>
      </c>
      <c r="C187" s="6">
        <v>15</v>
      </c>
      <c r="D187" s="6">
        <v>1</v>
      </c>
    </row>
    <row r="188" spans="1:4" x14ac:dyDescent="0.25">
      <c r="A188" s="4" t="s">
        <v>636</v>
      </c>
      <c r="B188" s="5" t="s">
        <v>630</v>
      </c>
      <c r="C188" s="6">
        <v>20</v>
      </c>
      <c r="D188" s="6">
        <v>1</v>
      </c>
    </row>
    <row r="189" spans="1:4" x14ac:dyDescent="0.25">
      <c r="A189" s="4" t="s">
        <v>636</v>
      </c>
      <c r="B189" s="5" t="s">
        <v>631</v>
      </c>
      <c r="C189" s="6">
        <v>30</v>
      </c>
      <c r="D189" s="6">
        <v>2</v>
      </c>
    </row>
    <row r="190" spans="1:4" x14ac:dyDescent="0.25">
      <c r="A190" s="4" t="s">
        <v>636</v>
      </c>
      <c r="B190" s="5" t="s">
        <v>632</v>
      </c>
      <c r="C190" s="6">
        <v>40</v>
      </c>
      <c r="D190" s="6">
        <v>2</v>
      </c>
    </row>
    <row r="191" spans="1:4" x14ac:dyDescent="0.25">
      <c r="A191" s="4" t="s">
        <v>636</v>
      </c>
      <c r="B191" s="5" t="s">
        <v>633</v>
      </c>
      <c r="C191" s="6">
        <v>50</v>
      </c>
      <c r="D191" s="6">
        <v>3</v>
      </c>
    </row>
    <row r="192" spans="1:4" x14ac:dyDescent="0.25">
      <c r="A192" s="4" t="s">
        <v>637</v>
      </c>
      <c r="B192" s="5" t="s">
        <v>643</v>
      </c>
      <c r="C192" s="6"/>
      <c r="D192" s="6"/>
    </row>
    <row r="193" spans="1:4" x14ac:dyDescent="0.25">
      <c r="A193" s="4" t="s">
        <v>638</v>
      </c>
      <c r="B193" s="5" t="s">
        <v>643</v>
      </c>
      <c r="C193" s="6"/>
      <c r="D193" s="6"/>
    </row>
    <row r="194" spans="1:4" x14ac:dyDescent="0.25">
      <c r="A194" s="4" t="s">
        <v>303</v>
      </c>
      <c r="B194" s="5" t="s">
        <v>358</v>
      </c>
      <c r="C194" s="6">
        <v>20</v>
      </c>
      <c r="D194" s="6">
        <v>1</v>
      </c>
    </row>
    <row r="195" spans="1:4" x14ac:dyDescent="0.25">
      <c r="A195" s="4" t="s">
        <v>303</v>
      </c>
      <c r="B195" s="5" t="s">
        <v>567</v>
      </c>
      <c r="C195" s="6">
        <v>30</v>
      </c>
      <c r="D195" s="6">
        <v>1</v>
      </c>
    </row>
    <row r="196" spans="1:4" x14ac:dyDescent="0.25">
      <c r="A196" s="4" t="s">
        <v>303</v>
      </c>
      <c r="B196" s="5" t="s">
        <v>344</v>
      </c>
      <c r="C196" s="6">
        <v>40</v>
      </c>
      <c r="D196" s="6">
        <v>1</v>
      </c>
    </row>
    <row r="197" spans="1:4" x14ac:dyDescent="0.25">
      <c r="A197" s="4" t="s">
        <v>303</v>
      </c>
      <c r="B197" s="5" t="s">
        <v>367</v>
      </c>
      <c r="C197" s="6">
        <v>50</v>
      </c>
      <c r="D197" s="6">
        <v>2</v>
      </c>
    </row>
    <row r="198" spans="1:4" x14ac:dyDescent="0.25">
      <c r="A198" s="4" t="s">
        <v>303</v>
      </c>
      <c r="B198" s="5" t="s">
        <v>547</v>
      </c>
      <c r="C198" s="6">
        <v>60</v>
      </c>
      <c r="D198" s="6">
        <v>3</v>
      </c>
    </row>
    <row r="199" spans="1:4" x14ac:dyDescent="0.25">
      <c r="A199" s="4" t="s">
        <v>303</v>
      </c>
      <c r="B199" s="5" t="s">
        <v>548</v>
      </c>
      <c r="C199" s="6">
        <v>30</v>
      </c>
      <c r="D199" s="6"/>
    </row>
    <row r="200" spans="1:4" x14ac:dyDescent="0.25">
      <c r="A200" s="4" t="s">
        <v>303</v>
      </c>
      <c r="B200" s="5" t="s">
        <v>639</v>
      </c>
      <c r="C200" s="6">
        <v>20</v>
      </c>
      <c r="D200" s="6"/>
    </row>
    <row r="201" spans="1:4" x14ac:dyDescent="0.25">
      <c r="A201" s="4" t="s">
        <v>303</v>
      </c>
      <c r="B201" s="5" t="s">
        <v>1016</v>
      </c>
      <c r="C201" s="6">
        <v>-10</v>
      </c>
      <c r="D201" s="6"/>
    </row>
    <row r="202" spans="1:4" x14ac:dyDescent="0.25">
      <c r="A202" s="4" t="s">
        <v>303</v>
      </c>
      <c r="B202" s="5" t="s">
        <v>1017</v>
      </c>
      <c r="C202" s="6">
        <v>-20</v>
      </c>
      <c r="D202" s="6"/>
    </row>
    <row r="203" spans="1:4" x14ac:dyDescent="0.25">
      <c r="A203" s="4" t="s">
        <v>640</v>
      </c>
      <c r="B203" s="5" t="s">
        <v>643</v>
      </c>
      <c r="C203" s="6"/>
      <c r="D203" s="6"/>
    </row>
    <row r="204" spans="1:4" x14ac:dyDescent="0.25">
      <c r="A204" s="4" t="s">
        <v>245</v>
      </c>
      <c r="B204" s="5" t="s">
        <v>358</v>
      </c>
      <c r="C204" s="6">
        <v>5</v>
      </c>
      <c r="D204" s="6">
        <v>1</v>
      </c>
    </row>
    <row r="205" spans="1:4" x14ac:dyDescent="0.25">
      <c r="A205" s="4" t="s">
        <v>245</v>
      </c>
      <c r="B205" s="5" t="s">
        <v>567</v>
      </c>
      <c r="C205" s="6">
        <v>10</v>
      </c>
      <c r="D205" s="6">
        <v>1</v>
      </c>
    </row>
    <row r="206" spans="1:4" x14ac:dyDescent="0.25">
      <c r="A206" s="4" t="s">
        <v>245</v>
      </c>
      <c r="B206" s="5" t="s">
        <v>344</v>
      </c>
      <c r="C206" s="6">
        <v>15</v>
      </c>
      <c r="D206" s="6">
        <v>1</v>
      </c>
    </row>
    <row r="207" spans="1:4" x14ac:dyDescent="0.25">
      <c r="A207" s="4" t="s">
        <v>245</v>
      </c>
      <c r="B207" s="5" t="s">
        <v>367</v>
      </c>
      <c r="C207" s="6">
        <v>20</v>
      </c>
      <c r="D207" s="6">
        <v>1</v>
      </c>
    </row>
    <row r="208" spans="1:4" x14ac:dyDescent="0.25">
      <c r="A208" s="4" t="s">
        <v>245</v>
      </c>
      <c r="B208" s="5" t="s">
        <v>547</v>
      </c>
      <c r="C208" s="6">
        <v>30</v>
      </c>
      <c r="D208" s="6">
        <v>1</v>
      </c>
    </row>
    <row r="209" spans="1:4" x14ac:dyDescent="0.25">
      <c r="A209" s="4" t="s">
        <v>245</v>
      </c>
      <c r="B209" s="5" t="s">
        <v>357</v>
      </c>
      <c r="C209" s="6">
        <v>40</v>
      </c>
      <c r="D209" s="6">
        <v>2</v>
      </c>
    </row>
    <row r="210" spans="1:4" x14ac:dyDescent="0.25">
      <c r="A210" s="4" t="s">
        <v>245</v>
      </c>
      <c r="B210" s="5" t="s">
        <v>349</v>
      </c>
      <c r="C210" s="6">
        <v>50</v>
      </c>
      <c r="D210" s="6">
        <v>2</v>
      </c>
    </row>
    <row r="211" spans="1:4" x14ac:dyDescent="0.25">
      <c r="A211" s="4" t="s">
        <v>245</v>
      </c>
      <c r="B211" s="5" t="s">
        <v>576</v>
      </c>
      <c r="C211" s="6">
        <v>60</v>
      </c>
      <c r="D211" s="6">
        <v>3</v>
      </c>
    </row>
    <row r="212" spans="1:4" x14ac:dyDescent="0.25">
      <c r="A212" s="4" t="s">
        <v>245</v>
      </c>
      <c r="B212" s="5" t="s">
        <v>641</v>
      </c>
      <c r="C212" s="6">
        <v>30</v>
      </c>
      <c r="D212" s="6"/>
    </row>
    <row r="213" spans="1:4" x14ac:dyDescent="0.25">
      <c r="A213" s="4" t="s">
        <v>642</v>
      </c>
      <c r="B213" s="5" t="s">
        <v>643</v>
      </c>
      <c r="C213" s="6"/>
      <c r="D213" s="6"/>
    </row>
    <row r="214" spans="1:4" x14ac:dyDescent="0.25">
      <c r="A214" s="4" t="s">
        <v>302</v>
      </c>
      <c r="B214" s="5" t="s">
        <v>358</v>
      </c>
      <c r="C214" s="6">
        <v>5</v>
      </c>
      <c r="D214" s="6">
        <v>1</v>
      </c>
    </row>
    <row r="215" spans="1:4" x14ac:dyDescent="0.25">
      <c r="A215" s="4" t="s">
        <v>302</v>
      </c>
      <c r="B215" s="5" t="s">
        <v>567</v>
      </c>
      <c r="C215" s="6">
        <v>5</v>
      </c>
      <c r="D215" s="6">
        <v>1</v>
      </c>
    </row>
    <row r="216" spans="1:4" x14ac:dyDescent="0.25">
      <c r="A216" s="4" t="s">
        <v>302</v>
      </c>
      <c r="B216" s="5" t="s">
        <v>344</v>
      </c>
      <c r="C216" s="6">
        <v>10</v>
      </c>
      <c r="D216" s="6">
        <v>1</v>
      </c>
    </row>
    <row r="217" spans="1:4" x14ac:dyDescent="0.25">
      <c r="A217" s="4" t="s">
        <v>302</v>
      </c>
      <c r="B217" s="5" t="s">
        <v>367</v>
      </c>
      <c r="C217" s="6">
        <v>15</v>
      </c>
      <c r="D217" s="6">
        <v>1</v>
      </c>
    </row>
    <row r="218" spans="1:4" x14ac:dyDescent="0.25">
      <c r="A218" s="4" t="s">
        <v>302</v>
      </c>
      <c r="B218" s="5" t="s">
        <v>357</v>
      </c>
      <c r="C218" s="6">
        <v>20</v>
      </c>
      <c r="D218" s="6">
        <v>1</v>
      </c>
    </row>
    <row r="219" spans="1:4" x14ac:dyDescent="0.25">
      <c r="A219" s="4" t="s">
        <v>302</v>
      </c>
      <c r="B219" s="5" t="s">
        <v>349</v>
      </c>
      <c r="C219" s="6">
        <v>25</v>
      </c>
      <c r="D219" s="6">
        <v>1</v>
      </c>
    </row>
    <row r="220" spans="1:4" x14ac:dyDescent="0.25">
      <c r="A220" s="4" t="s">
        <v>302</v>
      </c>
      <c r="B220" s="5" t="s">
        <v>576</v>
      </c>
      <c r="C220" s="6">
        <v>30</v>
      </c>
      <c r="D220" s="6">
        <v>2</v>
      </c>
    </row>
    <row r="221" spans="1:4" x14ac:dyDescent="0.25">
      <c r="A221" s="4" t="s">
        <v>302</v>
      </c>
      <c r="B221" s="5" t="s">
        <v>644</v>
      </c>
      <c r="C221" s="6">
        <v>35</v>
      </c>
      <c r="D221" s="6">
        <v>3</v>
      </c>
    </row>
    <row r="222" spans="1:4" x14ac:dyDescent="0.25">
      <c r="A222" s="4" t="s">
        <v>302</v>
      </c>
      <c r="B222" s="5" t="s">
        <v>639</v>
      </c>
      <c r="C222" s="6">
        <v>20</v>
      </c>
      <c r="D222" s="6"/>
    </row>
    <row r="223" spans="1:4" x14ac:dyDescent="0.25">
      <c r="A223" s="4" t="s">
        <v>645</v>
      </c>
      <c r="B223" s="5" t="s">
        <v>643</v>
      </c>
      <c r="C223" s="6"/>
      <c r="D223" s="6"/>
    </row>
    <row r="224" spans="1:4" x14ac:dyDescent="0.25">
      <c r="A224" s="4" t="s">
        <v>646</v>
      </c>
      <c r="B224" s="5" t="s">
        <v>358</v>
      </c>
      <c r="C224" s="6">
        <v>5</v>
      </c>
      <c r="D224" s="6">
        <v>1</v>
      </c>
    </row>
    <row r="225" spans="1:4" x14ac:dyDescent="0.25">
      <c r="A225" s="4" t="s">
        <v>646</v>
      </c>
      <c r="B225" s="5" t="s">
        <v>567</v>
      </c>
      <c r="C225" s="6">
        <v>5</v>
      </c>
      <c r="D225" s="6">
        <v>1</v>
      </c>
    </row>
    <row r="226" spans="1:4" x14ac:dyDescent="0.25">
      <c r="A226" s="4" t="s">
        <v>646</v>
      </c>
      <c r="B226" s="5" t="s">
        <v>344</v>
      </c>
      <c r="C226" s="6">
        <v>10</v>
      </c>
      <c r="D226" s="6">
        <v>1</v>
      </c>
    </row>
    <row r="227" spans="1:4" x14ac:dyDescent="0.25">
      <c r="A227" s="4" t="s">
        <v>646</v>
      </c>
      <c r="B227" s="5" t="s">
        <v>367</v>
      </c>
      <c r="C227" s="6">
        <v>15</v>
      </c>
      <c r="D227" s="6">
        <v>1</v>
      </c>
    </row>
    <row r="228" spans="1:4" x14ac:dyDescent="0.25">
      <c r="A228" s="4" t="s">
        <v>646</v>
      </c>
      <c r="B228" s="5" t="s">
        <v>547</v>
      </c>
      <c r="C228" s="6">
        <v>20</v>
      </c>
      <c r="D228" s="6">
        <v>1</v>
      </c>
    </row>
    <row r="229" spans="1:4" x14ac:dyDescent="0.25">
      <c r="A229" s="4" t="s">
        <v>646</v>
      </c>
      <c r="B229" s="5" t="s">
        <v>357</v>
      </c>
      <c r="C229" s="6">
        <v>25</v>
      </c>
      <c r="D229" s="6">
        <v>1</v>
      </c>
    </row>
    <row r="230" spans="1:4" x14ac:dyDescent="0.25">
      <c r="A230" s="4" t="s">
        <v>646</v>
      </c>
      <c r="B230" s="5" t="s">
        <v>349</v>
      </c>
      <c r="C230" s="6">
        <v>30</v>
      </c>
      <c r="D230" s="6">
        <v>2</v>
      </c>
    </row>
    <row r="231" spans="1:4" x14ac:dyDescent="0.25">
      <c r="A231" s="4" t="s">
        <v>646</v>
      </c>
      <c r="B231" s="5" t="s">
        <v>576</v>
      </c>
      <c r="C231" s="6">
        <v>35</v>
      </c>
      <c r="D231" s="6">
        <v>3</v>
      </c>
    </row>
    <row r="232" spans="1:4" x14ac:dyDescent="0.25">
      <c r="A232" s="4" t="s">
        <v>646</v>
      </c>
      <c r="B232" s="5" t="s">
        <v>639</v>
      </c>
      <c r="C232" s="6">
        <v>20</v>
      </c>
      <c r="D232" s="6"/>
    </row>
    <row r="233" spans="1:4" x14ac:dyDescent="0.25">
      <c r="A233" s="4" t="s">
        <v>647</v>
      </c>
      <c r="B233" s="5" t="s">
        <v>643</v>
      </c>
      <c r="C233" s="6"/>
      <c r="D233" s="6"/>
    </row>
    <row r="234" spans="1:4" x14ac:dyDescent="0.25">
      <c r="A234" s="4" t="s">
        <v>648</v>
      </c>
      <c r="B234" s="5" t="s">
        <v>643</v>
      </c>
      <c r="C234" s="6"/>
      <c r="D234" s="6"/>
    </row>
    <row r="235" spans="1:4" x14ac:dyDescent="0.25">
      <c r="A235" s="4" t="s">
        <v>244</v>
      </c>
      <c r="B235" s="5" t="s">
        <v>351</v>
      </c>
      <c r="C235" s="6">
        <v>5</v>
      </c>
      <c r="D235" s="6">
        <v>1</v>
      </c>
    </row>
    <row r="236" spans="1:4" x14ac:dyDescent="0.25">
      <c r="A236" s="4" t="s">
        <v>244</v>
      </c>
      <c r="B236" s="5" t="s">
        <v>343</v>
      </c>
      <c r="C236" s="6">
        <v>10</v>
      </c>
      <c r="D236" s="6">
        <v>1</v>
      </c>
    </row>
    <row r="237" spans="1:4" x14ac:dyDescent="0.25">
      <c r="A237" s="4" t="s">
        <v>244</v>
      </c>
      <c r="B237" s="5" t="s">
        <v>345</v>
      </c>
      <c r="C237" s="6">
        <v>15</v>
      </c>
      <c r="D237" s="6">
        <v>1</v>
      </c>
    </row>
    <row r="238" spans="1:4" x14ac:dyDescent="0.25">
      <c r="A238" s="4" t="s">
        <v>244</v>
      </c>
      <c r="B238" s="5" t="s">
        <v>577</v>
      </c>
      <c r="C238" s="6">
        <v>20</v>
      </c>
      <c r="D238" s="6">
        <v>1</v>
      </c>
    </row>
    <row r="239" spans="1:4" x14ac:dyDescent="0.25">
      <c r="A239" s="4" t="s">
        <v>244</v>
      </c>
      <c r="B239" s="5" t="s">
        <v>346</v>
      </c>
      <c r="C239" s="6">
        <v>25</v>
      </c>
      <c r="D239" s="6">
        <v>2</v>
      </c>
    </row>
    <row r="240" spans="1:4" x14ac:dyDescent="0.25">
      <c r="A240" s="4" t="s">
        <v>244</v>
      </c>
      <c r="B240" s="5" t="s">
        <v>348</v>
      </c>
      <c r="C240" s="6">
        <v>30</v>
      </c>
      <c r="D240" s="6">
        <v>2</v>
      </c>
    </row>
    <row r="241" spans="1:4" x14ac:dyDescent="0.25">
      <c r="A241" s="4" t="s">
        <v>244</v>
      </c>
      <c r="B241" s="5" t="s">
        <v>350</v>
      </c>
      <c r="C241" s="6">
        <v>35</v>
      </c>
      <c r="D241" s="6">
        <v>3</v>
      </c>
    </row>
    <row r="242" spans="1:4" x14ac:dyDescent="0.25">
      <c r="A242" s="4" t="s">
        <v>244</v>
      </c>
      <c r="B242" s="5" t="s">
        <v>578</v>
      </c>
      <c r="C242" s="6">
        <v>40</v>
      </c>
      <c r="D242" s="6">
        <v>3</v>
      </c>
    </row>
    <row r="243" spans="1:4" x14ac:dyDescent="0.25">
      <c r="A243" s="4" t="s">
        <v>649</v>
      </c>
      <c r="B243" s="5" t="s">
        <v>643</v>
      </c>
      <c r="C243" s="6"/>
      <c r="D243" s="6"/>
    </row>
    <row r="244" spans="1:4" x14ac:dyDescent="0.25">
      <c r="A244" s="4" t="s">
        <v>221</v>
      </c>
      <c r="B244" s="5" t="s">
        <v>919</v>
      </c>
      <c r="C244" s="6">
        <v>25</v>
      </c>
      <c r="D244" s="6">
        <v>1</v>
      </c>
    </row>
    <row r="245" spans="1:4" x14ac:dyDescent="0.25">
      <c r="A245" s="4" t="s">
        <v>650</v>
      </c>
      <c r="B245" s="5" t="s">
        <v>643</v>
      </c>
      <c r="C245" s="6"/>
      <c r="D245" s="6"/>
    </row>
    <row r="246" spans="1:4" x14ac:dyDescent="0.25">
      <c r="A246" s="4" t="s">
        <v>651</v>
      </c>
      <c r="B246" s="5" t="s">
        <v>652</v>
      </c>
      <c r="C246" s="6">
        <v>10</v>
      </c>
      <c r="D246" s="6">
        <v>1</v>
      </c>
    </row>
    <row r="247" spans="1:4" x14ac:dyDescent="0.25">
      <c r="A247" s="4" t="s">
        <v>651</v>
      </c>
      <c r="B247" s="5" t="s">
        <v>653</v>
      </c>
      <c r="C247" s="6">
        <v>25</v>
      </c>
      <c r="D247" s="6">
        <v>1</v>
      </c>
    </row>
    <row r="248" spans="1:4" x14ac:dyDescent="0.25">
      <c r="A248" s="4" t="s">
        <v>654</v>
      </c>
      <c r="B248" s="5" t="s">
        <v>643</v>
      </c>
      <c r="C248" s="6"/>
      <c r="D248" s="6"/>
    </row>
    <row r="249" spans="1:4" x14ac:dyDescent="0.25">
      <c r="A249" s="4" t="s">
        <v>655</v>
      </c>
      <c r="B249" s="5" t="s">
        <v>643</v>
      </c>
      <c r="C249" s="6"/>
      <c r="D249" s="6"/>
    </row>
    <row r="250" spans="1:4" x14ac:dyDescent="0.25">
      <c r="A250" s="4" t="s">
        <v>656</v>
      </c>
      <c r="B250" s="5" t="s">
        <v>657</v>
      </c>
      <c r="C250" s="6">
        <v>5</v>
      </c>
      <c r="D250" s="6">
        <v>1</v>
      </c>
    </row>
    <row r="251" spans="1:4" x14ac:dyDescent="0.25">
      <c r="A251" s="4" t="s">
        <v>656</v>
      </c>
      <c r="B251" s="5" t="s">
        <v>658</v>
      </c>
      <c r="C251" s="6">
        <v>10</v>
      </c>
      <c r="D251" s="6">
        <v>1</v>
      </c>
    </row>
    <row r="252" spans="1:4" x14ac:dyDescent="0.25">
      <c r="A252" s="4" t="s">
        <v>656</v>
      </c>
      <c r="B252" s="5" t="s">
        <v>353</v>
      </c>
      <c r="C252" s="6">
        <v>10</v>
      </c>
      <c r="D252" s="6">
        <v>1</v>
      </c>
    </row>
    <row r="253" spans="1:4" x14ac:dyDescent="0.25">
      <c r="A253" s="4" t="s">
        <v>656</v>
      </c>
      <c r="B253" s="5" t="s">
        <v>80</v>
      </c>
      <c r="C253" s="6">
        <v>15</v>
      </c>
      <c r="D253" s="6">
        <v>1</v>
      </c>
    </row>
    <row r="254" spans="1:4" x14ac:dyDescent="0.25">
      <c r="A254" s="4" t="s">
        <v>656</v>
      </c>
      <c r="B254" s="5" t="s">
        <v>364</v>
      </c>
      <c r="C254" s="6">
        <v>20</v>
      </c>
      <c r="D254" s="6">
        <v>1</v>
      </c>
    </row>
    <row r="255" spans="1:4" x14ac:dyDescent="0.25">
      <c r="A255" s="4" t="s">
        <v>656</v>
      </c>
      <c r="B255" s="5" t="s">
        <v>659</v>
      </c>
      <c r="C255" s="6">
        <v>25</v>
      </c>
      <c r="D255" s="6">
        <v>2</v>
      </c>
    </row>
    <row r="256" spans="1:4" x14ac:dyDescent="0.25">
      <c r="A256" s="4" t="s">
        <v>656</v>
      </c>
      <c r="B256" s="5" t="s">
        <v>660</v>
      </c>
      <c r="C256" s="6">
        <v>30</v>
      </c>
      <c r="D256" s="6">
        <v>2</v>
      </c>
    </row>
    <row r="257" spans="1:4" x14ac:dyDescent="0.25">
      <c r="A257" s="4" t="s">
        <v>656</v>
      </c>
      <c r="B257" s="5" t="s">
        <v>362</v>
      </c>
      <c r="C257" s="6">
        <v>35</v>
      </c>
      <c r="D257" s="6">
        <v>2</v>
      </c>
    </row>
    <row r="258" spans="1:4" x14ac:dyDescent="0.25">
      <c r="A258" s="4" t="s">
        <v>656</v>
      </c>
      <c r="B258" s="5" t="s">
        <v>661</v>
      </c>
      <c r="C258" s="6">
        <v>40</v>
      </c>
      <c r="D258" s="6">
        <v>3</v>
      </c>
    </row>
    <row r="259" spans="1:4" x14ac:dyDescent="0.25">
      <c r="A259" s="4" t="s">
        <v>656</v>
      </c>
      <c r="B259" s="5" t="s">
        <v>662</v>
      </c>
      <c r="C259" s="6">
        <v>45</v>
      </c>
      <c r="D259" s="6">
        <v>3</v>
      </c>
    </row>
    <row r="260" spans="1:4" x14ac:dyDescent="0.25">
      <c r="A260" s="4" t="s">
        <v>656</v>
      </c>
      <c r="B260" s="5" t="s">
        <v>663</v>
      </c>
      <c r="C260" s="6">
        <v>50</v>
      </c>
      <c r="D260" s="6">
        <v>3</v>
      </c>
    </row>
    <row r="261" spans="1:4" x14ac:dyDescent="0.25">
      <c r="A261" s="4" t="s">
        <v>656</v>
      </c>
      <c r="B261" s="5" t="s">
        <v>664</v>
      </c>
      <c r="C261" s="6">
        <v>10</v>
      </c>
      <c r="D261" s="6"/>
    </row>
    <row r="262" spans="1:4" x14ac:dyDescent="0.25">
      <c r="A262" s="4" t="s">
        <v>656</v>
      </c>
      <c r="B262" s="5" t="s">
        <v>665</v>
      </c>
      <c r="C262" s="6">
        <v>20</v>
      </c>
      <c r="D262" s="6"/>
    </row>
    <row r="263" spans="1:4" x14ac:dyDescent="0.25">
      <c r="A263" s="4" t="s">
        <v>666</v>
      </c>
      <c r="B263" s="5" t="s">
        <v>643</v>
      </c>
      <c r="C263" s="6"/>
      <c r="D263" s="6"/>
    </row>
    <row r="264" spans="1:4" x14ac:dyDescent="0.25">
      <c r="A264" s="4" t="s">
        <v>667</v>
      </c>
      <c r="B264" s="5" t="s">
        <v>657</v>
      </c>
      <c r="C264" s="6">
        <v>10</v>
      </c>
      <c r="D264" s="6">
        <v>1</v>
      </c>
    </row>
    <row r="265" spans="1:4" x14ac:dyDescent="0.25">
      <c r="A265" s="4" t="s">
        <v>667</v>
      </c>
      <c r="B265" s="5" t="s">
        <v>658</v>
      </c>
      <c r="C265" s="6">
        <v>15</v>
      </c>
      <c r="D265" s="6">
        <v>1</v>
      </c>
    </row>
    <row r="266" spans="1:4" x14ac:dyDescent="0.25">
      <c r="A266" s="4" t="s">
        <v>667</v>
      </c>
      <c r="B266" s="5" t="s">
        <v>353</v>
      </c>
      <c r="C266" s="6">
        <v>20</v>
      </c>
      <c r="D266" s="6">
        <v>1</v>
      </c>
    </row>
    <row r="267" spans="1:4" x14ac:dyDescent="0.25">
      <c r="A267" s="4" t="s">
        <v>667</v>
      </c>
      <c r="B267" s="5" t="s">
        <v>80</v>
      </c>
      <c r="C267" s="6">
        <v>25</v>
      </c>
      <c r="D267" s="6">
        <v>1</v>
      </c>
    </row>
    <row r="268" spans="1:4" x14ac:dyDescent="0.25">
      <c r="A268" s="4" t="s">
        <v>667</v>
      </c>
      <c r="B268" s="5" t="s">
        <v>364</v>
      </c>
      <c r="C268" s="6">
        <v>35</v>
      </c>
      <c r="D268" s="6">
        <v>2</v>
      </c>
    </row>
    <row r="269" spans="1:4" x14ac:dyDescent="0.25">
      <c r="A269" s="4" t="s">
        <v>667</v>
      </c>
      <c r="B269" s="5" t="s">
        <v>659</v>
      </c>
      <c r="C269" s="6">
        <v>45</v>
      </c>
      <c r="D269" s="6">
        <v>2</v>
      </c>
    </row>
    <row r="270" spans="1:4" x14ac:dyDescent="0.25">
      <c r="A270" s="4" t="s">
        <v>667</v>
      </c>
      <c r="B270" s="5" t="s">
        <v>660</v>
      </c>
      <c r="C270" s="6">
        <v>55</v>
      </c>
      <c r="D270" s="6">
        <v>2</v>
      </c>
    </row>
    <row r="271" spans="1:4" x14ac:dyDescent="0.25">
      <c r="A271" s="4" t="s">
        <v>667</v>
      </c>
      <c r="B271" s="5" t="s">
        <v>362</v>
      </c>
      <c r="C271" s="6">
        <v>70</v>
      </c>
      <c r="D271" s="6">
        <v>3</v>
      </c>
    </row>
    <row r="272" spans="1:4" x14ac:dyDescent="0.25">
      <c r="A272" s="4" t="s">
        <v>668</v>
      </c>
      <c r="B272" s="5" t="s">
        <v>643</v>
      </c>
      <c r="C272" s="6"/>
      <c r="D272" s="6"/>
    </row>
    <row r="273" spans="1:4" x14ac:dyDescent="0.25">
      <c r="A273" s="4" t="s">
        <v>669</v>
      </c>
      <c r="B273" s="5" t="s">
        <v>670</v>
      </c>
      <c r="C273" s="6">
        <v>5</v>
      </c>
      <c r="D273" s="6">
        <v>1</v>
      </c>
    </row>
    <row r="274" spans="1:4" x14ac:dyDescent="0.25">
      <c r="A274" s="4" t="s">
        <v>669</v>
      </c>
      <c r="B274" s="5" t="s">
        <v>671</v>
      </c>
      <c r="C274" s="6">
        <v>10</v>
      </c>
      <c r="D274" s="6">
        <v>1</v>
      </c>
    </row>
    <row r="275" spans="1:4" x14ac:dyDescent="0.25">
      <c r="A275" s="4" t="s">
        <v>669</v>
      </c>
      <c r="B275" s="5" t="s">
        <v>347</v>
      </c>
      <c r="C275" s="6">
        <v>15</v>
      </c>
      <c r="D275" s="6">
        <v>1</v>
      </c>
    </row>
    <row r="276" spans="1:4" x14ac:dyDescent="0.25">
      <c r="A276" s="4" t="s">
        <v>669</v>
      </c>
      <c r="B276" s="5" t="s">
        <v>360</v>
      </c>
      <c r="C276" s="6">
        <v>20</v>
      </c>
      <c r="D276" s="6">
        <v>1</v>
      </c>
    </row>
    <row r="277" spans="1:4" x14ac:dyDescent="0.25">
      <c r="A277" s="4" t="s">
        <v>669</v>
      </c>
      <c r="B277" s="5" t="s">
        <v>355</v>
      </c>
      <c r="C277" s="6">
        <v>25</v>
      </c>
      <c r="D277" s="6">
        <v>2</v>
      </c>
    </row>
    <row r="278" spans="1:4" x14ac:dyDescent="0.25">
      <c r="A278" s="4" t="s">
        <v>669</v>
      </c>
      <c r="B278" s="5" t="s">
        <v>363</v>
      </c>
      <c r="C278" s="6">
        <v>30</v>
      </c>
      <c r="D278" s="6">
        <v>2</v>
      </c>
    </row>
    <row r="279" spans="1:4" x14ac:dyDescent="0.25">
      <c r="A279" s="4" t="s">
        <v>669</v>
      </c>
      <c r="B279" s="5" t="s">
        <v>672</v>
      </c>
      <c r="C279" s="6">
        <v>40</v>
      </c>
      <c r="D279" s="6">
        <v>2</v>
      </c>
    </row>
    <row r="280" spans="1:4" x14ac:dyDescent="0.25">
      <c r="A280" s="4" t="s">
        <v>669</v>
      </c>
      <c r="B280" s="5" t="s">
        <v>673</v>
      </c>
      <c r="C280" s="6">
        <v>50</v>
      </c>
      <c r="D280" s="6">
        <v>3</v>
      </c>
    </row>
    <row r="281" spans="1:4" x14ac:dyDescent="0.25">
      <c r="A281" s="4" t="s">
        <v>669</v>
      </c>
      <c r="B281" s="5" t="s">
        <v>674</v>
      </c>
      <c r="C281" s="6">
        <v>60</v>
      </c>
      <c r="D281" s="6">
        <v>3</v>
      </c>
    </row>
    <row r="282" spans="1:4" x14ac:dyDescent="0.25">
      <c r="A282" s="4" t="s">
        <v>669</v>
      </c>
      <c r="B282" s="5" t="s">
        <v>566</v>
      </c>
      <c r="C282" s="6">
        <v>10</v>
      </c>
      <c r="D282" s="6"/>
    </row>
    <row r="283" spans="1:4" x14ac:dyDescent="0.25">
      <c r="A283" s="4" t="s">
        <v>675</v>
      </c>
      <c r="B283" s="5" t="s">
        <v>643</v>
      </c>
      <c r="C283" s="6"/>
      <c r="D283" s="6"/>
    </row>
    <row r="284" spans="1:4" x14ac:dyDescent="0.25">
      <c r="A284" s="4" t="s">
        <v>676</v>
      </c>
      <c r="B284" s="5" t="s">
        <v>670</v>
      </c>
      <c r="C284" s="6">
        <v>10</v>
      </c>
      <c r="D284" s="6">
        <v>1</v>
      </c>
    </row>
    <row r="285" spans="1:4" x14ac:dyDescent="0.25">
      <c r="A285" s="4" t="s">
        <v>676</v>
      </c>
      <c r="B285" s="5" t="s">
        <v>671</v>
      </c>
      <c r="C285" s="6">
        <v>15</v>
      </c>
      <c r="D285" s="6">
        <v>1</v>
      </c>
    </row>
    <row r="286" spans="1:4" x14ac:dyDescent="0.25">
      <c r="A286" s="4" t="s">
        <v>676</v>
      </c>
      <c r="B286" s="5" t="s">
        <v>347</v>
      </c>
      <c r="C286" s="6">
        <v>20</v>
      </c>
      <c r="D286" s="6">
        <v>1</v>
      </c>
    </row>
    <row r="287" spans="1:4" x14ac:dyDescent="0.25">
      <c r="A287" s="4" t="s">
        <v>676</v>
      </c>
      <c r="B287" s="5" t="s">
        <v>360</v>
      </c>
      <c r="C287" s="6">
        <v>30</v>
      </c>
      <c r="D287" s="6">
        <v>2</v>
      </c>
    </row>
    <row r="288" spans="1:4" x14ac:dyDescent="0.25">
      <c r="A288" s="4" t="s">
        <v>676</v>
      </c>
      <c r="B288" s="5" t="s">
        <v>355</v>
      </c>
      <c r="C288" s="6">
        <v>45</v>
      </c>
      <c r="D288" s="6">
        <v>2</v>
      </c>
    </row>
    <row r="289" spans="1:4" x14ac:dyDescent="0.25">
      <c r="A289" s="4" t="s">
        <v>676</v>
      </c>
      <c r="B289" s="5" t="s">
        <v>363</v>
      </c>
      <c r="C289" s="6">
        <v>65</v>
      </c>
      <c r="D289" s="6">
        <v>3</v>
      </c>
    </row>
    <row r="290" spans="1:4" x14ac:dyDescent="0.25">
      <c r="A290" s="4" t="s">
        <v>676</v>
      </c>
      <c r="B290" s="5" t="s">
        <v>566</v>
      </c>
      <c r="C290" s="6">
        <v>10</v>
      </c>
      <c r="D290" s="6"/>
    </row>
    <row r="291" spans="1:4" x14ac:dyDescent="0.25">
      <c r="A291" s="4" t="s">
        <v>677</v>
      </c>
      <c r="B291" s="5" t="s">
        <v>643</v>
      </c>
      <c r="C291" s="6"/>
      <c r="D291" s="6"/>
    </row>
    <row r="292" spans="1:4" x14ac:dyDescent="0.25">
      <c r="A292" s="4" t="s">
        <v>678</v>
      </c>
      <c r="B292" s="5" t="s">
        <v>670</v>
      </c>
      <c r="C292" s="6">
        <v>5</v>
      </c>
      <c r="D292" s="6">
        <v>1</v>
      </c>
    </row>
    <row r="293" spans="1:4" x14ac:dyDescent="0.25">
      <c r="A293" s="4" t="s">
        <v>678</v>
      </c>
      <c r="B293" s="5" t="s">
        <v>671</v>
      </c>
      <c r="C293" s="6">
        <v>5</v>
      </c>
      <c r="D293" s="6">
        <v>1</v>
      </c>
    </row>
    <row r="294" spans="1:4" x14ac:dyDescent="0.25">
      <c r="A294" s="4" t="s">
        <v>678</v>
      </c>
      <c r="B294" s="5" t="s">
        <v>347</v>
      </c>
      <c r="C294" s="6">
        <v>10</v>
      </c>
      <c r="D294" s="6">
        <v>1</v>
      </c>
    </row>
    <row r="295" spans="1:4" x14ac:dyDescent="0.25">
      <c r="A295" s="4" t="s">
        <v>678</v>
      </c>
      <c r="B295" s="5" t="s">
        <v>360</v>
      </c>
      <c r="C295" s="6">
        <v>15</v>
      </c>
      <c r="D295" s="6">
        <v>1</v>
      </c>
    </row>
    <row r="296" spans="1:4" x14ac:dyDescent="0.25">
      <c r="A296" s="4" t="s">
        <v>678</v>
      </c>
      <c r="B296" s="5" t="s">
        <v>355</v>
      </c>
      <c r="C296" s="6">
        <v>20</v>
      </c>
      <c r="D296" s="6">
        <v>2</v>
      </c>
    </row>
    <row r="297" spans="1:4" x14ac:dyDescent="0.25">
      <c r="A297" s="4" t="s">
        <v>678</v>
      </c>
      <c r="B297" s="5" t="s">
        <v>363</v>
      </c>
      <c r="C297" s="6">
        <v>25</v>
      </c>
      <c r="D297" s="6">
        <v>2</v>
      </c>
    </row>
    <row r="298" spans="1:4" x14ac:dyDescent="0.25">
      <c r="A298" s="4" t="s">
        <v>678</v>
      </c>
      <c r="B298" s="5" t="s">
        <v>672</v>
      </c>
      <c r="C298" s="6">
        <v>30</v>
      </c>
      <c r="D298" s="6">
        <v>3</v>
      </c>
    </row>
    <row r="299" spans="1:4" x14ac:dyDescent="0.25">
      <c r="A299" s="4" t="s">
        <v>678</v>
      </c>
      <c r="B299" s="5" t="s">
        <v>673</v>
      </c>
      <c r="C299" s="6">
        <v>35</v>
      </c>
      <c r="D299" s="6">
        <v>3</v>
      </c>
    </row>
    <row r="300" spans="1:4" x14ac:dyDescent="0.25">
      <c r="A300" s="4" t="s">
        <v>679</v>
      </c>
      <c r="B300" s="5" t="s">
        <v>643</v>
      </c>
      <c r="C300" s="6"/>
      <c r="D300" s="6"/>
    </row>
    <row r="301" spans="1:4" x14ac:dyDescent="0.25">
      <c r="A301" s="4" t="s">
        <v>535</v>
      </c>
      <c r="B301" s="5" t="s">
        <v>658</v>
      </c>
      <c r="C301" s="6">
        <v>5</v>
      </c>
      <c r="D301" s="6">
        <v>1</v>
      </c>
    </row>
    <row r="302" spans="1:4" x14ac:dyDescent="0.25">
      <c r="A302" s="4" t="s">
        <v>535</v>
      </c>
      <c r="B302" s="5" t="s">
        <v>353</v>
      </c>
      <c r="C302" s="6">
        <v>10</v>
      </c>
      <c r="D302" s="6">
        <v>1</v>
      </c>
    </row>
    <row r="303" spans="1:4" x14ac:dyDescent="0.25">
      <c r="A303" s="4" t="s">
        <v>535</v>
      </c>
      <c r="B303" s="5" t="s">
        <v>80</v>
      </c>
      <c r="C303" s="6">
        <v>10</v>
      </c>
      <c r="D303" s="6">
        <v>1</v>
      </c>
    </row>
    <row r="304" spans="1:4" x14ac:dyDescent="0.25">
      <c r="A304" s="4" t="s">
        <v>535</v>
      </c>
      <c r="B304" s="5" t="s">
        <v>364</v>
      </c>
      <c r="C304" s="6">
        <v>15</v>
      </c>
      <c r="D304" s="6">
        <v>1</v>
      </c>
    </row>
    <row r="305" spans="1:4" x14ac:dyDescent="0.25">
      <c r="A305" s="4" t="s">
        <v>535</v>
      </c>
      <c r="B305" s="5" t="s">
        <v>659</v>
      </c>
      <c r="C305" s="6">
        <v>20</v>
      </c>
      <c r="D305" s="6">
        <v>1</v>
      </c>
    </row>
    <row r="306" spans="1:4" x14ac:dyDescent="0.25">
      <c r="A306" s="4" t="s">
        <v>535</v>
      </c>
      <c r="B306" s="5" t="s">
        <v>660</v>
      </c>
      <c r="C306" s="6">
        <v>25</v>
      </c>
      <c r="D306" s="6">
        <v>2</v>
      </c>
    </row>
    <row r="307" spans="1:4" x14ac:dyDescent="0.25">
      <c r="A307" s="4" t="s">
        <v>535</v>
      </c>
      <c r="B307" s="5" t="s">
        <v>362</v>
      </c>
      <c r="C307" s="6">
        <v>30</v>
      </c>
      <c r="D307" s="6">
        <v>2</v>
      </c>
    </row>
    <row r="308" spans="1:4" x14ac:dyDescent="0.25">
      <c r="A308" s="4" t="s">
        <v>535</v>
      </c>
      <c r="B308" s="5" t="s">
        <v>661</v>
      </c>
      <c r="C308" s="6">
        <v>35</v>
      </c>
      <c r="D308" s="6">
        <v>2</v>
      </c>
    </row>
    <row r="309" spans="1:4" x14ac:dyDescent="0.25">
      <c r="A309" s="4" t="s">
        <v>535</v>
      </c>
      <c r="B309" s="5" t="s">
        <v>662</v>
      </c>
      <c r="C309" s="6">
        <v>40</v>
      </c>
      <c r="D309" s="6">
        <v>3</v>
      </c>
    </row>
    <row r="310" spans="1:4" x14ac:dyDescent="0.25">
      <c r="A310" s="4" t="s">
        <v>535</v>
      </c>
      <c r="B310" s="5" t="s">
        <v>663</v>
      </c>
      <c r="C310" s="6">
        <v>50</v>
      </c>
      <c r="D310" s="6">
        <v>3</v>
      </c>
    </row>
    <row r="311" spans="1:4" x14ac:dyDescent="0.25">
      <c r="A311" s="4" t="s">
        <v>680</v>
      </c>
      <c r="B311" s="5" t="s">
        <v>643</v>
      </c>
      <c r="C311" s="6"/>
      <c r="D311" s="6"/>
    </row>
    <row r="312" spans="1:4" x14ac:dyDescent="0.25">
      <c r="A312" s="4" t="s">
        <v>681</v>
      </c>
      <c r="B312" s="5" t="s">
        <v>643</v>
      </c>
      <c r="C312" s="6"/>
      <c r="D312" s="6"/>
    </row>
    <row r="313" spans="1:4" x14ac:dyDescent="0.25">
      <c r="A313" s="4" t="s">
        <v>682</v>
      </c>
      <c r="B313" s="5" t="s">
        <v>547</v>
      </c>
      <c r="C313" s="6">
        <v>5</v>
      </c>
      <c r="D313" s="6">
        <v>1</v>
      </c>
    </row>
    <row r="314" spans="1:4" x14ac:dyDescent="0.25">
      <c r="A314" s="4" t="s">
        <v>682</v>
      </c>
      <c r="B314" s="5" t="s">
        <v>576</v>
      </c>
      <c r="C314" s="6">
        <v>10</v>
      </c>
      <c r="D314" s="6">
        <v>1</v>
      </c>
    </row>
    <row r="315" spans="1:4" x14ac:dyDescent="0.25">
      <c r="A315" s="4" t="s">
        <v>682</v>
      </c>
      <c r="B315" s="5" t="s">
        <v>683</v>
      </c>
      <c r="C315" s="6">
        <v>15</v>
      </c>
      <c r="D315" s="6">
        <v>1</v>
      </c>
    </row>
    <row r="316" spans="1:4" x14ac:dyDescent="0.25">
      <c r="A316" s="4" t="s">
        <v>682</v>
      </c>
      <c r="B316" s="5" t="s">
        <v>684</v>
      </c>
      <c r="C316" s="6">
        <v>20</v>
      </c>
      <c r="D316" s="6">
        <v>1</v>
      </c>
    </row>
    <row r="317" spans="1:4" x14ac:dyDescent="0.25">
      <c r="A317" s="4" t="s">
        <v>682</v>
      </c>
      <c r="B317" s="5" t="s">
        <v>351</v>
      </c>
      <c r="C317" s="6">
        <v>25</v>
      </c>
      <c r="D317" s="6">
        <v>2</v>
      </c>
    </row>
    <row r="318" spans="1:4" x14ac:dyDescent="0.25">
      <c r="A318" s="4" t="s">
        <v>682</v>
      </c>
      <c r="B318" s="5" t="s">
        <v>685</v>
      </c>
      <c r="C318" s="6">
        <v>30</v>
      </c>
      <c r="D318" s="6">
        <v>2</v>
      </c>
    </row>
    <row r="319" spans="1:4" x14ac:dyDescent="0.25">
      <c r="A319" s="4" t="s">
        <v>682</v>
      </c>
      <c r="B319" s="5" t="s">
        <v>686</v>
      </c>
      <c r="C319" s="6">
        <v>35</v>
      </c>
      <c r="D319" s="6">
        <v>2</v>
      </c>
    </row>
    <row r="320" spans="1:4" x14ac:dyDescent="0.25">
      <c r="A320" s="4" t="s">
        <v>682</v>
      </c>
      <c r="B320" s="5" t="s">
        <v>352</v>
      </c>
      <c r="C320" s="6">
        <v>40</v>
      </c>
      <c r="D320" s="6">
        <v>3</v>
      </c>
    </row>
    <row r="321" spans="1:4" x14ac:dyDescent="0.25">
      <c r="A321" s="4" t="s">
        <v>687</v>
      </c>
      <c r="B321" s="5" t="s">
        <v>643</v>
      </c>
      <c r="C321" s="6"/>
      <c r="D321" s="6"/>
    </row>
    <row r="322" spans="1:4" x14ac:dyDescent="0.25">
      <c r="A322" s="4" t="s">
        <v>688</v>
      </c>
      <c r="B322" s="5" t="s">
        <v>576</v>
      </c>
      <c r="C322" s="6">
        <v>5</v>
      </c>
      <c r="D322" s="6">
        <v>1</v>
      </c>
    </row>
    <row r="323" spans="1:4" x14ac:dyDescent="0.25">
      <c r="A323" s="4" t="s">
        <v>688</v>
      </c>
      <c r="B323" s="5" t="s">
        <v>683</v>
      </c>
      <c r="C323" s="6">
        <v>5</v>
      </c>
      <c r="D323" s="6">
        <v>1</v>
      </c>
    </row>
    <row r="324" spans="1:4" x14ac:dyDescent="0.25">
      <c r="A324" s="4" t="s">
        <v>688</v>
      </c>
      <c r="B324" s="5" t="s">
        <v>684</v>
      </c>
      <c r="C324" s="6">
        <v>10</v>
      </c>
      <c r="D324" s="6">
        <v>1</v>
      </c>
    </row>
    <row r="325" spans="1:4" x14ac:dyDescent="0.25">
      <c r="A325" s="4" t="s">
        <v>688</v>
      </c>
      <c r="B325" s="5" t="s">
        <v>351</v>
      </c>
      <c r="C325" s="6">
        <v>10</v>
      </c>
      <c r="D325" s="6">
        <v>1</v>
      </c>
    </row>
    <row r="326" spans="1:4" x14ac:dyDescent="0.25">
      <c r="A326" s="4" t="s">
        <v>688</v>
      </c>
      <c r="B326" s="5" t="s">
        <v>685</v>
      </c>
      <c r="C326" s="6">
        <v>15</v>
      </c>
      <c r="D326" s="6">
        <v>2</v>
      </c>
    </row>
    <row r="327" spans="1:4" x14ac:dyDescent="0.25">
      <c r="A327" s="4" t="s">
        <v>688</v>
      </c>
      <c r="B327" s="5" t="s">
        <v>686</v>
      </c>
      <c r="C327" s="6">
        <v>20</v>
      </c>
      <c r="D327" s="6">
        <v>2</v>
      </c>
    </row>
    <row r="328" spans="1:4" x14ac:dyDescent="0.25">
      <c r="A328" s="4" t="s">
        <v>688</v>
      </c>
      <c r="B328" s="5" t="s">
        <v>352</v>
      </c>
      <c r="C328" s="6">
        <v>25</v>
      </c>
      <c r="D328" s="6">
        <v>3</v>
      </c>
    </row>
    <row r="329" spans="1:4" x14ac:dyDescent="0.25">
      <c r="A329" s="4" t="s">
        <v>689</v>
      </c>
      <c r="B329" s="5" t="s">
        <v>643</v>
      </c>
      <c r="C329" s="6"/>
      <c r="D329" s="6"/>
    </row>
    <row r="330" spans="1:4" x14ac:dyDescent="0.25">
      <c r="A330" s="4" t="s">
        <v>304</v>
      </c>
      <c r="B330" s="5" t="s">
        <v>690</v>
      </c>
      <c r="C330" s="6">
        <v>5</v>
      </c>
      <c r="D330" s="6">
        <v>1</v>
      </c>
    </row>
    <row r="331" spans="1:4" x14ac:dyDescent="0.25">
      <c r="A331" s="4" t="s">
        <v>304</v>
      </c>
      <c r="B331" s="5" t="s">
        <v>691</v>
      </c>
      <c r="C331" s="6">
        <v>5</v>
      </c>
      <c r="D331" s="6">
        <v>1</v>
      </c>
    </row>
    <row r="332" spans="1:4" x14ac:dyDescent="0.25">
      <c r="A332" s="4" t="s">
        <v>304</v>
      </c>
      <c r="B332" s="5" t="s">
        <v>692</v>
      </c>
      <c r="C332" s="6">
        <v>10</v>
      </c>
      <c r="D332" s="6">
        <v>1</v>
      </c>
    </row>
    <row r="333" spans="1:4" x14ac:dyDescent="0.25">
      <c r="A333" s="4" t="s">
        <v>304</v>
      </c>
      <c r="B333" s="5" t="s">
        <v>693</v>
      </c>
      <c r="C333" s="6">
        <v>10</v>
      </c>
      <c r="D333" s="6">
        <v>1</v>
      </c>
    </row>
    <row r="334" spans="1:4" x14ac:dyDescent="0.25">
      <c r="A334" s="4" t="s">
        <v>304</v>
      </c>
      <c r="B334" s="5" t="s">
        <v>694</v>
      </c>
      <c r="C334" s="6">
        <v>15</v>
      </c>
      <c r="D334" s="6">
        <v>2</v>
      </c>
    </row>
    <row r="335" spans="1:4" x14ac:dyDescent="0.25">
      <c r="A335" s="4" t="s">
        <v>304</v>
      </c>
      <c r="B335" s="5" t="s">
        <v>695</v>
      </c>
      <c r="C335" s="6">
        <v>20</v>
      </c>
      <c r="D335" s="6">
        <v>2</v>
      </c>
    </row>
    <row r="336" spans="1:4" x14ac:dyDescent="0.25">
      <c r="A336" s="4" t="s">
        <v>304</v>
      </c>
      <c r="B336" s="5" t="s">
        <v>696</v>
      </c>
      <c r="C336" s="6">
        <v>25</v>
      </c>
      <c r="D336" s="6">
        <v>2</v>
      </c>
    </row>
    <row r="337" spans="1:4" x14ac:dyDescent="0.25">
      <c r="A337" s="4" t="s">
        <v>304</v>
      </c>
      <c r="B337" s="5" t="s">
        <v>697</v>
      </c>
      <c r="C337" s="6">
        <v>30</v>
      </c>
      <c r="D337" s="6">
        <v>3</v>
      </c>
    </row>
    <row r="338" spans="1:4" x14ac:dyDescent="0.25">
      <c r="A338" s="4" t="s">
        <v>304</v>
      </c>
      <c r="B338" s="5" t="s">
        <v>698</v>
      </c>
      <c r="C338" s="6">
        <v>40</v>
      </c>
      <c r="D338" s="6">
        <v>3</v>
      </c>
    </row>
    <row r="339" spans="1:4" x14ac:dyDescent="0.25">
      <c r="A339" s="4" t="s">
        <v>699</v>
      </c>
      <c r="B339" s="5" t="s">
        <v>643</v>
      </c>
      <c r="C339" s="6"/>
      <c r="D339" s="6"/>
    </row>
    <row r="340" spans="1:4" x14ac:dyDescent="0.25">
      <c r="A340" s="4" t="s">
        <v>339</v>
      </c>
      <c r="B340" s="5" t="s">
        <v>700</v>
      </c>
      <c r="C340" s="6">
        <v>5</v>
      </c>
      <c r="D340" s="6">
        <v>1</v>
      </c>
    </row>
    <row r="341" spans="1:4" x14ac:dyDescent="0.25">
      <c r="A341" s="4" t="s">
        <v>339</v>
      </c>
      <c r="B341" s="5" t="s">
        <v>701</v>
      </c>
      <c r="C341" s="6">
        <v>5</v>
      </c>
      <c r="D341" s="6">
        <v>1</v>
      </c>
    </row>
    <row r="342" spans="1:4" x14ac:dyDescent="0.25">
      <c r="A342" s="4" t="s">
        <v>339</v>
      </c>
      <c r="B342" s="5" t="s">
        <v>565</v>
      </c>
      <c r="C342" s="6">
        <v>10</v>
      </c>
      <c r="D342" s="6">
        <v>1</v>
      </c>
    </row>
    <row r="343" spans="1:4" x14ac:dyDescent="0.25">
      <c r="A343" s="4" t="s">
        <v>339</v>
      </c>
      <c r="B343" s="5" t="s">
        <v>564</v>
      </c>
      <c r="C343" s="6">
        <v>15</v>
      </c>
      <c r="D343" s="6">
        <v>1</v>
      </c>
    </row>
    <row r="344" spans="1:4" x14ac:dyDescent="0.25">
      <c r="A344" s="4" t="s">
        <v>339</v>
      </c>
      <c r="B344" s="5" t="s">
        <v>702</v>
      </c>
      <c r="C344" s="6">
        <v>20</v>
      </c>
      <c r="D344" s="6">
        <v>2</v>
      </c>
    </row>
    <row r="345" spans="1:4" x14ac:dyDescent="0.25">
      <c r="A345" s="4" t="s">
        <v>339</v>
      </c>
      <c r="B345" s="5" t="s">
        <v>703</v>
      </c>
      <c r="C345" s="6">
        <v>25</v>
      </c>
      <c r="D345" s="6">
        <v>2</v>
      </c>
    </row>
    <row r="346" spans="1:4" x14ac:dyDescent="0.25">
      <c r="A346" s="4" t="s">
        <v>339</v>
      </c>
      <c r="B346" s="5" t="s">
        <v>704</v>
      </c>
      <c r="C346" s="6">
        <v>30</v>
      </c>
      <c r="D346" s="6">
        <v>3</v>
      </c>
    </row>
    <row r="347" spans="1:4" x14ac:dyDescent="0.25">
      <c r="A347" s="4" t="s">
        <v>339</v>
      </c>
      <c r="B347" s="5" t="s">
        <v>705</v>
      </c>
      <c r="C347" s="6">
        <v>40</v>
      </c>
      <c r="D347" s="6">
        <v>3</v>
      </c>
    </row>
    <row r="348" spans="1:4" x14ac:dyDescent="0.25">
      <c r="A348" s="4" t="s">
        <v>339</v>
      </c>
      <c r="B348" s="5" t="s">
        <v>706</v>
      </c>
      <c r="C348" s="6">
        <v>15</v>
      </c>
      <c r="D348" s="6"/>
    </row>
    <row r="349" spans="1:4" x14ac:dyDescent="0.25">
      <c r="A349" s="4" t="s">
        <v>339</v>
      </c>
      <c r="B349" s="5" t="s">
        <v>707</v>
      </c>
      <c r="C349" s="6">
        <v>-5</v>
      </c>
      <c r="D349" s="6"/>
    </row>
    <row r="350" spans="1:4" x14ac:dyDescent="0.25">
      <c r="A350" s="4" t="s">
        <v>339</v>
      </c>
      <c r="B350" s="5" t="s">
        <v>268</v>
      </c>
      <c r="C350" s="6">
        <v>-10</v>
      </c>
      <c r="D350" s="6"/>
    </row>
    <row r="351" spans="1:4" x14ac:dyDescent="0.25">
      <c r="A351" s="4" t="s">
        <v>708</v>
      </c>
      <c r="B351" s="5" t="s">
        <v>643</v>
      </c>
      <c r="C351" s="6"/>
      <c r="D351" s="6"/>
    </row>
    <row r="352" spans="1:4" x14ac:dyDescent="0.25">
      <c r="A352" s="4" t="s">
        <v>709</v>
      </c>
      <c r="B352" s="5" t="s">
        <v>643</v>
      </c>
      <c r="C352" s="6"/>
      <c r="D352" s="6"/>
    </row>
    <row r="353" spans="1:4" x14ac:dyDescent="0.25">
      <c r="A353" s="4" t="s">
        <v>710</v>
      </c>
      <c r="B353" s="5" t="s">
        <v>358</v>
      </c>
      <c r="C353" s="6">
        <v>5</v>
      </c>
      <c r="D353" s="6">
        <v>1</v>
      </c>
    </row>
    <row r="354" spans="1:4" x14ac:dyDescent="0.25">
      <c r="A354" s="4" t="s">
        <v>710</v>
      </c>
      <c r="B354" s="5" t="s">
        <v>567</v>
      </c>
      <c r="C354" s="6">
        <v>10</v>
      </c>
      <c r="D354" s="6">
        <v>1</v>
      </c>
    </row>
    <row r="355" spans="1:4" x14ac:dyDescent="0.25">
      <c r="A355" s="4" t="s">
        <v>710</v>
      </c>
      <c r="B355" s="5" t="s">
        <v>344</v>
      </c>
      <c r="C355" s="6">
        <v>15</v>
      </c>
      <c r="D355" s="6">
        <v>1</v>
      </c>
    </row>
    <row r="356" spans="1:4" x14ac:dyDescent="0.25">
      <c r="A356" s="4" t="s">
        <v>710</v>
      </c>
      <c r="B356" s="5" t="s">
        <v>367</v>
      </c>
      <c r="C356" s="6">
        <v>20</v>
      </c>
      <c r="D356" s="6">
        <v>2</v>
      </c>
    </row>
    <row r="357" spans="1:4" x14ac:dyDescent="0.25">
      <c r="A357" s="4" t="s">
        <v>710</v>
      </c>
      <c r="B357" s="5" t="s">
        <v>547</v>
      </c>
      <c r="C357" s="6">
        <v>25</v>
      </c>
      <c r="D357" s="6">
        <v>3</v>
      </c>
    </row>
    <row r="358" spans="1:4" x14ac:dyDescent="0.25">
      <c r="A358" s="4" t="s">
        <v>711</v>
      </c>
      <c r="B358" s="5" t="s">
        <v>643</v>
      </c>
      <c r="C358" s="6"/>
      <c r="D358" s="6"/>
    </row>
    <row r="359" spans="1:4" x14ac:dyDescent="0.25">
      <c r="A359" s="4" t="s">
        <v>712</v>
      </c>
      <c r="B359" s="5" t="s">
        <v>351</v>
      </c>
      <c r="C359" s="6">
        <v>5</v>
      </c>
      <c r="D359" s="6">
        <v>1</v>
      </c>
    </row>
    <row r="360" spans="1:4" x14ac:dyDescent="0.25">
      <c r="A360" s="4" t="s">
        <v>712</v>
      </c>
      <c r="B360" s="5" t="s">
        <v>343</v>
      </c>
      <c r="C360" s="6">
        <v>5</v>
      </c>
      <c r="D360" s="6">
        <v>1</v>
      </c>
    </row>
    <row r="361" spans="1:4" x14ac:dyDescent="0.25">
      <c r="A361" s="4" t="s">
        <v>712</v>
      </c>
      <c r="B361" s="5" t="s">
        <v>345</v>
      </c>
      <c r="C361" s="6">
        <v>10</v>
      </c>
      <c r="D361" s="6">
        <v>2</v>
      </c>
    </row>
    <row r="362" spans="1:4" x14ac:dyDescent="0.25">
      <c r="A362" s="4" t="s">
        <v>712</v>
      </c>
      <c r="B362" s="5" t="s">
        <v>577</v>
      </c>
      <c r="C362" s="6">
        <v>15</v>
      </c>
      <c r="D362" s="6">
        <v>2</v>
      </c>
    </row>
    <row r="363" spans="1:4" x14ac:dyDescent="0.25">
      <c r="A363" s="4" t="s">
        <v>712</v>
      </c>
      <c r="B363" s="5" t="s">
        <v>346</v>
      </c>
      <c r="C363" s="6">
        <v>20</v>
      </c>
      <c r="D363" s="6">
        <v>3</v>
      </c>
    </row>
    <row r="364" spans="1:4" x14ac:dyDescent="0.25">
      <c r="A364" s="4" t="s">
        <v>712</v>
      </c>
      <c r="B364" s="5" t="s">
        <v>348</v>
      </c>
      <c r="C364" s="6">
        <v>25</v>
      </c>
      <c r="D364" s="6">
        <v>3</v>
      </c>
    </row>
    <row r="365" spans="1:4" x14ac:dyDescent="0.25">
      <c r="A365" s="4" t="s">
        <v>713</v>
      </c>
      <c r="B365" s="5" t="s">
        <v>643</v>
      </c>
      <c r="C365" s="6"/>
      <c r="D365" s="6"/>
    </row>
    <row r="366" spans="1:4" x14ac:dyDescent="0.25">
      <c r="A366" s="4" t="s">
        <v>714</v>
      </c>
      <c r="B366" s="5" t="s">
        <v>358</v>
      </c>
      <c r="C366" s="6">
        <v>5</v>
      </c>
      <c r="D366" s="6">
        <v>1</v>
      </c>
    </row>
    <row r="367" spans="1:4" x14ac:dyDescent="0.25">
      <c r="A367" s="4" t="s">
        <v>714</v>
      </c>
      <c r="B367" s="5" t="s">
        <v>567</v>
      </c>
      <c r="C367" s="6">
        <v>5</v>
      </c>
      <c r="D367" s="6">
        <v>1</v>
      </c>
    </row>
    <row r="368" spans="1:4" x14ac:dyDescent="0.25">
      <c r="A368" s="4" t="s">
        <v>714</v>
      </c>
      <c r="B368" s="5" t="s">
        <v>344</v>
      </c>
      <c r="C368" s="6">
        <v>5</v>
      </c>
      <c r="D368" s="6">
        <v>1</v>
      </c>
    </row>
    <row r="369" spans="1:4" x14ac:dyDescent="0.25">
      <c r="A369" s="4" t="s">
        <v>714</v>
      </c>
      <c r="B369" s="5" t="s">
        <v>367</v>
      </c>
      <c r="C369" s="6">
        <v>10</v>
      </c>
      <c r="D369" s="6">
        <v>1</v>
      </c>
    </row>
    <row r="370" spans="1:4" x14ac:dyDescent="0.25">
      <c r="A370" s="4" t="s">
        <v>714</v>
      </c>
      <c r="B370" s="5" t="s">
        <v>547</v>
      </c>
      <c r="C370" s="6">
        <v>15</v>
      </c>
      <c r="D370" s="6">
        <v>2</v>
      </c>
    </row>
    <row r="371" spans="1:4" x14ac:dyDescent="0.25">
      <c r="A371" s="4" t="s">
        <v>714</v>
      </c>
      <c r="B371" s="5" t="s">
        <v>357</v>
      </c>
      <c r="C371" s="6">
        <v>20</v>
      </c>
      <c r="D371" s="6">
        <v>2</v>
      </c>
    </row>
    <row r="372" spans="1:4" x14ac:dyDescent="0.25">
      <c r="A372" s="4" t="s">
        <v>714</v>
      </c>
      <c r="B372" s="5" t="s">
        <v>1031</v>
      </c>
      <c r="C372" s="6">
        <v>25</v>
      </c>
      <c r="D372" s="6">
        <v>3</v>
      </c>
    </row>
    <row r="373" spans="1:4" x14ac:dyDescent="0.25">
      <c r="A373" s="4" t="s">
        <v>714</v>
      </c>
      <c r="B373" s="5" t="s">
        <v>349</v>
      </c>
      <c r="C373" s="6">
        <v>30</v>
      </c>
      <c r="D373" s="6">
        <v>3</v>
      </c>
    </row>
    <row r="374" spans="1:4" x14ac:dyDescent="0.25">
      <c r="A374" s="4" t="s">
        <v>715</v>
      </c>
      <c r="B374" s="5" t="s">
        <v>643</v>
      </c>
      <c r="C374" s="6"/>
      <c r="D374" s="6"/>
    </row>
    <row r="375" spans="1:4" x14ac:dyDescent="0.25">
      <c r="A375" s="4" t="s">
        <v>716</v>
      </c>
      <c r="B375" s="5" t="s">
        <v>358</v>
      </c>
      <c r="C375" s="6">
        <v>5</v>
      </c>
      <c r="D375" s="6">
        <v>1</v>
      </c>
    </row>
    <row r="376" spans="1:4" x14ac:dyDescent="0.25">
      <c r="A376" s="4" t="s">
        <v>716</v>
      </c>
      <c r="B376" s="5" t="s">
        <v>567</v>
      </c>
      <c r="C376" s="6">
        <v>5</v>
      </c>
      <c r="D376" s="6">
        <v>1</v>
      </c>
    </row>
    <row r="377" spans="1:4" x14ac:dyDescent="0.25">
      <c r="A377" s="4" t="s">
        <v>716</v>
      </c>
      <c r="B377" s="5" t="s">
        <v>344</v>
      </c>
      <c r="C377" s="6">
        <v>5</v>
      </c>
      <c r="D377" s="6">
        <v>1</v>
      </c>
    </row>
    <row r="378" spans="1:4" x14ac:dyDescent="0.25">
      <c r="A378" s="4" t="s">
        <v>716</v>
      </c>
      <c r="B378" s="5" t="s">
        <v>367</v>
      </c>
      <c r="C378" s="6">
        <v>10</v>
      </c>
      <c r="D378" s="6">
        <v>1</v>
      </c>
    </row>
    <row r="379" spans="1:4" x14ac:dyDescent="0.25">
      <c r="A379" s="4" t="s">
        <v>716</v>
      </c>
      <c r="B379" s="5" t="s">
        <v>547</v>
      </c>
      <c r="C379" s="6">
        <v>15</v>
      </c>
      <c r="D379" s="6">
        <v>2</v>
      </c>
    </row>
    <row r="380" spans="1:4" x14ac:dyDescent="0.25">
      <c r="A380" s="4" t="s">
        <v>716</v>
      </c>
      <c r="B380" s="5" t="s">
        <v>357</v>
      </c>
      <c r="C380" s="6">
        <v>20</v>
      </c>
      <c r="D380" s="6">
        <v>2</v>
      </c>
    </row>
    <row r="381" spans="1:4" x14ac:dyDescent="0.25">
      <c r="A381" s="4" t="s">
        <v>716</v>
      </c>
      <c r="B381" s="5" t="s">
        <v>1031</v>
      </c>
      <c r="C381" s="6">
        <v>25</v>
      </c>
      <c r="D381" s="6">
        <v>3</v>
      </c>
    </row>
    <row r="382" spans="1:4" x14ac:dyDescent="0.25">
      <c r="A382" s="4" t="s">
        <v>716</v>
      </c>
      <c r="B382" s="5" t="s">
        <v>349</v>
      </c>
      <c r="C382" s="6">
        <v>30</v>
      </c>
      <c r="D382" s="6">
        <v>3</v>
      </c>
    </row>
    <row r="383" spans="1:4" x14ac:dyDescent="0.25">
      <c r="A383" s="4" t="s">
        <v>717</v>
      </c>
      <c r="B383" s="5" t="s">
        <v>643</v>
      </c>
      <c r="C383" s="6"/>
      <c r="D383" s="6"/>
    </row>
    <row r="384" spans="1:4" x14ac:dyDescent="0.25">
      <c r="A384" s="4" t="s">
        <v>718</v>
      </c>
      <c r="B384" s="5" t="s">
        <v>358</v>
      </c>
      <c r="C384" s="6">
        <v>5</v>
      </c>
      <c r="D384" s="6">
        <v>1</v>
      </c>
    </row>
    <row r="385" spans="1:4" x14ac:dyDescent="0.25">
      <c r="A385" s="4" t="s">
        <v>718</v>
      </c>
      <c r="B385" s="5" t="s">
        <v>567</v>
      </c>
      <c r="C385" s="6">
        <v>5</v>
      </c>
      <c r="D385" s="6">
        <v>1</v>
      </c>
    </row>
    <row r="386" spans="1:4" x14ac:dyDescent="0.25">
      <c r="A386" s="4" t="s">
        <v>718</v>
      </c>
      <c r="B386" s="5" t="s">
        <v>344</v>
      </c>
      <c r="C386" s="6">
        <v>5</v>
      </c>
      <c r="D386" s="6">
        <v>1</v>
      </c>
    </row>
    <row r="387" spans="1:4" x14ac:dyDescent="0.25">
      <c r="A387" s="4" t="s">
        <v>718</v>
      </c>
      <c r="B387" s="5" t="s">
        <v>367</v>
      </c>
      <c r="C387" s="6">
        <v>10</v>
      </c>
      <c r="D387" s="6">
        <v>1</v>
      </c>
    </row>
    <row r="388" spans="1:4" x14ac:dyDescent="0.25">
      <c r="A388" s="4" t="s">
        <v>718</v>
      </c>
      <c r="B388" s="5" t="s">
        <v>547</v>
      </c>
      <c r="C388" s="6">
        <v>15</v>
      </c>
      <c r="D388" s="6">
        <v>2</v>
      </c>
    </row>
    <row r="389" spans="1:4" x14ac:dyDescent="0.25">
      <c r="A389" s="4" t="s">
        <v>718</v>
      </c>
      <c r="B389" s="5" t="s">
        <v>357</v>
      </c>
      <c r="C389" s="6">
        <v>20</v>
      </c>
      <c r="D389" s="6">
        <v>2</v>
      </c>
    </row>
    <row r="390" spans="1:4" x14ac:dyDescent="0.25">
      <c r="A390" s="4" t="s">
        <v>718</v>
      </c>
      <c r="B390" s="5" t="s">
        <v>1031</v>
      </c>
      <c r="C390" s="6">
        <v>25</v>
      </c>
      <c r="D390" s="6">
        <v>3</v>
      </c>
    </row>
    <row r="391" spans="1:4" x14ac:dyDescent="0.25">
      <c r="A391" s="4" t="s">
        <v>718</v>
      </c>
      <c r="B391" s="5" t="s">
        <v>349</v>
      </c>
      <c r="C391" s="6">
        <v>30</v>
      </c>
      <c r="D391" s="6">
        <v>3</v>
      </c>
    </row>
    <row r="392" spans="1:4" x14ac:dyDescent="0.25">
      <c r="A392" s="4" t="s">
        <v>719</v>
      </c>
      <c r="B392" s="5" t="s">
        <v>643</v>
      </c>
      <c r="C392" s="6"/>
      <c r="D392" s="6"/>
    </row>
    <row r="393" spans="1:4" x14ac:dyDescent="0.25">
      <c r="A393" s="4" t="s">
        <v>720</v>
      </c>
      <c r="B393" s="5" t="s">
        <v>721</v>
      </c>
      <c r="C393" s="6">
        <v>5</v>
      </c>
      <c r="D393" s="6">
        <v>1</v>
      </c>
    </row>
    <row r="394" spans="1:4" x14ac:dyDescent="0.25">
      <c r="A394" s="4" t="s">
        <v>720</v>
      </c>
      <c r="B394" s="5" t="s">
        <v>722</v>
      </c>
      <c r="C394" s="6">
        <v>5</v>
      </c>
      <c r="D394" s="6">
        <v>1</v>
      </c>
    </row>
    <row r="395" spans="1:4" x14ac:dyDescent="0.25">
      <c r="A395" s="4" t="s">
        <v>720</v>
      </c>
      <c r="B395" s="5" t="s">
        <v>723</v>
      </c>
      <c r="C395" s="6">
        <v>10</v>
      </c>
      <c r="D395" s="6">
        <v>1</v>
      </c>
    </row>
    <row r="396" spans="1:4" x14ac:dyDescent="0.25">
      <c r="A396" s="4" t="s">
        <v>720</v>
      </c>
      <c r="B396" s="5" t="s">
        <v>724</v>
      </c>
      <c r="C396" s="6">
        <v>15</v>
      </c>
      <c r="D396" s="6">
        <v>1</v>
      </c>
    </row>
    <row r="397" spans="1:4" x14ac:dyDescent="0.25">
      <c r="A397" s="4" t="s">
        <v>720</v>
      </c>
      <c r="B397" s="5" t="s">
        <v>725</v>
      </c>
      <c r="C397" s="6">
        <v>20</v>
      </c>
      <c r="D397" s="6">
        <v>2</v>
      </c>
    </row>
    <row r="398" spans="1:4" x14ac:dyDescent="0.25">
      <c r="A398" s="4" t="s">
        <v>720</v>
      </c>
      <c r="B398" s="5" t="s">
        <v>726</v>
      </c>
      <c r="C398" s="6">
        <v>25</v>
      </c>
      <c r="D398" s="6">
        <v>2</v>
      </c>
    </row>
    <row r="399" spans="1:4" x14ac:dyDescent="0.25">
      <c r="A399" s="4" t="s">
        <v>720</v>
      </c>
      <c r="B399" s="5" t="s">
        <v>727</v>
      </c>
      <c r="C399" s="6">
        <v>30</v>
      </c>
      <c r="D399" s="6">
        <v>3</v>
      </c>
    </row>
    <row r="400" spans="1:4" x14ac:dyDescent="0.25">
      <c r="A400" s="4" t="s">
        <v>720</v>
      </c>
      <c r="B400" s="5" t="s">
        <v>728</v>
      </c>
      <c r="C400" s="6">
        <v>40</v>
      </c>
      <c r="D400" s="6">
        <v>3</v>
      </c>
    </row>
    <row r="401" spans="1:4" x14ac:dyDescent="0.25">
      <c r="A401" s="4" t="s">
        <v>720</v>
      </c>
      <c r="B401" s="5" t="s">
        <v>729</v>
      </c>
      <c r="C401" s="6">
        <v>5</v>
      </c>
      <c r="D401" s="6"/>
    </row>
    <row r="402" spans="1:4" x14ac:dyDescent="0.25">
      <c r="A402" s="4" t="s">
        <v>720</v>
      </c>
      <c r="B402" s="5" t="s">
        <v>730</v>
      </c>
      <c r="C402" s="6">
        <v>5</v>
      </c>
      <c r="D402" s="6"/>
    </row>
    <row r="403" spans="1:4" x14ac:dyDescent="0.25">
      <c r="A403" s="4" t="s">
        <v>731</v>
      </c>
      <c r="B403" s="5" t="s">
        <v>643</v>
      </c>
      <c r="C403" s="6"/>
      <c r="D403" s="6"/>
    </row>
    <row r="404" spans="1:4" x14ac:dyDescent="0.25">
      <c r="A404" s="4" t="s">
        <v>732</v>
      </c>
      <c r="B404" s="5" t="s">
        <v>733</v>
      </c>
      <c r="C404" s="6">
        <v>5</v>
      </c>
      <c r="D404" s="6">
        <v>1</v>
      </c>
    </row>
    <row r="405" spans="1:4" x14ac:dyDescent="0.25">
      <c r="A405" s="4" t="s">
        <v>732</v>
      </c>
      <c r="B405" s="5" t="s">
        <v>734</v>
      </c>
      <c r="C405" s="6">
        <v>5</v>
      </c>
      <c r="D405" s="6">
        <v>1</v>
      </c>
    </row>
    <row r="406" spans="1:4" x14ac:dyDescent="0.25">
      <c r="A406" s="4" t="s">
        <v>732</v>
      </c>
      <c r="B406" s="5" t="s">
        <v>735</v>
      </c>
      <c r="C406" s="6">
        <v>10</v>
      </c>
      <c r="D406" s="6">
        <v>1</v>
      </c>
    </row>
    <row r="407" spans="1:4" x14ac:dyDescent="0.25">
      <c r="A407" s="4" t="s">
        <v>732</v>
      </c>
      <c r="B407" s="5" t="s">
        <v>736</v>
      </c>
      <c r="C407" s="6">
        <v>15</v>
      </c>
      <c r="D407" s="6">
        <v>1</v>
      </c>
    </row>
    <row r="408" spans="1:4" x14ac:dyDescent="0.25">
      <c r="A408" s="4" t="s">
        <v>732</v>
      </c>
      <c r="B408" s="5" t="s">
        <v>737</v>
      </c>
      <c r="C408" s="6">
        <v>20</v>
      </c>
      <c r="D408" s="6">
        <v>2</v>
      </c>
    </row>
    <row r="409" spans="1:4" x14ac:dyDescent="0.25">
      <c r="A409" s="4" t="s">
        <v>732</v>
      </c>
      <c r="B409" s="5" t="s">
        <v>738</v>
      </c>
      <c r="C409" s="6">
        <v>25</v>
      </c>
      <c r="D409" s="6">
        <v>2</v>
      </c>
    </row>
    <row r="410" spans="1:4" x14ac:dyDescent="0.25">
      <c r="A410" s="4" t="s">
        <v>732</v>
      </c>
      <c r="B410" s="5" t="s">
        <v>739</v>
      </c>
      <c r="C410" s="6">
        <v>30</v>
      </c>
      <c r="D410" s="6">
        <v>3</v>
      </c>
    </row>
    <row r="411" spans="1:4" x14ac:dyDescent="0.25">
      <c r="A411" s="4" t="s">
        <v>732</v>
      </c>
      <c r="B411" s="5" t="s">
        <v>740</v>
      </c>
      <c r="C411" s="6">
        <v>40</v>
      </c>
      <c r="D411" s="6">
        <v>3</v>
      </c>
    </row>
    <row r="412" spans="1:4" x14ac:dyDescent="0.25">
      <c r="A412" s="4" t="s">
        <v>741</v>
      </c>
      <c r="B412" s="5" t="s">
        <v>643</v>
      </c>
      <c r="C412" s="6"/>
      <c r="D412" s="6"/>
    </row>
    <row r="413" spans="1:4" x14ac:dyDescent="0.25">
      <c r="A413" s="4" t="s">
        <v>742</v>
      </c>
      <c r="B413" s="5" t="s">
        <v>743</v>
      </c>
      <c r="C413" s="6">
        <v>5</v>
      </c>
      <c r="D413" s="6">
        <v>1</v>
      </c>
    </row>
    <row r="414" spans="1:4" x14ac:dyDescent="0.25">
      <c r="A414" s="4" t="s">
        <v>742</v>
      </c>
      <c r="B414" s="5" t="s">
        <v>744</v>
      </c>
      <c r="C414" s="6">
        <v>5</v>
      </c>
      <c r="D414" s="6">
        <v>1</v>
      </c>
    </row>
    <row r="415" spans="1:4" x14ac:dyDescent="0.25">
      <c r="A415" s="4" t="s">
        <v>742</v>
      </c>
      <c r="B415" s="5" t="s">
        <v>745</v>
      </c>
      <c r="C415" s="6">
        <v>10</v>
      </c>
      <c r="D415" s="6">
        <v>1</v>
      </c>
    </row>
    <row r="416" spans="1:4" x14ac:dyDescent="0.25">
      <c r="A416" s="4" t="s">
        <v>742</v>
      </c>
      <c r="B416" s="5" t="s">
        <v>746</v>
      </c>
      <c r="C416" s="6">
        <v>15</v>
      </c>
      <c r="D416" s="6">
        <v>1</v>
      </c>
    </row>
    <row r="417" spans="1:4" x14ac:dyDescent="0.25">
      <c r="A417" s="4" t="s">
        <v>742</v>
      </c>
      <c r="B417" s="5" t="s">
        <v>747</v>
      </c>
      <c r="C417" s="6">
        <v>20</v>
      </c>
      <c r="D417" s="6">
        <v>2</v>
      </c>
    </row>
    <row r="418" spans="1:4" x14ac:dyDescent="0.25">
      <c r="A418" s="4" t="s">
        <v>742</v>
      </c>
      <c r="B418" s="5" t="s">
        <v>748</v>
      </c>
      <c r="C418" s="6">
        <v>25</v>
      </c>
      <c r="D418" s="6">
        <v>2</v>
      </c>
    </row>
    <row r="419" spans="1:4" x14ac:dyDescent="0.25">
      <c r="A419" s="4" t="s">
        <v>742</v>
      </c>
      <c r="B419" s="5" t="s">
        <v>749</v>
      </c>
      <c r="C419" s="6">
        <v>30</v>
      </c>
      <c r="D419" s="6">
        <v>3</v>
      </c>
    </row>
    <row r="420" spans="1:4" x14ac:dyDescent="0.25">
      <c r="A420" s="4" t="s">
        <v>742</v>
      </c>
      <c r="B420" s="5" t="s">
        <v>750</v>
      </c>
      <c r="C420" s="6">
        <v>40</v>
      </c>
      <c r="D420" s="6">
        <v>3</v>
      </c>
    </row>
    <row r="421" spans="1:4" x14ac:dyDescent="0.25">
      <c r="A421" s="4" t="s">
        <v>751</v>
      </c>
      <c r="B421" s="5" t="s">
        <v>643</v>
      </c>
      <c r="C421" s="6"/>
      <c r="D421" s="6"/>
    </row>
    <row r="422" spans="1:4" x14ac:dyDescent="0.25">
      <c r="A422" s="4" t="s">
        <v>752</v>
      </c>
      <c r="B422" s="5" t="s">
        <v>225</v>
      </c>
      <c r="C422" s="6">
        <v>5</v>
      </c>
      <c r="D422" s="6">
        <v>1</v>
      </c>
    </row>
    <row r="423" spans="1:4" x14ac:dyDescent="0.25">
      <c r="A423" s="4" t="s">
        <v>752</v>
      </c>
      <c r="B423" s="5" t="s">
        <v>226</v>
      </c>
      <c r="C423" s="6">
        <v>10</v>
      </c>
      <c r="D423" s="6">
        <v>1</v>
      </c>
    </row>
    <row r="424" spans="1:4" x14ac:dyDescent="0.25">
      <c r="A424" s="4" t="s">
        <v>752</v>
      </c>
      <c r="B424" s="5" t="s">
        <v>753</v>
      </c>
      <c r="C424" s="6">
        <v>5</v>
      </c>
      <c r="D424" s="6">
        <v>1</v>
      </c>
    </row>
    <row r="425" spans="1:4" x14ac:dyDescent="0.25">
      <c r="A425" s="4" t="s">
        <v>752</v>
      </c>
      <c r="B425" s="5" t="s">
        <v>754</v>
      </c>
      <c r="C425" s="6">
        <v>5</v>
      </c>
      <c r="D425" s="6">
        <v>1</v>
      </c>
    </row>
    <row r="426" spans="1:4" x14ac:dyDescent="0.25">
      <c r="A426" s="4" t="s">
        <v>752</v>
      </c>
      <c r="B426" s="5" t="s">
        <v>755</v>
      </c>
      <c r="C426" s="6">
        <v>5</v>
      </c>
      <c r="D426" s="6">
        <v>1</v>
      </c>
    </row>
    <row r="427" spans="1:4" x14ac:dyDescent="0.25">
      <c r="A427" s="4" t="s">
        <v>752</v>
      </c>
      <c r="B427" s="5" t="s">
        <v>227</v>
      </c>
      <c r="C427" s="6">
        <v>15</v>
      </c>
      <c r="D427" s="6">
        <v>1</v>
      </c>
    </row>
    <row r="428" spans="1:4" x14ac:dyDescent="0.25">
      <c r="A428" s="4" t="s">
        <v>752</v>
      </c>
      <c r="B428" s="5" t="s">
        <v>756</v>
      </c>
      <c r="C428" s="6">
        <v>25</v>
      </c>
      <c r="D428" s="6">
        <v>2</v>
      </c>
    </row>
    <row r="429" spans="1:4" x14ac:dyDescent="0.25">
      <c r="A429" s="4" t="s">
        <v>757</v>
      </c>
      <c r="B429" s="5" t="s">
        <v>643</v>
      </c>
      <c r="C429" s="6"/>
      <c r="D429" s="6"/>
    </row>
    <row r="430" spans="1:4" x14ac:dyDescent="0.25">
      <c r="A430" s="4" t="s">
        <v>758</v>
      </c>
      <c r="B430" s="5" t="s">
        <v>643</v>
      </c>
      <c r="C430" s="6"/>
      <c r="D430" s="6"/>
    </row>
    <row r="431" spans="1:4" x14ac:dyDescent="0.25">
      <c r="A431" s="4" t="s">
        <v>759</v>
      </c>
      <c r="B431" s="5" t="s">
        <v>919</v>
      </c>
      <c r="C431" s="6">
        <v>5</v>
      </c>
      <c r="D431" s="6">
        <v>1</v>
      </c>
    </row>
    <row r="432" spans="1:4" x14ac:dyDescent="0.25">
      <c r="A432" s="4" t="s">
        <v>760</v>
      </c>
      <c r="B432" s="5" t="s">
        <v>643</v>
      </c>
      <c r="C432" s="6"/>
      <c r="D432" s="6"/>
    </row>
    <row r="433" spans="1:4" x14ac:dyDescent="0.25">
      <c r="A433" s="4" t="s">
        <v>248</v>
      </c>
      <c r="B433" s="5" t="s">
        <v>761</v>
      </c>
      <c r="C433" s="6">
        <v>5</v>
      </c>
      <c r="D433" s="6">
        <v>1</v>
      </c>
    </row>
    <row r="434" spans="1:4" x14ac:dyDescent="0.25">
      <c r="A434" s="4" t="s">
        <v>248</v>
      </c>
      <c r="B434" s="5" t="s">
        <v>762</v>
      </c>
      <c r="C434" s="6">
        <v>5</v>
      </c>
      <c r="D434" s="6">
        <v>1</v>
      </c>
    </row>
    <row r="435" spans="1:4" x14ac:dyDescent="0.25">
      <c r="A435" s="4" t="s">
        <v>248</v>
      </c>
      <c r="B435" s="5" t="s">
        <v>249</v>
      </c>
      <c r="C435" s="6">
        <v>5</v>
      </c>
      <c r="D435" s="6">
        <v>1</v>
      </c>
    </row>
    <row r="436" spans="1:4" x14ac:dyDescent="0.25">
      <c r="A436" s="4" t="s">
        <v>248</v>
      </c>
      <c r="B436" s="5" t="s">
        <v>763</v>
      </c>
      <c r="C436" s="6">
        <v>5</v>
      </c>
      <c r="D436" s="6">
        <v>1</v>
      </c>
    </row>
    <row r="437" spans="1:4" x14ac:dyDescent="0.25">
      <c r="A437" s="4" t="s">
        <v>248</v>
      </c>
      <c r="B437" s="5" t="s">
        <v>546</v>
      </c>
      <c r="C437" s="6">
        <v>5</v>
      </c>
      <c r="D437" s="6">
        <v>1</v>
      </c>
    </row>
    <row r="438" spans="1:4" x14ac:dyDescent="0.25">
      <c r="A438" s="4" t="s">
        <v>248</v>
      </c>
      <c r="B438" s="5" t="s">
        <v>764</v>
      </c>
      <c r="C438" s="6">
        <v>5</v>
      </c>
      <c r="D438" s="6">
        <v>1</v>
      </c>
    </row>
    <row r="439" spans="1:4" x14ac:dyDescent="0.25">
      <c r="A439" s="4" t="s">
        <v>765</v>
      </c>
      <c r="B439" s="5" t="s">
        <v>643</v>
      </c>
      <c r="C439" s="6"/>
      <c r="D439" s="6"/>
    </row>
    <row r="440" spans="1:4" x14ac:dyDescent="0.25">
      <c r="A440" s="4" t="s">
        <v>766</v>
      </c>
      <c r="B440" s="5" t="s">
        <v>767</v>
      </c>
      <c r="C440" s="6">
        <v>5</v>
      </c>
      <c r="D440" s="6">
        <v>1</v>
      </c>
    </row>
    <row r="441" spans="1:4" x14ac:dyDescent="0.25">
      <c r="A441" s="4" t="s">
        <v>766</v>
      </c>
      <c r="B441" s="5" t="s">
        <v>547</v>
      </c>
      <c r="C441" s="6">
        <v>5</v>
      </c>
      <c r="D441" s="6">
        <v>1</v>
      </c>
    </row>
    <row r="442" spans="1:4" x14ac:dyDescent="0.25">
      <c r="A442" s="4" t="s">
        <v>766</v>
      </c>
      <c r="B442" s="5" t="s">
        <v>576</v>
      </c>
      <c r="C442" s="6">
        <v>10</v>
      </c>
      <c r="D442" s="6">
        <v>1</v>
      </c>
    </row>
    <row r="443" spans="1:4" x14ac:dyDescent="0.25">
      <c r="A443" s="4" t="s">
        <v>766</v>
      </c>
      <c r="B443" s="5" t="s">
        <v>683</v>
      </c>
      <c r="C443" s="6">
        <v>15</v>
      </c>
      <c r="D443" s="6">
        <v>2</v>
      </c>
    </row>
    <row r="444" spans="1:4" x14ac:dyDescent="0.25">
      <c r="A444" s="4" t="s">
        <v>766</v>
      </c>
      <c r="B444" s="5" t="s">
        <v>684</v>
      </c>
      <c r="C444" s="6">
        <v>20</v>
      </c>
      <c r="D444" s="6">
        <v>3</v>
      </c>
    </row>
    <row r="445" spans="1:4" x14ac:dyDescent="0.25">
      <c r="A445" s="4" t="s">
        <v>766</v>
      </c>
      <c r="B445" s="5" t="s">
        <v>768</v>
      </c>
      <c r="C445" s="6">
        <v>10</v>
      </c>
      <c r="D445" s="6"/>
    </row>
    <row r="446" spans="1:4" x14ac:dyDescent="0.25">
      <c r="A446" s="4" t="s">
        <v>766</v>
      </c>
      <c r="B446" s="5" t="s">
        <v>769</v>
      </c>
      <c r="C446" s="6">
        <v>5</v>
      </c>
      <c r="D446" s="6"/>
    </row>
    <row r="447" spans="1:4" x14ac:dyDescent="0.25">
      <c r="A447" s="4" t="s">
        <v>766</v>
      </c>
      <c r="B447" s="5" t="s">
        <v>770</v>
      </c>
      <c r="C447" s="6">
        <v>10</v>
      </c>
      <c r="D447" s="6"/>
    </row>
    <row r="448" spans="1:4" x14ac:dyDescent="0.25">
      <c r="A448" s="4" t="s">
        <v>766</v>
      </c>
      <c r="B448" s="5" t="s">
        <v>771</v>
      </c>
      <c r="C448" s="6">
        <v>15</v>
      </c>
      <c r="D448" s="6"/>
    </row>
    <row r="449" spans="1:4" x14ac:dyDescent="0.25">
      <c r="A449" s="4" t="s">
        <v>766</v>
      </c>
      <c r="B449" s="5" t="s">
        <v>772</v>
      </c>
      <c r="C449" s="6">
        <v>20</v>
      </c>
      <c r="D449" s="6"/>
    </row>
    <row r="450" spans="1:4" x14ac:dyDescent="0.25">
      <c r="A450" s="4" t="s">
        <v>773</v>
      </c>
      <c r="B450" s="5" t="s">
        <v>643</v>
      </c>
      <c r="C450" s="6"/>
      <c r="D450" s="6"/>
    </row>
    <row r="451" spans="1:4" x14ac:dyDescent="0.25">
      <c r="A451" s="4" t="s">
        <v>531</v>
      </c>
      <c r="B451" s="5" t="s">
        <v>919</v>
      </c>
      <c r="C451" s="6">
        <v>10</v>
      </c>
      <c r="D451" s="6">
        <v>1</v>
      </c>
    </row>
    <row r="452" spans="1:4" x14ac:dyDescent="0.25">
      <c r="A452" s="4" t="s">
        <v>774</v>
      </c>
      <c r="B452" s="5" t="s">
        <v>643</v>
      </c>
      <c r="C452" s="6"/>
      <c r="D452" s="6"/>
    </row>
    <row r="453" spans="1:4" x14ac:dyDescent="0.25">
      <c r="A453" s="4" t="s">
        <v>775</v>
      </c>
      <c r="B453" s="5" t="s">
        <v>776</v>
      </c>
      <c r="C453" s="6">
        <v>5</v>
      </c>
      <c r="D453" s="6">
        <v>1</v>
      </c>
    </row>
    <row r="454" spans="1:4" x14ac:dyDescent="0.25">
      <c r="A454" s="4" t="s">
        <v>775</v>
      </c>
      <c r="B454" s="5" t="s">
        <v>777</v>
      </c>
      <c r="C454" s="6">
        <v>10</v>
      </c>
      <c r="D454" s="6">
        <v>1</v>
      </c>
    </row>
    <row r="455" spans="1:4" x14ac:dyDescent="0.25">
      <c r="A455" s="4" t="s">
        <v>775</v>
      </c>
      <c r="B455" s="5" t="s">
        <v>778</v>
      </c>
      <c r="C455" s="6">
        <v>15</v>
      </c>
      <c r="D455" s="6">
        <v>2</v>
      </c>
    </row>
    <row r="456" spans="1:4" x14ac:dyDescent="0.25">
      <c r="A456" s="4" t="s">
        <v>775</v>
      </c>
      <c r="B456" s="5" t="s">
        <v>779</v>
      </c>
      <c r="C456" s="6">
        <v>20</v>
      </c>
      <c r="D456" s="6">
        <v>2</v>
      </c>
    </row>
    <row r="457" spans="1:4" x14ac:dyDescent="0.25">
      <c r="A457" s="4" t="s">
        <v>775</v>
      </c>
      <c r="B457" s="5" t="s">
        <v>780</v>
      </c>
      <c r="C457" s="6">
        <v>25</v>
      </c>
      <c r="D457" s="6">
        <v>2</v>
      </c>
    </row>
    <row r="458" spans="1:4" x14ac:dyDescent="0.25">
      <c r="A458" s="4" t="s">
        <v>775</v>
      </c>
      <c r="B458" s="5" t="s">
        <v>781</v>
      </c>
      <c r="C458" s="6">
        <v>30</v>
      </c>
      <c r="D458" s="6">
        <v>3</v>
      </c>
    </row>
    <row r="459" spans="1:4" x14ac:dyDescent="0.25">
      <c r="A459" s="4" t="s">
        <v>782</v>
      </c>
      <c r="B459" s="5" t="s">
        <v>643</v>
      </c>
      <c r="C459" s="6"/>
      <c r="D459" s="6"/>
    </row>
    <row r="460" spans="1:4" x14ac:dyDescent="0.25">
      <c r="A460" s="4" t="s">
        <v>334</v>
      </c>
      <c r="B460" s="5" t="s">
        <v>861</v>
      </c>
      <c r="C460" s="6">
        <v>5</v>
      </c>
      <c r="D460" s="6">
        <v>1</v>
      </c>
    </row>
    <row r="461" spans="1:4" x14ac:dyDescent="0.25">
      <c r="A461" s="4" t="s">
        <v>334</v>
      </c>
      <c r="B461" s="5" t="s">
        <v>862</v>
      </c>
      <c r="C461" s="6">
        <v>10</v>
      </c>
      <c r="D461" s="6">
        <v>1</v>
      </c>
    </row>
    <row r="462" spans="1:4" x14ac:dyDescent="0.25">
      <c r="A462" s="4" t="s">
        <v>334</v>
      </c>
      <c r="B462" s="5" t="s">
        <v>863</v>
      </c>
      <c r="C462" s="6">
        <v>10</v>
      </c>
      <c r="D462" s="6">
        <v>1</v>
      </c>
    </row>
    <row r="463" spans="1:4" x14ac:dyDescent="0.25">
      <c r="A463" s="4" t="s">
        <v>334</v>
      </c>
      <c r="B463" s="5" t="s">
        <v>864</v>
      </c>
      <c r="C463" s="6">
        <v>15</v>
      </c>
      <c r="D463" s="6">
        <v>1</v>
      </c>
    </row>
    <row r="464" spans="1:4" x14ac:dyDescent="0.25">
      <c r="A464" s="4" t="s">
        <v>334</v>
      </c>
      <c r="B464" s="5" t="s">
        <v>865</v>
      </c>
      <c r="C464" s="6">
        <v>20</v>
      </c>
      <c r="D464" s="6">
        <v>1</v>
      </c>
    </row>
    <row r="465" spans="1:4" x14ac:dyDescent="0.25">
      <c r="A465" s="4" t="s">
        <v>334</v>
      </c>
      <c r="B465" s="5" t="s">
        <v>365</v>
      </c>
      <c r="C465" s="6">
        <v>25</v>
      </c>
      <c r="D465" s="6">
        <v>2</v>
      </c>
    </row>
    <row r="466" spans="1:4" x14ac:dyDescent="0.25">
      <c r="A466" s="4" t="s">
        <v>334</v>
      </c>
      <c r="B466" s="5" t="s">
        <v>361</v>
      </c>
      <c r="C466" s="6">
        <v>30</v>
      </c>
      <c r="D466" s="6">
        <v>2</v>
      </c>
    </row>
    <row r="467" spans="1:4" x14ac:dyDescent="0.25">
      <c r="A467" s="4" t="s">
        <v>334</v>
      </c>
      <c r="B467" s="5" t="s">
        <v>866</v>
      </c>
      <c r="C467" s="6">
        <v>35</v>
      </c>
      <c r="D467" s="6">
        <v>3</v>
      </c>
    </row>
    <row r="468" spans="1:4" x14ac:dyDescent="0.25">
      <c r="A468" s="4" t="s">
        <v>334</v>
      </c>
      <c r="B468" s="5" t="s">
        <v>867</v>
      </c>
      <c r="C468" s="6">
        <v>40</v>
      </c>
      <c r="D468" s="6">
        <v>3</v>
      </c>
    </row>
    <row r="469" spans="1:4" x14ac:dyDescent="0.25">
      <c r="A469" s="4" t="s">
        <v>334</v>
      </c>
      <c r="B469" s="5" t="s">
        <v>783</v>
      </c>
      <c r="C469" s="6">
        <v>5</v>
      </c>
      <c r="D469" s="6"/>
    </row>
    <row r="470" spans="1:4" x14ac:dyDescent="0.25">
      <c r="A470" s="4" t="s">
        <v>784</v>
      </c>
      <c r="B470" s="5" t="s">
        <v>643</v>
      </c>
      <c r="C470" s="6"/>
      <c r="D470" s="6"/>
    </row>
    <row r="471" spans="1:4" x14ac:dyDescent="0.25">
      <c r="A471" s="4" t="s">
        <v>785</v>
      </c>
      <c r="B471" s="5" t="s">
        <v>919</v>
      </c>
      <c r="C471" s="6">
        <v>5</v>
      </c>
      <c r="D471" s="6">
        <v>1</v>
      </c>
    </row>
    <row r="472" spans="1:4" x14ac:dyDescent="0.25">
      <c r="A472" s="4" t="s">
        <v>786</v>
      </c>
      <c r="B472" s="5" t="s">
        <v>643</v>
      </c>
      <c r="C472" s="6"/>
      <c r="D472" s="6"/>
    </row>
    <row r="473" spans="1:4" x14ac:dyDescent="0.25">
      <c r="A473" s="4" t="s">
        <v>787</v>
      </c>
      <c r="B473" s="5" t="s">
        <v>788</v>
      </c>
      <c r="C473" s="6">
        <v>5</v>
      </c>
      <c r="D473" s="6">
        <v>1</v>
      </c>
    </row>
    <row r="474" spans="1:4" x14ac:dyDescent="0.25">
      <c r="A474" s="4" t="s">
        <v>787</v>
      </c>
      <c r="B474" s="5" t="s">
        <v>789</v>
      </c>
      <c r="C474" s="6">
        <v>5</v>
      </c>
      <c r="D474" s="6">
        <v>1</v>
      </c>
    </row>
    <row r="475" spans="1:4" x14ac:dyDescent="0.25">
      <c r="A475" s="4" t="s">
        <v>787</v>
      </c>
      <c r="B475" s="5" t="s">
        <v>790</v>
      </c>
      <c r="C475" s="6">
        <v>10</v>
      </c>
      <c r="D475" s="6">
        <v>1</v>
      </c>
    </row>
    <row r="476" spans="1:4" x14ac:dyDescent="0.25">
      <c r="A476" s="4" t="s">
        <v>787</v>
      </c>
      <c r="B476" s="5" t="s">
        <v>528</v>
      </c>
      <c r="C476" s="6">
        <v>15</v>
      </c>
      <c r="D476" s="6">
        <v>1</v>
      </c>
    </row>
    <row r="477" spans="1:4" x14ac:dyDescent="0.25">
      <c r="A477" s="4" t="s">
        <v>787</v>
      </c>
      <c r="B477" s="5" t="s">
        <v>791</v>
      </c>
      <c r="C477" s="6">
        <v>20</v>
      </c>
      <c r="D477" s="6">
        <v>1</v>
      </c>
    </row>
    <row r="478" spans="1:4" x14ac:dyDescent="0.25">
      <c r="A478" s="4" t="s">
        <v>787</v>
      </c>
      <c r="B478" s="5" t="s">
        <v>792</v>
      </c>
      <c r="C478" s="6">
        <v>25</v>
      </c>
      <c r="D478" s="6">
        <v>1</v>
      </c>
    </row>
    <row r="479" spans="1:4" x14ac:dyDescent="0.25">
      <c r="A479" s="4" t="s">
        <v>787</v>
      </c>
      <c r="B479" s="5" t="s">
        <v>366</v>
      </c>
      <c r="C479" s="6">
        <v>30</v>
      </c>
      <c r="D479" s="6">
        <v>2</v>
      </c>
    </row>
    <row r="480" spans="1:4" x14ac:dyDescent="0.25">
      <c r="A480" s="4" t="s">
        <v>787</v>
      </c>
      <c r="B480" s="5" t="s">
        <v>793</v>
      </c>
      <c r="C480" s="6">
        <v>35</v>
      </c>
      <c r="D480" s="6">
        <v>2</v>
      </c>
    </row>
    <row r="481" spans="1:4" x14ac:dyDescent="0.25">
      <c r="A481" s="4" t="s">
        <v>787</v>
      </c>
      <c r="B481" s="5" t="s">
        <v>794</v>
      </c>
      <c r="C481" s="6">
        <v>40</v>
      </c>
      <c r="D481" s="6">
        <v>3</v>
      </c>
    </row>
    <row r="482" spans="1:4" x14ac:dyDescent="0.25">
      <c r="A482" s="4" t="s">
        <v>787</v>
      </c>
      <c r="B482" s="5" t="s">
        <v>919</v>
      </c>
      <c r="C482" s="6"/>
      <c r="D482" s="6"/>
    </row>
    <row r="483" spans="1:4" x14ac:dyDescent="0.25">
      <c r="A483" s="4" t="s">
        <v>787</v>
      </c>
      <c r="B483" s="5" t="s">
        <v>795</v>
      </c>
      <c r="C483" s="6">
        <v>5</v>
      </c>
      <c r="D483" s="6"/>
    </row>
    <row r="484" spans="1:4" x14ac:dyDescent="0.25">
      <c r="A484" s="4" t="s">
        <v>787</v>
      </c>
      <c r="B484" s="5" t="s">
        <v>796</v>
      </c>
      <c r="C484" s="6">
        <v>10</v>
      </c>
      <c r="D484" s="6"/>
    </row>
    <row r="485" spans="1:4" x14ac:dyDescent="0.25">
      <c r="A485" s="4" t="s">
        <v>787</v>
      </c>
      <c r="B485" s="5" t="s">
        <v>797</v>
      </c>
      <c r="C485" s="6">
        <v>15</v>
      </c>
      <c r="D485" s="6"/>
    </row>
    <row r="486" spans="1:4" x14ac:dyDescent="0.25">
      <c r="A486" s="4" t="s">
        <v>798</v>
      </c>
      <c r="B486" s="5" t="s">
        <v>643</v>
      </c>
      <c r="C486" s="6"/>
      <c r="D486" s="6"/>
    </row>
    <row r="487" spans="1:4" x14ac:dyDescent="0.25">
      <c r="A487" s="4" t="s">
        <v>538</v>
      </c>
      <c r="B487" s="5" t="s">
        <v>799</v>
      </c>
      <c r="C487" s="6">
        <v>5</v>
      </c>
      <c r="D487" s="6">
        <v>1</v>
      </c>
    </row>
    <row r="488" spans="1:4" x14ac:dyDescent="0.25">
      <c r="A488" s="4" t="s">
        <v>538</v>
      </c>
      <c r="B488" s="5" t="s">
        <v>800</v>
      </c>
      <c r="C488" s="6">
        <v>5</v>
      </c>
      <c r="D488" s="6">
        <v>1</v>
      </c>
    </row>
    <row r="489" spans="1:4" x14ac:dyDescent="0.25">
      <c r="A489" s="4" t="s">
        <v>538</v>
      </c>
      <c r="B489" s="5" t="s">
        <v>801</v>
      </c>
      <c r="C489" s="6">
        <v>10</v>
      </c>
      <c r="D489" s="6">
        <v>1</v>
      </c>
    </row>
    <row r="490" spans="1:4" x14ac:dyDescent="0.25">
      <c r="A490" s="4" t="s">
        <v>538</v>
      </c>
      <c r="B490" s="5" t="s">
        <v>802</v>
      </c>
      <c r="C490" s="6">
        <v>10</v>
      </c>
      <c r="D490" s="6">
        <v>1</v>
      </c>
    </row>
    <row r="491" spans="1:4" x14ac:dyDescent="0.25">
      <c r="A491" s="4" t="s">
        <v>538</v>
      </c>
      <c r="B491" s="5" t="s">
        <v>557</v>
      </c>
      <c r="C491" s="6">
        <v>15</v>
      </c>
      <c r="D491" s="6">
        <v>2</v>
      </c>
    </row>
    <row r="492" spans="1:4" x14ac:dyDescent="0.25">
      <c r="A492" s="4" t="s">
        <v>538</v>
      </c>
      <c r="B492" s="5" t="s">
        <v>803</v>
      </c>
      <c r="C492" s="6">
        <v>20</v>
      </c>
      <c r="D492" s="6">
        <v>2</v>
      </c>
    </row>
    <row r="493" spans="1:4" x14ac:dyDescent="0.25">
      <c r="A493" s="4" t="s">
        <v>538</v>
      </c>
      <c r="B493" s="5" t="s">
        <v>804</v>
      </c>
      <c r="C493" s="6">
        <v>25</v>
      </c>
      <c r="D493" s="6">
        <v>2</v>
      </c>
    </row>
    <row r="494" spans="1:4" x14ac:dyDescent="0.25">
      <c r="A494" s="4" t="s">
        <v>538</v>
      </c>
      <c r="B494" s="5" t="s">
        <v>805</v>
      </c>
      <c r="C494" s="6">
        <v>30</v>
      </c>
      <c r="D494" s="6">
        <v>3</v>
      </c>
    </row>
    <row r="495" spans="1:4" x14ac:dyDescent="0.25">
      <c r="A495" s="4" t="s">
        <v>538</v>
      </c>
      <c r="B495" s="5" t="s">
        <v>919</v>
      </c>
      <c r="C495" s="6"/>
      <c r="D495" s="6"/>
    </row>
    <row r="496" spans="1:4" x14ac:dyDescent="0.25">
      <c r="A496" s="4" t="s">
        <v>538</v>
      </c>
      <c r="B496" s="5" t="s">
        <v>806</v>
      </c>
      <c r="C496" s="6">
        <v>5</v>
      </c>
      <c r="D496" s="6">
        <v>1</v>
      </c>
    </row>
    <row r="497" spans="1:4" x14ac:dyDescent="0.25">
      <c r="A497" s="4" t="s">
        <v>538</v>
      </c>
      <c r="B497" s="5" t="s">
        <v>807</v>
      </c>
      <c r="C497" s="6">
        <v>10</v>
      </c>
      <c r="D497" s="6">
        <v>1</v>
      </c>
    </row>
    <row r="498" spans="1:4" x14ac:dyDescent="0.25">
      <c r="A498" s="4" t="s">
        <v>538</v>
      </c>
      <c r="B498" s="5" t="s">
        <v>808</v>
      </c>
      <c r="C498" s="6">
        <v>10</v>
      </c>
      <c r="D498" s="6">
        <v>1</v>
      </c>
    </row>
    <row r="499" spans="1:4" x14ac:dyDescent="0.25">
      <c r="A499" s="4" t="s">
        <v>538</v>
      </c>
      <c r="B499" s="5" t="s">
        <v>809</v>
      </c>
      <c r="C499" s="6">
        <v>15</v>
      </c>
      <c r="D499" s="6">
        <v>1</v>
      </c>
    </row>
    <row r="500" spans="1:4" x14ac:dyDescent="0.25">
      <c r="A500" s="4" t="s">
        <v>538</v>
      </c>
      <c r="B500" s="5" t="s">
        <v>810</v>
      </c>
      <c r="C500" s="6">
        <v>15</v>
      </c>
      <c r="D500" s="6">
        <v>1</v>
      </c>
    </row>
    <row r="501" spans="1:4" x14ac:dyDescent="0.25">
      <c r="A501" s="4" t="s">
        <v>538</v>
      </c>
      <c r="B501" s="5" t="s">
        <v>811</v>
      </c>
      <c r="C501" s="6">
        <v>20</v>
      </c>
      <c r="D501" s="6">
        <v>2</v>
      </c>
    </row>
    <row r="502" spans="1:4" x14ac:dyDescent="0.25">
      <c r="A502" s="4" t="s">
        <v>538</v>
      </c>
      <c r="B502" s="5" t="s">
        <v>558</v>
      </c>
      <c r="C502" s="6">
        <v>20</v>
      </c>
      <c r="D502" s="6">
        <v>2</v>
      </c>
    </row>
    <row r="503" spans="1:4" x14ac:dyDescent="0.25">
      <c r="A503" s="4" t="s">
        <v>538</v>
      </c>
      <c r="B503" s="5" t="s">
        <v>812</v>
      </c>
      <c r="C503" s="6">
        <v>30</v>
      </c>
      <c r="D503" s="6">
        <v>3</v>
      </c>
    </row>
    <row r="504" spans="1:4" x14ac:dyDescent="0.25">
      <c r="A504" s="4" t="s">
        <v>538</v>
      </c>
      <c r="B504" s="5" t="s">
        <v>813</v>
      </c>
      <c r="C504" s="6">
        <v>10</v>
      </c>
      <c r="D504" s="6">
        <v>1</v>
      </c>
    </row>
    <row r="505" spans="1:4" x14ac:dyDescent="0.25">
      <c r="A505" s="4" t="s">
        <v>538</v>
      </c>
      <c r="B505" s="5" t="s">
        <v>814</v>
      </c>
      <c r="C505" s="6">
        <v>10</v>
      </c>
      <c r="D505" s="6">
        <v>1</v>
      </c>
    </row>
    <row r="506" spans="1:4" x14ac:dyDescent="0.25">
      <c r="A506" s="4" t="s">
        <v>538</v>
      </c>
      <c r="B506" s="5" t="s">
        <v>815</v>
      </c>
      <c r="C506" s="6">
        <v>15</v>
      </c>
      <c r="D506" s="6">
        <v>1</v>
      </c>
    </row>
    <row r="507" spans="1:4" x14ac:dyDescent="0.25">
      <c r="A507" s="4" t="s">
        <v>538</v>
      </c>
      <c r="B507" s="5" t="s">
        <v>816</v>
      </c>
      <c r="C507" s="6">
        <v>20</v>
      </c>
      <c r="D507" s="6">
        <v>1</v>
      </c>
    </row>
    <row r="508" spans="1:4" x14ac:dyDescent="0.25">
      <c r="A508" s="4" t="s">
        <v>817</v>
      </c>
      <c r="B508" s="5" t="s">
        <v>643</v>
      </c>
      <c r="C508" s="6"/>
      <c r="D508" s="6"/>
    </row>
    <row r="509" spans="1:4" x14ac:dyDescent="0.25">
      <c r="A509" s="4" t="s">
        <v>818</v>
      </c>
      <c r="B509" s="5" t="s">
        <v>788</v>
      </c>
      <c r="C509" s="6">
        <v>5</v>
      </c>
      <c r="D509" s="6">
        <v>1</v>
      </c>
    </row>
    <row r="510" spans="1:4" x14ac:dyDescent="0.25">
      <c r="A510" s="4" t="s">
        <v>818</v>
      </c>
      <c r="B510" s="5" t="s">
        <v>789</v>
      </c>
      <c r="C510" s="6">
        <v>5</v>
      </c>
      <c r="D510" s="6">
        <v>1</v>
      </c>
    </row>
    <row r="511" spans="1:4" x14ac:dyDescent="0.25">
      <c r="A511" s="4" t="s">
        <v>818</v>
      </c>
      <c r="B511" s="5" t="s">
        <v>790</v>
      </c>
      <c r="C511" s="6">
        <v>10</v>
      </c>
      <c r="D511" s="6">
        <v>1</v>
      </c>
    </row>
    <row r="512" spans="1:4" x14ac:dyDescent="0.25">
      <c r="A512" s="4" t="s">
        <v>818</v>
      </c>
      <c r="B512" s="5" t="s">
        <v>528</v>
      </c>
      <c r="C512" s="6">
        <v>15</v>
      </c>
      <c r="D512" s="6">
        <v>1</v>
      </c>
    </row>
    <row r="513" spans="1:4" x14ac:dyDescent="0.25">
      <c r="A513" s="4" t="s">
        <v>818</v>
      </c>
      <c r="B513" s="5" t="s">
        <v>819</v>
      </c>
      <c r="C513" s="6">
        <v>20</v>
      </c>
      <c r="D513" s="6">
        <v>1</v>
      </c>
    </row>
    <row r="514" spans="1:4" x14ac:dyDescent="0.25">
      <c r="A514" s="4" t="s">
        <v>818</v>
      </c>
      <c r="B514" s="5" t="s">
        <v>792</v>
      </c>
      <c r="C514" s="6">
        <v>25</v>
      </c>
      <c r="D514" s="6">
        <v>2</v>
      </c>
    </row>
    <row r="515" spans="1:4" x14ac:dyDescent="0.25">
      <c r="A515" s="4" t="s">
        <v>818</v>
      </c>
      <c r="B515" s="5" t="s">
        <v>366</v>
      </c>
      <c r="C515" s="6">
        <v>30</v>
      </c>
      <c r="D515" s="6">
        <v>2</v>
      </c>
    </row>
    <row r="516" spans="1:4" x14ac:dyDescent="0.25">
      <c r="A516" s="4" t="s">
        <v>818</v>
      </c>
      <c r="B516" s="5" t="s">
        <v>820</v>
      </c>
      <c r="C516" s="6">
        <v>35</v>
      </c>
      <c r="D516" s="6">
        <v>2</v>
      </c>
    </row>
    <row r="517" spans="1:4" x14ac:dyDescent="0.25">
      <c r="A517" s="4" t="s">
        <v>818</v>
      </c>
      <c r="B517" s="5" t="s">
        <v>794</v>
      </c>
      <c r="C517" s="6">
        <v>40</v>
      </c>
      <c r="D517" s="6">
        <v>3</v>
      </c>
    </row>
    <row r="518" spans="1:4" x14ac:dyDescent="0.25">
      <c r="A518" s="4" t="s">
        <v>818</v>
      </c>
      <c r="B518" s="5" t="s">
        <v>821</v>
      </c>
      <c r="C518" s="6">
        <v>45</v>
      </c>
      <c r="D518" s="6">
        <v>3</v>
      </c>
    </row>
    <row r="519" spans="1:4" x14ac:dyDescent="0.25">
      <c r="A519" s="4" t="s">
        <v>818</v>
      </c>
      <c r="B519" s="5" t="s">
        <v>795</v>
      </c>
      <c r="C519" s="6">
        <v>5</v>
      </c>
      <c r="D519" s="6"/>
    </row>
    <row r="520" spans="1:4" x14ac:dyDescent="0.25">
      <c r="A520" s="4" t="s">
        <v>818</v>
      </c>
      <c r="B520" s="5" t="s">
        <v>796</v>
      </c>
      <c r="C520" s="6">
        <v>10</v>
      </c>
      <c r="D520" s="6"/>
    </row>
    <row r="521" spans="1:4" x14ac:dyDescent="0.25">
      <c r="A521" s="4" t="s">
        <v>818</v>
      </c>
      <c r="B521" s="5" t="s">
        <v>797</v>
      </c>
      <c r="C521" s="6">
        <v>15</v>
      </c>
      <c r="D521" s="6"/>
    </row>
    <row r="522" spans="1:4" x14ac:dyDescent="0.25">
      <c r="A522" s="4" t="s">
        <v>822</v>
      </c>
      <c r="B522" s="5" t="s">
        <v>643</v>
      </c>
      <c r="C522" s="6"/>
      <c r="D522" s="6"/>
    </row>
    <row r="523" spans="1:4" x14ac:dyDescent="0.25">
      <c r="A523" s="4" t="s">
        <v>337</v>
      </c>
      <c r="B523" s="5" t="s">
        <v>823</v>
      </c>
      <c r="C523" s="6">
        <v>5</v>
      </c>
      <c r="D523" s="6">
        <v>1</v>
      </c>
    </row>
    <row r="524" spans="1:4" x14ac:dyDescent="0.25">
      <c r="A524" s="4" t="s">
        <v>337</v>
      </c>
      <c r="B524" s="5" t="s">
        <v>824</v>
      </c>
      <c r="C524" s="6">
        <v>5</v>
      </c>
      <c r="D524" s="6">
        <v>1</v>
      </c>
    </row>
    <row r="525" spans="1:4" x14ac:dyDescent="0.25">
      <c r="A525" s="4" t="s">
        <v>337</v>
      </c>
      <c r="B525" s="5" t="s">
        <v>825</v>
      </c>
      <c r="C525" s="6">
        <v>10</v>
      </c>
      <c r="D525" s="6">
        <v>1</v>
      </c>
    </row>
    <row r="526" spans="1:4" x14ac:dyDescent="0.25">
      <c r="A526" s="4" t="s">
        <v>337</v>
      </c>
      <c r="B526" s="5" t="s">
        <v>368</v>
      </c>
      <c r="C526" s="6">
        <v>15</v>
      </c>
      <c r="D526" s="6">
        <v>1</v>
      </c>
    </row>
    <row r="527" spans="1:4" x14ac:dyDescent="0.25">
      <c r="A527" s="4" t="s">
        <v>337</v>
      </c>
      <c r="B527" s="5" t="s">
        <v>370</v>
      </c>
      <c r="C527" s="6">
        <v>20</v>
      </c>
      <c r="D527" s="6">
        <v>1</v>
      </c>
    </row>
    <row r="528" spans="1:4" x14ac:dyDescent="0.25">
      <c r="A528" s="4" t="s">
        <v>337</v>
      </c>
      <c r="B528" s="5" t="s">
        <v>372</v>
      </c>
      <c r="C528" s="6">
        <v>20</v>
      </c>
      <c r="D528" s="6">
        <v>2</v>
      </c>
    </row>
    <row r="529" spans="1:4" x14ac:dyDescent="0.25">
      <c r="A529" s="4" t="s">
        <v>337</v>
      </c>
      <c r="B529" s="5" t="s">
        <v>554</v>
      </c>
      <c r="C529" s="6">
        <v>35</v>
      </c>
      <c r="D529" s="6">
        <v>2</v>
      </c>
    </row>
    <row r="530" spans="1:4" x14ac:dyDescent="0.25">
      <c r="A530" s="4" t="s">
        <v>337</v>
      </c>
      <c r="B530" s="5" t="s">
        <v>374</v>
      </c>
      <c r="C530" s="6">
        <v>50</v>
      </c>
      <c r="D530" s="6">
        <v>3</v>
      </c>
    </row>
    <row r="531" spans="1:4" x14ac:dyDescent="0.25">
      <c r="A531" s="4" t="s">
        <v>337</v>
      </c>
      <c r="B531" s="5" t="s">
        <v>826</v>
      </c>
      <c r="C531" s="6">
        <v>80</v>
      </c>
      <c r="D531" s="6">
        <v>3</v>
      </c>
    </row>
    <row r="532" spans="1:4" x14ac:dyDescent="0.25">
      <c r="A532" s="4" t="s">
        <v>337</v>
      </c>
      <c r="B532" s="5" t="s">
        <v>827</v>
      </c>
      <c r="C532" s="6">
        <v>15</v>
      </c>
      <c r="D532" s="6">
        <v>1</v>
      </c>
    </row>
    <row r="533" spans="1:4" x14ac:dyDescent="0.25">
      <c r="A533" s="4" t="s">
        <v>337</v>
      </c>
      <c r="B533" s="5" t="s">
        <v>828</v>
      </c>
      <c r="C533" s="6">
        <v>40</v>
      </c>
      <c r="D533" s="6">
        <v>2</v>
      </c>
    </row>
    <row r="534" spans="1:4" x14ac:dyDescent="0.25">
      <c r="A534" s="4" t="s">
        <v>337</v>
      </c>
      <c r="B534" s="5" t="s">
        <v>829</v>
      </c>
      <c r="C534" s="6">
        <v>40</v>
      </c>
      <c r="D534" s="6">
        <v>2</v>
      </c>
    </row>
    <row r="535" spans="1:4" x14ac:dyDescent="0.25">
      <c r="A535" s="4" t="s">
        <v>337</v>
      </c>
      <c r="B535" s="5" t="s">
        <v>371</v>
      </c>
      <c r="C535" s="6">
        <v>5</v>
      </c>
      <c r="D535" s="6">
        <v>1</v>
      </c>
    </row>
    <row r="536" spans="1:4" x14ac:dyDescent="0.25">
      <c r="A536" s="4" t="s">
        <v>337</v>
      </c>
      <c r="B536" s="5" t="s">
        <v>830</v>
      </c>
      <c r="C536" s="6">
        <v>10</v>
      </c>
      <c r="D536" s="6">
        <v>1</v>
      </c>
    </row>
    <row r="537" spans="1:4" x14ac:dyDescent="0.25">
      <c r="A537" s="4" t="s">
        <v>337</v>
      </c>
      <c r="B537" s="5" t="s">
        <v>831</v>
      </c>
      <c r="C537" s="6">
        <v>10</v>
      </c>
      <c r="D537" s="6">
        <v>1</v>
      </c>
    </row>
    <row r="538" spans="1:4" x14ac:dyDescent="0.25">
      <c r="A538" s="4" t="s">
        <v>337</v>
      </c>
      <c r="B538" s="5" t="s">
        <v>832</v>
      </c>
      <c r="C538" s="6">
        <v>15</v>
      </c>
      <c r="D538" s="6">
        <v>1</v>
      </c>
    </row>
    <row r="539" spans="1:4" x14ac:dyDescent="0.25">
      <c r="A539" s="4" t="s">
        <v>337</v>
      </c>
      <c r="B539" s="5" t="s">
        <v>833</v>
      </c>
      <c r="C539" s="6">
        <v>15</v>
      </c>
      <c r="D539" s="6">
        <v>2</v>
      </c>
    </row>
    <row r="540" spans="1:4" x14ac:dyDescent="0.25">
      <c r="A540" s="4" t="s">
        <v>337</v>
      </c>
      <c r="B540" s="5" t="s">
        <v>555</v>
      </c>
      <c r="C540" s="6">
        <v>20</v>
      </c>
      <c r="D540" s="6">
        <v>1</v>
      </c>
    </row>
    <row r="541" spans="1:4" x14ac:dyDescent="0.25">
      <c r="A541" s="4" t="s">
        <v>337</v>
      </c>
      <c r="B541" s="5" t="s">
        <v>834</v>
      </c>
      <c r="C541" s="6">
        <v>10</v>
      </c>
      <c r="D541" s="6">
        <v>1</v>
      </c>
    </row>
    <row r="542" spans="1:4" x14ac:dyDescent="0.25">
      <c r="A542" s="4" t="s">
        <v>337</v>
      </c>
      <c r="B542" s="5" t="s">
        <v>835</v>
      </c>
      <c r="C542" s="6">
        <v>10</v>
      </c>
      <c r="D542" s="6">
        <v>1</v>
      </c>
    </row>
    <row r="543" spans="1:4" x14ac:dyDescent="0.25">
      <c r="A543" s="4" t="s">
        <v>337</v>
      </c>
      <c r="B543" s="5" t="s">
        <v>836</v>
      </c>
      <c r="C543" s="6">
        <v>20</v>
      </c>
      <c r="D543" s="6">
        <v>1</v>
      </c>
    </row>
    <row r="544" spans="1:4" x14ac:dyDescent="0.25">
      <c r="A544" s="4" t="s">
        <v>337</v>
      </c>
      <c r="B544" s="5" t="s">
        <v>837</v>
      </c>
      <c r="C544" s="6">
        <v>15</v>
      </c>
      <c r="D544" s="6">
        <v>1</v>
      </c>
    </row>
    <row r="545" spans="1:4" x14ac:dyDescent="0.25">
      <c r="A545" s="4" t="s">
        <v>337</v>
      </c>
      <c r="B545" s="5" t="s">
        <v>838</v>
      </c>
      <c r="C545" s="6">
        <v>35</v>
      </c>
      <c r="D545" s="6">
        <v>2</v>
      </c>
    </row>
    <row r="546" spans="1:4" x14ac:dyDescent="0.25">
      <c r="A546" s="4" t="s">
        <v>337</v>
      </c>
      <c r="B546" s="5" t="s">
        <v>839</v>
      </c>
      <c r="C546" s="6">
        <v>10</v>
      </c>
      <c r="D546" s="6">
        <v>1</v>
      </c>
    </row>
    <row r="547" spans="1:4" x14ac:dyDescent="0.25">
      <c r="A547" s="4" t="s">
        <v>337</v>
      </c>
      <c r="B547" s="5" t="s">
        <v>376</v>
      </c>
      <c r="C547" s="6">
        <v>50</v>
      </c>
      <c r="D547" s="6">
        <v>3</v>
      </c>
    </row>
    <row r="548" spans="1:4" x14ac:dyDescent="0.25">
      <c r="A548" s="4" t="s">
        <v>337</v>
      </c>
      <c r="B548" s="5" t="s">
        <v>840</v>
      </c>
      <c r="C548" s="6">
        <v>10</v>
      </c>
      <c r="D548" s="6">
        <v>1</v>
      </c>
    </row>
    <row r="549" spans="1:4" x14ac:dyDescent="0.25">
      <c r="A549" s="4" t="s">
        <v>337</v>
      </c>
      <c r="B549" s="5" t="s">
        <v>373</v>
      </c>
      <c r="C549" s="6">
        <v>20</v>
      </c>
      <c r="D549" s="6">
        <v>2</v>
      </c>
    </row>
    <row r="550" spans="1:4" x14ac:dyDescent="0.25">
      <c r="A550" s="4" t="s">
        <v>337</v>
      </c>
      <c r="B550" s="5" t="s">
        <v>841</v>
      </c>
      <c r="C550" s="6">
        <v>5</v>
      </c>
      <c r="D550" s="6">
        <v>1</v>
      </c>
    </row>
    <row r="551" spans="1:4" x14ac:dyDescent="0.25">
      <c r="A551" s="4" t="s">
        <v>337</v>
      </c>
      <c r="B551" s="5" t="s">
        <v>369</v>
      </c>
      <c r="C551" s="6">
        <v>5</v>
      </c>
      <c r="D551" s="6">
        <v>1</v>
      </c>
    </row>
    <row r="552" spans="1:4" x14ac:dyDescent="0.25">
      <c r="A552" s="4" t="s">
        <v>337</v>
      </c>
      <c r="B552" s="5" t="s">
        <v>842</v>
      </c>
      <c r="C552" s="6">
        <v>15</v>
      </c>
      <c r="D552" s="6">
        <v>1</v>
      </c>
    </row>
    <row r="553" spans="1:4" x14ac:dyDescent="0.25">
      <c r="A553" s="4" t="s">
        <v>337</v>
      </c>
      <c r="B553" s="5" t="s">
        <v>843</v>
      </c>
      <c r="C553" s="6">
        <v>10</v>
      </c>
      <c r="D553" s="6">
        <v>1</v>
      </c>
    </row>
    <row r="554" spans="1:4" x14ac:dyDescent="0.25">
      <c r="A554" s="4" t="s">
        <v>337</v>
      </c>
      <c r="B554" s="5" t="s">
        <v>375</v>
      </c>
      <c r="C554" s="6">
        <v>10</v>
      </c>
      <c r="D554" s="6">
        <v>1</v>
      </c>
    </row>
    <row r="555" spans="1:4" x14ac:dyDescent="0.25">
      <c r="A555" s="4" t="s">
        <v>337</v>
      </c>
      <c r="B555" s="5" t="s">
        <v>844</v>
      </c>
      <c r="C555" s="6">
        <v>10</v>
      </c>
      <c r="D555" s="6">
        <v>1</v>
      </c>
    </row>
    <row r="556" spans="1:4" x14ac:dyDescent="0.25">
      <c r="A556" s="4" t="s">
        <v>337</v>
      </c>
      <c r="B556" s="5" t="s">
        <v>560</v>
      </c>
      <c r="C556" s="6">
        <v>15</v>
      </c>
      <c r="D556" s="6">
        <v>1</v>
      </c>
    </row>
    <row r="557" spans="1:4" x14ac:dyDescent="0.25">
      <c r="A557" s="4" t="s">
        <v>337</v>
      </c>
      <c r="B557" s="5" t="s">
        <v>845</v>
      </c>
      <c r="C557" s="6">
        <v>0</v>
      </c>
      <c r="D557" s="6">
        <v>1</v>
      </c>
    </row>
    <row r="558" spans="1:4" x14ac:dyDescent="0.25">
      <c r="A558" s="4" t="s">
        <v>337</v>
      </c>
      <c r="B558" s="5" t="s">
        <v>846</v>
      </c>
      <c r="C558" s="6">
        <v>10</v>
      </c>
      <c r="D558" s="6">
        <v>1</v>
      </c>
    </row>
    <row r="559" spans="1:4" x14ac:dyDescent="0.25">
      <c r="A559" s="4" t="s">
        <v>337</v>
      </c>
      <c r="B559" s="5" t="s">
        <v>847</v>
      </c>
      <c r="C559" s="6">
        <v>5</v>
      </c>
      <c r="D559" s="6">
        <v>1</v>
      </c>
    </row>
    <row r="560" spans="1:4" x14ac:dyDescent="0.25">
      <c r="A560" s="4" t="s">
        <v>337</v>
      </c>
      <c r="B560" s="5" t="s">
        <v>848</v>
      </c>
      <c r="C560" s="6">
        <v>15</v>
      </c>
      <c r="D560" s="6">
        <v>1</v>
      </c>
    </row>
    <row r="561" spans="1:4" x14ac:dyDescent="0.25">
      <c r="A561" s="4" t="s">
        <v>337</v>
      </c>
      <c r="B561" s="5" t="s">
        <v>562</v>
      </c>
      <c r="C561" s="6">
        <v>30</v>
      </c>
      <c r="D561" s="6">
        <v>2</v>
      </c>
    </row>
    <row r="562" spans="1:4" x14ac:dyDescent="0.25">
      <c r="A562" s="4" t="s">
        <v>337</v>
      </c>
      <c r="B562" s="5" t="s">
        <v>849</v>
      </c>
      <c r="C562" s="6">
        <v>40</v>
      </c>
      <c r="D562" s="6">
        <v>3</v>
      </c>
    </row>
    <row r="563" spans="1:4" x14ac:dyDescent="0.25">
      <c r="A563" s="4" t="s">
        <v>337</v>
      </c>
      <c r="B563" s="5" t="s">
        <v>551</v>
      </c>
      <c r="C563" s="6">
        <v>50</v>
      </c>
      <c r="D563" s="6">
        <v>3</v>
      </c>
    </row>
    <row r="564" spans="1:4" x14ac:dyDescent="0.25">
      <c r="A564" s="4" t="s">
        <v>337</v>
      </c>
      <c r="B564" s="5" t="s">
        <v>850</v>
      </c>
      <c r="C564" s="6">
        <v>35</v>
      </c>
      <c r="D564" s="6">
        <v>2</v>
      </c>
    </row>
    <row r="565" spans="1:4" x14ac:dyDescent="0.25">
      <c r="A565" s="4" t="s">
        <v>337</v>
      </c>
      <c r="B565" s="5" t="s">
        <v>851</v>
      </c>
      <c r="C565" s="6">
        <v>45</v>
      </c>
      <c r="D565" s="6">
        <v>3</v>
      </c>
    </row>
    <row r="566" spans="1:4" x14ac:dyDescent="0.25">
      <c r="A566" s="4" t="s">
        <v>337</v>
      </c>
      <c r="B566" s="5" t="s">
        <v>852</v>
      </c>
      <c r="C566" s="6">
        <v>30</v>
      </c>
      <c r="D566" s="6">
        <v>2</v>
      </c>
    </row>
    <row r="567" spans="1:4" x14ac:dyDescent="0.25">
      <c r="A567" s="4" t="s">
        <v>337</v>
      </c>
      <c r="B567" s="5" t="s">
        <v>853</v>
      </c>
      <c r="C567" s="6">
        <v>45</v>
      </c>
      <c r="D567" s="6">
        <v>3</v>
      </c>
    </row>
    <row r="568" spans="1:4" x14ac:dyDescent="0.25">
      <c r="A568" s="4" t="s">
        <v>337</v>
      </c>
      <c r="B568" s="5" t="s">
        <v>854</v>
      </c>
      <c r="C568" s="6">
        <v>5</v>
      </c>
      <c r="D568" s="6">
        <v>1</v>
      </c>
    </row>
    <row r="569" spans="1:4" x14ac:dyDescent="0.25">
      <c r="A569" s="4" t="s">
        <v>337</v>
      </c>
      <c r="B569" s="5" t="s">
        <v>855</v>
      </c>
      <c r="C569" s="6">
        <v>5</v>
      </c>
      <c r="D569" s="6">
        <v>1</v>
      </c>
    </row>
    <row r="570" spans="1:4" x14ac:dyDescent="0.25">
      <c r="A570" s="4" t="s">
        <v>337</v>
      </c>
      <c r="B570" s="5" t="s">
        <v>856</v>
      </c>
      <c r="C570" s="6">
        <v>10</v>
      </c>
      <c r="D570" s="6">
        <v>1</v>
      </c>
    </row>
    <row r="571" spans="1:4" x14ac:dyDescent="0.25">
      <c r="A571" s="4" t="s">
        <v>337</v>
      </c>
      <c r="B571" s="5" t="s">
        <v>563</v>
      </c>
      <c r="C571" s="6">
        <v>10</v>
      </c>
      <c r="D571" s="6">
        <v>1</v>
      </c>
    </row>
    <row r="572" spans="1:4" x14ac:dyDescent="0.25">
      <c r="A572" s="4" t="s">
        <v>337</v>
      </c>
      <c r="B572" s="5" t="s">
        <v>552</v>
      </c>
      <c r="C572" s="6">
        <v>15</v>
      </c>
      <c r="D572" s="6">
        <v>2</v>
      </c>
    </row>
    <row r="573" spans="1:4" x14ac:dyDescent="0.25">
      <c r="A573" s="4" t="s">
        <v>337</v>
      </c>
      <c r="B573" s="5" t="s">
        <v>857</v>
      </c>
      <c r="C573" s="6">
        <v>20</v>
      </c>
      <c r="D573" s="6">
        <v>2</v>
      </c>
    </row>
    <row r="574" spans="1:4" x14ac:dyDescent="0.25">
      <c r="A574" s="4" t="s">
        <v>337</v>
      </c>
      <c r="B574" s="5" t="s">
        <v>858</v>
      </c>
      <c r="C574" s="6">
        <v>25</v>
      </c>
      <c r="D574" s="6">
        <v>3</v>
      </c>
    </row>
    <row r="575" spans="1:4" x14ac:dyDescent="0.25">
      <c r="A575" s="4" t="s">
        <v>337</v>
      </c>
      <c r="B575" s="5" t="s">
        <v>859</v>
      </c>
      <c r="C575" s="6">
        <v>30</v>
      </c>
      <c r="D575" s="6">
        <v>3</v>
      </c>
    </row>
    <row r="576" spans="1:4" x14ac:dyDescent="0.25">
      <c r="A576" s="4" t="s">
        <v>860</v>
      </c>
      <c r="B576" s="5" t="s">
        <v>643</v>
      </c>
      <c r="C576" s="6"/>
      <c r="D576" s="6"/>
    </row>
    <row r="577" spans="1:4" x14ac:dyDescent="0.25">
      <c r="A577" s="4" t="s">
        <v>306</v>
      </c>
      <c r="B577" s="5" t="s">
        <v>861</v>
      </c>
      <c r="C577" s="6">
        <v>5</v>
      </c>
      <c r="D577" s="6">
        <v>1</v>
      </c>
    </row>
    <row r="578" spans="1:4" x14ac:dyDescent="0.25">
      <c r="A578" s="4" t="s">
        <v>306</v>
      </c>
      <c r="B578" s="5" t="s">
        <v>862</v>
      </c>
      <c r="C578" s="6">
        <v>5</v>
      </c>
      <c r="D578" s="6">
        <v>1</v>
      </c>
    </row>
    <row r="579" spans="1:4" x14ac:dyDescent="0.25">
      <c r="A579" s="4" t="s">
        <v>306</v>
      </c>
      <c r="B579" s="5" t="s">
        <v>863</v>
      </c>
      <c r="C579" s="6">
        <v>10</v>
      </c>
      <c r="D579" s="6">
        <v>1</v>
      </c>
    </row>
    <row r="580" spans="1:4" x14ac:dyDescent="0.25">
      <c r="A580" s="4" t="s">
        <v>306</v>
      </c>
      <c r="B580" s="5" t="s">
        <v>864</v>
      </c>
      <c r="C580" s="6">
        <v>10</v>
      </c>
      <c r="D580" s="6">
        <v>1</v>
      </c>
    </row>
    <row r="581" spans="1:4" x14ac:dyDescent="0.25">
      <c r="A581" s="4" t="s">
        <v>306</v>
      </c>
      <c r="B581" s="5" t="s">
        <v>865</v>
      </c>
      <c r="C581" s="6">
        <v>15</v>
      </c>
      <c r="D581" s="6">
        <v>1</v>
      </c>
    </row>
    <row r="582" spans="1:4" x14ac:dyDescent="0.25">
      <c r="A582" s="4" t="s">
        <v>306</v>
      </c>
      <c r="B582" s="5" t="s">
        <v>365</v>
      </c>
      <c r="C582" s="6">
        <v>20</v>
      </c>
      <c r="D582" s="6">
        <v>2</v>
      </c>
    </row>
    <row r="583" spans="1:4" x14ac:dyDescent="0.25">
      <c r="A583" s="4" t="s">
        <v>306</v>
      </c>
      <c r="B583" s="5" t="s">
        <v>361</v>
      </c>
      <c r="C583" s="6">
        <v>25</v>
      </c>
      <c r="D583" s="6">
        <v>2</v>
      </c>
    </row>
    <row r="584" spans="1:4" x14ac:dyDescent="0.25">
      <c r="A584" s="4" t="s">
        <v>306</v>
      </c>
      <c r="B584" s="5" t="s">
        <v>866</v>
      </c>
      <c r="C584" s="6">
        <v>30</v>
      </c>
      <c r="D584" s="6">
        <v>3</v>
      </c>
    </row>
    <row r="585" spans="1:4" x14ac:dyDescent="0.25">
      <c r="A585" s="4" t="s">
        <v>306</v>
      </c>
      <c r="B585" s="5" t="s">
        <v>867</v>
      </c>
      <c r="C585" s="6">
        <v>35</v>
      </c>
      <c r="D585" s="6">
        <v>3</v>
      </c>
    </row>
    <row r="586" spans="1:4" x14ac:dyDescent="0.25">
      <c r="A586" s="4" t="s">
        <v>306</v>
      </c>
      <c r="B586" s="5" t="s">
        <v>868</v>
      </c>
      <c r="C586" s="6">
        <v>5</v>
      </c>
      <c r="D586" s="6">
        <v>1</v>
      </c>
    </row>
    <row r="587" spans="1:4" x14ac:dyDescent="0.25">
      <c r="A587" s="4" t="s">
        <v>869</v>
      </c>
      <c r="B587" s="5" t="s">
        <v>643</v>
      </c>
      <c r="C587" s="6"/>
      <c r="D587" s="6"/>
    </row>
    <row r="588" spans="1:4" x14ac:dyDescent="0.25">
      <c r="A588" s="4" t="s">
        <v>870</v>
      </c>
      <c r="B588" s="5" t="s">
        <v>871</v>
      </c>
      <c r="C588" s="6">
        <v>5</v>
      </c>
      <c r="D588" s="6">
        <v>1</v>
      </c>
    </row>
    <row r="589" spans="1:4" x14ac:dyDescent="0.25">
      <c r="A589" s="4" t="s">
        <v>870</v>
      </c>
      <c r="B589" s="5" t="s">
        <v>872</v>
      </c>
      <c r="C589" s="6">
        <v>10</v>
      </c>
      <c r="D589" s="6">
        <v>1</v>
      </c>
    </row>
    <row r="590" spans="1:4" x14ac:dyDescent="0.25">
      <c r="A590" s="4" t="s">
        <v>870</v>
      </c>
      <c r="B590" s="5" t="s">
        <v>873</v>
      </c>
      <c r="C590" s="6">
        <v>15</v>
      </c>
      <c r="D590" s="6">
        <v>1</v>
      </c>
    </row>
    <row r="591" spans="1:4" x14ac:dyDescent="0.25">
      <c r="A591" s="4" t="s">
        <v>870</v>
      </c>
      <c r="B591" s="5" t="s">
        <v>874</v>
      </c>
      <c r="C591" s="6">
        <v>20</v>
      </c>
      <c r="D591" s="6">
        <v>1</v>
      </c>
    </row>
    <row r="592" spans="1:4" x14ac:dyDescent="0.25">
      <c r="A592" s="4" t="s">
        <v>870</v>
      </c>
      <c r="B592" s="5" t="s">
        <v>875</v>
      </c>
      <c r="C592" s="6">
        <v>25</v>
      </c>
      <c r="D592" s="6">
        <v>2</v>
      </c>
    </row>
    <row r="593" spans="1:4" x14ac:dyDescent="0.25">
      <c r="A593" s="4" t="s">
        <v>870</v>
      </c>
      <c r="B593" s="5" t="s">
        <v>876</v>
      </c>
      <c r="C593" s="6">
        <v>30</v>
      </c>
      <c r="D593" s="6">
        <v>2</v>
      </c>
    </row>
    <row r="594" spans="1:4" x14ac:dyDescent="0.25">
      <c r="A594" s="4" t="s">
        <v>870</v>
      </c>
      <c r="B594" s="5" t="s">
        <v>877</v>
      </c>
      <c r="C594" s="6">
        <v>35</v>
      </c>
      <c r="D594" s="6">
        <v>3</v>
      </c>
    </row>
    <row r="595" spans="1:4" x14ac:dyDescent="0.25">
      <c r="A595" s="4" t="s">
        <v>870</v>
      </c>
      <c r="B595" s="5" t="s">
        <v>878</v>
      </c>
      <c r="C595" s="6">
        <v>5</v>
      </c>
      <c r="D595" s="6">
        <v>1</v>
      </c>
    </row>
    <row r="596" spans="1:4" x14ac:dyDescent="0.25">
      <c r="A596" s="4" t="s">
        <v>870</v>
      </c>
      <c r="B596" s="5" t="s">
        <v>879</v>
      </c>
      <c r="C596" s="6">
        <v>5</v>
      </c>
      <c r="D596" s="6">
        <v>1</v>
      </c>
    </row>
    <row r="597" spans="1:4" x14ac:dyDescent="0.25">
      <c r="A597" s="4" t="s">
        <v>870</v>
      </c>
      <c r="B597" s="5" t="s">
        <v>880</v>
      </c>
      <c r="C597" s="6">
        <v>5</v>
      </c>
      <c r="D597" s="6">
        <v>1</v>
      </c>
    </row>
    <row r="598" spans="1:4" x14ac:dyDescent="0.25">
      <c r="A598" s="4" t="s">
        <v>881</v>
      </c>
      <c r="B598" s="5" t="s">
        <v>643</v>
      </c>
      <c r="C598" s="6"/>
      <c r="D598" s="6"/>
    </row>
    <row r="599" spans="1:4" x14ac:dyDescent="0.25">
      <c r="A599" s="4" t="s">
        <v>81</v>
      </c>
      <c r="B599" s="5" t="s">
        <v>919</v>
      </c>
      <c r="C599" s="6">
        <v>10</v>
      </c>
      <c r="D599" s="6">
        <v>1</v>
      </c>
    </row>
    <row r="600" spans="1:4" x14ac:dyDescent="0.25">
      <c r="A600" s="4" t="s">
        <v>81</v>
      </c>
      <c r="B600" s="5" t="s">
        <v>882</v>
      </c>
      <c r="C600" s="6">
        <v>5</v>
      </c>
      <c r="D600" s="6">
        <v>1</v>
      </c>
    </row>
    <row r="601" spans="1:4" x14ac:dyDescent="0.25">
      <c r="A601" s="4" t="s">
        <v>81</v>
      </c>
      <c r="B601" s="5" t="s">
        <v>883</v>
      </c>
      <c r="C601" s="6">
        <v>10</v>
      </c>
      <c r="D601" s="6">
        <v>1</v>
      </c>
    </row>
    <row r="602" spans="1:4" x14ac:dyDescent="0.25">
      <c r="A602" s="4" t="s">
        <v>81</v>
      </c>
      <c r="B602" s="5" t="s">
        <v>884</v>
      </c>
      <c r="C602" s="6">
        <v>10</v>
      </c>
      <c r="D602" s="6">
        <v>1</v>
      </c>
    </row>
    <row r="603" spans="1:4" x14ac:dyDescent="0.25">
      <c r="A603" s="4" t="s">
        <v>885</v>
      </c>
      <c r="B603" s="5" t="s">
        <v>643</v>
      </c>
      <c r="C603" s="6"/>
      <c r="D603" s="6"/>
    </row>
    <row r="604" spans="1:4" x14ac:dyDescent="0.25">
      <c r="A604" s="4" t="s">
        <v>536</v>
      </c>
      <c r="B604" s="5" t="s">
        <v>553</v>
      </c>
      <c r="C604" s="6">
        <v>10</v>
      </c>
      <c r="D604" s="6">
        <v>1</v>
      </c>
    </row>
    <row r="605" spans="1:4" x14ac:dyDescent="0.25">
      <c r="A605" s="4" t="s">
        <v>536</v>
      </c>
      <c r="B605" s="5" t="s">
        <v>886</v>
      </c>
      <c r="C605" s="6">
        <v>25</v>
      </c>
      <c r="D605" s="6">
        <v>2</v>
      </c>
    </row>
    <row r="606" spans="1:4" x14ac:dyDescent="0.25">
      <c r="A606" s="4" t="s">
        <v>536</v>
      </c>
      <c r="B606" s="5" t="s">
        <v>887</v>
      </c>
      <c r="C606" s="6">
        <v>10</v>
      </c>
      <c r="D606" s="6">
        <v>1</v>
      </c>
    </row>
    <row r="607" spans="1:4" x14ac:dyDescent="0.25">
      <c r="A607" s="4" t="s">
        <v>536</v>
      </c>
      <c r="B607" s="5" t="s">
        <v>888</v>
      </c>
      <c r="C607" s="6">
        <v>30</v>
      </c>
      <c r="D607" s="6">
        <v>1</v>
      </c>
    </row>
    <row r="608" spans="1:4" x14ac:dyDescent="0.25">
      <c r="A608" s="4" t="s">
        <v>889</v>
      </c>
      <c r="B608" s="5" t="s">
        <v>643</v>
      </c>
      <c r="C608" s="6"/>
      <c r="D608" s="6"/>
    </row>
    <row r="609" spans="1:4" x14ac:dyDescent="0.25">
      <c r="A609" s="4" t="s">
        <v>254</v>
      </c>
      <c r="B609" s="5" t="s">
        <v>576</v>
      </c>
      <c r="C609" s="6">
        <v>5</v>
      </c>
      <c r="D609" s="6">
        <v>1</v>
      </c>
    </row>
    <row r="610" spans="1:4" x14ac:dyDescent="0.25">
      <c r="A610" s="4" t="s">
        <v>254</v>
      </c>
      <c r="B610" s="5" t="s">
        <v>351</v>
      </c>
      <c r="C610" s="6">
        <v>5</v>
      </c>
      <c r="D610" s="6">
        <v>1</v>
      </c>
    </row>
    <row r="611" spans="1:4" x14ac:dyDescent="0.25">
      <c r="A611" s="4" t="s">
        <v>254</v>
      </c>
      <c r="B611" s="5" t="s">
        <v>352</v>
      </c>
      <c r="C611" s="6">
        <v>10</v>
      </c>
      <c r="D611" s="6">
        <v>1</v>
      </c>
    </row>
    <row r="612" spans="1:4" x14ac:dyDescent="0.25">
      <c r="A612" s="4" t="s">
        <v>254</v>
      </c>
      <c r="B612" s="5" t="s">
        <v>343</v>
      </c>
      <c r="C612" s="6">
        <v>15</v>
      </c>
      <c r="D612" s="6">
        <v>1</v>
      </c>
    </row>
    <row r="613" spans="1:4" x14ac:dyDescent="0.25">
      <c r="A613" s="4" t="s">
        <v>254</v>
      </c>
      <c r="B613" s="5" t="s">
        <v>345</v>
      </c>
      <c r="C613" s="6">
        <v>20</v>
      </c>
      <c r="D613" s="6">
        <v>1</v>
      </c>
    </row>
    <row r="614" spans="1:4" x14ac:dyDescent="0.25">
      <c r="A614" s="4" t="s">
        <v>254</v>
      </c>
      <c r="B614" s="5" t="s">
        <v>378</v>
      </c>
      <c r="C614" s="6">
        <v>25</v>
      </c>
      <c r="D614" s="6">
        <v>1</v>
      </c>
    </row>
    <row r="615" spans="1:4" x14ac:dyDescent="0.25">
      <c r="A615" s="4" t="s">
        <v>254</v>
      </c>
      <c r="B615" s="5" t="s">
        <v>577</v>
      </c>
      <c r="C615" s="6">
        <v>30</v>
      </c>
      <c r="D615" s="6">
        <v>1</v>
      </c>
    </row>
    <row r="616" spans="1:4" x14ac:dyDescent="0.25">
      <c r="A616" s="4" t="s">
        <v>254</v>
      </c>
      <c r="B616" s="5" t="s">
        <v>346</v>
      </c>
      <c r="C616" s="6">
        <v>35</v>
      </c>
      <c r="D616" s="6">
        <v>2</v>
      </c>
    </row>
    <row r="617" spans="1:4" x14ac:dyDescent="0.25">
      <c r="A617" s="4" t="s">
        <v>254</v>
      </c>
      <c r="B617" s="5" t="s">
        <v>348</v>
      </c>
      <c r="C617" s="6">
        <v>40</v>
      </c>
      <c r="D617" s="6">
        <v>2</v>
      </c>
    </row>
    <row r="618" spans="1:4" x14ac:dyDescent="0.25">
      <c r="A618" s="4" t="s">
        <v>254</v>
      </c>
      <c r="B618" s="5" t="s">
        <v>350</v>
      </c>
      <c r="C618" s="6">
        <v>45</v>
      </c>
      <c r="D618" s="6">
        <v>3</v>
      </c>
    </row>
    <row r="619" spans="1:4" x14ac:dyDescent="0.25">
      <c r="A619" s="4" t="s">
        <v>254</v>
      </c>
      <c r="B619" s="5" t="s">
        <v>578</v>
      </c>
      <c r="C619" s="6">
        <v>50</v>
      </c>
      <c r="D619" s="6">
        <v>3</v>
      </c>
    </row>
    <row r="620" spans="1:4" x14ac:dyDescent="0.25">
      <c r="A620" s="4" t="s">
        <v>254</v>
      </c>
      <c r="B620" s="5" t="s">
        <v>545</v>
      </c>
      <c r="C620" s="6">
        <v>30</v>
      </c>
      <c r="D620" s="6">
        <v>1</v>
      </c>
    </row>
    <row r="621" spans="1:4" x14ac:dyDescent="0.25">
      <c r="A621" s="4" t="s">
        <v>890</v>
      </c>
      <c r="B621" s="5" t="s">
        <v>643</v>
      </c>
      <c r="C621" s="6"/>
      <c r="D621" s="6"/>
    </row>
    <row r="622" spans="1:4" x14ac:dyDescent="0.25">
      <c r="A622" s="4" t="s">
        <v>891</v>
      </c>
      <c r="B622" s="5" t="s">
        <v>576</v>
      </c>
      <c r="C622" s="6">
        <v>10</v>
      </c>
      <c r="D622" s="6">
        <v>1</v>
      </c>
    </row>
    <row r="623" spans="1:4" x14ac:dyDescent="0.25">
      <c r="A623" s="4" t="s">
        <v>891</v>
      </c>
      <c r="B623" s="5" t="s">
        <v>351</v>
      </c>
      <c r="C623" s="6">
        <v>20</v>
      </c>
      <c r="D623" s="6">
        <v>1</v>
      </c>
    </row>
    <row r="624" spans="1:4" x14ac:dyDescent="0.25">
      <c r="A624" s="4" t="s">
        <v>891</v>
      </c>
      <c r="B624" s="5" t="s">
        <v>352</v>
      </c>
      <c r="C624" s="6">
        <v>25</v>
      </c>
      <c r="D624" s="6">
        <v>1</v>
      </c>
    </row>
    <row r="625" spans="1:4" x14ac:dyDescent="0.25">
      <c r="A625" s="4" t="s">
        <v>891</v>
      </c>
      <c r="B625" s="5" t="s">
        <v>343</v>
      </c>
      <c r="C625" s="6">
        <v>35</v>
      </c>
      <c r="D625" s="6">
        <v>2</v>
      </c>
    </row>
    <row r="626" spans="1:4" x14ac:dyDescent="0.25">
      <c r="A626" s="4" t="s">
        <v>891</v>
      </c>
      <c r="B626" s="5" t="s">
        <v>345</v>
      </c>
      <c r="C626" s="6">
        <v>50</v>
      </c>
      <c r="D626" s="6">
        <v>2</v>
      </c>
    </row>
    <row r="627" spans="1:4" x14ac:dyDescent="0.25">
      <c r="A627" s="4" t="s">
        <v>891</v>
      </c>
      <c r="B627" s="5" t="s">
        <v>378</v>
      </c>
      <c r="C627" s="6">
        <v>60</v>
      </c>
      <c r="D627" s="6">
        <v>3</v>
      </c>
    </row>
    <row r="628" spans="1:4" x14ac:dyDescent="0.25">
      <c r="A628" s="4" t="s">
        <v>891</v>
      </c>
      <c r="B628" s="5" t="s">
        <v>577</v>
      </c>
      <c r="C628" s="6">
        <v>65</v>
      </c>
      <c r="D628" s="6">
        <v>3</v>
      </c>
    </row>
    <row r="629" spans="1:4" x14ac:dyDescent="0.25">
      <c r="A629" s="4" t="s">
        <v>891</v>
      </c>
      <c r="B629" s="5" t="s">
        <v>545</v>
      </c>
      <c r="C629" s="6">
        <v>30</v>
      </c>
      <c r="D629" s="6">
        <v>1</v>
      </c>
    </row>
    <row r="630" spans="1:4" x14ac:dyDescent="0.25">
      <c r="A630" s="4" t="s">
        <v>892</v>
      </c>
      <c r="B630" s="5" t="s">
        <v>643</v>
      </c>
      <c r="C630" s="6"/>
      <c r="D630" s="6"/>
    </row>
    <row r="631" spans="1:4" x14ac:dyDescent="0.25">
      <c r="A631" s="4" t="s">
        <v>893</v>
      </c>
      <c r="B631" s="5" t="s">
        <v>919</v>
      </c>
      <c r="C631" s="6">
        <v>30</v>
      </c>
      <c r="D631" s="6">
        <v>2</v>
      </c>
    </row>
    <row r="632" spans="1:4" x14ac:dyDescent="0.25">
      <c r="A632" s="4" t="s">
        <v>893</v>
      </c>
      <c r="B632" s="5" t="s">
        <v>566</v>
      </c>
      <c r="C632" s="6">
        <v>10</v>
      </c>
      <c r="D632" s="6">
        <v>1</v>
      </c>
    </row>
    <row r="633" spans="1:4" ht="15.75" thickBot="1" x14ac:dyDescent="0.3">
      <c r="A633" s="7" t="s">
        <v>893</v>
      </c>
      <c r="B633" s="8" t="s">
        <v>549</v>
      </c>
      <c r="C633" s="9">
        <v>20</v>
      </c>
      <c r="D633" s="9">
        <v>1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4"/>
  <sheetViews>
    <sheetView workbookViewId="0">
      <selection activeCell="A4" sqref="A4"/>
    </sheetView>
  </sheetViews>
  <sheetFormatPr defaultColWidth="11.42578125" defaultRowHeight="15" x14ac:dyDescent="0.25"/>
  <cols>
    <col min="1" max="1" width="20.7109375" bestFit="1" customWidth="1"/>
    <col min="2" max="2" width="20.7109375" customWidth="1"/>
  </cols>
  <sheetData>
    <row r="1" spans="1:2" x14ac:dyDescent="0.25">
      <c r="A1" s="27" t="s">
        <v>981</v>
      </c>
      <c r="B1" s="27" t="s">
        <v>945</v>
      </c>
    </row>
    <row r="2" spans="1:2" x14ac:dyDescent="0.25">
      <c r="A2" s="5" t="s">
        <v>980</v>
      </c>
      <c r="B2" s="5" t="str">
        <f>IF(ISNUMBER(FIND("&gt;&gt;",A2)),"","OpcionesDesventajas!"&amp;ADDRESS(ROW(OpcionesDesventajas!$B$3)+MATCH(A2,OpcionesDesventajas!$A$4:$A$633,0),COLUMN(OpcionesDesventajas!$B$3))&amp;":"&amp;ADDRESS(ROW(OpcionesDesventajas!$D$3)+MATCH(A2,OpcionesDesventajas!$A$4:$A$633,0)+COUNTIF(OpcionesDesventajas!$A$4:$A$633,A2)-1,COLUMN(OpcionesDesventajas!$D$3)))</f>
        <v>OpcionesDesventajas!$B$5:$D$7</v>
      </c>
    </row>
    <row r="3" spans="1:2" x14ac:dyDescent="0.25">
      <c r="A3" s="5" t="s">
        <v>979</v>
      </c>
      <c r="B3" s="5" t="str">
        <f>IF(ISNUMBER(FIND("&gt;&gt;",A3)),"","OpcionesDesventajas!"&amp;ADDRESS(ROW(OpcionesDesventajas!$B$3)+MATCH(A3,OpcionesDesventajas!$A$4:$A$633,0),COLUMN(OpcionesDesventajas!$B$3))&amp;":"&amp;ADDRESS(ROW(OpcionesDesventajas!$D$3)+MATCH(A3,OpcionesDesventajas!$A$4:$A$633,0)+COUNTIF(OpcionesDesventajas!$A$4:$A$633,A3)-1,COLUMN(OpcionesDesventajas!$D$3)))</f>
        <v>OpcionesDesventajas!$B$9:$D$10</v>
      </c>
    </row>
    <row r="4" spans="1:2" x14ac:dyDescent="0.25">
      <c r="A4" s="5" t="s">
        <v>978</v>
      </c>
      <c r="B4" s="5" t="str">
        <f>IF(ISNUMBER(FIND("&gt;&gt;",A4)),"","OpcionesDesventajas!"&amp;ADDRESS(ROW(OpcionesDesventajas!$B$3)+MATCH(A4,OpcionesDesventajas!$A$4:$A$633,0),COLUMN(OpcionesDesventajas!$B$3))&amp;":"&amp;ADDRESS(ROW(OpcionesDesventajas!$D$3)+MATCH(A4,OpcionesDesventajas!$A$4:$A$633,0)+COUNTIF(OpcionesDesventajas!$A$4:$A$633,A4)-1,COLUMN(OpcionesDesventajas!$D$3)))</f>
        <v>OpcionesDesventajas!$B$12:$D$14</v>
      </c>
    </row>
    <row r="5" spans="1:2" x14ac:dyDescent="0.25">
      <c r="A5" s="5" t="s">
        <v>977</v>
      </c>
      <c r="B5" s="5" t="str">
        <f>IF(ISNUMBER(FIND("&gt;&gt;",A5)),"","OpcionesDesventajas!"&amp;ADDRESS(ROW(OpcionesDesventajas!$B$3)+MATCH(A5,OpcionesDesventajas!$A$4:$A$633,0),COLUMN(OpcionesDesventajas!$B$3))&amp;":"&amp;ADDRESS(ROW(OpcionesDesventajas!$D$3)+MATCH(A5,OpcionesDesventajas!$A$4:$A$633,0)+COUNTIF(OpcionesDesventajas!$A$4:$A$633,A5)-1,COLUMN(OpcionesDesventajas!$D$3)))</f>
        <v>OpcionesDesventajas!$B$16:$D$17</v>
      </c>
    </row>
    <row r="6" spans="1:2" x14ac:dyDescent="0.25">
      <c r="A6" s="5" t="s">
        <v>543</v>
      </c>
      <c r="B6" s="5" t="str">
        <f>IF(ISNUMBER(FIND("&gt;&gt;",A6)),"","OpcionesDesventajas!"&amp;ADDRESS(ROW(OpcionesDesventajas!$B$3)+MATCH(A6,OpcionesDesventajas!$A$4:$A$633,0),COLUMN(OpcionesDesventajas!$B$3))&amp;":"&amp;ADDRESS(ROW(OpcionesDesventajas!$D$3)+MATCH(A6,OpcionesDesventajas!$A$4:$A$633,0)+COUNTIF(OpcionesDesventajas!$A$4:$A$633,A6)-1,COLUMN(OpcionesDesventajas!$D$3)))</f>
        <v>OpcionesDesventajas!$B$19:$D$22</v>
      </c>
    </row>
    <row r="7" spans="1:2" x14ac:dyDescent="0.25">
      <c r="A7" s="5" t="s">
        <v>976</v>
      </c>
      <c r="B7" s="5" t="str">
        <f>IF(ISNUMBER(FIND("&gt;&gt;",A7)),"","OpcionesDesventajas!"&amp;ADDRESS(ROW(OpcionesDesventajas!$B$3)+MATCH(A7,OpcionesDesventajas!$A$4:$A$633,0),COLUMN(OpcionesDesventajas!$B$3))&amp;":"&amp;ADDRESS(ROW(OpcionesDesventajas!$D$3)+MATCH(A7,OpcionesDesventajas!$A$4:$A$633,0)+COUNTIF(OpcionesDesventajas!$A$4:$A$633,A7)-1,COLUMN(OpcionesDesventajas!$D$3)))</f>
        <v>OpcionesDesventajas!$B$24:$D$24</v>
      </c>
    </row>
    <row r="8" spans="1:2" x14ac:dyDescent="0.25">
      <c r="A8" s="5" t="s">
        <v>975</v>
      </c>
      <c r="B8" s="5" t="str">
        <f>IF(ISNUMBER(FIND("&gt;&gt;",A8)),"","OpcionesDesventajas!"&amp;ADDRESS(ROW(OpcionesDesventajas!$B$3)+MATCH(A8,OpcionesDesventajas!$A$4:$A$633,0),COLUMN(OpcionesDesventajas!$B$3))&amp;":"&amp;ADDRESS(ROW(OpcionesDesventajas!$D$3)+MATCH(A8,OpcionesDesventajas!$A$4:$A$633,0)+COUNTIF(OpcionesDesventajas!$A$4:$A$633,A8)-1,COLUMN(OpcionesDesventajas!$D$3)))</f>
        <v>OpcionesDesventajas!$B$26:$D$26</v>
      </c>
    </row>
    <row r="9" spans="1:2" x14ac:dyDescent="0.25">
      <c r="A9" s="5" t="s">
        <v>542</v>
      </c>
      <c r="B9" s="5" t="str">
        <f>IF(ISNUMBER(FIND("&gt;&gt;",A9)),"","OpcionesDesventajas!"&amp;ADDRESS(ROW(OpcionesDesventajas!$B$3)+MATCH(A9,OpcionesDesventajas!$A$4:$A$633,0),COLUMN(OpcionesDesventajas!$B$3))&amp;":"&amp;ADDRESS(ROW(OpcionesDesventajas!$D$3)+MATCH(A9,OpcionesDesventajas!$A$4:$A$633,0)+COUNTIF(OpcionesDesventajas!$A$4:$A$633,A9)-1,COLUMN(OpcionesDesventajas!$D$3)))</f>
        <v>OpcionesDesventajas!$B$28:$D$35</v>
      </c>
    </row>
    <row r="10" spans="1:2" x14ac:dyDescent="0.25">
      <c r="A10" s="5" t="s">
        <v>974</v>
      </c>
      <c r="B10" s="5" t="str">
        <f>IF(ISNUMBER(FIND("&gt;&gt;",A10)),"","OpcionesDesventajas!"&amp;ADDRESS(ROW(OpcionesDesventajas!$B$3)+MATCH(A10,OpcionesDesventajas!$A$4:$A$633,0),COLUMN(OpcionesDesventajas!$B$3))&amp;":"&amp;ADDRESS(ROW(OpcionesDesventajas!$D$3)+MATCH(A10,OpcionesDesventajas!$A$4:$A$633,0)+COUNTIF(OpcionesDesventajas!$A$4:$A$633,A10)-1,COLUMN(OpcionesDesventajas!$D$3)))</f>
        <v>OpcionesDesventajas!$B$37:$D$38</v>
      </c>
    </row>
    <row r="11" spans="1:2" x14ac:dyDescent="0.25">
      <c r="A11" s="5" t="s">
        <v>973</v>
      </c>
      <c r="B11" s="5" t="str">
        <f>IF(ISNUMBER(FIND("&gt;&gt;",A11)),"","OpcionesDesventajas!"&amp;ADDRESS(ROW(OpcionesDesventajas!$B$3)+MATCH(A11,OpcionesDesventajas!$A$4:$A$633,0),COLUMN(OpcionesDesventajas!$B$3))&amp;":"&amp;ADDRESS(ROW(OpcionesDesventajas!$D$3)+MATCH(A11,OpcionesDesventajas!$A$4:$A$633,0)+COUNTIF(OpcionesDesventajas!$A$4:$A$633,A11)-1,COLUMN(OpcionesDesventajas!$D$3)))</f>
        <v>OpcionesDesventajas!$B$40:$D$44</v>
      </c>
    </row>
    <row r="12" spans="1:2" x14ac:dyDescent="0.25">
      <c r="A12" s="5" t="s">
        <v>972</v>
      </c>
      <c r="B12" s="5" t="str">
        <f>IF(ISNUMBER(FIND("&gt;&gt;",A12)),"","OpcionesDesventajas!"&amp;ADDRESS(ROW(OpcionesDesventajas!$B$3)+MATCH(A12,OpcionesDesventajas!$A$4:$A$633,0),COLUMN(OpcionesDesventajas!$B$3))&amp;":"&amp;ADDRESS(ROW(OpcionesDesventajas!$D$3)+MATCH(A12,OpcionesDesventajas!$A$4:$A$633,0)+COUNTIF(OpcionesDesventajas!$A$4:$A$633,A12)-1,COLUMN(OpcionesDesventajas!$D$3)))</f>
        <v>OpcionesDesventajas!$B$46:$D$48</v>
      </c>
    </row>
    <row r="13" spans="1:2" x14ac:dyDescent="0.25">
      <c r="A13" s="5" t="s">
        <v>971</v>
      </c>
      <c r="B13" s="5" t="str">
        <f>IF(ISNUMBER(FIND("&gt;&gt;",A13)),"","OpcionesDesventajas!"&amp;ADDRESS(ROW(OpcionesDesventajas!$B$3)+MATCH(A13,OpcionesDesventajas!$A$4:$A$633,0),COLUMN(OpcionesDesventajas!$B$3))&amp;":"&amp;ADDRESS(ROW(OpcionesDesventajas!$D$3)+MATCH(A13,OpcionesDesventajas!$A$4:$A$633,0)+COUNTIF(OpcionesDesventajas!$A$4:$A$633,A13)-1,COLUMN(OpcionesDesventajas!$D$3)))</f>
        <v>OpcionesDesventajas!$B$50:$D$50</v>
      </c>
    </row>
    <row r="14" spans="1:2" x14ac:dyDescent="0.25">
      <c r="A14" s="5" t="s">
        <v>970</v>
      </c>
      <c r="B14" s="5" t="str">
        <f>IF(ISNUMBER(FIND("&gt;&gt;",A14)),"","OpcionesDesventajas!"&amp;ADDRESS(ROW(OpcionesDesventajas!$B$3)+MATCH(A14,OpcionesDesventajas!$A$4:$A$633,0),COLUMN(OpcionesDesventajas!$B$3))&amp;":"&amp;ADDRESS(ROW(OpcionesDesventajas!$D$3)+MATCH(A14,OpcionesDesventajas!$A$4:$A$633,0)+COUNTIF(OpcionesDesventajas!$A$4:$A$633,A14)-1,COLUMN(OpcionesDesventajas!$D$3)))</f>
        <v>OpcionesDesventajas!$B$52:$D$52</v>
      </c>
    </row>
    <row r="15" spans="1:2" x14ac:dyDescent="0.25">
      <c r="A15" s="5" t="s">
        <v>969</v>
      </c>
      <c r="B15" s="5" t="str">
        <f>IF(ISNUMBER(FIND("&gt;&gt;",A15)),"","OpcionesDesventajas!"&amp;ADDRESS(ROW(OpcionesDesventajas!$B$3)+MATCH(A15,OpcionesDesventajas!$A$4:$A$633,0),COLUMN(OpcionesDesventajas!$B$3))&amp;":"&amp;ADDRESS(ROW(OpcionesDesventajas!$D$3)+MATCH(A15,OpcionesDesventajas!$A$4:$A$633,0)+COUNTIF(OpcionesDesventajas!$A$4:$A$633,A15)-1,COLUMN(OpcionesDesventajas!$D$3)))</f>
        <v>OpcionesDesventajas!$B$54:$D$58</v>
      </c>
    </row>
    <row r="16" spans="1:2" x14ac:dyDescent="0.25">
      <c r="A16" s="5" t="s">
        <v>284</v>
      </c>
      <c r="B16" s="5" t="str">
        <f>IF(ISNUMBER(FIND("&gt;&gt;",A16)),"","OpcionesDesventajas!"&amp;ADDRESS(ROW(OpcionesDesventajas!$B$3)+MATCH(A16,OpcionesDesventajas!$A$4:$A$633,0),COLUMN(OpcionesDesventajas!$B$3))&amp;":"&amp;ADDRESS(ROW(OpcionesDesventajas!$D$3)+MATCH(A16,OpcionesDesventajas!$A$4:$A$633,0)+COUNTIF(OpcionesDesventajas!$A$4:$A$633,A16)-1,COLUMN(OpcionesDesventajas!$D$3)))</f>
        <v>OpcionesDesventajas!$B$60:$D$60</v>
      </c>
    </row>
    <row r="17" spans="1:2" x14ac:dyDescent="0.25">
      <c r="A17" s="5" t="s">
        <v>968</v>
      </c>
      <c r="B17" s="5" t="str">
        <f>IF(ISNUMBER(FIND("&gt;&gt;",A17)),"","OpcionesDesventajas!"&amp;ADDRESS(ROW(OpcionesDesventajas!$B$3)+MATCH(A17,OpcionesDesventajas!$A$4:$A$633,0),COLUMN(OpcionesDesventajas!$B$3))&amp;":"&amp;ADDRESS(ROW(OpcionesDesventajas!$D$3)+MATCH(A17,OpcionesDesventajas!$A$4:$A$633,0)+COUNTIF(OpcionesDesventajas!$A$4:$A$633,A17)-1,COLUMN(OpcionesDesventajas!$D$3)))</f>
        <v>OpcionesDesventajas!$B$62:$D$64</v>
      </c>
    </row>
    <row r="18" spans="1:2" x14ac:dyDescent="0.25">
      <c r="A18" s="5" t="s">
        <v>967</v>
      </c>
      <c r="B18" s="5" t="str">
        <f>IF(ISNUMBER(FIND("&gt;&gt;",A18)),"","OpcionesDesventajas!"&amp;ADDRESS(ROW(OpcionesDesventajas!$B$3)+MATCH(A18,OpcionesDesventajas!$A$4:$A$633,0),COLUMN(OpcionesDesventajas!$B$3))&amp;":"&amp;ADDRESS(ROW(OpcionesDesventajas!$D$3)+MATCH(A18,OpcionesDesventajas!$A$4:$A$633,0)+COUNTIF(OpcionesDesventajas!$A$4:$A$633,A18)-1,COLUMN(OpcionesDesventajas!$D$3)))</f>
        <v>OpcionesDesventajas!$B$66:$D$67</v>
      </c>
    </row>
    <row r="19" spans="1:2" x14ac:dyDescent="0.25">
      <c r="A19" s="5" t="s">
        <v>966</v>
      </c>
      <c r="B19" s="5" t="str">
        <f>IF(ISNUMBER(FIND("&gt;&gt;",A19)),"","OpcionesDesventajas!"&amp;ADDRESS(ROW(OpcionesDesventajas!$B$3)+MATCH(A19,OpcionesDesventajas!$A$4:$A$633,0),COLUMN(OpcionesDesventajas!$B$3))&amp;":"&amp;ADDRESS(ROW(OpcionesDesventajas!$D$3)+MATCH(A19,OpcionesDesventajas!$A$4:$A$633,0)+COUNTIF(OpcionesDesventajas!$A$4:$A$633,A19)-1,COLUMN(OpcionesDesventajas!$D$3)))</f>
        <v>OpcionesDesventajas!$B$69:$D$73</v>
      </c>
    </row>
    <row r="20" spans="1:2" x14ac:dyDescent="0.25">
      <c r="A20" s="5" t="s">
        <v>540</v>
      </c>
      <c r="B20" s="5" t="str">
        <f>IF(ISNUMBER(FIND("&gt;&gt;",A20)),"","OpcionesDesventajas!"&amp;ADDRESS(ROW(OpcionesDesventajas!$B$3)+MATCH(A20,OpcionesDesventajas!$A$4:$A$633,0),COLUMN(OpcionesDesventajas!$B$3))&amp;":"&amp;ADDRESS(ROW(OpcionesDesventajas!$D$3)+MATCH(A20,OpcionesDesventajas!$A$4:$A$633,0)+COUNTIF(OpcionesDesventajas!$A$4:$A$633,A20)-1,COLUMN(OpcionesDesventajas!$D$3)))</f>
        <v>OpcionesDesventajas!$B$75:$D$82</v>
      </c>
    </row>
    <row r="21" spans="1:2" x14ac:dyDescent="0.25">
      <c r="A21" s="5" t="s">
        <v>965</v>
      </c>
      <c r="B21" s="5" t="str">
        <f>IF(ISNUMBER(FIND("&gt;&gt;",A21)),"","OpcionesDesventajas!"&amp;ADDRESS(ROW(OpcionesDesventajas!$B$3)+MATCH(A21,OpcionesDesventajas!$A$4:$A$633,0),COLUMN(OpcionesDesventajas!$B$3))&amp;":"&amp;ADDRESS(ROW(OpcionesDesventajas!$D$3)+MATCH(A21,OpcionesDesventajas!$A$4:$A$633,0)+COUNTIF(OpcionesDesventajas!$A$4:$A$633,A21)-1,COLUMN(OpcionesDesventajas!$D$3)))</f>
        <v>OpcionesDesventajas!$B$84:$D$84</v>
      </c>
    </row>
    <row r="22" spans="1:2" x14ac:dyDescent="0.25">
      <c r="A22" s="5" t="s">
        <v>964</v>
      </c>
      <c r="B22" s="5" t="str">
        <f>IF(ISNUMBER(FIND("&gt;&gt;",A22)),"","OpcionesDesventajas!"&amp;ADDRESS(ROW(OpcionesDesventajas!$B$3)+MATCH(A22,OpcionesDesventajas!$A$4:$A$633,0),COLUMN(OpcionesDesventajas!$B$3))&amp;":"&amp;ADDRESS(ROW(OpcionesDesventajas!$D$3)+MATCH(A22,OpcionesDesventajas!$A$4:$A$633,0)+COUNTIF(OpcionesDesventajas!$A$4:$A$633,A22)-1,COLUMN(OpcionesDesventajas!$D$3)))</f>
        <v>OpcionesDesventajas!$B$86:$D$87</v>
      </c>
    </row>
    <row r="23" spans="1:2" x14ac:dyDescent="0.25">
      <c r="A23" s="5" t="s">
        <v>301</v>
      </c>
      <c r="B23" s="5" t="str">
        <f>IF(ISNUMBER(FIND("&gt;&gt;",A23)),"","OpcionesDesventajas!"&amp;ADDRESS(ROW(OpcionesDesventajas!$B$3)+MATCH(A23,OpcionesDesventajas!$A$4:$A$633,0),COLUMN(OpcionesDesventajas!$B$3))&amp;":"&amp;ADDRESS(ROW(OpcionesDesventajas!$D$3)+MATCH(A23,OpcionesDesventajas!$A$4:$A$633,0)+COUNTIF(OpcionesDesventajas!$A$4:$A$633,A23)-1,COLUMN(OpcionesDesventajas!$D$3)))</f>
        <v>OpcionesDesventajas!$B$89:$D$91</v>
      </c>
    </row>
    <row r="24" spans="1:2" ht="15.75" thickBot="1" x14ac:dyDescent="0.3">
      <c r="A24" s="8" t="s">
        <v>963</v>
      </c>
      <c r="B24" s="5" t="str">
        <f>IF(ISNUMBER(FIND("&gt;&gt;",A24)),"","OpcionesDesventajas!"&amp;ADDRESS(ROW(OpcionesDesventajas!$B$3)+MATCH(A24,OpcionesDesventajas!$A$4:$A$633,0),COLUMN(OpcionesDesventajas!$B$3))&amp;":"&amp;ADDRESS(ROW(OpcionesDesventajas!$D$3)+MATCH(A24,OpcionesDesventajas!$A$4:$A$633,0)+COUNTIF(OpcionesDesventajas!$A$4:$A$633,A24)-1,COLUMN(OpcionesDesventajas!$D$3)))</f>
        <v>OpcionesDesventajas!$B$93:$D$97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97"/>
  <sheetViews>
    <sheetView topLeftCell="A10" workbookViewId="0">
      <selection activeCell="A35" sqref="A35"/>
    </sheetView>
  </sheetViews>
  <sheetFormatPr defaultColWidth="11.42578125" defaultRowHeight="15" x14ac:dyDescent="0.25"/>
  <sheetData>
    <row r="1" spans="1:3" x14ac:dyDescent="0.25">
      <c r="A1" s="78" t="s">
        <v>1042</v>
      </c>
      <c r="B1" s="78"/>
      <c r="C1" s="78"/>
    </row>
    <row r="2" spans="1:3" x14ac:dyDescent="0.25">
      <c r="A2" s="81"/>
      <c r="B2" s="81"/>
      <c r="C2" s="81"/>
    </row>
    <row r="3" spans="1:3" x14ac:dyDescent="0.25">
      <c r="A3" s="3" t="s">
        <v>1039</v>
      </c>
      <c r="B3" s="2" t="s">
        <v>571</v>
      </c>
      <c r="C3" s="3" t="s">
        <v>572</v>
      </c>
    </row>
    <row r="4" spans="1:3" x14ac:dyDescent="0.25">
      <c r="A4" s="5" t="s">
        <v>1043</v>
      </c>
      <c r="B4" s="5" t="s">
        <v>919</v>
      </c>
      <c r="C4" s="32"/>
    </row>
    <row r="5" spans="1:3" x14ac:dyDescent="0.25">
      <c r="A5" s="5" t="s">
        <v>980</v>
      </c>
      <c r="B5" s="5" t="s">
        <v>1044</v>
      </c>
      <c r="C5" s="32">
        <v>-5</v>
      </c>
    </row>
    <row r="6" spans="1:3" x14ac:dyDescent="0.25">
      <c r="A6" s="5" t="s">
        <v>980</v>
      </c>
      <c r="B6" s="5" t="s">
        <v>1045</v>
      </c>
      <c r="C6" s="32">
        <v>-10</v>
      </c>
    </row>
    <row r="7" spans="1:3" x14ac:dyDescent="0.25">
      <c r="A7" s="5" t="s">
        <v>980</v>
      </c>
      <c r="B7" s="5" t="s">
        <v>1046</v>
      </c>
      <c r="C7" s="32">
        <v>-15</v>
      </c>
    </row>
    <row r="8" spans="1:3" x14ac:dyDescent="0.25">
      <c r="A8" s="5" t="s">
        <v>1047</v>
      </c>
      <c r="B8" s="5" t="s">
        <v>919</v>
      </c>
      <c r="C8" s="32"/>
    </row>
    <row r="9" spans="1:3" x14ac:dyDescent="0.25">
      <c r="A9" s="5" t="s">
        <v>979</v>
      </c>
      <c r="B9" s="5" t="s">
        <v>1032</v>
      </c>
      <c r="C9" s="32">
        <v>-15</v>
      </c>
    </row>
    <row r="10" spans="1:3" x14ac:dyDescent="0.25">
      <c r="A10" s="5" t="s">
        <v>979</v>
      </c>
      <c r="B10" s="5" t="s">
        <v>1048</v>
      </c>
      <c r="C10" s="32">
        <v>-10</v>
      </c>
    </row>
    <row r="11" spans="1:3" x14ac:dyDescent="0.25">
      <c r="A11" s="5" t="s">
        <v>1049</v>
      </c>
      <c r="B11" s="5" t="s">
        <v>919</v>
      </c>
      <c r="C11" s="32"/>
    </row>
    <row r="12" spans="1:3" x14ac:dyDescent="0.25">
      <c r="A12" s="5" t="s">
        <v>978</v>
      </c>
      <c r="B12" s="5" t="s">
        <v>1050</v>
      </c>
      <c r="C12" s="32">
        <v>-10</v>
      </c>
    </row>
    <row r="13" spans="1:3" x14ac:dyDescent="0.25">
      <c r="A13" s="5" t="s">
        <v>978</v>
      </c>
      <c r="B13" s="5" t="s">
        <v>1051</v>
      </c>
      <c r="C13" s="32">
        <v>-10</v>
      </c>
    </row>
    <row r="14" spans="1:3" x14ac:dyDescent="0.25">
      <c r="A14" s="5" t="s">
        <v>978</v>
      </c>
      <c r="B14" s="5" t="s">
        <v>787</v>
      </c>
      <c r="C14" s="32">
        <v>-10</v>
      </c>
    </row>
    <row r="15" spans="1:3" x14ac:dyDescent="0.25">
      <c r="A15" s="5" t="s">
        <v>1052</v>
      </c>
      <c r="B15" s="5" t="s">
        <v>919</v>
      </c>
      <c r="C15" s="32"/>
    </row>
    <row r="16" spans="1:3" x14ac:dyDescent="0.25">
      <c r="A16" s="5" t="s">
        <v>977</v>
      </c>
      <c r="B16" s="5" t="s">
        <v>1053</v>
      </c>
      <c r="C16" s="32">
        <v>-5</v>
      </c>
    </row>
    <row r="17" spans="1:3" x14ac:dyDescent="0.25">
      <c r="A17" s="5" t="s">
        <v>977</v>
      </c>
      <c r="B17" s="5" t="s">
        <v>1054</v>
      </c>
      <c r="C17" s="32">
        <v>-10</v>
      </c>
    </row>
    <row r="18" spans="1:3" x14ac:dyDescent="0.25">
      <c r="A18" s="5" t="s">
        <v>1055</v>
      </c>
      <c r="B18" s="5" t="s">
        <v>919</v>
      </c>
      <c r="C18" s="32"/>
    </row>
    <row r="19" spans="1:3" x14ac:dyDescent="0.25">
      <c r="A19" s="5" t="s">
        <v>543</v>
      </c>
      <c r="B19" s="5" t="s">
        <v>1056</v>
      </c>
      <c r="C19" s="32">
        <v>-10</v>
      </c>
    </row>
    <row r="20" spans="1:3" x14ac:dyDescent="0.25">
      <c r="A20" s="5" t="s">
        <v>543</v>
      </c>
      <c r="B20" s="5" t="s">
        <v>1057</v>
      </c>
      <c r="C20" s="32">
        <v>-15</v>
      </c>
    </row>
    <row r="21" spans="1:3" x14ac:dyDescent="0.25">
      <c r="A21" s="5" t="s">
        <v>543</v>
      </c>
      <c r="B21" s="5" t="s">
        <v>1058</v>
      </c>
      <c r="C21" s="32">
        <v>-25</v>
      </c>
    </row>
    <row r="22" spans="1:3" x14ac:dyDescent="0.25">
      <c r="A22" s="5" t="s">
        <v>543</v>
      </c>
      <c r="B22" s="5" t="s">
        <v>1059</v>
      </c>
      <c r="C22" s="32">
        <v>-10</v>
      </c>
    </row>
    <row r="23" spans="1:3" x14ac:dyDescent="0.25">
      <c r="A23" s="5" t="s">
        <v>1060</v>
      </c>
      <c r="B23" s="5" t="s">
        <v>919</v>
      </c>
      <c r="C23" s="32"/>
    </row>
    <row r="24" spans="1:3" x14ac:dyDescent="0.25">
      <c r="A24" s="5" t="s">
        <v>976</v>
      </c>
      <c r="B24" s="5" t="s">
        <v>919</v>
      </c>
      <c r="C24" s="32">
        <v>-5</v>
      </c>
    </row>
    <row r="25" spans="1:3" x14ac:dyDescent="0.25">
      <c r="A25" s="5" t="s">
        <v>1061</v>
      </c>
      <c r="B25" s="5" t="s">
        <v>919</v>
      </c>
      <c r="C25" s="32"/>
    </row>
    <row r="26" spans="1:3" x14ac:dyDescent="0.25">
      <c r="A26" s="5" t="s">
        <v>975</v>
      </c>
      <c r="B26" s="5" t="s">
        <v>919</v>
      </c>
      <c r="C26" s="32">
        <v>-5</v>
      </c>
    </row>
    <row r="27" spans="1:3" x14ac:dyDescent="0.25">
      <c r="A27" s="5" t="s">
        <v>1062</v>
      </c>
      <c r="B27" s="5" t="s">
        <v>919</v>
      </c>
      <c r="C27" s="32"/>
    </row>
    <row r="28" spans="1:3" x14ac:dyDescent="0.25">
      <c r="A28" s="5" t="s">
        <v>542</v>
      </c>
      <c r="B28" s="5" t="s">
        <v>1063</v>
      </c>
      <c r="C28" s="32">
        <v>-5</v>
      </c>
    </row>
    <row r="29" spans="1:3" x14ac:dyDescent="0.25">
      <c r="A29" s="5" t="s">
        <v>542</v>
      </c>
      <c r="B29" s="5" t="s">
        <v>1064</v>
      </c>
      <c r="C29" s="32">
        <v>-5</v>
      </c>
    </row>
    <row r="30" spans="1:3" x14ac:dyDescent="0.25">
      <c r="A30" s="5" t="s">
        <v>542</v>
      </c>
      <c r="B30" s="5" t="s">
        <v>1065</v>
      </c>
      <c r="C30" s="32">
        <v>-5</v>
      </c>
    </row>
    <row r="31" spans="1:3" x14ac:dyDescent="0.25">
      <c r="A31" s="5" t="s">
        <v>542</v>
      </c>
      <c r="B31" s="5" t="s">
        <v>1066</v>
      </c>
      <c r="C31" s="32">
        <v>-5</v>
      </c>
    </row>
    <row r="32" spans="1:3" x14ac:dyDescent="0.25">
      <c r="A32" s="5" t="s">
        <v>542</v>
      </c>
      <c r="B32" s="5" t="s">
        <v>1067</v>
      </c>
      <c r="C32" s="32">
        <v>-10</v>
      </c>
    </row>
    <row r="33" spans="1:3" x14ac:dyDescent="0.25">
      <c r="A33" s="5" t="s">
        <v>542</v>
      </c>
      <c r="B33" s="5" t="s">
        <v>1033</v>
      </c>
      <c r="C33" s="32">
        <v>-10</v>
      </c>
    </row>
    <row r="34" spans="1:3" x14ac:dyDescent="0.25">
      <c r="A34" s="5" t="s">
        <v>542</v>
      </c>
      <c r="B34" s="5" t="s">
        <v>1068</v>
      </c>
      <c r="C34" s="32">
        <v>-10</v>
      </c>
    </row>
    <row r="35" spans="1:3" x14ac:dyDescent="0.25">
      <c r="A35" s="5" t="s">
        <v>542</v>
      </c>
      <c r="B35" s="5" t="s">
        <v>1069</v>
      </c>
      <c r="C35" s="32">
        <v>-20</v>
      </c>
    </row>
    <row r="36" spans="1:3" x14ac:dyDescent="0.25">
      <c r="A36" s="5" t="s">
        <v>1070</v>
      </c>
      <c r="B36" s="5" t="s">
        <v>919</v>
      </c>
      <c r="C36" s="32"/>
    </row>
    <row r="37" spans="1:3" x14ac:dyDescent="0.25">
      <c r="A37" s="5" t="s">
        <v>974</v>
      </c>
      <c r="B37" s="5" t="s">
        <v>1071</v>
      </c>
      <c r="C37" s="32">
        <v>-20</v>
      </c>
    </row>
    <row r="38" spans="1:3" x14ac:dyDescent="0.25">
      <c r="A38" s="5" t="s">
        <v>974</v>
      </c>
      <c r="B38" s="5" t="s">
        <v>1041</v>
      </c>
      <c r="C38" s="32">
        <v>-10</v>
      </c>
    </row>
    <row r="39" spans="1:3" x14ac:dyDescent="0.25">
      <c r="A39" s="5" t="s">
        <v>1072</v>
      </c>
      <c r="B39" s="5" t="s">
        <v>919</v>
      </c>
      <c r="C39" s="32"/>
    </row>
    <row r="40" spans="1:3" x14ac:dyDescent="0.25">
      <c r="A40" s="5" t="s">
        <v>973</v>
      </c>
      <c r="B40" s="5" t="s">
        <v>1073</v>
      </c>
      <c r="C40" s="32">
        <v>-5</v>
      </c>
    </row>
    <row r="41" spans="1:3" x14ac:dyDescent="0.25">
      <c r="A41" s="5" t="s">
        <v>973</v>
      </c>
      <c r="B41" s="5" t="s">
        <v>1074</v>
      </c>
      <c r="C41" s="32">
        <v>-10</v>
      </c>
    </row>
    <row r="42" spans="1:3" x14ac:dyDescent="0.25">
      <c r="A42" s="5" t="s">
        <v>973</v>
      </c>
      <c r="B42" s="5" t="s">
        <v>1075</v>
      </c>
      <c r="C42" s="32">
        <v>-10</v>
      </c>
    </row>
    <row r="43" spans="1:3" x14ac:dyDescent="0.25">
      <c r="A43" s="5" t="s">
        <v>973</v>
      </c>
      <c r="B43" s="5" t="s">
        <v>1076</v>
      </c>
      <c r="C43" s="32">
        <v>-15</v>
      </c>
    </row>
    <row r="44" spans="1:3" x14ac:dyDescent="0.25">
      <c r="A44" s="5" t="s">
        <v>973</v>
      </c>
      <c r="B44" s="5" t="s">
        <v>1077</v>
      </c>
      <c r="C44" s="32">
        <v>-15</v>
      </c>
    </row>
    <row r="45" spans="1:3" x14ac:dyDescent="0.25">
      <c r="A45" s="5" t="s">
        <v>1078</v>
      </c>
      <c r="B45" s="5" t="s">
        <v>919</v>
      </c>
      <c r="C45" s="32"/>
    </row>
    <row r="46" spans="1:3" x14ac:dyDescent="0.25">
      <c r="A46" s="5" t="s">
        <v>972</v>
      </c>
      <c r="B46" s="5" t="s">
        <v>1079</v>
      </c>
      <c r="C46" s="32">
        <v>-5</v>
      </c>
    </row>
    <row r="47" spans="1:3" x14ac:dyDescent="0.25">
      <c r="A47" s="5" t="s">
        <v>972</v>
      </c>
      <c r="B47" s="5" t="s">
        <v>1080</v>
      </c>
      <c r="C47" s="32">
        <v>-10</v>
      </c>
    </row>
    <row r="48" spans="1:3" x14ac:dyDescent="0.25">
      <c r="A48" s="5" t="s">
        <v>972</v>
      </c>
      <c r="B48" s="5" t="s">
        <v>1081</v>
      </c>
      <c r="C48" s="32">
        <v>-30</v>
      </c>
    </row>
    <row r="49" spans="1:3" x14ac:dyDescent="0.25">
      <c r="A49" s="5" t="s">
        <v>1082</v>
      </c>
      <c r="B49" s="5" t="s">
        <v>919</v>
      </c>
      <c r="C49" s="32"/>
    </row>
    <row r="50" spans="1:3" x14ac:dyDescent="0.25">
      <c r="A50" s="5" t="s">
        <v>971</v>
      </c>
      <c r="B50" s="5" t="s">
        <v>919</v>
      </c>
      <c r="C50" s="32">
        <v>-15</v>
      </c>
    </row>
    <row r="51" spans="1:3" x14ac:dyDescent="0.25">
      <c r="A51" s="5" t="s">
        <v>1083</v>
      </c>
      <c r="B51" s="5" t="s">
        <v>919</v>
      </c>
      <c r="C51" s="32"/>
    </row>
    <row r="52" spans="1:3" x14ac:dyDescent="0.25">
      <c r="A52" s="5" t="s">
        <v>970</v>
      </c>
      <c r="B52" s="5" t="s">
        <v>919</v>
      </c>
      <c r="C52" s="32">
        <v>-10</v>
      </c>
    </row>
    <row r="53" spans="1:3" x14ac:dyDescent="0.25">
      <c r="A53" s="5" t="s">
        <v>1084</v>
      </c>
      <c r="B53" s="5" t="s">
        <v>919</v>
      </c>
      <c r="C53" s="32"/>
    </row>
    <row r="54" spans="1:3" x14ac:dyDescent="0.25">
      <c r="A54" s="5" t="s">
        <v>969</v>
      </c>
      <c r="B54" s="5" t="s">
        <v>359</v>
      </c>
      <c r="C54" s="32">
        <v>-10</v>
      </c>
    </row>
    <row r="55" spans="1:3" x14ac:dyDescent="0.25">
      <c r="A55" s="5" t="s">
        <v>969</v>
      </c>
      <c r="B55" s="5" t="s">
        <v>544</v>
      </c>
      <c r="C55" s="32">
        <v>-15</v>
      </c>
    </row>
    <row r="56" spans="1:3" x14ac:dyDescent="0.25">
      <c r="A56" s="5" t="s">
        <v>969</v>
      </c>
      <c r="B56" s="5" t="s">
        <v>594</v>
      </c>
      <c r="C56" s="32">
        <v>-20</v>
      </c>
    </row>
    <row r="57" spans="1:3" x14ac:dyDescent="0.25">
      <c r="A57" s="5" t="s">
        <v>969</v>
      </c>
      <c r="B57" s="5" t="s">
        <v>1085</v>
      </c>
      <c r="C57" s="32">
        <v>-25</v>
      </c>
    </row>
    <row r="58" spans="1:3" x14ac:dyDescent="0.25">
      <c r="A58" s="5" t="s">
        <v>969</v>
      </c>
      <c r="B58" s="5" t="s">
        <v>1086</v>
      </c>
      <c r="C58" s="32">
        <v>-30</v>
      </c>
    </row>
    <row r="59" spans="1:3" x14ac:dyDescent="0.25">
      <c r="A59" s="5" t="s">
        <v>1087</v>
      </c>
      <c r="B59" s="5" t="s">
        <v>919</v>
      </c>
      <c r="C59" s="32"/>
    </row>
    <row r="60" spans="1:3" x14ac:dyDescent="0.25">
      <c r="A60" s="5" t="s">
        <v>284</v>
      </c>
      <c r="B60" s="5" t="s">
        <v>919</v>
      </c>
      <c r="C60" s="32">
        <v>-20</v>
      </c>
    </row>
    <row r="61" spans="1:3" x14ac:dyDescent="0.25">
      <c r="A61" s="5" t="s">
        <v>1088</v>
      </c>
      <c r="B61" s="5" t="s">
        <v>919</v>
      </c>
      <c r="C61" s="32"/>
    </row>
    <row r="62" spans="1:3" x14ac:dyDescent="0.25">
      <c r="A62" s="5" t="s">
        <v>968</v>
      </c>
      <c r="B62" s="5" t="s">
        <v>1089</v>
      </c>
      <c r="C62" s="32">
        <v>-10</v>
      </c>
    </row>
    <row r="63" spans="1:3" x14ac:dyDescent="0.25">
      <c r="A63" s="5" t="s">
        <v>968</v>
      </c>
      <c r="B63" s="5" t="s">
        <v>1090</v>
      </c>
      <c r="C63" s="32">
        <v>-15</v>
      </c>
    </row>
    <row r="64" spans="1:3" x14ac:dyDescent="0.25">
      <c r="A64" s="5" t="s">
        <v>968</v>
      </c>
      <c r="B64" s="5" t="s">
        <v>1091</v>
      </c>
      <c r="C64" s="32">
        <v>-25</v>
      </c>
    </row>
    <row r="65" spans="1:3" x14ac:dyDescent="0.25">
      <c r="A65" s="5" t="s">
        <v>1092</v>
      </c>
      <c r="B65" s="5" t="s">
        <v>919</v>
      </c>
      <c r="C65" s="32"/>
    </row>
    <row r="66" spans="1:3" x14ac:dyDescent="0.25">
      <c r="A66" s="5" t="s">
        <v>967</v>
      </c>
      <c r="B66" s="5" t="s">
        <v>1093</v>
      </c>
      <c r="C66" s="32">
        <v>-5</v>
      </c>
    </row>
    <row r="67" spans="1:3" x14ac:dyDescent="0.25">
      <c r="A67" s="5" t="s">
        <v>967</v>
      </c>
      <c r="B67" s="5" t="s">
        <v>1094</v>
      </c>
      <c r="C67" s="32">
        <v>-10</v>
      </c>
    </row>
    <row r="68" spans="1:3" x14ac:dyDescent="0.25">
      <c r="A68" s="5" t="s">
        <v>1095</v>
      </c>
      <c r="B68" s="5" t="s">
        <v>919</v>
      </c>
      <c r="C68" s="32"/>
    </row>
    <row r="69" spans="1:3" x14ac:dyDescent="0.25">
      <c r="A69" s="5" t="s">
        <v>966</v>
      </c>
      <c r="B69" s="5" t="s">
        <v>1096</v>
      </c>
      <c r="C69" s="32">
        <v>-5</v>
      </c>
    </row>
    <row r="70" spans="1:3" x14ac:dyDescent="0.25">
      <c r="A70" s="5" t="s">
        <v>966</v>
      </c>
      <c r="B70" s="5" t="s">
        <v>1097</v>
      </c>
      <c r="C70" s="32">
        <v>-10</v>
      </c>
    </row>
    <row r="71" spans="1:3" x14ac:dyDescent="0.25">
      <c r="A71" s="5" t="s">
        <v>966</v>
      </c>
      <c r="B71" s="5" t="s">
        <v>1098</v>
      </c>
      <c r="C71" s="32">
        <v>-15</v>
      </c>
    </row>
    <row r="72" spans="1:3" x14ac:dyDescent="0.25">
      <c r="A72" s="5" t="s">
        <v>966</v>
      </c>
      <c r="B72" s="5" t="s">
        <v>1099</v>
      </c>
      <c r="C72" s="32">
        <v>-20</v>
      </c>
    </row>
    <row r="73" spans="1:3" x14ac:dyDescent="0.25">
      <c r="A73" s="5" t="s">
        <v>966</v>
      </c>
      <c r="B73" s="5" t="s">
        <v>653</v>
      </c>
      <c r="C73" s="32">
        <v>-25</v>
      </c>
    </row>
    <row r="74" spans="1:3" x14ac:dyDescent="0.25">
      <c r="A74" s="5" t="s">
        <v>1100</v>
      </c>
      <c r="B74" s="5" t="s">
        <v>919</v>
      </c>
      <c r="C74" s="32"/>
    </row>
    <row r="75" spans="1:3" x14ac:dyDescent="0.25">
      <c r="A75" s="5" t="s">
        <v>1101</v>
      </c>
      <c r="B75" s="5" t="s">
        <v>1102</v>
      </c>
      <c r="C75" s="32">
        <v>-30</v>
      </c>
    </row>
    <row r="76" spans="1:3" x14ac:dyDescent="0.25">
      <c r="A76" s="5" t="s">
        <v>1101</v>
      </c>
      <c r="B76" s="5" t="s">
        <v>1103</v>
      </c>
      <c r="C76" s="32">
        <v>-30</v>
      </c>
    </row>
    <row r="77" spans="1:3" x14ac:dyDescent="0.25">
      <c r="A77" s="5" t="s">
        <v>1101</v>
      </c>
      <c r="B77" s="5" t="s">
        <v>1104</v>
      </c>
      <c r="C77" s="32">
        <v>-30</v>
      </c>
    </row>
    <row r="78" spans="1:3" x14ac:dyDescent="0.25">
      <c r="A78" s="5" t="s">
        <v>1101</v>
      </c>
      <c r="B78" s="5" t="s">
        <v>1105</v>
      </c>
      <c r="C78" s="32">
        <v>-30</v>
      </c>
    </row>
    <row r="79" spans="1:3" x14ac:dyDescent="0.25">
      <c r="A79" s="5" t="s">
        <v>1101</v>
      </c>
      <c r="B79" s="5" t="s">
        <v>1106</v>
      </c>
      <c r="C79" s="32">
        <v>-30</v>
      </c>
    </row>
    <row r="80" spans="1:3" x14ac:dyDescent="0.25">
      <c r="A80" s="5" t="s">
        <v>1101</v>
      </c>
      <c r="B80" s="5" t="s">
        <v>1107</v>
      </c>
      <c r="C80" s="32">
        <v>-30</v>
      </c>
    </row>
    <row r="81" spans="1:3" x14ac:dyDescent="0.25">
      <c r="A81" s="5" t="s">
        <v>1101</v>
      </c>
      <c r="B81" s="5" t="s">
        <v>1108</v>
      </c>
      <c r="C81" s="32">
        <v>-30</v>
      </c>
    </row>
    <row r="82" spans="1:3" x14ac:dyDescent="0.25">
      <c r="A82" s="5" t="s">
        <v>1101</v>
      </c>
      <c r="B82" s="5" t="s">
        <v>1109</v>
      </c>
      <c r="C82" s="32">
        <v>-30</v>
      </c>
    </row>
    <row r="83" spans="1:3" x14ac:dyDescent="0.25">
      <c r="A83" s="5" t="s">
        <v>1110</v>
      </c>
      <c r="B83" s="5" t="s">
        <v>919</v>
      </c>
      <c r="C83" s="32"/>
    </row>
    <row r="84" spans="1:3" x14ac:dyDescent="0.25">
      <c r="A84" s="5" t="s">
        <v>965</v>
      </c>
      <c r="B84" s="5" t="s">
        <v>919</v>
      </c>
      <c r="C84" s="32">
        <v>-15</v>
      </c>
    </row>
    <row r="85" spans="1:3" x14ac:dyDescent="0.25">
      <c r="A85" s="5" t="s">
        <v>1111</v>
      </c>
      <c r="B85" s="5" t="s">
        <v>919</v>
      </c>
      <c r="C85" s="32"/>
    </row>
    <row r="86" spans="1:3" x14ac:dyDescent="0.25">
      <c r="A86" s="5" t="s">
        <v>964</v>
      </c>
      <c r="B86" s="5" t="s">
        <v>1112</v>
      </c>
      <c r="C86" s="32">
        <v>-5</v>
      </c>
    </row>
    <row r="87" spans="1:3" x14ac:dyDescent="0.25">
      <c r="A87" s="5" t="s">
        <v>964</v>
      </c>
      <c r="B87" s="5" t="s">
        <v>1113</v>
      </c>
      <c r="C87" s="32">
        <v>-10</v>
      </c>
    </row>
    <row r="88" spans="1:3" x14ac:dyDescent="0.25">
      <c r="A88" s="5" t="s">
        <v>1114</v>
      </c>
      <c r="B88" s="5" t="s">
        <v>919</v>
      </c>
      <c r="C88" s="32"/>
    </row>
    <row r="89" spans="1:3" x14ac:dyDescent="0.25">
      <c r="A89" s="5" t="s">
        <v>301</v>
      </c>
      <c r="B89" s="5" t="s">
        <v>1115</v>
      </c>
      <c r="C89" s="32">
        <v>-5</v>
      </c>
    </row>
    <row r="90" spans="1:3" x14ac:dyDescent="0.25">
      <c r="A90" s="5" t="s">
        <v>301</v>
      </c>
      <c r="B90" s="5" t="s">
        <v>1116</v>
      </c>
      <c r="C90" s="32">
        <v>-10</v>
      </c>
    </row>
    <row r="91" spans="1:3" x14ac:dyDescent="0.25">
      <c r="A91" s="5" t="s">
        <v>301</v>
      </c>
      <c r="B91" s="5" t="s">
        <v>1117</v>
      </c>
      <c r="C91" s="32">
        <v>-15</v>
      </c>
    </row>
    <row r="92" spans="1:3" x14ac:dyDescent="0.25">
      <c r="A92" s="5" t="s">
        <v>1118</v>
      </c>
      <c r="B92" s="5" t="s">
        <v>919</v>
      </c>
      <c r="C92" s="32"/>
    </row>
    <row r="93" spans="1:3" x14ac:dyDescent="0.25">
      <c r="A93" s="5" t="s">
        <v>963</v>
      </c>
      <c r="B93" s="5" t="s">
        <v>1119</v>
      </c>
      <c r="C93" s="32">
        <v>-10</v>
      </c>
    </row>
    <row r="94" spans="1:3" x14ac:dyDescent="0.25">
      <c r="A94" s="5" t="s">
        <v>963</v>
      </c>
      <c r="B94" s="5" t="s">
        <v>1120</v>
      </c>
      <c r="C94" s="32">
        <v>-20</v>
      </c>
    </row>
    <row r="95" spans="1:3" x14ac:dyDescent="0.25">
      <c r="A95" s="5" t="s">
        <v>963</v>
      </c>
      <c r="B95" s="5" t="s">
        <v>1121</v>
      </c>
      <c r="C95" s="32">
        <v>-25</v>
      </c>
    </row>
    <row r="96" spans="1:3" x14ac:dyDescent="0.25">
      <c r="A96" s="5" t="s">
        <v>963</v>
      </c>
      <c r="B96" s="5" t="s">
        <v>1122</v>
      </c>
      <c r="C96" s="32">
        <v>-30</v>
      </c>
    </row>
    <row r="97" spans="1:3" ht="15.75" thickBot="1" x14ac:dyDescent="0.3">
      <c r="A97" s="8" t="s">
        <v>963</v>
      </c>
      <c r="B97" s="8" t="s">
        <v>1123</v>
      </c>
      <c r="C97" s="33">
        <v>-40</v>
      </c>
    </row>
  </sheetData>
  <mergeCells count="1">
    <mergeCell ref="A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26"/>
  <sheetViews>
    <sheetView workbookViewId="0"/>
  </sheetViews>
  <sheetFormatPr defaultColWidth="11.42578125" defaultRowHeight="15" x14ac:dyDescent="0.25"/>
  <cols>
    <col min="1" max="1" width="29.5703125" bestFit="1" customWidth="1"/>
    <col min="2" max="2" width="25.5703125" bestFit="1" customWidth="1"/>
    <col min="3" max="3" width="23.28515625" bestFit="1" customWidth="1"/>
  </cols>
  <sheetData>
    <row r="1" spans="1:3" x14ac:dyDescent="0.25">
      <c r="A1" s="27" t="s">
        <v>900</v>
      </c>
      <c r="B1" s="27" t="s">
        <v>600</v>
      </c>
      <c r="C1" s="27" t="s">
        <v>647</v>
      </c>
    </row>
    <row r="2" spans="1:3" x14ac:dyDescent="0.25">
      <c r="A2" s="13" t="s">
        <v>252</v>
      </c>
      <c r="B2" s="13" t="s">
        <v>335</v>
      </c>
      <c r="C2" s="13" t="s">
        <v>244</v>
      </c>
    </row>
    <row r="3" spans="1:3" x14ac:dyDescent="0.25">
      <c r="A3" s="13" t="s">
        <v>903</v>
      </c>
      <c r="B3" s="13" t="s">
        <v>909</v>
      </c>
      <c r="C3" s="13" t="s">
        <v>221</v>
      </c>
    </row>
    <row r="4" spans="1:3" x14ac:dyDescent="0.25">
      <c r="A4" s="13" t="s">
        <v>582</v>
      </c>
      <c r="B4" s="13" t="s">
        <v>910</v>
      </c>
      <c r="C4" s="13" t="s">
        <v>651</v>
      </c>
    </row>
    <row r="5" spans="1:3" x14ac:dyDescent="0.25">
      <c r="A5" s="13" t="s">
        <v>340</v>
      </c>
      <c r="B5" s="13" t="s">
        <v>533</v>
      </c>
      <c r="C5" s="27" t="s">
        <v>757</v>
      </c>
    </row>
    <row r="6" spans="1:3" x14ac:dyDescent="0.25">
      <c r="A6" s="13" t="s">
        <v>305</v>
      </c>
      <c r="B6" s="13" t="s">
        <v>912</v>
      </c>
      <c r="C6" s="13" t="s">
        <v>333</v>
      </c>
    </row>
    <row r="7" spans="1:3" x14ac:dyDescent="0.25">
      <c r="A7" s="13" t="s">
        <v>906</v>
      </c>
      <c r="B7" s="13" t="s">
        <v>913</v>
      </c>
      <c r="C7" s="13" t="s">
        <v>248</v>
      </c>
    </row>
    <row r="8" spans="1:3" x14ac:dyDescent="0.25">
      <c r="A8" s="13" t="s">
        <v>341</v>
      </c>
      <c r="B8" s="13" t="s">
        <v>529</v>
      </c>
      <c r="C8" s="13" t="s">
        <v>942</v>
      </c>
    </row>
    <row r="9" spans="1:3" x14ac:dyDescent="0.25">
      <c r="A9" s="13" t="s">
        <v>342</v>
      </c>
      <c r="B9" s="27" t="s">
        <v>614</v>
      </c>
      <c r="C9" s="13" t="s">
        <v>531</v>
      </c>
    </row>
    <row r="10" spans="1:3" x14ac:dyDescent="0.25">
      <c r="A10" s="27" t="s">
        <v>654</v>
      </c>
      <c r="B10" s="13" t="s">
        <v>247</v>
      </c>
      <c r="C10" s="13" t="s">
        <v>537</v>
      </c>
    </row>
    <row r="11" spans="1:3" x14ac:dyDescent="0.25">
      <c r="A11" s="13" t="s">
        <v>243</v>
      </c>
      <c r="B11" s="13" t="s">
        <v>915</v>
      </c>
      <c r="C11" s="13" t="s">
        <v>334</v>
      </c>
    </row>
    <row r="12" spans="1:3" x14ac:dyDescent="0.25">
      <c r="A12" s="13" t="s">
        <v>924</v>
      </c>
      <c r="B12" s="13" t="s">
        <v>253</v>
      </c>
      <c r="C12" s="13" t="s">
        <v>785</v>
      </c>
    </row>
    <row r="13" spans="1:3" x14ac:dyDescent="0.25">
      <c r="A13" s="13" t="s">
        <v>246</v>
      </c>
      <c r="B13" s="13" t="s">
        <v>916</v>
      </c>
      <c r="C13" s="13" t="s">
        <v>787</v>
      </c>
    </row>
    <row r="14" spans="1:3" x14ac:dyDescent="0.25">
      <c r="A14" s="13" t="s">
        <v>926</v>
      </c>
      <c r="B14" s="13" t="s">
        <v>917</v>
      </c>
      <c r="C14" s="13" t="s">
        <v>538</v>
      </c>
    </row>
    <row r="15" spans="1:3" x14ac:dyDescent="0.25">
      <c r="A15" s="13" t="s">
        <v>927</v>
      </c>
      <c r="B15" s="13" t="s">
        <v>918</v>
      </c>
      <c r="C15" s="13" t="s">
        <v>336</v>
      </c>
    </row>
    <row r="16" spans="1:3" x14ac:dyDescent="0.25">
      <c r="A16" s="13" t="s">
        <v>535</v>
      </c>
      <c r="B16" s="27" t="s">
        <v>708</v>
      </c>
      <c r="C16" s="13" t="s">
        <v>337</v>
      </c>
    </row>
    <row r="17" spans="1:3" x14ac:dyDescent="0.25">
      <c r="A17" s="27" t="s">
        <v>680</v>
      </c>
      <c r="B17" s="13" t="s">
        <v>931</v>
      </c>
      <c r="C17" s="13" t="s">
        <v>306</v>
      </c>
    </row>
    <row r="18" spans="1:3" x14ac:dyDescent="0.25">
      <c r="A18" s="13" t="s">
        <v>682</v>
      </c>
      <c r="B18" s="13" t="s">
        <v>932</v>
      </c>
      <c r="C18" s="13" t="s">
        <v>870</v>
      </c>
    </row>
    <row r="19" spans="1:3" x14ac:dyDescent="0.25">
      <c r="A19" s="13" t="s">
        <v>688</v>
      </c>
      <c r="B19" s="13" t="s">
        <v>934</v>
      </c>
      <c r="C19" s="13" t="s">
        <v>81</v>
      </c>
    </row>
    <row r="20" spans="1:3" x14ac:dyDescent="0.25">
      <c r="A20" s="13" t="s">
        <v>304</v>
      </c>
      <c r="B20" s="13" t="s">
        <v>936</v>
      </c>
      <c r="C20" s="13" t="s">
        <v>536</v>
      </c>
    </row>
    <row r="21" spans="1:3" x14ac:dyDescent="0.25">
      <c r="A21" s="13" t="s">
        <v>339</v>
      </c>
      <c r="B21" s="13" t="s">
        <v>937</v>
      </c>
      <c r="C21" s="13" t="s">
        <v>254</v>
      </c>
    </row>
    <row r="22" spans="1:3" x14ac:dyDescent="0.25">
      <c r="A22" s="27" t="s">
        <v>637</v>
      </c>
      <c r="B22" s="13" t="s">
        <v>938</v>
      </c>
      <c r="C22" s="13" t="s">
        <v>891</v>
      </c>
    </row>
    <row r="23" spans="1:3" x14ac:dyDescent="0.25">
      <c r="A23" s="13" t="s">
        <v>303</v>
      </c>
      <c r="B23" s="13" t="s">
        <v>939</v>
      </c>
      <c r="C23" s="13" t="s">
        <v>169</v>
      </c>
    </row>
    <row r="24" spans="1:3" x14ac:dyDescent="0.25">
      <c r="A24" s="13" t="s">
        <v>245</v>
      </c>
      <c r="B24" s="13" t="s">
        <v>940</v>
      </c>
      <c r="C24" s="15"/>
    </row>
    <row r="25" spans="1:3" x14ac:dyDescent="0.25">
      <c r="A25" s="13" t="s">
        <v>302</v>
      </c>
      <c r="B25" s="13" t="s">
        <v>752</v>
      </c>
      <c r="C25" s="15"/>
    </row>
    <row r="26" spans="1:3" x14ac:dyDescent="0.25">
      <c r="A26" s="13" t="s">
        <v>646</v>
      </c>
      <c r="B26" s="15"/>
      <c r="C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Técnicas</vt:lpstr>
      <vt:lpstr>ListaEfectos</vt:lpstr>
      <vt:lpstr>OpcionesEfectos</vt:lpstr>
      <vt:lpstr>ListaDesventajas</vt:lpstr>
      <vt:lpstr>OpcionesDesventajas</vt:lpstr>
      <vt:lpstr>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</dc:creator>
  <cp:lastModifiedBy>Alonso Rojo Curto</cp:lastModifiedBy>
  <dcterms:created xsi:type="dcterms:W3CDTF">2019-02-16T17:25:29Z</dcterms:created>
  <dcterms:modified xsi:type="dcterms:W3CDTF">2019-02-19T10:04:02Z</dcterms:modified>
</cp:coreProperties>
</file>