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nd\Desktop\"/>
    </mc:Choice>
  </mc:AlternateContent>
  <xr:revisionPtr revIDLastSave="0" documentId="13_ncr:1_{CD93CCAB-560C-4A42-803F-A5B4F829313F}" xr6:coauthVersionLast="43" xr6:coauthVersionMax="43" xr10:uidLastSave="{00000000-0000-0000-0000-000000000000}"/>
  <bookViews>
    <workbookView xWindow="-110" yWindow="-110" windowWidth="19420" windowHeight="10420" tabRatio="745" activeTab="6" xr2:uid="{00000000-000D-0000-FFFF-FFFF00000000}"/>
  </bookViews>
  <sheets>
    <sheet name="REFERENCE" sheetId="10" r:id="rId1"/>
    <sheet name="Template" sheetId="9" r:id="rId2"/>
    <sheet name="Template (2)" sheetId="11" r:id="rId3"/>
    <sheet name="Template (3)" sheetId="12" r:id="rId4"/>
    <sheet name="Template (4)" sheetId="13" r:id="rId5"/>
    <sheet name="Template (5)" sheetId="14" r:id="rId6"/>
    <sheet name="Template (6)" sheetId="15" r:id="rId7"/>
  </sheets>
  <calcPr calcId="191029" iterate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5" l="1"/>
  <c r="E18" i="15" s="1"/>
  <c r="F27" i="15"/>
  <c r="G27" i="15" s="1"/>
  <c r="E28" i="15"/>
  <c r="F28" i="15"/>
  <c r="G28" i="15"/>
  <c r="H28" i="15"/>
  <c r="E32" i="15"/>
  <c r="E33" i="15" s="1"/>
  <c r="F32" i="15"/>
  <c r="F33" i="15" s="1"/>
  <c r="G32" i="15"/>
  <c r="H32" i="15"/>
  <c r="E35" i="15"/>
  <c r="F35" i="15"/>
  <c r="G35" i="15"/>
  <c r="H35" i="15"/>
  <c r="E15" i="15"/>
  <c r="E16" i="15" s="1"/>
  <c r="F15" i="15"/>
  <c r="F16" i="15" s="1"/>
  <c r="G15" i="15"/>
  <c r="H15" i="15" s="1"/>
  <c r="D35" i="15"/>
  <c r="D33" i="15"/>
  <c r="D32" i="15"/>
  <c r="D28" i="15"/>
  <c r="D27" i="15"/>
  <c r="D18" i="15" s="1"/>
  <c r="D16" i="15"/>
  <c r="D15" i="15"/>
  <c r="C40" i="15"/>
  <c r="C36" i="15"/>
  <c r="C17" i="15" s="1"/>
  <c r="C20" i="15" s="1"/>
  <c r="C33" i="15"/>
  <c r="C39" i="15"/>
  <c r="C35" i="15"/>
  <c r="C30" i="15"/>
  <c r="C32" i="15"/>
  <c r="C28" i="15"/>
  <c r="C18" i="15"/>
  <c r="C16" i="15"/>
  <c r="E28" i="13"/>
  <c r="F28" i="13"/>
  <c r="G28" i="13"/>
  <c r="H28" i="13"/>
  <c r="E30" i="13"/>
  <c r="E19" i="13" s="1"/>
  <c r="E31" i="13" s="1"/>
  <c r="F30" i="13"/>
  <c r="G19" i="13" s="1"/>
  <c r="G30" i="13"/>
  <c r="H19" i="13" s="1"/>
  <c r="H30" i="13"/>
  <c r="E35" i="13"/>
  <c r="F35" i="13"/>
  <c r="G35" i="13"/>
  <c r="H35" i="13"/>
  <c r="E36" i="13"/>
  <c r="F36" i="13"/>
  <c r="G36" i="13" s="1"/>
  <c r="E37" i="13"/>
  <c r="E17" i="13" s="1"/>
  <c r="F37" i="13"/>
  <c r="F17" i="13" s="1"/>
  <c r="G37" i="13"/>
  <c r="H37" i="13" s="1"/>
  <c r="H17" i="13" s="1"/>
  <c r="E15" i="13"/>
  <c r="E16" i="13" s="1"/>
  <c r="F15" i="13"/>
  <c r="F16" i="13" s="1"/>
  <c r="G15" i="13"/>
  <c r="H15" i="13" s="1"/>
  <c r="D37" i="13"/>
  <c r="D17" i="13" s="1"/>
  <c r="D36" i="13"/>
  <c r="D35" i="13"/>
  <c r="D32" i="13"/>
  <c r="D31" i="13"/>
  <c r="D30" i="13"/>
  <c r="D28" i="13"/>
  <c r="D19" i="13"/>
  <c r="D16" i="13"/>
  <c r="D15" i="13"/>
  <c r="C36" i="13"/>
  <c r="C39" i="13" s="1"/>
  <c r="C35" i="13"/>
  <c r="C33" i="13"/>
  <c r="C32" i="13"/>
  <c r="C30" i="13"/>
  <c r="C28" i="13"/>
  <c r="C18" i="13"/>
  <c r="C16" i="13"/>
  <c r="E28" i="12"/>
  <c r="F28" i="12"/>
  <c r="G28" i="12"/>
  <c r="H28" i="12"/>
  <c r="E32" i="12"/>
  <c r="F32" i="12"/>
  <c r="G32" i="12"/>
  <c r="H32" i="12"/>
  <c r="E35" i="12"/>
  <c r="F35" i="12"/>
  <c r="G35" i="12"/>
  <c r="H35" i="12"/>
  <c r="E37" i="12"/>
  <c r="E17" i="12" s="1"/>
  <c r="F37" i="12"/>
  <c r="G17" i="12" s="1"/>
  <c r="G37" i="12"/>
  <c r="H37" i="12" s="1"/>
  <c r="E15" i="12"/>
  <c r="E16" i="12" s="1"/>
  <c r="F15" i="12"/>
  <c r="G15" i="12" s="1"/>
  <c r="D37" i="12"/>
  <c r="D35" i="12"/>
  <c r="D32" i="12"/>
  <c r="D28" i="12"/>
  <c r="D17" i="12"/>
  <c r="D16" i="12"/>
  <c r="D15" i="12"/>
  <c r="C35" i="12"/>
  <c r="C32" i="12"/>
  <c r="C30" i="12" s="1"/>
  <c r="C28" i="12"/>
  <c r="C18" i="12"/>
  <c r="C16" i="12"/>
  <c r="E28" i="11"/>
  <c r="F28" i="11"/>
  <c r="G28" i="11"/>
  <c r="H28" i="11"/>
  <c r="E32" i="11"/>
  <c r="F32" i="11"/>
  <c r="G32" i="11"/>
  <c r="H32" i="11"/>
  <c r="E35" i="11"/>
  <c r="F35" i="11"/>
  <c r="G35" i="11"/>
  <c r="H35" i="11"/>
  <c r="E36" i="11"/>
  <c r="F36" i="11"/>
  <c r="G36" i="11" s="1"/>
  <c r="E37" i="11"/>
  <c r="F37" i="11"/>
  <c r="G37" i="11"/>
  <c r="H37" i="11" s="1"/>
  <c r="E15" i="11"/>
  <c r="F15" i="11"/>
  <c r="F16" i="11" s="1"/>
  <c r="G15" i="11"/>
  <c r="H15" i="11" s="1"/>
  <c r="E16" i="11"/>
  <c r="E17" i="11"/>
  <c r="F17" i="11"/>
  <c r="D35" i="11"/>
  <c r="D32" i="11"/>
  <c r="D28" i="11"/>
  <c r="D37" i="11"/>
  <c r="D36" i="11"/>
  <c r="D17" i="11" s="1"/>
  <c r="D16" i="11"/>
  <c r="D15" i="11"/>
  <c r="C36" i="11"/>
  <c r="C39" i="11" s="1"/>
  <c r="C35" i="11"/>
  <c r="C33" i="11"/>
  <c r="C30" i="11"/>
  <c r="C32" i="11"/>
  <c r="C28" i="11"/>
  <c r="C18" i="11"/>
  <c r="C16" i="11"/>
  <c r="E48" i="9"/>
  <c r="F48" i="9"/>
  <c r="G48" i="9"/>
  <c r="H48" i="9"/>
  <c r="D48" i="9"/>
  <c r="E46" i="9"/>
  <c r="F46" i="9"/>
  <c r="G46" i="9"/>
  <c r="H46" i="9"/>
  <c r="D46" i="9"/>
  <c r="E45" i="9"/>
  <c r="F45" i="9"/>
  <c r="G45" i="9"/>
  <c r="H45" i="9"/>
  <c r="D45" i="9"/>
  <c r="E28" i="9"/>
  <c r="F28" i="9"/>
  <c r="G28" i="9"/>
  <c r="H28" i="9"/>
  <c r="E32" i="9"/>
  <c r="F32" i="9"/>
  <c r="G32" i="9"/>
  <c r="H32" i="9"/>
  <c r="E35" i="9"/>
  <c r="F35" i="9"/>
  <c r="G35" i="9"/>
  <c r="H35" i="9"/>
  <c r="E36" i="9"/>
  <c r="F36" i="9"/>
  <c r="G36" i="9" s="1"/>
  <c r="E37" i="9"/>
  <c r="F37" i="9"/>
  <c r="G37" i="9"/>
  <c r="H37" i="9"/>
  <c r="E15" i="9"/>
  <c r="F15" i="9" s="1"/>
  <c r="E17" i="9"/>
  <c r="D35" i="9"/>
  <c r="D32" i="9"/>
  <c r="D28" i="9"/>
  <c r="D37" i="9"/>
  <c r="D36" i="9"/>
  <c r="D17" i="9"/>
  <c r="D16" i="9"/>
  <c r="D15" i="9"/>
  <c r="C36" i="9"/>
  <c r="C39" i="9" s="1"/>
  <c r="C35" i="9"/>
  <c r="C33" i="9"/>
  <c r="C30" i="9"/>
  <c r="C32" i="9"/>
  <c r="C28" i="9"/>
  <c r="C18" i="9"/>
  <c r="C16" i="9"/>
  <c r="H27" i="15" l="1"/>
  <c r="H33" i="15" s="1"/>
  <c r="H18" i="15"/>
  <c r="G33" i="15"/>
  <c r="G18" i="15"/>
  <c r="F18" i="15"/>
  <c r="H16" i="15"/>
  <c r="G16" i="15"/>
  <c r="C21" i="15"/>
  <c r="C22" i="15" s="1"/>
  <c r="E32" i="13"/>
  <c r="H36" i="13"/>
  <c r="G17" i="13"/>
  <c r="F19" i="13"/>
  <c r="F31" i="13" s="1"/>
  <c r="H16" i="13"/>
  <c r="G16" i="13"/>
  <c r="C17" i="13"/>
  <c r="C20" i="13" s="1"/>
  <c r="C33" i="12"/>
  <c r="C36" i="12" s="1"/>
  <c r="C17" i="12" s="1"/>
  <c r="C20" i="12" s="1"/>
  <c r="C21" i="12" s="1"/>
  <c r="C22" i="12" s="1"/>
  <c r="F17" i="12"/>
  <c r="H17" i="12"/>
  <c r="H15" i="12"/>
  <c r="G16" i="12"/>
  <c r="F16" i="12"/>
  <c r="H36" i="11"/>
  <c r="G17" i="11"/>
  <c r="H16" i="11"/>
  <c r="G16" i="11"/>
  <c r="C17" i="11"/>
  <c r="C20" i="11" s="1"/>
  <c r="C21" i="11" s="1"/>
  <c r="H36" i="9"/>
  <c r="G17" i="9"/>
  <c r="H17" i="9"/>
  <c r="F17" i="9"/>
  <c r="G15" i="9"/>
  <c r="F16" i="9"/>
  <c r="E16" i="9"/>
  <c r="C17" i="9"/>
  <c r="C20" i="9" s="1"/>
  <c r="C15" i="15"/>
  <c r="C23" i="15" l="1"/>
  <c r="C24" i="15" s="1"/>
  <c r="G31" i="13"/>
  <c r="F32" i="13"/>
  <c r="C21" i="13"/>
  <c r="C22" i="13" s="1"/>
  <c r="C39" i="12"/>
  <c r="H16" i="12"/>
  <c r="C23" i="12"/>
  <c r="C24" i="12" s="1"/>
  <c r="H17" i="11"/>
  <c r="C22" i="11"/>
  <c r="C23" i="11"/>
  <c r="C24" i="11" s="1"/>
  <c r="H15" i="9"/>
  <c r="G16" i="9"/>
  <c r="C21" i="9"/>
  <c r="C22" i="9" s="1"/>
  <c r="C15" i="14"/>
  <c r="C15" i="13"/>
  <c r="C15" i="12"/>
  <c r="C15" i="11"/>
  <c r="H31" i="13" l="1"/>
  <c r="H32" i="13" s="1"/>
  <c r="G32" i="13"/>
  <c r="C23" i="13"/>
  <c r="C24" i="13"/>
  <c r="H16" i="9"/>
  <c r="C23" i="9"/>
  <c r="C24" i="9" s="1"/>
  <c r="C15" i="9"/>
  <c r="D18" i="9"/>
  <c r="E18" i="9"/>
  <c r="F18" i="9"/>
  <c r="G18" i="9"/>
  <c r="H18" i="9"/>
  <c r="D19" i="9"/>
  <c r="E19" i="9"/>
  <c r="F19" i="9"/>
  <c r="G19" i="9"/>
  <c r="H19" i="9"/>
  <c r="D20" i="9"/>
  <c r="E20" i="9"/>
  <c r="F20" i="9"/>
  <c r="G20" i="9"/>
  <c r="H20" i="9"/>
  <c r="D21" i="9"/>
  <c r="E21" i="9"/>
  <c r="F21" i="9"/>
  <c r="G21" i="9"/>
  <c r="H21" i="9"/>
  <c r="D22" i="9"/>
  <c r="E22" i="9"/>
  <c r="F22" i="9"/>
  <c r="G22" i="9"/>
  <c r="H22" i="9"/>
  <c r="D23" i="9"/>
  <c r="E23" i="9"/>
  <c r="F23" i="9"/>
  <c r="G23" i="9"/>
  <c r="H23" i="9"/>
  <c r="D24" i="9"/>
  <c r="E24" i="9"/>
  <c r="F24" i="9"/>
  <c r="G24" i="9"/>
  <c r="H24" i="9"/>
  <c r="D27" i="9"/>
  <c r="E27" i="9"/>
  <c r="F27" i="9"/>
  <c r="G27" i="9"/>
  <c r="H27" i="9"/>
  <c r="D30" i="9"/>
  <c r="E30" i="9"/>
  <c r="F30" i="9"/>
  <c r="G30" i="9"/>
  <c r="H30" i="9"/>
  <c r="D31" i="9"/>
  <c r="E31" i="9"/>
  <c r="F31" i="9"/>
  <c r="G31" i="9"/>
  <c r="H31" i="9"/>
  <c r="D33" i="9"/>
  <c r="E33" i="9"/>
  <c r="F33" i="9"/>
  <c r="G33" i="9"/>
  <c r="H33" i="9"/>
  <c r="D38" i="9"/>
  <c r="E38" i="9"/>
  <c r="F38" i="9"/>
  <c r="G38" i="9"/>
  <c r="H38" i="9"/>
  <c r="D39" i="9"/>
  <c r="E39" i="9"/>
  <c r="F39" i="9"/>
  <c r="G39" i="9"/>
  <c r="H39" i="9"/>
  <c r="D43" i="9"/>
  <c r="E43" i="9"/>
  <c r="F43" i="9"/>
  <c r="G43" i="9"/>
  <c r="H43" i="9"/>
  <c r="D44" i="9"/>
  <c r="E44" i="9"/>
  <c r="F44" i="9"/>
  <c r="G44" i="9"/>
  <c r="H44" i="9"/>
  <c r="D47" i="9"/>
  <c r="E47" i="9"/>
  <c r="F47" i="9"/>
  <c r="G47" i="9"/>
  <c r="H47" i="9"/>
  <c r="D49" i="9"/>
  <c r="E49" i="9"/>
  <c r="F49" i="9"/>
  <c r="G49" i="9"/>
  <c r="H49" i="9"/>
  <c r="D50" i="9"/>
  <c r="E50" i="9"/>
  <c r="F50" i="9"/>
  <c r="G50" i="9"/>
  <c r="H50" i="9"/>
  <c r="D18" i="11"/>
  <c r="E18" i="11"/>
  <c r="F18" i="11"/>
  <c r="G18" i="11"/>
  <c r="H18" i="11"/>
  <c r="D19" i="11"/>
  <c r="E19" i="11"/>
  <c r="F19" i="11"/>
  <c r="G19" i="11"/>
  <c r="H19" i="11"/>
  <c r="D20" i="11"/>
  <c r="E20" i="11"/>
  <c r="F20" i="11"/>
  <c r="G20" i="11"/>
  <c r="H20" i="11"/>
  <c r="D21" i="11"/>
  <c r="E21" i="11"/>
  <c r="F21" i="11"/>
  <c r="G21" i="11"/>
  <c r="H21" i="11"/>
  <c r="D22" i="11"/>
  <c r="E22" i="11"/>
  <c r="F22" i="11"/>
  <c r="G22" i="11"/>
  <c r="H22" i="11"/>
  <c r="D23" i="11"/>
  <c r="E23" i="11"/>
  <c r="F23" i="11"/>
  <c r="G23" i="11"/>
  <c r="H23" i="11"/>
  <c r="D24" i="11"/>
  <c r="E24" i="11"/>
  <c r="F24" i="11"/>
  <c r="G24" i="11"/>
  <c r="H24" i="11"/>
  <c r="D27" i="11"/>
  <c r="E27" i="11"/>
  <c r="F27" i="11"/>
  <c r="G27" i="11"/>
  <c r="H27" i="11"/>
  <c r="D30" i="11"/>
  <c r="E30" i="11"/>
  <c r="F30" i="11"/>
  <c r="G30" i="11"/>
  <c r="H30" i="11"/>
  <c r="D31" i="11"/>
  <c r="E31" i="11"/>
  <c r="F31" i="11"/>
  <c r="G31" i="11"/>
  <c r="H31" i="11"/>
  <c r="D33" i="11"/>
  <c r="E33" i="11"/>
  <c r="F33" i="11"/>
  <c r="G33" i="11"/>
  <c r="H33" i="11"/>
  <c r="D38" i="11"/>
  <c r="E38" i="11"/>
  <c r="F38" i="11"/>
  <c r="G38" i="11"/>
  <c r="H38" i="11"/>
  <c r="D39" i="11"/>
  <c r="E39" i="11"/>
  <c r="F39" i="11"/>
  <c r="G39" i="11"/>
  <c r="H39" i="11"/>
  <c r="D18" i="12"/>
  <c r="E18" i="12"/>
  <c r="F18" i="12"/>
  <c r="G18" i="12"/>
  <c r="H18" i="12"/>
  <c r="D19" i="12"/>
  <c r="E19" i="12"/>
  <c r="F19" i="12"/>
  <c r="G19" i="12"/>
  <c r="H19" i="12"/>
  <c r="D20" i="12"/>
  <c r="E20" i="12"/>
  <c r="F20" i="12"/>
  <c r="G20" i="12"/>
  <c r="H20" i="12"/>
  <c r="D21" i="12"/>
  <c r="E21" i="12"/>
  <c r="F21" i="12"/>
  <c r="G21" i="12"/>
  <c r="H21" i="12"/>
  <c r="D22" i="12"/>
  <c r="E22" i="12"/>
  <c r="F22" i="12"/>
  <c r="G22" i="12"/>
  <c r="H22" i="12"/>
  <c r="D23" i="12"/>
  <c r="E23" i="12"/>
  <c r="F23" i="12"/>
  <c r="G23" i="12"/>
  <c r="H23" i="12"/>
  <c r="D24" i="12"/>
  <c r="E24" i="12"/>
  <c r="F24" i="12"/>
  <c r="G24" i="12"/>
  <c r="H24" i="12"/>
  <c r="D27" i="12"/>
  <c r="E27" i="12"/>
  <c r="F27" i="12"/>
  <c r="G27" i="12"/>
  <c r="H27" i="12"/>
  <c r="D30" i="12"/>
  <c r="E30" i="12"/>
  <c r="F30" i="12"/>
  <c r="G30" i="12"/>
  <c r="H30" i="12"/>
  <c r="D31" i="12"/>
  <c r="E31" i="12"/>
  <c r="F31" i="12"/>
  <c r="G31" i="12"/>
  <c r="H31" i="12"/>
  <c r="D33" i="12"/>
  <c r="E33" i="12"/>
  <c r="F33" i="12"/>
  <c r="G33" i="12"/>
  <c r="H33" i="12"/>
  <c r="D36" i="12"/>
  <c r="E36" i="12"/>
  <c r="F36" i="12"/>
  <c r="G36" i="12"/>
  <c r="H36" i="12"/>
  <c r="D38" i="12"/>
  <c r="E38" i="12"/>
  <c r="F38" i="12"/>
  <c r="G38" i="12"/>
  <c r="H38" i="12"/>
  <c r="D39" i="12"/>
  <c r="E39" i="12"/>
  <c r="F39" i="12"/>
  <c r="G39" i="12"/>
  <c r="H39" i="12"/>
  <c r="D18" i="13"/>
  <c r="E18" i="13"/>
  <c r="F18" i="13"/>
  <c r="G18" i="13"/>
  <c r="H18" i="13"/>
  <c r="D20" i="13"/>
  <c r="E20" i="13"/>
  <c r="F20" i="13"/>
  <c r="G20" i="13"/>
  <c r="H20" i="13"/>
  <c r="D21" i="13"/>
  <c r="E21" i="13"/>
  <c r="F21" i="13"/>
  <c r="G21" i="13"/>
  <c r="H21" i="13"/>
  <c r="D22" i="13"/>
  <c r="E22" i="13"/>
  <c r="F22" i="13"/>
  <c r="G22" i="13"/>
  <c r="H22" i="13"/>
  <c r="D23" i="13"/>
  <c r="E23" i="13"/>
  <c r="F23" i="13"/>
  <c r="G23" i="13"/>
  <c r="H23" i="13"/>
  <c r="D24" i="13"/>
  <c r="E24" i="13"/>
  <c r="F24" i="13"/>
  <c r="G24" i="13"/>
  <c r="H24" i="13"/>
  <c r="D27" i="13"/>
  <c r="E27" i="13"/>
  <c r="F27" i="13"/>
  <c r="G27" i="13"/>
  <c r="H27" i="13"/>
  <c r="D33" i="13"/>
  <c r="E33" i="13"/>
  <c r="F33" i="13"/>
  <c r="G33" i="13"/>
  <c r="H33" i="13"/>
  <c r="D38" i="13"/>
  <c r="E38" i="13"/>
  <c r="F38" i="13"/>
  <c r="G38" i="13"/>
  <c r="H38" i="13"/>
  <c r="D39" i="13"/>
  <c r="E39" i="13"/>
  <c r="F39" i="13"/>
  <c r="G39" i="13"/>
  <c r="H39" i="13"/>
  <c r="D17" i="15"/>
  <c r="E17" i="15"/>
  <c r="F17" i="15"/>
  <c r="G17" i="15"/>
  <c r="H17" i="15"/>
  <c r="D19" i="15"/>
  <c r="E19" i="15"/>
  <c r="F19" i="15"/>
  <c r="G19" i="15"/>
  <c r="H19" i="15"/>
  <c r="D20" i="15"/>
  <c r="E20" i="15"/>
  <c r="F20" i="15"/>
  <c r="G20" i="15"/>
  <c r="H20" i="15"/>
  <c r="D21" i="15"/>
  <c r="E21" i="15"/>
  <c r="F21" i="15"/>
  <c r="G21" i="15"/>
  <c r="H21" i="15"/>
  <c r="D22" i="15"/>
  <c r="E22" i="15"/>
  <c r="F22" i="15"/>
  <c r="G22" i="15"/>
  <c r="H22" i="15"/>
  <c r="D23" i="15"/>
  <c r="E23" i="15"/>
  <c r="F23" i="15"/>
  <c r="G23" i="15"/>
  <c r="H23" i="15"/>
  <c r="D24" i="15"/>
  <c r="E24" i="15"/>
  <c r="F24" i="15"/>
  <c r="G24" i="15"/>
  <c r="H24" i="15"/>
  <c r="D30" i="15"/>
  <c r="E30" i="15"/>
  <c r="F30" i="15"/>
  <c r="G30" i="15"/>
  <c r="H30" i="15"/>
  <c r="D31" i="15"/>
  <c r="E31" i="15"/>
  <c r="F31" i="15"/>
  <c r="G31" i="15"/>
  <c r="H31" i="15"/>
  <c r="D36" i="15"/>
  <c r="E36" i="15"/>
  <c r="F36" i="15"/>
  <c r="G36" i="15"/>
  <c r="H36" i="15"/>
  <c r="D37" i="15"/>
  <c r="E37" i="15"/>
  <c r="F37" i="15"/>
  <c r="G37" i="15"/>
  <c r="H37" i="15"/>
  <c r="D38" i="15"/>
  <c r="E38" i="15"/>
  <c r="F38" i="15"/>
  <c r="G38" i="15"/>
  <c r="H38" i="15"/>
  <c r="D39" i="15"/>
  <c r="E39" i="15"/>
  <c r="F39" i="15"/>
  <c r="G39" i="15"/>
  <c r="H39" i="15"/>
  <c r="D41" i="15"/>
  <c r="E41" i="15"/>
  <c r="F41" i="15"/>
  <c r="G41" i="15"/>
  <c r="H41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Benninga</author>
  </authors>
  <commentList>
    <comment ref="B28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 xml:space="preserve">These are </t>
        </r>
        <r>
          <rPr>
            <b/>
            <i/>
            <sz val="8"/>
            <color rgb="FF000000"/>
            <rFont val="Tahoma"/>
            <family val="2"/>
          </rPr>
          <t>operating</t>
        </r>
        <r>
          <rPr>
            <b/>
            <sz val="8"/>
            <color rgb="FF000000"/>
            <rFont val="Tahoma"/>
            <family val="2"/>
          </rPr>
          <t xml:space="preserve"> current assets only.  They do not include surplus cash or other financial current assets.</t>
        </r>
      </text>
    </comment>
    <comment ref="B35" authorId="0" shapeId="0" xr:uid="{00000000-0006-0000-0000-000002000000}">
      <text>
        <r>
          <rPr>
            <b/>
            <sz val="8"/>
            <color rgb="FF000000"/>
            <rFont val="Tahoma"/>
            <family val="2"/>
          </rPr>
          <t xml:space="preserve">These are </t>
        </r>
        <r>
          <rPr>
            <b/>
            <i/>
            <sz val="8"/>
            <color rgb="FF000000"/>
            <rFont val="Tahoma"/>
            <family val="2"/>
          </rPr>
          <t>operating</t>
        </r>
        <r>
          <rPr>
            <b/>
            <sz val="8"/>
            <color rgb="FF000000"/>
            <rFont val="Tahoma"/>
            <family val="2"/>
          </rPr>
          <t xml:space="preserve"> current liabilities only (do not include financial CL, which are all in the "Debt" item)</t>
        </r>
      </text>
    </comment>
    <comment ref="B48" authorId="0" shapeId="0" xr:uid="{00000000-0006-0000-0000-000003000000}">
      <text>
        <r>
          <rPr>
            <b/>
            <sz val="8"/>
            <color rgb="FF000000"/>
            <rFont val="Tahoma"/>
            <family val="2"/>
          </rPr>
          <t>CAPEX is defined as the change in Fixed Assets at Cost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B49" authorId="0" shapeId="0" xr:uid="{5FB9D755-A9EE-4764-9431-F2DF05681728}">
      <text>
        <r>
          <rPr>
            <b/>
            <sz val="8"/>
            <color rgb="FF000000"/>
            <rFont val="Tahoma"/>
            <family val="2"/>
          </rPr>
          <t>CAPEX is defined as the change in Fixed Assets at Cost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Benninga</author>
  </authors>
  <commentList>
    <comment ref="B28" authorId="0" shapeId="0" xr:uid="{955E2426-3182-4226-A3C3-F54372F17CC6}">
      <text>
        <r>
          <rPr>
            <b/>
            <sz val="8"/>
            <color rgb="FF000000"/>
            <rFont val="Tahoma"/>
            <family val="2"/>
          </rPr>
          <t xml:space="preserve">These are </t>
        </r>
        <r>
          <rPr>
            <b/>
            <i/>
            <sz val="8"/>
            <color rgb="FF000000"/>
            <rFont val="Tahoma"/>
            <family val="2"/>
          </rPr>
          <t>operating</t>
        </r>
        <r>
          <rPr>
            <b/>
            <sz val="8"/>
            <color rgb="FF000000"/>
            <rFont val="Tahoma"/>
            <family val="2"/>
          </rPr>
          <t xml:space="preserve"> current assets only.  They do not include surplus cash or other financial current assets.</t>
        </r>
      </text>
    </comment>
    <comment ref="B35" authorId="0" shapeId="0" xr:uid="{92A13A2A-3EE7-47D5-9CB1-16FB02B50745}">
      <text>
        <r>
          <rPr>
            <b/>
            <sz val="8"/>
            <color rgb="FF000000"/>
            <rFont val="Tahoma"/>
            <family val="2"/>
          </rPr>
          <t xml:space="preserve">These are </t>
        </r>
        <r>
          <rPr>
            <b/>
            <i/>
            <sz val="8"/>
            <color rgb="FF000000"/>
            <rFont val="Tahoma"/>
            <family val="2"/>
          </rPr>
          <t>operating</t>
        </r>
        <r>
          <rPr>
            <b/>
            <sz val="8"/>
            <color rgb="FF000000"/>
            <rFont val="Tahoma"/>
            <family val="2"/>
          </rPr>
          <t xml:space="preserve"> current liabilities only (do not include financial CL, which are all in the "Debt" item)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Benninga</author>
  </authors>
  <commentList>
    <comment ref="B28" authorId="0" shapeId="0" xr:uid="{452C35AC-F6D3-4D86-B6BF-973DEF0EF30E}">
      <text>
        <r>
          <rPr>
            <b/>
            <sz val="8"/>
            <color rgb="FF000000"/>
            <rFont val="Tahoma"/>
            <family val="2"/>
          </rPr>
          <t xml:space="preserve">These are </t>
        </r>
        <r>
          <rPr>
            <b/>
            <i/>
            <sz val="8"/>
            <color rgb="FF000000"/>
            <rFont val="Tahoma"/>
            <family val="2"/>
          </rPr>
          <t>operating</t>
        </r>
        <r>
          <rPr>
            <b/>
            <sz val="8"/>
            <color rgb="FF000000"/>
            <rFont val="Tahoma"/>
            <family val="2"/>
          </rPr>
          <t xml:space="preserve"> current assets only.  They do not include surplus cash or other financial current assets.</t>
        </r>
      </text>
    </comment>
    <comment ref="B35" authorId="0" shapeId="0" xr:uid="{3BAF5263-3E6D-44A2-A931-0775EC3E3C0D}">
      <text>
        <r>
          <rPr>
            <b/>
            <sz val="8"/>
            <color rgb="FF000000"/>
            <rFont val="Tahoma"/>
            <family val="2"/>
          </rPr>
          <t xml:space="preserve">These are </t>
        </r>
        <r>
          <rPr>
            <b/>
            <i/>
            <sz val="8"/>
            <color rgb="FF000000"/>
            <rFont val="Tahoma"/>
            <family val="2"/>
          </rPr>
          <t>operating</t>
        </r>
        <r>
          <rPr>
            <b/>
            <sz val="8"/>
            <color rgb="FF000000"/>
            <rFont val="Tahoma"/>
            <family val="2"/>
          </rPr>
          <t xml:space="preserve"> current liabilities only (do not include financial CL, which are all in the "Debt" item)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Benninga</author>
  </authors>
  <commentList>
    <comment ref="B28" authorId="0" shapeId="0" xr:uid="{7A1736A9-7A9D-46D4-908C-2AA214EC2026}">
      <text>
        <r>
          <rPr>
            <b/>
            <sz val="8"/>
            <color rgb="FF000000"/>
            <rFont val="Tahoma"/>
            <family val="2"/>
          </rPr>
          <t xml:space="preserve">These are </t>
        </r>
        <r>
          <rPr>
            <b/>
            <i/>
            <sz val="8"/>
            <color rgb="FF000000"/>
            <rFont val="Tahoma"/>
            <family val="2"/>
          </rPr>
          <t>operating</t>
        </r>
        <r>
          <rPr>
            <b/>
            <sz val="8"/>
            <color rgb="FF000000"/>
            <rFont val="Tahoma"/>
            <family val="2"/>
          </rPr>
          <t xml:space="preserve"> current assets only.  They do not include surplus cash or other financial current assets.</t>
        </r>
      </text>
    </comment>
    <comment ref="B35" authorId="0" shapeId="0" xr:uid="{13F19749-18DC-44A8-8017-0F54EC9BC340}">
      <text>
        <r>
          <rPr>
            <b/>
            <sz val="8"/>
            <color rgb="FF000000"/>
            <rFont val="Tahoma"/>
            <family val="2"/>
          </rPr>
          <t xml:space="preserve">These are </t>
        </r>
        <r>
          <rPr>
            <b/>
            <i/>
            <sz val="8"/>
            <color rgb="FF000000"/>
            <rFont val="Tahoma"/>
            <family val="2"/>
          </rPr>
          <t>operating</t>
        </r>
        <r>
          <rPr>
            <b/>
            <sz val="8"/>
            <color rgb="FF000000"/>
            <rFont val="Tahoma"/>
            <family val="2"/>
          </rPr>
          <t xml:space="preserve"> current liabilities only (do not include financial CL, which are all in the "Debt" item)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Benninga</author>
  </authors>
  <commentList>
    <comment ref="B28" authorId="0" shapeId="0" xr:uid="{82ABE48C-475D-4963-80A4-6A8DEDF2E1CF}">
      <text>
        <r>
          <rPr>
            <b/>
            <sz val="8"/>
            <color rgb="FF000000"/>
            <rFont val="Tahoma"/>
            <family val="2"/>
          </rPr>
          <t xml:space="preserve">These are </t>
        </r>
        <r>
          <rPr>
            <b/>
            <i/>
            <sz val="8"/>
            <color rgb="FF000000"/>
            <rFont val="Tahoma"/>
            <family val="2"/>
          </rPr>
          <t>operating</t>
        </r>
        <r>
          <rPr>
            <b/>
            <sz val="8"/>
            <color rgb="FF000000"/>
            <rFont val="Tahoma"/>
            <family val="2"/>
          </rPr>
          <t xml:space="preserve"> current assets only.  They do not include surplus cash or other financial current assets.</t>
        </r>
      </text>
    </comment>
    <comment ref="B35" authorId="0" shapeId="0" xr:uid="{15D3F53C-0977-4E40-A606-5CAA1C2601D9}">
      <text>
        <r>
          <rPr>
            <b/>
            <sz val="8"/>
            <color rgb="FF000000"/>
            <rFont val="Tahoma"/>
            <family val="2"/>
          </rPr>
          <t xml:space="preserve">These are </t>
        </r>
        <r>
          <rPr>
            <b/>
            <i/>
            <sz val="8"/>
            <color rgb="FF000000"/>
            <rFont val="Tahoma"/>
            <family val="2"/>
          </rPr>
          <t>operating</t>
        </r>
        <r>
          <rPr>
            <b/>
            <sz val="8"/>
            <color rgb="FF000000"/>
            <rFont val="Tahoma"/>
            <family val="2"/>
          </rPr>
          <t xml:space="preserve"> current liabilities only (do not include financial CL, which are all in the "Debt" item)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Benninga</author>
  </authors>
  <commentList>
    <comment ref="B28" authorId="0" shapeId="0" xr:uid="{47F0495B-9C34-4BF7-BCC5-FB7C5BFB5F85}">
      <text>
        <r>
          <rPr>
            <b/>
            <sz val="8"/>
            <color rgb="FF000000"/>
            <rFont val="Tahoma"/>
            <family val="2"/>
          </rPr>
          <t xml:space="preserve">These are </t>
        </r>
        <r>
          <rPr>
            <b/>
            <i/>
            <sz val="8"/>
            <color rgb="FF000000"/>
            <rFont val="Tahoma"/>
            <family val="2"/>
          </rPr>
          <t>operating</t>
        </r>
        <r>
          <rPr>
            <b/>
            <sz val="8"/>
            <color rgb="FF000000"/>
            <rFont val="Tahoma"/>
            <family val="2"/>
          </rPr>
          <t xml:space="preserve"> current assets only.  They do not include surplus cash or other financial current assets.</t>
        </r>
      </text>
    </comment>
    <comment ref="B35" authorId="0" shapeId="0" xr:uid="{1820BD23-EECA-4E82-BBBC-C3B897F0E78C}">
      <text>
        <r>
          <rPr>
            <b/>
            <sz val="8"/>
            <color rgb="FF000000"/>
            <rFont val="Tahoma"/>
            <family val="2"/>
          </rPr>
          <t xml:space="preserve">These are </t>
        </r>
        <r>
          <rPr>
            <b/>
            <i/>
            <sz val="8"/>
            <color rgb="FF000000"/>
            <rFont val="Tahoma"/>
            <family val="2"/>
          </rPr>
          <t>operating</t>
        </r>
        <r>
          <rPr>
            <b/>
            <sz val="8"/>
            <color rgb="FF000000"/>
            <rFont val="Tahoma"/>
            <family val="2"/>
          </rPr>
          <t xml:space="preserve"> current liabilities only (do not include financial CL, which are all in the "Debt" item)</t>
        </r>
      </text>
    </comment>
  </commentList>
</comments>
</file>

<file path=xl/sharedStrings.xml><?xml version="1.0" encoding="utf-8"?>
<sst xmlns="http://schemas.openxmlformats.org/spreadsheetml/2006/main" count="316" uniqueCount="68">
  <si>
    <t>Sales growth</t>
  </si>
  <si>
    <t>Current assets/Sales</t>
  </si>
  <si>
    <t>Current liabilities/Sales</t>
  </si>
  <si>
    <t>Net fixed assets/Sales</t>
  </si>
  <si>
    <t>Costs of goods sold/Sales</t>
  </si>
  <si>
    <t>Depreciation rate</t>
  </si>
  <si>
    <t>Tax rate</t>
  </si>
  <si>
    <t>Dividend payout ratio</t>
  </si>
  <si>
    <t>Year</t>
  </si>
  <si>
    <t>Income statement</t>
  </si>
  <si>
    <t>Sales</t>
  </si>
  <si>
    <t>Costs of goods sold</t>
  </si>
  <si>
    <t>Depreciation</t>
  </si>
  <si>
    <t>Profit before tax</t>
  </si>
  <si>
    <t>Taxes</t>
  </si>
  <si>
    <t>Profit after tax</t>
  </si>
  <si>
    <t>Dividends</t>
  </si>
  <si>
    <t>Retained earnings</t>
  </si>
  <si>
    <t>Balance sheet</t>
  </si>
  <si>
    <t>Current assets</t>
  </si>
  <si>
    <t>Fixed assets</t>
  </si>
  <si>
    <t xml:space="preserve">     Net fixed assets</t>
  </si>
  <si>
    <t>Total assets</t>
  </si>
  <si>
    <t>Current liabilities</t>
  </si>
  <si>
    <t>Debt</t>
  </si>
  <si>
    <t>Stock</t>
  </si>
  <si>
    <t>Accumulated retained earnings</t>
  </si>
  <si>
    <t>Total liabilities and equity</t>
  </si>
  <si>
    <t>Cash and marketable securities</t>
  </si>
  <si>
    <t>Interest rate on debt</t>
  </si>
  <si>
    <t>Interest payments on debt</t>
  </si>
  <si>
    <t>Interest earned on cash &amp; marketable securities</t>
  </si>
  <si>
    <t>Free Cash Flow</t>
  </si>
  <si>
    <t xml:space="preserve">     Fixed assets at cost</t>
  </si>
  <si>
    <t xml:space="preserve">     Accumulated depreciation</t>
  </si>
  <si>
    <t>Interest paid on cash and marketable securities</t>
  </si>
  <si>
    <t>Please perform the following exercises:</t>
  </si>
  <si>
    <t>1. Extend forecast to 5 years using assumptions shown in model 1</t>
  </si>
  <si>
    <t>2a. Redo forecast using assumptions shown in model 2</t>
  </si>
  <si>
    <t>2b. Redo forecast 2a using Debt (instead of cash) as the plug.</t>
  </si>
  <si>
    <t>3. Redo forecast assuming FA at cost/sales = 107% using assumptions as in model 1.</t>
  </si>
  <si>
    <t>4. Redo forecast assuming NFA = constant; other assumptions as in model 1</t>
  </si>
  <si>
    <t>SETTING UP THE FINANCIAL STATEMENT MODEL</t>
  </si>
  <si>
    <t>MODEL 1</t>
  </si>
  <si>
    <t>MODEL 2</t>
  </si>
  <si>
    <t>MODEL 3</t>
  </si>
  <si>
    <t>REFERENCE TEXT:</t>
  </si>
  <si>
    <t>FINANCIAL MODELING</t>
  </si>
  <si>
    <t>SIMON BENNINGA</t>
  </si>
  <si>
    <t>FOURTH EDITION</t>
  </si>
  <si>
    <t>SELECTED EXAMPLES FROM CHAPTER 5 ON PRO FORMA FINANCIAL STATEMENT MODELING</t>
  </si>
  <si>
    <t>*No asset disposal</t>
  </si>
  <si>
    <t xml:space="preserve"> </t>
  </si>
  <si>
    <t>*Avg value of GFA over the yr</t>
  </si>
  <si>
    <t>*Avg debt over the year</t>
  </si>
  <si>
    <t>*Avg cash+MS balance over the yr</t>
  </si>
  <si>
    <t>Fixed assets/Sales</t>
  </si>
  <si>
    <t>Net fixed assets</t>
  </si>
  <si>
    <t>Net Fixed assets/Sales</t>
  </si>
  <si>
    <t>PAT</t>
  </si>
  <si>
    <t>Add back depreciation</t>
  </si>
  <si>
    <t>Add back increase in current liabilities</t>
  </si>
  <si>
    <t>Subtract increase in current assets</t>
  </si>
  <si>
    <t>Subtract increase in CapEx</t>
  </si>
  <si>
    <t>Add back after tax interest expense</t>
  </si>
  <si>
    <t>Subtract after tax interest income</t>
  </si>
  <si>
    <t>FCF</t>
  </si>
  <si>
    <t>minimum cash 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</si>
</sst>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FF"/>
      <name val="Calibri"/>
      <family val="2"/>
      <scheme val="minor"/>
    </font>
    <font>
      <b/>
      <sz val="8"/>
      <color rgb="FF000000"/>
      <name val="Tahoma"/>
      <family val="2"/>
    </font>
    <font>
      <b/>
      <i/>
      <sz val="8"/>
      <color rgb="FF000000"/>
      <name val="Tahoma"/>
      <family val="2"/>
    </font>
    <font>
      <sz val="8"/>
      <color rgb="FF000000"/>
      <name val="Tahoma"/>
      <family val="2"/>
    </font>
    <font>
      <b/>
      <sz val="16"/>
      <name val="Arial"/>
      <family val="2"/>
    </font>
    <font>
      <sz val="36"/>
      <name val="Arial"/>
      <family val="2"/>
    </font>
    <font>
      <sz val="24"/>
      <name val="Arial"/>
      <family val="2"/>
    </font>
    <font>
      <sz val="14"/>
      <name val="Arial"/>
      <family val="2"/>
    </font>
    <font>
      <sz val="20"/>
      <name val="Arial"/>
      <family val="2"/>
    </font>
    <font>
      <sz val="12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2"/>
      <color rgb="FFFF0000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6">
    <xf numFmtId="0" fontId="0" fillId="0" borderId="0" xfId="0"/>
    <xf numFmtId="9" fontId="0" fillId="0" borderId="0" xfId="0" applyNumberFormat="1"/>
    <xf numFmtId="0" fontId="1" fillId="0" borderId="0" xfId="0" applyFont="1"/>
    <xf numFmtId="0" fontId="3" fillId="0" borderId="0" xfId="0" applyFont="1"/>
    <xf numFmtId="0" fontId="1" fillId="0" borderId="0" xfId="0" applyNumberFormat="1" applyFont="1"/>
    <xf numFmtId="0" fontId="0" fillId="0" borderId="0" xfId="0" applyNumberFormat="1"/>
    <xf numFmtId="3" fontId="0" fillId="0" borderId="0" xfId="1" applyNumberFormat="1" applyFont="1"/>
    <xf numFmtId="3" fontId="0" fillId="0" borderId="0" xfId="0" applyNumberFormat="1"/>
    <xf numFmtId="8" fontId="0" fillId="0" borderId="0" xfId="0" applyNumberFormat="1"/>
    <xf numFmtId="0" fontId="4" fillId="0" borderId="0" xfId="0" applyFont="1"/>
    <xf numFmtId="0" fontId="1" fillId="4" borderId="1" xfId="0" applyFont="1" applyFill="1" applyBorder="1" applyAlignment="1">
      <alignment horizontal="left"/>
    </xf>
    <xf numFmtId="0" fontId="0" fillId="4" borderId="0" xfId="0" applyFill="1"/>
    <xf numFmtId="0" fontId="2" fillId="4" borderId="0" xfId="0" applyFont="1" applyFill="1"/>
    <xf numFmtId="9" fontId="2" fillId="4" borderId="0" xfId="0" applyNumberFormat="1" applyFont="1" applyFill="1" applyAlignment="1">
      <alignment horizontal="center"/>
    </xf>
    <xf numFmtId="9" fontId="2" fillId="4" borderId="0" xfId="0" applyNumberFormat="1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64" fontId="14" fillId="0" borderId="0" xfId="1" applyNumberFormat="1" applyFont="1"/>
    <xf numFmtId="0" fontId="1" fillId="6" borderId="0" xfId="0" applyNumberFormat="1" applyFont="1" applyFill="1" applyAlignment="1">
      <alignment horizontal="center"/>
    </xf>
    <xf numFmtId="164" fontId="14" fillId="6" borderId="0" xfId="1" applyNumberFormat="1" applyFont="1" applyFill="1"/>
    <xf numFmtId="0" fontId="0" fillId="2" borderId="2" xfId="0" applyFill="1" applyBorder="1"/>
    <xf numFmtId="9" fontId="5" fillId="2" borderId="3" xfId="0" applyNumberFormat="1" applyFont="1" applyFill="1" applyBorder="1"/>
    <xf numFmtId="0" fontId="5" fillId="0" borderId="3" xfId="0" applyFont="1" applyBorder="1"/>
    <xf numFmtId="9" fontId="5" fillId="3" borderId="3" xfId="0" applyNumberFormat="1" applyFont="1" applyFill="1" applyBorder="1"/>
    <xf numFmtId="9" fontId="5" fillId="2" borderId="4" xfId="0" applyNumberFormat="1" applyFont="1" applyFill="1" applyBorder="1"/>
    <xf numFmtId="0" fontId="0" fillId="2" borderId="5" xfId="0" applyFill="1" applyBorder="1"/>
    <xf numFmtId="9" fontId="5" fillId="2" borderId="0" xfId="0" applyNumberFormat="1" applyFont="1" applyFill="1" applyBorder="1"/>
    <xf numFmtId="0" fontId="5" fillId="0" borderId="0" xfId="0" applyFont="1" applyBorder="1"/>
    <xf numFmtId="9" fontId="5" fillId="3" borderId="0" xfId="0" applyNumberFormat="1" applyFont="1" applyFill="1" applyBorder="1"/>
    <xf numFmtId="9" fontId="5" fillId="2" borderId="6" xfId="0" applyNumberFormat="1" applyFont="1" applyFill="1" applyBorder="1"/>
    <xf numFmtId="0" fontId="15" fillId="0" borderId="0" xfId="0" applyFont="1" applyBorder="1"/>
    <xf numFmtId="9" fontId="5" fillId="3" borderId="6" xfId="0" applyNumberFormat="1" applyFont="1" applyFill="1" applyBorder="1"/>
    <xf numFmtId="0" fontId="16" fillId="0" borderId="0" xfId="0" applyFont="1" applyBorder="1"/>
    <xf numFmtId="10" fontId="5" fillId="2" borderId="0" xfId="0" applyNumberFormat="1" applyFont="1" applyFill="1" applyBorder="1"/>
    <xf numFmtId="10" fontId="5" fillId="2" borderId="6" xfId="0" applyNumberFormat="1" applyFont="1" applyFill="1" applyBorder="1"/>
    <xf numFmtId="0" fontId="0" fillId="0" borderId="7" xfId="0" applyBorder="1"/>
    <xf numFmtId="0" fontId="2" fillId="5" borderId="8" xfId="0" applyFont="1" applyFill="1" applyBorder="1"/>
    <xf numFmtId="0" fontId="0" fillId="0" borderId="8" xfId="0" applyBorder="1"/>
    <xf numFmtId="0" fontId="2" fillId="5" borderId="9" xfId="0" applyFont="1" applyFill="1" applyBorder="1"/>
    <xf numFmtId="3" fontId="17" fillId="0" borderId="0" xfId="1" applyNumberFormat="1" applyFont="1"/>
    <xf numFmtId="3" fontId="18" fillId="0" borderId="0" xfId="1" applyNumberFormat="1" applyFont="1"/>
    <xf numFmtId="3" fontId="18" fillId="0" borderId="0" xfId="0" applyNumberFormat="1" applyFont="1"/>
    <xf numFmtId="3" fontId="18" fillId="0" borderId="0" xfId="1" applyNumberFormat="1" applyFont="1" applyFill="1"/>
    <xf numFmtId="0" fontId="2" fillId="2" borderId="5" xfId="0" applyFont="1" applyFill="1" applyBorder="1"/>
    <xf numFmtId="164" fontId="5" fillId="2" borderId="0" xfId="1" applyNumberFormat="1" applyFont="1" applyFill="1" applyBorder="1"/>
    <xf numFmtId="0" fontId="9" fillId="0" borderId="0" xfId="0" applyFont="1" applyAlignment="1">
      <alignment horizontal="center"/>
    </xf>
    <xf numFmtId="0" fontId="0" fillId="3" borderId="0" xfId="0" applyNumberFormat="1" applyFill="1"/>
    <xf numFmtId="3" fontId="17" fillId="3" borderId="0" xfId="1" applyNumberFormat="1" applyFont="1" applyFill="1"/>
    <xf numFmtId="3" fontId="18" fillId="3" borderId="0" xfId="0" applyNumberFormat="1" applyFont="1" applyFill="1"/>
    <xf numFmtId="0" fontId="2" fillId="3" borderId="0" xfId="0" applyFont="1" applyFill="1" applyAlignment="1">
      <alignment horizontal="center" vertical="center"/>
    </xf>
    <xf numFmtId="3" fontId="19" fillId="0" borderId="0" xfId="1" applyNumberFormat="1" applyFont="1"/>
    <xf numFmtId="0" fontId="2" fillId="3" borderId="5" xfId="0" applyFont="1" applyFill="1" applyBorder="1"/>
    <xf numFmtId="0" fontId="15" fillId="3" borderId="0" xfId="0" applyFont="1" applyFill="1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17318</xdr:colOff>
      <xdr:row>10</xdr:row>
      <xdr:rowOff>53687</xdr:rowOff>
    </xdr:from>
    <xdr:to>
      <xdr:col>21</xdr:col>
      <xdr:colOff>291749</xdr:colOff>
      <xdr:row>49</xdr:row>
      <xdr:rowOff>98285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5E28A2-73B2-4590-A487-9FBB8C674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8083" y="1996040"/>
          <a:ext cx="8238078" cy="721636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49</xdr:row>
      <xdr:rowOff>133791</xdr:rowOff>
    </xdr:from>
    <xdr:to>
      <xdr:col>21</xdr:col>
      <xdr:colOff>35657</xdr:colOff>
      <xdr:row>64</xdr:row>
      <xdr:rowOff>78621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25DBEC-C86A-4782-94B6-70290740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0765" y="9247909"/>
          <a:ext cx="7999304" cy="23578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539750</xdr:colOff>
      <xdr:row>40</xdr:row>
      <xdr:rowOff>114300</xdr:rowOff>
    </xdr:from>
    <xdr:to>
      <xdr:col>7</xdr:col>
      <xdr:colOff>49909</xdr:colOff>
      <xdr:row>87</xdr:row>
      <xdr:rowOff>53050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08AE7-BC0D-45AC-8823-D1DD8007B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750" y="7791450"/>
          <a:ext cx="7123809" cy="7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355600</xdr:colOff>
      <xdr:row>42</xdr:row>
      <xdr:rowOff>44823</xdr:rowOff>
    </xdr:from>
    <xdr:to>
      <xdr:col>7</xdr:col>
      <xdr:colOff>8326</xdr:colOff>
      <xdr:row>89</xdr:row>
      <xdr:rowOff>23536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CA7F41-6C86-467C-9058-D47755304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8188" y="7993529"/>
          <a:ext cx="6592903" cy="73521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244662</xdr:colOff>
      <xdr:row>39</xdr:row>
      <xdr:rowOff>84791</xdr:rowOff>
    </xdr:from>
    <xdr:to>
      <xdr:col>8</xdr:col>
      <xdr:colOff>328584</xdr:colOff>
      <xdr:row>81</xdr:row>
      <xdr:rowOff>58419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E4BC6A-BCD4-4E6F-81E6-E08204C5A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662" y="7562850"/>
          <a:ext cx="8294098" cy="65626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10</xdr:col>
      <xdr:colOff>62378</xdr:colOff>
      <xdr:row>87</xdr:row>
      <xdr:rowOff>40357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94D9C-C356-4943-93EF-6E48AA2F3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7835900"/>
          <a:ext cx="8971428" cy="73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7470</xdr:colOff>
      <xdr:row>47</xdr:row>
      <xdr:rowOff>7470</xdr:rowOff>
    </xdr:from>
    <xdr:to>
      <xdr:col>11</xdr:col>
      <xdr:colOff>590341</xdr:colOff>
      <xdr:row>93</xdr:row>
      <xdr:rowOff>38303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647FD-2CD7-4916-835D-DDECC3C08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0" y="8740588"/>
          <a:ext cx="10630812" cy="72474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A3FCC-CAD6-4F4D-B592-B1B5BD41A7E3}">
  <dimension ref="B6:F13"/>
  <sheetViews>
    <sheetView zoomScale="55" zoomScaleNormal="55" workbookViewId="0">
      <selection activeCell="E44" sqref="E44"/>
    </sheetView>
  </sheetViews>
  <sheetFormatPr defaultColWidth="11.453125" defaultRowHeight="12.5" x14ac:dyDescent="0.25"/>
  <sheetData>
    <row r="6" spans="2:6" ht="44.5" x14ac:dyDescent="0.85">
      <c r="B6" s="15" t="s">
        <v>46</v>
      </c>
      <c r="C6" s="15"/>
    </row>
    <row r="7" spans="2:6" ht="44.5" x14ac:dyDescent="0.85">
      <c r="B7" s="15"/>
      <c r="C7" s="15"/>
    </row>
    <row r="8" spans="2:6" ht="44.5" x14ac:dyDescent="0.85">
      <c r="B8" s="15" t="s">
        <v>47</v>
      </c>
      <c r="C8" s="15"/>
    </row>
    <row r="9" spans="2:6" ht="44.5" x14ac:dyDescent="0.85">
      <c r="B9" s="15" t="s">
        <v>48</v>
      </c>
      <c r="C9" s="15"/>
    </row>
    <row r="10" spans="2:6" ht="29.5" x14ac:dyDescent="0.55000000000000004">
      <c r="B10" s="16" t="s">
        <v>49</v>
      </c>
      <c r="C10" s="16"/>
      <c r="D10" s="16"/>
      <c r="E10" s="16"/>
      <c r="F10" s="16"/>
    </row>
    <row r="13" spans="2:6" s="17" customFormat="1" ht="25" x14ac:dyDescent="0.5">
      <c r="B13" s="18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71"/>
  <sheetViews>
    <sheetView zoomScale="85" zoomScaleNormal="85" workbookViewId="0">
      <selection activeCell="D17" sqref="D17"/>
    </sheetView>
  </sheetViews>
  <sheetFormatPr defaultColWidth="8.81640625" defaultRowHeight="12.5" x14ac:dyDescent="0.25"/>
  <cols>
    <col min="2" max="2" width="30.1796875" customWidth="1"/>
    <col min="3" max="3" width="10.453125" bestFit="1" customWidth="1"/>
    <col min="4" max="4" width="29.1796875" customWidth="1"/>
    <col min="5" max="5" width="10.453125" bestFit="1" customWidth="1"/>
  </cols>
  <sheetData>
    <row r="1" spans="1:33" ht="20.5" thickBot="1" x14ac:dyDescent="0.45">
      <c r="A1">
        <v>1</v>
      </c>
      <c r="B1" s="47" t="s">
        <v>42</v>
      </c>
      <c r="C1" s="47"/>
      <c r="D1" s="47"/>
      <c r="E1" s="47"/>
      <c r="F1" s="47"/>
      <c r="G1" s="47"/>
    </row>
    <row r="2" spans="1:33" ht="14.5" x14ac:dyDescent="0.35">
      <c r="A2">
        <v>2</v>
      </c>
      <c r="B2" s="22" t="s">
        <v>0</v>
      </c>
      <c r="C2" s="23">
        <v>0.1</v>
      </c>
      <c r="D2" s="24"/>
      <c r="E2" s="25">
        <v>0.2</v>
      </c>
      <c r="F2" s="26">
        <v>0.1</v>
      </c>
      <c r="H2" s="10" t="s">
        <v>36</v>
      </c>
      <c r="I2" s="11"/>
      <c r="J2" s="11"/>
      <c r="K2" s="11"/>
      <c r="L2" s="11"/>
      <c r="M2" s="11"/>
      <c r="N2" s="11"/>
      <c r="O2" s="11"/>
    </row>
    <row r="3" spans="1:33" ht="14.5" x14ac:dyDescent="0.35">
      <c r="A3">
        <v>3</v>
      </c>
      <c r="B3" s="27" t="s">
        <v>1</v>
      </c>
      <c r="C3" s="28">
        <v>0.15</v>
      </c>
      <c r="D3" s="29"/>
      <c r="E3" s="30">
        <v>0.2</v>
      </c>
      <c r="F3" s="31">
        <v>0.15</v>
      </c>
      <c r="H3" s="12" t="s">
        <v>37</v>
      </c>
      <c r="I3" s="11"/>
      <c r="J3" s="11"/>
      <c r="K3" s="11"/>
      <c r="L3" s="11"/>
      <c r="M3" s="11"/>
      <c r="N3" s="11"/>
      <c r="O3" s="11"/>
    </row>
    <row r="4" spans="1:33" ht="14.5" x14ac:dyDescent="0.35">
      <c r="A4">
        <v>4</v>
      </c>
      <c r="B4" s="27" t="s">
        <v>2</v>
      </c>
      <c r="C4" s="28">
        <v>0.08</v>
      </c>
      <c r="D4" s="29"/>
      <c r="E4" s="28">
        <v>0.08</v>
      </c>
      <c r="F4" s="31">
        <v>0.08</v>
      </c>
      <c r="H4" s="12" t="s">
        <v>38</v>
      </c>
      <c r="I4" s="11"/>
      <c r="J4" s="11"/>
      <c r="K4" s="11"/>
      <c r="L4" s="11"/>
      <c r="M4" s="11"/>
      <c r="N4" s="11"/>
      <c r="O4" s="11"/>
    </row>
    <row r="5" spans="1:33" ht="14.5" x14ac:dyDescent="0.35">
      <c r="A5">
        <v>5</v>
      </c>
      <c r="B5" s="27" t="s">
        <v>3</v>
      </c>
      <c r="C5" s="28">
        <v>0.77</v>
      </c>
      <c r="D5" s="32" t="s">
        <v>51</v>
      </c>
      <c r="E5" s="30">
        <v>0.8</v>
      </c>
      <c r="F5" s="33">
        <v>1.07</v>
      </c>
      <c r="H5" s="12" t="s">
        <v>39</v>
      </c>
      <c r="I5" s="11"/>
      <c r="J5" s="11"/>
      <c r="K5" s="11"/>
      <c r="L5" s="11"/>
      <c r="M5" s="11"/>
      <c r="N5" s="11"/>
      <c r="O5" s="11"/>
    </row>
    <row r="6" spans="1:33" ht="14.5" x14ac:dyDescent="0.35">
      <c r="A6">
        <v>6</v>
      </c>
      <c r="B6" s="27" t="s">
        <v>4</v>
      </c>
      <c r="C6" s="28">
        <v>0.5</v>
      </c>
      <c r="D6" s="34" t="s">
        <v>52</v>
      </c>
      <c r="E6" s="28">
        <v>0.5</v>
      </c>
      <c r="F6" s="31">
        <v>0.5</v>
      </c>
      <c r="H6" s="12" t="s">
        <v>40</v>
      </c>
      <c r="I6" s="12"/>
      <c r="J6" s="13"/>
      <c r="K6" s="11"/>
      <c r="L6" s="11"/>
      <c r="M6" s="11"/>
      <c r="N6" s="11"/>
      <c r="O6" s="11"/>
    </row>
    <row r="7" spans="1:33" ht="14.5" x14ac:dyDescent="0.35">
      <c r="A7">
        <v>7</v>
      </c>
      <c r="B7" s="27" t="s">
        <v>5</v>
      </c>
      <c r="C7" s="28">
        <v>0.1</v>
      </c>
      <c r="D7" s="32" t="s">
        <v>53</v>
      </c>
      <c r="E7" s="28">
        <v>0.1</v>
      </c>
      <c r="F7" s="31">
        <v>0.1</v>
      </c>
      <c r="H7" s="14" t="s">
        <v>41</v>
      </c>
      <c r="I7" s="11"/>
      <c r="J7" s="11"/>
      <c r="K7" s="11"/>
      <c r="L7" s="11"/>
      <c r="M7" s="11"/>
      <c r="N7" s="11"/>
      <c r="O7" s="11"/>
    </row>
    <row r="8" spans="1:33" ht="14.5" x14ac:dyDescent="0.35">
      <c r="A8">
        <v>8</v>
      </c>
      <c r="B8" s="27" t="s">
        <v>29</v>
      </c>
      <c r="C8" s="35">
        <v>0.1</v>
      </c>
      <c r="D8" s="32" t="s">
        <v>54</v>
      </c>
      <c r="E8" s="35">
        <v>0.1</v>
      </c>
      <c r="F8" s="36">
        <v>0.1</v>
      </c>
    </row>
    <row r="9" spans="1:33" ht="14.5" x14ac:dyDescent="0.35">
      <c r="A9">
        <v>9</v>
      </c>
      <c r="B9" s="27" t="s">
        <v>35</v>
      </c>
      <c r="C9" s="35">
        <v>0.08</v>
      </c>
      <c r="D9" s="32" t="s">
        <v>55</v>
      </c>
      <c r="E9" s="35">
        <v>0.08</v>
      </c>
      <c r="F9" s="36">
        <v>0.08</v>
      </c>
    </row>
    <row r="10" spans="1:33" ht="14.5" x14ac:dyDescent="0.35">
      <c r="A10">
        <v>10</v>
      </c>
      <c r="B10" s="27" t="s">
        <v>6</v>
      </c>
      <c r="C10" s="28">
        <v>0.4</v>
      </c>
      <c r="D10" s="29"/>
      <c r="E10" s="28">
        <v>0.4</v>
      </c>
      <c r="F10" s="31">
        <v>0.4</v>
      </c>
    </row>
    <row r="11" spans="1:33" ht="14.5" x14ac:dyDescent="0.35">
      <c r="A11">
        <v>11</v>
      </c>
      <c r="B11" s="27" t="s">
        <v>7</v>
      </c>
      <c r="C11" s="28">
        <v>0.4</v>
      </c>
      <c r="D11" s="29"/>
      <c r="E11" s="30">
        <v>0.5</v>
      </c>
      <c r="F11" s="31">
        <v>0.4</v>
      </c>
    </row>
    <row r="12" spans="1:33" ht="13" thickBot="1" x14ac:dyDescent="0.3">
      <c r="A12">
        <v>12</v>
      </c>
      <c r="B12" s="37"/>
      <c r="C12" s="38" t="s">
        <v>43</v>
      </c>
      <c r="D12" s="39"/>
      <c r="E12" s="38" t="s">
        <v>44</v>
      </c>
      <c r="F12" s="40" t="s">
        <v>45</v>
      </c>
    </row>
    <row r="13" spans="1:33" s="2" customFormat="1" ht="13" x14ac:dyDescent="0.3">
      <c r="A13">
        <v>13</v>
      </c>
      <c r="B13" s="2" t="s">
        <v>8</v>
      </c>
      <c r="C13" s="20">
        <v>0</v>
      </c>
      <c r="D13" s="20">
        <v>1</v>
      </c>
      <c r="E13" s="20">
        <v>2</v>
      </c>
      <c r="F13" s="20">
        <v>3</v>
      </c>
      <c r="G13" s="20">
        <v>4</v>
      </c>
      <c r="H13" s="20">
        <v>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3" x14ac:dyDescent="0.3">
      <c r="A14">
        <v>14</v>
      </c>
      <c r="B14" s="2" t="s">
        <v>9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ht="15.5" x14ac:dyDescent="0.35">
      <c r="A15">
        <v>15</v>
      </c>
      <c r="B15" t="s">
        <v>10</v>
      </c>
      <c r="C15" s="41">
        <f>1000</f>
        <v>1000</v>
      </c>
      <c r="D15" s="42">
        <f>C15*(1+$C$2)</f>
        <v>1100</v>
      </c>
      <c r="E15" s="42">
        <f t="shared" ref="E15:H15" si="0">D15*(1+$C$2)</f>
        <v>1210</v>
      </c>
      <c r="F15" s="42">
        <f t="shared" si="0"/>
        <v>1331</v>
      </c>
      <c r="G15" s="42">
        <f t="shared" si="0"/>
        <v>1464.1000000000001</v>
      </c>
      <c r="H15" s="42">
        <f t="shared" si="0"/>
        <v>1610.5100000000002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5"/>
      <c r="AF15" s="5"/>
      <c r="AG15" s="5"/>
    </row>
    <row r="16" spans="1:33" ht="15.5" x14ac:dyDescent="0.35">
      <c r="A16">
        <v>16</v>
      </c>
      <c r="B16" t="s">
        <v>11</v>
      </c>
      <c r="C16" s="42">
        <f>-$C$6*C15</f>
        <v>-500</v>
      </c>
      <c r="D16" s="42">
        <f>-$C$6*D15</f>
        <v>-550</v>
      </c>
      <c r="E16" s="42">
        <f t="shared" ref="E16:H16" si="1">-$C$6*E15</f>
        <v>-605</v>
      </c>
      <c r="F16" s="42">
        <f t="shared" si="1"/>
        <v>-665.5</v>
      </c>
      <c r="G16" s="42">
        <f t="shared" si="1"/>
        <v>-732.05000000000007</v>
      </c>
      <c r="H16" s="42">
        <f t="shared" si="1"/>
        <v>-805.25500000000011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5"/>
      <c r="AF16" s="5"/>
      <c r="AG16" s="5"/>
    </row>
    <row r="17" spans="1:33" ht="15.5" x14ac:dyDescent="0.35">
      <c r="A17">
        <v>17</v>
      </c>
      <c r="B17" t="s">
        <v>30</v>
      </c>
      <c r="C17" s="42">
        <f>-$C$8*C36</f>
        <v>-32</v>
      </c>
      <c r="D17" s="42">
        <f>-$C$8*AVERAGE(C36:D36)</f>
        <v>-32</v>
      </c>
      <c r="E17" s="42">
        <f t="shared" ref="E17:H17" si="2">-$C$8*AVERAGE(D36:E36)</f>
        <v>-32</v>
      </c>
      <c r="F17" s="42">
        <f t="shared" si="2"/>
        <v>-32</v>
      </c>
      <c r="G17" s="42">
        <f t="shared" si="2"/>
        <v>-32</v>
      </c>
      <c r="H17" s="42">
        <f t="shared" si="2"/>
        <v>-32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5"/>
      <c r="AF17" s="5"/>
      <c r="AG17" s="5"/>
    </row>
    <row r="18" spans="1:33" ht="15.5" x14ac:dyDescent="0.35">
      <c r="A18">
        <v>18</v>
      </c>
      <c r="B18" t="s">
        <v>31</v>
      </c>
      <c r="C18" s="42">
        <f>$C$9*C27</f>
        <v>6.4</v>
      </c>
      <c r="D18" s="42">
        <f ca="1">$C$9*AVERAGE(C27:D27)</f>
        <v>8.9477956254272062</v>
      </c>
      <c r="E18" s="42">
        <f t="shared" ref="E18:H18" ca="1" si="3">$C$9*AVERAGE(D27:E27)</f>
        <v>14.276702863501569</v>
      </c>
      <c r="F18" s="42">
        <f t="shared" ca="1" si="3"/>
        <v>20.080913361163557</v>
      </c>
      <c r="G18" s="42">
        <f t="shared" ca="1" si="3"/>
        <v>26.376731259734132</v>
      </c>
      <c r="H18" s="42">
        <f t="shared" ca="1" si="3"/>
        <v>33.178068826054897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5"/>
      <c r="AF18" s="5"/>
      <c r="AG18" s="5"/>
    </row>
    <row r="19" spans="1:33" ht="15.5" x14ac:dyDescent="0.35">
      <c r="A19">
        <v>19</v>
      </c>
      <c r="B19" t="s">
        <v>12</v>
      </c>
      <c r="C19" s="41">
        <v>-100</v>
      </c>
      <c r="D19" s="42">
        <f ca="1">-$C$7*AVERAGE(C30:D30)</f>
        <v>-116.68421052631579</v>
      </c>
      <c r="E19" s="42">
        <f t="shared" ref="E19:H19" ca="1" si="4">-$C$7*AVERAGE(D30:E30)</f>
        <v>-137.47728531855955</v>
      </c>
      <c r="F19" s="42">
        <f t="shared" ca="1" si="4"/>
        <v>-161.31015745735533</v>
      </c>
      <c r="G19" s="42">
        <f t="shared" ca="1" si="4"/>
        <v>-188.58791087391907</v>
      </c>
      <c r="H19" s="42">
        <f t="shared" ca="1" si="4"/>
        <v>-219.76678043959475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5"/>
      <c r="AF19" s="5"/>
      <c r="AG19" s="5"/>
    </row>
    <row r="20" spans="1:33" ht="15.5" x14ac:dyDescent="0.35">
      <c r="A20">
        <v>20</v>
      </c>
      <c r="B20" t="s">
        <v>13</v>
      </c>
      <c r="C20" s="42">
        <f>SUM(C15:C19)</f>
        <v>374.4</v>
      </c>
      <c r="D20" s="42">
        <f ca="1">SUM(D15:D19)</f>
        <v>410.26358509911148</v>
      </c>
      <c r="E20" s="42">
        <f t="shared" ref="E20:H20" ca="1" si="5">SUM(E15:E19)</f>
        <v>449.799417544942</v>
      </c>
      <c r="F20" s="42">
        <f t="shared" ca="1" si="5"/>
        <v>492.27075590380821</v>
      </c>
      <c r="G20" s="42">
        <f t="shared" ca="1" si="5"/>
        <v>537.8388203858151</v>
      </c>
      <c r="H20" s="42">
        <f t="shared" ca="1" si="5"/>
        <v>586.66628838646022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5"/>
      <c r="AF20" s="5"/>
      <c r="AG20" s="5"/>
    </row>
    <row r="21" spans="1:33" ht="15.5" x14ac:dyDescent="0.35">
      <c r="A21">
        <v>21</v>
      </c>
      <c r="B21" t="s">
        <v>14</v>
      </c>
      <c r="C21" s="42">
        <f>-$C$10*C20</f>
        <v>-149.76</v>
      </c>
      <c r="D21" s="42">
        <f ca="1">-$C$10*D20</f>
        <v>-164.10543403964459</v>
      </c>
      <c r="E21" s="42">
        <f t="shared" ref="E21:H21" ca="1" si="6">-$C$10*E20</f>
        <v>-179.91976701797682</v>
      </c>
      <c r="F21" s="42">
        <f t="shared" ca="1" si="6"/>
        <v>-196.90830236152328</v>
      </c>
      <c r="G21" s="42">
        <f t="shared" ca="1" si="6"/>
        <v>-215.13552815432604</v>
      </c>
      <c r="H21" s="42">
        <f t="shared" ca="1" si="6"/>
        <v>-234.66651535458411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5"/>
      <c r="AF21" s="5"/>
      <c r="AG21" s="5"/>
    </row>
    <row r="22" spans="1:33" ht="15.5" x14ac:dyDescent="0.35">
      <c r="A22">
        <v>22</v>
      </c>
      <c r="B22" t="s">
        <v>15</v>
      </c>
      <c r="C22" s="42">
        <f>SUM(C20:C21)</f>
        <v>224.64</v>
      </c>
      <c r="D22" s="42">
        <f ca="1">SUM(D20:D21)</f>
        <v>246.15815105946689</v>
      </c>
      <c r="E22" s="42">
        <f t="shared" ref="E22:H22" ca="1" si="7">SUM(E20:E21)</f>
        <v>269.87965052696518</v>
      </c>
      <c r="F22" s="42">
        <f t="shared" ca="1" si="7"/>
        <v>295.36245354228492</v>
      </c>
      <c r="G22" s="42">
        <f t="shared" ca="1" si="7"/>
        <v>322.70329223148906</v>
      </c>
      <c r="H22" s="42">
        <f t="shared" ca="1" si="7"/>
        <v>351.99977303187609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5"/>
      <c r="AF22" s="5"/>
      <c r="AG22" s="5"/>
    </row>
    <row r="23" spans="1:33" ht="15.5" x14ac:dyDescent="0.35">
      <c r="A23">
        <v>23</v>
      </c>
      <c r="B23" t="s">
        <v>16</v>
      </c>
      <c r="C23" s="42">
        <f>-$C$11*C22</f>
        <v>-89.855999999999995</v>
      </c>
      <c r="D23" s="42">
        <f ca="1">-$C$11*D22</f>
        <v>-98.463260423786764</v>
      </c>
      <c r="E23" s="42">
        <f t="shared" ref="E23:H23" ca="1" si="8">-$C$11*E22</f>
        <v>-107.95186021078608</v>
      </c>
      <c r="F23" s="42">
        <f t="shared" ca="1" si="8"/>
        <v>-118.14498141691398</v>
      </c>
      <c r="G23" s="42">
        <f t="shared" ca="1" si="8"/>
        <v>-129.08131689259562</v>
      </c>
      <c r="H23" s="42">
        <f t="shared" ca="1" si="8"/>
        <v>-140.79990921275044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5"/>
      <c r="AF23" s="5"/>
      <c r="AG23" s="5"/>
    </row>
    <row r="24" spans="1:33" ht="15.5" x14ac:dyDescent="0.35">
      <c r="A24">
        <v>24</v>
      </c>
      <c r="B24" t="s">
        <v>17</v>
      </c>
      <c r="C24" s="42">
        <f>SUM(C22:C23)</f>
        <v>134.78399999999999</v>
      </c>
      <c r="D24" s="42">
        <f ca="1">SUM(D22:D23)</f>
        <v>147.69489063568011</v>
      </c>
      <c r="E24" s="42">
        <f t="shared" ref="E24:H24" ca="1" si="9">SUM(E22:E23)</f>
        <v>161.92779031617908</v>
      </c>
      <c r="F24" s="42">
        <f t="shared" ca="1" si="9"/>
        <v>177.21747212537093</v>
      </c>
      <c r="G24" s="42">
        <f t="shared" ca="1" si="9"/>
        <v>193.62197533889344</v>
      </c>
      <c r="H24" s="42">
        <f t="shared" ca="1" si="9"/>
        <v>211.19986381912565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5"/>
      <c r="AF24" s="5"/>
      <c r="AG24" s="5"/>
    </row>
    <row r="25" spans="1:33" ht="15.5" x14ac:dyDescent="0.35">
      <c r="A25">
        <v>25</v>
      </c>
      <c r="C25" s="19"/>
      <c r="D25" s="6"/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5"/>
      <c r="AF25" s="5"/>
      <c r="AG25" s="5"/>
    </row>
    <row r="26" spans="1:33" ht="15.5" x14ac:dyDescent="0.35">
      <c r="A26">
        <v>26</v>
      </c>
      <c r="B26" s="2" t="s">
        <v>18</v>
      </c>
      <c r="C26" s="21"/>
      <c r="D26" s="20">
        <v>1</v>
      </c>
      <c r="E26" s="20">
        <v>2</v>
      </c>
      <c r="F26" s="20">
        <v>3</v>
      </c>
      <c r="G26" s="20">
        <v>4</v>
      </c>
      <c r="H26" s="20">
        <v>5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5"/>
      <c r="AF26" s="5"/>
      <c r="AG26" s="5"/>
    </row>
    <row r="27" spans="1:33" ht="15.5" x14ac:dyDescent="0.35">
      <c r="A27">
        <v>27</v>
      </c>
      <c r="B27" s="3" t="s">
        <v>28</v>
      </c>
      <c r="C27" s="41">
        <v>80</v>
      </c>
      <c r="D27" s="43">
        <f ca="1">D39-D28-D32</f>
        <v>143.69489063568017</v>
      </c>
      <c r="E27" s="43">
        <f t="shared" ref="E27:H27" ca="1" si="10">E39-E28-E32</f>
        <v>213.22268095185905</v>
      </c>
      <c r="F27" s="43">
        <f t="shared" ca="1" si="10"/>
        <v>288.80015307722988</v>
      </c>
      <c r="G27" s="43">
        <f t="shared" ca="1" si="10"/>
        <v>370.61812841612345</v>
      </c>
      <c r="H27" s="43">
        <f t="shared" ca="1" si="10"/>
        <v>458.83359223524894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5"/>
      <c r="AF27" s="5"/>
      <c r="AG27" s="5"/>
    </row>
    <row r="28" spans="1:33" ht="15.5" x14ac:dyDescent="0.35">
      <c r="A28">
        <v>28</v>
      </c>
      <c r="B28" t="s">
        <v>19</v>
      </c>
      <c r="C28" s="42">
        <f>$C$3*C15</f>
        <v>150</v>
      </c>
      <c r="D28" s="42">
        <f>$C$3*D15</f>
        <v>165</v>
      </c>
      <c r="E28" s="42">
        <f t="shared" ref="E28:H28" si="11">$C$3*E15</f>
        <v>181.5</v>
      </c>
      <c r="F28" s="42">
        <f t="shared" si="11"/>
        <v>199.65</v>
      </c>
      <c r="G28" s="42">
        <f t="shared" si="11"/>
        <v>219.61500000000001</v>
      </c>
      <c r="H28" s="42">
        <f t="shared" si="11"/>
        <v>241.57650000000001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5"/>
      <c r="AF28" s="5"/>
      <c r="AG28" s="5"/>
    </row>
    <row r="29" spans="1:33" ht="15.5" x14ac:dyDescent="0.35">
      <c r="A29">
        <v>29</v>
      </c>
      <c r="B29" t="s">
        <v>20</v>
      </c>
      <c r="C29" s="42"/>
      <c r="D29" s="42"/>
      <c r="E29" s="42"/>
      <c r="F29" s="42"/>
      <c r="G29" s="42"/>
      <c r="H29" s="42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5"/>
      <c r="AF29" s="5"/>
      <c r="AG29" s="5"/>
    </row>
    <row r="30" spans="1:33" ht="15.5" x14ac:dyDescent="0.35">
      <c r="A30">
        <v>30</v>
      </c>
      <c r="B30" t="s">
        <v>33</v>
      </c>
      <c r="C30" s="42">
        <f>C32-C31</f>
        <v>1070</v>
      </c>
      <c r="D30" s="42">
        <f ca="1">D32-D31</f>
        <v>1263.6842105263158</v>
      </c>
      <c r="E30" s="42">
        <f t="shared" ref="E30:H30" ca="1" si="12">E32-E31</f>
        <v>1485.8614958448754</v>
      </c>
      <c r="F30" s="42">
        <f t="shared" ca="1" si="12"/>
        <v>1740.341653302231</v>
      </c>
      <c r="G30" s="42">
        <f t="shared" ca="1" si="12"/>
        <v>2031.4165641761501</v>
      </c>
      <c r="H30" s="42">
        <f t="shared" ca="1" si="12"/>
        <v>2363.9190446157445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5"/>
      <c r="AF30" s="5"/>
      <c r="AG30" s="5"/>
    </row>
    <row r="31" spans="1:33" ht="15.5" x14ac:dyDescent="0.35">
      <c r="A31">
        <v>31</v>
      </c>
      <c r="B31" t="s">
        <v>34</v>
      </c>
      <c r="C31" s="41">
        <v>-300</v>
      </c>
      <c r="D31" s="42">
        <f ca="1">C31+D19</f>
        <v>-416.68421052631578</v>
      </c>
      <c r="E31" s="42">
        <f t="shared" ref="E31:H31" ca="1" si="13">D31+E19</f>
        <v>-554.16149584487539</v>
      </c>
      <c r="F31" s="42">
        <f t="shared" ca="1" si="13"/>
        <v>-715.47165330223072</v>
      </c>
      <c r="G31" s="42">
        <f t="shared" ca="1" si="13"/>
        <v>-904.05956417614982</v>
      </c>
      <c r="H31" s="42">
        <f t="shared" ca="1" si="13"/>
        <v>-1123.8263446157446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5"/>
      <c r="AF31" s="5"/>
      <c r="AG31" s="5"/>
    </row>
    <row r="32" spans="1:33" ht="15.5" x14ac:dyDescent="0.35">
      <c r="A32">
        <v>32</v>
      </c>
      <c r="B32" t="s">
        <v>21</v>
      </c>
      <c r="C32" s="42">
        <f>$C$5*C15</f>
        <v>770</v>
      </c>
      <c r="D32" s="42">
        <f>$C$5*D15</f>
        <v>847</v>
      </c>
      <c r="E32" s="42">
        <f t="shared" ref="E32:H32" si="14">$C$5*E15</f>
        <v>931.7</v>
      </c>
      <c r="F32" s="42">
        <f t="shared" si="14"/>
        <v>1024.8700000000001</v>
      </c>
      <c r="G32" s="42">
        <f t="shared" si="14"/>
        <v>1127.3570000000002</v>
      </c>
      <c r="H32" s="42">
        <f t="shared" si="14"/>
        <v>1240.0927000000001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5"/>
      <c r="AF32" s="5"/>
      <c r="AG32" s="5"/>
    </row>
    <row r="33" spans="1:33" ht="15.5" x14ac:dyDescent="0.35">
      <c r="A33">
        <v>33</v>
      </c>
      <c r="B33" s="2" t="s">
        <v>22</v>
      </c>
      <c r="C33" s="42">
        <f>C32+C28+C27</f>
        <v>1000</v>
      </c>
      <c r="D33" s="42">
        <f ca="1">D32+D28+D27</f>
        <v>1155.6948906356802</v>
      </c>
      <c r="E33" s="42">
        <f t="shared" ref="E33:H33" ca="1" si="15">E32+E28+E27</f>
        <v>1326.4226809518591</v>
      </c>
      <c r="F33" s="42">
        <f t="shared" ca="1" si="15"/>
        <v>1513.3201530772301</v>
      </c>
      <c r="G33" s="42">
        <f t="shared" ca="1" si="15"/>
        <v>1717.5901284161237</v>
      </c>
      <c r="H33" s="42">
        <f t="shared" ca="1" si="15"/>
        <v>1940.5027922352492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5"/>
      <c r="AF33" s="5"/>
      <c r="AG33" s="5"/>
    </row>
    <row r="34" spans="1:33" ht="15.5" x14ac:dyDescent="0.35">
      <c r="A34">
        <v>34</v>
      </c>
      <c r="C34" s="42"/>
      <c r="D34" s="42"/>
      <c r="E34" s="42"/>
      <c r="F34" s="42"/>
      <c r="G34" s="42"/>
      <c r="H34" s="42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5"/>
      <c r="AF34" s="5"/>
      <c r="AG34" s="5"/>
    </row>
    <row r="35" spans="1:33" ht="15.5" x14ac:dyDescent="0.35">
      <c r="A35">
        <v>35</v>
      </c>
      <c r="B35" t="s">
        <v>23</v>
      </c>
      <c r="C35" s="42">
        <f>$C$4*C15</f>
        <v>80</v>
      </c>
      <c r="D35" s="42">
        <f>$C$4*D15</f>
        <v>88</v>
      </c>
      <c r="E35" s="42">
        <f t="shared" ref="E35:H35" si="16">$C$4*E15</f>
        <v>96.8</v>
      </c>
      <c r="F35" s="42">
        <f t="shared" si="16"/>
        <v>106.48</v>
      </c>
      <c r="G35" s="42">
        <f t="shared" si="16"/>
        <v>117.12800000000001</v>
      </c>
      <c r="H35" s="42">
        <f t="shared" si="16"/>
        <v>128.84080000000003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5"/>
      <c r="AF35" s="5"/>
      <c r="AG35" s="5"/>
    </row>
    <row r="36" spans="1:33" ht="15.5" x14ac:dyDescent="0.35">
      <c r="A36">
        <v>36</v>
      </c>
      <c r="B36" t="s">
        <v>24</v>
      </c>
      <c r="C36" s="44">
        <f>C33-C35-C37-C38</f>
        <v>320</v>
      </c>
      <c r="D36" s="42">
        <f>C36</f>
        <v>320</v>
      </c>
      <c r="E36" s="42">
        <f t="shared" ref="E36:H36" si="17">D36</f>
        <v>320</v>
      </c>
      <c r="F36" s="42">
        <f t="shared" si="17"/>
        <v>320</v>
      </c>
      <c r="G36" s="42">
        <f t="shared" si="17"/>
        <v>320</v>
      </c>
      <c r="H36" s="42">
        <f t="shared" si="17"/>
        <v>320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5"/>
      <c r="AF36" s="5"/>
      <c r="AG36" s="5"/>
    </row>
    <row r="37" spans="1:33" ht="15.5" x14ac:dyDescent="0.35">
      <c r="A37">
        <v>37</v>
      </c>
      <c r="B37" t="s">
        <v>25</v>
      </c>
      <c r="C37" s="41">
        <v>450</v>
      </c>
      <c r="D37" s="42">
        <f>C37</f>
        <v>450</v>
      </c>
      <c r="E37" s="42">
        <f t="shared" ref="E37:H37" si="18">D37</f>
        <v>450</v>
      </c>
      <c r="F37" s="42">
        <f t="shared" si="18"/>
        <v>450</v>
      </c>
      <c r="G37" s="42">
        <f t="shared" si="18"/>
        <v>450</v>
      </c>
      <c r="H37" s="42">
        <f t="shared" si="18"/>
        <v>450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5"/>
      <c r="AF37" s="5"/>
      <c r="AG37" s="5"/>
    </row>
    <row r="38" spans="1:33" ht="15.5" x14ac:dyDescent="0.35">
      <c r="A38">
        <v>38</v>
      </c>
      <c r="B38" t="s">
        <v>26</v>
      </c>
      <c r="C38" s="41">
        <v>150</v>
      </c>
      <c r="D38" s="42">
        <f ca="1">C38+D24</f>
        <v>297.69489063568011</v>
      </c>
      <c r="E38" s="42">
        <f t="shared" ref="E38:H38" ca="1" si="19">D38+E24</f>
        <v>459.62268095185919</v>
      </c>
      <c r="F38" s="42">
        <f t="shared" ca="1" si="19"/>
        <v>636.84015307723007</v>
      </c>
      <c r="G38" s="42">
        <f t="shared" ca="1" si="19"/>
        <v>830.46212841612351</v>
      </c>
      <c r="H38" s="42">
        <f t="shared" ca="1" si="19"/>
        <v>1041.6619922352493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5"/>
      <c r="AF38" s="5"/>
      <c r="AG38" s="5"/>
    </row>
    <row r="39" spans="1:33" ht="15.5" x14ac:dyDescent="0.35">
      <c r="A39">
        <v>39</v>
      </c>
      <c r="B39" s="2" t="s">
        <v>27</v>
      </c>
      <c r="C39" s="42">
        <f>SUM(C35:C38)</f>
        <v>1000</v>
      </c>
      <c r="D39" s="42">
        <f ca="1">SUM(D35:D38)</f>
        <v>1155.6948906356802</v>
      </c>
      <c r="E39" s="42">
        <f t="shared" ref="E39:H39" ca="1" si="20">SUM(E35:E38)</f>
        <v>1326.4226809518591</v>
      </c>
      <c r="F39" s="42">
        <f t="shared" ca="1" si="20"/>
        <v>1513.3201530772301</v>
      </c>
      <c r="G39" s="42">
        <f t="shared" ca="1" si="20"/>
        <v>1717.5901284161237</v>
      </c>
      <c r="H39" s="42">
        <f t="shared" ca="1" si="20"/>
        <v>1940.5027922352492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5"/>
      <c r="AF39" s="5"/>
      <c r="AG39" s="5"/>
    </row>
    <row r="40" spans="1:33" x14ac:dyDescent="0.25">
      <c r="A40">
        <v>40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13" x14ac:dyDescent="0.3">
      <c r="A41">
        <v>41</v>
      </c>
      <c r="B41" s="2" t="s">
        <v>8</v>
      </c>
      <c r="C41" s="20">
        <v>0</v>
      </c>
      <c r="D41" s="20">
        <v>1</v>
      </c>
      <c r="E41" s="20">
        <v>2</v>
      </c>
      <c r="F41" s="20">
        <v>3</v>
      </c>
      <c r="G41" s="20">
        <v>4</v>
      </c>
      <c r="H41" s="20">
        <v>5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13" x14ac:dyDescent="0.3">
      <c r="A42">
        <v>42</v>
      </c>
      <c r="B42" s="9" t="s">
        <v>32</v>
      </c>
      <c r="C42" s="7"/>
      <c r="D42" s="7"/>
      <c r="E42" s="7"/>
      <c r="F42" s="7"/>
      <c r="G42" s="7"/>
      <c r="H42" s="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13" x14ac:dyDescent="0.3">
      <c r="A43">
        <v>43</v>
      </c>
      <c r="B43" s="2" t="s">
        <v>59</v>
      </c>
      <c r="C43" s="7"/>
      <c r="D43" s="7">
        <f ca="1">D22</f>
        <v>246.15815105946689</v>
      </c>
      <c r="E43" s="7">
        <f t="shared" ref="E43:H43" ca="1" si="21">E22</f>
        <v>269.87965052696518</v>
      </c>
      <c r="F43" s="7">
        <f t="shared" ca="1" si="21"/>
        <v>295.36245354228492</v>
      </c>
      <c r="G43" s="7">
        <f t="shared" ca="1" si="21"/>
        <v>322.70329223148906</v>
      </c>
      <c r="H43" s="7">
        <f t="shared" ca="1" si="21"/>
        <v>351.99977303187609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13" x14ac:dyDescent="0.3">
      <c r="A44">
        <v>44</v>
      </c>
      <c r="B44" s="2" t="s">
        <v>60</v>
      </c>
      <c r="C44" s="7"/>
      <c r="D44" s="7">
        <f ca="1">-D19</f>
        <v>116.68421052631579</v>
      </c>
      <c r="E44" s="7">
        <f t="shared" ref="E44:H44" ca="1" si="22">-E19</f>
        <v>137.47728531855955</v>
      </c>
      <c r="F44" s="7">
        <f t="shared" ca="1" si="22"/>
        <v>161.31015745735533</v>
      </c>
      <c r="G44" s="7">
        <f t="shared" ca="1" si="22"/>
        <v>188.58791087391907</v>
      </c>
      <c r="H44" s="7">
        <f t="shared" ca="1" si="22"/>
        <v>219.76678043959475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13" x14ac:dyDescent="0.3">
      <c r="A45">
        <v>45</v>
      </c>
      <c r="B45" s="2" t="s">
        <v>61</v>
      </c>
      <c r="C45" s="7"/>
      <c r="D45" s="7">
        <f>D35-C35</f>
        <v>8</v>
      </c>
      <c r="E45" s="7">
        <f t="shared" ref="E45:H45" si="23">E35-D35</f>
        <v>8.7999999999999972</v>
      </c>
      <c r="F45" s="7">
        <f t="shared" si="23"/>
        <v>9.6800000000000068</v>
      </c>
      <c r="G45" s="7">
        <f t="shared" si="23"/>
        <v>10.64800000000001</v>
      </c>
      <c r="H45" s="7">
        <f t="shared" si="23"/>
        <v>11.712800000000016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13" x14ac:dyDescent="0.3">
      <c r="A46">
        <v>46</v>
      </c>
      <c r="B46" s="2" t="s">
        <v>62</v>
      </c>
      <c r="C46" s="7"/>
      <c r="D46" s="7">
        <f>-(D28-C28)</f>
        <v>-15</v>
      </c>
      <c r="E46" s="7">
        <f t="shared" ref="E46:H46" si="24">-(E28-D28)</f>
        <v>-16.5</v>
      </c>
      <c r="F46" s="7">
        <f t="shared" si="24"/>
        <v>-18.150000000000006</v>
      </c>
      <c r="G46" s="7">
        <f t="shared" si="24"/>
        <v>-19.965000000000003</v>
      </c>
      <c r="H46" s="7">
        <f t="shared" si="24"/>
        <v>-21.961500000000001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13" x14ac:dyDescent="0.3">
      <c r="A47">
        <v>47</v>
      </c>
      <c r="B47" s="2" t="s">
        <v>63</v>
      </c>
      <c r="C47" s="7"/>
      <c r="D47" s="7">
        <f ca="1">-(D30-C30)</f>
        <v>-193.68421052631584</v>
      </c>
      <c r="E47" s="7">
        <f t="shared" ref="E47:H47" ca="1" si="25">-(E30-D30)</f>
        <v>-222.1772853185596</v>
      </c>
      <c r="F47" s="7">
        <f t="shared" ca="1" si="25"/>
        <v>-254.48015745735552</v>
      </c>
      <c r="G47" s="7">
        <f t="shared" ca="1" si="25"/>
        <v>-291.07491087391918</v>
      </c>
      <c r="H47" s="7">
        <f t="shared" ca="1" si="25"/>
        <v>-332.50248043959436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13" x14ac:dyDescent="0.3">
      <c r="A48">
        <v>48</v>
      </c>
      <c r="B48" s="2" t="s">
        <v>64</v>
      </c>
      <c r="C48" s="7"/>
      <c r="D48" s="7">
        <f>-(1-$C$10)*D17</f>
        <v>19.2</v>
      </c>
      <c r="E48" s="7">
        <f t="shared" ref="E48:H48" si="26">-(1-$C$10)*E17</f>
        <v>19.2</v>
      </c>
      <c r="F48" s="7">
        <f t="shared" si="26"/>
        <v>19.2</v>
      </c>
      <c r="G48" s="7">
        <f t="shared" si="26"/>
        <v>19.2</v>
      </c>
      <c r="H48" s="7">
        <f t="shared" si="26"/>
        <v>19.2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13" x14ac:dyDescent="0.3">
      <c r="A49">
        <v>49</v>
      </c>
      <c r="B49" s="2" t="s">
        <v>65</v>
      </c>
      <c r="C49" s="7"/>
      <c r="D49" s="7">
        <f ca="1">-(1-$C$10)*D18</f>
        <v>-5.3686773752563237</v>
      </c>
      <c r="E49" s="7">
        <f t="shared" ref="E49:H49" ca="1" si="27">-(1-$C$10)*E18</f>
        <v>-8.5660217181009415</v>
      </c>
      <c r="F49" s="7">
        <f t="shared" ca="1" si="27"/>
        <v>-12.048548016698133</v>
      </c>
      <c r="G49" s="7">
        <f t="shared" ca="1" si="27"/>
        <v>-15.826038755840479</v>
      </c>
      <c r="H49" s="7">
        <f t="shared" ca="1" si="27"/>
        <v>-19.906841295632937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13" x14ac:dyDescent="0.3">
      <c r="A50">
        <v>50</v>
      </c>
      <c r="B50" s="2" t="s">
        <v>66</v>
      </c>
      <c r="C50" s="5"/>
      <c r="D50" s="7">
        <f ca="1">SUM(D43:D49)</f>
        <v>175.98947368421051</v>
      </c>
      <c r="E50" s="7">
        <f t="shared" ref="E50:H50" ca="1" si="28">SUM(E43:E49)</f>
        <v>188.11362880886418</v>
      </c>
      <c r="F50" s="7">
        <f t="shared" ca="1" si="28"/>
        <v>200.87390552558657</v>
      </c>
      <c r="G50" s="7">
        <f t="shared" ca="1" si="28"/>
        <v>214.27325347564849</v>
      </c>
      <c r="H50" s="7">
        <f t="shared" ca="1" si="28"/>
        <v>228.30853173624354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C51" s="5"/>
      <c r="D51" s="5"/>
      <c r="E51" s="5"/>
      <c r="F51" s="5"/>
      <c r="G51" s="5"/>
      <c r="H51" s="7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13" x14ac:dyDescent="0.3">
      <c r="B52" s="2"/>
      <c r="C52" s="5"/>
      <c r="D52" s="7"/>
      <c r="E52" s="7"/>
      <c r="F52" s="7"/>
      <c r="G52" s="7"/>
      <c r="H52" s="7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13" x14ac:dyDescent="0.3">
      <c r="B53" s="2"/>
      <c r="C53" s="8"/>
      <c r="D53" s="5"/>
      <c r="E53" s="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13" x14ac:dyDescent="0.3">
      <c r="B54" s="2"/>
      <c r="C54" s="7"/>
      <c r="D54" s="5"/>
      <c r="E54" s="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13" x14ac:dyDescent="0.3">
      <c r="B55" s="2"/>
      <c r="C55" s="7"/>
      <c r="D55" s="5"/>
      <c r="E55" s="8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13" x14ac:dyDescent="0.3">
      <c r="B56" s="2"/>
      <c r="C56" s="8"/>
      <c r="D56" s="1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13" x14ac:dyDescent="0.3">
      <c r="B57" s="2"/>
      <c r="C57" s="5"/>
      <c r="D57" s="1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13" x14ac:dyDescent="0.3">
      <c r="B58" s="2"/>
      <c r="C58" s="8"/>
      <c r="D58" s="1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C59" s="5"/>
      <c r="D59" s="1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C60" s="5"/>
      <c r="D60" s="1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C61" s="5"/>
      <c r="D61" s="1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C62" s="5"/>
      <c r="D62" s="1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C63" s="5"/>
      <c r="D63" s="1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C64" s="5"/>
      <c r="D64" s="1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3:33" x14ac:dyDescent="0.25">
      <c r="C65" s="5"/>
      <c r="D65" s="1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3:33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3:33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3:33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3:33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3:33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3:33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3:33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3:33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3:33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3:33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3:33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3:33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3:33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3:33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3:33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3:33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3:33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3:33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3:33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3:33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3:33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3:33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3:33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3:33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3:33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3:33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3:33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3:33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3:33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3:33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3:33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3:33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3:33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3:33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3:33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3:33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3:33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3:33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3:33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3:33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3:33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3:33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3:33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3:33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3:33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3:33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3:33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3:33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3:33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3:33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3:33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3:33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3:33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3:33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3:33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3:33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3:33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3:33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3:33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3:33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3:33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3:33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3:33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3:33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3:33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3:33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3:33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3:33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3:33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3:33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3:33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3:33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3:33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3:33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3:33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3:33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3:33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3:33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3:33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3:33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3:33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3:33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3:33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3:33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3:33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3:33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3:33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3:33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3:33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3:33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3:33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3:33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3:33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3:33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3:33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3:33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3:33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3:33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3:33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3:33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3:33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3:33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3:33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3:33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3:33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3:33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</sheetData>
  <mergeCells count="1">
    <mergeCell ref="B1:G1"/>
  </mergeCells>
  <phoneticPr fontId="0" type="noConversion"/>
  <printOptions headings="1" gridLines="1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4DCB-AE8F-4B53-9B39-673B4361E83E}">
  <dimension ref="A1:AG160"/>
  <sheetViews>
    <sheetView topLeftCell="A7" zoomScale="85" zoomScaleNormal="85" workbookViewId="0">
      <selection activeCell="C27" sqref="C27:H27"/>
    </sheetView>
  </sheetViews>
  <sheetFormatPr defaultColWidth="8.81640625" defaultRowHeight="12.5" x14ac:dyDescent="0.25"/>
  <cols>
    <col min="2" max="2" width="30.1796875" customWidth="1"/>
    <col min="3" max="3" width="10.6328125" bestFit="1" customWidth="1"/>
    <col min="4" max="4" width="29.1796875" customWidth="1"/>
    <col min="5" max="5" width="10.6328125" bestFit="1" customWidth="1"/>
    <col min="6" max="6" width="9.36328125" bestFit="1" customWidth="1"/>
    <col min="7" max="8" width="10.1796875" bestFit="1" customWidth="1"/>
  </cols>
  <sheetData>
    <row r="1" spans="1:33" ht="20.5" thickBot="1" x14ac:dyDescent="0.45">
      <c r="A1">
        <v>1</v>
      </c>
      <c r="B1" s="47" t="s">
        <v>42</v>
      </c>
      <c r="C1" s="47"/>
      <c r="D1" s="47"/>
      <c r="E1" s="47"/>
      <c r="F1" s="47"/>
      <c r="G1" s="47"/>
    </row>
    <row r="2" spans="1:33" ht="14.5" x14ac:dyDescent="0.35">
      <c r="A2">
        <v>2</v>
      </c>
      <c r="B2" s="22" t="s">
        <v>0</v>
      </c>
      <c r="C2" s="25">
        <v>0.2</v>
      </c>
      <c r="D2" s="24"/>
      <c r="E2" s="25">
        <v>0.2</v>
      </c>
      <c r="F2" s="26">
        <v>0.1</v>
      </c>
      <c r="H2" s="10" t="s">
        <v>36</v>
      </c>
      <c r="I2" s="11"/>
      <c r="J2" s="11"/>
      <c r="K2" s="11"/>
      <c r="L2" s="11"/>
      <c r="M2" s="11"/>
      <c r="N2" s="11"/>
      <c r="O2" s="11"/>
    </row>
    <row r="3" spans="1:33" ht="14.5" x14ac:dyDescent="0.35">
      <c r="A3">
        <v>3</v>
      </c>
      <c r="B3" s="27" t="s">
        <v>1</v>
      </c>
      <c r="C3" s="30">
        <v>0.2</v>
      </c>
      <c r="D3" s="29"/>
      <c r="E3" s="30">
        <v>0.2</v>
      </c>
      <c r="F3" s="31">
        <v>0.15</v>
      </c>
      <c r="H3" s="12" t="s">
        <v>37</v>
      </c>
      <c r="I3" s="11"/>
      <c r="J3" s="11"/>
      <c r="K3" s="11"/>
      <c r="L3" s="11"/>
      <c r="M3" s="11"/>
      <c r="N3" s="11"/>
      <c r="O3" s="11"/>
    </row>
    <row r="4" spans="1:33" ht="14.5" x14ac:dyDescent="0.35">
      <c r="A4">
        <v>4</v>
      </c>
      <c r="B4" s="27" t="s">
        <v>2</v>
      </c>
      <c r="C4" s="28">
        <v>0.08</v>
      </c>
      <c r="D4" s="29"/>
      <c r="E4" s="28">
        <v>0.08</v>
      </c>
      <c r="F4" s="31">
        <v>0.08</v>
      </c>
      <c r="H4" s="12" t="s">
        <v>38</v>
      </c>
      <c r="I4" s="11"/>
      <c r="J4" s="11"/>
      <c r="K4" s="11"/>
      <c r="L4" s="11"/>
      <c r="M4" s="11"/>
      <c r="N4" s="11"/>
      <c r="O4" s="11"/>
    </row>
    <row r="5" spans="1:33" ht="14.5" x14ac:dyDescent="0.35">
      <c r="A5">
        <v>5</v>
      </c>
      <c r="B5" s="27" t="s">
        <v>3</v>
      </c>
      <c r="C5" s="30">
        <v>0.8</v>
      </c>
      <c r="D5" s="32" t="s">
        <v>51</v>
      </c>
      <c r="E5" s="30">
        <v>0.8</v>
      </c>
      <c r="F5" s="33">
        <v>1.07</v>
      </c>
      <c r="H5" s="12" t="s">
        <v>39</v>
      </c>
      <c r="I5" s="11"/>
      <c r="J5" s="11"/>
      <c r="K5" s="11"/>
      <c r="L5" s="11"/>
      <c r="M5" s="11"/>
      <c r="N5" s="11"/>
      <c r="O5" s="11"/>
    </row>
    <row r="6" spans="1:33" ht="14.5" x14ac:dyDescent="0.35">
      <c r="A6">
        <v>6</v>
      </c>
      <c r="B6" s="27" t="s">
        <v>4</v>
      </c>
      <c r="C6" s="28">
        <v>0.5</v>
      </c>
      <c r="D6" s="34" t="s">
        <v>52</v>
      </c>
      <c r="E6" s="28">
        <v>0.5</v>
      </c>
      <c r="F6" s="31">
        <v>0.5</v>
      </c>
      <c r="H6" s="12" t="s">
        <v>40</v>
      </c>
      <c r="I6" s="12"/>
      <c r="J6" s="13"/>
      <c r="K6" s="11"/>
      <c r="L6" s="11"/>
      <c r="M6" s="11"/>
      <c r="N6" s="11"/>
      <c r="O6" s="11"/>
    </row>
    <row r="7" spans="1:33" ht="14.5" x14ac:dyDescent="0.35">
      <c r="A7">
        <v>7</v>
      </c>
      <c r="B7" s="27" t="s">
        <v>5</v>
      </c>
      <c r="C7" s="28">
        <v>0.1</v>
      </c>
      <c r="D7" s="32" t="s">
        <v>53</v>
      </c>
      <c r="E7" s="28">
        <v>0.1</v>
      </c>
      <c r="F7" s="31">
        <v>0.1</v>
      </c>
      <c r="H7" s="14" t="s">
        <v>41</v>
      </c>
      <c r="I7" s="11"/>
      <c r="J7" s="11"/>
      <c r="K7" s="11"/>
      <c r="L7" s="11"/>
      <c r="M7" s="11"/>
      <c r="N7" s="11"/>
      <c r="O7" s="11"/>
    </row>
    <row r="8" spans="1:33" ht="14.5" x14ac:dyDescent="0.35">
      <c r="A8">
        <v>8</v>
      </c>
      <c r="B8" s="27" t="s">
        <v>29</v>
      </c>
      <c r="C8" s="35">
        <v>0.1</v>
      </c>
      <c r="D8" s="32" t="s">
        <v>54</v>
      </c>
      <c r="E8" s="35">
        <v>0.1</v>
      </c>
      <c r="F8" s="36">
        <v>0.1</v>
      </c>
    </row>
    <row r="9" spans="1:33" ht="14.5" x14ac:dyDescent="0.35">
      <c r="A9">
        <v>9</v>
      </c>
      <c r="B9" s="27" t="s">
        <v>35</v>
      </c>
      <c r="C9" s="35">
        <v>0.08</v>
      </c>
      <c r="D9" s="32" t="s">
        <v>55</v>
      </c>
      <c r="E9" s="35">
        <v>0.08</v>
      </c>
      <c r="F9" s="36">
        <v>0.08</v>
      </c>
    </row>
    <row r="10" spans="1:33" ht="14.5" x14ac:dyDescent="0.35">
      <c r="A10">
        <v>10</v>
      </c>
      <c r="B10" s="27" t="s">
        <v>6</v>
      </c>
      <c r="C10" s="28">
        <v>0.4</v>
      </c>
      <c r="D10" s="29"/>
      <c r="E10" s="28">
        <v>0.4</v>
      </c>
      <c r="F10" s="31">
        <v>0.4</v>
      </c>
    </row>
    <row r="11" spans="1:33" ht="14.5" x14ac:dyDescent="0.35">
      <c r="A11">
        <v>11</v>
      </c>
      <c r="B11" s="27" t="s">
        <v>7</v>
      </c>
      <c r="C11" s="30">
        <v>0.5</v>
      </c>
      <c r="D11" s="29"/>
      <c r="E11" s="30">
        <v>0.5</v>
      </c>
      <c r="F11" s="31">
        <v>0.4</v>
      </c>
    </row>
    <row r="12" spans="1:33" ht="13" thickBot="1" x14ac:dyDescent="0.3">
      <c r="A12">
        <v>12</v>
      </c>
      <c r="B12" s="37"/>
      <c r="C12" s="38" t="s">
        <v>44</v>
      </c>
      <c r="D12" s="39"/>
      <c r="E12" s="38" t="s">
        <v>44</v>
      </c>
      <c r="F12" s="40" t="s">
        <v>45</v>
      </c>
    </row>
    <row r="13" spans="1:33" s="2" customFormat="1" ht="13" x14ac:dyDescent="0.3">
      <c r="A13">
        <v>13</v>
      </c>
      <c r="B13" s="2" t="s">
        <v>8</v>
      </c>
      <c r="C13" s="20">
        <v>0</v>
      </c>
      <c r="D13" s="20">
        <v>1</v>
      </c>
      <c r="E13" s="20">
        <v>2</v>
      </c>
      <c r="F13" s="20">
        <v>3</v>
      </c>
      <c r="G13" s="20">
        <v>4</v>
      </c>
      <c r="H13" s="20">
        <v>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3" x14ac:dyDescent="0.3">
      <c r="A14">
        <v>14</v>
      </c>
      <c r="B14" s="2" t="s">
        <v>9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ht="15.5" x14ac:dyDescent="0.35">
      <c r="A15">
        <v>15</v>
      </c>
      <c r="B15" t="s">
        <v>10</v>
      </c>
      <c r="C15" s="41">
        <f>1000</f>
        <v>1000</v>
      </c>
      <c r="D15" s="42">
        <f>C15*(1+$C$2)</f>
        <v>1200</v>
      </c>
      <c r="E15" s="42">
        <f t="shared" ref="E15:H15" si="0">D15*(1+$C$2)</f>
        <v>1440</v>
      </c>
      <c r="F15" s="42">
        <f t="shared" si="0"/>
        <v>1728</v>
      </c>
      <c r="G15" s="42">
        <f t="shared" si="0"/>
        <v>2073.6</v>
      </c>
      <c r="H15" s="42">
        <f t="shared" si="0"/>
        <v>2488.3199999999997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5"/>
      <c r="AF15" s="5"/>
      <c r="AG15" s="5"/>
    </row>
    <row r="16" spans="1:33" ht="15.5" x14ac:dyDescent="0.35">
      <c r="A16">
        <v>16</v>
      </c>
      <c r="B16" t="s">
        <v>11</v>
      </c>
      <c r="C16" s="42">
        <f>-$C$6*C15</f>
        <v>-500</v>
      </c>
      <c r="D16" s="42">
        <f>-$C$6*D15</f>
        <v>-600</v>
      </c>
      <c r="E16" s="42">
        <f t="shared" ref="E16:H16" si="1">-$C$6*E15</f>
        <v>-720</v>
      </c>
      <c r="F16" s="42">
        <f t="shared" si="1"/>
        <v>-864</v>
      </c>
      <c r="G16" s="42">
        <f t="shared" si="1"/>
        <v>-1036.8</v>
      </c>
      <c r="H16" s="42">
        <f t="shared" si="1"/>
        <v>-1244.1599999999999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5"/>
      <c r="AF16" s="5"/>
      <c r="AG16" s="5"/>
    </row>
    <row r="17" spans="1:33" ht="15.5" x14ac:dyDescent="0.35">
      <c r="A17">
        <v>17</v>
      </c>
      <c r="B17" t="s">
        <v>30</v>
      </c>
      <c r="C17" s="42">
        <f>-$C$8*C36</f>
        <v>-40</v>
      </c>
      <c r="D17" s="42">
        <f>-$C$8*AVERAGE(C36:D36)</f>
        <v>-40</v>
      </c>
      <c r="E17" s="42">
        <f t="shared" ref="E17:H17" si="2">-$C$8*AVERAGE(D36:E36)</f>
        <v>-40</v>
      </c>
      <c r="F17" s="42">
        <f t="shared" si="2"/>
        <v>-40</v>
      </c>
      <c r="G17" s="42">
        <f t="shared" si="2"/>
        <v>-40</v>
      </c>
      <c r="H17" s="42">
        <f t="shared" si="2"/>
        <v>-40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5"/>
      <c r="AF17" s="5"/>
      <c r="AG17" s="5"/>
    </row>
    <row r="18" spans="1:33" ht="15.5" x14ac:dyDescent="0.35">
      <c r="A18">
        <v>18</v>
      </c>
      <c r="B18" t="s">
        <v>31</v>
      </c>
      <c r="C18" s="42">
        <f>$C$9*C27</f>
        <v>6.4</v>
      </c>
      <c r="D18" s="42">
        <f ca="1">$C$9*AVERAGE(C27:D27)</f>
        <v>4.3213296398891909</v>
      </c>
      <c r="E18" s="42">
        <f t="shared" ref="E18:H18" ca="1" si="3">$C$9*AVERAGE(D27:E27)</f>
        <v>-0.30271288705463123</v>
      </c>
      <c r="F18" s="42">
        <f t="shared" ca="1" si="3"/>
        <v>-5.9633788557330538</v>
      </c>
      <c r="G18" s="42">
        <f t="shared" ca="1" si="3"/>
        <v>-12.888901494838056</v>
      </c>
      <c r="H18" s="42">
        <f t="shared" ca="1" si="3"/>
        <v>-21.355583566780698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5"/>
      <c r="AF18" s="5"/>
      <c r="AG18" s="5"/>
    </row>
    <row r="19" spans="1:33" ht="15.5" x14ac:dyDescent="0.35">
      <c r="A19">
        <v>19</v>
      </c>
      <c r="B19" t="s">
        <v>12</v>
      </c>
      <c r="C19" s="41">
        <v>-100</v>
      </c>
      <c r="D19" s="42">
        <f ca="1">-$C$7*AVERAGE(C30:D30)</f>
        <v>-124.21052631578948</v>
      </c>
      <c r="E19" s="42">
        <f t="shared" ref="E19:H19" ca="1" si="4">-$C$7*AVERAGE(D30:E30)</f>
        <v>-155.81163434903047</v>
      </c>
      <c r="F19" s="42">
        <f t="shared" ca="1" si="4"/>
        <v>-194.44443796471788</v>
      </c>
      <c r="G19" s="42">
        <f t="shared" ca="1" si="4"/>
        <v>-241.59016827679343</v>
      </c>
      <c r="H19" s="42">
        <f t="shared" ca="1" si="4"/>
        <v>-299.03418599014014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5"/>
      <c r="AF19" s="5"/>
      <c r="AG19" s="5"/>
    </row>
    <row r="20" spans="1:33" ht="15.5" x14ac:dyDescent="0.35">
      <c r="A20">
        <v>20</v>
      </c>
      <c r="B20" t="s">
        <v>13</v>
      </c>
      <c r="C20" s="42">
        <f>SUM(C15:C19)</f>
        <v>366.4</v>
      </c>
      <c r="D20" s="42">
        <f ca="1">SUM(D15:D19)</f>
        <v>440.11080332409972</v>
      </c>
      <c r="E20" s="42">
        <f t="shared" ref="E20:H20" ca="1" si="5">SUM(E15:E19)</f>
        <v>523.88565276391489</v>
      </c>
      <c r="F20" s="42">
        <f t="shared" ca="1" si="5"/>
        <v>623.59218317954912</v>
      </c>
      <c r="G20" s="42">
        <f t="shared" ca="1" si="5"/>
        <v>742.32093022836852</v>
      </c>
      <c r="H20" s="42">
        <f t="shared" ca="1" si="5"/>
        <v>883.77023044307896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5"/>
      <c r="AF20" s="5"/>
      <c r="AG20" s="5"/>
    </row>
    <row r="21" spans="1:33" ht="15.5" x14ac:dyDescent="0.35">
      <c r="A21">
        <v>21</v>
      </c>
      <c r="B21" t="s">
        <v>14</v>
      </c>
      <c r="C21" s="42">
        <f>-$C$10*C20</f>
        <v>-146.56</v>
      </c>
      <c r="D21" s="42">
        <f ca="1">-$C$10*D20</f>
        <v>-176.0443213296399</v>
      </c>
      <c r="E21" s="42">
        <f t="shared" ref="E21:H21" ca="1" si="6">-$C$10*E20</f>
        <v>-209.55426110556596</v>
      </c>
      <c r="F21" s="42">
        <f t="shared" ca="1" si="6"/>
        <v>-249.43687327181965</v>
      </c>
      <c r="G21" s="42">
        <f t="shared" ca="1" si="6"/>
        <v>-296.9283720913474</v>
      </c>
      <c r="H21" s="42">
        <f t="shared" ca="1" si="6"/>
        <v>-353.50809217723162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5"/>
      <c r="AF21" s="5"/>
      <c r="AG21" s="5"/>
    </row>
    <row r="22" spans="1:33" ht="15.5" x14ac:dyDescent="0.35">
      <c r="A22">
        <v>22</v>
      </c>
      <c r="B22" t="s">
        <v>15</v>
      </c>
      <c r="C22" s="42">
        <f>SUM(C20:C21)</f>
        <v>219.83999999999997</v>
      </c>
      <c r="D22" s="42">
        <f ca="1">SUM(D20:D21)</f>
        <v>264.06648199445982</v>
      </c>
      <c r="E22" s="42">
        <f t="shared" ref="E22:H22" ca="1" si="7">SUM(E20:E21)</f>
        <v>314.33139165834893</v>
      </c>
      <c r="F22" s="42">
        <f t="shared" ca="1" si="7"/>
        <v>374.15530990772947</v>
      </c>
      <c r="G22" s="42">
        <f t="shared" ca="1" si="7"/>
        <v>445.39255813702113</v>
      </c>
      <c r="H22" s="42">
        <f t="shared" ca="1" si="7"/>
        <v>530.2621382658474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5"/>
      <c r="AF22" s="5"/>
      <c r="AG22" s="5"/>
    </row>
    <row r="23" spans="1:33" ht="15.5" x14ac:dyDescent="0.35">
      <c r="A23">
        <v>23</v>
      </c>
      <c r="B23" t="s">
        <v>16</v>
      </c>
      <c r="C23" s="42">
        <f>-$C$11*C22</f>
        <v>-109.91999999999999</v>
      </c>
      <c r="D23" s="42">
        <f ca="1">-$C$11*D22</f>
        <v>-132.03324099722991</v>
      </c>
      <c r="E23" s="42">
        <f t="shared" ref="E23:H23" ca="1" si="8">-$C$11*E22</f>
        <v>-157.16569582917447</v>
      </c>
      <c r="F23" s="42">
        <f t="shared" ca="1" si="8"/>
        <v>-187.07765495386474</v>
      </c>
      <c r="G23" s="42">
        <f t="shared" ca="1" si="8"/>
        <v>-222.69627906851056</v>
      </c>
      <c r="H23" s="42">
        <f t="shared" ca="1" si="8"/>
        <v>-265.1310691329237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5"/>
      <c r="AF23" s="5"/>
      <c r="AG23" s="5"/>
    </row>
    <row r="24" spans="1:33" ht="15.5" x14ac:dyDescent="0.35">
      <c r="A24">
        <v>24</v>
      </c>
      <c r="B24" t="s">
        <v>17</v>
      </c>
      <c r="C24" s="42">
        <f>SUM(C22:C23)</f>
        <v>109.91999999999999</v>
      </c>
      <c r="D24" s="42">
        <f ca="1">SUM(D22:D23)</f>
        <v>132.03324099722991</v>
      </c>
      <c r="E24" s="42">
        <f t="shared" ref="E24:H24" ca="1" si="9">SUM(E22:E23)</f>
        <v>157.16569582917447</v>
      </c>
      <c r="F24" s="42">
        <f t="shared" ca="1" si="9"/>
        <v>187.07765495386474</v>
      </c>
      <c r="G24" s="42">
        <f t="shared" ca="1" si="9"/>
        <v>222.69627906851056</v>
      </c>
      <c r="H24" s="42">
        <f t="shared" ca="1" si="9"/>
        <v>265.1310691329237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5"/>
      <c r="AF24" s="5"/>
      <c r="AG24" s="5"/>
    </row>
    <row r="25" spans="1:33" ht="15.5" x14ac:dyDescent="0.35">
      <c r="A25">
        <v>25</v>
      </c>
      <c r="C25" s="19"/>
      <c r="D25" s="6"/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5"/>
      <c r="AF25" s="5"/>
      <c r="AG25" s="5"/>
    </row>
    <row r="26" spans="1:33" ht="15.5" x14ac:dyDescent="0.35">
      <c r="A26">
        <v>26</v>
      </c>
      <c r="B26" s="2" t="s">
        <v>18</v>
      </c>
      <c r="C26" s="21"/>
      <c r="D26" s="20">
        <v>1</v>
      </c>
      <c r="E26" s="20">
        <v>2</v>
      </c>
      <c r="F26" s="20">
        <v>3</v>
      </c>
      <c r="G26" s="20">
        <v>4</v>
      </c>
      <c r="H26" s="20">
        <v>5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5"/>
      <c r="AF26" s="5"/>
      <c r="AG26" s="5"/>
    </row>
    <row r="27" spans="1:33" ht="15.5" x14ac:dyDescent="0.35">
      <c r="A27">
        <v>27</v>
      </c>
      <c r="B27" s="3" t="s">
        <v>28</v>
      </c>
      <c r="C27" s="49">
        <v>80</v>
      </c>
      <c r="D27" s="50">
        <f ca="1">D39-D28-D32</f>
        <v>28.033240997229768</v>
      </c>
      <c r="E27" s="50">
        <f t="shared" ref="E27:H27" ca="1" si="10">E39-E28-E32</f>
        <v>-35.601063173595549</v>
      </c>
      <c r="F27" s="50">
        <f t="shared" ca="1" si="10"/>
        <v>-113.48340821973079</v>
      </c>
      <c r="G27" s="50">
        <f t="shared" ca="1" si="10"/>
        <v>-208.7391291512206</v>
      </c>
      <c r="H27" s="50">
        <f t="shared" ca="1" si="10"/>
        <v>-325.15046001829683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5"/>
      <c r="AF27" s="5"/>
      <c r="AG27" s="5"/>
    </row>
    <row r="28" spans="1:33" ht="15.5" x14ac:dyDescent="0.35">
      <c r="A28">
        <v>28</v>
      </c>
      <c r="B28" t="s">
        <v>19</v>
      </c>
      <c r="C28" s="42">
        <f>$C$3*C15</f>
        <v>200</v>
      </c>
      <c r="D28" s="42">
        <f>$C$3*D15</f>
        <v>240</v>
      </c>
      <c r="E28" s="42">
        <f t="shared" ref="E28:H28" si="11">$C$3*E15</f>
        <v>288</v>
      </c>
      <c r="F28" s="42">
        <f t="shared" si="11"/>
        <v>345.6</v>
      </c>
      <c r="G28" s="42">
        <f t="shared" si="11"/>
        <v>414.72</v>
      </c>
      <c r="H28" s="42">
        <f t="shared" si="11"/>
        <v>497.66399999999999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5"/>
      <c r="AF28" s="5"/>
      <c r="AG28" s="5"/>
    </row>
    <row r="29" spans="1:33" ht="15.5" x14ac:dyDescent="0.35">
      <c r="A29">
        <v>29</v>
      </c>
      <c r="B29" t="s">
        <v>20</v>
      </c>
      <c r="C29" s="42"/>
      <c r="D29" s="42"/>
      <c r="E29" s="42"/>
      <c r="F29" s="42"/>
      <c r="G29" s="42"/>
      <c r="H29" s="42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5"/>
      <c r="AF29" s="5"/>
      <c r="AG29" s="5"/>
    </row>
    <row r="30" spans="1:33" ht="15.5" x14ac:dyDescent="0.35">
      <c r="A30">
        <v>30</v>
      </c>
      <c r="B30" t="s">
        <v>33</v>
      </c>
      <c r="C30" s="42">
        <f>C32-C31</f>
        <v>1100</v>
      </c>
      <c r="D30" s="42">
        <f ca="1">D32-D31</f>
        <v>1384.2105263157896</v>
      </c>
      <c r="E30" s="42">
        <f t="shared" ref="E30:H30" ca="1" si="12">E32-E31</f>
        <v>1732.0221606648199</v>
      </c>
      <c r="F30" s="42">
        <f t="shared" ca="1" si="12"/>
        <v>2156.8665986295377</v>
      </c>
      <c r="G30" s="42">
        <f t="shared" ca="1" si="12"/>
        <v>2674.9367669063313</v>
      </c>
      <c r="H30" s="42">
        <f t="shared" ca="1" si="12"/>
        <v>3305.7469528964712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5"/>
      <c r="AF30" s="5"/>
      <c r="AG30" s="5"/>
    </row>
    <row r="31" spans="1:33" ht="15.5" x14ac:dyDescent="0.35">
      <c r="A31">
        <v>31</v>
      </c>
      <c r="B31" t="s">
        <v>34</v>
      </c>
      <c r="C31" s="41">
        <v>-300</v>
      </c>
      <c r="D31" s="42">
        <f ca="1">C31+D19</f>
        <v>-424.21052631578948</v>
      </c>
      <c r="E31" s="42">
        <f t="shared" ref="E31:H31" ca="1" si="13">D31+E19</f>
        <v>-580.02216066481992</v>
      </c>
      <c r="F31" s="42">
        <f t="shared" ca="1" si="13"/>
        <v>-774.46659862953777</v>
      </c>
      <c r="G31" s="42">
        <f t="shared" ca="1" si="13"/>
        <v>-1016.0567669063312</v>
      </c>
      <c r="H31" s="42">
        <f t="shared" ca="1" si="13"/>
        <v>-1315.0909528964712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5"/>
      <c r="AF31" s="5"/>
      <c r="AG31" s="5"/>
    </row>
    <row r="32" spans="1:33" ht="15.5" x14ac:dyDescent="0.35">
      <c r="A32">
        <v>32</v>
      </c>
      <c r="B32" t="s">
        <v>21</v>
      </c>
      <c r="C32" s="42">
        <f>$C$5*C15</f>
        <v>800</v>
      </c>
      <c r="D32" s="42">
        <f>$C$5*D15</f>
        <v>960</v>
      </c>
      <c r="E32" s="42">
        <f t="shared" ref="E32:H32" si="14">$C$5*E15</f>
        <v>1152</v>
      </c>
      <c r="F32" s="42">
        <f t="shared" si="14"/>
        <v>1382.4</v>
      </c>
      <c r="G32" s="42">
        <f t="shared" si="14"/>
        <v>1658.88</v>
      </c>
      <c r="H32" s="42">
        <f t="shared" si="14"/>
        <v>1990.6559999999999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5"/>
      <c r="AF32" s="5"/>
      <c r="AG32" s="5"/>
    </row>
    <row r="33" spans="1:33" ht="15.5" x14ac:dyDescent="0.35">
      <c r="A33">
        <v>33</v>
      </c>
      <c r="B33" s="2" t="s">
        <v>22</v>
      </c>
      <c r="C33" s="42">
        <f>C32+C28+C27</f>
        <v>1080</v>
      </c>
      <c r="D33" s="42">
        <f ca="1">D32+D28+D27</f>
        <v>1228.0332409972298</v>
      </c>
      <c r="E33" s="42">
        <f t="shared" ref="E33:H33" ca="1" si="15">E32+E28+E27</f>
        <v>1404.3989368264045</v>
      </c>
      <c r="F33" s="42">
        <f t="shared" ca="1" si="15"/>
        <v>1614.5165917802692</v>
      </c>
      <c r="G33" s="42">
        <f t="shared" ca="1" si="15"/>
        <v>1864.8608708487798</v>
      </c>
      <c r="H33" s="42">
        <f t="shared" ca="1" si="15"/>
        <v>2163.1695399817027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5"/>
      <c r="AF33" s="5"/>
      <c r="AG33" s="5"/>
    </row>
    <row r="34" spans="1:33" ht="15.5" x14ac:dyDescent="0.35">
      <c r="A34">
        <v>34</v>
      </c>
      <c r="C34" s="42"/>
      <c r="D34" s="42"/>
      <c r="E34" s="42"/>
      <c r="F34" s="42"/>
      <c r="G34" s="42"/>
      <c r="H34" s="42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5"/>
      <c r="AF34" s="5"/>
      <c r="AG34" s="5"/>
    </row>
    <row r="35" spans="1:33" ht="15.5" x14ac:dyDescent="0.35">
      <c r="A35">
        <v>35</v>
      </c>
      <c r="B35" t="s">
        <v>23</v>
      </c>
      <c r="C35" s="42">
        <f>$C$4*C15</f>
        <v>80</v>
      </c>
      <c r="D35" s="42">
        <f>$C$4*D15</f>
        <v>96</v>
      </c>
      <c r="E35" s="42">
        <f t="shared" ref="E35:H35" si="16">$C$4*E15</f>
        <v>115.2</v>
      </c>
      <c r="F35" s="42">
        <f t="shared" si="16"/>
        <v>138.24</v>
      </c>
      <c r="G35" s="42">
        <f t="shared" si="16"/>
        <v>165.88800000000001</v>
      </c>
      <c r="H35" s="42">
        <f t="shared" si="16"/>
        <v>199.06559999999999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5"/>
      <c r="AF35" s="5"/>
      <c r="AG35" s="5"/>
    </row>
    <row r="36" spans="1:33" ht="15.5" x14ac:dyDescent="0.35">
      <c r="A36">
        <v>36</v>
      </c>
      <c r="B36" t="s">
        <v>24</v>
      </c>
      <c r="C36" s="44">
        <f>C33-C35-C37-C38</f>
        <v>400</v>
      </c>
      <c r="D36" s="42">
        <f>C36</f>
        <v>400</v>
      </c>
      <c r="E36" s="42">
        <f t="shared" ref="E36:H36" si="17">D36</f>
        <v>400</v>
      </c>
      <c r="F36" s="42">
        <f t="shared" si="17"/>
        <v>400</v>
      </c>
      <c r="G36" s="42">
        <f t="shared" si="17"/>
        <v>400</v>
      </c>
      <c r="H36" s="42">
        <f t="shared" si="17"/>
        <v>400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5"/>
      <c r="AF36" s="5"/>
      <c r="AG36" s="5"/>
    </row>
    <row r="37" spans="1:33" ht="15.5" x14ac:dyDescent="0.35">
      <c r="A37">
        <v>37</v>
      </c>
      <c r="B37" t="s">
        <v>25</v>
      </c>
      <c r="C37" s="41">
        <v>450</v>
      </c>
      <c r="D37" s="42">
        <f>C37</f>
        <v>450</v>
      </c>
      <c r="E37" s="42">
        <f t="shared" ref="E37:H37" si="18">D37</f>
        <v>450</v>
      </c>
      <c r="F37" s="42">
        <f t="shared" si="18"/>
        <v>450</v>
      </c>
      <c r="G37" s="42">
        <f t="shared" si="18"/>
        <v>450</v>
      </c>
      <c r="H37" s="42">
        <f t="shared" si="18"/>
        <v>450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5"/>
      <c r="AF37" s="5"/>
      <c r="AG37" s="5"/>
    </row>
    <row r="38" spans="1:33" ht="15.5" x14ac:dyDescent="0.35">
      <c r="A38">
        <v>38</v>
      </c>
      <c r="B38" t="s">
        <v>26</v>
      </c>
      <c r="C38" s="41">
        <v>150</v>
      </c>
      <c r="D38" s="42">
        <f ca="1">C38+D24</f>
        <v>282.03324099722988</v>
      </c>
      <c r="E38" s="42">
        <f t="shared" ref="E38:H38" ca="1" si="19">D38+E24</f>
        <v>439.19893682640435</v>
      </c>
      <c r="F38" s="42">
        <f t="shared" ca="1" si="19"/>
        <v>626.27659178026909</v>
      </c>
      <c r="G38" s="42">
        <f t="shared" ca="1" si="19"/>
        <v>848.97287084877962</v>
      </c>
      <c r="H38" s="42">
        <f t="shared" ca="1" si="19"/>
        <v>1114.1039399817032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5"/>
      <c r="AF38" s="5"/>
      <c r="AG38" s="5"/>
    </row>
    <row r="39" spans="1:33" ht="15.5" x14ac:dyDescent="0.35">
      <c r="A39">
        <v>39</v>
      </c>
      <c r="B39" s="2" t="s">
        <v>27</v>
      </c>
      <c r="C39" s="42">
        <f>SUM(C35:C38)</f>
        <v>1080</v>
      </c>
      <c r="D39" s="42">
        <f ca="1">SUM(D35:D38)</f>
        <v>1228.0332409972298</v>
      </c>
      <c r="E39" s="42">
        <f t="shared" ref="E39:H39" ca="1" si="20">SUM(E35:E38)</f>
        <v>1404.3989368264045</v>
      </c>
      <c r="F39" s="42">
        <f t="shared" ca="1" si="20"/>
        <v>1614.5165917802692</v>
      </c>
      <c r="G39" s="42">
        <f t="shared" ca="1" si="20"/>
        <v>1864.8608708487795</v>
      </c>
      <c r="H39" s="42">
        <f t="shared" ca="1" si="20"/>
        <v>2163.1695399817031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5"/>
      <c r="AF39" s="5"/>
      <c r="AG39" s="5"/>
    </row>
    <row r="40" spans="1:33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C42" s="5"/>
      <c r="D42" s="5"/>
      <c r="E42" s="1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C43" s="5"/>
      <c r="D43" s="5"/>
      <c r="E43" s="1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C44" s="5"/>
      <c r="D44" s="5"/>
      <c r="E44" s="8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C45" s="5"/>
      <c r="D45" s="1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C46" s="5"/>
      <c r="D46" s="1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C47" s="5"/>
      <c r="D47" s="1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C48" s="5"/>
      <c r="D48" s="1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3:33" x14ac:dyDescent="0.25">
      <c r="C49" s="5"/>
      <c r="D49" s="1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3:33" x14ac:dyDescent="0.25">
      <c r="C50" s="5"/>
      <c r="D50" s="1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3:33" x14ac:dyDescent="0.25">
      <c r="C51" s="5"/>
      <c r="D51" s="1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3:33" x14ac:dyDescent="0.25">
      <c r="C52" s="5"/>
      <c r="D52" s="1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3:33" x14ac:dyDescent="0.25">
      <c r="C53" s="5"/>
      <c r="D53" s="1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3:33" x14ac:dyDescent="0.25">
      <c r="C54" s="5"/>
      <c r="D54" s="1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3:33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3:33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3:33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3:33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3:33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3:33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3:33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3:33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3:33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3:33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3:33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3:33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3:33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3:33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3:33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3:33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3:33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3:33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3:33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3:33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3:33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3:33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3:33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3:33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3:33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3:33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3:33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3:33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3:33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3:33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3:33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3:33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3:33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3:33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3:33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3:33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3:33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3:33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3:33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3:33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3:33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3:33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3:33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3:33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3:33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3:33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3:33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3:33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3:33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3:33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3:33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3:33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3:33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3:33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3:33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3:33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3:33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3:33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3:33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3:33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3:33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3:33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3:33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3:33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3:33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3:33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3:33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3:33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3:33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3:33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3:33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3:33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3:33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3:33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3:33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3:33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3:33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3:33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3:33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3:33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3:33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3:33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3:33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3:33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3:33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3:33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3:33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3:33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3:33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3:33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3:33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3:33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3:33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3:33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3:33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3:33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3:33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3:33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3:33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3:33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3:33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3:33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3:33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3:33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3:33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3:33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</sheetData>
  <mergeCells count="1">
    <mergeCell ref="B1:G1"/>
  </mergeCells>
  <printOptions headings="1" gridLines="1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05EB-6930-455E-AEEB-AA38417E325F}">
  <dimension ref="A1:AG160"/>
  <sheetViews>
    <sheetView zoomScale="85" zoomScaleNormal="85" workbookViewId="0">
      <selection activeCell="H37" sqref="H37"/>
    </sheetView>
  </sheetViews>
  <sheetFormatPr defaultColWidth="8.81640625" defaultRowHeight="12.5" x14ac:dyDescent="0.25"/>
  <cols>
    <col min="2" max="2" width="30.1796875" customWidth="1"/>
    <col min="3" max="3" width="10.6328125" bestFit="1" customWidth="1"/>
    <col min="4" max="4" width="29.1796875" customWidth="1"/>
    <col min="5" max="5" width="10.6328125" bestFit="1" customWidth="1"/>
    <col min="6" max="8" width="9.36328125" bestFit="1" customWidth="1"/>
  </cols>
  <sheetData>
    <row r="1" spans="1:33" ht="20.5" thickBot="1" x14ac:dyDescent="0.45">
      <c r="A1">
        <v>1</v>
      </c>
      <c r="B1" s="47" t="s">
        <v>42</v>
      </c>
      <c r="C1" s="47"/>
      <c r="D1" s="47"/>
      <c r="E1" s="47"/>
      <c r="F1" s="47"/>
      <c r="G1" s="47"/>
    </row>
    <row r="2" spans="1:33" ht="14.5" x14ac:dyDescent="0.35">
      <c r="A2">
        <v>2</v>
      </c>
      <c r="B2" s="22" t="s">
        <v>0</v>
      </c>
      <c r="C2" s="25">
        <v>0.2</v>
      </c>
      <c r="D2" s="24"/>
      <c r="E2" s="25">
        <v>0.2</v>
      </c>
      <c r="F2" s="26">
        <v>0.1</v>
      </c>
      <c r="H2" s="10" t="s">
        <v>36</v>
      </c>
      <c r="I2" s="11"/>
      <c r="J2" s="11"/>
      <c r="K2" s="11"/>
      <c r="L2" s="11"/>
      <c r="M2" s="11"/>
      <c r="N2" s="11"/>
      <c r="O2" s="11"/>
    </row>
    <row r="3" spans="1:33" ht="14.5" x14ac:dyDescent="0.35">
      <c r="A3">
        <v>3</v>
      </c>
      <c r="B3" s="27" t="s">
        <v>1</v>
      </c>
      <c r="C3" s="30">
        <v>0.2</v>
      </c>
      <c r="D3" s="29"/>
      <c r="E3" s="30">
        <v>0.2</v>
      </c>
      <c r="F3" s="31">
        <v>0.15</v>
      </c>
      <c r="H3" s="12" t="s">
        <v>37</v>
      </c>
      <c r="I3" s="11"/>
      <c r="J3" s="11"/>
      <c r="K3" s="11"/>
      <c r="L3" s="11"/>
      <c r="M3" s="11"/>
      <c r="N3" s="11"/>
      <c r="O3" s="11"/>
    </row>
    <row r="4" spans="1:33" ht="14.5" x14ac:dyDescent="0.35">
      <c r="A4">
        <v>4</v>
      </c>
      <c r="B4" s="27" t="s">
        <v>2</v>
      </c>
      <c r="C4" s="28">
        <v>0.08</v>
      </c>
      <c r="D4" s="29"/>
      <c r="E4" s="28">
        <v>0.08</v>
      </c>
      <c r="F4" s="31">
        <v>0.08</v>
      </c>
      <c r="H4" s="12" t="s">
        <v>38</v>
      </c>
      <c r="I4" s="11"/>
      <c r="J4" s="11"/>
      <c r="K4" s="11"/>
      <c r="L4" s="11"/>
      <c r="M4" s="11"/>
      <c r="N4" s="11"/>
      <c r="O4" s="11"/>
    </row>
    <row r="5" spans="1:33" ht="14.5" x14ac:dyDescent="0.35">
      <c r="A5">
        <v>5</v>
      </c>
      <c r="B5" s="27" t="s">
        <v>3</v>
      </c>
      <c r="C5" s="30">
        <v>0.8</v>
      </c>
      <c r="D5" s="32" t="s">
        <v>51</v>
      </c>
      <c r="E5" s="30">
        <v>0.8</v>
      </c>
      <c r="F5" s="33">
        <v>1.07</v>
      </c>
      <c r="H5" s="12" t="s">
        <v>39</v>
      </c>
      <c r="I5" s="11"/>
      <c r="J5" s="11"/>
      <c r="K5" s="11"/>
      <c r="L5" s="11"/>
      <c r="M5" s="11"/>
      <c r="N5" s="11"/>
      <c r="O5" s="11"/>
    </row>
    <row r="6" spans="1:33" ht="14.5" x14ac:dyDescent="0.35">
      <c r="A6">
        <v>6</v>
      </c>
      <c r="B6" s="27" t="s">
        <v>4</v>
      </c>
      <c r="C6" s="28">
        <v>0.5</v>
      </c>
      <c r="D6" s="34" t="s">
        <v>52</v>
      </c>
      <c r="E6" s="28">
        <v>0.5</v>
      </c>
      <c r="F6" s="31">
        <v>0.5</v>
      </c>
      <c r="H6" s="12" t="s">
        <v>40</v>
      </c>
      <c r="I6" s="12"/>
      <c r="J6" s="13"/>
      <c r="K6" s="11"/>
      <c r="L6" s="11"/>
      <c r="M6" s="11"/>
      <c r="N6" s="11"/>
      <c r="O6" s="11"/>
    </row>
    <row r="7" spans="1:33" ht="14.5" x14ac:dyDescent="0.35">
      <c r="A7">
        <v>7</v>
      </c>
      <c r="B7" s="27" t="s">
        <v>5</v>
      </c>
      <c r="C7" s="28">
        <v>0.1</v>
      </c>
      <c r="D7" s="32" t="s">
        <v>53</v>
      </c>
      <c r="E7" s="28">
        <v>0.1</v>
      </c>
      <c r="F7" s="31">
        <v>0.1</v>
      </c>
      <c r="H7" s="14" t="s">
        <v>41</v>
      </c>
      <c r="I7" s="11"/>
      <c r="J7" s="11"/>
      <c r="K7" s="11"/>
      <c r="L7" s="11"/>
      <c r="M7" s="11"/>
      <c r="N7" s="11"/>
      <c r="O7" s="11"/>
    </row>
    <row r="8" spans="1:33" ht="14.5" x14ac:dyDescent="0.35">
      <c r="A8">
        <v>8</v>
      </c>
      <c r="B8" s="27" t="s">
        <v>29</v>
      </c>
      <c r="C8" s="35">
        <v>0.1</v>
      </c>
      <c r="D8" s="32" t="s">
        <v>54</v>
      </c>
      <c r="E8" s="35">
        <v>0.1</v>
      </c>
      <c r="F8" s="36">
        <v>0.1</v>
      </c>
    </row>
    <row r="9" spans="1:33" ht="14.5" x14ac:dyDescent="0.35">
      <c r="A9">
        <v>9</v>
      </c>
      <c r="B9" s="27" t="s">
        <v>35</v>
      </c>
      <c r="C9" s="35">
        <v>0.08</v>
      </c>
      <c r="D9" s="32" t="s">
        <v>55</v>
      </c>
      <c r="E9" s="35">
        <v>0.08</v>
      </c>
      <c r="F9" s="36">
        <v>0.08</v>
      </c>
      <c r="H9" s="51" t="s">
        <v>67</v>
      </c>
      <c r="I9" s="51"/>
    </row>
    <row r="10" spans="1:33" ht="14.5" x14ac:dyDescent="0.35">
      <c r="A10">
        <v>10</v>
      </c>
      <c r="B10" s="27" t="s">
        <v>6</v>
      </c>
      <c r="C10" s="28">
        <v>0.4</v>
      </c>
      <c r="D10" s="29"/>
      <c r="E10" s="28">
        <v>0.4</v>
      </c>
      <c r="F10" s="31">
        <v>0.4</v>
      </c>
      <c r="H10" s="51"/>
      <c r="I10" s="51"/>
    </row>
    <row r="11" spans="1:33" ht="14.5" x14ac:dyDescent="0.35">
      <c r="A11">
        <v>11</v>
      </c>
      <c r="B11" s="27" t="s">
        <v>7</v>
      </c>
      <c r="C11" s="30">
        <v>0.5</v>
      </c>
      <c r="D11" s="29"/>
      <c r="E11" s="30">
        <v>0.5</v>
      </c>
      <c r="F11" s="31">
        <v>0.4</v>
      </c>
    </row>
    <row r="12" spans="1:33" ht="13" thickBot="1" x14ac:dyDescent="0.3">
      <c r="A12">
        <v>12</v>
      </c>
      <c r="B12" s="37"/>
      <c r="C12" s="38" t="s">
        <v>44</v>
      </c>
      <c r="D12" s="39"/>
      <c r="E12" s="38" t="s">
        <v>44</v>
      </c>
      <c r="F12" s="40" t="s">
        <v>45</v>
      </c>
    </row>
    <row r="13" spans="1:33" s="2" customFormat="1" ht="13" x14ac:dyDescent="0.3">
      <c r="A13">
        <v>13</v>
      </c>
      <c r="B13" s="2" t="s">
        <v>8</v>
      </c>
      <c r="C13" s="20">
        <v>0</v>
      </c>
      <c r="D13" s="20">
        <v>1</v>
      </c>
      <c r="E13" s="20">
        <v>2</v>
      </c>
      <c r="F13" s="20">
        <v>3</v>
      </c>
      <c r="G13" s="20">
        <v>4</v>
      </c>
      <c r="H13" s="20">
        <v>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3" x14ac:dyDescent="0.3">
      <c r="A14">
        <v>14</v>
      </c>
      <c r="B14" s="2" t="s">
        <v>9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ht="15.5" x14ac:dyDescent="0.35">
      <c r="A15">
        <v>15</v>
      </c>
      <c r="B15" t="s">
        <v>10</v>
      </c>
      <c r="C15" s="41">
        <f>1000</f>
        <v>1000</v>
      </c>
      <c r="D15" s="42">
        <f>C15*(1+$C$2)</f>
        <v>1200</v>
      </c>
      <c r="E15" s="42">
        <f t="shared" ref="E15:H15" si="0">D15*(1+$C$2)</f>
        <v>1440</v>
      </c>
      <c r="F15" s="42">
        <f t="shared" si="0"/>
        <v>1728</v>
      </c>
      <c r="G15" s="42">
        <f t="shared" si="0"/>
        <v>2073.6</v>
      </c>
      <c r="H15" s="42">
        <f t="shared" si="0"/>
        <v>2488.3199999999997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5"/>
      <c r="AF15" s="5"/>
      <c r="AG15" s="5"/>
    </row>
    <row r="16" spans="1:33" ht="15.5" x14ac:dyDescent="0.35">
      <c r="A16">
        <v>16</v>
      </c>
      <c r="B16" t="s">
        <v>11</v>
      </c>
      <c r="C16" s="42">
        <f>-$C$6*C15</f>
        <v>-500</v>
      </c>
      <c r="D16" s="42">
        <f>-$C$6*D15</f>
        <v>-600</v>
      </c>
      <c r="E16" s="42">
        <f t="shared" ref="E16:H16" si="1">-$C$6*E15</f>
        <v>-720</v>
      </c>
      <c r="F16" s="42">
        <f t="shared" si="1"/>
        <v>-864</v>
      </c>
      <c r="G16" s="42">
        <f t="shared" si="1"/>
        <v>-1036.8</v>
      </c>
      <c r="H16" s="42">
        <f t="shared" si="1"/>
        <v>-1244.1599999999999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5"/>
      <c r="AF16" s="5"/>
      <c r="AG16" s="5"/>
    </row>
    <row r="17" spans="1:33" ht="15.5" x14ac:dyDescent="0.35">
      <c r="A17">
        <v>17</v>
      </c>
      <c r="B17" t="s">
        <v>30</v>
      </c>
      <c r="C17" s="42">
        <f>-$C$8*C36</f>
        <v>-40</v>
      </c>
      <c r="D17" s="42">
        <f>-$C$8*AVERAGE(C37:D37)</f>
        <v>-45</v>
      </c>
      <c r="E17" s="42">
        <f t="shared" ref="E17:H17" si="2">-$C$8*AVERAGE(D37:E37)</f>
        <v>-45</v>
      </c>
      <c r="F17" s="42">
        <f t="shared" si="2"/>
        <v>-45</v>
      </c>
      <c r="G17" s="42">
        <f t="shared" si="2"/>
        <v>-45</v>
      </c>
      <c r="H17" s="42">
        <f t="shared" si="2"/>
        <v>-45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5"/>
      <c r="AF17" s="5"/>
      <c r="AG17" s="5"/>
    </row>
    <row r="18" spans="1:33" ht="15.5" x14ac:dyDescent="0.35">
      <c r="A18">
        <v>18</v>
      </c>
      <c r="B18" t="s">
        <v>31</v>
      </c>
      <c r="C18" s="42">
        <f>$C$9*C27</f>
        <v>6.4</v>
      </c>
      <c r="D18" s="42">
        <f ca="1">$C$9*AVERAGE(C27:D27)</f>
        <v>4.2606008949499303</v>
      </c>
      <c r="E18" s="42">
        <f t="shared" ref="E18:H18" ca="1" si="3">$C$9*AVERAGE(D27:E27)</f>
        <v>1.8606008949499302</v>
      </c>
      <c r="F18" s="42">
        <f t="shared" ca="1" si="3"/>
        <v>1.6</v>
      </c>
      <c r="G18" s="42">
        <f t="shared" ca="1" si="3"/>
        <v>1.6000000000000092</v>
      </c>
      <c r="H18" s="42">
        <f t="shared" ca="1" si="3"/>
        <v>1.6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5"/>
      <c r="AF18" s="5"/>
      <c r="AG18" s="5"/>
    </row>
    <row r="19" spans="1:33" ht="15.5" x14ac:dyDescent="0.35">
      <c r="A19">
        <v>19</v>
      </c>
      <c r="B19" t="s">
        <v>12</v>
      </c>
      <c r="C19" s="41">
        <v>-100</v>
      </c>
      <c r="D19" s="42">
        <f ca="1">-$C$7*AVERAGE(C30:D30)</f>
        <v>-124.21052631578948</v>
      </c>
      <c r="E19" s="42">
        <f t="shared" ref="E19:H19" ca="1" si="4">-$C$7*AVERAGE(D30:E30)</f>
        <v>-155.81163434903047</v>
      </c>
      <c r="F19" s="42">
        <f t="shared" ca="1" si="4"/>
        <v>-194.44443796471793</v>
      </c>
      <c r="G19" s="42">
        <f t="shared" ca="1" si="4"/>
        <v>-241.59016827679349</v>
      </c>
      <c r="H19" s="42">
        <f t="shared" ca="1" si="4"/>
        <v>-299.03418599014014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5"/>
      <c r="AF19" s="5"/>
      <c r="AG19" s="5"/>
    </row>
    <row r="20" spans="1:33" ht="15.5" x14ac:dyDescent="0.35">
      <c r="A20">
        <v>20</v>
      </c>
      <c r="B20" t="s">
        <v>13</v>
      </c>
      <c r="C20" s="42">
        <f>SUM(C15:C19)</f>
        <v>366.4</v>
      </c>
      <c r="D20" s="42">
        <f ca="1">SUM(D15:D19)</f>
        <v>435.05007457916042</v>
      </c>
      <c r="E20" s="42">
        <f t="shared" ref="E20:H20" ca="1" si="5">SUM(E15:E19)</f>
        <v>521.04896654591948</v>
      </c>
      <c r="F20" s="42">
        <f t="shared" ca="1" si="5"/>
        <v>626.15556203528206</v>
      </c>
      <c r="G20" s="42">
        <f t="shared" ca="1" si="5"/>
        <v>751.80983172320646</v>
      </c>
      <c r="H20" s="42">
        <f t="shared" ca="1" si="5"/>
        <v>901.72581400985962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5"/>
      <c r="AF20" s="5"/>
      <c r="AG20" s="5"/>
    </row>
    <row r="21" spans="1:33" ht="15.5" x14ac:dyDescent="0.35">
      <c r="A21">
        <v>21</v>
      </c>
      <c r="B21" t="s">
        <v>14</v>
      </c>
      <c r="C21" s="42">
        <f>-$C$10*C20</f>
        <v>-146.56</v>
      </c>
      <c r="D21" s="42">
        <f ca="1">-$C$10*D20</f>
        <v>-174.02002983166417</v>
      </c>
      <c r="E21" s="42">
        <f t="shared" ref="E21:H21" ca="1" si="6">-$C$10*E20</f>
        <v>-208.41958661836782</v>
      </c>
      <c r="F21" s="42">
        <f t="shared" ca="1" si="6"/>
        <v>-250.46222481411283</v>
      </c>
      <c r="G21" s="42">
        <f t="shared" ca="1" si="6"/>
        <v>-300.72393268928261</v>
      </c>
      <c r="H21" s="42">
        <f t="shared" ca="1" si="6"/>
        <v>-360.69032560394385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5"/>
      <c r="AF21" s="5"/>
      <c r="AG21" s="5"/>
    </row>
    <row r="22" spans="1:33" ht="15.5" x14ac:dyDescent="0.35">
      <c r="A22">
        <v>22</v>
      </c>
      <c r="B22" t="s">
        <v>15</v>
      </c>
      <c r="C22" s="42">
        <f>SUM(C20:C21)</f>
        <v>219.83999999999997</v>
      </c>
      <c r="D22" s="42">
        <f ca="1">SUM(D20:D21)</f>
        <v>261.03004474749628</v>
      </c>
      <c r="E22" s="42">
        <f t="shared" ref="E22:H22" ca="1" si="7">SUM(E20:E21)</f>
        <v>312.62937992755167</v>
      </c>
      <c r="F22" s="42">
        <f t="shared" ca="1" si="7"/>
        <v>375.69333722116926</v>
      </c>
      <c r="G22" s="42">
        <f t="shared" ca="1" si="7"/>
        <v>451.08589903392385</v>
      </c>
      <c r="H22" s="42">
        <f t="shared" ca="1" si="7"/>
        <v>541.03548840591577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5"/>
      <c r="AF22" s="5"/>
      <c r="AG22" s="5"/>
    </row>
    <row r="23" spans="1:33" ht="15.5" x14ac:dyDescent="0.35">
      <c r="A23">
        <v>23</v>
      </c>
      <c r="B23" t="s">
        <v>16</v>
      </c>
      <c r="C23" s="42">
        <f>-$C$11*C22</f>
        <v>-109.91999999999999</v>
      </c>
      <c r="D23" s="42">
        <f ca="1">-$C$11*D22</f>
        <v>-130.51502237374814</v>
      </c>
      <c r="E23" s="42">
        <f t="shared" ref="E23:H23" ca="1" si="8">-$C$11*E22</f>
        <v>-156.31468996377583</v>
      </c>
      <c r="F23" s="42">
        <f t="shared" ca="1" si="8"/>
        <v>-187.84666861058463</v>
      </c>
      <c r="G23" s="42">
        <f t="shared" ca="1" si="8"/>
        <v>-225.54294951696193</v>
      </c>
      <c r="H23" s="42">
        <f t="shared" ca="1" si="8"/>
        <v>-270.51774420295789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5"/>
      <c r="AF23" s="5"/>
      <c r="AG23" s="5"/>
    </row>
    <row r="24" spans="1:33" ht="15.5" x14ac:dyDescent="0.35">
      <c r="A24">
        <v>24</v>
      </c>
      <c r="B24" t="s">
        <v>17</v>
      </c>
      <c r="C24" s="42">
        <f>SUM(C22:C23)</f>
        <v>109.91999999999999</v>
      </c>
      <c r="D24" s="42">
        <f ca="1">SUM(D22:D23)</f>
        <v>130.51502237374814</v>
      </c>
      <c r="E24" s="42">
        <f t="shared" ref="E24:H24" ca="1" si="9">SUM(E22:E23)</f>
        <v>156.31468996377583</v>
      </c>
      <c r="F24" s="42">
        <f t="shared" ca="1" si="9"/>
        <v>187.84666861058463</v>
      </c>
      <c r="G24" s="42">
        <f t="shared" ca="1" si="9"/>
        <v>225.54294951696193</v>
      </c>
      <c r="H24" s="42">
        <f t="shared" ca="1" si="9"/>
        <v>270.51774420295789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5"/>
      <c r="AF24" s="5"/>
      <c r="AG24" s="5"/>
    </row>
    <row r="25" spans="1:33" ht="15.5" x14ac:dyDescent="0.35">
      <c r="A25">
        <v>25</v>
      </c>
      <c r="C25" s="19"/>
      <c r="D25" s="6"/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5"/>
      <c r="AF25" s="5"/>
      <c r="AG25" s="5"/>
    </row>
    <row r="26" spans="1:33" ht="15.5" x14ac:dyDescent="0.35">
      <c r="A26">
        <v>26</v>
      </c>
      <c r="B26" s="2" t="s">
        <v>18</v>
      </c>
      <c r="C26" s="21"/>
      <c r="D26" s="20">
        <v>1</v>
      </c>
      <c r="E26" s="20">
        <v>2</v>
      </c>
      <c r="F26" s="20">
        <v>3</v>
      </c>
      <c r="G26" s="20">
        <v>4</v>
      </c>
      <c r="H26" s="20">
        <v>5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5"/>
      <c r="AF26" s="5"/>
      <c r="AG26" s="5"/>
    </row>
    <row r="27" spans="1:33" ht="15.5" x14ac:dyDescent="0.35">
      <c r="A27">
        <v>27</v>
      </c>
      <c r="B27" s="3" t="s">
        <v>28</v>
      </c>
      <c r="C27" s="41">
        <v>80</v>
      </c>
      <c r="D27" s="43">
        <f ca="1">D39-D28-D32</f>
        <v>26.515022373748252</v>
      </c>
      <c r="E27" s="43">
        <f t="shared" ref="E27:H27" ca="1" si="10">E39-E28-E32</f>
        <v>20</v>
      </c>
      <c r="F27" s="43">
        <f t="shared" ca="1" si="10"/>
        <v>20</v>
      </c>
      <c r="G27" s="43">
        <f t="shared" ca="1" si="10"/>
        <v>20.000000000000227</v>
      </c>
      <c r="H27" s="43">
        <f t="shared" ca="1" si="10"/>
        <v>19.999999999999773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5"/>
      <c r="AF27" s="5"/>
      <c r="AG27" s="5"/>
    </row>
    <row r="28" spans="1:33" ht="15.5" x14ac:dyDescent="0.35">
      <c r="A28">
        <v>28</v>
      </c>
      <c r="B28" t="s">
        <v>19</v>
      </c>
      <c r="C28" s="42">
        <f>$C$3*C15</f>
        <v>200</v>
      </c>
      <c r="D28" s="42">
        <f>$C$3*D15</f>
        <v>240</v>
      </c>
      <c r="E28" s="42">
        <f t="shared" ref="E28:H28" si="11">$C$3*E15</f>
        <v>288</v>
      </c>
      <c r="F28" s="42">
        <f t="shared" si="11"/>
        <v>345.6</v>
      </c>
      <c r="G28" s="42">
        <f t="shared" si="11"/>
        <v>414.72</v>
      </c>
      <c r="H28" s="42">
        <f t="shared" si="11"/>
        <v>497.66399999999999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5"/>
      <c r="AF28" s="5"/>
      <c r="AG28" s="5"/>
    </row>
    <row r="29" spans="1:33" ht="15.5" x14ac:dyDescent="0.35">
      <c r="A29">
        <v>29</v>
      </c>
      <c r="B29" t="s">
        <v>20</v>
      </c>
      <c r="C29" s="42"/>
      <c r="D29" s="42"/>
      <c r="E29" s="42"/>
      <c r="F29" s="42"/>
      <c r="G29" s="42"/>
      <c r="H29" s="42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5"/>
      <c r="AF29" s="5"/>
      <c r="AG29" s="5"/>
    </row>
    <row r="30" spans="1:33" ht="15.5" x14ac:dyDescent="0.35">
      <c r="A30">
        <v>30</v>
      </c>
      <c r="B30" t="s">
        <v>33</v>
      </c>
      <c r="C30" s="42">
        <f>C32-C31</f>
        <v>1100</v>
      </c>
      <c r="D30" s="42">
        <f ca="1">D32-D31</f>
        <v>1384.2105263157896</v>
      </c>
      <c r="E30" s="42">
        <f t="shared" ref="E30:H30" ca="1" si="12">E32-E31</f>
        <v>1732.0221606648199</v>
      </c>
      <c r="F30" s="42">
        <f t="shared" ca="1" si="12"/>
        <v>2156.8665986295382</v>
      </c>
      <c r="G30" s="42">
        <f t="shared" ca="1" si="12"/>
        <v>2674.9367669063313</v>
      </c>
      <c r="H30" s="42">
        <f t="shared" ca="1" si="12"/>
        <v>3305.7469528964716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5"/>
      <c r="AF30" s="5"/>
      <c r="AG30" s="5"/>
    </row>
    <row r="31" spans="1:33" ht="15.5" x14ac:dyDescent="0.35">
      <c r="A31">
        <v>31</v>
      </c>
      <c r="B31" t="s">
        <v>34</v>
      </c>
      <c r="C31" s="41">
        <v>-300</v>
      </c>
      <c r="D31" s="42">
        <f ca="1">C31+D19</f>
        <v>-424.21052631578948</v>
      </c>
      <c r="E31" s="42">
        <f t="shared" ref="E31:H31" ca="1" si="13">D31+E19</f>
        <v>-580.02216066481992</v>
      </c>
      <c r="F31" s="42">
        <f t="shared" ca="1" si="13"/>
        <v>-774.46659862953788</v>
      </c>
      <c r="G31" s="42">
        <f t="shared" ca="1" si="13"/>
        <v>-1016.0567669063314</v>
      </c>
      <c r="H31" s="42">
        <f t="shared" ca="1" si="13"/>
        <v>-1315.0909528964717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5"/>
      <c r="AF31" s="5"/>
      <c r="AG31" s="5"/>
    </row>
    <row r="32" spans="1:33" ht="15.5" x14ac:dyDescent="0.35">
      <c r="A32">
        <v>32</v>
      </c>
      <c r="B32" t="s">
        <v>21</v>
      </c>
      <c r="C32" s="42">
        <f>$C$5*C15</f>
        <v>800</v>
      </c>
      <c r="D32" s="42">
        <f>$C$5*D15</f>
        <v>960</v>
      </c>
      <c r="E32" s="42">
        <f t="shared" ref="E32:H32" si="14">$C$5*E15</f>
        <v>1152</v>
      </c>
      <c r="F32" s="42">
        <f t="shared" si="14"/>
        <v>1382.4</v>
      </c>
      <c r="G32" s="42">
        <f t="shared" si="14"/>
        <v>1658.88</v>
      </c>
      <c r="H32" s="42">
        <f t="shared" si="14"/>
        <v>1990.6559999999999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5"/>
      <c r="AF32" s="5"/>
      <c r="AG32" s="5"/>
    </row>
    <row r="33" spans="1:33" ht="15.5" x14ac:dyDescent="0.35">
      <c r="A33">
        <v>33</v>
      </c>
      <c r="B33" s="2" t="s">
        <v>22</v>
      </c>
      <c r="C33" s="42">
        <f>C32+C28+C27</f>
        <v>1080</v>
      </c>
      <c r="D33" s="42">
        <f ca="1">D32+D28+D27</f>
        <v>1226.5150223737483</v>
      </c>
      <c r="E33" s="42">
        <f t="shared" ref="E33:H33" ca="1" si="15">E32+E28+E27</f>
        <v>1460</v>
      </c>
      <c r="F33" s="42">
        <f t="shared" ca="1" si="15"/>
        <v>1748</v>
      </c>
      <c r="G33" s="42">
        <f t="shared" ca="1" si="15"/>
        <v>2093.6000000000004</v>
      </c>
      <c r="H33" s="42">
        <f t="shared" ca="1" si="15"/>
        <v>2508.3199999999997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5"/>
      <c r="AF33" s="5"/>
      <c r="AG33" s="5"/>
    </row>
    <row r="34" spans="1:33" ht="15.5" x14ac:dyDescent="0.35">
      <c r="A34">
        <v>34</v>
      </c>
      <c r="C34" s="42"/>
      <c r="D34" s="42"/>
      <c r="E34" s="42"/>
      <c r="F34" s="42"/>
      <c r="G34" s="42"/>
      <c r="H34" s="42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5"/>
      <c r="AF34" s="5"/>
      <c r="AG34" s="5"/>
    </row>
    <row r="35" spans="1:33" ht="15.5" x14ac:dyDescent="0.35">
      <c r="A35">
        <v>35</v>
      </c>
      <c r="B35" t="s">
        <v>23</v>
      </c>
      <c r="C35" s="42">
        <f>$C$4*C15</f>
        <v>80</v>
      </c>
      <c r="D35" s="42">
        <f>$C$4*D15</f>
        <v>96</v>
      </c>
      <c r="E35" s="42">
        <f t="shared" ref="E35:H35" si="16">$C$4*E15</f>
        <v>115.2</v>
      </c>
      <c r="F35" s="42">
        <f t="shared" si="16"/>
        <v>138.24</v>
      </c>
      <c r="G35" s="42">
        <f t="shared" si="16"/>
        <v>165.88800000000001</v>
      </c>
      <c r="H35" s="42">
        <f t="shared" si="16"/>
        <v>199.06559999999999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5"/>
      <c r="AF35" s="5"/>
      <c r="AG35" s="5"/>
    </row>
    <row r="36" spans="1:33" ht="15.5" x14ac:dyDescent="0.35">
      <c r="A36">
        <v>36</v>
      </c>
      <c r="B36" t="s">
        <v>24</v>
      </c>
      <c r="C36" s="44">
        <f>C33-C35-C37-C38</f>
        <v>400</v>
      </c>
      <c r="D36" s="52">
        <f ca="1">MAX(D28+D32+20-D35-D37-D38,C36)</f>
        <v>400</v>
      </c>
      <c r="E36" s="52">
        <f t="shared" ref="E36:H36" ca="1" si="17">MAX(E28+E32+20-E35-E37-E38,D36)</f>
        <v>457.97028766247598</v>
      </c>
      <c r="F36" s="52">
        <f t="shared" ca="1" si="17"/>
        <v>535.08361905189145</v>
      </c>
      <c r="G36" s="52">
        <f t="shared" ca="1" si="17"/>
        <v>627.49266953492997</v>
      </c>
      <c r="H36" s="52">
        <f t="shared" ca="1" si="17"/>
        <v>738.51732533197151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5"/>
      <c r="AF36" s="5"/>
      <c r="AG36" s="5"/>
    </row>
    <row r="37" spans="1:33" ht="15.5" x14ac:dyDescent="0.35">
      <c r="A37">
        <v>37</v>
      </c>
      <c r="B37" t="s">
        <v>25</v>
      </c>
      <c r="C37" s="41">
        <v>450</v>
      </c>
      <c r="D37" s="42">
        <f>C37</f>
        <v>450</v>
      </c>
      <c r="E37" s="42">
        <f t="shared" ref="E37:H37" si="18">D37</f>
        <v>450</v>
      </c>
      <c r="F37" s="42">
        <f t="shared" si="18"/>
        <v>450</v>
      </c>
      <c r="G37" s="42">
        <f t="shared" si="18"/>
        <v>450</v>
      </c>
      <c r="H37" s="42">
        <f t="shared" si="18"/>
        <v>450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5"/>
      <c r="AF37" s="5"/>
      <c r="AG37" s="5"/>
    </row>
    <row r="38" spans="1:33" ht="15.5" x14ac:dyDescent="0.35">
      <c r="A38">
        <v>38</v>
      </c>
      <c r="B38" t="s">
        <v>26</v>
      </c>
      <c r="C38" s="41">
        <v>150</v>
      </c>
      <c r="D38" s="42">
        <f ca="1">C38+D24</f>
        <v>280.51502237374814</v>
      </c>
      <c r="E38" s="42">
        <f t="shared" ref="E38:H38" ca="1" si="19">D38+E24</f>
        <v>436.82971233752397</v>
      </c>
      <c r="F38" s="42">
        <f t="shared" ca="1" si="19"/>
        <v>624.67638094810854</v>
      </c>
      <c r="G38" s="42">
        <f t="shared" ca="1" si="19"/>
        <v>850.21933046507047</v>
      </c>
      <c r="H38" s="42">
        <f t="shared" ca="1" si="19"/>
        <v>1120.7370746680283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5"/>
      <c r="AF38" s="5"/>
      <c r="AG38" s="5"/>
    </row>
    <row r="39" spans="1:33" ht="15.5" x14ac:dyDescent="0.35">
      <c r="A39">
        <v>39</v>
      </c>
      <c r="B39" s="2" t="s">
        <v>27</v>
      </c>
      <c r="C39" s="42">
        <f>SUM(C35:C38)</f>
        <v>1080</v>
      </c>
      <c r="D39" s="42">
        <f ca="1">SUM(D35:D38)</f>
        <v>1226.5150223737483</v>
      </c>
      <c r="E39" s="42">
        <f t="shared" ref="E39:H39" ca="1" si="20">SUM(E35:E38)</f>
        <v>1460</v>
      </c>
      <c r="F39" s="42">
        <f t="shared" ca="1" si="20"/>
        <v>1748</v>
      </c>
      <c r="G39" s="42">
        <f t="shared" ca="1" si="20"/>
        <v>2093.6000000000004</v>
      </c>
      <c r="H39" s="42">
        <f t="shared" ca="1" si="20"/>
        <v>2508.3199999999997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5"/>
      <c r="AF39" s="5"/>
      <c r="AG39" s="5"/>
    </row>
    <row r="40" spans="1:33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C42" s="5"/>
      <c r="D42" s="5"/>
      <c r="E42" s="1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C43" s="5"/>
      <c r="D43" s="5"/>
      <c r="E43" s="1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C44" s="5"/>
      <c r="D44" s="5"/>
      <c r="E44" s="8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C45" s="5"/>
      <c r="D45" s="1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C46" s="5"/>
      <c r="D46" s="1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C47" s="5"/>
      <c r="D47" s="1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C48" s="5"/>
      <c r="D48" s="1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3:33" x14ac:dyDescent="0.25">
      <c r="C49" s="5"/>
      <c r="D49" s="1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3:33" x14ac:dyDescent="0.25">
      <c r="C50" s="5"/>
      <c r="D50" s="1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3:33" x14ac:dyDescent="0.25">
      <c r="C51" s="5"/>
      <c r="D51" s="1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3:33" x14ac:dyDescent="0.25">
      <c r="C52" s="5"/>
      <c r="D52" s="1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3:33" x14ac:dyDescent="0.25">
      <c r="C53" s="5"/>
      <c r="D53" s="1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3:33" x14ac:dyDescent="0.25">
      <c r="C54" s="5"/>
      <c r="D54" s="1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3:33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3:33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3:33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3:33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3:33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3:33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3:33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3:33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3:33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3:33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3:33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3:33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3:33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3:33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3:33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3:33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3:33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3:33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3:33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3:33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3:33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3:33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3:33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3:33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3:33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3:33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3:33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3:33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3:33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3:33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3:33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3:33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3:33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3:33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3:33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3:33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3:33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3:33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3:33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3:33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3:33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3:33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3:33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3:33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3:33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3:33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3:33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3:33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3:33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3:33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3:33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3:33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3:33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3:33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3:33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3:33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3:33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3:33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3:33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3:33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3:33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3:33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3:33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3:33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3:33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3:33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3:33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3:33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3:33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3:33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3:33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3:33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3:33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3:33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3:33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3:33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3:33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3:33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3:33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3:33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3:33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3:33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3:33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3:33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3:33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3:33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3:33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3:33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3:33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3:33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3:33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3:33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3:33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3:33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3:33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3:33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3:33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3:33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3:33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3:33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3:33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3:33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3:33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3:33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3:33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3:33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</sheetData>
  <mergeCells count="2">
    <mergeCell ref="B1:G1"/>
    <mergeCell ref="H9:I10"/>
  </mergeCells>
  <printOptions headings="1" gridLines="1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8FDB-FB0A-4187-AD17-C36A958A646B}">
  <dimension ref="A1:AG160"/>
  <sheetViews>
    <sheetView zoomScale="85" zoomScaleNormal="85" workbookViewId="0">
      <selection activeCell="F18" sqref="F18"/>
    </sheetView>
  </sheetViews>
  <sheetFormatPr defaultColWidth="8.81640625" defaultRowHeight="12.5" x14ac:dyDescent="0.25"/>
  <cols>
    <col min="2" max="2" width="30.1796875" customWidth="1"/>
    <col min="3" max="3" width="10.54296875" bestFit="1" customWidth="1"/>
    <col min="4" max="4" width="29.1796875" customWidth="1"/>
    <col min="5" max="5" width="10.54296875" bestFit="1" customWidth="1"/>
    <col min="6" max="8" width="9.36328125" bestFit="1" customWidth="1"/>
  </cols>
  <sheetData>
    <row r="1" spans="1:33" ht="20.5" thickBot="1" x14ac:dyDescent="0.45">
      <c r="A1">
        <v>1</v>
      </c>
      <c r="B1" s="47" t="s">
        <v>42</v>
      </c>
      <c r="C1" s="47"/>
      <c r="D1" s="47"/>
      <c r="E1" s="47"/>
      <c r="F1" s="47"/>
      <c r="G1" s="47"/>
    </row>
    <row r="2" spans="1:33" ht="14.5" x14ac:dyDescent="0.35">
      <c r="A2">
        <v>2</v>
      </c>
      <c r="B2" s="22" t="s">
        <v>0</v>
      </c>
      <c r="C2" s="23">
        <v>0.1</v>
      </c>
      <c r="D2" s="24"/>
      <c r="E2" s="25">
        <v>0.2</v>
      </c>
      <c r="F2" s="26">
        <v>0.1</v>
      </c>
      <c r="H2" s="10" t="s">
        <v>36</v>
      </c>
      <c r="I2" s="11"/>
      <c r="J2" s="11"/>
      <c r="K2" s="11"/>
      <c r="L2" s="11"/>
      <c r="M2" s="11"/>
      <c r="N2" s="11"/>
      <c r="O2" s="11"/>
    </row>
    <row r="3" spans="1:33" ht="14.5" x14ac:dyDescent="0.35">
      <c r="A3">
        <v>3</v>
      </c>
      <c r="B3" s="27" t="s">
        <v>1</v>
      </c>
      <c r="C3" s="28">
        <v>0.15</v>
      </c>
      <c r="D3" s="29"/>
      <c r="E3" s="30">
        <v>0.2</v>
      </c>
      <c r="F3" s="31">
        <v>0.15</v>
      </c>
      <c r="H3" s="12" t="s">
        <v>37</v>
      </c>
      <c r="I3" s="11"/>
      <c r="J3" s="11"/>
      <c r="K3" s="11"/>
      <c r="L3" s="11"/>
      <c r="M3" s="11"/>
      <c r="N3" s="11"/>
      <c r="O3" s="11"/>
    </row>
    <row r="4" spans="1:33" ht="14.5" x14ac:dyDescent="0.35">
      <c r="A4">
        <v>4</v>
      </c>
      <c r="B4" s="27" t="s">
        <v>2</v>
      </c>
      <c r="C4" s="28">
        <v>0.08</v>
      </c>
      <c r="D4" s="29"/>
      <c r="E4" s="28">
        <v>0.08</v>
      </c>
      <c r="F4" s="31">
        <v>0.08</v>
      </c>
      <c r="H4" s="12" t="s">
        <v>38</v>
      </c>
      <c r="I4" s="11"/>
      <c r="J4" s="11"/>
      <c r="K4" s="11"/>
      <c r="L4" s="11"/>
      <c r="M4" s="11"/>
      <c r="N4" s="11"/>
      <c r="O4" s="11"/>
    </row>
    <row r="5" spans="1:33" ht="14.5" x14ac:dyDescent="0.35">
      <c r="A5">
        <v>5</v>
      </c>
      <c r="B5" s="53" t="s">
        <v>56</v>
      </c>
      <c r="C5" s="30">
        <v>1.07</v>
      </c>
      <c r="D5" s="54" t="s">
        <v>51</v>
      </c>
      <c r="E5" s="30">
        <v>0.8</v>
      </c>
      <c r="F5" s="33">
        <v>1.07</v>
      </c>
      <c r="H5" s="12" t="s">
        <v>39</v>
      </c>
      <c r="I5" s="11"/>
      <c r="J5" s="11"/>
      <c r="K5" s="11"/>
      <c r="L5" s="11"/>
      <c r="M5" s="11"/>
      <c r="N5" s="11"/>
      <c r="O5" s="11"/>
    </row>
    <row r="6" spans="1:33" ht="14.5" x14ac:dyDescent="0.35">
      <c r="A6">
        <v>6</v>
      </c>
      <c r="B6" s="27" t="s">
        <v>4</v>
      </c>
      <c r="C6" s="28">
        <v>0.5</v>
      </c>
      <c r="D6" s="34" t="s">
        <v>52</v>
      </c>
      <c r="E6" s="28">
        <v>0.5</v>
      </c>
      <c r="F6" s="31">
        <v>0.5</v>
      </c>
      <c r="H6" s="12" t="s">
        <v>40</v>
      </c>
      <c r="I6" s="12"/>
      <c r="J6" s="13"/>
      <c r="K6" s="11"/>
      <c r="L6" s="11"/>
      <c r="M6" s="11"/>
      <c r="N6" s="11"/>
      <c r="O6" s="11"/>
    </row>
    <row r="7" spans="1:33" ht="14.5" x14ac:dyDescent="0.35">
      <c r="A7">
        <v>7</v>
      </c>
      <c r="B7" s="27" t="s">
        <v>5</v>
      </c>
      <c r="C7" s="28">
        <v>0.1</v>
      </c>
      <c r="D7" s="32" t="s">
        <v>53</v>
      </c>
      <c r="E7" s="28">
        <v>0.1</v>
      </c>
      <c r="F7" s="31">
        <v>0.1</v>
      </c>
      <c r="H7" s="14" t="s">
        <v>41</v>
      </c>
      <c r="I7" s="11"/>
      <c r="J7" s="11"/>
      <c r="K7" s="11"/>
      <c r="L7" s="11"/>
      <c r="M7" s="11"/>
      <c r="N7" s="11"/>
      <c r="O7" s="11"/>
    </row>
    <row r="8" spans="1:33" ht="14.5" x14ac:dyDescent="0.35">
      <c r="A8">
        <v>8</v>
      </c>
      <c r="B8" s="27" t="s">
        <v>29</v>
      </c>
      <c r="C8" s="35">
        <v>0.1</v>
      </c>
      <c r="D8" s="32" t="s">
        <v>54</v>
      </c>
      <c r="E8" s="35">
        <v>0.1</v>
      </c>
      <c r="F8" s="36">
        <v>0.1</v>
      </c>
    </row>
    <row r="9" spans="1:33" ht="14.5" x14ac:dyDescent="0.35">
      <c r="A9">
        <v>9</v>
      </c>
      <c r="B9" s="27" t="s">
        <v>35</v>
      </c>
      <c r="C9" s="35">
        <v>0.08</v>
      </c>
      <c r="D9" s="32" t="s">
        <v>55</v>
      </c>
      <c r="E9" s="35">
        <v>0.08</v>
      </c>
      <c r="F9" s="36">
        <v>0.08</v>
      </c>
    </row>
    <row r="10" spans="1:33" ht="14.5" x14ac:dyDescent="0.35">
      <c r="A10">
        <v>10</v>
      </c>
      <c r="B10" s="27" t="s">
        <v>6</v>
      </c>
      <c r="C10" s="28">
        <v>0.4</v>
      </c>
      <c r="D10" s="29"/>
      <c r="E10" s="28">
        <v>0.4</v>
      </c>
      <c r="F10" s="31">
        <v>0.4</v>
      </c>
    </row>
    <row r="11" spans="1:33" ht="14.5" x14ac:dyDescent="0.35">
      <c r="A11">
        <v>11</v>
      </c>
      <c r="B11" s="27" t="s">
        <v>7</v>
      </c>
      <c r="C11" s="28">
        <v>0.4</v>
      </c>
      <c r="D11" s="29"/>
      <c r="E11" s="30">
        <v>0.5</v>
      </c>
      <c r="F11" s="31">
        <v>0.4</v>
      </c>
    </row>
    <row r="12" spans="1:33" ht="13" thickBot="1" x14ac:dyDescent="0.3">
      <c r="A12">
        <v>12</v>
      </c>
      <c r="B12" s="37"/>
      <c r="C12" s="38" t="s">
        <v>43</v>
      </c>
      <c r="D12" s="39"/>
      <c r="E12" s="38" t="s">
        <v>44</v>
      </c>
      <c r="F12" s="40" t="s">
        <v>45</v>
      </c>
    </row>
    <row r="13" spans="1:33" s="2" customFormat="1" ht="13" x14ac:dyDescent="0.3">
      <c r="A13">
        <v>13</v>
      </c>
      <c r="B13" s="2" t="s">
        <v>8</v>
      </c>
      <c r="C13" s="20">
        <v>0</v>
      </c>
      <c r="D13" s="20">
        <v>1</v>
      </c>
      <c r="E13" s="20">
        <v>2</v>
      </c>
      <c r="F13" s="20">
        <v>3</v>
      </c>
      <c r="G13" s="20">
        <v>4</v>
      </c>
      <c r="H13" s="20">
        <v>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3" x14ac:dyDescent="0.3">
      <c r="A14">
        <v>14</v>
      </c>
      <c r="B14" s="2" t="s">
        <v>9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ht="15.5" x14ac:dyDescent="0.35">
      <c r="A15">
        <v>15</v>
      </c>
      <c r="B15" t="s">
        <v>10</v>
      </c>
      <c r="C15" s="41">
        <f>1000</f>
        <v>1000</v>
      </c>
      <c r="D15" s="42">
        <f>C15*(1+$C$2)</f>
        <v>1100</v>
      </c>
      <c r="E15" s="42">
        <f t="shared" ref="E15:H15" si="0">D15*(1+$C$2)</f>
        <v>1210</v>
      </c>
      <c r="F15" s="42">
        <f t="shared" si="0"/>
        <v>1331</v>
      </c>
      <c r="G15" s="42">
        <f t="shared" si="0"/>
        <v>1464.1000000000001</v>
      </c>
      <c r="H15" s="42">
        <f t="shared" si="0"/>
        <v>1610.5100000000002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5"/>
      <c r="AF15" s="5"/>
      <c r="AG15" s="5"/>
    </row>
    <row r="16" spans="1:33" ht="15.5" x14ac:dyDescent="0.35">
      <c r="A16">
        <v>16</v>
      </c>
      <c r="B16" t="s">
        <v>11</v>
      </c>
      <c r="C16" s="42">
        <f>-$C$6*C15</f>
        <v>-500</v>
      </c>
      <c r="D16" s="42">
        <f>-$C$6*D15</f>
        <v>-550</v>
      </c>
      <c r="E16" s="42">
        <f t="shared" ref="E16:H16" si="1">-$C$6*E15</f>
        <v>-605</v>
      </c>
      <c r="F16" s="42">
        <f t="shared" si="1"/>
        <v>-665.5</v>
      </c>
      <c r="G16" s="42">
        <f t="shared" si="1"/>
        <v>-732.05000000000007</v>
      </c>
      <c r="H16" s="42">
        <f t="shared" si="1"/>
        <v>-805.25500000000011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5"/>
      <c r="AF16" s="5"/>
      <c r="AG16" s="5"/>
    </row>
    <row r="17" spans="1:33" ht="15.5" x14ac:dyDescent="0.35">
      <c r="A17">
        <v>17</v>
      </c>
      <c r="B17" t="s">
        <v>30</v>
      </c>
      <c r="C17" s="42">
        <f>-$C$8*C36</f>
        <v>-32</v>
      </c>
      <c r="D17" s="42">
        <f>-$C$8*AVERAGE(C37:D37)</f>
        <v>-45</v>
      </c>
      <c r="E17" s="42">
        <f t="shared" ref="E17:H17" si="2">-$C$8*AVERAGE(D37:E37)</f>
        <v>-45</v>
      </c>
      <c r="F17" s="42">
        <f t="shared" si="2"/>
        <v>-45</v>
      </c>
      <c r="G17" s="42">
        <f t="shared" si="2"/>
        <v>-45</v>
      </c>
      <c r="H17" s="42">
        <f t="shared" si="2"/>
        <v>-45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5"/>
      <c r="AF17" s="5"/>
      <c r="AG17" s="5"/>
    </row>
    <row r="18" spans="1:33" ht="15.5" x14ac:dyDescent="0.35">
      <c r="A18">
        <v>18</v>
      </c>
      <c r="B18" t="s">
        <v>31</v>
      </c>
      <c r="C18" s="42">
        <f>$C$9*C27</f>
        <v>6.4</v>
      </c>
      <c r="D18" s="42">
        <f ca="1">$C$9*AVERAGE(C27:D27)</f>
        <v>12.163311688311683</v>
      </c>
      <c r="E18" s="42">
        <f t="shared" ref="E18:H18" ca="1" si="3">$C$9*AVERAGE(D27:E27)</f>
        <v>24.491070796087026</v>
      </c>
      <c r="F18" s="42">
        <f t="shared" ca="1" si="3"/>
        <v>38.507783903764889</v>
      </c>
      <c r="G18" s="42">
        <f t="shared" ca="1" si="3"/>
        <v>54.395676290563209</v>
      </c>
      <c r="H18" s="42">
        <f t="shared" ca="1" si="3"/>
        <v>72.355585273079654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5"/>
      <c r="AF18" s="5"/>
      <c r="AG18" s="5"/>
    </row>
    <row r="19" spans="1:33" ht="15.5" x14ac:dyDescent="0.35">
      <c r="A19">
        <v>19</v>
      </c>
      <c r="B19" t="s">
        <v>12</v>
      </c>
      <c r="C19" s="41">
        <v>-100</v>
      </c>
      <c r="D19" s="42">
        <f>-$C$7*AVERAGE(C30:D30)</f>
        <v>-112.35000000000001</v>
      </c>
      <c r="E19" s="42">
        <f t="shared" ref="E19:H19" si="4">-$C$7*AVERAGE(D30:E30)</f>
        <v>-123.58499999999999</v>
      </c>
      <c r="F19" s="42">
        <f t="shared" si="4"/>
        <v>-135.9435</v>
      </c>
      <c r="G19" s="42">
        <f t="shared" si="4"/>
        <v>-149.53785000000002</v>
      </c>
      <c r="H19" s="42">
        <f t="shared" si="4"/>
        <v>-164.49163500000006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5"/>
      <c r="AF19" s="5"/>
      <c r="AG19" s="5"/>
    </row>
    <row r="20" spans="1:33" ht="15.5" x14ac:dyDescent="0.35">
      <c r="A20">
        <v>20</v>
      </c>
      <c r="B20" t="s">
        <v>13</v>
      </c>
      <c r="C20" s="42">
        <f>SUM(C15:C19)</f>
        <v>374.4</v>
      </c>
      <c r="D20" s="42">
        <f ca="1">SUM(D15:D19)</f>
        <v>404.81331168831161</v>
      </c>
      <c r="E20" s="42">
        <f t="shared" ref="E20:H20" ca="1" si="5">SUM(E15:E19)</f>
        <v>460.90607079608702</v>
      </c>
      <c r="F20" s="42">
        <f t="shared" ca="1" si="5"/>
        <v>523.06428390376493</v>
      </c>
      <c r="G20" s="42">
        <f t="shared" ca="1" si="5"/>
        <v>591.90782629056321</v>
      </c>
      <c r="H20" s="42">
        <f t="shared" ca="1" si="5"/>
        <v>668.11895027307969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5"/>
      <c r="AF20" s="5"/>
      <c r="AG20" s="5"/>
    </row>
    <row r="21" spans="1:33" ht="15.5" x14ac:dyDescent="0.35">
      <c r="A21">
        <v>21</v>
      </c>
      <c r="B21" t="s">
        <v>14</v>
      </c>
      <c r="C21" s="42">
        <f>-$C$10*C20</f>
        <v>-149.76</v>
      </c>
      <c r="D21" s="42">
        <f ca="1">-$C$10*D20</f>
        <v>-161.92532467532465</v>
      </c>
      <c r="E21" s="42">
        <f t="shared" ref="E21:H21" ca="1" si="6">-$C$10*E20</f>
        <v>-184.36242831843481</v>
      </c>
      <c r="F21" s="42">
        <f t="shared" ca="1" si="6"/>
        <v>-209.22571356150598</v>
      </c>
      <c r="G21" s="42">
        <f t="shared" ca="1" si="6"/>
        <v>-236.76313051622529</v>
      </c>
      <c r="H21" s="42">
        <f t="shared" ca="1" si="6"/>
        <v>-267.24758010923188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5"/>
      <c r="AF21" s="5"/>
      <c r="AG21" s="5"/>
    </row>
    <row r="22" spans="1:33" ht="15.5" x14ac:dyDescent="0.35">
      <c r="A22">
        <v>22</v>
      </c>
      <c r="B22" t="s">
        <v>15</v>
      </c>
      <c r="C22" s="42">
        <f>SUM(C20:C21)</f>
        <v>224.64</v>
      </c>
      <c r="D22" s="42">
        <f ca="1">SUM(D20:D21)</f>
        <v>242.88798701298697</v>
      </c>
      <c r="E22" s="42">
        <f t="shared" ref="E22:H22" ca="1" si="7">SUM(E20:E21)</f>
        <v>276.54364247765221</v>
      </c>
      <c r="F22" s="42">
        <f t="shared" ca="1" si="7"/>
        <v>313.83857034225895</v>
      </c>
      <c r="G22" s="42">
        <f t="shared" ca="1" si="7"/>
        <v>355.14469577433795</v>
      </c>
      <c r="H22" s="42">
        <f t="shared" ca="1" si="7"/>
        <v>400.87137016384781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5"/>
      <c r="AF22" s="5"/>
      <c r="AG22" s="5"/>
    </row>
    <row r="23" spans="1:33" ht="15.5" x14ac:dyDescent="0.35">
      <c r="A23">
        <v>23</v>
      </c>
      <c r="B23" t="s">
        <v>16</v>
      </c>
      <c r="C23" s="42">
        <f>-$C$11*C22</f>
        <v>-89.855999999999995</v>
      </c>
      <c r="D23" s="42">
        <f ca="1">-$C$11*D22</f>
        <v>-97.155194805194796</v>
      </c>
      <c r="E23" s="42">
        <f t="shared" ref="E23:H23" ca="1" si="8">-$C$11*E22</f>
        <v>-110.61745699106089</v>
      </c>
      <c r="F23" s="42">
        <f t="shared" ca="1" si="8"/>
        <v>-125.53542813690359</v>
      </c>
      <c r="G23" s="42">
        <f t="shared" ca="1" si="8"/>
        <v>-142.05787830973517</v>
      </c>
      <c r="H23" s="42">
        <f t="shared" ca="1" si="8"/>
        <v>-160.34854806553915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5"/>
      <c r="AF23" s="5"/>
      <c r="AG23" s="5"/>
    </row>
    <row r="24" spans="1:33" ht="15.5" x14ac:dyDescent="0.35">
      <c r="A24">
        <v>24</v>
      </c>
      <c r="B24" t="s">
        <v>17</v>
      </c>
      <c r="C24" s="42">
        <f>SUM(C22:C23)</f>
        <v>134.78399999999999</v>
      </c>
      <c r="D24" s="42">
        <f ca="1">SUM(D22:D23)</f>
        <v>145.73279220779216</v>
      </c>
      <c r="E24" s="42">
        <f t="shared" ref="E24:H24" ca="1" si="9">SUM(E22:E23)</f>
        <v>165.92618548659132</v>
      </c>
      <c r="F24" s="42">
        <f t="shared" ca="1" si="9"/>
        <v>188.30314220535536</v>
      </c>
      <c r="G24" s="42">
        <f t="shared" ca="1" si="9"/>
        <v>213.08681746460277</v>
      </c>
      <c r="H24" s="42">
        <f t="shared" ca="1" si="9"/>
        <v>240.52282209830867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5"/>
      <c r="AF24" s="5"/>
      <c r="AG24" s="5"/>
    </row>
    <row r="25" spans="1:33" ht="15.5" x14ac:dyDescent="0.35">
      <c r="A25">
        <v>25</v>
      </c>
      <c r="C25" s="19"/>
      <c r="D25" s="6"/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5"/>
      <c r="AF25" s="5"/>
      <c r="AG25" s="5"/>
    </row>
    <row r="26" spans="1:33" ht="15.5" x14ac:dyDescent="0.35">
      <c r="A26">
        <v>26</v>
      </c>
      <c r="B26" s="2" t="s">
        <v>18</v>
      </c>
      <c r="C26" s="21"/>
      <c r="D26" s="20">
        <v>1</v>
      </c>
      <c r="E26" s="20">
        <v>2</v>
      </c>
      <c r="F26" s="20">
        <v>3</v>
      </c>
      <c r="G26" s="20">
        <v>4</v>
      </c>
      <c r="H26" s="20">
        <v>5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5"/>
      <c r="AF26" s="5"/>
      <c r="AG26" s="5"/>
    </row>
    <row r="27" spans="1:33" ht="15.5" x14ac:dyDescent="0.35">
      <c r="A27">
        <v>27</v>
      </c>
      <c r="B27" s="3" t="s">
        <v>28</v>
      </c>
      <c r="C27" s="41">
        <v>80</v>
      </c>
      <c r="D27" s="43">
        <f ca="1">D39-D28-D32</f>
        <v>224.08279220779207</v>
      </c>
      <c r="E27" s="43">
        <f t="shared" ref="E27:H27" ca="1" si="10">E39-E28-E32</f>
        <v>388.19397769438353</v>
      </c>
      <c r="F27" s="43">
        <f t="shared" ca="1" si="10"/>
        <v>574.50061989973869</v>
      </c>
      <c r="G27" s="43">
        <f t="shared" ca="1" si="10"/>
        <v>785.39128736434134</v>
      </c>
      <c r="H27" s="43">
        <f t="shared" ca="1" si="10"/>
        <v>1023.4983444626499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5"/>
      <c r="AF27" s="5"/>
      <c r="AG27" s="5"/>
    </row>
    <row r="28" spans="1:33" ht="15.5" x14ac:dyDescent="0.35">
      <c r="A28">
        <v>28</v>
      </c>
      <c r="B28" t="s">
        <v>19</v>
      </c>
      <c r="C28" s="42">
        <f>$C$3*C15</f>
        <v>150</v>
      </c>
      <c r="D28" s="42">
        <f>$C$3*D15</f>
        <v>165</v>
      </c>
      <c r="E28" s="42">
        <f t="shared" ref="E28:H28" si="11">$C$3*E15</f>
        <v>181.5</v>
      </c>
      <c r="F28" s="42">
        <f t="shared" si="11"/>
        <v>199.65</v>
      </c>
      <c r="G28" s="42">
        <f t="shared" si="11"/>
        <v>219.61500000000001</v>
      </c>
      <c r="H28" s="42">
        <f t="shared" si="11"/>
        <v>241.57650000000001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5"/>
      <c r="AF28" s="5"/>
      <c r="AG28" s="5"/>
    </row>
    <row r="29" spans="1:33" ht="15.5" x14ac:dyDescent="0.35">
      <c r="A29">
        <v>29</v>
      </c>
      <c r="B29" t="s">
        <v>20</v>
      </c>
      <c r="C29" s="42"/>
      <c r="D29" s="42"/>
      <c r="E29" s="42"/>
      <c r="F29" s="42"/>
      <c r="G29" s="42"/>
      <c r="H29" s="42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5"/>
      <c r="AF29" s="5"/>
      <c r="AG29" s="5"/>
    </row>
    <row r="30" spans="1:33" ht="15.5" x14ac:dyDescent="0.35">
      <c r="A30">
        <v>30</v>
      </c>
      <c r="B30" t="s">
        <v>33</v>
      </c>
      <c r="C30" s="42">
        <f>$C$5*C15</f>
        <v>1070</v>
      </c>
      <c r="D30" s="42">
        <f>$C$5*D15</f>
        <v>1177</v>
      </c>
      <c r="E30" s="42">
        <f t="shared" ref="E30:H30" si="12">$C$5*E15</f>
        <v>1294.7</v>
      </c>
      <c r="F30" s="42">
        <f t="shared" si="12"/>
        <v>1424.17</v>
      </c>
      <c r="G30" s="42">
        <f t="shared" si="12"/>
        <v>1566.5870000000002</v>
      </c>
      <c r="H30" s="42">
        <f t="shared" si="12"/>
        <v>1723.2457000000004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5"/>
      <c r="AF30" s="5"/>
      <c r="AG30" s="5"/>
    </row>
    <row r="31" spans="1:33" ht="15.5" x14ac:dyDescent="0.35">
      <c r="A31">
        <v>31</v>
      </c>
      <c r="B31" t="s">
        <v>34</v>
      </c>
      <c r="C31" s="41">
        <v>-300</v>
      </c>
      <c r="D31" s="42">
        <f>C31+D19</f>
        <v>-412.35</v>
      </c>
      <c r="E31" s="42">
        <f t="shared" ref="E31:H31" si="13">D31+E19</f>
        <v>-535.93500000000006</v>
      </c>
      <c r="F31" s="42">
        <f t="shared" si="13"/>
        <v>-671.87850000000003</v>
      </c>
      <c r="G31" s="42">
        <f t="shared" si="13"/>
        <v>-821.41635000000008</v>
      </c>
      <c r="H31" s="42">
        <f t="shared" si="13"/>
        <v>-985.90798500000017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5"/>
      <c r="AF31" s="5"/>
      <c r="AG31" s="5"/>
    </row>
    <row r="32" spans="1:33" ht="15.5" x14ac:dyDescent="0.35">
      <c r="A32">
        <v>32</v>
      </c>
      <c r="B32" t="s">
        <v>21</v>
      </c>
      <c r="C32" s="42">
        <f>SUM(C30:C31)</f>
        <v>770</v>
      </c>
      <c r="D32" s="42">
        <f>SUM(D30:D31)</f>
        <v>764.65</v>
      </c>
      <c r="E32" s="42">
        <f t="shared" ref="E32:H32" si="14">SUM(E30:E31)</f>
        <v>758.76499999999999</v>
      </c>
      <c r="F32" s="42">
        <f t="shared" si="14"/>
        <v>752.29150000000004</v>
      </c>
      <c r="G32" s="42">
        <f t="shared" si="14"/>
        <v>745.17065000000014</v>
      </c>
      <c r="H32" s="42">
        <f t="shared" si="14"/>
        <v>737.33771500000023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5"/>
      <c r="AF32" s="5"/>
      <c r="AG32" s="5"/>
    </row>
    <row r="33" spans="1:33" ht="15.5" x14ac:dyDescent="0.35">
      <c r="A33">
        <v>33</v>
      </c>
      <c r="B33" s="2" t="s">
        <v>22</v>
      </c>
      <c r="C33" s="42">
        <f>C32+C28+C27</f>
        <v>1000</v>
      </c>
      <c r="D33" s="42">
        <f ca="1">D32+D28+D27</f>
        <v>1153.732792207792</v>
      </c>
      <c r="E33" s="42">
        <f t="shared" ref="E33:H33" ca="1" si="15">E32+E28+E27</f>
        <v>1328.4589776943835</v>
      </c>
      <c r="F33" s="42">
        <f t="shared" ca="1" si="15"/>
        <v>1526.4421198997388</v>
      </c>
      <c r="G33" s="42">
        <f t="shared" ca="1" si="15"/>
        <v>1750.1769373643415</v>
      </c>
      <c r="H33" s="42">
        <f t="shared" ca="1" si="15"/>
        <v>2002.4125594626503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5"/>
      <c r="AF33" s="5"/>
      <c r="AG33" s="5"/>
    </row>
    <row r="34" spans="1:33" ht="15.5" x14ac:dyDescent="0.35">
      <c r="A34">
        <v>34</v>
      </c>
      <c r="C34" s="42"/>
      <c r="D34" s="42"/>
      <c r="E34" s="42"/>
      <c r="F34" s="42"/>
      <c r="G34" s="42"/>
      <c r="H34" s="42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5"/>
      <c r="AF34" s="5"/>
      <c r="AG34" s="5"/>
    </row>
    <row r="35" spans="1:33" ht="15.5" x14ac:dyDescent="0.35">
      <c r="A35">
        <v>35</v>
      </c>
      <c r="B35" t="s">
        <v>23</v>
      </c>
      <c r="C35" s="42">
        <f>$C$4*C15</f>
        <v>80</v>
      </c>
      <c r="D35" s="42">
        <f>$C$4*D15</f>
        <v>88</v>
      </c>
      <c r="E35" s="42">
        <f t="shared" ref="E35:H35" si="16">$C$4*E15</f>
        <v>96.8</v>
      </c>
      <c r="F35" s="42">
        <f t="shared" si="16"/>
        <v>106.48</v>
      </c>
      <c r="G35" s="42">
        <f t="shared" si="16"/>
        <v>117.12800000000001</v>
      </c>
      <c r="H35" s="42">
        <f t="shared" si="16"/>
        <v>128.84080000000003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5"/>
      <c r="AF35" s="5"/>
      <c r="AG35" s="5"/>
    </row>
    <row r="36" spans="1:33" ht="15.5" x14ac:dyDescent="0.35">
      <c r="A36">
        <v>36</v>
      </c>
      <c r="B36" t="s">
        <v>24</v>
      </c>
      <c r="C36" s="44">
        <f>C33-C35-C37-C38</f>
        <v>320</v>
      </c>
      <c r="D36" s="42">
        <f>C36</f>
        <v>320</v>
      </c>
      <c r="E36" s="42">
        <f t="shared" ref="E36:H36" si="17">D36</f>
        <v>320</v>
      </c>
      <c r="F36" s="42">
        <f t="shared" si="17"/>
        <v>320</v>
      </c>
      <c r="G36" s="42">
        <f t="shared" si="17"/>
        <v>320</v>
      </c>
      <c r="H36" s="42">
        <f t="shared" si="17"/>
        <v>320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5"/>
      <c r="AF36" s="5"/>
      <c r="AG36" s="5"/>
    </row>
    <row r="37" spans="1:33" ht="15.5" x14ac:dyDescent="0.35">
      <c r="A37">
        <v>37</v>
      </c>
      <c r="B37" t="s">
        <v>25</v>
      </c>
      <c r="C37" s="41">
        <v>450</v>
      </c>
      <c r="D37" s="42">
        <f>C37</f>
        <v>450</v>
      </c>
      <c r="E37" s="42">
        <f t="shared" ref="E37:H37" si="18">D37</f>
        <v>450</v>
      </c>
      <c r="F37" s="42">
        <f t="shared" si="18"/>
        <v>450</v>
      </c>
      <c r="G37" s="42">
        <f t="shared" si="18"/>
        <v>450</v>
      </c>
      <c r="H37" s="42">
        <f t="shared" si="18"/>
        <v>450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5"/>
      <c r="AF37" s="5"/>
      <c r="AG37" s="5"/>
    </row>
    <row r="38" spans="1:33" ht="15.5" x14ac:dyDescent="0.35">
      <c r="A38">
        <v>38</v>
      </c>
      <c r="B38" t="s">
        <v>26</v>
      </c>
      <c r="C38" s="41">
        <v>150</v>
      </c>
      <c r="D38" s="42">
        <f ca="1">C38+D24</f>
        <v>295.73279220779216</v>
      </c>
      <c r="E38" s="42">
        <f t="shared" ref="E38:H38" ca="1" si="19">D38+E24</f>
        <v>461.65897769438345</v>
      </c>
      <c r="F38" s="42">
        <f t="shared" ca="1" si="19"/>
        <v>649.96211989973881</v>
      </c>
      <c r="G38" s="42">
        <f t="shared" ca="1" si="19"/>
        <v>863.04893736434155</v>
      </c>
      <c r="H38" s="42">
        <f t="shared" ca="1" si="19"/>
        <v>1103.5717594626503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5"/>
      <c r="AF38" s="5"/>
      <c r="AG38" s="5"/>
    </row>
    <row r="39" spans="1:33" ht="15.5" x14ac:dyDescent="0.35">
      <c r="A39">
        <v>39</v>
      </c>
      <c r="B39" s="2" t="s">
        <v>27</v>
      </c>
      <c r="C39" s="42">
        <f>SUM(C35:C38)</f>
        <v>1000</v>
      </c>
      <c r="D39" s="42">
        <f ca="1">SUM(D35:D38)</f>
        <v>1153.732792207792</v>
      </c>
      <c r="E39" s="42">
        <f t="shared" ref="E39:H39" ca="1" si="20">SUM(E35:E38)</f>
        <v>1328.4589776943835</v>
      </c>
      <c r="F39" s="42">
        <f t="shared" ca="1" si="20"/>
        <v>1526.4421198997388</v>
      </c>
      <c r="G39" s="42">
        <f t="shared" ca="1" si="20"/>
        <v>1750.1769373643415</v>
      </c>
      <c r="H39" s="42">
        <f t="shared" ca="1" si="20"/>
        <v>2002.4125594626503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5"/>
      <c r="AF39" s="5"/>
      <c r="AG39" s="5"/>
    </row>
    <row r="40" spans="1:33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C42" s="5"/>
      <c r="D42" s="5"/>
      <c r="E42" s="1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C43" s="5"/>
      <c r="D43" s="5"/>
      <c r="E43" s="1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C44" s="5"/>
      <c r="D44" s="5"/>
      <c r="E44" s="8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C45" s="5"/>
      <c r="D45" s="1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C46" s="5"/>
      <c r="D46" s="1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C47" s="5"/>
      <c r="D47" s="1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C48" s="5"/>
      <c r="D48" s="1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3:33" x14ac:dyDescent="0.25">
      <c r="C49" s="5"/>
      <c r="D49" s="1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3:33" x14ac:dyDescent="0.25">
      <c r="C50" s="5"/>
      <c r="D50" s="1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3:33" x14ac:dyDescent="0.25">
      <c r="C51" s="5"/>
      <c r="D51" s="1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3:33" x14ac:dyDescent="0.25">
      <c r="C52" s="5"/>
      <c r="D52" s="1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3:33" x14ac:dyDescent="0.25">
      <c r="C53" s="5"/>
      <c r="D53" s="1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3:33" x14ac:dyDescent="0.25">
      <c r="C54" s="5"/>
      <c r="D54" s="1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3:33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3:33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3:33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3:33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3:33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3:33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3:33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3:33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3:33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3:33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3:33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3:33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3:33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3:33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3:33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3:33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3:33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3:33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3:33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3:33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3:33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3:33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3:33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3:33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3:33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3:33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3:33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3:33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3:33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3:33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3:33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3:33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3:33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3:33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3:33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3:33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3:33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3:33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3:33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3:33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3:33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3:33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3:33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3:33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3:33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3:33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3:33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3:33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3:33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3:33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3:33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3:33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3:33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3:33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3:33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3:33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3:33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3:33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3:33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3:33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3:33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3:33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3:33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3:33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3:33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3:33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3:33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3:33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3:33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3:33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3:33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3:33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3:33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3:33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3:33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3:33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3:33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3:33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3:33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3:33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3:33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3:33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3:33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3:33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3:33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3:33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3:33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3:33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3:33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3:33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3:33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3:33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3:33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3:33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3:33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3:33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3:33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3:33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3:33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3:33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3:33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3:33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3:33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3:33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3:33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3:33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</sheetData>
  <mergeCells count="1">
    <mergeCell ref="B1:G1"/>
  </mergeCells>
  <printOptions headings="1" gridLines="1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C35C-BEB1-4BD9-8F03-C1ACAFE1A0B3}">
  <dimension ref="A1:AG161"/>
  <sheetViews>
    <sheetView zoomScale="85" zoomScaleNormal="85" workbookViewId="0">
      <selection activeCell="D5" sqref="D5"/>
    </sheetView>
  </sheetViews>
  <sheetFormatPr defaultColWidth="8.81640625" defaultRowHeight="12.5" x14ac:dyDescent="0.25"/>
  <cols>
    <col min="2" max="2" width="30.1796875" customWidth="1"/>
    <col min="3" max="3" width="10.81640625" bestFit="1" customWidth="1"/>
    <col min="4" max="4" width="29.1796875" customWidth="1"/>
    <col min="5" max="5" width="10.54296875" bestFit="1" customWidth="1"/>
    <col min="6" max="8" width="9.7265625" bestFit="1" customWidth="1"/>
  </cols>
  <sheetData>
    <row r="1" spans="1:33" ht="20.5" thickBot="1" x14ac:dyDescent="0.45">
      <c r="A1">
        <v>1</v>
      </c>
      <c r="B1" s="47" t="s">
        <v>42</v>
      </c>
      <c r="C1" s="47"/>
      <c r="D1" s="47"/>
      <c r="E1" s="47"/>
      <c r="F1" s="47"/>
      <c r="G1" s="47"/>
    </row>
    <row r="2" spans="1:33" ht="14.5" x14ac:dyDescent="0.35">
      <c r="A2">
        <v>2</v>
      </c>
      <c r="B2" s="22" t="s">
        <v>0</v>
      </c>
      <c r="C2" s="23">
        <v>0.1</v>
      </c>
      <c r="D2" s="24"/>
      <c r="E2" s="25">
        <v>0.2</v>
      </c>
      <c r="F2" s="26">
        <v>0.1</v>
      </c>
      <c r="H2" s="10" t="s">
        <v>36</v>
      </c>
      <c r="I2" s="11"/>
      <c r="J2" s="11"/>
      <c r="K2" s="11"/>
      <c r="L2" s="11"/>
      <c r="M2" s="11"/>
      <c r="N2" s="11"/>
      <c r="O2" s="11"/>
    </row>
    <row r="3" spans="1:33" ht="14.5" x14ac:dyDescent="0.35">
      <c r="A3">
        <v>3</v>
      </c>
      <c r="B3" s="27" t="s">
        <v>1</v>
      </c>
      <c r="C3" s="28">
        <v>0.15</v>
      </c>
      <c r="D3" s="29"/>
      <c r="E3" s="30">
        <v>0.2</v>
      </c>
      <c r="F3" s="31">
        <v>0.15</v>
      </c>
      <c r="H3" s="12" t="s">
        <v>37</v>
      </c>
      <c r="I3" s="11"/>
      <c r="J3" s="11"/>
      <c r="K3" s="11"/>
      <c r="L3" s="11"/>
      <c r="M3" s="11"/>
      <c r="N3" s="11"/>
      <c r="O3" s="11"/>
    </row>
    <row r="4" spans="1:33" ht="14.5" x14ac:dyDescent="0.35">
      <c r="A4">
        <v>4</v>
      </c>
      <c r="B4" s="27" t="s">
        <v>2</v>
      </c>
      <c r="C4" s="28">
        <v>0.08</v>
      </c>
      <c r="D4" s="29"/>
      <c r="E4" s="28">
        <v>0.08</v>
      </c>
      <c r="F4" s="31">
        <v>0.08</v>
      </c>
      <c r="H4" s="12" t="s">
        <v>38</v>
      </c>
      <c r="I4" s="11"/>
      <c r="J4" s="11"/>
      <c r="K4" s="11"/>
      <c r="L4" s="11"/>
      <c r="M4" s="11"/>
      <c r="N4" s="11"/>
      <c r="O4" s="11"/>
    </row>
    <row r="5" spans="1:33" ht="14.5" x14ac:dyDescent="0.35">
      <c r="A5">
        <v>5</v>
      </c>
      <c r="B5" s="45" t="s">
        <v>57</v>
      </c>
      <c r="C5" s="46">
        <v>770</v>
      </c>
      <c r="D5" s="32" t="s">
        <v>51</v>
      </c>
      <c r="E5" s="30">
        <v>0.8</v>
      </c>
      <c r="F5" s="33">
        <v>1.07</v>
      </c>
      <c r="H5" s="12" t="s">
        <v>39</v>
      </c>
      <c r="I5" s="11"/>
      <c r="J5" s="11"/>
      <c r="K5" s="11"/>
      <c r="L5" s="11"/>
      <c r="M5" s="11"/>
      <c r="N5" s="11"/>
      <c r="O5" s="11"/>
    </row>
    <row r="6" spans="1:33" ht="14.5" x14ac:dyDescent="0.35">
      <c r="A6">
        <v>6</v>
      </c>
      <c r="B6" s="27" t="s">
        <v>4</v>
      </c>
      <c r="C6" s="28">
        <v>0.5</v>
      </c>
      <c r="D6" s="34" t="s">
        <v>52</v>
      </c>
      <c r="E6" s="28">
        <v>0.5</v>
      </c>
      <c r="F6" s="31">
        <v>0.5</v>
      </c>
      <c r="H6" s="12" t="s">
        <v>40</v>
      </c>
      <c r="I6" s="12"/>
      <c r="J6" s="13"/>
      <c r="K6" s="11"/>
      <c r="L6" s="11"/>
      <c r="M6" s="11"/>
      <c r="N6" s="11"/>
      <c r="O6" s="11"/>
    </row>
    <row r="7" spans="1:33" ht="14.5" x14ac:dyDescent="0.35">
      <c r="A7">
        <v>7</v>
      </c>
      <c r="B7" s="27" t="s">
        <v>5</v>
      </c>
      <c r="C7" s="28">
        <v>0.1</v>
      </c>
      <c r="D7" s="32" t="s">
        <v>53</v>
      </c>
      <c r="E7" s="28">
        <v>0.1</v>
      </c>
      <c r="F7" s="31">
        <v>0.1</v>
      </c>
      <c r="H7" s="14" t="s">
        <v>41</v>
      </c>
      <c r="I7" s="11"/>
      <c r="J7" s="11"/>
      <c r="K7" s="11"/>
      <c r="L7" s="11"/>
      <c r="M7" s="11"/>
      <c r="N7" s="11"/>
      <c r="O7" s="11"/>
    </row>
    <row r="8" spans="1:33" ht="14.5" x14ac:dyDescent="0.35">
      <c r="A8">
        <v>8</v>
      </c>
      <c r="B8" s="27" t="s">
        <v>29</v>
      </c>
      <c r="C8" s="35">
        <v>0.1</v>
      </c>
      <c r="D8" s="32" t="s">
        <v>54</v>
      </c>
      <c r="E8" s="35">
        <v>0.1</v>
      </c>
      <c r="F8" s="36">
        <v>0.1</v>
      </c>
    </row>
    <row r="9" spans="1:33" ht="14.5" x14ac:dyDescent="0.35">
      <c r="A9">
        <v>9</v>
      </c>
      <c r="B9" s="27" t="s">
        <v>35</v>
      </c>
      <c r="C9" s="35">
        <v>0.08</v>
      </c>
      <c r="D9" s="32" t="s">
        <v>55</v>
      </c>
      <c r="E9" s="35">
        <v>0.08</v>
      </c>
      <c r="F9" s="36">
        <v>0.08</v>
      </c>
    </row>
    <row r="10" spans="1:33" ht="14.5" x14ac:dyDescent="0.35">
      <c r="A10">
        <v>10</v>
      </c>
      <c r="B10" s="27" t="s">
        <v>6</v>
      </c>
      <c r="C10" s="28">
        <v>0.4</v>
      </c>
      <c r="D10" s="29"/>
      <c r="E10" s="28">
        <v>0.4</v>
      </c>
      <c r="F10" s="31">
        <v>0.4</v>
      </c>
    </row>
    <row r="11" spans="1:33" ht="14.5" x14ac:dyDescent="0.35">
      <c r="A11">
        <v>11</v>
      </c>
      <c r="B11" s="27" t="s">
        <v>7</v>
      </c>
      <c r="C11" s="28">
        <v>0.4</v>
      </c>
      <c r="D11" s="29"/>
      <c r="E11" s="30">
        <v>0.5</v>
      </c>
      <c r="F11" s="31">
        <v>0.4</v>
      </c>
    </row>
    <row r="12" spans="1:33" ht="13" thickBot="1" x14ac:dyDescent="0.3">
      <c r="A12">
        <v>12</v>
      </c>
      <c r="B12" s="37"/>
      <c r="C12" s="38" t="s">
        <v>43</v>
      </c>
      <c r="D12" s="39"/>
      <c r="E12" s="38" t="s">
        <v>44</v>
      </c>
      <c r="F12" s="40" t="s">
        <v>45</v>
      </c>
    </row>
    <row r="13" spans="1:33" s="2" customFormat="1" ht="13" x14ac:dyDescent="0.3">
      <c r="A13">
        <v>13</v>
      </c>
      <c r="B13" s="2" t="s">
        <v>8</v>
      </c>
      <c r="C13" s="20">
        <v>0</v>
      </c>
      <c r="D13" s="20">
        <v>1</v>
      </c>
      <c r="E13" s="20">
        <v>2</v>
      </c>
      <c r="F13" s="20">
        <v>3</v>
      </c>
      <c r="G13" s="20">
        <v>4</v>
      </c>
      <c r="H13" s="20">
        <v>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3" x14ac:dyDescent="0.3">
      <c r="A14">
        <v>14</v>
      </c>
      <c r="B14" s="2" t="s">
        <v>9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ht="15.5" x14ac:dyDescent="0.35">
      <c r="A15">
        <v>15</v>
      </c>
      <c r="B15" t="s">
        <v>10</v>
      </c>
      <c r="C15" s="41">
        <f>1000</f>
        <v>1000</v>
      </c>
      <c r="D15" s="42"/>
      <c r="E15" s="42"/>
      <c r="F15" s="42"/>
      <c r="G15" s="42"/>
      <c r="H15" s="42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5"/>
      <c r="AF15" s="5"/>
      <c r="AG15" s="5"/>
    </row>
    <row r="16" spans="1:33" ht="15.5" x14ac:dyDescent="0.35">
      <c r="A16">
        <v>16</v>
      </c>
      <c r="B16" t="s">
        <v>11</v>
      </c>
      <c r="C16" s="42"/>
      <c r="D16" s="42"/>
      <c r="E16" s="42"/>
      <c r="F16" s="42"/>
      <c r="G16" s="42"/>
      <c r="H16" s="42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5"/>
      <c r="AF16" s="5"/>
      <c r="AG16" s="5"/>
    </row>
    <row r="17" spans="1:33" ht="15.5" x14ac:dyDescent="0.35">
      <c r="A17">
        <v>17</v>
      </c>
      <c r="B17" t="s">
        <v>30</v>
      </c>
      <c r="C17" s="42"/>
      <c r="D17" s="42"/>
      <c r="E17" s="42"/>
      <c r="F17" s="42"/>
      <c r="G17" s="42"/>
      <c r="H17" s="42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5"/>
      <c r="AF17" s="5"/>
      <c r="AG17" s="5"/>
    </row>
    <row r="18" spans="1:33" ht="15.5" x14ac:dyDescent="0.35">
      <c r="A18">
        <v>18</v>
      </c>
      <c r="B18" t="s">
        <v>31</v>
      </c>
      <c r="C18" s="42"/>
      <c r="D18" s="42"/>
      <c r="E18" s="42"/>
      <c r="F18" s="42"/>
      <c r="G18" s="42"/>
      <c r="H18" s="42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5"/>
      <c r="AF18" s="5"/>
      <c r="AG18" s="5"/>
    </row>
    <row r="19" spans="1:33" ht="15.5" x14ac:dyDescent="0.35">
      <c r="A19">
        <v>19</v>
      </c>
      <c r="B19" t="s">
        <v>12</v>
      </c>
      <c r="C19" s="41">
        <v>-100</v>
      </c>
      <c r="D19" s="42"/>
      <c r="E19" s="42"/>
      <c r="F19" s="42"/>
      <c r="G19" s="42"/>
      <c r="H19" s="42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5"/>
      <c r="AF19" s="5"/>
      <c r="AG19" s="5"/>
    </row>
    <row r="20" spans="1:33" ht="15.5" x14ac:dyDescent="0.35">
      <c r="A20">
        <v>20</v>
      </c>
      <c r="B20" t="s">
        <v>13</v>
      </c>
      <c r="C20" s="42"/>
      <c r="D20" s="42"/>
      <c r="E20" s="42"/>
      <c r="F20" s="42"/>
      <c r="G20" s="42"/>
      <c r="H20" s="42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5"/>
      <c r="AF20" s="5"/>
      <c r="AG20" s="5"/>
    </row>
    <row r="21" spans="1:33" ht="15.5" x14ac:dyDescent="0.35">
      <c r="A21">
        <v>21</v>
      </c>
      <c r="B21" t="s">
        <v>14</v>
      </c>
      <c r="C21" s="42"/>
      <c r="D21" s="42"/>
      <c r="E21" s="42"/>
      <c r="F21" s="42"/>
      <c r="G21" s="42"/>
      <c r="H21" s="42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5"/>
      <c r="AF21" s="5"/>
      <c r="AG21" s="5"/>
    </row>
    <row r="22" spans="1:33" ht="15.5" x14ac:dyDescent="0.35">
      <c r="A22">
        <v>22</v>
      </c>
      <c r="B22" t="s">
        <v>15</v>
      </c>
      <c r="C22" s="42"/>
      <c r="D22" s="42"/>
      <c r="E22" s="42"/>
      <c r="F22" s="42"/>
      <c r="G22" s="42"/>
      <c r="H22" s="42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5"/>
      <c r="AF22" s="5"/>
      <c r="AG22" s="5"/>
    </row>
    <row r="23" spans="1:33" ht="15.5" x14ac:dyDescent="0.35">
      <c r="A23">
        <v>23</v>
      </c>
      <c r="B23" t="s">
        <v>16</v>
      </c>
      <c r="C23" s="42"/>
      <c r="D23" s="42"/>
      <c r="E23" s="42"/>
      <c r="F23" s="42"/>
      <c r="G23" s="42"/>
      <c r="H23" s="42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5"/>
      <c r="AF23" s="5"/>
      <c r="AG23" s="5"/>
    </row>
    <row r="24" spans="1:33" ht="15.5" x14ac:dyDescent="0.35">
      <c r="A24">
        <v>24</v>
      </c>
      <c r="B24" t="s">
        <v>17</v>
      </c>
      <c r="C24" s="42"/>
      <c r="D24" s="42"/>
      <c r="E24" s="42"/>
      <c r="F24" s="42"/>
      <c r="G24" s="42"/>
      <c r="H24" s="42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5"/>
      <c r="AF24" s="5"/>
      <c r="AG24" s="5"/>
    </row>
    <row r="25" spans="1:33" ht="15.5" x14ac:dyDescent="0.35">
      <c r="A25">
        <v>25</v>
      </c>
      <c r="C25" s="19"/>
      <c r="D25" s="6"/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5"/>
      <c r="AF25" s="5"/>
      <c r="AG25" s="5"/>
    </row>
    <row r="26" spans="1:33" ht="15.5" x14ac:dyDescent="0.35">
      <c r="A26">
        <v>26</v>
      </c>
      <c r="B26" s="2" t="s">
        <v>18</v>
      </c>
      <c r="C26" s="21"/>
      <c r="D26" s="20">
        <v>1</v>
      </c>
      <c r="E26" s="20">
        <v>2</v>
      </c>
      <c r="F26" s="20">
        <v>3</v>
      </c>
      <c r="G26" s="20">
        <v>4</v>
      </c>
      <c r="H26" s="20">
        <v>5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5"/>
      <c r="AF26" s="5"/>
      <c r="AG26" s="5"/>
    </row>
    <row r="27" spans="1:33" ht="15.5" x14ac:dyDescent="0.35">
      <c r="A27">
        <v>27</v>
      </c>
      <c r="B27" s="3" t="s">
        <v>28</v>
      </c>
      <c r="C27" s="41">
        <v>80</v>
      </c>
      <c r="D27" s="43"/>
      <c r="E27" s="43"/>
      <c r="F27" s="43"/>
      <c r="G27" s="43"/>
      <c r="H27" s="4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5"/>
      <c r="AF27" s="5"/>
      <c r="AG27" s="5"/>
    </row>
    <row r="28" spans="1:33" ht="15.5" x14ac:dyDescent="0.35">
      <c r="A28">
        <v>28</v>
      </c>
      <c r="B28" t="s">
        <v>19</v>
      </c>
      <c r="C28" s="42"/>
      <c r="D28" s="42"/>
      <c r="E28" s="42"/>
      <c r="F28" s="42"/>
      <c r="G28" s="42"/>
      <c r="H28" s="42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5"/>
      <c r="AF28" s="5"/>
      <c r="AG28" s="5"/>
    </row>
    <row r="29" spans="1:33" ht="15.5" x14ac:dyDescent="0.35">
      <c r="A29">
        <v>29</v>
      </c>
      <c r="B29" t="s">
        <v>20</v>
      </c>
      <c r="C29" s="42"/>
      <c r="D29" s="42"/>
      <c r="E29" s="42"/>
      <c r="F29" s="42"/>
      <c r="G29" s="42"/>
      <c r="H29" s="42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5"/>
      <c r="AF29" s="5"/>
      <c r="AG29" s="5"/>
    </row>
    <row r="30" spans="1:33" ht="15.5" x14ac:dyDescent="0.35">
      <c r="A30">
        <v>30</v>
      </c>
      <c r="B30" t="s">
        <v>33</v>
      </c>
      <c r="C30" s="42"/>
      <c r="D30" s="42"/>
      <c r="E30" s="42"/>
      <c r="F30" s="42"/>
      <c r="G30" s="42"/>
      <c r="H30" s="42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5"/>
      <c r="AF30" s="5"/>
      <c r="AG30" s="5"/>
    </row>
    <row r="31" spans="1:33" ht="15.5" x14ac:dyDescent="0.35">
      <c r="A31">
        <v>31</v>
      </c>
      <c r="B31" t="s">
        <v>34</v>
      </c>
      <c r="C31" s="41">
        <v>-300</v>
      </c>
      <c r="D31" s="42"/>
      <c r="E31" s="42"/>
      <c r="F31" s="42"/>
      <c r="G31" s="42"/>
      <c r="H31" s="42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5"/>
      <c r="AF31" s="5"/>
      <c r="AG31" s="5"/>
    </row>
    <row r="32" spans="1:33" ht="15.5" x14ac:dyDescent="0.35">
      <c r="A32">
        <v>32</v>
      </c>
      <c r="B32" t="s">
        <v>21</v>
      </c>
      <c r="C32" s="42"/>
      <c r="D32" s="42"/>
      <c r="E32" s="42"/>
      <c r="F32" s="42"/>
      <c r="G32" s="42"/>
      <c r="H32" s="42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5"/>
      <c r="AF32" s="5"/>
      <c r="AG32" s="5"/>
    </row>
    <row r="33" spans="1:33" ht="15.5" x14ac:dyDescent="0.35">
      <c r="A33">
        <v>33</v>
      </c>
      <c r="B33" s="2" t="s">
        <v>22</v>
      </c>
      <c r="C33" s="42"/>
      <c r="D33" s="42"/>
      <c r="E33" s="42"/>
      <c r="F33" s="42"/>
      <c r="G33" s="42"/>
      <c r="H33" s="42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5"/>
      <c r="AF33" s="5"/>
      <c r="AG33" s="5"/>
    </row>
    <row r="34" spans="1:33" ht="15.5" x14ac:dyDescent="0.35">
      <c r="A34">
        <v>34</v>
      </c>
      <c r="C34" s="42"/>
      <c r="D34" s="42"/>
      <c r="E34" s="42"/>
      <c r="F34" s="42"/>
      <c r="G34" s="42"/>
      <c r="H34" s="42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5"/>
      <c r="AF34" s="5"/>
      <c r="AG34" s="5"/>
    </row>
    <row r="35" spans="1:33" ht="15.5" x14ac:dyDescent="0.35">
      <c r="A35">
        <v>35</v>
      </c>
      <c r="B35" t="s">
        <v>23</v>
      </c>
      <c r="C35" s="42"/>
      <c r="D35" s="42"/>
      <c r="E35" s="42"/>
      <c r="F35" s="42"/>
      <c r="G35" s="42"/>
      <c r="H35" s="42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5"/>
      <c r="AF35" s="5"/>
      <c r="AG35" s="5"/>
    </row>
    <row r="36" spans="1:33" ht="15.5" x14ac:dyDescent="0.35">
      <c r="A36">
        <v>36</v>
      </c>
      <c r="B36" t="s">
        <v>24</v>
      </c>
      <c r="C36" s="44"/>
      <c r="D36" s="42"/>
      <c r="E36" s="42"/>
      <c r="F36" s="42"/>
      <c r="G36" s="42"/>
      <c r="H36" s="42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5"/>
      <c r="AF36" s="5"/>
      <c r="AG36" s="5"/>
    </row>
    <row r="37" spans="1:33" ht="15.5" x14ac:dyDescent="0.35">
      <c r="A37">
        <v>37</v>
      </c>
      <c r="B37" t="s">
        <v>25</v>
      </c>
      <c r="C37" s="41">
        <v>450</v>
      </c>
      <c r="D37" s="42"/>
      <c r="E37" s="42"/>
      <c r="F37" s="42"/>
      <c r="G37" s="42"/>
      <c r="H37" s="42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5"/>
      <c r="AF37" s="5"/>
      <c r="AG37" s="5"/>
    </row>
    <row r="38" spans="1:33" ht="15.5" x14ac:dyDescent="0.35">
      <c r="A38">
        <v>38</v>
      </c>
      <c r="B38" t="s">
        <v>26</v>
      </c>
      <c r="C38" s="41">
        <v>150</v>
      </c>
      <c r="D38" s="42"/>
      <c r="E38" s="42"/>
      <c r="F38" s="42"/>
      <c r="G38" s="42"/>
      <c r="H38" s="42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5"/>
      <c r="AF38" s="5"/>
      <c r="AG38" s="5"/>
    </row>
    <row r="39" spans="1:33" ht="15.5" x14ac:dyDescent="0.35">
      <c r="A39">
        <v>39</v>
      </c>
      <c r="B39" s="2" t="s">
        <v>27</v>
      </c>
      <c r="C39" s="42"/>
      <c r="D39" s="42"/>
      <c r="E39" s="42"/>
      <c r="F39" s="42"/>
      <c r="G39" s="42"/>
      <c r="H39" s="42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5"/>
      <c r="AF39" s="5"/>
      <c r="AG39" s="5"/>
    </row>
    <row r="40" spans="1:33" x14ac:dyDescent="0.25">
      <c r="A40">
        <v>40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C43" s="5"/>
      <c r="D43" s="5"/>
      <c r="E43" s="1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C44" s="5"/>
      <c r="D44" s="5"/>
      <c r="E44" s="1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C45" s="5"/>
      <c r="D45" s="5"/>
      <c r="E45" s="8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C46" s="5"/>
      <c r="D46" s="1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C47" s="5"/>
      <c r="D47" s="1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C48" s="5"/>
      <c r="D48" s="1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3:33" x14ac:dyDescent="0.25">
      <c r="C49" s="5"/>
      <c r="D49" s="1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3:33" x14ac:dyDescent="0.25">
      <c r="C50" s="5"/>
      <c r="D50" s="1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3:33" x14ac:dyDescent="0.25">
      <c r="C51" s="5"/>
      <c r="D51" s="1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3:33" x14ac:dyDescent="0.25">
      <c r="C52" s="5"/>
      <c r="D52" s="1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3:33" x14ac:dyDescent="0.25">
      <c r="C53" s="5"/>
      <c r="D53" s="1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3:33" x14ac:dyDescent="0.25">
      <c r="C54" s="5"/>
      <c r="D54" s="1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3:33" x14ac:dyDescent="0.25">
      <c r="C55" s="5"/>
      <c r="D55" s="1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3:33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3:33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3:33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3:33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3:33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3:33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3:33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3:33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3:33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3:33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3:33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3:33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3:33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3:33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3:33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3:33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3:33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3:33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3:33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3:33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3:33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3:33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3:33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3:33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3:33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3:33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3:33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3:33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3:33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3:33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3:33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3:33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3:33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3:33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3:33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3:33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3:33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3:33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3:33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3:33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3:33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3:33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3:33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3:33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3:33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3:33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3:33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3:33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3:33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3:33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3:33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3:33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3:33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3:33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3:33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3:33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3:33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3:33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3:33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3:33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3:33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3:33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3:33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3:33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3:33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3:33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3:33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3:33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3:33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3:33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3:33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3:33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3:33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3:33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3:33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3:33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3:33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3:33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3:33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3:33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3:33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3:33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3:33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3:33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3:33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3:33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3:33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3:33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3:33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3:33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3:33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3:33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3:33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3:33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3:33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3:33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3:33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3:33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3:33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3:33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3:33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3:33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3:33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3:33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3:33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3:33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</sheetData>
  <mergeCells count="1">
    <mergeCell ref="B1:G1"/>
  </mergeCells>
  <printOptions headings="1" gridLines="1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8704E-2402-40DA-B204-3D2D5DCC9AA1}">
  <dimension ref="A1:AG161"/>
  <sheetViews>
    <sheetView tabSelected="1" zoomScale="85" zoomScaleNormal="85" workbookViewId="0">
      <selection activeCell="G14" sqref="G14"/>
    </sheetView>
  </sheetViews>
  <sheetFormatPr defaultColWidth="8.81640625" defaultRowHeight="12.5" x14ac:dyDescent="0.25"/>
  <cols>
    <col min="2" max="2" width="30.1796875" customWidth="1"/>
    <col min="3" max="3" width="10.54296875" bestFit="1" customWidth="1"/>
    <col min="4" max="4" width="29.1796875" customWidth="1"/>
    <col min="5" max="5" width="10.54296875" bestFit="1" customWidth="1"/>
    <col min="6" max="8" width="9.36328125" bestFit="1" customWidth="1"/>
  </cols>
  <sheetData>
    <row r="1" spans="1:33" ht="20.5" thickBot="1" x14ac:dyDescent="0.45">
      <c r="A1">
        <v>1</v>
      </c>
      <c r="B1" s="47" t="s">
        <v>42</v>
      </c>
      <c r="C1" s="47"/>
      <c r="D1" s="47"/>
      <c r="E1" s="47"/>
      <c r="F1" s="47"/>
      <c r="G1" s="47"/>
    </row>
    <row r="2" spans="1:33" ht="14.5" x14ac:dyDescent="0.35">
      <c r="A2">
        <v>2</v>
      </c>
      <c r="B2" s="22" t="s">
        <v>0</v>
      </c>
      <c r="C2" s="23">
        <v>0.1</v>
      </c>
      <c r="D2" s="24"/>
      <c r="E2" s="25">
        <v>0.2</v>
      </c>
      <c r="F2" s="26">
        <v>0.1</v>
      </c>
      <c r="H2" s="10" t="s">
        <v>36</v>
      </c>
      <c r="I2" s="11"/>
      <c r="J2" s="11"/>
      <c r="K2" s="11"/>
      <c r="L2" s="11"/>
      <c r="M2" s="11"/>
      <c r="N2" s="11"/>
      <c r="O2" s="11"/>
    </row>
    <row r="3" spans="1:33" ht="14.5" x14ac:dyDescent="0.35">
      <c r="A3">
        <v>3</v>
      </c>
      <c r="B3" s="27" t="s">
        <v>1</v>
      </c>
      <c r="C3" s="28">
        <v>0.15</v>
      </c>
      <c r="D3" s="29"/>
      <c r="E3" s="30">
        <v>0.2</v>
      </c>
      <c r="F3" s="31">
        <v>0.15</v>
      </c>
      <c r="H3" s="12" t="s">
        <v>37</v>
      </c>
      <c r="I3" s="11"/>
      <c r="J3" s="11"/>
      <c r="K3" s="11"/>
      <c r="L3" s="11"/>
      <c r="M3" s="11"/>
      <c r="N3" s="11"/>
      <c r="O3" s="11"/>
    </row>
    <row r="4" spans="1:33" ht="14.5" x14ac:dyDescent="0.35">
      <c r="A4">
        <v>4</v>
      </c>
      <c r="B4" s="27" t="s">
        <v>2</v>
      </c>
      <c r="C4" s="28">
        <v>0.08</v>
      </c>
      <c r="D4" s="29"/>
      <c r="E4" s="28">
        <v>0.08</v>
      </c>
      <c r="F4" s="31">
        <v>0.08</v>
      </c>
      <c r="H4" s="12" t="s">
        <v>38</v>
      </c>
      <c r="I4" s="11"/>
      <c r="J4" s="11"/>
      <c r="K4" s="11"/>
      <c r="L4" s="11"/>
      <c r="M4" s="11"/>
      <c r="N4" s="11"/>
      <c r="O4" s="11"/>
    </row>
    <row r="5" spans="1:33" ht="14.5" x14ac:dyDescent="0.35">
      <c r="A5">
        <v>5</v>
      </c>
      <c r="B5" s="45" t="s">
        <v>58</v>
      </c>
      <c r="C5" s="28">
        <v>0.77</v>
      </c>
      <c r="D5" s="32" t="s">
        <v>51</v>
      </c>
      <c r="E5" s="30">
        <v>0.8</v>
      </c>
      <c r="F5" s="33">
        <v>1.07</v>
      </c>
      <c r="H5" s="12" t="s">
        <v>39</v>
      </c>
      <c r="I5" s="11"/>
      <c r="J5" s="11"/>
      <c r="K5" s="11"/>
      <c r="L5" s="11"/>
      <c r="M5" s="11"/>
      <c r="N5" s="11"/>
      <c r="O5" s="11"/>
    </row>
    <row r="6" spans="1:33" ht="14.5" x14ac:dyDescent="0.35">
      <c r="A6">
        <v>6</v>
      </c>
      <c r="B6" s="27" t="s">
        <v>4</v>
      </c>
      <c r="C6" s="28">
        <v>0.5</v>
      </c>
      <c r="D6" s="34" t="s">
        <v>52</v>
      </c>
      <c r="E6" s="28">
        <v>0.5</v>
      </c>
      <c r="F6" s="31">
        <v>0.5</v>
      </c>
      <c r="H6" s="12" t="s">
        <v>40</v>
      </c>
      <c r="I6" s="12"/>
      <c r="J6" s="13"/>
      <c r="K6" s="11"/>
      <c r="L6" s="11"/>
      <c r="M6" s="11"/>
      <c r="N6" s="11"/>
      <c r="O6" s="11"/>
    </row>
    <row r="7" spans="1:33" ht="14.5" x14ac:dyDescent="0.35">
      <c r="A7">
        <v>7</v>
      </c>
      <c r="B7" s="27" t="s">
        <v>5</v>
      </c>
      <c r="C7" s="28">
        <v>0.1</v>
      </c>
      <c r="D7" s="32" t="s">
        <v>53</v>
      </c>
      <c r="E7" s="28">
        <v>0.1</v>
      </c>
      <c r="F7" s="31">
        <v>0.1</v>
      </c>
      <c r="H7" s="14" t="s">
        <v>41</v>
      </c>
      <c r="I7" s="11"/>
      <c r="J7" s="11"/>
      <c r="K7" s="11"/>
      <c r="L7" s="11"/>
      <c r="M7" s="11"/>
      <c r="N7" s="11"/>
      <c r="O7" s="11"/>
    </row>
    <row r="8" spans="1:33" ht="14.5" x14ac:dyDescent="0.35">
      <c r="A8">
        <v>8</v>
      </c>
      <c r="B8" s="27" t="s">
        <v>29</v>
      </c>
      <c r="C8" s="35">
        <v>0.1</v>
      </c>
      <c r="D8" s="32" t="s">
        <v>54</v>
      </c>
      <c r="E8" s="35">
        <v>0.1</v>
      </c>
      <c r="F8" s="36">
        <v>0.1</v>
      </c>
    </row>
    <row r="9" spans="1:33" ht="14.5" x14ac:dyDescent="0.35">
      <c r="A9">
        <v>9</v>
      </c>
      <c r="B9" s="27" t="s">
        <v>35</v>
      </c>
      <c r="C9" s="35">
        <v>0.08</v>
      </c>
      <c r="D9" s="32" t="s">
        <v>55</v>
      </c>
      <c r="E9" s="35">
        <v>0.08</v>
      </c>
      <c r="F9" s="36">
        <v>0.08</v>
      </c>
    </row>
    <row r="10" spans="1:33" ht="14.5" x14ac:dyDescent="0.35">
      <c r="A10">
        <v>10</v>
      </c>
      <c r="B10" s="27" t="s">
        <v>6</v>
      </c>
      <c r="C10" s="28">
        <v>0.4</v>
      </c>
      <c r="D10" s="29"/>
      <c r="E10" s="28">
        <v>0.4</v>
      </c>
      <c r="F10" s="31">
        <v>0.4</v>
      </c>
    </row>
    <row r="11" spans="1:33" ht="14.5" x14ac:dyDescent="0.35">
      <c r="A11">
        <v>11</v>
      </c>
      <c r="B11" s="27" t="s">
        <v>7</v>
      </c>
      <c r="C11" s="28">
        <v>0.6</v>
      </c>
      <c r="D11" s="29"/>
      <c r="E11" s="30">
        <v>0.5</v>
      </c>
      <c r="F11" s="31">
        <v>0.4</v>
      </c>
    </row>
    <row r="12" spans="1:33" ht="13" thickBot="1" x14ac:dyDescent="0.3">
      <c r="A12">
        <v>12</v>
      </c>
      <c r="B12" s="37"/>
      <c r="C12" s="38" t="s">
        <v>43</v>
      </c>
      <c r="D12" s="39"/>
      <c r="E12" s="38" t="s">
        <v>44</v>
      </c>
      <c r="F12" s="40" t="s">
        <v>45</v>
      </c>
    </row>
    <row r="13" spans="1:33" s="2" customFormat="1" ht="13" x14ac:dyDescent="0.3">
      <c r="A13">
        <v>13</v>
      </c>
      <c r="B13" s="2" t="s">
        <v>8</v>
      </c>
      <c r="C13" s="20">
        <v>0</v>
      </c>
      <c r="D13" s="20">
        <v>1</v>
      </c>
      <c r="E13" s="20">
        <v>2</v>
      </c>
      <c r="F13" s="20">
        <v>3</v>
      </c>
      <c r="G13" s="20">
        <v>4</v>
      </c>
      <c r="H13" s="20">
        <v>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3" x14ac:dyDescent="0.3">
      <c r="A14">
        <v>14</v>
      </c>
      <c r="B14" s="2" t="s">
        <v>9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ht="15.5" x14ac:dyDescent="0.35">
      <c r="A15">
        <v>15</v>
      </c>
      <c r="B15" t="s">
        <v>10</v>
      </c>
      <c r="C15" s="41">
        <f>1000</f>
        <v>1000</v>
      </c>
      <c r="D15" s="42">
        <f>C15*(1+$C$2)</f>
        <v>1100</v>
      </c>
      <c r="E15" s="42">
        <f t="shared" ref="E15:H15" si="0">D15*(1+$C$2)</f>
        <v>1210</v>
      </c>
      <c r="F15" s="42">
        <f t="shared" si="0"/>
        <v>1331</v>
      </c>
      <c r="G15" s="42">
        <f t="shared" si="0"/>
        <v>1464.1000000000001</v>
      </c>
      <c r="H15" s="42">
        <f t="shared" si="0"/>
        <v>1610.5100000000002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5"/>
      <c r="AF15" s="5"/>
      <c r="AG15" s="5"/>
    </row>
    <row r="16" spans="1:33" ht="15.5" x14ac:dyDescent="0.35">
      <c r="A16">
        <v>16</v>
      </c>
      <c r="B16" t="s">
        <v>11</v>
      </c>
      <c r="C16" s="42">
        <f>-$C$6*C15</f>
        <v>-500</v>
      </c>
      <c r="D16" s="42">
        <f>-$C$6*D15</f>
        <v>-550</v>
      </c>
      <c r="E16" s="42">
        <f t="shared" ref="E16:H16" si="1">-$C$6*E15</f>
        <v>-605</v>
      </c>
      <c r="F16" s="42">
        <f t="shared" si="1"/>
        <v>-665.5</v>
      </c>
      <c r="G16" s="42">
        <f t="shared" si="1"/>
        <v>-732.05000000000007</v>
      </c>
      <c r="H16" s="42">
        <f t="shared" si="1"/>
        <v>-805.25500000000011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5"/>
      <c r="AF16" s="5"/>
      <c r="AG16" s="5"/>
    </row>
    <row r="17" spans="1:33" ht="15.5" x14ac:dyDescent="0.35">
      <c r="A17">
        <v>17</v>
      </c>
      <c r="B17" t="s">
        <v>30</v>
      </c>
      <c r="C17" s="42">
        <f>-$C$8*C36</f>
        <v>-32</v>
      </c>
      <c r="D17" s="42">
        <f ca="1">-$C$8*AVERAGE(C36:D36)</f>
        <v>-30.342857142857145</v>
      </c>
      <c r="E17" s="42">
        <f t="shared" ref="E17:H17" ca="1" si="2">-$C$8*AVERAGE(D36:E36)</f>
        <v>-28.555449735449738</v>
      </c>
      <c r="F17" s="42">
        <f t="shared" ca="1" si="2"/>
        <v>-28.036131054131058</v>
      </c>
      <c r="G17" s="42">
        <f t="shared" ca="1" si="2"/>
        <v>-28.937123076923083</v>
      </c>
      <c r="H17" s="42">
        <f t="shared" ca="1" si="2"/>
        <v>-31.646220000000007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5"/>
      <c r="AF17" s="5"/>
      <c r="AG17" s="5"/>
    </row>
    <row r="18" spans="1:33" ht="15.5" x14ac:dyDescent="0.35">
      <c r="A18">
        <v>18</v>
      </c>
      <c r="B18" t="s">
        <v>31</v>
      </c>
      <c r="C18" s="42">
        <f>$C$9*C27</f>
        <v>6.4</v>
      </c>
      <c r="D18" s="42">
        <f>$C$9*AVERAGE(C27:D27)</f>
        <v>6.4</v>
      </c>
      <c r="E18" s="42">
        <f t="shared" ref="E18:H18" si="3">$C$9*AVERAGE(D27:E27)</f>
        <v>6.4</v>
      </c>
      <c r="F18" s="42">
        <f t="shared" si="3"/>
        <v>6.4</v>
      </c>
      <c r="G18" s="42">
        <f t="shared" si="3"/>
        <v>6.4</v>
      </c>
      <c r="H18" s="42">
        <f t="shared" si="3"/>
        <v>6.4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5"/>
      <c r="AF18" s="5"/>
      <c r="AG18" s="5"/>
    </row>
    <row r="19" spans="1:33" ht="15.5" x14ac:dyDescent="0.35">
      <c r="A19">
        <v>19</v>
      </c>
      <c r="B19" t="s">
        <v>12</v>
      </c>
      <c r="C19" s="41">
        <v>-100</v>
      </c>
      <c r="D19" s="42">
        <f ca="1">-$C$7*AVERAGE(C30:D30)</f>
        <v>-116.68421052631579</v>
      </c>
      <c r="E19" s="42">
        <f t="shared" ref="E19:H19" ca="1" si="4">-$C$7*AVERAGE(D30:E30)</f>
        <v>-137.47728531855955</v>
      </c>
      <c r="F19" s="42">
        <f t="shared" ca="1" si="4"/>
        <v>-161.31015745735533</v>
      </c>
      <c r="G19" s="42">
        <f t="shared" ca="1" si="4"/>
        <v>-188.58791087391907</v>
      </c>
      <c r="H19" s="42">
        <f t="shared" ca="1" si="4"/>
        <v>-219.76678043959475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5"/>
      <c r="AF19" s="5"/>
      <c r="AG19" s="5"/>
    </row>
    <row r="20" spans="1:33" ht="15.5" x14ac:dyDescent="0.35">
      <c r="A20">
        <v>20</v>
      </c>
      <c r="B20" t="s">
        <v>13</v>
      </c>
      <c r="C20" s="42">
        <f>SUM(C15:C19)</f>
        <v>374.4</v>
      </c>
      <c r="D20" s="42">
        <f ca="1">SUM(D15:D19)</f>
        <v>409.37293233082704</v>
      </c>
      <c r="E20" s="42">
        <f t="shared" ref="E20:H20" ca="1" si="5">SUM(E15:E19)</f>
        <v>445.36726494599066</v>
      </c>
      <c r="F20" s="42">
        <f t="shared" ca="1" si="5"/>
        <v>482.55371148851361</v>
      </c>
      <c r="G20" s="42">
        <f t="shared" ca="1" si="5"/>
        <v>520.92496604915789</v>
      </c>
      <c r="H20" s="42">
        <f t="shared" ca="1" si="5"/>
        <v>560.24199956040536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5"/>
      <c r="AF20" s="5"/>
      <c r="AG20" s="5"/>
    </row>
    <row r="21" spans="1:33" ht="15.5" x14ac:dyDescent="0.35">
      <c r="A21">
        <v>21</v>
      </c>
      <c r="B21" t="s">
        <v>14</v>
      </c>
      <c r="C21" s="42">
        <f>-$C$10*C20</f>
        <v>-149.76</v>
      </c>
      <c r="D21" s="42">
        <f ca="1">-$C$10*D20</f>
        <v>-163.74917293233082</v>
      </c>
      <c r="E21" s="42">
        <f t="shared" ref="E21:H21" ca="1" si="6">-$C$10*E20</f>
        <v>-178.14690597839626</v>
      </c>
      <c r="F21" s="42">
        <f t="shared" ca="1" si="6"/>
        <v>-193.02148459540547</v>
      </c>
      <c r="G21" s="42">
        <f t="shared" ca="1" si="6"/>
        <v>-208.36998641966318</v>
      </c>
      <c r="H21" s="42">
        <f t="shared" ca="1" si="6"/>
        <v>-224.09679982416216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5"/>
      <c r="AF21" s="5"/>
      <c r="AG21" s="5"/>
    </row>
    <row r="22" spans="1:33" ht="15.5" x14ac:dyDescent="0.35">
      <c r="A22">
        <v>22</v>
      </c>
      <c r="B22" t="s">
        <v>15</v>
      </c>
      <c r="C22" s="42">
        <f>SUM(C20:C21)</f>
        <v>224.64</v>
      </c>
      <c r="D22" s="42">
        <f ca="1">SUM(D20:D21)</f>
        <v>245.62375939849622</v>
      </c>
      <c r="E22" s="42">
        <f t="shared" ref="E22:H22" ca="1" si="7">SUM(E20:E21)</f>
        <v>267.22035896759439</v>
      </c>
      <c r="F22" s="42">
        <f t="shared" ca="1" si="7"/>
        <v>289.53222689310815</v>
      </c>
      <c r="G22" s="42">
        <f t="shared" ca="1" si="7"/>
        <v>312.55497962949471</v>
      </c>
      <c r="H22" s="42">
        <f t="shared" ca="1" si="7"/>
        <v>336.14519973624317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5"/>
      <c r="AF22" s="5"/>
      <c r="AG22" s="5"/>
    </row>
    <row r="23" spans="1:33" ht="15.5" x14ac:dyDescent="0.35">
      <c r="A23">
        <v>23</v>
      </c>
      <c r="B23" t="s">
        <v>16</v>
      </c>
      <c r="C23" s="42">
        <f>-$C$11*C22</f>
        <v>-134.78399999999999</v>
      </c>
      <c r="D23" s="42">
        <f ca="1">-$C$11*D22</f>
        <v>-147.37425563909773</v>
      </c>
      <c r="E23" s="42">
        <f t="shared" ref="E23:H23" ca="1" si="8">-$C$11*E22</f>
        <v>-160.33221538055662</v>
      </c>
      <c r="F23" s="42">
        <f t="shared" ca="1" si="8"/>
        <v>-173.71933613586489</v>
      </c>
      <c r="G23" s="42">
        <f t="shared" ca="1" si="8"/>
        <v>-187.53298777769683</v>
      </c>
      <c r="H23" s="42">
        <f t="shared" ca="1" si="8"/>
        <v>-201.6871198417459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5"/>
      <c r="AF23" s="5"/>
      <c r="AG23" s="5"/>
    </row>
    <row r="24" spans="1:33" ht="15.5" x14ac:dyDescent="0.35">
      <c r="A24">
        <v>24</v>
      </c>
      <c r="B24" t="s">
        <v>17</v>
      </c>
      <c r="C24" s="42">
        <f>SUM(C22:C23)</f>
        <v>89.855999999999995</v>
      </c>
      <c r="D24" s="42">
        <f ca="1">SUM(D22:D23)</f>
        <v>98.249503759398493</v>
      </c>
      <c r="E24" s="42">
        <f t="shared" ref="E24:H24" ca="1" si="9">SUM(E22:E23)</f>
        <v>106.88814358703777</v>
      </c>
      <c r="F24" s="42">
        <f t="shared" ca="1" si="9"/>
        <v>115.81289075724325</v>
      </c>
      <c r="G24" s="42">
        <f t="shared" ca="1" si="9"/>
        <v>125.02199185179788</v>
      </c>
      <c r="H24" s="42">
        <f t="shared" ca="1" si="9"/>
        <v>134.45807989449727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5"/>
      <c r="AF24" s="5"/>
      <c r="AG24" s="5"/>
    </row>
    <row r="25" spans="1:33" ht="15.5" x14ac:dyDescent="0.35">
      <c r="A25">
        <v>25</v>
      </c>
      <c r="C25" s="19"/>
      <c r="D25" s="6"/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5"/>
      <c r="AF25" s="5"/>
      <c r="AG25" s="5"/>
    </row>
    <row r="26" spans="1:33" ht="15.5" x14ac:dyDescent="0.35">
      <c r="A26">
        <v>26</v>
      </c>
      <c r="B26" s="2" t="s">
        <v>18</v>
      </c>
      <c r="C26" s="21"/>
      <c r="D26" s="20">
        <v>1</v>
      </c>
      <c r="E26" s="20">
        <v>2</v>
      </c>
      <c r="F26" s="20">
        <v>3</v>
      </c>
      <c r="G26" s="20">
        <v>4</v>
      </c>
      <c r="H26" s="20">
        <v>5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5"/>
      <c r="AF26" s="5"/>
      <c r="AG26" s="5"/>
    </row>
    <row r="27" spans="1:33" ht="15.5" x14ac:dyDescent="0.35">
      <c r="A27">
        <v>27</v>
      </c>
      <c r="B27" s="3" t="s">
        <v>28</v>
      </c>
      <c r="C27" s="41">
        <v>80</v>
      </c>
      <c r="D27" s="43">
        <f>C27</f>
        <v>80</v>
      </c>
      <c r="E27" s="43">
        <f t="shared" ref="E27:H27" si="10">D27</f>
        <v>80</v>
      </c>
      <c r="F27" s="43">
        <f t="shared" si="10"/>
        <v>80</v>
      </c>
      <c r="G27" s="43">
        <f t="shared" si="10"/>
        <v>80</v>
      </c>
      <c r="H27" s="43">
        <f t="shared" si="10"/>
        <v>80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5"/>
      <c r="AF27" s="5"/>
      <c r="AG27" s="5"/>
    </row>
    <row r="28" spans="1:33" ht="15.5" x14ac:dyDescent="0.35">
      <c r="A28">
        <v>28</v>
      </c>
      <c r="B28" t="s">
        <v>19</v>
      </c>
      <c r="C28" s="42">
        <f>$C$3*C15</f>
        <v>150</v>
      </c>
      <c r="D28" s="42">
        <f>$C$3*D15</f>
        <v>165</v>
      </c>
      <c r="E28" s="42">
        <f t="shared" ref="E28:H28" si="11">$C$3*E15</f>
        <v>181.5</v>
      </c>
      <c r="F28" s="42">
        <f t="shared" si="11"/>
        <v>199.65</v>
      </c>
      <c r="G28" s="42">
        <f t="shared" si="11"/>
        <v>219.61500000000001</v>
      </c>
      <c r="H28" s="42">
        <f t="shared" si="11"/>
        <v>241.57650000000001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5"/>
      <c r="AF28" s="5"/>
      <c r="AG28" s="5"/>
    </row>
    <row r="29" spans="1:33" ht="15.5" x14ac:dyDescent="0.35">
      <c r="A29">
        <v>29</v>
      </c>
      <c r="B29" t="s">
        <v>20</v>
      </c>
      <c r="C29" s="42"/>
      <c r="D29" s="42"/>
      <c r="E29" s="42"/>
      <c r="F29" s="42"/>
      <c r="G29" s="42"/>
      <c r="H29" s="42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5"/>
      <c r="AF29" s="5"/>
      <c r="AG29" s="5"/>
    </row>
    <row r="30" spans="1:33" ht="15.5" x14ac:dyDescent="0.35">
      <c r="A30">
        <v>30</v>
      </c>
      <c r="B30" t="s">
        <v>33</v>
      </c>
      <c r="C30" s="42">
        <f>C32-C31</f>
        <v>1070</v>
      </c>
      <c r="D30" s="42">
        <f ca="1">D32-D31</f>
        <v>1263.6842105263158</v>
      </c>
      <c r="E30" s="42">
        <f t="shared" ref="E30:H30" ca="1" si="12">E32-E31</f>
        <v>1485.8614958448754</v>
      </c>
      <c r="F30" s="42">
        <f t="shared" ca="1" si="12"/>
        <v>1740.341653302231</v>
      </c>
      <c r="G30" s="42">
        <f t="shared" ca="1" si="12"/>
        <v>2031.4165641761501</v>
      </c>
      <c r="H30" s="42">
        <f t="shared" ca="1" si="12"/>
        <v>2363.9190446157445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5"/>
      <c r="AF30" s="5"/>
      <c r="AG30" s="5"/>
    </row>
    <row r="31" spans="1:33" ht="15.5" x14ac:dyDescent="0.35">
      <c r="A31">
        <v>31</v>
      </c>
      <c r="B31" t="s">
        <v>34</v>
      </c>
      <c r="C31" s="41">
        <v>-300</v>
      </c>
      <c r="D31" s="42">
        <f ca="1">C31+D19</f>
        <v>-416.68421052631578</v>
      </c>
      <c r="E31" s="42">
        <f t="shared" ref="E31:H31" ca="1" si="13">D31+E19</f>
        <v>-554.16149584487539</v>
      </c>
      <c r="F31" s="42">
        <f t="shared" ca="1" si="13"/>
        <v>-715.47165330223072</v>
      </c>
      <c r="G31" s="42">
        <f t="shared" ca="1" si="13"/>
        <v>-904.05956417614982</v>
      </c>
      <c r="H31" s="42">
        <f t="shared" ca="1" si="13"/>
        <v>-1123.8263446157446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5"/>
      <c r="AF31" s="5"/>
      <c r="AG31" s="5"/>
    </row>
    <row r="32" spans="1:33" ht="15.5" x14ac:dyDescent="0.35">
      <c r="A32">
        <v>32</v>
      </c>
      <c r="B32" t="s">
        <v>21</v>
      </c>
      <c r="C32" s="42">
        <f>$C$5*C15</f>
        <v>770</v>
      </c>
      <c r="D32" s="42">
        <f>$C$5*D15</f>
        <v>847</v>
      </c>
      <c r="E32" s="42">
        <f t="shared" ref="E32:H32" si="14">$C$5*E15</f>
        <v>931.7</v>
      </c>
      <c r="F32" s="42">
        <f t="shared" si="14"/>
        <v>1024.8700000000001</v>
      </c>
      <c r="G32" s="42">
        <f t="shared" si="14"/>
        <v>1127.3570000000002</v>
      </c>
      <c r="H32" s="42">
        <f t="shared" si="14"/>
        <v>1240.0927000000001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5"/>
      <c r="AF32" s="5"/>
      <c r="AG32" s="5"/>
    </row>
    <row r="33" spans="1:33" ht="15.5" x14ac:dyDescent="0.35">
      <c r="A33">
        <v>33</v>
      </c>
      <c r="B33" s="2" t="s">
        <v>22</v>
      </c>
      <c r="C33" s="42">
        <f>C32+C28+C27</f>
        <v>1000</v>
      </c>
      <c r="D33" s="42">
        <f>D32+D28+D27</f>
        <v>1092</v>
      </c>
      <c r="E33" s="42">
        <f t="shared" ref="E33:H33" si="15">E32+E28+E27</f>
        <v>1193.2</v>
      </c>
      <c r="F33" s="42">
        <f t="shared" si="15"/>
        <v>1304.5200000000002</v>
      </c>
      <c r="G33" s="42">
        <f t="shared" si="15"/>
        <v>1426.9720000000002</v>
      </c>
      <c r="H33" s="42">
        <f t="shared" si="15"/>
        <v>1561.6692000000003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5"/>
      <c r="AF33" s="5"/>
      <c r="AG33" s="5"/>
    </row>
    <row r="34" spans="1:33" ht="15.5" x14ac:dyDescent="0.35">
      <c r="A34">
        <v>34</v>
      </c>
      <c r="C34" s="42"/>
      <c r="D34" s="42"/>
      <c r="E34" s="42"/>
      <c r="F34" s="42"/>
      <c r="G34" s="42"/>
      <c r="H34" s="42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5"/>
      <c r="AF34" s="5"/>
      <c r="AG34" s="5"/>
    </row>
    <row r="35" spans="1:33" ht="15.5" x14ac:dyDescent="0.35">
      <c r="A35">
        <v>35</v>
      </c>
      <c r="B35" t="s">
        <v>23</v>
      </c>
      <c r="C35" s="42">
        <f>$C$4*C15</f>
        <v>80</v>
      </c>
      <c r="D35" s="42">
        <f>$C$4*D15</f>
        <v>88</v>
      </c>
      <c r="E35" s="42">
        <f t="shared" ref="E35:H35" si="16">$C$4*E15</f>
        <v>96.8</v>
      </c>
      <c r="F35" s="42">
        <f t="shared" si="16"/>
        <v>106.48</v>
      </c>
      <c r="G35" s="42">
        <f t="shared" si="16"/>
        <v>117.12800000000001</v>
      </c>
      <c r="H35" s="42">
        <f t="shared" si="16"/>
        <v>128.84080000000003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5"/>
      <c r="AF35" s="5"/>
      <c r="AG35" s="5"/>
    </row>
    <row r="36" spans="1:33" ht="15.5" x14ac:dyDescent="0.35">
      <c r="A36">
        <v>36</v>
      </c>
      <c r="B36" t="s">
        <v>24</v>
      </c>
      <c r="C36" s="44">
        <f>C33-C35-C37-C38</f>
        <v>320</v>
      </c>
      <c r="D36" s="42">
        <f ca="1">D40*SUM(D37:D38)</f>
        <v>286.85714285714283</v>
      </c>
      <c r="E36" s="42">
        <f t="shared" ref="E36:H36" ca="1" si="17">E40*SUM(E37:E38)</f>
        <v>284.25185185185188</v>
      </c>
      <c r="F36" s="42">
        <f t="shared" ca="1" si="17"/>
        <v>276.47076923076924</v>
      </c>
      <c r="G36" s="42">
        <f t="shared" ca="1" si="17"/>
        <v>302.27169230769238</v>
      </c>
      <c r="H36" s="42">
        <f t="shared" ca="1" si="17"/>
        <v>330.65270769230773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5"/>
      <c r="AF36" s="5"/>
      <c r="AG36" s="5"/>
    </row>
    <row r="37" spans="1:33" ht="15.5" x14ac:dyDescent="0.35">
      <c r="A37">
        <v>37</v>
      </c>
      <c r="B37" t="s">
        <v>25</v>
      </c>
      <c r="C37" s="41">
        <v>450</v>
      </c>
      <c r="D37" s="42">
        <f ca="1">D33-D35-D36-D38</f>
        <v>468.89335338345859</v>
      </c>
      <c r="E37" s="42">
        <f t="shared" ref="E37:H37" ca="1" si="18">E33-E35-E36-E38</f>
        <v>457.010500801712</v>
      </c>
      <c r="F37" s="42">
        <f t="shared" ca="1" si="18"/>
        <v>450.61869266555141</v>
      </c>
      <c r="G37" s="42">
        <f t="shared" ca="1" si="18"/>
        <v>411.59977773683056</v>
      </c>
      <c r="H37" s="42">
        <f t="shared" ca="1" si="18"/>
        <v>371.7450824577179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5"/>
      <c r="AF37" s="5"/>
      <c r="AG37" s="5"/>
    </row>
    <row r="38" spans="1:33" ht="15.5" x14ac:dyDescent="0.35">
      <c r="A38">
        <v>38</v>
      </c>
      <c r="B38" t="s">
        <v>26</v>
      </c>
      <c r="C38" s="41">
        <v>150</v>
      </c>
      <c r="D38" s="42">
        <f ca="1">C38+D24</f>
        <v>248.24950375939849</v>
      </c>
      <c r="E38" s="42">
        <f t="shared" ref="E38:H38" ca="1" si="19">D38+E24</f>
        <v>355.13764734643627</v>
      </c>
      <c r="F38" s="42">
        <f t="shared" ca="1" si="19"/>
        <v>470.95053810367949</v>
      </c>
      <c r="G38" s="42">
        <f t="shared" ca="1" si="19"/>
        <v>595.9725299554774</v>
      </c>
      <c r="H38" s="42">
        <f t="shared" ca="1" si="19"/>
        <v>730.43060984997464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5"/>
      <c r="AF38" s="5"/>
      <c r="AG38" s="5"/>
    </row>
    <row r="39" spans="1:33" ht="15.5" x14ac:dyDescent="0.35">
      <c r="A39">
        <v>39</v>
      </c>
      <c r="B39" s="2" t="s">
        <v>27</v>
      </c>
      <c r="C39" s="42">
        <f>SUM(C35:C38)</f>
        <v>1000</v>
      </c>
      <c r="D39" s="42">
        <f ca="1">SUM(D35:D38)</f>
        <v>1092</v>
      </c>
      <c r="E39" s="42">
        <f t="shared" ref="E39:H39" ca="1" si="20">SUM(E35:E38)</f>
        <v>1193.2000000000003</v>
      </c>
      <c r="F39" s="42">
        <f t="shared" ca="1" si="20"/>
        <v>1304.5200000000002</v>
      </c>
      <c r="G39" s="42">
        <f t="shared" ca="1" si="20"/>
        <v>1426.9720000000002</v>
      </c>
      <c r="H39" s="42">
        <f t="shared" ca="1" si="20"/>
        <v>1561.6692000000003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5"/>
      <c r="AF39" s="5"/>
      <c r="AG39" s="5"/>
    </row>
    <row r="40" spans="1:33" x14ac:dyDescent="0.25">
      <c r="A40">
        <v>40</v>
      </c>
      <c r="C40" s="55">
        <f>C36/SUM(C37:C38)</f>
        <v>0.53333333333333333</v>
      </c>
      <c r="D40" s="5">
        <v>0.4</v>
      </c>
      <c r="E40" s="48">
        <v>0.35</v>
      </c>
      <c r="F40" s="48">
        <v>0.3</v>
      </c>
      <c r="G40" s="48">
        <v>0.3</v>
      </c>
      <c r="H40" s="48">
        <v>0.3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C41" s="5"/>
      <c r="D41" s="5">
        <f ca="1">D36/SUM(D37:D38)</f>
        <v>0.39999999999999997</v>
      </c>
      <c r="E41" s="5">
        <f ca="1">E36/SUM(E37:E38)</f>
        <v>0.35</v>
      </c>
      <c r="F41" s="5">
        <f ca="1">F36/SUM(F37:F38)</f>
        <v>0.3</v>
      </c>
      <c r="G41" s="5">
        <f ca="1">G36/SUM(G37:G38)</f>
        <v>0.3</v>
      </c>
      <c r="H41" s="5">
        <f ca="1">H36/SUM(H37:H38)</f>
        <v>0.3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C43" s="5"/>
      <c r="D43" s="5"/>
      <c r="E43" s="1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C44" s="5"/>
      <c r="D44" s="5"/>
      <c r="E44" s="1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C45" s="5"/>
      <c r="D45" s="5"/>
      <c r="E45" s="8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C46" s="5"/>
      <c r="D46" s="1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C47" s="5"/>
      <c r="D47" s="1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C48" s="5"/>
      <c r="D48" s="1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3:33" x14ac:dyDescent="0.25">
      <c r="C49" s="5"/>
      <c r="D49" s="1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3:33" x14ac:dyDescent="0.25">
      <c r="C50" s="5"/>
      <c r="D50" s="1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3:33" x14ac:dyDescent="0.25">
      <c r="C51" s="5"/>
      <c r="D51" s="1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3:33" x14ac:dyDescent="0.25">
      <c r="C52" s="5"/>
      <c r="D52" s="1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3:33" x14ac:dyDescent="0.25">
      <c r="C53" s="5"/>
      <c r="D53" s="1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3:33" x14ac:dyDescent="0.25">
      <c r="C54" s="5"/>
      <c r="D54" s="1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3:33" x14ac:dyDescent="0.25">
      <c r="C55" s="5"/>
      <c r="D55" s="1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3:33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3:33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3:33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3:33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3:33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3:33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3:33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3:33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3:33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3:33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3:33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3:33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3:33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3:33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3:33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3:33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3:33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3:33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3:33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3:33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3:33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3:33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3:33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3:33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3:33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3:33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3:33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3:33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3:33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3:33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3:33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3:33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3:33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3:33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3:33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3:33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3:33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3:33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3:33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3:33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3:33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3:33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3:33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3:33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3:33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3:33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3:33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3:33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3:33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3:33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3:33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3:33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3:33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3:33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3:33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3:33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3:33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3:33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3:33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3:33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3:33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3:33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3:33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3:33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3:33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3:33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3:33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3:33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3:33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3:33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3:33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3:33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3:33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3:33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3:33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3:33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3:33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3:33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3:33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3:33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3:33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3:33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3:33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3:33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3:33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3:33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3:33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3:33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3:33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3:33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3:33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3:33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3:33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3:33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3:33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3:33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3:33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3:33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3:33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3:33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3:33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3:33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3:33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3:33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3:33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3:33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</sheetData>
  <mergeCells count="1">
    <mergeCell ref="B1:G1"/>
  </mergeCells>
  <printOptions headings="1" gridLines="1"/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REFERENCE</vt:lpstr>
      <vt:lpstr>Template</vt:lpstr>
      <vt:lpstr>Template (2)</vt:lpstr>
      <vt:lpstr>Template (3)</vt:lpstr>
      <vt:lpstr>Template (4)</vt:lpstr>
      <vt:lpstr>Template (5)</vt:lpstr>
      <vt:lpstr>Template (6)</vt:lpstr>
    </vt:vector>
  </TitlesOfParts>
  <Company>Hebrew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Benninga</dc:creator>
  <cp:lastModifiedBy>dongying chen</cp:lastModifiedBy>
  <cp:lastPrinted>1998-03-02T12:48:44Z</cp:lastPrinted>
  <dcterms:created xsi:type="dcterms:W3CDTF">1996-06-28T01:15:33Z</dcterms:created>
  <dcterms:modified xsi:type="dcterms:W3CDTF">2019-05-18T23:33:04Z</dcterms:modified>
</cp:coreProperties>
</file>