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F514494-DF7F-455B-8C49-92F5372D4BC7}" xr6:coauthVersionLast="43" xr6:coauthVersionMax="43" xr10:uidLastSave="{00000000-0000-0000-0000-000000000000}"/>
  <bookViews>
    <workbookView minimized="1" xWindow="5140" yWindow="4680" windowWidth="14400" windowHeight="5860" tabRatio="810" firstSheet="7" activeTab="7" xr2:uid="{00000000-000D-0000-FFFF-FFFF00000000}"/>
  </bookViews>
  <sheets>
    <sheet name="Price and Return" sheetId="1" r:id="rId1"/>
    <sheet name="Two-Asset portfolio" sheetId="2" r:id="rId2"/>
    <sheet name="Two-Asset portfolio problem" sheetId="3" r:id="rId3"/>
    <sheet name="Array function" sheetId="4" r:id="rId4"/>
    <sheet name="Frequency" sheetId="5" r:id="rId5"/>
    <sheet name="Homemade array" sheetId="6" r:id="rId6"/>
    <sheet name="Matrix" sheetId="7" r:id="rId7"/>
    <sheet name="Var-Cov" sheetId="8" r:id="rId8"/>
  </sheets>
  <definedNames>
    <definedName name="mean">'Var-Cov'!$F$3:$F$6</definedName>
    <definedName name="Port1">'Var-Cov'!$H$3:$H$6</definedName>
    <definedName name="Port2">'Var-Cov'!$I$3:$I$6</definedName>
    <definedName name="VarCor">'Var-Cov'!$A$3:$D$6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8" l="1"/>
  <c r="B11" i="8" a="1"/>
  <c r="B11" i="8" s="1"/>
  <c r="C10" i="8" a="1"/>
  <c r="C10" i="8" s="1"/>
  <c r="C9" i="8" a="1"/>
  <c r="C9" i="8" s="1"/>
  <c r="B10" i="8"/>
  <c r="B9" i="8"/>
  <c r="I6" i="8"/>
  <c r="H6" i="8"/>
  <c r="E43" i="7" a="1"/>
  <c r="F45" i="7" s="1"/>
  <c r="E36" i="7" a="1"/>
  <c r="F38" i="7" s="1"/>
  <c r="G31" i="7" a="1"/>
  <c r="G33" i="7" s="1"/>
  <c r="G31" i="7"/>
  <c r="G32" i="7"/>
  <c r="G26" i="7" a="1"/>
  <c r="G26" i="7" s="1"/>
  <c r="M20" i="7" a="1"/>
  <c r="O20" i="7" s="1"/>
  <c r="I15" i="7" a="1"/>
  <c r="I16" i="7" s="1"/>
  <c r="B12" i="7" a="1"/>
  <c r="B12" i="7"/>
  <c r="B10" i="7" a="1"/>
  <c r="B10" i="7" s="1"/>
  <c r="B10" i="6" a="1"/>
  <c r="B10" i="6"/>
  <c r="B9" i="6" a="1"/>
  <c r="B9" i="6" s="1"/>
  <c r="G6" i="6"/>
  <c r="B7" i="6"/>
  <c r="D2" i="6"/>
  <c r="C3" i="6" s="1"/>
  <c r="D3" i="6" s="1"/>
  <c r="C4" i="6" s="1"/>
  <c r="D4" i="6" s="1"/>
  <c r="C5" i="6" s="1"/>
  <c r="D5" i="6" s="1"/>
  <c r="C6" i="6" s="1"/>
  <c r="D6" i="6" s="1"/>
  <c r="B8" i="6" s="1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" i="5"/>
  <c r="A3" i="4" a="1"/>
  <c r="A5" i="4" s="1"/>
  <c r="B10" i="3"/>
  <c r="C16" i="3" s="1"/>
  <c r="B6" i="3"/>
  <c r="B11" i="3" s="1"/>
  <c r="B12" i="3" s="1"/>
  <c r="B16" i="3" s="1"/>
  <c r="B12" i="2"/>
  <c r="B11" i="2"/>
  <c r="B10" i="2"/>
  <c r="C5" i="2"/>
  <c r="B5" i="2"/>
  <c r="I14" i="1"/>
  <c r="I13" i="1"/>
  <c r="J11" i="1"/>
  <c r="I11" i="1"/>
  <c r="J10" i="1"/>
  <c r="I10" i="1"/>
  <c r="J9" i="1"/>
  <c r="I9" i="1"/>
  <c r="J7" i="1"/>
  <c r="I7" i="1"/>
  <c r="J6" i="1"/>
  <c r="I6" i="1"/>
  <c r="J5" i="1"/>
  <c r="I5" i="1"/>
  <c r="I2" i="1"/>
  <c r="I1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F3" i="1"/>
  <c r="E3" i="1"/>
  <c r="C11" i="2"/>
  <c r="K6" i="1"/>
  <c r="H31" i="7"/>
  <c r="C8" i="6"/>
  <c r="C10" i="2"/>
  <c r="B1" i="5"/>
  <c r="C10" i="6"/>
  <c r="J14" i="1"/>
  <c r="C10" i="3"/>
  <c r="D9" i="8"/>
  <c r="C11" i="8"/>
  <c r="D10" i="8"/>
  <c r="C7" i="6"/>
  <c r="C10" i="7"/>
  <c r="K5" i="1"/>
  <c r="H6" i="6"/>
  <c r="J2" i="1"/>
  <c r="C11" i="3"/>
  <c r="C9" i="6"/>
  <c r="C12" i="2"/>
  <c r="C12" i="7"/>
  <c r="K11" i="1"/>
  <c r="C6" i="3"/>
  <c r="K7" i="1"/>
  <c r="C12" i="3"/>
  <c r="K9" i="1"/>
  <c r="J13" i="1"/>
  <c r="K10" i="1"/>
  <c r="J1" i="1"/>
  <c r="B17" i="8" l="1"/>
  <c r="B18" i="8" s="1"/>
  <c r="B21" i="8" s="1"/>
  <c r="B16" i="8"/>
  <c r="C21" i="8" s="1"/>
  <c r="E45" i="7"/>
  <c r="F44" i="7"/>
  <c r="E44" i="7"/>
  <c r="G43" i="7"/>
  <c r="G44" i="7"/>
  <c r="F43" i="7"/>
  <c r="G45" i="7"/>
  <c r="E43" i="7"/>
  <c r="E38" i="7"/>
  <c r="G37" i="7"/>
  <c r="F37" i="7"/>
  <c r="E37" i="7"/>
  <c r="G36" i="7"/>
  <c r="F36" i="7"/>
  <c r="G38" i="7"/>
  <c r="E36" i="7"/>
  <c r="I26" i="7"/>
  <c r="H26" i="7"/>
  <c r="N20" i="7"/>
  <c r="M20" i="7"/>
  <c r="I15" i="7"/>
  <c r="I17" i="7"/>
  <c r="D3" i="5" a="1"/>
  <c r="D13" i="5" s="1"/>
  <c r="A4" i="4"/>
  <c r="A7" i="4"/>
  <c r="A6" i="4"/>
  <c r="A3" i="4"/>
  <c r="I43" i="7" l="1" a="1"/>
  <c r="J45" i="7" s="1"/>
  <c r="I36" i="7" a="1"/>
  <c r="D4" i="5"/>
  <c r="D7" i="5"/>
  <c r="D12" i="5"/>
  <c r="D3" i="5"/>
  <c r="D10" i="5"/>
  <c r="D8" i="5"/>
  <c r="D6" i="5"/>
  <c r="D5" i="5"/>
  <c r="D11" i="5"/>
  <c r="D9" i="5"/>
  <c r="K45" i="7" l="1"/>
  <c r="I43" i="7"/>
  <c r="I45" i="7"/>
  <c r="J44" i="7"/>
  <c r="I44" i="7"/>
  <c r="K43" i="7"/>
  <c r="J43" i="7"/>
  <c r="K44" i="7"/>
  <c r="J36" i="7"/>
  <c r="J38" i="7"/>
  <c r="K38" i="7"/>
  <c r="I36" i="7"/>
  <c r="K37" i="7"/>
  <c r="K36" i="7"/>
  <c r="I38" i="7"/>
  <c r="J37" i="7"/>
  <c r="I37" i="7"/>
  <c r="D14" i="5"/>
</calcChain>
</file>

<file path=xl/sharedStrings.xml><?xml version="1.0" encoding="utf-8"?>
<sst xmlns="http://schemas.openxmlformats.org/spreadsheetml/2006/main" count="102" uniqueCount="79">
  <si>
    <t>Date</t>
  </si>
  <si>
    <t>WMT</t>
  </si>
  <si>
    <t>TGT</t>
  </si>
  <si>
    <t>Price</t>
  </si>
  <si>
    <t>Returns</t>
  </si>
  <si>
    <t>Continuous return</t>
  </si>
  <si>
    <t>Discrete return</t>
  </si>
  <si>
    <t>Monthly standard deviation</t>
  </si>
  <si>
    <t>Annual mean</t>
  </si>
  <si>
    <t>Monthly mean</t>
  </si>
  <si>
    <t>Annual variance</t>
  </si>
  <si>
    <t>Monthly variance</t>
  </si>
  <si>
    <t>Covariance</t>
  </si>
  <si>
    <t>Correlation</t>
  </si>
  <si>
    <t>Asset returns</t>
  </si>
  <si>
    <t>Means return</t>
  </si>
  <si>
    <t>Variance</t>
  </si>
  <si>
    <t>Standard deviation</t>
  </si>
  <si>
    <t>Convaraince</t>
  </si>
  <si>
    <t>Proportion of WMT</t>
  </si>
  <si>
    <t>Portfolio mean return</t>
  </si>
  <si>
    <t>Portfolio return variance</t>
  </si>
  <si>
    <t>Portfolio return standard deviation</t>
  </si>
  <si>
    <t>Two-Asset portfolio problem</t>
  </si>
  <si>
    <t>Asset1</t>
  </si>
  <si>
    <t>Asset2</t>
  </si>
  <si>
    <t>Mean</t>
  </si>
  <si>
    <t>Sigma</t>
  </si>
  <si>
    <t>Covar</t>
  </si>
  <si>
    <t>Corr</t>
  </si>
  <si>
    <t>One portfolio</t>
  </si>
  <si>
    <t>% of Asset1</t>
  </si>
  <si>
    <t>X LHS</t>
  </si>
  <si>
    <t>Y RHS</t>
  </si>
  <si>
    <t>Sigma(p)</t>
  </si>
  <si>
    <t>Mean(p)</t>
  </si>
  <si>
    <t>Bins</t>
  </si>
  <si>
    <t>Frequency</t>
  </si>
  <si>
    <t>SUM</t>
  </si>
  <si>
    <t>Year</t>
  </si>
  <si>
    <t>Port return</t>
  </si>
  <si>
    <t>Port value at beg year</t>
  </si>
  <si>
    <t>Port value at end year</t>
  </si>
  <si>
    <t>Compound 
annual 
return</t>
  </si>
  <si>
    <t>Row vector</t>
  </si>
  <si>
    <t>Column vector</t>
  </si>
  <si>
    <t>Row*Column</t>
  </si>
  <si>
    <t>shift + ctrl + enter</t>
  </si>
  <si>
    <t xml:space="preserve">Method 1 </t>
  </si>
  <si>
    <t>Method 2</t>
  </si>
  <si>
    <t>Row 1 * Column</t>
  </si>
  <si>
    <t>Row 2 * Column</t>
  </si>
  <si>
    <t>Row 3 * Column</t>
  </si>
  <si>
    <t>Col.Vec</t>
  </si>
  <si>
    <t>Row.Vec</t>
  </si>
  <si>
    <t>Row * Column 1</t>
  </si>
  <si>
    <t>Row * Column 2</t>
  </si>
  <si>
    <t>Row * Column 3</t>
  </si>
  <si>
    <t>Matrix</t>
  </si>
  <si>
    <t>Col.Vetor</t>
  </si>
  <si>
    <t>Variance,Covariance Matrix</t>
  </si>
  <si>
    <t>Row.Vector</t>
  </si>
  <si>
    <t>----&gt;</t>
  </si>
  <si>
    <t>Variance of portfolio</t>
  </si>
  <si>
    <t>Unit matrix/identity matrix</t>
  </si>
  <si>
    <t xml:space="preserve">Matrix * inverse matrix = unit matrix </t>
  </si>
  <si>
    <t>Inverse matrix</t>
  </si>
  <si>
    <t>Check: matrix * inverse matrix</t>
  </si>
  <si>
    <t>Variance-covariance, S</t>
  </si>
  <si>
    <t>Mean 
returns</t>
  </si>
  <si>
    <t>Port1</t>
  </si>
  <si>
    <t>Port2</t>
  </si>
  <si>
    <t>F5</t>
  </si>
  <si>
    <t>Cov(1,2)</t>
  </si>
  <si>
    <t>order is does not matter</t>
  </si>
  <si>
    <t>Sample portfolio calculation</t>
  </si>
  <si>
    <t xml:space="preserve">% of port1 </t>
  </si>
  <si>
    <t>% of port2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</si>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</sst>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  <numFmt numFmtId="166" formatCode="0.0000"/>
    <numFmt numFmtId="167" formatCode="0.000%"/>
    <numFmt numFmtId="168" formatCode="_(* #,##0.000000_);_(* \(#,##0.000000\);_(* &quot;-&quot;??_);_(@_)"/>
    <numFmt numFmtId="169" formatCode=";;"/>
    <numFmt numFmtId="170" formatCode="0.000"/>
    <numFmt numFmtId="171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9" fontId="0" fillId="0" borderId="0" xfId="2" applyFont="1"/>
    <xf numFmtId="10" fontId="0" fillId="0" borderId="0" xfId="2" applyNumberFormat="1" applyFont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9" fontId="0" fillId="0" borderId="0" xfId="0" applyNumberFormat="1"/>
    <xf numFmtId="168" fontId="0" fillId="0" borderId="0" xfId="0" applyNumberFormat="1"/>
    <xf numFmtId="0" fontId="0" fillId="2" borderId="0" xfId="0" applyFill="1"/>
    <xf numFmtId="169" fontId="0" fillId="0" borderId="0" xfId="1" applyNumberFormat="1" applyFont="1"/>
    <xf numFmtId="169" fontId="0" fillId="0" borderId="0" xfId="0" applyNumberFormat="1"/>
    <xf numFmtId="4" fontId="0" fillId="0" borderId="0" xfId="0" applyNumberFormat="1"/>
    <xf numFmtId="0" fontId="0" fillId="0" borderId="0" xfId="0" applyAlignment="1">
      <alignment horizontal="left" vertical="center" wrapText="1"/>
    </xf>
    <xf numFmtId="170" fontId="0" fillId="0" borderId="0" xfId="0" applyNumberFormat="1"/>
    <xf numFmtId="170" fontId="0" fillId="2" borderId="0" xfId="0" applyNumberFormat="1" applyFill="1"/>
    <xf numFmtId="171" fontId="0" fillId="2" borderId="0" xfId="0" applyNumberFormat="1" applyFill="1"/>
    <xf numFmtId="0" fontId="0" fillId="0" borderId="1" xfId="0" applyBorder="1"/>
    <xf numFmtId="49" fontId="0" fillId="0" borderId="0" xfId="0" applyNumberFormat="1"/>
    <xf numFmtId="2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3" fontId="0" fillId="0" borderId="0" xfId="1" applyNumberFormat="1" applyFont="1"/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080380577427823"/>
                  <c:y val="-0.175740376202974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'Price and Return'!$E$3:$E$61</c:f>
              <c:numCache>
                <c:formatCode>General</c:formatCode>
                <c:ptCount val="59"/>
                <c:pt idx="0">
                  <c:v>-1.6220720962102617E-2</c:v>
                </c:pt>
                <c:pt idx="1">
                  <c:v>-2.0047809472700771E-2</c:v>
                </c:pt>
                <c:pt idx="2">
                  <c:v>2.5759090415924189E-2</c:v>
                </c:pt>
                <c:pt idx="3">
                  <c:v>1.9332437781575409E-2</c:v>
                </c:pt>
                <c:pt idx="4">
                  <c:v>-2.6187184196368768E-3</c:v>
                </c:pt>
                <c:pt idx="5">
                  <c:v>0.13781606465047055</c:v>
                </c:pt>
                <c:pt idx="6">
                  <c:v>-1.9144932911825042E-2</c:v>
                </c:pt>
                <c:pt idx="7">
                  <c:v>-4.9638525912546428E-3</c:v>
                </c:pt>
                <c:pt idx="8">
                  <c:v>-1.2432642887486934E-2</c:v>
                </c:pt>
                <c:pt idx="9">
                  <c:v>-2.0220019684535087E-2</c:v>
                </c:pt>
                <c:pt idx="10">
                  <c:v>-4.6425122853570921E-2</c:v>
                </c:pt>
                <c:pt idx="11">
                  <c:v>-4.9642833132039092E-2</c:v>
                </c:pt>
                <c:pt idx="12">
                  <c:v>-3.9721926404892187E-2</c:v>
                </c:pt>
                <c:pt idx="13">
                  <c:v>1.4694774498386744E-2</c:v>
                </c:pt>
                <c:pt idx="14">
                  <c:v>-0.10616362213335259</c:v>
                </c:pt>
                <c:pt idx="15">
                  <c:v>8.502941702538569E-3</c:v>
                </c:pt>
                <c:pt idx="16">
                  <c:v>-0.12466958285477224</c:v>
                </c:pt>
                <c:pt idx="17">
                  <c:v>2.7568887422512355E-2</c:v>
                </c:pt>
                <c:pt idx="18">
                  <c:v>4.0957917811521624E-2</c:v>
                </c:pt>
                <c:pt idx="19">
                  <c:v>8.7656050264515395E-2</c:v>
                </c:pt>
                <c:pt idx="20">
                  <c:v>-3.0171753816364842E-4</c:v>
                </c:pt>
                <c:pt idx="21">
                  <c:v>3.1894803709336533E-2</c:v>
                </c:pt>
                <c:pt idx="22">
                  <c:v>-1.6561578402128515E-2</c:v>
                </c:pt>
                <c:pt idx="23">
                  <c:v>5.6826099285071908E-2</c:v>
                </c:pt>
                <c:pt idx="24">
                  <c:v>3.8451975087593127E-2</c:v>
                </c:pt>
                <c:pt idx="25">
                  <c:v>-6.8509600055443275E-4</c:v>
                </c:pt>
                <c:pt idx="26">
                  <c:v>-2.1190298085394188E-2</c:v>
                </c:pt>
                <c:pt idx="27">
                  <c:v>1.6295597360020821E-2</c:v>
                </c:pt>
                <c:pt idx="28">
                  <c:v>-2.9550497907348199E-2</c:v>
                </c:pt>
                <c:pt idx="29">
                  <c:v>5.8381356155575758E-3</c:v>
                </c:pt>
                <c:pt idx="30">
                  <c:v>-1.8774926804476816E-2</c:v>
                </c:pt>
                <c:pt idx="31">
                  <c:v>-2.7908117275608064E-2</c:v>
                </c:pt>
                <c:pt idx="32">
                  <c:v>6.0889298603292133E-2</c:v>
                </c:pt>
                <c:pt idx="33">
                  <c:v>1.6082955588289496E-2</c:v>
                </c:pt>
                <c:pt idx="34">
                  <c:v>4.9434513805054564E-2</c:v>
                </c:pt>
                <c:pt idx="35">
                  <c:v>4.448654067154803E-2</c:v>
                </c:pt>
                <c:pt idx="36">
                  <c:v>-3.1188061185477654E-2</c:v>
                </c:pt>
                <c:pt idx="37">
                  <c:v>5.5387803143285758E-2</c:v>
                </c:pt>
                <c:pt idx="38">
                  <c:v>-2.4295893097124495E-2</c:v>
                </c:pt>
                <c:pt idx="39">
                  <c:v>7.1666821982826539E-3</c:v>
                </c:pt>
                <c:pt idx="40">
                  <c:v>0.11096283648047003</c:v>
                </c:pt>
                <c:pt idx="41">
                  <c:v>0.10761438677941715</c:v>
                </c:pt>
                <c:pt idx="42">
                  <c:v>1.5512010752593383E-2</c:v>
                </c:pt>
                <c:pt idx="43">
                  <c:v>8.1748530384036247E-2</c:v>
                </c:pt>
                <c:pt idx="44">
                  <c:v>-0.16916271320489976</c:v>
                </c:pt>
                <c:pt idx="45">
                  <c:v>-1.1621474659294431E-2</c:v>
                </c:pt>
                <c:pt idx="46">
                  <c:v>1.9548742671522212E-4</c:v>
                </c:pt>
                <c:pt idx="47">
                  <c:v>-6.9267524841483921E-2</c:v>
                </c:pt>
                <c:pt idx="48">
                  <c:v>4.3266421776727584E-2</c:v>
                </c:pt>
                <c:pt idx="49">
                  <c:v>4.0948099153747246E-2</c:v>
                </c:pt>
                <c:pt idx="50">
                  <c:v>7.1671475049556413E-2</c:v>
                </c:pt>
                <c:pt idx="51">
                  <c:v>-1.4760625150067656E-2</c:v>
                </c:pt>
                <c:pt idx="52">
                  <c:v>6.5629397421396479E-2</c:v>
                </c:pt>
                <c:pt idx="53">
                  <c:v>-2.6576648634655385E-2</c:v>
                </c:pt>
                <c:pt idx="54">
                  <c:v>-4.7178541471563702E-2</c:v>
                </c:pt>
                <c:pt idx="55">
                  <c:v>3.38069207062133E-2</c:v>
                </c:pt>
                <c:pt idx="56">
                  <c:v>3.2442984480388307E-2</c:v>
                </c:pt>
                <c:pt idx="57">
                  <c:v>-1.4858820294294939E-2</c:v>
                </c:pt>
                <c:pt idx="58">
                  <c:v>4.5856019795213476E-2</c:v>
                </c:pt>
              </c:numCache>
            </c:numRef>
          </c:xVal>
          <c:yVal>
            <c:numRef>
              <c:f>'Price and Return'!$F$3:$F$61</c:f>
              <c:numCache>
                <c:formatCode>General</c:formatCode>
                <c:ptCount val="59"/>
                <c:pt idx="0">
                  <c:v>2.8108749043662281E-2</c:v>
                </c:pt>
                <c:pt idx="1">
                  <c:v>2.7907069644381832E-2</c:v>
                </c:pt>
                <c:pt idx="2">
                  <c:v>8.0227282657530062E-3</c:v>
                </c:pt>
                <c:pt idx="3">
                  <c:v>5.1506759161355595E-2</c:v>
                </c:pt>
                <c:pt idx="4">
                  <c:v>-1.3815501994957602E-2</c:v>
                </c:pt>
                <c:pt idx="5">
                  <c:v>0.17983827566227056</c:v>
                </c:pt>
                <c:pt idx="6">
                  <c:v>3.3144967474981968E-2</c:v>
                </c:pt>
                <c:pt idx="7">
                  <c:v>-3.0767534721646117E-2</c:v>
                </c:pt>
                <c:pt idx="8">
                  <c:v>4.2814515219360583E-2</c:v>
                </c:pt>
                <c:pt idx="9">
                  <c:v>7.276476422220117E-2</c:v>
                </c:pt>
                <c:pt idx="10">
                  <c:v>-4.0278791662268318E-2</c:v>
                </c:pt>
                <c:pt idx="11">
                  <c:v>6.196793083428926E-3</c:v>
                </c:pt>
                <c:pt idx="12">
                  <c:v>3.534986531230782E-2</c:v>
                </c:pt>
                <c:pt idx="13">
                  <c:v>2.6915949314079628E-3</c:v>
                </c:pt>
                <c:pt idx="14">
                  <c:v>-5.0104177969802488E-2</c:v>
                </c:pt>
                <c:pt idx="15">
                  <c:v>1.743312039248231E-2</c:v>
                </c:pt>
                <c:pt idx="16">
                  <c:v>-1.8994588452516885E-2</c:v>
                </c:pt>
                <c:pt idx="17">
                  <c:v>-6.2553848055283731E-2</c:v>
                </c:pt>
                <c:pt idx="18">
                  <c:v>9.3367161473999951E-3</c:v>
                </c:pt>
                <c:pt idx="19">
                  <c:v>-2.6206922214560592E-3</c:v>
                </c:pt>
                <c:pt idx="20">
                  <c:v>7.9978986837045879E-2</c:v>
                </c:pt>
                <c:pt idx="21">
                  <c:v>5.5930117915047393E-2</c:v>
                </c:pt>
                <c:pt idx="22">
                  <c:v>-3.4370960965485135E-2</c:v>
                </c:pt>
                <c:pt idx="23">
                  <c:v>-0.1448442599868465</c:v>
                </c:pt>
                <c:pt idx="24">
                  <c:v>2.2616563459925909E-2</c:v>
                </c:pt>
                <c:pt idx="25">
                  <c:v>7.5957722740554817E-2</c:v>
                </c:pt>
                <c:pt idx="26">
                  <c:v>-7.0672645518645341E-2</c:v>
                </c:pt>
                <c:pt idx="27">
                  <c:v>-1.3801647735013805E-2</c:v>
                </c:pt>
                <c:pt idx="28">
                  <c:v>7.2771417336620178E-4</c:v>
                </c:pt>
                <c:pt idx="29">
                  <c:v>0.11673156504626755</c:v>
                </c:pt>
                <c:pt idx="30">
                  <c:v>-5.8617127829606042E-2</c:v>
                </c:pt>
                <c:pt idx="31">
                  <c:v>-0.11350031165672281</c:v>
                </c:pt>
                <c:pt idx="32">
                  <c:v>-9.2723499650534821E-2</c:v>
                </c:pt>
                <c:pt idx="33">
                  <c:v>-5.3679656313478888E-2</c:v>
                </c:pt>
                <c:pt idx="34">
                  <c:v>1.188782823603173E-2</c:v>
                </c:pt>
                <c:pt idx="35">
                  <c:v>-1.2612814024345815E-2</c:v>
                </c:pt>
                <c:pt idx="36">
                  <c:v>-4.2440681703857383E-2</c:v>
                </c:pt>
                <c:pt idx="37">
                  <c:v>8.0439705574113618E-2</c:v>
                </c:pt>
                <c:pt idx="38">
                  <c:v>-3.8493722683672058E-2</c:v>
                </c:pt>
                <c:pt idx="39">
                  <c:v>9.0159292224181412E-2</c:v>
                </c:pt>
                <c:pt idx="40">
                  <c:v>5.0840402495831022E-4</c:v>
                </c:pt>
                <c:pt idx="41">
                  <c:v>1.4461351874725924E-2</c:v>
                </c:pt>
                <c:pt idx="42">
                  <c:v>9.5867318883308697E-2</c:v>
                </c:pt>
                <c:pt idx="43">
                  <c:v>0.14219115058018364</c:v>
                </c:pt>
                <c:pt idx="44">
                  <c:v>2.5227347906315984E-3</c:v>
                </c:pt>
                <c:pt idx="45">
                  <c:v>-7.4396832952058359E-2</c:v>
                </c:pt>
                <c:pt idx="46">
                  <c:v>4.4645902915326587E-2</c:v>
                </c:pt>
                <c:pt idx="47">
                  <c:v>3.9864074557610703E-3</c:v>
                </c:pt>
                <c:pt idx="48">
                  <c:v>5.1900833713635824E-2</c:v>
                </c:pt>
                <c:pt idx="49">
                  <c:v>5.8179647273327896E-2</c:v>
                </c:pt>
                <c:pt idx="50">
                  <c:v>8.1148059513016388E-2</c:v>
                </c:pt>
                <c:pt idx="51">
                  <c:v>1.5911252812941489E-2</c:v>
                </c:pt>
                <c:pt idx="52">
                  <c:v>-5.331805971524315E-2</c:v>
                </c:pt>
                <c:pt idx="53">
                  <c:v>-0.1642859830074811</c:v>
                </c:pt>
                <c:pt idx="54">
                  <c:v>-6.2837504726854648E-2</c:v>
                </c:pt>
                <c:pt idx="55">
                  <c:v>9.9442031758626953E-2</c:v>
                </c:pt>
                <c:pt idx="56">
                  <c:v>-4.9437774548475328E-3</c:v>
                </c:pt>
                <c:pt idx="57">
                  <c:v>0.10858089603879378</c:v>
                </c:pt>
                <c:pt idx="58">
                  <c:v>5.8389008100466046E-3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87-46C4-B882-3185CC33F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89464"/>
        <c:axId val="533488480"/>
      </c:scatterChart>
      <c:valAx>
        <c:axId val="533489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88480"/>
        <c:crosses val="autoZero"/>
        <c:crossBetween val="midCat"/>
      </c:valAx>
      <c:valAx>
        <c:axId val="53348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89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'Two-Asset portfolio problem'!$B$16:$B$27</c:f>
              <c:numCache>
                <c:formatCode>0.00%</c:formatCode>
                <c:ptCount val="12"/>
                <c:pt idx="0" formatCode=";;">
                  <c:v>0.1578171410208663</c:v>
                </c:pt>
                <c:pt idx="1">
                  <c:v>0.29398129192178202</c:v>
                </c:pt>
                <c:pt idx="2">
                  <c:v>0.25545449692655642</c:v>
                </c:pt>
                <c:pt idx="3">
                  <c:v>0.21806650361758914</c:v>
                </c:pt>
                <c:pt idx="4">
                  <c:v>0.18251849221380284</c:v>
                </c:pt>
                <c:pt idx="5">
                  <c:v>0.15012328267127656</c:v>
                </c:pt>
                <c:pt idx="6">
                  <c:v>0.12338962679253067</c:v>
                </c:pt>
                <c:pt idx="7">
                  <c:v>0.10666302077102449</c:v>
                </c:pt>
                <c:pt idx="8">
                  <c:v>0.10484750831564858</c:v>
                </c:pt>
                <c:pt idx="9">
                  <c:v>0.11862967588255478</c:v>
                </c:pt>
                <c:pt idx="10">
                  <c:v>0.14358621103713268</c:v>
                </c:pt>
                <c:pt idx="11">
                  <c:v>0.17499999999999999</c:v>
                </c:pt>
              </c:numCache>
            </c:numRef>
          </c:xVal>
          <c:yVal>
            <c:numRef>
              <c:f>'Two-Asset portfolio problem'!$C$16:$C$27</c:f>
              <c:numCache>
                <c:formatCode>0.00%</c:formatCode>
                <c:ptCount val="12"/>
                <c:pt idx="0" formatCode=";;">
                  <c:v>9.0000000000000011E-2</c:v>
                </c:pt>
                <c:pt idx="1">
                  <c:v>0.12000000000000002</c:v>
                </c:pt>
                <c:pt idx="2">
                  <c:v>0.112</c:v>
                </c:pt>
                <c:pt idx="3">
                  <c:v>0.10400000000000001</c:v>
                </c:pt>
                <c:pt idx="4">
                  <c:v>9.6000000000000016E-2</c:v>
                </c:pt>
                <c:pt idx="5">
                  <c:v>8.7999999999999995E-2</c:v>
                </c:pt>
                <c:pt idx="6">
                  <c:v>0.08</c:v>
                </c:pt>
                <c:pt idx="7">
                  <c:v>7.2000000000000008E-2</c:v>
                </c:pt>
                <c:pt idx="8">
                  <c:v>6.4000000000000001E-2</c:v>
                </c:pt>
                <c:pt idx="9">
                  <c:v>5.5999999999999994E-2</c:v>
                </c:pt>
                <c:pt idx="10">
                  <c:v>4.7999999999999994E-2</c:v>
                </c:pt>
                <c:pt idx="11">
                  <c:v>3.9999999999999994E-2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6C-4F67-8D70-971AAE004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297904"/>
        <c:axId val="532295936"/>
      </c:scatterChart>
      <c:valAx>
        <c:axId val="53229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95936"/>
        <c:crosses val="autoZero"/>
        <c:crossBetween val="midCat"/>
      </c:valAx>
      <c:valAx>
        <c:axId val="53229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9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'Var-Cov'!$B$22:$B$32</c:f>
              <c:numCache>
                <c:formatCode>General</c:formatCode>
                <c:ptCount val="11"/>
                <c:pt idx="0">
                  <c:v>0.52278102490430933</c:v>
                </c:pt>
                <c:pt idx="1">
                  <c:v>0.46965093420539472</c:v>
                </c:pt>
                <c:pt idx="2">
                  <c:v>0.42027134092155277</c:v>
                </c:pt>
                <c:pt idx="3">
                  <c:v>0.37612232052884076</c:v>
                </c:pt>
                <c:pt idx="4">
                  <c:v>0.3392521186374523</c:v>
                </c:pt>
                <c:pt idx="5">
                  <c:v>0.31224989991991992</c:v>
                </c:pt>
                <c:pt idx="6">
                  <c:v>0.29781202124830358</c:v>
                </c:pt>
                <c:pt idx="7">
                  <c:v>0.2977717246482614</c:v>
                </c:pt>
                <c:pt idx="8">
                  <c:v>0.31213458635659075</c:v>
                </c:pt>
                <c:pt idx="9">
                  <c:v>0.3390752128953104</c:v>
                </c:pt>
                <c:pt idx="10">
                  <c:v>0.37589892258424984</c:v>
                </c:pt>
              </c:numCache>
            </c:numRef>
          </c:xVal>
          <c:yVal>
            <c:numRef>
              <c:f>'Var-Cov'!$C$22:$C$32</c:f>
              <c:numCache>
                <c:formatCode>General</c:formatCode>
                <c:ptCount val="11"/>
                <c:pt idx="0">
                  <c:v>0.13500000000000001</c:v>
                </c:pt>
                <c:pt idx="1">
                  <c:v>0.1275</c:v>
                </c:pt>
                <c:pt idx="2">
                  <c:v>0.12</c:v>
                </c:pt>
                <c:pt idx="3">
                  <c:v>0.1125</c:v>
                </c:pt>
                <c:pt idx="4">
                  <c:v>0.105</c:v>
                </c:pt>
                <c:pt idx="5">
                  <c:v>9.7500000000000003E-2</c:v>
                </c:pt>
                <c:pt idx="6">
                  <c:v>0.09</c:v>
                </c:pt>
                <c:pt idx="7">
                  <c:v>8.2500000000000018E-2</c:v>
                </c:pt>
                <c:pt idx="8">
                  <c:v>7.5000000000000011E-2</c:v>
                </c:pt>
                <c:pt idx="9">
                  <c:v>6.7500000000000004E-2</c:v>
                </c:pt>
                <c:pt idx="10">
                  <c:v>6.0000000000000026E-2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82-4B64-85B5-6D3ED8779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060616"/>
        <c:axId val="533061928"/>
      </c:scatterChart>
      <c:valAx>
        <c:axId val="533060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61928"/>
        <c:crosses val="autoZero"/>
        <c:crossBetween val="midCat"/>
      </c:valAx>
      <c:valAx>
        <c:axId val="53306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60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</xdr:colOff>
      <xdr:row>14</xdr:row>
      <xdr:rowOff>38100</xdr:rowOff>
    </xdr:from>
    <xdr:to>
      <xdr:col>12</xdr:col>
      <xdr:colOff>466725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F1DFF7-66CF-457E-9BBC-695989F9E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15874</xdr:colOff>
      <xdr:row>15</xdr:row>
      <xdr:rowOff>50800</xdr:rowOff>
    </xdr:from>
    <xdr:to>
      <xdr:col>11</xdr:col>
      <xdr:colOff>241299</xdr:colOff>
      <xdr:row>28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7B8F8C-F5C8-4EAB-A0AE-CA9D344AA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46</xdr:row>
      <xdr:rowOff>31751</xdr:rowOff>
    </xdr:from>
    <xdr:to>
      <xdr:col>3</xdr:col>
      <xdr:colOff>586587</xdr:colOff>
      <xdr:row>55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22AD56-7C9A-4BC2-B445-8A2811664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8502651"/>
          <a:ext cx="2701137" cy="16255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</xdr:colOff>
      <xdr:row>12</xdr:row>
      <xdr:rowOff>44450</xdr:rowOff>
    </xdr:from>
    <xdr:to>
      <xdr:col>11</xdr:col>
      <xdr:colOff>307975</xdr:colOff>
      <xdr:row>27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58C383-1440-4C10-8CAF-95D738C62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workbookViewId="0">
      <selection activeCell="O16" sqref="O16"/>
    </sheetView>
  </sheetViews>
  <sheetFormatPr defaultRowHeight="14.5" x14ac:dyDescent="0.35"/>
  <cols>
    <col min="1" max="1" width="9.453125" bestFit="1" customWidth="1"/>
    <col min="8" max="8" width="24.1796875" bestFit="1" customWidth="1"/>
  </cols>
  <sheetData>
    <row r="1" spans="1:11" x14ac:dyDescent="0.35">
      <c r="B1" s="28" t="s">
        <v>3</v>
      </c>
      <c r="C1" s="28"/>
      <c r="E1" s="28" t="s">
        <v>4</v>
      </c>
      <c r="F1" s="28"/>
      <c r="H1" t="s">
        <v>6</v>
      </c>
      <c r="I1">
        <f>B4/B3</f>
        <v>0.9839101264968384</v>
      </c>
      <c r="J1" t="str">
        <f ca="1">_xlfn.FORMULATEXT(I1)</f>
        <v>=B4/B3</v>
      </c>
    </row>
    <row r="2" spans="1:11" x14ac:dyDescent="0.35">
      <c r="A2" t="s">
        <v>0</v>
      </c>
      <c r="B2" t="s">
        <v>1</v>
      </c>
      <c r="C2" t="s">
        <v>2</v>
      </c>
      <c r="E2" t="s">
        <v>1</v>
      </c>
      <c r="F2" t="s">
        <v>2</v>
      </c>
      <c r="H2" t="s">
        <v>5</v>
      </c>
      <c r="I2">
        <f>LN(B4/B3)</f>
        <v>-1.6220720962102617E-2</v>
      </c>
      <c r="J2" t="str">
        <f ca="1">_xlfn.FORMULATEXT(I2)</f>
        <v>=LN(B4/B3)</v>
      </c>
    </row>
    <row r="3" spans="1:11" x14ac:dyDescent="0.35">
      <c r="A3" s="1">
        <v>41730</v>
      </c>
      <c r="B3" s="2">
        <v>67.498604</v>
      </c>
      <c r="C3" s="2">
        <v>47.992972999999999</v>
      </c>
      <c r="E3">
        <f>LN(B4/B3)</f>
        <v>-1.6220720962102617E-2</v>
      </c>
      <c r="F3">
        <f>LN(C4/C3)</f>
        <v>2.8108749043662281E-2</v>
      </c>
    </row>
    <row r="4" spans="1:11" x14ac:dyDescent="0.35">
      <c r="A4" s="1">
        <v>41760</v>
      </c>
      <c r="B4" s="2">
        <v>66.412559999999999</v>
      </c>
      <c r="C4" s="2">
        <v>49.361134</v>
      </c>
      <c r="E4">
        <f t="shared" ref="E4:E61" si="0">LN(B5/B4)</f>
        <v>-2.0047809472700771E-2</v>
      </c>
      <c r="F4">
        <f t="shared" ref="F4:F61" si="1">LN(C5/C4)</f>
        <v>2.7907069644381832E-2</v>
      </c>
      <c r="I4" t="s">
        <v>1</v>
      </c>
      <c r="J4" t="s">
        <v>2</v>
      </c>
    </row>
    <row r="5" spans="1:11" x14ac:dyDescent="0.35">
      <c r="A5" s="1">
        <v>41791</v>
      </c>
      <c r="B5" s="2">
        <v>65.094391000000002</v>
      </c>
      <c r="C5" s="2">
        <v>50.75806</v>
      </c>
      <c r="E5">
        <f t="shared" si="0"/>
        <v>2.5759090415924189E-2</v>
      </c>
      <c r="F5">
        <f t="shared" si="1"/>
        <v>8.0227282657530062E-3</v>
      </c>
      <c r="H5" t="s">
        <v>9</v>
      </c>
      <c r="I5" s="7">
        <f>AVERAGE(E3:E61)</f>
        <v>6.9244545925516536E-3</v>
      </c>
      <c r="J5" s="7">
        <f>AVERAGE(F3:F61)</f>
        <v>8.8145031561048925E-3</v>
      </c>
      <c r="K5" t="str">
        <f ca="1">_xlfn.FORMULATEXT(J5)</f>
        <v>=AVERAGE(F3:F61)</v>
      </c>
    </row>
    <row r="6" spans="1:11" x14ac:dyDescent="0.35">
      <c r="A6" s="1">
        <v>41821</v>
      </c>
      <c r="B6" s="2">
        <v>66.792946000000001</v>
      </c>
      <c r="C6" s="2">
        <v>51.166916000000001</v>
      </c>
      <c r="E6">
        <f t="shared" si="0"/>
        <v>1.9332437781575409E-2</v>
      </c>
      <c r="F6">
        <f t="shared" si="1"/>
        <v>5.1506759161355595E-2</v>
      </c>
      <c r="H6" t="s">
        <v>11</v>
      </c>
      <c r="I6" s="5">
        <f>_xlfn.VAR.P(E3:E61)</f>
        <v>2.8661095499627688E-3</v>
      </c>
      <c r="J6" s="5">
        <f>_xlfn.VAR.P(F3:F61)</f>
        <v>4.4045844764549332E-3</v>
      </c>
      <c r="K6" t="str">
        <f ca="1">_xlfn.FORMULATEXT(J6)</f>
        <v>=VAR.P(F3:F61)</v>
      </c>
    </row>
    <row r="7" spans="1:11" x14ac:dyDescent="0.35">
      <c r="A7" s="1">
        <v>41852</v>
      </c>
      <c r="B7" s="2">
        <v>68.096778999999998</v>
      </c>
      <c r="C7" s="2">
        <v>53.871409999999997</v>
      </c>
      <c r="E7">
        <f t="shared" si="0"/>
        <v>-2.6187184196368768E-3</v>
      </c>
      <c r="F7">
        <f t="shared" si="1"/>
        <v>-1.3815501994957602E-2</v>
      </c>
      <c r="H7" t="s">
        <v>7</v>
      </c>
      <c r="I7" s="7">
        <f>SQRT(I6)</f>
        <v>5.3536058408915094E-2</v>
      </c>
      <c r="J7" s="7">
        <f>SQRT(J6)</f>
        <v>6.6367043601888234E-2</v>
      </c>
      <c r="K7" t="str">
        <f ca="1">_xlfn.FORMULATEXT(J7)</f>
        <v>=SQRT(J6)</v>
      </c>
    </row>
    <row r="8" spans="1:11" x14ac:dyDescent="0.35">
      <c r="A8" s="1">
        <v>41883</v>
      </c>
      <c r="B8" s="2">
        <v>67.918685999999994</v>
      </c>
      <c r="C8" s="2">
        <v>53.132266999999999</v>
      </c>
      <c r="E8">
        <f t="shared" si="0"/>
        <v>0.13781606465047055</v>
      </c>
      <c r="F8">
        <f t="shared" si="1"/>
        <v>0.17983827566227056</v>
      </c>
    </row>
    <row r="9" spans="1:11" x14ac:dyDescent="0.35">
      <c r="A9" s="1">
        <v>41913</v>
      </c>
      <c r="B9" s="2">
        <v>77.954650999999998</v>
      </c>
      <c r="C9" s="2">
        <v>63.600586</v>
      </c>
      <c r="E9">
        <f t="shared" si="0"/>
        <v>-1.9144932911825042E-2</v>
      </c>
      <c r="F9">
        <f t="shared" si="1"/>
        <v>3.3144967474981968E-2</v>
      </c>
      <c r="H9" t="s">
        <v>8</v>
      </c>
      <c r="I9" s="7">
        <f>12*I5</f>
        <v>8.3093455110619843E-2</v>
      </c>
      <c r="J9" s="7">
        <f>12*J5</f>
        <v>0.1057740378732587</v>
      </c>
      <c r="K9" t="str">
        <f ca="1">_xlfn.FORMULATEXT(J9)</f>
        <v>=12*J5</v>
      </c>
    </row>
    <row r="10" spans="1:11" x14ac:dyDescent="0.35">
      <c r="A10" s="1">
        <v>41944</v>
      </c>
      <c r="B10" s="2">
        <v>76.476410000000001</v>
      </c>
      <c r="C10" s="2">
        <v>65.743949999999998</v>
      </c>
      <c r="E10">
        <f t="shared" si="0"/>
        <v>-4.9638525912546428E-3</v>
      </c>
      <c r="F10">
        <f t="shared" si="1"/>
        <v>-3.0767534721646117E-2</v>
      </c>
      <c r="H10" t="s">
        <v>10</v>
      </c>
      <c r="I10" s="5">
        <f>12*I6</f>
        <v>3.4393314599553228E-2</v>
      </c>
      <c r="J10" s="5">
        <f>12*J6</f>
        <v>5.2855013717459196E-2</v>
      </c>
      <c r="K10" t="str">
        <f ca="1">_xlfn.FORMULATEXT(J10)</f>
        <v>=12*J6</v>
      </c>
    </row>
    <row r="11" spans="1:11" x14ac:dyDescent="0.35">
      <c r="A11" s="1">
        <v>41974</v>
      </c>
      <c r="B11" s="2">
        <v>76.097733000000005</v>
      </c>
      <c r="C11" s="2">
        <v>63.751972000000002</v>
      </c>
      <c r="E11">
        <f t="shared" si="0"/>
        <v>-1.2432642887486934E-2</v>
      </c>
      <c r="F11">
        <f t="shared" si="1"/>
        <v>4.2814515219360583E-2</v>
      </c>
      <c r="H11" t="s">
        <v>7</v>
      </c>
      <c r="I11" s="7">
        <f>SQRT(I10)</f>
        <v>0.18545434640243197</v>
      </c>
      <c r="J11" s="7">
        <f>SQRT(J10)</f>
        <v>0.22990218293321879</v>
      </c>
      <c r="K11" t="str">
        <f ca="1">_xlfn.FORMULATEXT(J11)</f>
        <v>=SQRT(J10)</v>
      </c>
    </row>
    <row r="12" spans="1:11" x14ac:dyDescent="0.35">
      <c r="A12" s="1">
        <v>42005</v>
      </c>
      <c r="B12" s="2">
        <v>75.157494</v>
      </c>
      <c r="C12" s="2">
        <v>66.540756000000002</v>
      </c>
      <c r="E12">
        <f t="shared" si="0"/>
        <v>-2.0220019684535087E-2</v>
      </c>
      <c r="F12">
        <f t="shared" si="1"/>
        <v>7.276476422220117E-2</v>
      </c>
    </row>
    <row r="13" spans="1:11" x14ac:dyDescent="0.35">
      <c r="A13" s="1">
        <v>42036</v>
      </c>
      <c r="B13" s="2">
        <v>73.653069000000002</v>
      </c>
      <c r="C13" s="2">
        <v>71.563086999999996</v>
      </c>
      <c r="E13">
        <f t="shared" si="0"/>
        <v>-4.6425122853570921E-2</v>
      </c>
      <c r="F13">
        <f t="shared" si="1"/>
        <v>-4.0278791662268318E-2</v>
      </c>
      <c r="H13" t="s">
        <v>12</v>
      </c>
      <c r="I13">
        <f>COVAR(E3:E61,F3:F61)</f>
        <v>9.8588689927023602E-4</v>
      </c>
      <c r="J13" t="str">
        <f ca="1">_xlfn.FORMULATEXT(I13)</f>
        <v>=COVAR(E3:E61,F3:F61)</v>
      </c>
    </row>
    <row r="14" spans="1:11" x14ac:dyDescent="0.35">
      <c r="A14" s="1">
        <v>42064</v>
      </c>
      <c r="B14" s="2">
        <v>70.311874000000003</v>
      </c>
      <c r="C14" s="2">
        <v>68.737892000000002</v>
      </c>
      <c r="E14">
        <f t="shared" si="0"/>
        <v>-4.9642833132039092E-2</v>
      </c>
      <c r="F14">
        <f t="shared" si="1"/>
        <v>6.196793083428926E-3</v>
      </c>
      <c r="H14" t="s">
        <v>13</v>
      </c>
      <c r="I14">
        <f>CORREL(E3:E61,F3:F61)</f>
        <v>0.27747779239688564</v>
      </c>
      <c r="J14" t="str">
        <f ca="1">_xlfn.FORMULATEXT(I14)</f>
        <v>=CORREL(E3:E61,F3:F61)</v>
      </c>
    </row>
    <row r="15" spans="1:11" x14ac:dyDescent="0.35">
      <c r="A15" s="1">
        <v>42095</v>
      </c>
      <c r="B15" s="2">
        <v>66.906616</v>
      </c>
      <c r="C15" s="2">
        <v>69.165169000000006</v>
      </c>
      <c r="E15">
        <f t="shared" si="0"/>
        <v>-3.9721926404892187E-2</v>
      </c>
      <c r="F15">
        <f t="shared" si="1"/>
        <v>3.534986531230782E-2</v>
      </c>
    </row>
    <row r="16" spans="1:11" x14ac:dyDescent="0.35">
      <c r="A16" s="1">
        <v>42125</v>
      </c>
      <c r="B16" s="2">
        <v>64.301047999999994</v>
      </c>
      <c r="C16" s="2">
        <v>71.653876999999994</v>
      </c>
      <c r="E16">
        <f t="shared" si="0"/>
        <v>1.4694774498386744E-2</v>
      </c>
      <c r="F16">
        <f t="shared" si="1"/>
        <v>2.6915949314079628E-3</v>
      </c>
    </row>
    <row r="17" spans="1:6" x14ac:dyDescent="0.35">
      <c r="A17" s="1">
        <v>42156</v>
      </c>
      <c r="B17" s="2">
        <v>65.252914000000004</v>
      </c>
      <c r="C17" s="2">
        <v>71.846999999999994</v>
      </c>
      <c r="E17">
        <f t="shared" si="0"/>
        <v>-0.10616362213335259</v>
      </c>
      <c r="F17">
        <f t="shared" si="1"/>
        <v>-5.0104177969802488E-2</v>
      </c>
    </row>
    <row r="18" spans="1:6" x14ac:dyDescent="0.35">
      <c r="A18" s="1">
        <v>42186</v>
      </c>
      <c r="B18" s="2">
        <v>58.680477000000003</v>
      </c>
      <c r="C18" s="2">
        <v>68.335860999999994</v>
      </c>
      <c r="E18">
        <f t="shared" si="0"/>
        <v>8.502941702538569E-3</v>
      </c>
      <c r="F18">
        <f t="shared" si="1"/>
        <v>1.743312039248231E-2</v>
      </c>
    </row>
    <row r="19" spans="1:6" x14ac:dyDescent="0.35">
      <c r="A19" s="1">
        <v>42217</v>
      </c>
      <c r="B19" s="2">
        <v>59.181561000000002</v>
      </c>
      <c r="C19" s="2">
        <v>69.537612999999993</v>
      </c>
      <c r="E19">
        <f t="shared" si="0"/>
        <v>-0.12466958285477224</v>
      </c>
      <c r="F19">
        <f t="shared" si="1"/>
        <v>-1.8994588452516885E-2</v>
      </c>
    </row>
    <row r="20" spans="1:6" x14ac:dyDescent="0.35">
      <c r="A20" s="1">
        <v>42248</v>
      </c>
      <c r="B20" s="2">
        <v>52.244804000000002</v>
      </c>
      <c r="C20" s="2">
        <v>68.229240000000004</v>
      </c>
      <c r="E20">
        <f t="shared" si="0"/>
        <v>2.7568887422512355E-2</v>
      </c>
      <c r="F20">
        <f t="shared" si="1"/>
        <v>-6.2553848055283731E-2</v>
      </c>
    </row>
    <row r="21" spans="1:6" x14ac:dyDescent="0.35">
      <c r="A21" s="1">
        <v>42278</v>
      </c>
      <c r="B21" s="2">
        <v>53.705173000000002</v>
      </c>
      <c r="C21" s="2">
        <v>64.091988000000001</v>
      </c>
      <c r="E21">
        <f t="shared" si="0"/>
        <v>4.0957917811521624E-2</v>
      </c>
      <c r="F21">
        <f t="shared" si="1"/>
        <v>9.3367161473999951E-3</v>
      </c>
    </row>
    <row r="22" spans="1:6" x14ac:dyDescent="0.35">
      <c r="A22" s="1">
        <v>42309</v>
      </c>
      <c r="B22" s="2">
        <v>55.950493000000002</v>
      </c>
      <c r="C22" s="2">
        <v>64.693199000000007</v>
      </c>
      <c r="E22">
        <f t="shared" si="0"/>
        <v>8.7656050264515395E-2</v>
      </c>
      <c r="F22">
        <f t="shared" si="1"/>
        <v>-2.6206922214560592E-3</v>
      </c>
    </row>
    <row r="23" spans="1:6" x14ac:dyDescent="0.35">
      <c r="A23" s="1">
        <v>42339</v>
      </c>
      <c r="B23" s="2">
        <v>61.076262999999997</v>
      </c>
      <c r="C23" s="2">
        <v>64.523880000000005</v>
      </c>
      <c r="E23">
        <f t="shared" si="0"/>
        <v>-3.0171753816364842E-4</v>
      </c>
      <c r="F23">
        <f t="shared" si="1"/>
        <v>7.9978986837045879E-2</v>
      </c>
    </row>
    <row r="24" spans="1:6" x14ac:dyDescent="0.35">
      <c r="A24" s="1">
        <v>42370</v>
      </c>
      <c r="B24" s="2">
        <v>61.057837999999997</v>
      </c>
      <c r="C24" s="2">
        <v>69.896416000000002</v>
      </c>
      <c r="E24">
        <f t="shared" si="0"/>
        <v>3.1894803709336533E-2</v>
      </c>
      <c r="F24">
        <f t="shared" si="1"/>
        <v>5.5930117915047393E-2</v>
      </c>
    </row>
    <row r="25" spans="1:6" x14ac:dyDescent="0.35">
      <c r="A25" s="1">
        <v>42401</v>
      </c>
      <c r="B25" s="2">
        <v>63.036655000000003</v>
      </c>
      <c r="C25" s="2">
        <v>73.917122000000006</v>
      </c>
      <c r="E25">
        <f t="shared" si="0"/>
        <v>-1.6561578402128515E-2</v>
      </c>
      <c r="F25">
        <f t="shared" si="1"/>
        <v>-3.4370960965485135E-2</v>
      </c>
    </row>
    <row r="26" spans="1:6" x14ac:dyDescent="0.35">
      <c r="A26" s="1">
        <v>42430</v>
      </c>
      <c r="B26" s="2">
        <v>62.001266000000001</v>
      </c>
      <c r="C26" s="2">
        <v>71.419685000000001</v>
      </c>
      <c r="E26">
        <f t="shared" si="0"/>
        <v>5.6826099285071908E-2</v>
      </c>
      <c r="F26">
        <f t="shared" si="1"/>
        <v>-0.1448442599868465</v>
      </c>
    </row>
    <row r="27" spans="1:6" x14ac:dyDescent="0.35">
      <c r="A27" s="1">
        <v>42461</v>
      </c>
      <c r="B27" s="2">
        <v>65.626587000000001</v>
      </c>
      <c r="C27" s="2">
        <v>61.789242000000002</v>
      </c>
      <c r="E27">
        <f t="shared" si="0"/>
        <v>3.8451975087593127E-2</v>
      </c>
      <c r="F27">
        <f t="shared" si="1"/>
        <v>2.2616563459925909E-2</v>
      </c>
    </row>
    <row r="28" spans="1:6" x14ac:dyDescent="0.35">
      <c r="A28" s="1">
        <v>42491</v>
      </c>
      <c r="B28" s="2">
        <v>68.199202999999997</v>
      </c>
      <c r="C28" s="2">
        <v>63.202624999999998</v>
      </c>
      <c r="E28">
        <f t="shared" si="0"/>
        <v>-6.8509600055443275E-4</v>
      </c>
      <c r="F28">
        <f t="shared" si="1"/>
        <v>7.5957722740554817E-2</v>
      </c>
    </row>
    <row r="29" spans="1:6" x14ac:dyDescent="0.35">
      <c r="A29" s="1">
        <v>42522</v>
      </c>
      <c r="B29" s="2">
        <v>68.152495999999999</v>
      </c>
      <c r="C29" s="2">
        <v>68.190383999999995</v>
      </c>
      <c r="E29">
        <f t="shared" si="0"/>
        <v>-2.1190298085394188E-2</v>
      </c>
      <c r="F29">
        <f t="shared" si="1"/>
        <v>-7.0672645518645341E-2</v>
      </c>
    </row>
    <row r="30" spans="1:6" x14ac:dyDescent="0.35">
      <c r="A30" s="1">
        <v>42552</v>
      </c>
      <c r="B30" s="2">
        <v>66.723517999999999</v>
      </c>
      <c r="C30" s="2">
        <v>63.53754</v>
      </c>
      <c r="E30">
        <f t="shared" si="0"/>
        <v>1.6295597360020821E-2</v>
      </c>
      <c r="F30">
        <f t="shared" si="1"/>
        <v>-1.3801647735013805E-2</v>
      </c>
    </row>
    <row r="31" spans="1:6" x14ac:dyDescent="0.35">
      <c r="A31" s="1">
        <v>42583</v>
      </c>
      <c r="B31" s="2">
        <v>67.819725000000005</v>
      </c>
      <c r="C31" s="2">
        <v>62.666640999999998</v>
      </c>
      <c r="E31">
        <f t="shared" si="0"/>
        <v>-2.9550497907348199E-2</v>
      </c>
      <c r="F31">
        <f t="shared" si="1"/>
        <v>7.2771417336620178E-4</v>
      </c>
    </row>
    <row r="32" spans="1:6" x14ac:dyDescent="0.35">
      <c r="A32" s="1">
        <v>42614</v>
      </c>
      <c r="B32" s="2">
        <v>65.844939999999994</v>
      </c>
      <c r="C32" s="2">
        <v>62.712260999999998</v>
      </c>
      <c r="E32">
        <f t="shared" si="0"/>
        <v>5.8381356155575758E-3</v>
      </c>
      <c r="F32">
        <f t="shared" si="1"/>
        <v>0.11673156504626755</v>
      </c>
    </row>
    <row r="33" spans="1:6" x14ac:dyDescent="0.35">
      <c r="A33" s="1">
        <v>42644</v>
      </c>
      <c r="B33" s="2">
        <v>66.230475999999996</v>
      </c>
      <c r="C33" s="2">
        <v>70.477149999999995</v>
      </c>
      <c r="E33">
        <f t="shared" si="0"/>
        <v>-1.8774926804476816E-2</v>
      </c>
      <c r="F33">
        <f t="shared" si="1"/>
        <v>-5.8617127829606042E-2</v>
      </c>
    </row>
    <row r="34" spans="1:6" x14ac:dyDescent="0.35">
      <c r="A34" s="1">
        <v>42675</v>
      </c>
      <c r="B34" s="2">
        <v>64.998604</v>
      </c>
      <c r="C34" s="2">
        <v>66.464729000000005</v>
      </c>
      <c r="E34">
        <f t="shared" si="0"/>
        <v>-2.7908117275608064E-2</v>
      </c>
      <c r="F34">
        <f t="shared" si="1"/>
        <v>-0.11350031165672281</v>
      </c>
    </row>
    <row r="35" spans="1:6" x14ac:dyDescent="0.35">
      <c r="A35" s="1">
        <v>42705</v>
      </c>
      <c r="B35" s="2">
        <v>63.209693999999999</v>
      </c>
      <c r="C35" s="2">
        <v>59.333323999999998</v>
      </c>
      <c r="E35">
        <f t="shared" si="0"/>
        <v>6.0889298603292133E-2</v>
      </c>
      <c r="F35">
        <f t="shared" si="1"/>
        <v>-9.2723499650534821E-2</v>
      </c>
    </row>
    <row r="36" spans="1:6" x14ac:dyDescent="0.35">
      <c r="A36" s="1">
        <v>42736</v>
      </c>
      <c r="B36" s="2">
        <v>67.178077999999999</v>
      </c>
      <c r="C36" s="2">
        <v>54.079090000000001</v>
      </c>
      <c r="E36">
        <f t="shared" si="0"/>
        <v>1.6082955588289496E-2</v>
      </c>
      <c r="F36">
        <f t="shared" si="1"/>
        <v>-5.3679656313478888E-2</v>
      </c>
    </row>
    <row r="37" spans="1:6" x14ac:dyDescent="0.35">
      <c r="A37" s="1">
        <v>42767</v>
      </c>
      <c r="B37" s="2">
        <v>68.267234999999999</v>
      </c>
      <c r="C37" s="2">
        <v>51.252682</v>
      </c>
      <c r="E37">
        <f t="shared" si="0"/>
        <v>4.9434513805054564E-2</v>
      </c>
      <c r="F37">
        <f t="shared" si="1"/>
        <v>1.188782823603173E-2</v>
      </c>
    </row>
    <row r="38" spans="1:6" x14ac:dyDescent="0.35">
      <c r="A38" s="1">
        <v>42795</v>
      </c>
      <c r="B38" s="2">
        <v>71.726799</v>
      </c>
      <c r="C38" s="2">
        <v>51.865600999999998</v>
      </c>
      <c r="E38">
        <f t="shared" si="0"/>
        <v>4.448654067154803E-2</v>
      </c>
      <c r="F38">
        <f t="shared" si="1"/>
        <v>-1.2612814024345815E-2</v>
      </c>
    </row>
    <row r="39" spans="1:6" x14ac:dyDescent="0.35">
      <c r="A39" s="1">
        <v>42826</v>
      </c>
      <c r="B39" s="2">
        <v>74.989716000000001</v>
      </c>
      <c r="C39" s="2">
        <v>51.215538000000002</v>
      </c>
      <c r="E39">
        <f t="shared" si="0"/>
        <v>-3.1188061185477654E-2</v>
      </c>
      <c r="F39">
        <f t="shared" si="1"/>
        <v>-4.2440681703857383E-2</v>
      </c>
    </row>
    <row r="40" spans="1:6" x14ac:dyDescent="0.35">
      <c r="A40" s="1">
        <v>42856</v>
      </c>
      <c r="B40" s="2">
        <v>72.687027</v>
      </c>
      <c r="C40" s="2">
        <v>49.087395000000001</v>
      </c>
      <c r="E40">
        <f t="shared" si="0"/>
        <v>5.5387803143285758E-2</v>
      </c>
      <c r="F40">
        <f t="shared" si="1"/>
        <v>8.0439705574113618E-2</v>
      </c>
    </row>
    <row r="41" spans="1:6" x14ac:dyDescent="0.35">
      <c r="A41" s="1">
        <v>42887</v>
      </c>
      <c r="B41" s="2">
        <v>76.826583999999997</v>
      </c>
      <c r="C41" s="2">
        <v>53.199126999999997</v>
      </c>
      <c r="E41">
        <f t="shared" si="0"/>
        <v>-2.4295893097124495E-2</v>
      </c>
      <c r="F41">
        <f t="shared" si="1"/>
        <v>-3.8493722683672058E-2</v>
      </c>
    </row>
    <row r="42" spans="1:6" x14ac:dyDescent="0.35">
      <c r="A42" s="1">
        <v>42917</v>
      </c>
      <c r="B42" s="2">
        <v>74.982506000000001</v>
      </c>
      <c r="C42" s="2">
        <v>51.190207999999998</v>
      </c>
      <c r="E42">
        <f t="shared" si="0"/>
        <v>7.1666821982826539E-3</v>
      </c>
      <c r="F42">
        <f t="shared" si="1"/>
        <v>9.0159292224181412E-2</v>
      </c>
    </row>
    <row r="43" spans="1:6" x14ac:dyDescent="0.35">
      <c r="A43" s="1">
        <v>42948</v>
      </c>
      <c r="B43" s="2">
        <v>75.521811999999997</v>
      </c>
      <c r="C43" s="2">
        <v>56.019931999999997</v>
      </c>
      <c r="E43">
        <f t="shared" si="0"/>
        <v>0.11096283648047003</v>
      </c>
      <c r="F43">
        <f t="shared" si="1"/>
        <v>5.0840402495831022E-4</v>
      </c>
    </row>
    <row r="44" spans="1:6" x14ac:dyDescent="0.35">
      <c r="A44" s="1">
        <v>42979</v>
      </c>
      <c r="B44" s="2">
        <v>84.384551999999999</v>
      </c>
      <c r="C44" s="2">
        <v>56.04842</v>
      </c>
      <c r="E44">
        <f t="shared" si="0"/>
        <v>0.10761438677941715</v>
      </c>
      <c r="F44">
        <f t="shared" si="1"/>
        <v>1.4461351874725924E-2</v>
      </c>
    </row>
    <row r="45" spans="1:6" x14ac:dyDescent="0.35">
      <c r="A45" s="1">
        <v>43009</v>
      </c>
      <c r="B45" s="2">
        <v>93.972176000000005</v>
      </c>
      <c r="C45" s="2">
        <v>56.864845000000003</v>
      </c>
      <c r="E45">
        <f t="shared" si="0"/>
        <v>1.5512010752593383E-2</v>
      </c>
      <c r="F45">
        <f t="shared" si="1"/>
        <v>9.5867318883308697E-2</v>
      </c>
    </row>
    <row r="46" spans="1:6" x14ac:dyDescent="0.35">
      <c r="A46" s="1">
        <v>43040</v>
      </c>
      <c r="B46" s="2">
        <v>95.441237999999998</v>
      </c>
      <c r="C46" s="2">
        <v>62.586188999999997</v>
      </c>
      <c r="E46">
        <f t="shared" si="0"/>
        <v>8.1748530384036247E-2</v>
      </c>
      <c r="F46">
        <f t="shared" si="1"/>
        <v>0.14219115058018364</v>
      </c>
    </row>
    <row r="47" spans="1:6" x14ac:dyDescent="0.35">
      <c r="A47" s="1">
        <v>43070</v>
      </c>
      <c r="B47" s="2">
        <v>103.571198</v>
      </c>
      <c r="C47" s="2">
        <v>72.149169999999998</v>
      </c>
      <c r="E47">
        <f t="shared" si="0"/>
        <v>-0.16916271320489976</v>
      </c>
      <c r="F47">
        <f t="shared" si="1"/>
        <v>2.5227347906315984E-3</v>
      </c>
    </row>
    <row r="48" spans="1:6" x14ac:dyDescent="0.35">
      <c r="A48" s="1">
        <v>43101</v>
      </c>
      <c r="B48" s="2">
        <v>87.452567999999999</v>
      </c>
      <c r="C48" s="2">
        <v>72.331412999999998</v>
      </c>
      <c r="E48">
        <f t="shared" si="0"/>
        <v>-1.1621474659294431E-2</v>
      </c>
      <c r="F48">
        <f t="shared" si="1"/>
        <v>-7.4396832952058359E-2</v>
      </c>
    </row>
    <row r="49" spans="1:6" x14ac:dyDescent="0.35">
      <c r="A49" s="1">
        <v>43132</v>
      </c>
      <c r="B49" s="2">
        <v>86.442122999999995</v>
      </c>
      <c r="C49" s="2">
        <v>67.145484999999994</v>
      </c>
      <c r="E49">
        <f t="shared" si="0"/>
        <v>1.9548742671522212E-4</v>
      </c>
      <c r="F49">
        <f t="shared" si="1"/>
        <v>4.4645902915326587E-2</v>
      </c>
    </row>
    <row r="50" spans="1:6" x14ac:dyDescent="0.35">
      <c r="A50" s="1">
        <v>43160</v>
      </c>
      <c r="B50" s="2">
        <v>86.459023000000002</v>
      </c>
      <c r="C50" s="2">
        <v>70.211181999999994</v>
      </c>
      <c r="E50">
        <f t="shared" si="0"/>
        <v>-6.9267524841483921E-2</v>
      </c>
      <c r="F50">
        <f t="shared" si="1"/>
        <v>3.9864074557610703E-3</v>
      </c>
    </row>
    <row r="51" spans="1:6" x14ac:dyDescent="0.35">
      <c r="A51" s="1">
        <v>43191</v>
      </c>
      <c r="B51" s="2">
        <v>80.672927999999999</v>
      </c>
      <c r="C51" s="2">
        <v>70.491630999999998</v>
      </c>
      <c r="E51">
        <f t="shared" si="0"/>
        <v>4.3266421776727584E-2</v>
      </c>
      <c r="F51">
        <f t="shared" si="1"/>
        <v>5.1900833713635824E-2</v>
      </c>
    </row>
    <row r="52" spans="1:6" x14ac:dyDescent="0.35">
      <c r="A52" s="1">
        <v>43221</v>
      </c>
      <c r="B52" s="2">
        <v>84.239966999999993</v>
      </c>
      <c r="C52" s="2">
        <v>74.246810999999994</v>
      </c>
      <c r="E52">
        <f t="shared" si="0"/>
        <v>4.0948099153747246E-2</v>
      </c>
      <c r="F52">
        <f t="shared" si="1"/>
        <v>5.8179647273327896E-2</v>
      </c>
    </row>
    <row r="53" spans="1:6" x14ac:dyDescent="0.35">
      <c r="A53" s="1">
        <v>43252</v>
      </c>
      <c r="B53" s="2">
        <v>87.761032</v>
      </c>
      <c r="C53" s="2">
        <v>78.694595000000007</v>
      </c>
      <c r="E53">
        <f t="shared" si="0"/>
        <v>7.1671475049556413E-2</v>
      </c>
      <c r="F53">
        <f t="shared" si="1"/>
        <v>8.1148059513016388E-2</v>
      </c>
    </row>
    <row r="54" spans="1:6" x14ac:dyDescent="0.35">
      <c r="A54" s="1">
        <v>43282</v>
      </c>
      <c r="B54" s="2">
        <v>94.281882999999993</v>
      </c>
      <c r="C54" s="2">
        <v>85.346763999999993</v>
      </c>
      <c r="E54">
        <f t="shared" si="0"/>
        <v>-1.4760625150067656E-2</v>
      </c>
      <c r="F54">
        <f t="shared" si="1"/>
        <v>1.5911252812941489E-2</v>
      </c>
    </row>
    <row r="55" spans="1:6" x14ac:dyDescent="0.35">
      <c r="A55" s="1">
        <v>43313</v>
      </c>
      <c r="B55" s="2">
        <v>92.900443999999993</v>
      </c>
      <c r="C55" s="2">
        <v>86.715598999999997</v>
      </c>
      <c r="E55">
        <f t="shared" si="0"/>
        <v>6.5629397421396479E-2</v>
      </c>
      <c r="F55">
        <f t="shared" si="1"/>
        <v>-5.331805971524315E-2</v>
      </c>
    </row>
    <row r="56" spans="1:6" x14ac:dyDescent="0.35">
      <c r="A56" s="1">
        <v>43344</v>
      </c>
      <c r="B56" s="2">
        <v>99.201965000000001</v>
      </c>
      <c r="C56" s="2">
        <v>82.213188000000002</v>
      </c>
      <c r="E56">
        <f t="shared" si="0"/>
        <v>-2.6576648634655385E-2</v>
      </c>
      <c r="F56">
        <f t="shared" si="1"/>
        <v>-0.1642859830074811</v>
      </c>
    </row>
    <row r="57" spans="1:6" x14ac:dyDescent="0.35">
      <c r="A57" s="1">
        <v>43374</v>
      </c>
      <c r="B57" s="2">
        <v>96.600234999999998</v>
      </c>
      <c r="C57" s="2">
        <v>69.757835</v>
      </c>
      <c r="E57">
        <f t="shared" si="0"/>
        <v>-4.7178541471563702E-2</v>
      </c>
      <c r="F57">
        <f t="shared" si="1"/>
        <v>-6.2837504726854648E-2</v>
      </c>
    </row>
    <row r="58" spans="1:6" x14ac:dyDescent="0.35">
      <c r="A58" s="1">
        <v>43405</v>
      </c>
      <c r="B58" s="2">
        <v>92.148612999999997</v>
      </c>
      <c r="C58" s="2">
        <v>65.509308000000004</v>
      </c>
      <c r="E58">
        <f t="shared" si="0"/>
        <v>3.38069207062133E-2</v>
      </c>
      <c r="F58">
        <f t="shared" si="1"/>
        <v>9.9442031758626953E-2</v>
      </c>
    </row>
    <row r="59" spans="1:6" x14ac:dyDescent="0.35">
      <c r="A59" s="1">
        <v>43435</v>
      </c>
      <c r="B59" s="2">
        <v>95.317131000000003</v>
      </c>
      <c r="C59" s="2">
        <v>72.358597000000003</v>
      </c>
      <c r="E59">
        <f t="shared" si="0"/>
        <v>3.2442984480388307E-2</v>
      </c>
      <c r="F59">
        <f t="shared" si="1"/>
        <v>-4.9437774548475328E-3</v>
      </c>
    </row>
    <row r="60" spans="1:6" x14ac:dyDescent="0.35">
      <c r="A60" s="1">
        <v>43466</v>
      </c>
      <c r="B60" s="2">
        <v>98.460212999999996</v>
      </c>
      <c r="C60" s="2">
        <v>72.001755000000003</v>
      </c>
      <c r="E60">
        <f t="shared" si="0"/>
        <v>-1.4858820294294939E-2</v>
      </c>
      <c r="F60">
        <f t="shared" si="1"/>
        <v>0.10858089603879378</v>
      </c>
    </row>
    <row r="61" spans="1:6" x14ac:dyDescent="0.35">
      <c r="A61" s="1">
        <v>43497</v>
      </c>
      <c r="B61" s="2">
        <v>97.008026000000001</v>
      </c>
      <c r="C61" s="2">
        <v>80.260002</v>
      </c>
      <c r="E61">
        <f t="shared" si="0"/>
        <v>4.5856019795213476E-2</v>
      </c>
      <c r="F61">
        <f t="shared" si="1"/>
        <v>5.8389008100466046E-3</v>
      </c>
    </row>
    <row r="62" spans="1:6" x14ac:dyDescent="0.35">
      <c r="A62" s="1">
        <v>43525</v>
      </c>
      <c r="B62" s="2">
        <v>101.55999799999999</v>
      </c>
      <c r="C62" s="2">
        <v>80.730002999999996</v>
      </c>
    </row>
    <row r="63" spans="1:6" x14ac:dyDescent="0.35">
      <c r="A63" s="1"/>
      <c r="B63" s="2"/>
      <c r="C63" s="2"/>
    </row>
    <row r="64" spans="1:6" x14ac:dyDescent="0.35">
      <c r="A64" s="1"/>
    </row>
  </sheetData>
  <mergeCells count="2">
    <mergeCell ref="B1:C1"/>
    <mergeCell ref="E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8B63-1429-4D52-8D18-246FD87C48BD}">
  <dimension ref="A2:C12"/>
  <sheetViews>
    <sheetView workbookViewId="0">
      <selection activeCell="H17" sqref="H17"/>
    </sheetView>
  </sheetViews>
  <sheetFormatPr defaultRowHeight="14.5" x14ac:dyDescent="0.35"/>
  <cols>
    <col min="1" max="1" width="30.26953125" bestFit="1" customWidth="1"/>
  </cols>
  <sheetData>
    <row r="2" spans="1:3" x14ac:dyDescent="0.35">
      <c r="A2" t="s">
        <v>14</v>
      </c>
      <c r="B2" t="s">
        <v>1</v>
      </c>
      <c r="C2" t="s">
        <v>2</v>
      </c>
    </row>
    <row r="3" spans="1:3" x14ac:dyDescent="0.35">
      <c r="A3" t="s">
        <v>15</v>
      </c>
      <c r="B3" s="8">
        <v>1.5900000000000001E-2</v>
      </c>
      <c r="C3" s="8">
        <v>4.5999999999999999E-3</v>
      </c>
    </row>
    <row r="4" spans="1:3" x14ac:dyDescent="0.35">
      <c r="A4" t="s">
        <v>16</v>
      </c>
      <c r="B4" s="8">
        <v>9.2999999999999992E-3</v>
      </c>
      <c r="C4" s="8">
        <v>5.1999999999999998E-3</v>
      </c>
    </row>
    <row r="5" spans="1:3" x14ac:dyDescent="0.35">
      <c r="A5" t="s">
        <v>17</v>
      </c>
      <c r="B5" s="7">
        <f>SQRT(B4)</f>
        <v>9.6436507609929542E-2</v>
      </c>
      <c r="C5" s="7">
        <f>SQRT(C4)</f>
        <v>7.211102550927978E-2</v>
      </c>
    </row>
    <row r="6" spans="1:3" x14ac:dyDescent="0.35">
      <c r="A6" t="s">
        <v>18</v>
      </c>
      <c r="B6">
        <v>3.5999999999999999E-3</v>
      </c>
    </row>
    <row r="8" spans="1:3" x14ac:dyDescent="0.35">
      <c r="A8" t="s">
        <v>19</v>
      </c>
      <c r="B8" s="7">
        <v>0.5</v>
      </c>
    </row>
    <row r="10" spans="1:3" x14ac:dyDescent="0.35">
      <c r="A10" t="s">
        <v>20</v>
      </c>
      <c r="B10" s="10">
        <f>B8*B3+(1-B8)*C3</f>
        <v>1.025E-2</v>
      </c>
      <c r="C10" t="str">
        <f ca="1">_xlfn.FORMULATEXT(B10)</f>
        <v>=B8*B3+(1-B8)*C3</v>
      </c>
    </row>
    <row r="11" spans="1:3" x14ac:dyDescent="0.35">
      <c r="A11" t="s">
        <v>21</v>
      </c>
      <c r="B11" s="9">
        <f>B8^2*B4+(1-B8)^2*C4+2*B8*(1-B8)*B6</f>
        <v>5.4249999999999993E-3</v>
      </c>
      <c r="C11" t="str">
        <f ca="1">_xlfn.FORMULATEXT(B11)</f>
        <v>=B8^2*B4+(1-B8)^2*C4+2*B8*(1-B8)*B6</v>
      </c>
    </row>
    <row r="12" spans="1:3" x14ac:dyDescent="0.35">
      <c r="A12" t="s">
        <v>22</v>
      </c>
      <c r="B12" s="9">
        <f>SQRT(B11)</f>
        <v>7.3654599313281166E-2</v>
      </c>
      <c r="C12" t="str">
        <f ca="1">_xlfn.FORMULATEXT(B12)</f>
        <v>=SQRT(B11)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42F1-CD51-4646-AC23-9CC47F16CAB8}">
  <dimension ref="A1:F33"/>
  <sheetViews>
    <sheetView workbookViewId="0">
      <selection activeCell="I5" sqref="I5"/>
    </sheetView>
  </sheetViews>
  <sheetFormatPr defaultRowHeight="14.5" x14ac:dyDescent="0.35"/>
  <cols>
    <col min="1" max="1" width="12" bestFit="1" customWidth="1"/>
    <col min="2" max="3" width="9.6328125" bestFit="1" customWidth="1"/>
  </cols>
  <sheetData>
    <row r="1" spans="1:6" x14ac:dyDescent="0.35">
      <c r="A1" s="29" t="s">
        <v>23</v>
      </c>
      <c r="B1" s="29"/>
      <c r="C1" s="29"/>
    </row>
    <row r="2" spans="1:6" x14ac:dyDescent="0.35">
      <c r="B2" t="s">
        <v>26</v>
      </c>
      <c r="C2" t="s">
        <v>27</v>
      </c>
    </row>
    <row r="3" spans="1:6" x14ac:dyDescent="0.35">
      <c r="A3" t="s">
        <v>24</v>
      </c>
      <c r="B3" s="11">
        <v>0.06</v>
      </c>
      <c r="C3" s="11">
        <v>0.11</v>
      </c>
    </row>
    <row r="4" spans="1:6" x14ac:dyDescent="0.35">
      <c r="A4" t="s">
        <v>25</v>
      </c>
      <c r="B4" s="11">
        <v>0.1</v>
      </c>
      <c r="C4" s="11">
        <v>0.2</v>
      </c>
    </row>
    <row r="5" spans="1:6" x14ac:dyDescent="0.35">
      <c r="A5" t="s">
        <v>29</v>
      </c>
      <c r="B5">
        <v>0.2</v>
      </c>
    </row>
    <row r="6" spans="1:6" x14ac:dyDescent="0.35">
      <c r="A6" t="s">
        <v>28</v>
      </c>
      <c r="B6" s="5">
        <f>B5*C4*C3</f>
        <v>4.4000000000000011E-3</v>
      </c>
      <c r="C6" t="str">
        <f ca="1">_xlfn.FORMULATEXT(B6)</f>
        <v>=B5*C4*C3</v>
      </c>
    </row>
    <row r="8" spans="1:6" x14ac:dyDescent="0.35">
      <c r="A8" t="s">
        <v>30</v>
      </c>
    </row>
    <row r="9" spans="1:6" x14ac:dyDescent="0.35">
      <c r="A9" t="s">
        <v>31</v>
      </c>
      <c r="B9" s="11">
        <v>0.25</v>
      </c>
    </row>
    <row r="10" spans="1:6" x14ac:dyDescent="0.35">
      <c r="A10" t="s">
        <v>26</v>
      </c>
      <c r="B10" s="8">
        <f>B9*B3+(1-B9)*B4</f>
        <v>9.0000000000000011E-2</v>
      </c>
      <c r="C10" t="str">
        <f ca="1">_xlfn.FORMULATEXT(B10)</f>
        <v>=B9*B3+(1-B9)*B4</v>
      </c>
    </row>
    <row r="11" spans="1:6" x14ac:dyDescent="0.35">
      <c r="A11" t="s">
        <v>16</v>
      </c>
      <c r="B11" s="12">
        <f>B9^2*C3^2+(1-B9)^2*C4^2+2*B9*(1-B9)*B6</f>
        <v>2.4906250000000005E-2</v>
      </c>
      <c r="C11" t="str">
        <f ca="1">_xlfn.FORMULATEXT(B11)</f>
        <v>=B9^2*C3^2+(1-B9)^2*C4^2+2*B9*(1-B9)*B6</v>
      </c>
    </row>
    <row r="12" spans="1:6" x14ac:dyDescent="0.35">
      <c r="A12" t="s">
        <v>27</v>
      </c>
      <c r="B12">
        <f>SQRT(B11)</f>
        <v>0.1578171410208663</v>
      </c>
      <c r="C12" t="str">
        <f ca="1">_xlfn.FORMULATEXT(B12)</f>
        <v>=SQRT(B11)</v>
      </c>
    </row>
    <row r="15" spans="1:6" x14ac:dyDescent="0.35">
      <c r="A15" t="s">
        <v>31</v>
      </c>
      <c r="B15" t="s">
        <v>34</v>
      </c>
      <c r="C15" t="s">
        <v>35</v>
      </c>
      <c r="E15" s="13" t="s">
        <v>32</v>
      </c>
      <c r="F15" s="13" t="s">
        <v>33</v>
      </c>
    </row>
    <row r="16" spans="1:6" x14ac:dyDescent="0.35">
      <c r="A16" s="4"/>
      <c r="B16" s="14">
        <f>B12</f>
        <v>0.1578171410208663</v>
      </c>
      <c r="C16" s="14">
        <f>B10</f>
        <v>9.0000000000000011E-2</v>
      </c>
      <c r="D16" s="15"/>
    </row>
    <row r="17" spans="1:3" x14ac:dyDescent="0.35">
      <c r="A17" s="6">
        <v>-0.5</v>
      </c>
      <c r="B17" s="7">
        <f t="dataTable" ref="B17:C27" dt2D="0" dtr="0" r1="B9"/>
        <v>0.29398129192178202</v>
      </c>
      <c r="C17" s="7">
        <v>0.12000000000000002</v>
      </c>
    </row>
    <row r="18" spans="1:3" x14ac:dyDescent="0.35">
      <c r="A18" s="6">
        <v>-0.3</v>
      </c>
      <c r="B18" s="7">
        <v>0.25545449692655642</v>
      </c>
      <c r="C18" s="7">
        <v>0.112</v>
      </c>
    </row>
    <row r="19" spans="1:3" x14ac:dyDescent="0.35">
      <c r="A19" s="6">
        <v>-0.1</v>
      </c>
      <c r="B19" s="7">
        <v>0.21806650361758914</v>
      </c>
      <c r="C19" s="7">
        <v>0.10400000000000001</v>
      </c>
    </row>
    <row r="20" spans="1:3" x14ac:dyDescent="0.35">
      <c r="A20" s="6">
        <v>0.1</v>
      </c>
      <c r="B20" s="7">
        <v>0.18251849221380284</v>
      </c>
      <c r="C20" s="7">
        <v>9.6000000000000016E-2</v>
      </c>
    </row>
    <row r="21" spans="1:3" x14ac:dyDescent="0.35">
      <c r="A21" s="6">
        <v>0.3</v>
      </c>
      <c r="B21" s="7">
        <v>0.15012328267127656</v>
      </c>
      <c r="C21" s="7">
        <v>8.7999999999999995E-2</v>
      </c>
    </row>
    <row r="22" spans="1:3" x14ac:dyDescent="0.35">
      <c r="A22" s="6">
        <v>0.5</v>
      </c>
      <c r="B22" s="7">
        <v>0.12338962679253067</v>
      </c>
      <c r="C22" s="7">
        <v>0.08</v>
      </c>
    </row>
    <row r="23" spans="1:3" x14ac:dyDescent="0.35">
      <c r="A23" s="6">
        <v>0.7</v>
      </c>
      <c r="B23" s="7">
        <v>0.10666302077102449</v>
      </c>
      <c r="C23" s="7">
        <v>7.2000000000000008E-2</v>
      </c>
    </row>
    <row r="24" spans="1:3" x14ac:dyDescent="0.35">
      <c r="A24" s="6">
        <v>0.9</v>
      </c>
      <c r="B24" s="7">
        <v>0.10484750831564858</v>
      </c>
      <c r="C24" s="7">
        <v>6.4000000000000001E-2</v>
      </c>
    </row>
    <row r="25" spans="1:3" x14ac:dyDescent="0.35">
      <c r="A25" s="6">
        <v>1.1000000000000001</v>
      </c>
      <c r="B25" s="7">
        <v>0.11862967588255478</v>
      </c>
      <c r="C25" s="7">
        <v>5.5999999999999994E-2</v>
      </c>
    </row>
    <row r="26" spans="1:3" x14ac:dyDescent="0.35">
      <c r="A26" s="6">
        <v>1.3</v>
      </c>
      <c r="B26" s="7">
        <v>0.14358621103713268</v>
      </c>
      <c r="C26" s="7">
        <v>4.7999999999999994E-2</v>
      </c>
    </row>
    <row r="27" spans="1:3" x14ac:dyDescent="0.35">
      <c r="A27" s="6">
        <v>1.5</v>
      </c>
      <c r="B27" s="7">
        <v>0.17499999999999999</v>
      </c>
      <c r="C27" s="7">
        <v>3.9999999999999994E-2</v>
      </c>
    </row>
    <row r="28" spans="1:3" x14ac:dyDescent="0.35">
      <c r="A28" s="6"/>
      <c r="B28" s="4"/>
      <c r="C28" s="4"/>
    </row>
    <row r="29" spans="1:3" x14ac:dyDescent="0.35">
      <c r="A29" s="6"/>
      <c r="B29" s="4"/>
      <c r="C29" s="4"/>
    </row>
    <row r="30" spans="1:3" x14ac:dyDescent="0.35">
      <c r="A30" s="6"/>
      <c r="B30" s="4"/>
      <c r="C30" s="4"/>
    </row>
    <row r="31" spans="1:3" x14ac:dyDescent="0.35">
      <c r="A31" s="6"/>
      <c r="B31" s="4"/>
      <c r="C31" s="4"/>
    </row>
    <row r="32" spans="1:3" x14ac:dyDescent="0.35">
      <c r="A32" s="6"/>
      <c r="B32" s="4"/>
      <c r="C32" s="4"/>
    </row>
    <row r="33" spans="1:3" x14ac:dyDescent="0.35">
      <c r="A33" s="6"/>
      <c r="B33" s="4"/>
      <c r="C33" s="4"/>
    </row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2C92-3481-43EC-9DFE-2D4B446116A9}">
  <dimension ref="A1:E9"/>
  <sheetViews>
    <sheetView zoomScale="160" zoomScaleNormal="160" workbookViewId="0">
      <selection activeCell="A10" sqref="A10"/>
    </sheetView>
  </sheetViews>
  <sheetFormatPr defaultRowHeight="14.5" x14ac:dyDescent="0.35"/>
  <sheetData>
    <row r="1" spans="1:5" x14ac:dyDescent="0.35">
      <c r="A1">
        <v>1</v>
      </c>
      <c r="B1">
        <v>2</v>
      </c>
      <c r="C1">
        <v>3</v>
      </c>
      <c r="D1">
        <v>4</v>
      </c>
      <c r="E1">
        <v>5</v>
      </c>
    </row>
    <row r="3" spans="1:5" x14ac:dyDescent="0.35">
      <c r="A3">
        <f t="array" ref="A3:A7">TRANSPOSE(A1:E1)</f>
        <v>1</v>
      </c>
    </row>
    <row r="4" spans="1:5" x14ac:dyDescent="0.35">
      <c r="A4">
        <v>2</v>
      </c>
    </row>
    <row r="5" spans="1:5" x14ac:dyDescent="0.35">
      <c r="A5">
        <v>3</v>
      </c>
    </row>
    <row r="6" spans="1:5" x14ac:dyDescent="0.35">
      <c r="A6">
        <v>4</v>
      </c>
    </row>
    <row r="7" spans="1:5" x14ac:dyDescent="0.35">
      <c r="A7">
        <v>5</v>
      </c>
    </row>
    <row r="9" spans="1:5" x14ac:dyDescent="0.35">
      <c r="A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A7D4-9D24-4EFF-84EE-0BBC333C6D11}">
  <dimension ref="A1:D300"/>
  <sheetViews>
    <sheetView zoomScale="130" zoomScaleNormal="130" workbookViewId="0">
      <selection activeCell="A300" sqref="A300"/>
    </sheetView>
  </sheetViews>
  <sheetFormatPr defaultRowHeight="14.5" x14ac:dyDescent="0.35"/>
  <cols>
    <col min="4" max="4" width="9.453125" bestFit="1" customWidth="1"/>
  </cols>
  <sheetData>
    <row r="1" spans="1:4" x14ac:dyDescent="0.35">
      <c r="A1">
        <f ca="1">RAND()</f>
        <v>0.5366045680996302</v>
      </c>
      <c r="B1" t="str">
        <f ca="1">_xlfn.FORMULATEXT(A1)</f>
        <v>=RAND()</v>
      </c>
    </row>
    <row r="2" spans="1:4" x14ac:dyDescent="0.35">
      <c r="A2">
        <f t="shared" ref="A2:A65" ca="1" si="0">RAND()</f>
        <v>0.72102925062611656</v>
      </c>
      <c r="C2" t="s">
        <v>36</v>
      </c>
      <c r="D2" t="s">
        <v>37</v>
      </c>
    </row>
    <row r="3" spans="1:4" x14ac:dyDescent="0.35">
      <c r="A3">
        <f t="shared" ca="1" si="0"/>
        <v>6.091849695083007E-2</v>
      </c>
      <c r="C3">
        <v>0</v>
      </c>
      <c r="D3">
        <f t="array" aca="1" ref="D3:D13" ca="1">FREQUENCY(A:A,C3:C13)</f>
        <v>0</v>
      </c>
    </row>
    <row r="4" spans="1:4" x14ac:dyDescent="0.35">
      <c r="A4">
        <f t="shared" ca="1" si="0"/>
        <v>0.16062600387803905</v>
      </c>
      <c r="C4">
        <v>0.1</v>
      </c>
      <c r="D4">
        <f ca="1"/>
        <v>22</v>
      </c>
    </row>
    <row r="5" spans="1:4" x14ac:dyDescent="0.35">
      <c r="A5">
        <f t="shared" ca="1" si="0"/>
        <v>0.9902825873579405</v>
      </c>
      <c r="C5">
        <v>0.2</v>
      </c>
      <c r="D5">
        <f ca="1"/>
        <v>37</v>
      </c>
    </row>
    <row r="6" spans="1:4" x14ac:dyDescent="0.35">
      <c r="A6">
        <f t="shared" ca="1" si="0"/>
        <v>0.94361205461256104</v>
      </c>
      <c r="C6">
        <v>0.3</v>
      </c>
      <c r="D6">
        <f ca="1"/>
        <v>29</v>
      </c>
    </row>
    <row r="7" spans="1:4" x14ac:dyDescent="0.35">
      <c r="A7">
        <f t="shared" ca="1" si="0"/>
        <v>0.65098483940024765</v>
      </c>
      <c r="C7">
        <v>0.4</v>
      </c>
      <c r="D7">
        <f ca="1"/>
        <v>26</v>
      </c>
    </row>
    <row r="8" spans="1:4" x14ac:dyDescent="0.35">
      <c r="A8">
        <f t="shared" ca="1" si="0"/>
        <v>0.21669939863965371</v>
      </c>
      <c r="C8">
        <v>0.5</v>
      </c>
      <c r="D8">
        <f ca="1"/>
        <v>27</v>
      </c>
    </row>
    <row r="9" spans="1:4" x14ac:dyDescent="0.35">
      <c r="A9">
        <f t="shared" ca="1" si="0"/>
        <v>0.9425470431945373</v>
      </c>
      <c r="C9">
        <v>0.6</v>
      </c>
      <c r="D9">
        <f ca="1"/>
        <v>28</v>
      </c>
    </row>
    <row r="10" spans="1:4" x14ac:dyDescent="0.35">
      <c r="A10">
        <f t="shared" ca="1" si="0"/>
        <v>0.70485853907360607</v>
      </c>
      <c r="C10">
        <v>0.7</v>
      </c>
      <c r="D10">
        <f ca="1"/>
        <v>27</v>
      </c>
    </row>
    <row r="11" spans="1:4" x14ac:dyDescent="0.35">
      <c r="A11">
        <f t="shared" ca="1" si="0"/>
        <v>0.10546920224973155</v>
      </c>
      <c r="C11">
        <v>0.8</v>
      </c>
      <c r="D11">
        <f ca="1"/>
        <v>38</v>
      </c>
    </row>
    <row r="12" spans="1:4" x14ac:dyDescent="0.35">
      <c r="A12">
        <f t="shared" ca="1" si="0"/>
        <v>0.91206717612708099</v>
      </c>
      <c r="C12">
        <v>0.9</v>
      </c>
      <c r="D12">
        <f ca="1"/>
        <v>28</v>
      </c>
    </row>
    <row r="13" spans="1:4" x14ac:dyDescent="0.35">
      <c r="A13">
        <f t="shared" ca="1" si="0"/>
        <v>0.17613389711358673</v>
      </c>
      <c r="C13">
        <v>1</v>
      </c>
      <c r="D13">
        <f ca="1"/>
        <v>38</v>
      </c>
    </row>
    <row r="14" spans="1:4" x14ac:dyDescent="0.35">
      <c r="A14">
        <f t="shared" ca="1" si="0"/>
        <v>0.95697729391768493</v>
      </c>
      <c r="C14" t="s">
        <v>38</v>
      </c>
      <c r="D14">
        <f ca="1">SUM(D3:D13)</f>
        <v>300</v>
      </c>
    </row>
    <row r="15" spans="1:4" x14ac:dyDescent="0.35">
      <c r="A15">
        <f t="shared" ca="1" si="0"/>
        <v>0.23569173640393482</v>
      </c>
    </row>
    <row r="16" spans="1:4" x14ac:dyDescent="0.35">
      <c r="A16">
        <f t="shared" ca="1" si="0"/>
        <v>0.64960618623068245</v>
      </c>
    </row>
    <row r="17" spans="1:1" x14ac:dyDescent="0.35">
      <c r="A17">
        <f t="shared" ca="1" si="0"/>
        <v>0.65177945800048664</v>
      </c>
    </row>
    <row r="18" spans="1:1" x14ac:dyDescent="0.35">
      <c r="A18">
        <f t="shared" ca="1" si="0"/>
        <v>0.1517992115754383</v>
      </c>
    </row>
    <row r="19" spans="1:1" x14ac:dyDescent="0.35">
      <c r="A19">
        <f t="shared" ca="1" si="0"/>
        <v>0.91354585962394019</v>
      </c>
    </row>
    <row r="20" spans="1:1" x14ac:dyDescent="0.35">
      <c r="A20">
        <f t="shared" ca="1" si="0"/>
        <v>0.64855740778398085</v>
      </c>
    </row>
    <row r="21" spans="1:1" x14ac:dyDescent="0.35">
      <c r="A21">
        <f t="shared" ca="1" si="0"/>
        <v>0.1017903942568642</v>
      </c>
    </row>
    <row r="22" spans="1:1" x14ac:dyDescent="0.35">
      <c r="A22">
        <f t="shared" ca="1" si="0"/>
        <v>0.60224444124584608</v>
      </c>
    </row>
    <row r="23" spans="1:1" x14ac:dyDescent="0.35">
      <c r="A23">
        <f t="shared" ca="1" si="0"/>
        <v>0.95489887076975388</v>
      </c>
    </row>
    <row r="24" spans="1:1" x14ac:dyDescent="0.35">
      <c r="A24">
        <f t="shared" ca="1" si="0"/>
        <v>8.5588084957342381E-2</v>
      </c>
    </row>
    <row r="25" spans="1:1" x14ac:dyDescent="0.35">
      <c r="A25">
        <f t="shared" ca="1" si="0"/>
        <v>0.56158830858700715</v>
      </c>
    </row>
    <row r="26" spans="1:1" x14ac:dyDescent="0.35">
      <c r="A26">
        <f t="shared" ca="1" si="0"/>
        <v>0.38974635852409967</v>
      </c>
    </row>
    <row r="27" spans="1:1" x14ac:dyDescent="0.35">
      <c r="A27">
        <f t="shared" ca="1" si="0"/>
        <v>0.8166019709915634</v>
      </c>
    </row>
    <row r="28" spans="1:1" x14ac:dyDescent="0.35">
      <c r="A28">
        <f t="shared" ca="1" si="0"/>
        <v>0.64468357699428291</v>
      </c>
    </row>
    <row r="29" spans="1:1" x14ac:dyDescent="0.35">
      <c r="A29">
        <f t="shared" ca="1" si="0"/>
        <v>0.90476915525058943</v>
      </c>
    </row>
    <row r="30" spans="1:1" x14ac:dyDescent="0.35">
      <c r="A30">
        <f t="shared" ca="1" si="0"/>
        <v>0.75321387860284417</v>
      </c>
    </row>
    <row r="31" spans="1:1" x14ac:dyDescent="0.35">
      <c r="A31">
        <f t="shared" ca="1" si="0"/>
        <v>0.35200678524843243</v>
      </c>
    </row>
    <row r="32" spans="1:1" x14ac:dyDescent="0.35">
      <c r="A32">
        <f t="shared" ca="1" si="0"/>
        <v>0.55350160572866725</v>
      </c>
    </row>
    <row r="33" spans="1:1" x14ac:dyDescent="0.35">
      <c r="A33">
        <f t="shared" ca="1" si="0"/>
        <v>0.52059883648205385</v>
      </c>
    </row>
    <row r="34" spans="1:1" x14ac:dyDescent="0.35">
      <c r="A34">
        <f t="shared" ca="1" si="0"/>
        <v>0.48700809079855245</v>
      </c>
    </row>
    <row r="35" spans="1:1" x14ac:dyDescent="0.35">
      <c r="A35">
        <f t="shared" ca="1" si="0"/>
        <v>2.9511525517165071E-2</v>
      </c>
    </row>
    <row r="36" spans="1:1" x14ac:dyDescent="0.35">
      <c r="A36">
        <f t="shared" ca="1" si="0"/>
        <v>0.74473342987908786</v>
      </c>
    </row>
    <row r="37" spans="1:1" x14ac:dyDescent="0.35">
      <c r="A37">
        <f t="shared" ca="1" si="0"/>
        <v>0.85444234649791906</v>
      </c>
    </row>
    <row r="38" spans="1:1" x14ac:dyDescent="0.35">
      <c r="A38">
        <f t="shared" ca="1" si="0"/>
        <v>0.3753495510372783</v>
      </c>
    </row>
    <row r="39" spans="1:1" x14ac:dyDescent="0.35">
      <c r="A39">
        <f t="shared" ca="1" si="0"/>
        <v>4.1010457424508928E-2</v>
      </c>
    </row>
    <row r="40" spans="1:1" x14ac:dyDescent="0.35">
      <c r="A40">
        <f t="shared" ca="1" si="0"/>
        <v>1.8125637733405364E-2</v>
      </c>
    </row>
    <row r="41" spans="1:1" x14ac:dyDescent="0.35">
      <c r="A41">
        <f t="shared" ca="1" si="0"/>
        <v>0.80702679610885408</v>
      </c>
    </row>
    <row r="42" spans="1:1" x14ac:dyDescent="0.35">
      <c r="A42">
        <f t="shared" ca="1" si="0"/>
        <v>0.90056595625636759</v>
      </c>
    </row>
    <row r="43" spans="1:1" x14ac:dyDescent="0.35">
      <c r="A43">
        <f t="shared" ca="1" si="0"/>
        <v>0.61876308417852188</v>
      </c>
    </row>
    <row r="44" spans="1:1" x14ac:dyDescent="0.35">
      <c r="A44">
        <f t="shared" ca="1" si="0"/>
        <v>0.70458446786577189</v>
      </c>
    </row>
    <row r="45" spans="1:1" x14ac:dyDescent="0.35">
      <c r="A45">
        <f t="shared" ca="1" si="0"/>
        <v>0.40129061210487094</v>
      </c>
    </row>
    <row r="46" spans="1:1" x14ac:dyDescent="0.35">
      <c r="A46">
        <f t="shared" ca="1" si="0"/>
        <v>0.7087938839638388</v>
      </c>
    </row>
    <row r="47" spans="1:1" x14ac:dyDescent="0.35">
      <c r="A47">
        <f t="shared" ca="1" si="0"/>
        <v>0.78546180925832643</v>
      </c>
    </row>
    <row r="48" spans="1:1" x14ac:dyDescent="0.35">
      <c r="A48">
        <f t="shared" ca="1" si="0"/>
        <v>0.9679199318773144</v>
      </c>
    </row>
    <row r="49" spans="1:1" x14ac:dyDescent="0.35">
      <c r="A49">
        <f t="shared" ca="1" si="0"/>
        <v>0.46545214468182006</v>
      </c>
    </row>
    <row r="50" spans="1:1" x14ac:dyDescent="0.35">
      <c r="A50">
        <f t="shared" ca="1" si="0"/>
        <v>0.12575680095536912</v>
      </c>
    </row>
    <row r="51" spans="1:1" x14ac:dyDescent="0.35">
      <c r="A51">
        <f t="shared" ca="1" si="0"/>
        <v>0.1505004359485449</v>
      </c>
    </row>
    <row r="52" spans="1:1" x14ac:dyDescent="0.35">
      <c r="A52">
        <f t="shared" ca="1" si="0"/>
        <v>0.7293243246317882</v>
      </c>
    </row>
    <row r="53" spans="1:1" x14ac:dyDescent="0.35">
      <c r="A53">
        <f t="shared" ca="1" si="0"/>
        <v>8.895312624322016E-2</v>
      </c>
    </row>
    <row r="54" spans="1:1" x14ac:dyDescent="0.35">
      <c r="A54">
        <f t="shared" ca="1" si="0"/>
        <v>0.8988088312304362</v>
      </c>
    </row>
    <row r="55" spans="1:1" x14ac:dyDescent="0.35">
      <c r="A55">
        <f t="shared" ca="1" si="0"/>
        <v>0.3941071206418516</v>
      </c>
    </row>
    <row r="56" spans="1:1" x14ac:dyDescent="0.35">
      <c r="A56">
        <f t="shared" ca="1" si="0"/>
        <v>8.4082857250969312E-2</v>
      </c>
    </row>
    <row r="57" spans="1:1" x14ac:dyDescent="0.35">
      <c r="A57">
        <f t="shared" ca="1" si="0"/>
        <v>0.2411534587228269</v>
      </c>
    </row>
    <row r="58" spans="1:1" x14ac:dyDescent="0.35">
      <c r="A58">
        <f t="shared" ca="1" si="0"/>
        <v>0.81586099836108306</v>
      </c>
    </row>
    <row r="59" spans="1:1" x14ac:dyDescent="0.35">
      <c r="A59">
        <f t="shared" ca="1" si="0"/>
        <v>0.66674410848167143</v>
      </c>
    </row>
    <row r="60" spans="1:1" x14ac:dyDescent="0.35">
      <c r="A60">
        <f t="shared" ca="1" si="0"/>
        <v>0.94653705114443543</v>
      </c>
    </row>
    <row r="61" spans="1:1" x14ac:dyDescent="0.35">
      <c r="A61">
        <f t="shared" ca="1" si="0"/>
        <v>0.79788992132388392</v>
      </c>
    </row>
    <row r="62" spans="1:1" x14ac:dyDescent="0.35">
      <c r="A62">
        <f t="shared" ca="1" si="0"/>
        <v>0.92924839669078652</v>
      </c>
    </row>
    <row r="63" spans="1:1" x14ac:dyDescent="0.35">
      <c r="A63">
        <f t="shared" ca="1" si="0"/>
        <v>0.59802767885273611</v>
      </c>
    </row>
    <row r="64" spans="1:1" x14ac:dyDescent="0.35">
      <c r="A64">
        <f t="shared" ca="1" si="0"/>
        <v>0.23261029537979572</v>
      </c>
    </row>
    <row r="65" spans="1:1" x14ac:dyDescent="0.35">
      <c r="A65">
        <f t="shared" ca="1" si="0"/>
        <v>0.32075716932463527</v>
      </c>
    </row>
    <row r="66" spans="1:1" x14ac:dyDescent="0.35">
      <c r="A66">
        <f t="shared" ref="A66:A129" ca="1" si="1">RAND()</f>
        <v>0.56540458583871267</v>
      </c>
    </row>
    <row r="67" spans="1:1" x14ac:dyDescent="0.35">
      <c r="A67">
        <f t="shared" ca="1" si="1"/>
        <v>0.87083965554299214</v>
      </c>
    </row>
    <row r="68" spans="1:1" x14ac:dyDescent="0.35">
      <c r="A68">
        <f t="shared" ca="1" si="1"/>
        <v>0.9781652531486712</v>
      </c>
    </row>
    <row r="69" spans="1:1" x14ac:dyDescent="0.35">
      <c r="A69">
        <f t="shared" ca="1" si="1"/>
        <v>0.10460893380906899</v>
      </c>
    </row>
    <row r="70" spans="1:1" x14ac:dyDescent="0.35">
      <c r="A70">
        <f t="shared" ca="1" si="1"/>
        <v>0.92093760046338902</v>
      </c>
    </row>
    <row r="71" spans="1:1" x14ac:dyDescent="0.35">
      <c r="A71">
        <f t="shared" ca="1" si="1"/>
        <v>0.18194111819879444</v>
      </c>
    </row>
    <row r="72" spans="1:1" x14ac:dyDescent="0.35">
      <c r="A72">
        <f t="shared" ca="1" si="1"/>
        <v>0.64926486874002542</v>
      </c>
    </row>
    <row r="73" spans="1:1" x14ac:dyDescent="0.35">
      <c r="A73">
        <f t="shared" ca="1" si="1"/>
        <v>0.77463615270303088</v>
      </c>
    </row>
    <row r="74" spans="1:1" x14ac:dyDescent="0.35">
      <c r="A74">
        <f t="shared" ca="1" si="1"/>
        <v>0.36990711280507649</v>
      </c>
    </row>
    <row r="75" spans="1:1" x14ac:dyDescent="0.35">
      <c r="A75">
        <f t="shared" ca="1" si="1"/>
        <v>0.72981852587160367</v>
      </c>
    </row>
    <row r="76" spans="1:1" x14ac:dyDescent="0.35">
      <c r="A76">
        <f t="shared" ca="1" si="1"/>
        <v>0.75386145339787702</v>
      </c>
    </row>
    <row r="77" spans="1:1" x14ac:dyDescent="0.35">
      <c r="A77">
        <f t="shared" ca="1" si="1"/>
        <v>0.96230980540577171</v>
      </c>
    </row>
    <row r="78" spans="1:1" x14ac:dyDescent="0.35">
      <c r="A78">
        <f t="shared" ca="1" si="1"/>
        <v>0.44717975751995498</v>
      </c>
    </row>
    <row r="79" spans="1:1" x14ac:dyDescent="0.35">
      <c r="A79">
        <f t="shared" ca="1" si="1"/>
        <v>0.13521546351828939</v>
      </c>
    </row>
    <row r="80" spans="1:1" x14ac:dyDescent="0.35">
      <c r="A80">
        <f t="shared" ca="1" si="1"/>
        <v>0.2277532605803162</v>
      </c>
    </row>
    <row r="81" spans="1:1" x14ac:dyDescent="0.35">
      <c r="A81">
        <f t="shared" ca="1" si="1"/>
        <v>0.29927973413818509</v>
      </c>
    </row>
    <row r="82" spans="1:1" x14ac:dyDescent="0.35">
      <c r="A82">
        <f t="shared" ca="1" si="1"/>
        <v>0.2716690702063278</v>
      </c>
    </row>
    <row r="83" spans="1:1" x14ac:dyDescent="0.35">
      <c r="A83">
        <f t="shared" ca="1" si="1"/>
        <v>0.23702955650311219</v>
      </c>
    </row>
    <row r="84" spans="1:1" x14ac:dyDescent="0.35">
      <c r="A84">
        <f t="shared" ca="1" si="1"/>
        <v>0.78754758207798514</v>
      </c>
    </row>
    <row r="85" spans="1:1" x14ac:dyDescent="0.35">
      <c r="A85">
        <f t="shared" ca="1" si="1"/>
        <v>0.65338785601062932</v>
      </c>
    </row>
    <row r="86" spans="1:1" x14ac:dyDescent="0.35">
      <c r="A86">
        <f t="shared" ca="1" si="1"/>
        <v>0.14954479801644838</v>
      </c>
    </row>
    <row r="87" spans="1:1" x14ac:dyDescent="0.35">
      <c r="A87">
        <f t="shared" ca="1" si="1"/>
        <v>0.28658230202128354</v>
      </c>
    </row>
    <row r="88" spans="1:1" x14ac:dyDescent="0.35">
      <c r="A88">
        <f t="shared" ca="1" si="1"/>
        <v>0.92415422693737959</v>
      </c>
    </row>
    <row r="89" spans="1:1" x14ac:dyDescent="0.35">
      <c r="A89">
        <f t="shared" ca="1" si="1"/>
        <v>0.59858590414807611</v>
      </c>
    </row>
    <row r="90" spans="1:1" x14ac:dyDescent="0.35">
      <c r="A90">
        <f t="shared" ca="1" si="1"/>
        <v>0.91933816900064835</v>
      </c>
    </row>
    <row r="91" spans="1:1" x14ac:dyDescent="0.35">
      <c r="A91">
        <f t="shared" ca="1" si="1"/>
        <v>0.79862993896235279</v>
      </c>
    </row>
    <row r="92" spans="1:1" x14ac:dyDescent="0.35">
      <c r="A92">
        <f t="shared" ca="1" si="1"/>
        <v>0.65714734364346228</v>
      </c>
    </row>
    <row r="93" spans="1:1" x14ac:dyDescent="0.35">
      <c r="A93">
        <f t="shared" ca="1" si="1"/>
        <v>0.86716353656962086</v>
      </c>
    </row>
    <row r="94" spans="1:1" x14ac:dyDescent="0.35">
      <c r="A94">
        <f t="shared" ca="1" si="1"/>
        <v>0.23357960489804752</v>
      </c>
    </row>
    <row r="95" spans="1:1" x14ac:dyDescent="0.35">
      <c r="A95">
        <f t="shared" ca="1" si="1"/>
        <v>0.68572131243010725</v>
      </c>
    </row>
    <row r="96" spans="1:1" x14ac:dyDescent="0.35">
      <c r="A96">
        <f t="shared" ca="1" si="1"/>
        <v>0.365033207663229</v>
      </c>
    </row>
    <row r="97" spans="1:1" x14ac:dyDescent="0.35">
      <c r="A97">
        <f t="shared" ca="1" si="1"/>
        <v>0.21550024232342024</v>
      </c>
    </row>
    <row r="98" spans="1:1" x14ac:dyDescent="0.35">
      <c r="A98">
        <f t="shared" ca="1" si="1"/>
        <v>0.71903790734956696</v>
      </c>
    </row>
    <row r="99" spans="1:1" x14ac:dyDescent="0.35">
      <c r="A99">
        <f t="shared" ca="1" si="1"/>
        <v>0.81190108431071717</v>
      </c>
    </row>
    <row r="100" spans="1:1" x14ac:dyDescent="0.35">
      <c r="A100">
        <f t="shared" ca="1" si="1"/>
        <v>0.98200440111968257</v>
      </c>
    </row>
    <row r="101" spans="1:1" x14ac:dyDescent="0.35">
      <c r="A101">
        <f t="shared" ca="1" si="1"/>
        <v>0.64453338404050597</v>
      </c>
    </row>
    <row r="102" spans="1:1" x14ac:dyDescent="0.35">
      <c r="A102">
        <f t="shared" ca="1" si="1"/>
        <v>0.11440938467146489</v>
      </c>
    </row>
    <row r="103" spans="1:1" x14ac:dyDescent="0.35">
      <c r="A103">
        <f t="shared" ca="1" si="1"/>
        <v>0.73109678279414825</v>
      </c>
    </row>
    <row r="104" spans="1:1" x14ac:dyDescent="0.35">
      <c r="A104">
        <f t="shared" ca="1" si="1"/>
        <v>0.46027832594502904</v>
      </c>
    </row>
    <row r="105" spans="1:1" x14ac:dyDescent="0.35">
      <c r="A105">
        <f t="shared" ca="1" si="1"/>
        <v>0.33759357046898519</v>
      </c>
    </row>
    <row r="106" spans="1:1" x14ac:dyDescent="0.35">
      <c r="A106">
        <f t="shared" ca="1" si="1"/>
        <v>0.75285598219128924</v>
      </c>
    </row>
    <row r="107" spans="1:1" x14ac:dyDescent="0.35">
      <c r="A107">
        <f t="shared" ca="1" si="1"/>
        <v>0.31728868873430949</v>
      </c>
    </row>
    <row r="108" spans="1:1" x14ac:dyDescent="0.35">
      <c r="A108">
        <f t="shared" ca="1" si="1"/>
        <v>0.47424239095728715</v>
      </c>
    </row>
    <row r="109" spans="1:1" x14ac:dyDescent="0.35">
      <c r="A109">
        <f t="shared" ca="1" si="1"/>
        <v>0.13767350799793687</v>
      </c>
    </row>
    <row r="110" spans="1:1" x14ac:dyDescent="0.35">
      <c r="A110">
        <f t="shared" ca="1" si="1"/>
        <v>0.9451283851599066</v>
      </c>
    </row>
    <row r="111" spans="1:1" x14ac:dyDescent="0.35">
      <c r="A111">
        <f t="shared" ca="1" si="1"/>
        <v>0.15941407583644562</v>
      </c>
    </row>
    <row r="112" spans="1:1" x14ac:dyDescent="0.35">
      <c r="A112">
        <f t="shared" ca="1" si="1"/>
        <v>0.97535553194107816</v>
      </c>
    </row>
    <row r="113" spans="1:1" x14ac:dyDescent="0.35">
      <c r="A113">
        <f t="shared" ca="1" si="1"/>
        <v>0.11890687164554348</v>
      </c>
    </row>
    <row r="114" spans="1:1" x14ac:dyDescent="0.35">
      <c r="A114">
        <f t="shared" ca="1" si="1"/>
        <v>0.32635816974277532</v>
      </c>
    </row>
    <row r="115" spans="1:1" x14ac:dyDescent="0.35">
      <c r="A115">
        <f t="shared" ca="1" si="1"/>
        <v>0.71339471215006722</v>
      </c>
    </row>
    <row r="116" spans="1:1" x14ac:dyDescent="0.35">
      <c r="A116">
        <f t="shared" ca="1" si="1"/>
        <v>0.37945369297754994</v>
      </c>
    </row>
    <row r="117" spans="1:1" x14ac:dyDescent="0.35">
      <c r="A117">
        <f t="shared" ca="1" si="1"/>
        <v>0.46972624427812582</v>
      </c>
    </row>
    <row r="118" spans="1:1" x14ac:dyDescent="0.35">
      <c r="A118">
        <f t="shared" ca="1" si="1"/>
        <v>0.47119857562679068</v>
      </c>
    </row>
    <row r="119" spans="1:1" x14ac:dyDescent="0.35">
      <c r="A119">
        <f t="shared" ca="1" si="1"/>
        <v>0.89730779904891078</v>
      </c>
    </row>
    <row r="120" spans="1:1" x14ac:dyDescent="0.35">
      <c r="A120">
        <f t="shared" ca="1" si="1"/>
        <v>0.21828140284351127</v>
      </c>
    </row>
    <row r="121" spans="1:1" x14ac:dyDescent="0.35">
      <c r="A121">
        <f t="shared" ca="1" si="1"/>
        <v>0.20060597316538864</v>
      </c>
    </row>
    <row r="122" spans="1:1" x14ac:dyDescent="0.35">
      <c r="A122">
        <f t="shared" ca="1" si="1"/>
        <v>0.65722365932432281</v>
      </c>
    </row>
    <row r="123" spans="1:1" x14ac:dyDescent="0.35">
      <c r="A123">
        <f t="shared" ca="1" si="1"/>
        <v>0.84392057671186582</v>
      </c>
    </row>
    <row r="124" spans="1:1" x14ac:dyDescent="0.35">
      <c r="A124">
        <f t="shared" ca="1" si="1"/>
        <v>0.2390106403592821</v>
      </c>
    </row>
    <row r="125" spans="1:1" x14ac:dyDescent="0.35">
      <c r="A125">
        <f t="shared" ca="1" si="1"/>
        <v>0.15084126203118542</v>
      </c>
    </row>
    <row r="126" spans="1:1" x14ac:dyDescent="0.35">
      <c r="A126">
        <f t="shared" ca="1" si="1"/>
        <v>0.80305698205864318</v>
      </c>
    </row>
    <row r="127" spans="1:1" x14ac:dyDescent="0.35">
      <c r="A127">
        <f t="shared" ca="1" si="1"/>
        <v>0.73023324381621257</v>
      </c>
    </row>
    <row r="128" spans="1:1" x14ac:dyDescent="0.35">
      <c r="A128">
        <f t="shared" ca="1" si="1"/>
        <v>0.23456821233705372</v>
      </c>
    </row>
    <row r="129" spans="1:1" x14ac:dyDescent="0.35">
      <c r="A129">
        <f t="shared" ca="1" si="1"/>
        <v>0.11537549009608661</v>
      </c>
    </row>
    <row r="130" spans="1:1" x14ac:dyDescent="0.35">
      <c r="A130">
        <f t="shared" ref="A130:A193" ca="1" si="2">RAND()</f>
        <v>0.86647662790719659</v>
      </c>
    </row>
    <row r="131" spans="1:1" x14ac:dyDescent="0.35">
      <c r="A131">
        <f t="shared" ca="1" si="2"/>
        <v>0.72610733763333757</v>
      </c>
    </row>
    <row r="132" spans="1:1" x14ac:dyDescent="0.35">
      <c r="A132">
        <f t="shared" ca="1" si="2"/>
        <v>0.94514056005620217</v>
      </c>
    </row>
    <row r="133" spans="1:1" x14ac:dyDescent="0.35">
      <c r="A133">
        <f t="shared" ca="1" si="2"/>
        <v>0.71929165381928895</v>
      </c>
    </row>
    <row r="134" spans="1:1" x14ac:dyDescent="0.35">
      <c r="A134">
        <f t="shared" ca="1" si="2"/>
        <v>0.41536633638847886</v>
      </c>
    </row>
    <row r="135" spans="1:1" x14ac:dyDescent="0.35">
      <c r="A135">
        <f t="shared" ca="1" si="2"/>
        <v>0.79632763347178304</v>
      </c>
    </row>
    <row r="136" spans="1:1" x14ac:dyDescent="0.35">
      <c r="A136">
        <f t="shared" ca="1" si="2"/>
        <v>0.28384166712637737</v>
      </c>
    </row>
    <row r="137" spans="1:1" x14ac:dyDescent="0.35">
      <c r="A137">
        <f t="shared" ca="1" si="2"/>
        <v>8.9136817865407947E-2</v>
      </c>
    </row>
    <row r="138" spans="1:1" x14ac:dyDescent="0.35">
      <c r="A138">
        <f t="shared" ca="1" si="2"/>
        <v>0.77983610906263734</v>
      </c>
    </row>
    <row r="139" spans="1:1" x14ac:dyDescent="0.35">
      <c r="A139">
        <f t="shared" ca="1" si="2"/>
        <v>0.36230449252630803</v>
      </c>
    </row>
    <row r="140" spans="1:1" x14ac:dyDescent="0.35">
      <c r="A140">
        <f t="shared" ca="1" si="2"/>
        <v>0.25555751919553649</v>
      </c>
    </row>
    <row r="141" spans="1:1" x14ac:dyDescent="0.35">
      <c r="A141">
        <f t="shared" ca="1" si="2"/>
        <v>0.90421357973196737</v>
      </c>
    </row>
    <row r="142" spans="1:1" x14ac:dyDescent="0.35">
      <c r="A142">
        <f t="shared" ca="1" si="2"/>
        <v>0.22676897625645953</v>
      </c>
    </row>
    <row r="143" spans="1:1" x14ac:dyDescent="0.35">
      <c r="A143">
        <f t="shared" ca="1" si="2"/>
        <v>0.84064705020096075</v>
      </c>
    </row>
    <row r="144" spans="1:1" x14ac:dyDescent="0.35">
      <c r="A144">
        <f t="shared" ca="1" si="2"/>
        <v>0.11439184951024617</v>
      </c>
    </row>
    <row r="145" spans="1:1" x14ac:dyDescent="0.35">
      <c r="A145">
        <f t="shared" ca="1" si="2"/>
        <v>0.26721374734247805</v>
      </c>
    </row>
    <row r="146" spans="1:1" x14ac:dyDescent="0.35">
      <c r="A146">
        <f t="shared" ca="1" si="2"/>
        <v>0.44599966216036202</v>
      </c>
    </row>
    <row r="147" spans="1:1" x14ac:dyDescent="0.35">
      <c r="A147">
        <f t="shared" ca="1" si="2"/>
        <v>0.50860036498088668</v>
      </c>
    </row>
    <row r="148" spans="1:1" x14ac:dyDescent="0.35">
      <c r="A148">
        <f t="shared" ca="1" si="2"/>
        <v>0.92576717372637107</v>
      </c>
    </row>
    <row r="149" spans="1:1" x14ac:dyDescent="0.35">
      <c r="A149">
        <f t="shared" ca="1" si="2"/>
        <v>9.4887966429026527E-2</v>
      </c>
    </row>
    <row r="150" spans="1:1" x14ac:dyDescent="0.35">
      <c r="A150">
        <f t="shared" ca="1" si="2"/>
        <v>0.98588441011625549</v>
      </c>
    </row>
    <row r="151" spans="1:1" x14ac:dyDescent="0.35">
      <c r="A151">
        <f t="shared" ca="1" si="2"/>
        <v>0.34619016526803836</v>
      </c>
    </row>
    <row r="152" spans="1:1" x14ac:dyDescent="0.35">
      <c r="A152">
        <f t="shared" ca="1" si="2"/>
        <v>5.2757987378819093E-2</v>
      </c>
    </row>
    <row r="153" spans="1:1" x14ac:dyDescent="0.35">
      <c r="A153">
        <f t="shared" ca="1" si="2"/>
        <v>0.15714314458797873</v>
      </c>
    </row>
    <row r="154" spans="1:1" x14ac:dyDescent="0.35">
      <c r="A154">
        <f t="shared" ca="1" si="2"/>
        <v>0.82668937093826989</v>
      </c>
    </row>
    <row r="155" spans="1:1" x14ac:dyDescent="0.35">
      <c r="A155">
        <f t="shared" ca="1" si="2"/>
        <v>0.85879393177299879</v>
      </c>
    </row>
    <row r="156" spans="1:1" x14ac:dyDescent="0.35">
      <c r="A156">
        <f t="shared" ca="1" si="2"/>
        <v>0.39203096659624781</v>
      </c>
    </row>
    <row r="157" spans="1:1" x14ac:dyDescent="0.35">
      <c r="A157">
        <f t="shared" ca="1" si="2"/>
        <v>0.19751946656022623</v>
      </c>
    </row>
    <row r="158" spans="1:1" x14ac:dyDescent="0.35">
      <c r="A158">
        <f t="shared" ca="1" si="2"/>
        <v>0.56339288501961859</v>
      </c>
    </row>
    <row r="159" spans="1:1" x14ac:dyDescent="0.35">
      <c r="A159">
        <f t="shared" ca="1" si="2"/>
        <v>0.1375744742909597</v>
      </c>
    </row>
    <row r="160" spans="1:1" x14ac:dyDescent="0.35">
      <c r="A160">
        <f t="shared" ca="1" si="2"/>
        <v>0.87260580067140436</v>
      </c>
    </row>
    <row r="161" spans="1:1" x14ac:dyDescent="0.35">
      <c r="A161">
        <f t="shared" ca="1" si="2"/>
        <v>0.53912266850971569</v>
      </c>
    </row>
    <row r="162" spans="1:1" x14ac:dyDescent="0.35">
      <c r="A162">
        <f t="shared" ca="1" si="2"/>
        <v>1.0470494693982757E-2</v>
      </c>
    </row>
    <row r="163" spans="1:1" x14ac:dyDescent="0.35">
      <c r="A163">
        <f t="shared" ca="1" si="2"/>
        <v>1.3656843553377374E-2</v>
      </c>
    </row>
    <row r="164" spans="1:1" x14ac:dyDescent="0.35">
      <c r="A164">
        <f t="shared" ca="1" si="2"/>
        <v>0.36105815323981016</v>
      </c>
    </row>
    <row r="165" spans="1:1" x14ac:dyDescent="0.35">
      <c r="A165">
        <f t="shared" ca="1" si="2"/>
        <v>0.86525089463470795</v>
      </c>
    </row>
    <row r="166" spans="1:1" x14ac:dyDescent="0.35">
      <c r="A166">
        <f t="shared" ca="1" si="2"/>
        <v>0.44995792419689484</v>
      </c>
    </row>
    <row r="167" spans="1:1" x14ac:dyDescent="0.35">
      <c r="A167">
        <f t="shared" ca="1" si="2"/>
        <v>0.46948720358157936</v>
      </c>
    </row>
    <row r="168" spans="1:1" x14ac:dyDescent="0.35">
      <c r="A168">
        <f t="shared" ca="1" si="2"/>
        <v>0.58055608683312476</v>
      </c>
    </row>
    <row r="169" spans="1:1" x14ac:dyDescent="0.35">
      <c r="A169">
        <f t="shared" ca="1" si="2"/>
        <v>0.53039891134303174</v>
      </c>
    </row>
    <row r="170" spans="1:1" x14ac:dyDescent="0.35">
      <c r="A170">
        <f t="shared" ca="1" si="2"/>
        <v>0.65778043952340548</v>
      </c>
    </row>
    <row r="171" spans="1:1" x14ac:dyDescent="0.35">
      <c r="A171">
        <f t="shared" ca="1" si="2"/>
        <v>0.44916368000276374</v>
      </c>
    </row>
    <row r="172" spans="1:1" x14ac:dyDescent="0.35">
      <c r="A172">
        <f t="shared" ca="1" si="2"/>
        <v>0.2769831661820723</v>
      </c>
    </row>
    <row r="173" spans="1:1" x14ac:dyDescent="0.35">
      <c r="A173">
        <f t="shared" ca="1" si="2"/>
        <v>0.41860778852964053</v>
      </c>
    </row>
    <row r="174" spans="1:1" x14ac:dyDescent="0.35">
      <c r="A174">
        <f t="shared" ca="1" si="2"/>
        <v>0.46181589691582381</v>
      </c>
    </row>
    <row r="175" spans="1:1" x14ac:dyDescent="0.35">
      <c r="A175">
        <f t="shared" ca="1" si="2"/>
        <v>0.97803574046275832</v>
      </c>
    </row>
    <row r="176" spans="1:1" x14ac:dyDescent="0.35">
      <c r="A176">
        <f t="shared" ca="1" si="2"/>
        <v>0.2225785755897346</v>
      </c>
    </row>
    <row r="177" spans="1:1" x14ac:dyDescent="0.35">
      <c r="A177">
        <f t="shared" ca="1" si="2"/>
        <v>0.45250687293729064</v>
      </c>
    </row>
    <row r="178" spans="1:1" x14ac:dyDescent="0.35">
      <c r="A178">
        <f t="shared" ca="1" si="2"/>
        <v>2.8892863053657791E-3</v>
      </c>
    </row>
    <row r="179" spans="1:1" x14ac:dyDescent="0.35">
      <c r="A179">
        <f t="shared" ca="1" si="2"/>
        <v>8.2096864328342289E-2</v>
      </c>
    </row>
    <row r="180" spans="1:1" x14ac:dyDescent="0.35">
      <c r="A180">
        <f t="shared" ca="1" si="2"/>
        <v>3.625020372121146E-2</v>
      </c>
    </row>
    <row r="181" spans="1:1" x14ac:dyDescent="0.35">
      <c r="A181">
        <f t="shared" ca="1" si="2"/>
        <v>0.36316276251755653</v>
      </c>
    </row>
    <row r="182" spans="1:1" x14ac:dyDescent="0.35">
      <c r="A182">
        <f t="shared" ca="1" si="2"/>
        <v>0.10559407099128049</v>
      </c>
    </row>
    <row r="183" spans="1:1" x14ac:dyDescent="0.35">
      <c r="A183">
        <f t="shared" ca="1" si="2"/>
        <v>0.76971151957067407</v>
      </c>
    </row>
    <row r="184" spans="1:1" x14ac:dyDescent="0.35">
      <c r="A184">
        <f t="shared" ca="1" si="2"/>
        <v>0.18449656796644742</v>
      </c>
    </row>
    <row r="185" spans="1:1" x14ac:dyDescent="0.35">
      <c r="A185">
        <f t="shared" ca="1" si="2"/>
        <v>0.38771324758087056</v>
      </c>
    </row>
    <row r="186" spans="1:1" x14ac:dyDescent="0.35">
      <c r="A186">
        <f t="shared" ca="1" si="2"/>
        <v>0.77986304620154367</v>
      </c>
    </row>
    <row r="187" spans="1:1" x14ac:dyDescent="0.35">
      <c r="A187">
        <f t="shared" ca="1" si="2"/>
        <v>0.8099436947233003</v>
      </c>
    </row>
    <row r="188" spans="1:1" x14ac:dyDescent="0.35">
      <c r="A188">
        <f t="shared" ca="1" si="2"/>
        <v>0.54062827369357302</v>
      </c>
    </row>
    <row r="189" spans="1:1" x14ac:dyDescent="0.35">
      <c r="A189">
        <f t="shared" ca="1" si="2"/>
        <v>0.82391714273332861</v>
      </c>
    </row>
    <row r="190" spans="1:1" x14ac:dyDescent="0.35">
      <c r="A190">
        <f t="shared" ca="1" si="2"/>
        <v>0.97978259311554483</v>
      </c>
    </row>
    <row r="191" spans="1:1" x14ac:dyDescent="0.35">
      <c r="A191">
        <f t="shared" ca="1" si="2"/>
        <v>0.49472345192370648</v>
      </c>
    </row>
    <row r="192" spans="1:1" x14ac:dyDescent="0.35">
      <c r="A192">
        <f t="shared" ca="1" si="2"/>
        <v>0.22343277190471578</v>
      </c>
    </row>
    <row r="193" spans="1:1" x14ac:dyDescent="0.35">
      <c r="A193">
        <f t="shared" ca="1" si="2"/>
        <v>0.28907091059373935</v>
      </c>
    </row>
    <row r="194" spans="1:1" x14ac:dyDescent="0.35">
      <c r="A194">
        <f t="shared" ref="A194:A257" ca="1" si="3">RAND()</f>
        <v>6.9146805727196337E-2</v>
      </c>
    </row>
    <row r="195" spans="1:1" x14ac:dyDescent="0.35">
      <c r="A195">
        <f t="shared" ca="1" si="3"/>
        <v>0.53972114939416771</v>
      </c>
    </row>
    <row r="196" spans="1:1" x14ac:dyDescent="0.35">
      <c r="A196">
        <f t="shared" ca="1" si="3"/>
        <v>0.53507411247014525</v>
      </c>
    </row>
    <row r="197" spans="1:1" x14ac:dyDescent="0.35">
      <c r="A197">
        <f t="shared" ca="1" si="3"/>
        <v>0.43409053166123168</v>
      </c>
    </row>
    <row r="198" spans="1:1" x14ac:dyDescent="0.35">
      <c r="A198">
        <f t="shared" ca="1" si="3"/>
        <v>0.20681298840342355</v>
      </c>
    </row>
    <row r="199" spans="1:1" x14ac:dyDescent="0.35">
      <c r="A199">
        <f t="shared" ca="1" si="3"/>
        <v>0.15675208862001688</v>
      </c>
    </row>
    <row r="200" spans="1:1" x14ac:dyDescent="0.35">
      <c r="A200">
        <f t="shared" ca="1" si="3"/>
        <v>0.30598114759360384</v>
      </c>
    </row>
    <row r="201" spans="1:1" x14ac:dyDescent="0.35">
      <c r="A201">
        <f t="shared" ca="1" si="3"/>
        <v>0.91654765634102486</v>
      </c>
    </row>
    <row r="202" spans="1:1" x14ac:dyDescent="0.35">
      <c r="A202">
        <f t="shared" ca="1" si="3"/>
        <v>0.6511764502980103</v>
      </c>
    </row>
    <row r="203" spans="1:1" x14ac:dyDescent="0.35">
      <c r="A203">
        <f t="shared" ca="1" si="3"/>
        <v>0.44894383814676908</v>
      </c>
    </row>
    <row r="204" spans="1:1" x14ac:dyDescent="0.35">
      <c r="A204">
        <f t="shared" ca="1" si="3"/>
        <v>0.38619410926528541</v>
      </c>
    </row>
    <row r="205" spans="1:1" x14ac:dyDescent="0.35">
      <c r="A205">
        <f t="shared" ca="1" si="3"/>
        <v>0.37392754163790753</v>
      </c>
    </row>
    <row r="206" spans="1:1" x14ac:dyDescent="0.35">
      <c r="A206">
        <f t="shared" ca="1" si="3"/>
        <v>8.189744045970726E-2</v>
      </c>
    </row>
    <row r="207" spans="1:1" x14ac:dyDescent="0.35">
      <c r="A207">
        <f t="shared" ca="1" si="3"/>
        <v>0.14060869424042044</v>
      </c>
    </row>
    <row r="208" spans="1:1" x14ac:dyDescent="0.35">
      <c r="A208">
        <f t="shared" ca="1" si="3"/>
        <v>0.92155469368522747</v>
      </c>
    </row>
    <row r="209" spans="1:1" x14ac:dyDescent="0.35">
      <c r="A209">
        <f t="shared" ca="1" si="3"/>
        <v>0.6558102709715653</v>
      </c>
    </row>
    <row r="210" spans="1:1" x14ac:dyDescent="0.35">
      <c r="A210">
        <f t="shared" ca="1" si="3"/>
        <v>0.34851142044812988</v>
      </c>
    </row>
    <row r="211" spans="1:1" x14ac:dyDescent="0.35">
      <c r="A211">
        <f t="shared" ca="1" si="3"/>
        <v>0.56791575092822011</v>
      </c>
    </row>
    <row r="212" spans="1:1" x14ac:dyDescent="0.35">
      <c r="A212">
        <f t="shared" ca="1" si="3"/>
        <v>0.59558525649493776</v>
      </c>
    </row>
    <row r="213" spans="1:1" x14ac:dyDescent="0.35">
      <c r="A213">
        <f t="shared" ca="1" si="3"/>
        <v>0.43836794906729715</v>
      </c>
    </row>
    <row r="214" spans="1:1" x14ac:dyDescent="0.35">
      <c r="A214">
        <f t="shared" ca="1" si="3"/>
        <v>0.89329181541477598</v>
      </c>
    </row>
    <row r="215" spans="1:1" x14ac:dyDescent="0.35">
      <c r="A215">
        <f t="shared" ca="1" si="3"/>
        <v>0.48714116931187645</v>
      </c>
    </row>
    <row r="216" spans="1:1" x14ac:dyDescent="0.35">
      <c r="A216">
        <f t="shared" ca="1" si="3"/>
        <v>0.18278843086401431</v>
      </c>
    </row>
    <row r="217" spans="1:1" x14ac:dyDescent="0.35">
      <c r="A217">
        <f t="shared" ca="1" si="3"/>
        <v>0.12670214590155382</v>
      </c>
    </row>
    <row r="218" spans="1:1" x14ac:dyDescent="0.35">
      <c r="A218">
        <f t="shared" ca="1" si="3"/>
        <v>0.93767376194729779</v>
      </c>
    </row>
    <row r="219" spans="1:1" x14ac:dyDescent="0.35">
      <c r="A219">
        <f t="shared" ca="1" si="3"/>
        <v>6.6846374588411361E-2</v>
      </c>
    </row>
    <row r="220" spans="1:1" x14ac:dyDescent="0.35">
      <c r="A220">
        <f t="shared" ca="1" si="3"/>
        <v>0.72905893768856367</v>
      </c>
    </row>
    <row r="221" spans="1:1" x14ac:dyDescent="0.35">
      <c r="A221">
        <f t="shared" ca="1" si="3"/>
        <v>0.62612359087368119</v>
      </c>
    </row>
    <row r="222" spans="1:1" x14ac:dyDescent="0.35">
      <c r="A222">
        <f t="shared" ca="1" si="3"/>
        <v>0.1364277476198994</v>
      </c>
    </row>
    <row r="223" spans="1:1" x14ac:dyDescent="0.35">
      <c r="A223">
        <f t="shared" ca="1" si="3"/>
        <v>0.33284133020401685</v>
      </c>
    </row>
    <row r="224" spans="1:1" x14ac:dyDescent="0.35">
      <c r="A224">
        <f t="shared" ca="1" si="3"/>
        <v>0.10272589586557856</v>
      </c>
    </row>
    <row r="225" spans="1:1" x14ac:dyDescent="0.35">
      <c r="A225">
        <f t="shared" ca="1" si="3"/>
        <v>0.72803520953754552</v>
      </c>
    </row>
    <row r="226" spans="1:1" x14ac:dyDescent="0.35">
      <c r="A226">
        <f t="shared" ca="1" si="3"/>
        <v>0.57669744800911271</v>
      </c>
    </row>
    <row r="227" spans="1:1" x14ac:dyDescent="0.35">
      <c r="A227">
        <f t="shared" ca="1" si="3"/>
        <v>0.75681905850462483</v>
      </c>
    </row>
    <row r="228" spans="1:1" x14ac:dyDescent="0.35">
      <c r="A228">
        <f t="shared" ca="1" si="3"/>
        <v>0.38337308017234006</v>
      </c>
    </row>
    <row r="229" spans="1:1" x14ac:dyDescent="0.35">
      <c r="A229">
        <f t="shared" ca="1" si="3"/>
        <v>0.61990505480314995</v>
      </c>
    </row>
    <row r="230" spans="1:1" x14ac:dyDescent="0.35">
      <c r="A230">
        <f t="shared" ca="1" si="3"/>
        <v>0.13732236736439951</v>
      </c>
    </row>
    <row r="231" spans="1:1" x14ac:dyDescent="0.35">
      <c r="A231">
        <f t="shared" ca="1" si="3"/>
        <v>0.64540701243787002</v>
      </c>
    </row>
    <row r="232" spans="1:1" x14ac:dyDescent="0.35">
      <c r="A232">
        <f t="shared" ca="1" si="3"/>
        <v>0.29491074683732466</v>
      </c>
    </row>
    <row r="233" spans="1:1" x14ac:dyDescent="0.35">
      <c r="A233">
        <f t="shared" ca="1" si="3"/>
        <v>0.94197155952581946</v>
      </c>
    </row>
    <row r="234" spans="1:1" x14ac:dyDescent="0.35">
      <c r="A234">
        <f t="shared" ca="1" si="3"/>
        <v>0.87654525469721634</v>
      </c>
    </row>
    <row r="235" spans="1:1" x14ac:dyDescent="0.35">
      <c r="A235">
        <f t="shared" ca="1" si="3"/>
        <v>0.46165172905634555</v>
      </c>
    </row>
    <row r="236" spans="1:1" x14ac:dyDescent="0.35">
      <c r="A236">
        <f t="shared" ca="1" si="3"/>
        <v>0.26572396181989655</v>
      </c>
    </row>
    <row r="237" spans="1:1" x14ac:dyDescent="0.35">
      <c r="A237">
        <f t="shared" ca="1" si="3"/>
        <v>0.53250302216912193</v>
      </c>
    </row>
    <row r="238" spans="1:1" x14ac:dyDescent="0.35">
      <c r="A238">
        <f t="shared" ca="1" si="3"/>
        <v>0.79324337385729327</v>
      </c>
    </row>
    <row r="239" spans="1:1" x14ac:dyDescent="0.35">
      <c r="A239">
        <f t="shared" ca="1" si="3"/>
        <v>0.2011813732355755</v>
      </c>
    </row>
    <row r="240" spans="1:1" x14ac:dyDescent="0.35">
      <c r="A240">
        <f t="shared" ca="1" si="3"/>
        <v>1.0925273509101441E-2</v>
      </c>
    </row>
    <row r="241" spans="1:1" x14ac:dyDescent="0.35">
      <c r="A241">
        <f t="shared" ca="1" si="3"/>
        <v>0.94672169937570494</v>
      </c>
    </row>
    <row r="242" spans="1:1" x14ac:dyDescent="0.35">
      <c r="A242">
        <f t="shared" ca="1" si="3"/>
        <v>0.74178591566459606</v>
      </c>
    </row>
    <row r="243" spans="1:1" x14ac:dyDescent="0.35">
      <c r="A243">
        <f t="shared" ca="1" si="3"/>
        <v>0.10196176725424499</v>
      </c>
    </row>
    <row r="244" spans="1:1" x14ac:dyDescent="0.35">
      <c r="A244">
        <f t="shared" ca="1" si="3"/>
        <v>0.56984714842443018</v>
      </c>
    </row>
    <row r="245" spans="1:1" x14ac:dyDescent="0.35">
      <c r="A245">
        <f t="shared" ca="1" si="3"/>
        <v>0.69268235951410451</v>
      </c>
    </row>
    <row r="246" spans="1:1" x14ac:dyDescent="0.35">
      <c r="A246">
        <f t="shared" ca="1" si="3"/>
        <v>0.57385607635348956</v>
      </c>
    </row>
    <row r="247" spans="1:1" x14ac:dyDescent="0.35">
      <c r="A247">
        <f t="shared" ca="1" si="3"/>
        <v>0.72602765086518606</v>
      </c>
    </row>
    <row r="248" spans="1:1" x14ac:dyDescent="0.35">
      <c r="A248">
        <f t="shared" ca="1" si="3"/>
        <v>0.14569980857134768</v>
      </c>
    </row>
    <row r="249" spans="1:1" x14ac:dyDescent="0.35">
      <c r="A249">
        <f t="shared" ca="1" si="3"/>
        <v>0.30947468182660798</v>
      </c>
    </row>
    <row r="250" spans="1:1" x14ac:dyDescent="0.35">
      <c r="A250">
        <f t="shared" ca="1" si="3"/>
        <v>0.75680623973654315</v>
      </c>
    </row>
    <row r="251" spans="1:1" x14ac:dyDescent="0.35">
      <c r="A251">
        <f t="shared" ca="1" si="3"/>
        <v>0.40720623292863511</v>
      </c>
    </row>
    <row r="252" spans="1:1" x14ac:dyDescent="0.35">
      <c r="A252">
        <f t="shared" ca="1" si="3"/>
        <v>0.9667769954113401</v>
      </c>
    </row>
    <row r="253" spans="1:1" x14ac:dyDescent="0.35">
      <c r="A253">
        <f t="shared" ca="1" si="3"/>
        <v>0.45964653743644623</v>
      </c>
    </row>
    <row r="254" spans="1:1" x14ac:dyDescent="0.35">
      <c r="A254">
        <f t="shared" ca="1" si="3"/>
        <v>0.85394830610740236</v>
      </c>
    </row>
    <row r="255" spans="1:1" x14ac:dyDescent="0.35">
      <c r="A255">
        <f t="shared" ca="1" si="3"/>
        <v>0.60336000148381441</v>
      </c>
    </row>
    <row r="256" spans="1:1" x14ac:dyDescent="0.35">
      <c r="A256">
        <f t="shared" ca="1" si="3"/>
        <v>0.3199811525670051</v>
      </c>
    </row>
    <row r="257" spans="1:1" x14ac:dyDescent="0.35">
      <c r="A257">
        <f t="shared" ca="1" si="3"/>
        <v>0.86405542662483892</v>
      </c>
    </row>
    <row r="258" spans="1:1" x14ac:dyDescent="0.35">
      <c r="A258">
        <f t="shared" ref="A258:A300" ca="1" si="4">RAND()</f>
        <v>0.1608642853124429</v>
      </c>
    </row>
    <row r="259" spans="1:1" x14ac:dyDescent="0.35">
      <c r="A259">
        <f t="shared" ca="1" si="4"/>
        <v>0.58245462095037082</v>
      </c>
    </row>
    <row r="260" spans="1:1" x14ac:dyDescent="0.35">
      <c r="A260">
        <f t="shared" ca="1" si="4"/>
        <v>0.18007936483975573</v>
      </c>
    </row>
    <row r="261" spans="1:1" x14ac:dyDescent="0.35">
      <c r="A261">
        <f t="shared" ca="1" si="4"/>
        <v>0.44820090057522677</v>
      </c>
    </row>
    <row r="262" spans="1:1" x14ac:dyDescent="0.35">
      <c r="A262">
        <f t="shared" ca="1" si="4"/>
        <v>0.88458715214674288</v>
      </c>
    </row>
    <row r="263" spans="1:1" x14ac:dyDescent="0.35">
      <c r="A263">
        <f t="shared" ca="1" si="4"/>
        <v>0.70944779735876207</v>
      </c>
    </row>
    <row r="264" spans="1:1" x14ac:dyDescent="0.35">
      <c r="A264">
        <f t="shared" ca="1" si="4"/>
        <v>0.4913567269691782</v>
      </c>
    </row>
    <row r="265" spans="1:1" x14ac:dyDescent="0.35">
      <c r="A265">
        <f t="shared" ca="1" si="4"/>
        <v>0.98621789157533768</v>
      </c>
    </row>
    <row r="266" spans="1:1" x14ac:dyDescent="0.35">
      <c r="A266">
        <f t="shared" ca="1" si="4"/>
        <v>0.87475004219950236</v>
      </c>
    </row>
    <row r="267" spans="1:1" x14ac:dyDescent="0.35">
      <c r="A267">
        <f t="shared" ca="1" si="4"/>
        <v>0.70726332282761717</v>
      </c>
    </row>
    <row r="268" spans="1:1" x14ac:dyDescent="0.35">
      <c r="A268">
        <f t="shared" ca="1" si="4"/>
        <v>0.34308232573653541</v>
      </c>
    </row>
    <row r="269" spans="1:1" x14ac:dyDescent="0.35">
      <c r="A269">
        <f t="shared" ca="1" si="4"/>
        <v>0.94218144969319251</v>
      </c>
    </row>
    <row r="270" spans="1:1" x14ac:dyDescent="0.35">
      <c r="A270">
        <f t="shared" ca="1" si="4"/>
        <v>0.81624682038356167</v>
      </c>
    </row>
    <row r="271" spans="1:1" x14ac:dyDescent="0.35">
      <c r="A271">
        <f t="shared" ca="1" si="4"/>
        <v>0.15451212605430686</v>
      </c>
    </row>
    <row r="272" spans="1:1" x14ac:dyDescent="0.35">
      <c r="A272">
        <f t="shared" ca="1" si="4"/>
        <v>0.99809541712107186</v>
      </c>
    </row>
    <row r="273" spans="1:1" x14ac:dyDescent="0.35">
      <c r="A273">
        <f t="shared" ca="1" si="4"/>
        <v>0.55203678926915944</v>
      </c>
    </row>
    <row r="274" spans="1:1" x14ac:dyDescent="0.35">
      <c r="A274">
        <f t="shared" ca="1" si="4"/>
        <v>0.16787484286679721</v>
      </c>
    </row>
    <row r="275" spans="1:1" x14ac:dyDescent="0.35">
      <c r="A275">
        <f t="shared" ca="1" si="4"/>
        <v>0.69261327767091285</v>
      </c>
    </row>
    <row r="276" spans="1:1" x14ac:dyDescent="0.35">
      <c r="A276">
        <f t="shared" ca="1" si="4"/>
        <v>0.53357307163794332</v>
      </c>
    </row>
    <row r="277" spans="1:1" x14ac:dyDescent="0.35">
      <c r="A277">
        <f t="shared" ca="1" si="4"/>
        <v>0.7568351781995778</v>
      </c>
    </row>
    <row r="278" spans="1:1" x14ac:dyDescent="0.35">
      <c r="A278">
        <f t="shared" ca="1" si="4"/>
        <v>0.684611552501182</v>
      </c>
    </row>
    <row r="279" spans="1:1" x14ac:dyDescent="0.35">
      <c r="A279">
        <f t="shared" ca="1" si="4"/>
        <v>0.51116036267316189</v>
      </c>
    </row>
    <row r="280" spans="1:1" x14ac:dyDescent="0.35">
      <c r="A280">
        <f t="shared" ca="1" si="4"/>
        <v>0.65368880975585131</v>
      </c>
    </row>
    <row r="281" spans="1:1" x14ac:dyDescent="0.35">
      <c r="A281">
        <f t="shared" ca="1" si="4"/>
        <v>8.2145461980533629E-2</v>
      </c>
    </row>
    <row r="282" spans="1:1" x14ac:dyDescent="0.35">
      <c r="A282">
        <f t="shared" ca="1" si="4"/>
        <v>0.88716457812154514</v>
      </c>
    </row>
    <row r="283" spans="1:1" x14ac:dyDescent="0.35">
      <c r="A283">
        <f t="shared" ca="1" si="4"/>
        <v>3.8449750529318427E-2</v>
      </c>
    </row>
    <row r="284" spans="1:1" x14ac:dyDescent="0.35">
      <c r="A284">
        <f t="shared" ca="1" si="4"/>
        <v>0.74233888809143023</v>
      </c>
    </row>
    <row r="285" spans="1:1" x14ac:dyDescent="0.35">
      <c r="A285">
        <f t="shared" ca="1" si="4"/>
        <v>0.15430460783785971</v>
      </c>
    </row>
    <row r="286" spans="1:1" x14ac:dyDescent="0.35">
      <c r="A286">
        <f t="shared" ca="1" si="4"/>
        <v>0.6556081046448522</v>
      </c>
    </row>
    <row r="287" spans="1:1" x14ac:dyDescent="0.35">
      <c r="A287">
        <f t="shared" ca="1" si="4"/>
        <v>0.75449334452300565</v>
      </c>
    </row>
    <row r="288" spans="1:1" x14ac:dyDescent="0.35">
      <c r="A288">
        <f t="shared" ca="1" si="4"/>
        <v>0.92475681489696482</v>
      </c>
    </row>
    <row r="289" spans="1:1" x14ac:dyDescent="0.35">
      <c r="A289">
        <f t="shared" ca="1" si="4"/>
        <v>0.24617227533498731</v>
      </c>
    </row>
    <row r="290" spans="1:1" x14ac:dyDescent="0.35">
      <c r="A290">
        <f t="shared" ca="1" si="4"/>
        <v>0.70766721701151913</v>
      </c>
    </row>
    <row r="291" spans="1:1" x14ac:dyDescent="0.35">
      <c r="A291">
        <f t="shared" ca="1" si="4"/>
        <v>0.52587962304569991</v>
      </c>
    </row>
    <row r="292" spans="1:1" x14ac:dyDescent="0.35">
      <c r="A292">
        <f t="shared" ca="1" si="4"/>
        <v>0.57583486626014624</v>
      </c>
    </row>
    <row r="293" spans="1:1" x14ac:dyDescent="0.35">
      <c r="A293">
        <f t="shared" ca="1" si="4"/>
        <v>0.99534742475449012</v>
      </c>
    </row>
    <row r="294" spans="1:1" x14ac:dyDescent="0.35">
      <c r="A294">
        <f t="shared" ca="1" si="4"/>
        <v>6.0643826027064529E-2</v>
      </c>
    </row>
    <row r="295" spans="1:1" x14ac:dyDescent="0.35">
      <c r="A295">
        <f t="shared" ca="1" si="4"/>
        <v>0.40624306511160224</v>
      </c>
    </row>
    <row r="296" spans="1:1" x14ac:dyDescent="0.35">
      <c r="A296">
        <f t="shared" ca="1" si="4"/>
        <v>0.59158632555041102</v>
      </c>
    </row>
    <row r="297" spans="1:1" x14ac:dyDescent="0.35">
      <c r="A297">
        <f t="shared" ca="1" si="4"/>
        <v>0.28159059850454737</v>
      </c>
    </row>
    <row r="298" spans="1:1" x14ac:dyDescent="0.35">
      <c r="A298">
        <f t="shared" ca="1" si="4"/>
        <v>0.61927399478752587</v>
      </c>
    </row>
    <row r="299" spans="1:1" x14ac:dyDescent="0.35">
      <c r="A299">
        <f t="shared" ca="1" si="4"/>
        <v>0.86504277039071809</v>
      </c>
    </row>
    <row r="300" spans="1:1" x14ac:dyDescent="0.35">
      <c r="A300">
        <f t="shared" ca="1" si="4"/>
        <v>0.94353825382667145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7011-8334-4A0A-BE9E-6201212233E8}">
  <dimension ref="A1:H10"/>
  <sheetViews>
    <sheetView workbookViewId="0">
      <selection activeCell="E14" sqref="E14"/>
    </sheetView>
  </sheetViews>
  <sheetFormatPr defaultRowHeight="14.5" x14ac:dyDescent="0.35"/>
  <cols>
    <col min="1" max="1" width="10.08984375" bestFit="1" customWidth="1"/>
    <col min="2" max="2" width="10" bestFit="1" customWidth="1"/>
    <col min="3" max="3" width="19" bestFit="1" customWidth="1"/>
    <col min="4" max="4" width="19.1796875" bestFit="1" customWidth="1"/>
  </cols>
  <sheetData>
    <row r="1" spans="1:8" x14ac:dyDescent="0.35">
      <c r="A1" t="s">
        <v>39</v>
      </c>
      <c r="B1" t="s">
        <v>40</v>
      </c>
      <c r="C1" t="s">
        <v>41</v>
      </c>
      <c r="D1" t="s">
        <v>42</v>
      </c>
    </row>
    <row r="2" spans="1:8" x14ac:dyDescent="0.35">
      <c r="A2">
        <v>1</v>
      </c>
      <c r="B2" s="11">
        <v>0.11</v>
      </c>
      <c r="C2" s="16">
        <v>1</v>
      </c>
      <c r="D2" s="16">
        <f>C2*(1+B2)</f>
        <v>1.1100000000000001</v>
      </c>
      <c r="G2">
        <v>1</v>
      </c>
    </row>
    <row r="3" spans="1:8" x14ac:dyDescent="0.35">
      <c r="A3">
        <v>2</v>
      </c>
      <c r="B3" s="11">
        <v>0.18</v>
      </c>
      <c r="C3" s="16">
        <f>D2</f>
        <v>1.1100000000000001</v>
      </c>
      <c r="D3" s="16">
        <f>C3*(1+B3)</f>
        <v>1.3098000000000001</v>
      </c>
      <c r="G3">
        <v>2</v>
      </c>
    </row>
    <row r="4" spans="1:8" x14ac:dyDescent="0.35">
      <c r="A4">
        <v>3</v>
      </c>
      <c r="B4" s="11">
        <v>0.22</v>
      </c>
      <c r="C4" s="16">
        <f t="shared" ref="C4:C6" si="0">D3</f>
        <v>1.3098000000000001</v>
      </c>
      <c r="D4" s="16">
        <f t="shared" ref="D4:D6" si="1">C4*(1+B4)</f>
        <v>1.5979560000000002</v>
      </c>
      <c r="G4">
        <v>3</v>
      </c>
    </row>
    <row r="5" spans="1:8" x14ac:dyDescent="0.35">
      <c r="A5">
        <v>4</v>
      </c>
      <c r="B5" s="11">
        <v>-0.35</v>
      </c>
      <c r="C5" s="16">
        <f t="shared" si="0"/>
        <v>1.5979560000000002</v>
      </c>
      <c r="D5" s="16">
        <f t="shared" si="1"/>
        <v>1.0386714000000001</v>
      </c>
      <c r="G5">
        <v>4</v>
      </c>
    </row>
    <row r="6" spans="1:8" x14ac:dyDescent="0.35">
      <c r="A6">
        <v>5</v>
      </c>
      <c r="B6" s="11">
        <v>0.06</v>
      </c>
      <c r="C6" s="16">
        <f t="shared" si="0"/>
        <v>1.0386714000000001</v>
      </c>
      <c r="D6" s="20">
        <f t="shared" si="1"/>
        <v>1.1009916840000002</v>
      </c>
      <c r="G6">
        <f>PRODUCT(G2:G5)</f>
        <v>24</v>
      </c>
      <c r="H6" t="str">
        <f ca="1">_xlfn.FORMULATEXT(G6)</f>
        <v>=PRODUCT(G2:G5)</v>
      </c>
    </row>
    <row r="7" spans="1:8" x14ac:dyDescent="0.35">
      <c r="B7" s="8">
        <f>AVERAGE(B2:B6)</f>
        <v>4.4000000000000004E-2</v>
      </c>
      <c r="C7" s="8" t="str">
        <f ca="1">_xlfn.FORMULATEXT(B7)</f>
        <v>=AVERAGE(B2:B6)</v>
      </c>
    </row>
    <row r="8" spans="1:8" ht="43.5" x14ac:dyDescent="0.35">
      <c r="A8" s="17" t="s">
        <v>43</v>
      </c>
      <c r="B8" s="7">
        <f>(D6/C2)^(1/5)-1</f>
        <v>1.9428586407347126E-2</v>
      </c>
      <c r="C8" s="16" t="str">
        <f ca="1">_xlfn.FORMULATEXT(B8)</f>
        <v>=(D6/C2)^(1/5)-1</v>
      </c>
    </row>
    <row r="9" spans="1:8" x14ac:dyDescent="0.35">
      <c r="B9" s="7">
        <f t="array" ref="B9">PRODUCT(1+B2:B6)^(1/5)-1</f>
        <v>1.9428586407347126E-2</v>
      </c>
      <c r="C9" t="str">
        <f ca="1">_xlfn.FORMULATEXT(B9)</f>
        <v>{=PRODUCT(1+B2:B6)^(1/5)-1}</v>
      </c>
    </row>
    <row r="10" spans="1:8" x14ac:dyDescent="0.35">
      <c r="B10" s="19">
        <f t="array" ref="B10">PRODUCT(1+B2:B6)</f>
        <v>1.1009916840000002</v>
      </c>
      <c r="C10" t="str">
        <f ca="1">_xlfn.FORMULATEXT(B10)</f>
        <v>{=PRODUCT(1+B2:B6)}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B15A-A5FB-4A4E-8FEF-42D7AA20E2E7}">
  <dimension ref="A1:O45"/>
  <sheetViews>
    <sheetView topLeftCell="A13" workbookViewId="0">
      <selection activeCell="G27" sqref="G27"/>
    </sheetView>
  </sheetViews>
  <sheetFormatPr defaultRowHeight="14.5" x14ac:dyDescent="0.35"/>
  <cols>
    <col min="1" max="1" width="13" bestFit="1" customWidth="1"/>
    <col min="5" max="5" width="11.453125" bestFit="1" customWidth="1"/>
    <col min="6" max="6" width="12.453125" bestFit="1" customWidth="1"/>
    <col min="7" max="7" width="11.453125" bestFit="1" customWidth="1"/>
    <col min="9" max="11" width="14.36328125" bestFit="1" customWidth="1"/>
  </cols>
  <sheetData>
    <row r="1" spans="1:9" x14ac:dyDescent="0.35">
      <c r="A1" t="s">
        <v>44</v>
      </c>
    </row>
    <row r="2" spans="1:9" x14ac:dyDescent="0.35">
      <c r="A2">
        <v>1</v>
      </c>
      <c r="B2">
        <v>2</v>
      </c>
      <c r="C2">
        <v>3</v>
      </c>
      <c r="D2">
        <v>4</v>
      </c>
    </row>
    <row r="4" spans="1:9" x14ac:dyDescent="0.35">
      <c r="A4" t="s">
        <v>45</v>
      </c>
    </row>
    <row r="5" spans="1:9" x14ac:dyDescent="0.35">
      <c r="A5">
        <v>1</v>
      </c>
    </row>
    <row r="6" spans="1:9" x14ac:dyDescent="0.35">
      <c r="A6">
        <v>2</v>
      </c>
    </row>
    <row r="7" spans="1:9" x14ac:dyDescent="0.35">
      <c r="A7">
        <v>3</v>
      </c>
    </row>
    <row r="8" spans="1:9" x14ac:dyDescent="0.35">
      <c r="A8">
        <v>4</v>
      </c>
    </row>
    <row r="9" spans="1:9" x14ac:dyDescent="0.35">
      <c r="A9" t="s">
        <v>48</v>
      </c>
    </row>
    <row r="10" spans="1:9" x14ac:dyDescent="0.35">
      <c r="A10" t="s">
        <v>46</v>
      </c>
      <c r="B10">
        <f t="array" ref="B10">SUMPRODUCT(TRANSPOSE(A2:D2),A5:A8)</f>
        <v>30</v>
      </c>
      <c r="C10" t="str">
        <f ca="1">_xlfn.FORMULATEXT(B10)</f>
        <v>{=SUMPRODUCT(TRANSPOSE(A2:D2),A5:A8)}</v>
      </c>
    </row>
    <row r="11" spans="1:9" x14ac:dyDescent="0.35">
      <c r="A11" t="s">
        <v>49</v>
      </c>
    </row>
    <row r="12" spans="1:9" x14ac:dyDescent="0.35">
      <c r="A12" t="s">
        <v>46</v>
      </c>
      <c r="B12">
        <f t="array" ref="B12">MMULT(A2:D2,A5:A8)</f>
        <v>30</v>
      </c>
      <c r="C12" t="str">
        <f ca="1">_xlfn.FORMULATEXT(B12)</f>
        <v>{=MMULT(A2:D2,A5:A8)}</v>
      </c>
    </row>
    <row r="14" spans="1:9" x14ac:dyDescent="0.35">
      <c r="A14" s="13" t="s">
        <v>58</v>
      </c>
      <c r="E14" t="s">
        <v>53</v>
      </c>
    </row>
    <row r="15" spans="1:9" x14ac:dyDescent="0.35">
      <c r="A15">
        <v>1</v>
      </c>
      <c r="B15">
        <v>2</v>
      </c>
      <c r="C15">
        <v>3</v>
      </c>
      <c r="E15">
        <v>1</v>
      </c>
      <c r="G15" t="s">
        <v>50</v>
      </c>
      <c r="I15">
        <f t="array" ref="I15:I17">MMULT(A15:C17,E15:E17)</f>
        <v>14</v>
      </c>
    </row>
    <row r="16" spans="1:9" x14ac:dyDescent="0.35">
      <c r="A16">
        <v>4</v>
      </c>
      <c r="B16">
        <v>5</v>
      </c>
      <c r="C16">
        <v>6</v>
      </c>
      <c r="E16">
        <v>2</v>
      </c>
      <c r="G16" t="s">
        <v>51</v>
      </c>
      <c r="I16">
        <v>32</v>
      </c>
    </row>
    <row r="17" spans="1:15" x14ac:dyDescent="0.35">
      <c r="A17">
        <v>7</v>
      </c>
      <c r="B17">
        <v>8</v>
      </c>
      <c r="C17">
        <v>9</v>
      </c>
      <c r="E17">
        <v>3</v>
      </c>
      <c r="G17" t="s">
        <v>52</v>
      </c>
      <c r="I17">
        <v>50</v>
      </c>
    </row>
    <row r="19" spans="1:15" x14ac:dyDescent="0.35">
      <c r="A19" s="13" t="s">
        <v>54</v>
      </c>
      <c r="E19" t="s">
        <v>58</v>
      </c>
    </row>
    <row r="20" spans="1:15" x14ac:dyDescent="0.35">
      <c r="A20">
        <v>1</v>
      </c>
      <c r="B20">
        <v>2</v>
      </c>
      <c r="C20">
        <v>3</v>
      </c>
      <c r="E20">
        <v>1</v>
      </c>
      <c r="F20">
        <v>2</v>
      </c>
      <c r="G20">
        <v>3</v>
      </c>
      <c r="I20" t="s">
        <v>55</v>
      </c>
      <c r="J20" t="s">
        <v>56</v>
      </c>
      <c r="K20" t="s">
        <v>57</v>
      </c>
      <c r="M20">
        <f t="array" ref="M20:O20">MMULT(A20:C20,E20:G22)</f>
        <v>30</v>
      </c>
      <c r="N20">
        <v>36</v>
      </c>
      <c r="O20">
        <v>42</v>
      </c>
    </row>
    <row r="21" spans="1:15" x14ac:dyDescent="0.35">
      <c r="E21">
        <v>4</v>
      </c>
      <c r="F21">
        <v>5</v>
      </c>
      <c r="G21">
        <v>6</v>
      </c>
    </row>
    <row r="22" spans="1:15" x14ac:dyDescent="0.35">
      <c r="E22">
        <v>7</v>
      </c>
      <c r="F22">
        <v>8</v>
      </c>
      <c r="G22">
        <v>9</v>
      </c>
    </row>
    <row r="25" spans="1:15" x14ac:dyDescent="0.35">
      <c r="A25" s="13" t="s">
        <v>59</v>
      </c>
      <c r="C25" t="s">
        <v>60</v>
      </c>
      <c r="G25" t="s">
        <v>61</v>
      </c>
    </row>
    <row r="26" spans="1:15" x14ac:dyDescent="0.35">
      <c r="A26" s="11">
        <v>0.1</v>
      </c>
      <c r="C26" s="21"/>
      <c r="D26" s="21"/>
      <c r="E26" s="21"/>
      <c r="G26" s="6">
        <f t="array" ref="G26:I26">TRANSPOSE(A26:A28)</f>
        <v>0.1</v>
      </c>
      <c r="H26" s="6">
        <v>0.4</v>
      </c>
      <c r="I26" s="6">
        <v>0.5</v>
      </c>
    </row>
    <row r="27" spans="1:15" x14ac:dyDescent="0.35">
      <c r="A27" s="11">
        <v>0.4</v>
      </c>
      <c r="C27" s="21"/>
      <c r="D27" s="21"/>
      <c r="E27" s="21"/>
      <c r="J27" s="22" t="s">
        <v>62</v>
      </c>
      <c r="K27" t="s">
        <v>63</v>
      </c>
    </row>
    <row r="28" spans="1:15" x14ac:dyDescent="0.35">
      <c r="A28" s="11">
        <v>0.5</v>
      </c>
      <c r="C28" s="21"/>
      <c r="D28" s="21"/>
      <c r="E28" s="21"/>
    </row>
    <row r="30" spans="1:15" x14ac:dyDescent="0.35">
      <c r="A30" s="13" t="s">
        <v>64</v>
      </c>
      <c r="E30" t="s">
        <v>53</v>
      </c>
    </row>
    <row r="31" spans="1:15" x14ac:dyDescent="0.35">
      <c r="A31" s="24">
        <v>1</v>
      </c>
      <c r="B31" s="24">
        <v>0</v>
      </c>
      <c r="C31" s="24">
        <v>0</v>
      </c>
      <c r="E31">
        <v>1</v>
      </c>
      <c r="G31">
        <f t="array" ref="G31:G33">MMULT(A31:C33,E31:E33)</f>
        <v>1</v>
      </c>
      <c r="H31" t="str">
        <f ca="1">_xlfn.FORMULATEXT(G31)</f>
        <v>{=MMULT(A31:C33,E31:E33)}</v>
      </c>
    </row>
    <row r="32" spans="1:15" x14ac:dyDescent="0.35">
      <c r="A32" s="24">
        <v>0</v>
      </c>
      <c r="B32" s="24">
        <v>1</v>
      </c>
      <c r="C32" s="24">
        <v>0</v>
      </c>
      <c r="E32">
        <v>2</v>
      </c>
      <c r="G32">
        <v>2</v>
      </c>
    </row>
    <row r="33" spans="1:11" x14ac:dyDescent="0.35">
      <c r="A33" s="24">
        <v>0</v>
      </c>
      <c r="B33" s="24">
        <v>0</v>
      </c>
      <c r="C33" s="24">
        <v>1</v>
      </c>
      <c r="E33">
        <v>3</v>
      </c>
      <c r="G33">
        <v>3</v>
      </c>
    </row>
    <row r="35" spans="1:11" x14ac:dyDescent="0.35">
      <c r="A35" s="13" t="s">
        <v>58</v>
      </c>
      <c r="E35" s="13" t="s">
        <v>66</v>
      </c>
      <c r="I35" t="s">
        <v>67</v>
      </c>
    </row>
    <row r="36" spans="1:11" x14ac:dyDescent="0.35">
      <c r="A36" s="24">
        <v>1</v>
      </c>
      <c r="B36" s="24">
        <v>2</v>
      </c>
      <c r="C36" s="24">
        <v>3</v>
      </c>
      <c r="E36">
        <f t="array" ref="E36:G38">MINVERSE(A36:C38)</f>
        <v>0.50000000000000056</v>
      </c>
      <c r="F36">
        <v>-1</v>
      </c>
      <c r="G36">
        <v>0.50000000000000011</v>
      </c>
      <c r="I36">
        <f t="array" ref="I36:K38">MMULT(A36:C38,E36:G38)</f>
        <v>1</v>
      </c>
      <c r="J36">
        <v>0</v>
      </c>
      <c r="K36" s="25">
        <v>1.1102230246251565E-16</v>
      </c>
    </row>
    <row r="37" spans="1:11" x14ac:dyDescent="0.35">
      <c r="A37" s="24">
        <v>3</v>
      </c>
      <c r="B37" s="24">
        <v>5</v>
      </c>
      <c r="C37" s="24">
        <v>6</v>
      </c>
      <c r="E37">
        <v>-2.5000000000000004</v>
      </c>
      <c r="F37">
        <v>2</v>
      </c>
      <c r="G37">
        <v>-0.49999999999999994</v>
      </c>
      <c r="I37">
        <v>0</v>
      </c>
      <c r="J37">
        <v>1</v>
      </c>
      <c r="K37" s="25">
        <v>6.6613381477509392E-16</v>
      </c>
    </row>
    <row r="38" spans="1:11" x14ac:dyDescent="0.35">
      <c r="A38" s="24">
        <v>7</v>
      </c>
      <c r="B38" s="24">
        <v>8</v>
      </c>
      <c r="C38" s="24">
        <v>9</v>
      </c>
      <c r="E38">
        <v>1.8333333333333335</v>
      </c>
      <c r="F38">
        <v>-1</v>
      </c>
      <c r="G38">
        <v>0.16666666666666663</v>
      </c>
      <c r="I38">
        <v>0</v>
      </c>
      <c r="J38">
        <v>0</v>
      </c>
      <c r="K38">
        <v>1.0000000000000009</v>
      </c>
    </row>
    <row r="40" spans="1:11" x14ac:dyDescent="0.35">
      <c r="A40" t="s">
        <v>65</v>
      </c>
    </row>
    <row r="43" spans="1:11" x14ac:dyDescent="0.35">
      <c r="A43">
        <v>2</v>
      </c>
      <c r="B43">
        <v>4</v>
      </c>
      <c r="C43">
        <v>5</v>
      </c>
      <c r="E43">
        <f t="array" ref="E43:G45">MINVERSE(A43:C45)</f>
        <v>-0.14285714285714279</v>
      </c>
      <c r="F43">
        <v>7.1428571428571425E-2</v>
      </c>
      <c r="G43">
        <v>0.21428571428571427</v>
      </c>
      <c r="I43" s="26">
        <f t="array" ref="I43:K45">MMULT(A43:C45,E43:G45)</f>
        <v>0.99999999999999978</v>
      </c>
      <c r="J43" s="26">
        <v>-4.4408920985006262E-16</v>
      </c>
      <c r="K43" s="26">
        <v>-1.6653345369377348E-16</v>
      </c>
    </row>
    <row r="44" spans="1:11" x14ac:dyDescent="0.35">
      <c r="A44">
        <v>3</v>
      </c>
      <c r="B44">
        <v>5</v>
      </c>
      <c r="C44">
        <v>4</v>
      </c>
      <c r="E44">
        <v>-0.3333333333333332</v>
      </c>
      <c r="F44">
        <v>0.49999999999999978</v>
      </c>
      <c r="G44">
        <v>-0.16666666666666663</v>
      </c>
      <c r="I44" s="26">
        <v>0</v>
      </c>
      <c r="J44" s="26">
        <v>0.99999999999999978</v>
      </c>
      <c r="K44" s="26">
        <v>-1.1102230246251565E-16</v>
      </c>
    </row>
    <row r="45" spans="1:11" x14ac:dyDescent="0.35">
      <c r="A45">
        <v>5</v>
      </c>
      <c r="B45">
        <v>1</v>
      </c>
      <c r="C45">
        <v>2</v>
      </c>
      <c r="E45">
        <v>0.52380952380952361</v>
      </c>
      <c r="F45">
        <v>-0.42857142857142844</v>
      </c>
      <c r="G45">
        <v>4.7619047619047561E-2</v>
      </c>
      <c r="I45" s="26">
        <v>0</v>
      </c>
      <c r="J45" s="26">
        <v>0</v>
      </c>
      <c r="K45" s="26">
        <v>0.99999999999999989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585F-5C62-4074-B74F-5A293A0E622E}">
  <dimension ref="A2:L32"/>
  <sheetViews>
    <sheetView tabSelected="1" workbookViewId="0">
      <selection activeCell="O8" sqref="A1:XFD1048576"/>
    </sheetView>
  </sheetViews>
  <sheetFormatPr defaultRowHeight="14.5" x14ac:dyDescent="0.35"/>
  <cols>
    <col min="1" max="1" width="9.36328125" customWidth="1"/>
  </cols>
  <sheetData>
    <row r="2" spans="1:12" ht="29" x14ac:dyDescent="0.35">
      <c r="A2" s="30" t="s">
        <v>68</v>
      </c>
      <c r="B2" s="30"/>
      <c r="C2" s="30"/>
      <c r="D2" s="30"/>
      <c r="F2" s="27" t="s">
        <v>69</v>
      </c>
      <c r="H2" t="s">
        <v>70</v>
      </c>
      <c r="I2" t="s">
        <v>71</v>
      </c>
    </row>
    <row r="3" spans="1:12" x14ac:dyDescent="0.35">
      <c r="A3" s="23">
        <v>0.1</v>
      </c>
      <c r="B3" s="23">
        <v>0.01</v>
      </c>
      <c r="C3" s="23">
        <v>0.03</v>
      </c>
      <c r="D3" s="23">
        <v>0.05</v>
      </c>
      <c r="F3" s="11">
        <v>0.06</v>
      </c>
      <c r="H3" s="6">
        <v>0.25</v>
      </c>
      <c r="I3" s="11">
        <v>0.05</v>
      </c>
      <c r="L3" t="s">
        <v>72</v>
      </c>
    </row>
    <row r="4" spans="1:12" x14ac:dyDescent="0.35">
      <c r="A4" s="23">
        <v>0.01</v>
      </c>
      <c r="B4" s="23">
        <v>0.3</v>
      </c>
      <c r="C4" s="23">
        <v>0.06</v>
      </c>
      <c r="D4" s="23">
        <v>-0.04</v>
      </c>
      <c r="F4" s="11">
        <v>0.08</v>
      </c>
      <c r="H4" s="6">
        <v>0.25</v>
      </c>
      <c r="I4" s="11">
        <v>0.15</v>
      </c>
    </row>
    <row r="5" spans="1:12" x14ac:dyDescent="0.35">
      <c r="A5" s="23">
        <v>0.03</v>
      </c>
      <c r="B5" s="23">
        <v>0.06</v>
      </c>
      <c r="C5" s="23">
        <v>0.4</v>
      </c>
      <c r="D5" s="23">
        <v>0.02</v>
      </c>
      <c r="F5" s="11">
        <v>0.1</v>
      </c>
      <c r="H5" s="6">
        <v>0.25</v>
      </c>
      <c r="I5" s="11">
        <v>0.25</v>
      </c>
    </row>
    <row r="6" spans="1:12" x14ac:dyDescent="0.35">
      <c r="A6" s="23">
        <v>0.05</v>
      </c>
      <c r="B6" s="23">
        <v>-0.04</v>
      </c>
      <c r="C6" s="23">
        <v>0.02</v>
      </c>
      <c r="D6" s="23">
        <v>0.5</v>
      </c>
      <c r="F6" s="11">
        <v>0.15</v>
      </c>
      <c r="H6" s="6">
        <f>1-SUM(H3:H5)</f>
        <v>0.25</v>
      </c>
      <c r="I6" s="6">
        <f>1-SUM(I3:I5)</f>
        <v>0.55000000000000004</v>
      </c>
    </row>
    <row r="8" spans="1:12" x14ac:dyDescent="0.35">
      <c r="B8" t="s">
        <v>26</v>
      </c>
      <c r="C8" t="s">
        <v>16</v>
      </c>
    </row>
    <row r="9" spans="1:12" x14ac:dyDescent="0.35">
      <c r="A9" t="s">
        <v>70</v>
      </c>
      <c r="B9" s="7">
        <f>SUMPRODUCT(mean,Port1)</f>
        <v>9.7500000000000003E-2</v>
      </c>
      <c r="C9" s="7">
        <f t="array" ref="C9">MMULT(MMULT(TRANSPOSE(Port1),VarCor),Port1)</f>
        <v>9.7500000000000003E-2</v>
      </c>
      <c r="D9" t="str">
        <f ca="1">_xlfn.FORMULATEXT(C9)</f>
        <v>{=MMULT(MMULT(TRANSPOSE(Port1),VarCor),Port1)}</v>
      </c>
    </row>
    <row r="10" spans="1:12" x14ac:dyDescent="0.35">
      <c r="A10" t="s">
        <v>71</v>
      </c>
      <c r="B10" s="7">
        <f>SUMPRODUCT(mean,Port2)</f>
        <v>0.1225</v>
      </c>
      <c r="C10" s="7">
        <f t="array" ref="C10">MMULT(MMULT(TRANSPOSE(Port2),VarCor),Port2)</f>
        <v>0.19030000000000002</v>
      </c>
      <c r="D10" t="str">
        <f ca="1">_xlfn.FORMULATEXT(C10)</f>
        <v>{=MMULT(MMULT(TRANSPOSE(Port2),VarCor),Port2)}</v>
      </c>
    </row>
    <row r="11" spans="1:12" x14ac:dyDescent="0.35">
      <c r="A11" t="s">
        <v>73</v>
      </c>
      <c r="B11">
        <f t="array" ref="B11">MMULT(MMULT(TRANSPOSE(Port1),VarCor),Port2)</f>
        <v>0.11950000000000001</v>
      </c>
      <c r="C11" t="str">
        <f ca="1">_xlfn.FORMULATEXT(B11)</f>
        <v>{=MMULT(MMULT(TRANSPOSE(Port1),VarCor),Port2)}</v>
      </c>
      <c r="I11" t="s">
        <v>74</v>
      </c>
    </row>
    <row r="13" spans="1:12" x14ac:dyDescent="0.35">
      <c r="A13" t="s">
        <v>75</v>
      </c>
    </row>
    <row r="14" spans="1:12" x14ac:dyDescent="0.35">
      <c r="A14" t="s">
        <v>76</v>
      </c>
      <c r="B14" s="11">
        <v>0</v>
      </c>
    </row>
    <row r="15" spans="1:12" x14ac:dyDescent="0.35">
      <c r="A15" t="s">
        <v>77</v>
      </c>
      <c r="B15" s="11">
        <f>1-B14</f>
        <v>1</v>
      </c>
    </row>
    <row r="16" spans="1:12" x14ac:dyDescent="0.35">
      <c r="A16" t="s">
        <v>78</v>
      </c>
      <c r="B16" s="7">
        <f>B14*B9+B15*B10</f>
        <v>0.1225</v>
      </c>
    </row>
    <row r="17" spans="1:3" x14ac:dyDescent="0.35">
      <c r="A17" t="s">
        <v>16</v>
      </c>
      <c r="B17" s="7">
        <f>B14^2*C9+B15^2*C10+2*B11*B15*B14</f>
        <v>0.19030000000000002</v>
      </c>
    </row>
    <row r="18" spans="1:3" x14ac:dyDescent="0.35">
      <c r="A18" t="s">
        <v>27</v>
      </c>
      <c r="B18" s="7">
        <f>SQRT(B17)</f>
        <v>0.43623388222374476</v>
      </c>
    </row>
    <row r="20" spans="1:3" x14ac:dyDescent="0.35">
      <c r="B20" t="s">
        <v>27</v>
      </c>
      <c r="C20" t="s">
        <v>26</v>
      </c>
    </row>
    <row r="21" spans="1:3" x14ac:dyDescent="0.35">
      <c r="B21" s="3">
        <f>B18</f>
        <v>0.43623388222374476</v>
      </c>
      <c r="C21" s="18">
        <f>B16</f>
        <v>0.1225</v>
      </c>
    </row>
    <row r="22" spans="1:3" x14ac:dyDescent="0.35">
      <c r="A22" s="11">
        <v>-0.5</v>
      </c>
      <c r="B22">
        <f t="dataTable" ref="B22:C32" dt2D="0" dtr="0" r1="B14"/>
        <v>0.52278102490430933</v>
      </c>
      <c r="C22">
        <v>0.13500000000000001</v>
      </c>
    </row>
    <row r="23" spans="1:3" x14ac:dyDescent="0.35">
      <c r="A23" s="11">
        <v>-0.2</v>
      </c>
      <c r="B23">
        <v>0.46965093420539472</v>
      </c>
      <c r="C23">
        <v>0.1275</v>
      </c>
    </row>
    <row r="24" spans="1:3" x14ac:dyDescent="0.35">
      <c r="A24" s="11">
        <v>0.1</v>
      </c>
      <c r="B24">
        <v>0.42027134092155277</v>
      </c>
      <c r="C24">
        <v>0.12</v>
      </c>
    </row>
    <row r="25" spans="1:3" x14ac:dyDescent="0.35">
      <c r="A25" s="11">
        <v>0.4</v>
      </c>
      <c r="B25">
        <v>0.37612232052884076</v>
      </c>
      <c r="C25">
        <v>0.1125</v>
      </c>
    </row>
    <row r="26" spans="1:3" x14ac:dyDescent="0.35">
      <c r="A26" s="11">
        <v>0.7</v>
      </c>
      <c r="B26">
        <v>0.3392521186374523</v>
      </c>
      <c r="C26">
        <v>0.105</v>
      </c>
    </row>
    <row r="27" spans="1:3" x14ac:dyDescent="0.35">
      <c r="A27" s="11">
        <v>1</v>
      </c>
      <c r="B27">
        <v>0.31224989991991992</v>
      </c>
      <c r="C27">
        <v>9.7500000000000003E-2</v>
      </c>
    </row>
    <row r="28" spans="1:3" x14ac:dyDescent="0.35">
      <c r="A28" s="11">
        <v>1.3</v>
      </c>
      <c r="B28">
        <v>0.29781202124830358</v>
      </c>
      <c r="C28">
        <v>0.09</v>
      </c>
    </row>
    <row r="29" spans="1:3" x14ac:dyDescent="0.35">
      <c r="A29" s="11">
        <v>1.6</v>
      </c>
      <c r="B29">
        <v>0.2977717246482614</v>
      </c>
      <c r="C29">
        <v>8.2500000000000018E-2</v>
      </c>
    </row>
    <row r="30" spans="1:3" x14ac:dyDescent="0.35">
      <c r="A30" s="11">
        <v>1.9</v>
      </c>
      <c r="B30">
        <v>0.31213458635659075</v>
      </c>
      <c r="C30">
        <v>7.5000000000000011E-2</v>
      </c>
    </row>
    <row r="31" spans="1:3" x14ac:dyDescent="0.35">
      <c r="A31" s="11">
        <v>2.2000000000000002</v>
      </c>
      <c r="B31">
        <v>0.3390752128953104</v>
      </c>
      <c r="C31">
        <v>6.7500000000000004E-2</v>
      </c>
    </row>
    <row r="32" spans="1:3" x14ac:dyDescent="0.35">
      <c r="A32" s="11">
        <v>2.5</v>
      </c>
      <c r="B32">
        <v>0.37589892258424984</v>
      </c>
      <c r="C32">
        <v>6.0000000000000026E-2</v>
      </c>
    </row>
  </sheetData>
  <mergeCells count="1"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Price and Return</vt:lpstr>
      <vt:lpstr>Two-Asset portfolio</vt:lpstr>
      <vt:lpstr>Two-Asset portfolio problem</vt:lpstr>
      <vt:lpstr>Array function</vt:lpstr>
      <vt:lpstr>Frequency</vt:lpstr>
      <vt:lpstr>Homemade array</vt:lpstr>
      <vt:lpstr>Matrix</vt:lpstr>
      <vt:lpstr>Var-Cov</vt:lpstr>
      <vt:lpstr>mean</vt:lpstr>
      <vt:lpstr>Port1</vt:lpstr>
      <vt:lpstr>Port2</vt:lpstr>
      <vt:lpstr>VarCor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2019-04-22T01:53:43Z</dcterms:modified>
</cp:coreProperties>
</file>