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425020A-C2D4-4193-8C22-3E17C1B1687E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VarCor" sheetId="1" r:id="rId1"/>
    <sheet name="CML1" sheetId="2" r:id="rId2"/>
    <sheet name="CML 2" sheetId="4" r:id="rId3"/>
  </sheet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8" i="4" l="1"/>
  <c r="D58" i="4"/>
  <c r="C59" i="4"/>
  <c r="D59" i="4"/>
  <c r="C60" i="4"/>
  <c r="D60" i="4"/>
  <c r="D57" i="4"/>
  <c r="C57" i="4"/>
  <c r="G7" i="4"/>
  <c r="G6" i="4"/>
  <c r="G5" i="4"/>
  <c r="G4" i="4"/>
  <c r="I25" i="4"/>
  <c r="I30" i="4"/>
  <c r="I26" i="4"/>
  <c r="I27" i="4"/>
  <c r="H30" i="4"/>
  <c r="I20" i="4"/>
  <c r="I19" i="4" a="1"/>
  <c r="I19" i="4"/>
  <c r="I18" i="4"/>
  <c r="I13" i="4" a="1"/>
  <c r="I13" i="4"/>
  <c r="I14" i="4"/>
  <c r="I15" i="4"/>
  <c r="I16" i="4"/>
  <c r="C25" i="4"/>
  <c r="D30" i="4"/>
  <c r="C26" i="4"/>
  <c r="C27" i="4"/>
  <c r="C30" i="4"/>
  <c r="C21" i="4" a="1"/>
  <c r="C21" i="4"/>
  <c r="F20" i="4"/>
  <c r="C20" i="4"/>
  <c r="F19" i="4" a="1"/>
  <c r="F19" i="4"/>
  <c r="C19" i="4" a="1"/>
  <c r="C19" i="4"/>
  <c r="F18" i="4"/>
  <c r="C18" i="4"/>
  <c r="F13" i="4" a="1"/>
  <c r="F13" i="4"/>
  <c r="F14" i="4"/>
  <c r="F15" i="4"/>
  <c r="F16" i="4"/>
  <c r="C13" i="4" a="1"/>
  <c r="C13" i="4"/>
  <c r="C14" i="4"/>
  <c r="C15" i="4"/>
  <c r="C16" i="4"/>
  <c r="C57" i="2"/>
  <c r="D57" i="2"/>
  <c r="C58" i="2"/>
  <c r="D58" i="2"/>
  <c r="C59" i="2"/>
  <c r="D59" i="2"/>
  <c r="D56" i="2"/>
  <c r="C56" i="2"/>
  <c r="G7" i="2"/>
  <c r="G6" i="2"/>
  <c r="G5" i="2"/>
  <c r="G4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30" i="2"/>
  <c r="C24" i="2"/>
  <c r="D29" i="2"/>
  <c r="C25" i="2"/>
  <c r="C26" i="2"/>
  <c r="C29" i="2"/>
  <c r="C20" i="2" a="1"/>
  <c r="C20" i="2"/>
  <c r="F19" i="2"/>
  <c r="F18" i="2" a="1"/>
  <c r="F18" i="2"/>
  <c r="C19" i="2"/>
  <c r="C18" i="2" a="1"/>
  <c r="C18" i="2"/>
  <c r="F17" i="2"/>
  <c r="C17" i="2"/>
  <c r="F12" i="2" a="1"/>
  <c r="F12" i="2"/>
  <c r="F13" i="2"/>
  <c r="F14" i="2"/>
  <c r="F15" i="2"/>
  <c r="C12" i="2" a="1"/>
  <c r="C12" i="2"/>
  <c r="C13" i="2"/>
  <c r="C14" i="2"/>
  <c r="C15" i="2"/>
  <c r="C39" i="1" a="1"/>
  <c r="C39" i="1"/>
  <c r="D39" i="1"/>
  <c r="E39" i="1"/>
  <c r="F39" i="1"/>
  <c r="G39" i="1"/>
  <c r="H39" i="1"/>
  <c r="C40" i="1"/>
  <c r="D40" i="1"/>
  <c r="E40" i="1"/>
  <c r="F40" i="1"/>
  <c r="G40" i="1"/>
  <c r="H40" i="1"/>
  <c r="C41" i="1"/>
  <c r="D41" i="1"/>
  <c r="E41" i="1"/>
  <c r="F41" i="1"/>
  <c r="G41" i="1"/>
  <c r="H41" i="1"/>
  <c r="C42" i="1"/>
  <c r="D42" i="1"/>
  <c r="E42" i="1"/>
  <c r="F42" i="1"/>
  <c r="G42" i="1"/>
  <c r="H42" i="1"/>
  <c r="C43" i="1"/>
  <c r="D43" i="1"/>
  <c r="E43" i="1"/>
  <c r="F43" i="1"/>
  <c r="G43" i="1"/>
  <c r="H43" i="1"/>
  <c r="C44" i="1"/>
  <c r="D44" i="1"/>
  <c r="E44" i="1"/>
  <c r="F44" i="1"/>
  <c r="G44" i="1"/>
  <c r="H44" i="1"/>
  <c r="C31" i="1" a="1"/>
  <c r="C31" i="1"/>
  <c r="D31" i="1"/>
  <c r="E31" i="1"/>
  <c r="F31" i="1"/>
  <c r="G31" i="1"/>
  <c r="H31" i="1"/>
  <c r="I31" i="1"/>
  <c r="J31" i="1"/>
  <c r="K31" i="1"/>
  <c r="L31" i="1"/>
  <c r="M31" i="1"/>
  <c r="C32" i="1"/>
  <c r="D32" i="1"/>
  <c r="E32" i="1"/>
  <c r="F32" i="1"/>
  <c r="G32" i="1"/>
  <c r="H32" i="1"/>
  <c r="I32" i="1"/>
  <c r="J32" i="1"/>
  <c r="K32" i="1"/>
  <c r="L32" i="1"/>
  <c r="M32" i="1"/>
  <c r="C33" i="1"/>
  <c r="D33" i="1"/>
  <c r="E33" i="1"/>
  <c r="F33" i="1"/>
  <c r="G33" i="1"/>
  <c r="H33" i="1"/>
  <c r="I33" i="1"/>
  <c r="J33" i="1"/>
  <c r="K33" i="1"/>
  <c r="L33" i="1"/>
  <c r="M33" i="1"/>
  <c r="C34" i="1"/>
  <c r="D34" i="1"/>
  <c r="E34" i="1"/>
  <c r="F34" i="1"/>
  <c r="G34" i="1"/>
  <c r="H34" i="1"/>
  <c r="I34" i="1"/>
  <c r="J34" i="1"/>
  <c r="K34" i="1"/>
  <c r="L34" i="1"/>
  <c r="M34" i="1"/>
  <c r="C35" i="1"/>
  <c r="D35" i="1"/>
  <c r="E35" i="1"/>
  <c r="F35" i="1"/>
  <c r="G35" i="1"/>
  <c r="H35" i="1"/>
  <c r="I35" i="1"/>
  <c r="J35" i="1"/>
  <c r="K35" i="1"/>
  <c r="L35" i="1"/>
  <c r="M35" i="1"/>
  <c r="C36" i="1"/>
  <c r="D36" i="1"/>
  <c r="E36" i="1"/>
  <c r="F36" i="1"/>
  <c r="G36" i="1"/>
  <c r="H36" i="1"/>
  <c r="I36" i="1"/>
  <c r="J36" i="1"/>
  <c r="K36" i="1"/>
  <c r="L36" i="1"/>
  <c r="M36" i="1"/>
  <c r="C19" i="1"/>
  <c r="D19" i="1"/>
  <c r="E19" i="1"/>
  <c r="F19" i="1"/>
  <c r="G19" i="1"/>
  <c r="H19" i="1"/>
  <c r="C20" i="1"/>
  <c r="D20" i="1"/>
  <c r="E20" i="1"/>
  <c r="F20" i="1"/>
  <c r="G20" i="1"/>
  <c r="H20" i="1"/>
  <c r="C21" i="1"/>
  <c r="D21" i="1"/>
  <c r="E21" i="1"/>
  <c r="F21" i="1"/>
  <c r="G21" i="1"/>
  <c r="H21" i="1"/>
  <c r="C22" i="1"/>
  <c r="D22" i="1"/>
  <c r="E22" i="1"/>
  <c r="F22" i="1"/>
  <c r="G22" i="1"/>
  <c r="H22" i="1"/>
  <c r="C23" i="1"/>
  <c r="D23" i="1"/>
  <c r="E23" i="1"/>
  <c r="F23" i="1"/>
  <c r="G23" i="1"/>
  <c r="H23" i="1"/>
  <c r="C24" i="1"/>
  <c r="D24" i="1"/>
  <c r="E24" i="1"/>
  <c r="F24" i="1"/>
  <c r="G24" i="1"/>
  <c r="H24" i="1"/>
  <c r="C25" i="1"/>
  <c r="D25" i="1"/>
  <c r="E25" i="1"/>
  <c r="F25" i="1"/>
  <c r="G25" i="1"/>
  <c r="H25" i="1"/>
  <c r="C26" i="1"/>
  <c r="D26" i="1"/>
  <c r="E26" i="1"/>
  <c r="F26" i="1"/>
  <c r="G26" i="1"/>
  <c r="H26" i="1"/>
  <c r="C27" i="1"/>
  <c r="D27" i="1"/>
  <c r="E27" i="1"/>
  <c r="F27" i="1"/>
  <c r="G27" i="1"/>
  <c r="H27" i="1"/>
  <c r="C28" i="1"/>
  <c r="D28" i="1"/>
  <c r="E28" i="1"/>
  <c r="F28" i="1"/>
  <c r="G28" i="1"/>
  <c r="H28" i="1"/>
  <c r="D18" i="1"/>
  <c r="E18" i="1"/>
  <c r="F18" i="1"/>
  <c r="G18" i="1"/>
  <c r="H18" i="1"/>
  <c r="C18" i="1"/>
  <c r="H15" i="1"/>
  <c r="G15" i="1"/>
  <c r="F15" i="1"/>
  <c r="E15" i="1"/>
  <c r="D15" i="1"/>
  <c r="C15" i="1"/>
  <c r="D7" i="4"/>
  <c r="C7" i="4"/>
  <c r="B7" i="4"/>
  <c r="C6" i="4"/>
  <c r="B6" i="4"/>
  <c r="B5" i="4"/>
  <c r="D7" i="2"/>
  <c r="C7" i="2"/>
  <c r="B7" i="2"/>
  <c r="C6" i="2"/>
  <c r="B6" i="2"/>
  <c r="B5" i="2"/>
</calcChain>
</file>

<file path=xl/sharedStrings.xml><?xml version="1.0" encoding="utf-8"?>
<sst xmlns="http://schemas.openxmlformats.org/spreadsheetml/2006/main" count="122" uniqueCount="30">
  <si>
    <t>Mean returns</t>
  </si>
  <si>
    <t>Asset1</t>
  </si>
  <si>
    <t>Asset2</t>
  </si>
  <si>
    <t>Asset3</t>
  </si>
  <si>
    <t>Asset4</t>
  </si>
  <si>
    <t>Asset5</t>
  </si>
  <si>
    <t>Asset6</t>
  </si>
  <si>
    <t>A FOUR-ASSET PORTFOLIO PROBLEM</t>
  </si>
  <si>
    <t>Variance-covariance</t>
  </si>
  <si>
    <t>Constant</t>
  </si>
  <si>
    <t>Risk free rate</t>
  </si>
  <si>
    <t>Excess return</t>
  </si>
  <si>
    <t>VarCor</t>
  </si>
  <si>
    <t>Port 1</t>
  </si>
  <si>
    <t>Weight</t>
  </si>
  <si>
    <t>Port 2</t>
  </si>
  <si>
    <t>Asset 1</t>
  </si>
  <si>
    <t>Asset 2</t>
  </si>
  <si>
    <t>Asset 3</t>
  </si>
  <si>
    <t>Asset 4</t>
  </si>
  <si>
    <t>Mean</t>
  </si>
  <si>
    <t>Var</t>
  </si>
  <si>
    <t>Sigma</t>
  </si>
  <si>
    <t>Cov</t>
  </si>
  <si>
    <t>New Port</t>
  </si>
  <si>
    <t>Prop of Port 1</t>
  </si>
  <si>
    <t>CML</t>
  </si>
  <si>
    <t>Port with risk free asset</t>
  </si>
  <si>
    <t>Port 3</t>
  </si>
  <si>
    <t xml:space="preserve">Prop of Port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</si>
</sst>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Arial"/>
      <family val="2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/>
    </xf>
    <xf numFmtId="10" fontId="3" fillId="0" borderId="0" xfId="0" applyNumberFormat="1" applyFont="1"/>
    <xf numFmtId="10" fontId="3" fillId="0" borderId="0" xfId="0" quotePrefix="1" applyNumberFormat="1" applyFont="1"/>
    <xf numFmtId="0" fontId="2" fillId="0" borderId="0" xfId="0" applyFont="1"/>
    <xf numFmtId="0" fontId="4" fillId="0" borderId="0" xfId="0" applyFont="1"/>
    <xf numFmtId="10" fontId="3" fillId="0" borderId="0" xfId="1" applyNumberFormat="1" applyFont="1"/>
    <xf numFmtId="0" fontId="4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Alignment="1">
      <alignment horizontal="center"/>
    </xf>
    <xf numFmtId="0" fontId="9" fillId="0" borderId="0" xfId="0" applyFont="1" applyFill="1"/>
    <xf numFmtId="10" fontId="8" fillId="0" borderId="0" xfId="0" applyNumberFormat="1" applyFont="1" applyFill="1" applyBorder="1"/>
    <xf numFmtId="10" fontId="8" fillId="0" borderId="0" xfId="0" applyNumberFormat="1" applyFont="1" applyFill="1"/>
    <xf numFmtId="2" fontId="9" fillId="2" borderId="0" xfId="0" applyNumberFormat="1" applyFont="1" applyFill="1"/>
    <xf numFmtId="9" fontId="9" fillId="0" borderId="0" xfId="0" applyNumberFormat="1" applyFont="1" applyFill="1"/>
    <xf numFmtId="9" fontId="8" fillId="0" borderId="0" xfId="0" applyNumberFormat="1" applyFont="1" applyFill="1" applyBorder="1"/>
    <xf numFmtId="10" fontId="8" fillId="0" borderId="0" xfId="1" applyNumberFormat="1" applyFont="1" applyFill="1" applyBorder="1"/>
    <xf numFmtId="0" fontId="8" fillId="0" borderId="0" xfId="0" applyFont="1" applyFill="1" applyBorder="1" applyAlignment="1">
      <alignment horizontal="right"/>
    </xf>
    <xf numFmtId="10" fontId="9" fillId="0" borderId="0" xfId="1" applyNumberFormat="1" applyFont="1" applyFill="1"/>
    <xf numFmtId="0" fontId="3" fillId="0" borderId="0" xfId="0" applyFont="1" applyAlignment="1">
      <alignment horizontal="center"/>
    </xf>
    <xf numFmtId="10" fontId="8" fillId="0" borderId="0" xfId="1" applyNumberFormat="1" applyFont="1" applyFill="1" applyBorder="1" applyAlignment="1">
      <alignment horizontal="right" vertical="center"/>
    </xf>
    <xf numFmtId="10" fontId="8" fillId="0" borderId="0" xfId="1" applyNumberFormat="1" applyFont="1" applyFill="1" applyBorder="1" applyAlignment="1">
      <alignment horizontal="right"/>
    </xf>
    <xf numFmtId="2" fontId="8" fillId="0" borderId="0" xfId="0" applyNumberFormat="1" applyFont="1" applyFill="1" applyBorder="1"/>
    <xf numFmtId="0" fontId="9" fillId="0" borderId="0" xfId="0" applyFont="1" applyFill="1" applyAlignment="1">
      <alignment horizontal="right"/>
    </xf>
    <xf numFmtId="10" fontId="9" fillId="0" borderId="0" xfId="0" applyNumberFormat="1" applyFont="1" applyFill="1"/>
    <xf numFmtId="0" fontId="7" fillId="0" borderId="0" xfId="0" applyFont="1" applyFill="1" applyBorder="1" applyAlignment="1">
      <alignment horizontal="center"/>
    </xf>
  </cellXfs>
  <cellStyles count="3">
    <cellStyle name="Normal" xfId="0" builtinId="0"/>
    <cellStyle name="Percent" xfId="1" builtinId="5"/>
    <cellStyle name="Percent 2" xfId="2" xr:uid="{995A4196-4822-4701-B948-017B4B938B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'CML1'!$C$30:$C$54</c:f>
              <c:numCache>
                <c:formatCode>0.00%</c:formatCode>
                <c:ptCount val="25"/>
                <c:pt idx="0">
                  <c:v>0.89254093874394369</c:v>
                </c:pt>
                <c:pt idx="1">
                  <c:v>0.83500062959073351</c:v>
                </c:pt>
                <c:pt idx="2">
                  <c:v>0.77790270781214454</c:v>
                </c:pt>
                <c:pt idx="3">
                  <c:v>0.7213522312626176</c:v>
                </c:pt>
                <c:pt idx="4">
                  <c:v>0.66548877345541457</c:v>
                </c:pt>
                <c:pt idx="5">
                  <c:v>0.61050095902002643</c:v>
                </c:pt>
                <c:pt idx="6">
                  <c:v>0.55664834649453221</c:v>
                </c:pt>
                <c:pt idx="7">
                  <c:v>0.50429474483417558</c:v>
                </c:pt>
                <c:pt idx="8">
                  <c:v>0.45395907855354162</c:v>
                </c:pt>
                <c:pt idx="9">
                  <c:v>0.40639186465348887</c:v>
                </c:pt>
                <c:pt idx="10">
                  <c:v>0.36268401899372887</c:v>
                </c:pt>
                <c:pt idx="11">
                  <c:v>0.32439928318646466</c:v>
                </c:pt>
                <c:pt idx="12">
                  <c:v>0.29366637456795341</c:v>
                </c:pt>
                <c:pt idx="13">
                  <c:v>0.27304730632881857</c:v>
                </c:pt>
                <c:pt idx="14">
                  <c:v>0.26491427057919448</c:v>
                </c:pt>
                <c:pt idx="15">
                  <c:v>0.27039629683324895</c:v>
                </c:pt>
                <c:pt idx="16">
                  <c:v>0.28871887927066192</c:v>
                </c:pt>
                <c:pt idx="17">
                  <c:v>0.31766786503362965</c:v>
                </c:pt>
                <c:pt idx="18">
                  <c:v>0.35465053365853877</c:v>
                </c:pt>
                <c:pt idx="19">
                  <c:v>0.39743046800049603</c:v>
                </c:pt>
                <c:pt idx="20">
                  <c:v>0.44433635917786973</c:v>
                </c:pt>
                <c:pt idx="21">
                  <c:v>0.49419476990488409</c:v>
                </c:pt>
                <c:pt idx="22">
                  <c:v>0.54619775579617935</c:v>
                </c:pt>
                <c:pt idx="23">
                  <c:v>0.59978775712227461</c:v>
                </c:pt>
                <c:pt idx="24">
                  <c:v>0.65457510346200865</c:v>
                </c:pt>
              </c:numCache>
            </c:numRef>
          </c:xVal>
          <c:yVal>
            <c:numRef>
              <c:f>'CML1'!$D$30:$D$54</c:f>
              <c:numCache>
                <c:formatCode>0.00%</c:formatCode>
                <c:ptCount val="25"/>
                <c:pt idx="0">
                  <c:v>0.19375283147530217</c:v>
                </c:pt>
                <c:pt idx="1">
                  <c:v>0.18541714487148653</c:v>
                </c:pt>
                <c:pt idx="2">
                  <c:v>0.17708145826767094</c:v>
                </c:pt>
                <c:pt idx="3">
                  <c:v>0.16874577166385529</c:v>
                </c:pt>
                <c:pt idx="4">
                  <c:v>0.16041008506003962</c:v>
                </c:pt>
                <c:pt idx="5">
                  <c:v>0.152074398456224</c:v>
                </c:pt>
                <c:pt idx="6">
                  <c:v>0.14373871185240836</c:v>
                </c:pt>
                <c:pt idx="7">
                  <c:v>0.13540302524859274</c:v>
                </c:pt>
                <c:pt idx="8">
                  <c:v>0.12706733864477709</c:v>
                </c:pt>
                <c:pt idx="9">
                  <c:v>0.11873165204096146</c:v>
                </c:pt>
                <c:pt idx="10">
                  <c:v>0.11039596543714583</c:v>
                </c:pt>
                <c:pt idx="11">
                  <c:v>0.10206027883333019</c:v>
                </c:pt>
                <c:pt idx="12">
                  <c:v>9.3724592229514556E-2</c:v>
                </c:pt>
                <c:pt idx="13">
                  <c:v>8.5388905625698924E-2</c:v>
                </c:pt>
                <c:pt idx="14">
                  <c:v>7.7053219021883279E-2</c:v>
                </c:pt>
                <c:pt idx="15">
                  <c:v>6.8717532418067648E-2</c:v>
                </c:pt>
                <c:pt idx="16">
                  <c:v>6.0381845814252016E-2</c:v>
                </c:pt>
                <c:pt idx="17">
                  <c:v>5.2046159210436371E-2</c:v>
                </c:pt>
                <c:pt idx="18">
                  <c:v>4.3710472606620754E-2</c:v>
                </c:pt>
                <c:pt idx="19">
                  <c:v>3.5374786002805136E-2</c:v>
                </c:pt>
                <c:pt idx="20">
                  <c:v>2.7039099398989463E-2</c:v>
                </c:pt>
                <c:pt idx="21">
                  <c:v>1.8703412795173846E-2</c:v>
                </c:pt>
                <c:pt idx="22">
                  <c:v>1.0367726191358173E-2</c:v>
                </c:pt>
                <c:pt idx="23">
                  <c:v>2.0320395875426112E-3</c:v>
                </c:pt>
                <c:pt idx="24">
                  <c:v>-6.3036470162730618E-3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D3-44FC-B8E9-E9DEBE51E76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'CML1'!$C$30:$C$54</c:f>
              <c:numCache>
                <c:formatCode>0.00%</c:formatCode>
                <c:ptCount val="25"/>
                <c:pt idx="0">
                  <c:v>0.89254093874394369</c:v>
                </c:pt>
                <c:pt idx="1">
                  <c:v>0.83500062959073351</c:v>
                </c:pt>
                <c:pt idx="2">
                  <c:v>0.77790270781214454</c:v>
                </c:pt>
                <c:pt idx="3">
                  <c:v>0.7213522312626176</c:v>
                </c:pt>
                <c:pt idx="4">
                  <c:v>0.66548877345541457</c:v>
                </c:pt>
                <c:pt idx="5">
                  <c:v>0.61050095902002643</c:v>
                </c:pt>
                <c:pt idx="6">
                  <c:v>0.55664834649453221</c:v>
                </c:pt>
                <c:pt idx="7">
                  <c:v>0.50429474483417558</c:v>
                </c:pt>
                <c:pt idx="8">
                  <c:v>0.45395907855354162</c:v>
                </c:pt>
                <c:pt idx="9">
                  <c:v>0.40639186465348887</c:v>
                </c:pt>
                <c:pt idx="10">
                  <c:v>0.36268401899372887</c:v>
                </c:pt>
                <c:pt idx="11">
                  <c:v>0.32439928318646466</c:v>
                </c:pt>
                <c:pt idx="12">
                  <c:v>0.29366637456795341</c:v>
                </c:pt>
                <c:pt idx="13">
                  <c:v>0.27304730632881857</c:v>
                </c:pt>
                <c:pt idx="14">
                  <c:v>0.26491427057919448</c:v>
                </c:pt>
                <c:pt idx="15">
                  <c:v>0.27039629683324895</c:v>
                </c:pt>
                <c:pt idx="16">
                  <c:v>0.28871887927066192</c:v>
                </c:pt>
                <c:pt idx="17">
                  <c:v>0.31766786503362965</c:v>
                </c:pt>
                <c:pt idx="18">
                  <c:v>0.35465053365853877</c:v>
                </c:pt>
                <c:pt idx="19">
                  <c:v>0.39743046800049603</c:v>
                </c:pt>
                <c:pt idx="20">
                  <c:v>0.44433635917786973</c:v>
                </c:pt>
                <c:pt idx="21">
                  <c:v>0.49419476990488409</c:v>
                </c:pt>
                <c:pt idx="22">
                  <c:v>0.54619775579617935</c:v>
                </c:pt>
                <c:pt idx="23">
                  <c:v>0.59978775712227461</c:v>
                </c:pt>
                <c:pt idx="24">
                  <c:v>0.65457510346200865</c:v>
                </c:pt>
              </c:numCache>
            </c:numRef>
          </c:xVal>
          <c:yVal>
            <c:numRef>
              <c:f>'CML1'!$E$30:$E$54</c:f>
              <c:numCache>
                <c:formatCode>0.00%</c:formatCode>
                <c:ptCount val="25"/>
                <c:pt idx="0">
                  <c:v>0.19863040240146063</c:v>
                </c:pt>
                <c:pt idx="1">
                  <c:v>0.18904850096422071</c:v>
                </c:pt>
                <c:pt idx="2">
                  <c:v>0.17954026809572993</c:v>
                </c:pt>
                <c:pt idx="3">
                  <c:v>0.17012319855785646</c:v>
                </c:pt>
                <c:pt idx="4">
                  <c:v>0.1608205348334269</c:v>
                </c:pt>
                <c:pt idx="5">
                  <c:v>0.15166368764363847</c:v>
                </c:pt>
                <c:pt idx="6">
                  <c:v>0.14269587998061048</c:v>
                </c:pt>
                <c:pt idx="7">
                  <c:v>0.1339776951398175</c:v>
                </c:pt>
                <c:pt idx="8">
                  <c:v>0.12559554703917719</c:v>
                </c:pt>
                <c:pt idx="9">
                  <c:v>0.11767441554124212</c:v>
                </c:pt>
                <c:pt idx="10">
                  <c:v>0.11039596543714583</c:v>
                </c:pt>
                <c:pt idx="11">
                  <c:v>0.1040205988384158</c:v>
                </c:pt>
                <c:pt idx="12">
                  <c:v>9.8902800453318868E-2</c:v>
                </c:pt>
                <c:pt idx="13">
                  <c:v>9.5469209593230631E-2</c:v>
                </c:pt>
                <c:pt idx="14">
                  <c:v>9.4114855609296583E-2</c:v>
                </c:pt>
                <c:pt idx="15">
                  <c:v>9.5027750169922709E-2</c:v>
                </c:pt>
                <c:pt idx="16">
                  <c:v>9.8078918673788845E-2</c:v>
                </c:pt>
                <c:pt idx="17">
                  <c:v>0.10289964926024145</c:v>
                </c:pt>
                <c:pt idx="18">
                  <c:v>0.10905818908849357</c:v>
                </c:pt>
                <c:pt idx="19">
                  <c:v>0.11618211873692093</c:v>
                </c:pt>
                <c:pt idx="20">
                  <c:v>0.12399312345173349</c:v>
                </c:pt>
                <c:pt idx="21">
                  <c:v>0.13229579655923496</c:v>
                </c:pt>
                <c:pt idx="22">
                  <c:v>0.14095559510021605</c:v>
                </c:pt>
                <c:pt idx="23">
                  <c:v>0.14987967142662129</c:v>
                </c:pt>
                <c:pt idx="24">
                  <c:v>0.15900313566170998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D3-44FC-B8E9-E9DEBE51E766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'CML1'!$C$56:$C$59</c:f>
              <c:numCache>
                <c:formatCode>0.00%</c:formatCode>
                <c:ptCount val="4"/>
                <c:pt idx="0">
                  <c:v>0.31622776601683794</c:v>
                </c:pt>
                <c:pt idx="1">
                  <c:v>0.54772255750516607</c:v>
                </c:pt>
                <c:pt idx="2">
                  <c:v>0.63245553203367588</c:v>
                </c:pt>
                <c:pt idx="3">
                  <c:v>0.70710678118654757</c:v>
                </c:pt>
              </c:numCache>
            </c:numRef>
          </c:xVal>
          <c:yVal>
            <c:numRef>
              <c:f>'CML1'!$D$56:$D$59</c:f>
              <c:numCache>
                <c:formatCode>0.00%</c:formatCode>
                <c:ptCount val="4"/>
                <c:pt idx="0">
                  <c:v>0.06</c:v>
                </c:pt>
                <c:pt idx="1">
                  <c:v>0.08</c:v>
                </c:pt>
                <c:pt idx="2">
                  <c:v>0.1</c:v>
                </c:pt>
                <c:pt idx="3">
                  <c:v>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2D3-44FC-B8E9-E9DEBE51E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7027552"/>
        <c:axId val="1312960768"/>
      </c:scatterChart>
      <c:valAx>
        <c:axId val="1307027552"/>
        <c:scaling>
          <c:orientation val="minMax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960768"/>
        <c:crosses val="autoZero"/>
        <c:crossBetween val="midCat"/>
      </c:valAx>
      <c:valAx>
        <c:axId val="1312960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027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'CML 2'!$C$31:$C$55</c:f>
              <c:numCache>
                <c:formatCode>0.00%</c:formatCode>
                <c:ptCount val="25"/>
                <c:pt idx="0">
                  <c:v>0.41708659656278735</c:v>
                </c:pt>
                <c:pt idx="1">
                  <c:v>0.38890335665635872</c:v>
                </c:pt>
                <c:pt idx="2">
                  <c:v>0.36239671132454332</c:v>
                </c:pt>
                <c:pt idx="3">
                  <c:v>0.33796138198485548</c:v>
                </c:pt>
                <c:pt idx="4">
                  <c:v>0.31607812138993485</c:v>
                </c:pt>
                <c:pt idx="5">
                  <c:v>0.29731099156216045</c:v>
                </c:pt>
                <c:pt idx="6">
                  <c:v>0.28228219277872901</c:v>
                </c:pt>
                <c:pt idx="7">
                  <c:v>0.27161297978975119</c:v>
                </c:pt>
                <c:pt idx="8">
                  <c:v>0.26582879639831303</c:v>
                </c:pt>
                <c:pt idx="9">
                  <c:v>0.26524941276634628</c:v>
                </c:pt>
                <c:pt idx="10">
                  <c:v>0.26990834875048808</c:v>
                </c:pt>
                <c:pt idx="11">
                  <c:v>0.27954381812436208</c:v>
                </c:pt>
                <c:pt idx="12">
                  <c:v>0.29366637456795341</c:v>
                </c:pt>
                <c:pt idx="13">
                  <c:v>0.31166664342889239</c:v>
                </c:pt>
                <c:pt idx="14">
                  <c:v>0.33291623191816133</c:v>
                </c:pt>
                <c:pt idx="15">
                  <c:v>0.35683511892322123</c:v>
                </c:pt>
                <c:pt idx="16">
                  <c:v>0.38292342640966687</c:v>
                </c:pt>
                <c:pt idx="17">
                  <c:v>0.41076801562889181</c:v>
                </c:pt>
                <c:pt idx="18">
                  <c:v>0.44003561061359936</c:v>
                </c:pt>
                <c:pt idx="19">
                  <c:v>0.47046070858943867</c:v>
                </c:pt>
                <c:pt idx="20">
                  <c:v>0.50183282258026718</c:v>
                </c:pt>
                <c:pt idx="21">
                  <c:v>0.53398506447773153</c:v>
                </c:pt>
                <c:pt idx="22">
                  <c:v>0.56678468586025144</c:v>
                </c:pt>
                <c:pt idx="23">
                  <c:v>0.60012554931458173</c:v>
                </c:pt>
                <c:pt idx="24">
                  <c:v>0.6339222614237181</c:v>
                </c:pt>
              </c:numCache>
            </c:numRef>
          </c:xVal>
          <c:yVal>
            <c:numRef>
              <c:f>'CML 2'!$D$31:$D$55</c:f>
              <c:numCache>
                <c:formatCode>0.00%</c:formatCode>
                <c:ptCount val="25"/>
                <c:pt idx="0">
                  <c:v>3.1805836986728814E-2</c:v>
                </c:pt>
                <c:pt idx="1">
                  <c:v>3.6965733256960953E-2</c:v>
                </c:pt>
                <c:pt idx="2">
                  <c:v>4.2125629527193093E-2</c:v>
                </c:pt>
                <c:pt idx="3">
                  <c:v>4.7285525797425246E-2</c:v>
                </c:pt>
                <c:pt idx="4">
                  <c:v>5.2445422067657385E-2</c:v>
                </c:pt>
                <c:pt idx="5">
                  <c:v>5.7605318337889524E-2</c:v>
                </c:pt>
                <c:pt idx="6">
                  <c:v>6.2765214608121678E-2</c:v>
                </c:pt>
                <c:pt idx="7">
                  <c:v>6.7925110878353817E-2</c:v>
                </c:pt>
                <c:pt idx="8">
                  <c:v>7.308500714858597E-2</c:v>
                </c:pt>
                <c:pt idx="9">
                  <c:v>7.8244903418818124E-2</c:v>
                </c:pt>
                <c:pt idx="10">
                  <c:v>8.3404799689050263E-2</c:v>
                </c:pt>
                <c:pt idx="11">
                  <c:v>8.8564695959282402E-2</c:v>
                </c:pt>
                <c:pt idx="12">
                  <c:v>9.3724592229514556E-2</c:v>
                </c:pt>
                <c:pt idx="13">
                  <c:v>9.8884488499746709E-2</c:v>
                </c:pt>
                <c:pt idx="14">
                  <c:v>0.10404438476997885</c:v>
                </c:pt>
                <c:pt idx="15">
                  <c:v>0.10920428104021099</c:v>
                </c:pt>
                <c:pt idx="16">
                  <c:v>0.11436417731044314</c:v>
                </c:pt>
                <c:pt idx="17">
                  <c:v>0.11952407358067529</c:v>
                </c:pt>
                <c:pt idx="18">
                  <c:v>0.12468396985090743</c:v>
                </c:pt>
                <c:pt idx="19">
                  <c:v>0.1298438661211396</c:v>
                </c:pt>
                <c:pt idx="20">
                  <c:v>0.13500376239137171</c:v>
                </c:pt>
                <c:pt idx="21">
                  <c:v>0.14016365866160388</c:v>
                </c:pt>
                <c:pt idx="22">
                  <c:v>0.14532355493183602</c:v>
                </c:pt>
                <c:pt idx="23">
                  <c:v>0.15048345120206819</c:v>
                </c:pt>
                <c:pt idx="24">
                  <c:v>0.1556433474723003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C66-421C-9BBE-6C55AFBCE68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'CML 2'!$H$31:$H$51</c:f>
              <c:numCache>
                <c:formatCode>0.00%</c:formatCode>
                <c:ptCount val="21"/>
                <c:pt idx="0">
                  <c:v>0</c:v>
                </c:pt>
                <c:pt idx="1">
                  <c:v>3.2524081920054883E-2</c:v>
                </c:pt>
                <c:pt idx="2">
                  <c:v>6.5048163840109766E-2</c:v>
                </c:pt>
                <c:pt idx="3">
                  <c:v>9.7572245760164628E-2</c:v>
                </c:pt>
                <c:pt idx="4">
                  <c:v>0.13009632768021953</c:v>
                </c:pt>
                <c:pt idx="5">
                  <c:v>0.16262040960027438</c:v>
                </c:pt>
                <c:pt idx="6">
                  <c:v>0.19514449152032926</c:v>
                </c:pt>
                <c:pt idx="7">
                  <c:v>0.22766857344038413</c:v>
                </c:pt>
                <c:pt idx="8">
                  <c:v>0.26019265536043906</c:v>
                </c:pt>
                <c:pt idx="9">
                  <c:v>0.29271673728049391</c:v>
                </c:pt>
                <c:pt idx="10">
                  <c:v>0.32524081920054876</c:v>
                </c:pt>
                <c:pt idx="11">
                  <c:v>0.35776490112060372</c:v>
                </c:pt>
                <c:pt idx="12">
                  <c:v>0.39028898304065851</c:v>
                </c:pt>
                <c:pt idx="13">
                  <c:v>0.42281306496071341</c:v>
                </c:pt>
                <c:pt idx="14">
                  <c:v>0.45533714688076826</c:v>
                </c:pt>
                <c:pt idx="15">
                  <c:v>0.48786122880082317</c:v>
                </c:pt>
                <c:pt idx="16">
                  <c:v>0.52038531072087812</c:v>
                </c:pt>
                <c:pt idx="17">
                  <c:v>0.55290939264093286</c:v>
                </c:pt>
                <c:pt idx="18">
                  <c:v>0.58543347456098782</c:v>
                </c:pt>
                <c:pt idx="19">
                  <c:v>0.61795755648104267</c:v>
                </c:pt>
                <c:pt idx="20">
                  <c:v>0.65048163840109752</c:v>
                </c:pt>
              </c:numCache>
            </c:numRef>
          </c:xVal>
          <c:yVal>
            <c:numRef>
              <c:f>'CML 2'!$I$31:$I$51</c:f>
              <c:numCache>
                <c:formatCode>0.00%</c:formatCode>
                <c:ptCount val="21"/>
                <c:pt idx="0">
                  <c:v>2.5000000000000001E-2</c:v>
                </c:pt>
                <c:pt idx="1">
                  <c:v>3.2726069802418781E-2</c:v>
                </c:pt>
                <c:pt idx="2">
                  <c:v>4.0452139604837553E-2</c:v>
                </c:pt>
                <c:pt idx="3">
                  <c:v>4.8178209407256312E-2</c:v>
                </c:pt>
                <c:pt idx="4">
                  <c:v>5.5904279209675098E-2</c:v>
                </c:pt>
                <c:pt idx="5">
                  <c:v>6.363034901209387E-2</c:v>
                </c:pt>
                <c:pt idx="6">
                  <c:v>7.1356418814512629E-2</c:v>
                </c:pt>
                <c:pt idx="7">
                  <c:v>7.9082488616931415E-2</c:v>
                </c:pt>
                <c:pt idx="8">
                  <c:v>8.6808558419350201E-2</c:v>
                </c:pt>
                <c:pt idx="9">
                  <c:v>9.453462822176896E-2</c:v>
                </c:pt>
                <c:pt idx="10">
                  <c:v>0.10226069802418773</c:v>
                </c:pt>
                <c:pt idx="11">
                  <c:v>0.10998676782660652</c:v>
                </c:pt>
                <c:pt idx="12">
                  <c:v>0.11771283762902526</c:v>
                </c:pt>
                <c:pt idx="13">
                  <c:v>0.12543890743144406</c:v>
                </c:pt>
                <c:pt idx="14">
                  <c:v>0.13316497723386281</c:v>
                </c:pt>
                <c:pt idx="15">
                  <c:v>0.14089104703628158</c:v>
                </c:pt>
                <c:pt idx="16">
                  <c:v>0.14861711683870038</c:v>
                </c:pt>
                <c:pt idx="17">
                  <c:v>0.15634318664111915</c:v>
                </c:pt>
                <c:pt idx="18">
                  <c:v>0.16406925644353793</c:v>
                </c:pt>
                <c:pt idx="19">
                  <c:v>0.1717953262459567</c:v>
                </c:pt>
                <c:pt idx="20">
                  <c:v>0.17952139604837547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C66-421C-9BBE-6C55AFBCE68F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'CML 2'!$C$57:$C$60</c:f>
              <c:numCache>
                <c:formatCode>0.00%</c:formatCode>
                <c:ptCount val="4"/>
                <c:pt idx="0">
                  <c:v>0.31622776601683794</c:v>
                </c:pt>
                <c:pt idx="1">
                  <c:v>0.54772255750516607</c:v>
                </c:pt>
                <c:pt idx="2">
                  <c:v>0.63245553203367588</c:v>
                </c:pt>
                <c:pt idx="3">
                  <c:v>0.70710678118654757</c:v>
                </c:pt>
              </c:numCache>
            </c:numRef>
          </c:xVal>
          <c:yVal>
            <c:numRef>
              <c:f>'CML 2'!$D$57:$D$60</c:f>
              <c:numCache>
                <c:formatCode>0.00%</c:formatCode>
                <c:ptCount val="4"/>
                <c:pt idx="0">
                  <c:v>0.06</c:v>
                </c:pt>
                <c:pt idx="1">
                  <c:v>0.08</c:v>
                </c:pt>
                <c:pt idx="2">
                  <c:v>0.1</c:v>
                </c:pt>
                <c:pt idx="3">
                  <c:v>0.15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C66-421C-9BBE-6C55AFBCE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6321744"/>
        <c:axId val="1313002368"/>
      </c:scatterChart>
      <c:valAx>
        <c:axId val="1386321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3002368"/>
        <c:crosses val="autoZero"/>
        <c:crossBetween val="midCat"/>
      </c:valAx>
      <c:valAx>
        <c:axId val="131300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321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286552</xdr:colOff>
      <xdr:row>29</xdr:row>
      <xdr:rowOff>109710</xdr:rowOff>
    </xdr:from>
    <xdr:to>
      <xdr:col>14</xdr:col>
      <xdr:colOff>381000</xdr:colOff>
      <xdr:row>49</xdr:row>
      <xdr:rowOff>173182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117368-65CC-4D3F-9589-5C66ACDC52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52294</xdr:colOff>
      <xdr:row>30</xdr:row>
      <xdr:rowOff>25400</xdr:rowOff>
    </xdr:from>
    <xdr:to>
      <xdr:col>16</xdr:col>
      <xdr:colOff>336176</xdr:colOff>
      <xdr:row>43</xdr:row>
      <xdr:rowOff>49306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E4244B-5B28-4352-98B8-766F4512B8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4"/>
  <sheetViews>
    <sheetView topLeftCell="A33" zoomScaleNormal="100" workbookViewId="0">
      <selection activeCell="K43" sqref="K43"/>
    </sheetView>
  </sheetViews>
  <sheetFormatPr defaultRowHeight="13" x14ac:dyDescent="0.3"/>
  <cols>
    <col min="1" max="1" width="8.7265625" style="3"/>
    <col min="2" max="2" width="12.26953125" style="3" bestFit="1" customWidth="1"/>
    <col min="3" max="13" width="7.81640625" style="3" customWidth="1"/>
    <col min="14" max="16384" width="8.7265625" style="3"/>
  </cols>
  <sheetData>
    <row r="2" spans="2:8" x14ac:dyDescent="0.3">
      <c r="B2" s="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x14ac:dyDescent="0.3">
      <c r="B3" s="4">
        <v>1982</v>
      </c>
      <c r="C3" s="5">
        <v>0.36666666666666653</v>
      </c>
      <c r="D3" s="5">
        <v>1.9607843137256229E-3</v>
      </c>
      <c r="E3" s="5">
        <v>0.41538461538461513</v>
      </c>
      <c r="F3" s="6">
        <v>0.21915254237288148</v>
      </c>
      <c r="G3" s="5">
        <v>0.26129032258064516</v>
      </c>
      <c r="H3" s="5">
        <v>0.22500000000000001</v>
      </c>
    </row>
    <row r="4" spans="2:8" x14ac:dyDescent="0.3">
      <c r="B4" s="4">
        <v>1983</v>
      </c>
      <c r="C4" s="5">
        <v>1.2282051282051281</v>
      </c>
      <c r="D4" s="5">
        <v>0.61428571428571399</v>
      </c>
      <c r="E4" s="5">
        <v>1.9509433962264151</v>
      </c>
      <c r="F4" s="5">
        <v>0.62271062271062272</v>
      </c>
      <c r="G4" s="5">
        <v>0.73376623376623396</v>
      </c>
      <c r="H4" s="5">
        <v>1.1789473684210525</v>
      </c>
    </row>
    <row r="5" spans="2:8" x14ac:dyDescent="0.3">
      <c r="B5" s="4">
        <v>1984</v>
      </c>
      <c r="C5" s="5">
        <v>0.14437869822485216</v>
      </c>
      <c r="D5" s="5">
        <v>0.63506493506493544</v>
      </c>
      <c r="E5" s="5">
        <v>-0.38376623376623381</v>
      </c>
      <c r="F5" s="5">
        <v>-1.2740046838407489E-2</v>
      </c>
      <c r="G5" s="5">
        <v>0.45151515151515142</v>
      </c>
      <c r="H5" s="5">
        <v>7.8048780487804947E-2</v>
      </c>
    </row>
    <row r="6" spans="2:8" x14ac:dyDescent="0.3">
      <c r="B6" s="4">
        <v>1985</v>
      </c>
      <c r="C6" s="5">
        <v>0.21390374331550802</v>
      </c>
      <c r="D6" s="5">
        <v>0.28421052631578941</v>
      </c>
      <c r="E6" s="5">
        <v>1.3043478260869674E-2</v>
      </c>
      <c r="F6" s="5">
        <v>0.81171215880893299</v>
      </c>
      <c r="G6" s="5">
        <v>0.24274406332453835</v>
      </c>
      <c r="H6" s="5">
        <v>0.38139534883720927</v>
      </c>
    </row>
    <row r="7" spans="2:8" x14ac:dyDescent="0.3">
      <c r="B7" s="4">
        <v>1986</v>
      </c>
      <c r="C7" s="5">
        <v>0.45363636363636384</v>
      </c>
      <c r="D7" s="5">
        <v>-7.4358974358974469E-2</v>
      </c>
      <c r="E7" s="5">
        <v>0.21888888888888897</v>
      </c>
      <c r="F7" s="5">
        <v>0.19830747531734841</v>
      </c>
      <c r="G7" s="5">
        <v>0.10732758620689664</v>
      </c>
      <c r="H7" s="5">
        <v>0.54482758620689675</v>
      </c>
    </row>
    <row r="8" spans="2:8" x14ac:dyDescent="0.3">
      <c r="B8" s="4">
        <v>1987</v>
      </c>
      <c r="C8" s="5">
        <v>0.20192307692307682</v>
      </c>
      <c r="D8" s="5">
        <v>0.48268551236749091</v>
      </c>
      <c r="E8" s="5">
        <v>9.1079812206572824E-2</v>
      </c>
      <c r="F8" s="5">
        <v>-0.10213592233009705</v>
      </c>
      <c r="G8" s="5">
        <v>-0.11920792079207913</v>
      </c>
      <c r="H8" s="5">
        <v>0.26818181818181808</v>
      </c>
    </row>
    <row r="9" spans="2:8" x14ac:dyDescent="0.3">
      <c r="B9" s="4">
        <v>1988</v>
      </c>
      <c r="C9" s="5">
        <v>-8.9373297002724825E-2</v>
      </c>
      <c r="D9" s="5">
        <v>-0.11283292978208224</v>
      </c>
      <c r="E9" s="5">
        <v>0.12654867256637164</v>
      </c>
      <c r="F9" s="5">
        <v>0.13772727272727278</v>
      </c>
      <c r="G9" s="5">
        <v>7.0642201834862348E-2</v>
      </c>
      <c r="H9" s="5">
        <v>-6.23853211009174E-2</v>
      </c>
    </row>
    <row r="10" spans="2:8" x14ac:dyDescent="0.3">
      <c r="B10" s="4">
        <v>1989</v>
      </c>
      <c r="C10" s="5">
        <v>0.27015384615384619</v>
      </c>
      <c r="D10" s="5">
        <v>0.1284916201117319</v>
      </c>
      <c r="E10" s="5">
        <v>0.12081632653061228</v>
      </c>
      <c r="F10" s="5">
        <v>0.32547368421052636</v>
      </c>
      <c r="G10" s="5">
        <v>-7.5545851528384306E-2</v>
      </c>
      <c r="H10" s="5">
        <v>1.2303030303030305</v>
      </c>
    </row>
    <row r="11" spans="2:8" x14ac:dyDescent="0.3">
      <c r="B11" s="4">
        <v>1990</v>
      </c>
      <c r="C11" s="5">
        <v>-0.11641791044776136</v>
      </c>
      <c r="D11" s="5">
        <v>2.4242424242424083E-2</v>
      </c>
      <c r="E11" s="5">
        <v>-0.17132075471698111</v>
      </c>
      <c r="F11" s="5">
        <v>-6.483333333333334E-2</v>
      </c>
      <c r="G11" s="5">
        <v>1.3075060532687631E-2</v>
      </c>
      <c r="H11" s="5">
        <v>0.15483870967741931</v>
      </c>
    </row>
    <row r="12" spans="2:8" x14ac:dyDescent="0.3">
      <c r="B12" s="4">
        <v>1991</v>
      </c>
      <c r="C12" s="5">
        <v>0.20290697674418617</v>
      </c>
      <c r="D12" s="5">
        <v>6.9035532994923834E-2</v>
      </c>
      <c r="E12" s="5">
        <v>3.6190476190476266E-2</v>
      </c>
      <c r="F12" s="5">
        <v>0.50123222748815166</v>
      </c>
      <c r="G12" s="5">
        <v>-5.5392156862745054E-2</v>
      </c>
      <c r="H12" s="5">
        <v>0.19918699186991862</v>
      </c>
    </row>
    <row r="13" spans="2:8" x14ac:dyDescent="0.3">
      <c r="B13" s="4">
        <v>1992</v>
      </c>
      <c r="C13" s="5">
        <v>0.34079601990049757</v>
      </c>
      <c r="D13" s="5">
        <v>0.22205882352941184</v>
      </c>
      <c r="E13" s="5">
        <v>0.33461538461538465</v>
      </c>
      <c r="F13" s="5">
        <v>0.84396039603960404</v>
      </c>
      <c r="G13" s="5">
        <v>5.7066666666666682E-2</v>
      </c>
      <c r="H13" s="5">
        <v>0.62758620689655154</v>
      </c>
    </row>
    <row r="14" spans="2:8" x14ac:dyDescent="0.3">
      <c r="B14" s="4"/>
      <c r="C14" s="5"/>
      <c r="D14" s="5"/>
      <c r="E14" s="5"/>
      <c r="F14" s="5"/>
      <c r="G14" s="5"/>
      <c r="H14" s="5"/>
    </row>
    <row r="15" spans="2:8" x14ac:dyDescent="0.3">
      <c r="B15" s="7" t="s">
        <v>0</v>
      </c>
      <c r="C15" s="5">
        <f>AVERAGE(C3:C13)</f>
        <v>0.29243448293814894</v>
      </c>
      <c r="D15" s="5">
        <f>AVERAGE(D3:D13)</f>
        <v>0.20680399718955364</v>
      </c>
      <c r="E15" s="5">
        <f>AVERAGE(E3:E13)</f>
        <v>0.25022036930790836</v>
      </c>
      <c r="F15" s="5">
        <f>AVERAGE(F3:F13)</f>
        <v>0.31641518883395475</v>
      </c>
      <c r="G15" s="5">
        <f>AVERAGE(G3:G13)</f>
        <v>0.15338921429495214</v>
      </c>
      <c r="H15" s="5">
        <f>AVERAGE(H3:H13)</f>
        <v>0.43872095634370767</v>
      </c>
    </row>
    <row r="16" spans="2:8" x14ac:dyDescent="0.3">
      <c r="B16" s="8"/>
    </row>
    <row r="17" spans="2:13" x14ac:dyDescent="0.3">
      <c r="B17" s="3" t="s">
        <v>11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</row>
    <row r="18" spans="2:13" x14ac:dyDescent="0.3">
      <c r="B18" s="4">
        <v>1982</v>
      </c>
      <c r="C18" s="5">
        <f>C3-C$15</f>
        <v>7.4232183728517587E-2</v>
      </c>
      <c r="D18" s="5">
        <f t="shared" ref="D18:H18" si="0">D3-D$15</f>
        <v>-0.20484321287582802</v>
      </c>
      <c r="E18" s="5">
        <f t="shared" si="0"/>
        <v>0.16516424607670677</v>
      </c>
      <c r="F18" s="5">
        <f t="shared" si="0"/>
        <v>-9.7262646461073271E-2</v>
      </c>
      <c r="G18" s="5">
        <f t="shared" si="0"/>
        <v>0.10790110828569302</v>
      </c>
      <c r="H18" s="5">
        <f t="shared" si="0"/>
        <v>-0.21372095634370766</v>
      </c>
    </row>
    <row r="19" spans="2:13" x14ac:dyDescent="0.3">
      <c r="B19" s="4">
        <v>1983</v>
      </c>
      <c r="C19" s="5">
        <f t="shared" ref="C19:H19" si="1">C4-C$15</f>
        <v>0.93577064526697917</v>
      </c>
      <c r="D19" s="5">
        <f t="shared" si="1"/>
        <v>0.40748171709616032</v>
      </c>
      <c r="E19" s="5">
        <f t="shared" si="1"/>
        <v>1.7007230269185067</v>
      </c>
      <c r="F19" s="5">
        <f t="shared" si="1"/>
        <v>0.30629543387666797</v>
      </c>
      <c r="G19" s="5">
        <f t="shared" si="1"/>
        <v>0.58037701947128184</v>
      </c>
      <c r="H19" s="5">
        <f t="shared" si="1"/>
        <v>0.74022641207734485</v>
      </c>
    </row>
    <row r="20" spans="2:13" x14ac:dyDescent="0.3">
      <c r="B20" s="4">
        <v>1984</v>
      </c>
      <c r="C20" s="5">
        <f t="shared" ref="C20:H20" si="2">C5-C$15</f>
        <v>-0.14805578471329678</v>
      </c>
      <c r="D20" s="5">
        <f t="shared" si="2"/>
        <v>0.42826093787538178</v>
      </c>
      <c r="E20" s="5">
        <f t="shared" si="2"/>
        <v>-0.63398660307414212</v>
      </c>
      <c r="F20" s="5">
        <f t="shared" si="2"/>
        <v>-0.32915523567236227</v>
      </c>
      <c r="G20" s="5">
        <f t="shared" si="2"/>
        <v>0.29812593722019931</v>
      </c>
      <c r="H20" s="5">
        <f t="shared" si="2"/>
        <v>-0.36067217585590272</v>
      </c>
    </row>
    <row r="21" spans="2:13" x14ac:dyDescent="0.3">
      <c r="B21" s="4">
        <v>1985</v>
      </c>
      <c r="C21" s="5">
        <f t="shared" ref="C21:H21" si="3">C6-C$15</f>
        <v>-7.8530739622640927E-2</v>
      </c>
      <c r="D21" s="5">
        <f t="shared" si="3"/>
        <v>7.7406529126235774E-2</v>
      </c>
      <c r="E21" s="5">
        <f t="shared" si="3"/>
        <v>-0.23717689104703868</v>
      </c>
      <c r="F21" s="5">
        <f t="shared" si="3"/>
        <v>0.49529696997497824</v>
      </c>
      <c r="G21" s="5">
        <f t="shared" si="3"/>
        <v>8.9354849029586209E-2</v>
      </c>
      <c r="H21" s="5">
        <f t="shared" si="3"/>
        <v>-5.7325607506498399E-2</v>
      </c>
    </row>
    <row r="22" spans="2:13" x14ac:dyDescent="0.3">
      <c r="B22" s="4">
        <v>1986</v>
      </c>
      <c r="C22" s="5">
        <f t="shared" ref="C22:H22" si="4">C7-C$15</f>
        <v>0.16120188069821489</v>
      </c>
      <c r="D22" s="5">
        <f t="shared" si="4"/>
        <v>-0.2811629715485281</v>
      </c>
      <c r="E22" s="5">
        <f t="shared" si="4"/>
        <v>-3.1331480419019397E-2</v>
      </c>
      <c r="F22" s="5">
        <f t="shared" si="4"/>
        <v>-0.11810771351660634</v>
      </c>
      <c r="G22" s="5">
        <f t="shared" si="4"/>
        <v>-4.6061628088055501E-2</v>
      </c>
      <c r="H22" s="5">
        <f t="shared" si="4"/>
        <v>0.10610662986318908</v>
      </c>
    </row>
    <row r="23" spans="2:13" x14ac:dyDescent="0.3">
      <c r="B23" s="4">
        <v>1987</v>
      </c>
      <c r="C23" s="5">
        <f t="shared" ref="C23:H23" si="5">C8-C$15</f>
        <v>-9.0511406015072127E-2</v>
      </c>
      <c r="D23" s="5">
        <f t="shared" si="5"/>
        <v>0.27588151517793724</v>
      </c>
      <c r="E23" s="5">
        <f t="shared" si="5"/>
        <v>-0.15914055710133554</v>
      </c>
      <c r="F23" s="5">
        <f t="shared" si="5"/>
        <v>-0.4185511111640518</v>
      </c>
      <c r="G23" s="5">
        <f t="shared" si="5"/>
        <v>-0.27259713508703126</v>
      </c>
      <c r="H23" s="5">
        <f t="shared" si="5"/>
        <v>-0.17053913816188959</v>
      </c>
    </row>
    <row r="24" spans="2:13" x14ac:dyDescent="0.3">
      <c r="B24" s="4">
        <v>1988</v>
      </c>
      <c r="C24" s="5">
        <f t="shared" ref="C24:H24" si="6">C9-C$15</f>
        <v>-0.38180777994087378</v>
      </c>
      <c r="D24" s="5">
        <f t="shared" si="6"/>
        <v>-0.31963692697163587</v>
      </c>
      <c r="E24" s="5">
        <f t="shared" si="6"/>
        <v>-0.12367169674153672</v>
      </c>
      <c r="F24" s="5">
        <f t="shared" si="6"/>
        <v>-0.17868791610668197</v>
      </c>
      <c r="G24" s="5">
        <f t="shared" si="6"/>
        <v>-8.2747012460089794E-2</v>
      </c>
      <c r="H24" s="5">
        <f t="shared" si="6"/>
        <v>-0.5011062774446251</v>
      </c>
    </row>
    <row r="25" spans="2:13" x14ac:dyDescent="0.3">
      <c r="B25" s="4">
        <v>1989</v>
      </c>
      <c r="C25" s="5">
        <f t="shared" ref="C25:H25" si="7">C10-C$15</f>
        <v>-2.2280636784302754E-2</v>
      </c>
      <c r="D25" s="5">
        <f t="shared" si="7"/>
        <v>-7.8312377077821738E-2</v>
      </c>
      <c r="E25" s="5">
        <f t="shared" si="7"/>
        <v>-0.12940404277729609</v>
      </c>
      <c r="F25" s="5">
        <f t="shared" si="7"/>
        <v>9.058495376571607E-3</v>
      </c>
      <c r="G25" s="5">
        <f t="shared" si="7"/>
        <v>-0.22893506582333645</v>
      </c>
      <c r="H25" s="5">
        <f t="shared" si="7"/>
        <v>0.79158207395932279</v>
      </c>
    </row>
    <row r="26" spans="2:13" x14ac:dyDescent="0.3">
      <c r="B26" s="4">
        <v>1990</v>
      </c>
      <c r="C26" s="5">
        <f t="shared" ref="C26:H26" si="8">C11-C$15</f>
        <v>-0.40885239338591028</v>
      </c>
      <c r="D26" s="5">
        <f t="shared" si="8"/>
        <v>-0.18256157294712955</v>
      </c>
      <c r="E26" s="5">
        <f t="shared" si="8"/>
        <v>-0.42154112402488947</v>
      </c>
      <c r="F26" s="5">
        <f t="shared" si="8"/>
        <v>-0.38124852216728811</v>
      </c>
      <c r="G26" s="5">
        <f t="shared" si="8"/>
        <v>-0.1403141537622645</v>
      </c>
      <c r="H26" s="5">
        <f t="shared" si="8"/>
        <v>-0.28388224666628836</v>
      </c>
    </row>
    <row r="27" spans="2:13" x14ac:dyDescent="0.3">
      <c r="B27" s="4">
        <v>1991</v>
      </c>
      <c r="C27" s="5">
        <f t="shared" ref="C27:H27" si="9">C12-C$15</f>
        <v>-8.9527506193962769E-2</v>
      </c>
      <c r="D27" s="5">
        <f t="shared" si="9"/>
        <v>-0.13776846419462979</v>
      </c>
      <c r="E27" s="5">
        <f t="shared" si="9"/>
        <v>-0.21402989311743209</v>
      </c>
      <c r="F27" s="5">
        <f t="shared" si="9"/>
        <v>0.18481703865419691</v>
      </c>
      <c r="G27" s="5">
        <f t="shared" si="9"/>
        <v>-0.20878137115769718</v>
      </c>
      <c r="H27" s="5">
        <f t="shared" si="9"/>
        <v>-0.23953396447378905</v>
      </c>
    </row>
    <row r="28" spans="2:13" x14ac:dyDescent="0.3">
      <c r="B28" s="4">
        <v>1992</v>
      </c>
      <c r="C28" s="5">
        <f t="shared" ref="C28:H28" si="10">C13-C$15</f>
        <v>4.8361536962348628E-2</v>
      </c>
      <c r="D28" s="5">
        <f t="shared" si="10"/>
        <v>1.5254826339858196E-2</v>
      </c>
      <c r="E28" s="5">
        <f t="shared" si="10"/>
        <v>8.4395015307476284E-2</v>
      </c>
      <c r="F28" s="5">
        <f t="shared" si="10"/>
        <v>0.52754520720564924</v>
      </c>
      <c r="G28" s="5">
        <f t="shared" si="10"/>
        <v>-9.632254762828546E-2</v>
      </c>
      <c r="H28" s="5">
        <f t="shared" si="10"/>
        <v>0.18886525055284387</v>
      </c>
    </row>
    <row r="30" spans="2:13" x14ac:dyDescent="0.3">
      <c r="B30" s="3" t="s">
        <v>11</v>
      </c>
      <c r="C30" s="4">
        <v>1982</v>
      </c>
      <c r="D30" s="4">
        <v>1983</v>
      </c>
      <c r="E30" s="4">
        <v>1984</v>
      </c>
      <c r="F30" s="4">
        <v>1985</v>
      </c>
      <c r="G30" s="4">
        <v>1986</v>
      </c>
      <c r="H30" s="4">
        <v>1987</v>
      </c>
      <c r="I30" s="4">
        <v>1988</v>
      </c>
      <c r="J30" s="4">
        <v>1989</v>
      </c>
      <c r="K30" s="4">
        <v>1990</v>
      </c>
      <c r="L30" s="4">
        <v>1991</v>
      </c>
      <c r="M30" s="4">
        <v>1992</v>
      </c>
    </row>
    <row r="31" spans="2:13" x14ac:dyDescent="0.3">
      <c r="B31" s="1" t="s">
        <v>1</v>
      </c>
      <c r="C31" s="9">
        <f t="array" ref="C31:M36">TRANSPOSE(C18:H28)</f>
        <v>7.4232183728517587E-2</v>
      </c>
      <c r="D31" s="9">
        <v>0.93577064526697917</v>
      </c>
      <c r="E31" s="9">
        <v>-0.14805578471329678</v>
      </c>
      <c r="F31" s="9">
        <v>-7.8530739622640927E-2</v>
      </c>
      <c r="G31" s="9">
        <v>0.16120188069821489</v>
      </c>
      <c r="H31" s="9">
        <v>-9.0511406015072127E-2</v>
      </c>
      <c r="I31" s="9">
        <v>-0.38180777994087378</v>
      </c>
      <c r="J31" s="9">
        <v>-2.2280636784302754E-2</v>
      </c>
      <c r="K31" s="9">
        <v>-0.40885239338591028</v>
      </c>
      <c r="L31" s="9">
        <v>-8.9527506193962769E-2</v>
      </c>
      <c r="M31" s="9">
        <v>4.8361536962348628E-2</v>
      </c>
    </row>
    <row r="32" spans="2:13" x14ac:dyDescent="0.3">
      <c r="B32" s="1" t="s">
        <v>2</v>
      </c>
      <c r="C32" s="9">
        <v>-0.20484321287582802</v>
      </c>
      <c r="D32" s="9">
        <v>0.40748171709616032</v>
      </c>
      <c r="E32" s="9">
        <v>0.42826093787538178</v>
      </c>
      <c r="F32" s="9">
        <v>7.7406529126235774E-2</v>
      </c>
      <c r="G32" s="9">
        <v>-0.2811629715485281</v>
      </c>
      <c r="H32" s="9">
        <v>0.27588151517793724</v>
      </c>
      <c r="I32" s="9">
        <v>-0.31963692697163587</v>
      </c>
      <c r="J32" s="9">
        <v>-7.8312377077821738E-2</v>
      </c>
      <c r="K32" s="9">
        <v>-0.18256157294712955</v>
      </c>
      <c r="L32" s="9">
        <v>-0.13776846419462979</v>
      </c>
      <c r="M32" s="9">
        <v>1.5254826339858196E-2</v>
      </c>
    </row>
    <row r="33" spans="2:13" x14ac:dyDescent="0.3">
      <c r="B33" s="1" t="s">
        <v>3</v>
      </c>
      <c r="C33" s="9">
        <v>0.16516424607670677</v>
      </c>
      <c r="D33" s="9">
        <v>1.7007230269185067</v>
      </c>
      <c r="E33" s="9">
        <v>-0.63398660307414212</v>
      </c>
      <c r="F33" s="9">
        <v>-0.23717689104703868</v>
      </c>
      <c r="G33" s="9">
        <v>-3.1331480419019397E-2</v>
      </c>
      <c r="H33" s="9">
        <v>-0.15914055710133554</v>
      </c>
      <c r="I33" s="9">
        <v>-0.12367169674153672</v>
      </c>
      <c r="J33" s="9">
        <v>-0.12940404277729609</v>
      </c>
      <c r="K33" s="9">
        <v>-0.42154112402488947</v>
      </c>
      <c r="L33" s="9">
        <v>-0.21402989311743209</v>
      </c>
      <c r="M33" s="9">
        <v>8.4395015307476284E-2</v>
      </c>
    </row>
    <row r="34" spans="2:13" ht="13" customHeight="1" x14ac:dyDescent="0.3">
      <c r="B34" s="1" t="s">
        <v>4</v>
      </c>
      <c r="C34" s="9">
        <v>-9.7262646461073271E-2</v>
      </c>
      <c r="D34" s="9">
        <v>0.30629543387666797</v>
      </c>
      <c r="E34" s="9">
        <v>-0.32915523567236227</v>
      </c>
      <c r="F34" s="9">
        <v>0.49529696997497824</v>
      </c>
      <c r="G34" s="9">
        <v>-0.11810771351660634</v>
      </c>
      <c r="H34" s="9">
        <v>-0.4185511111640518</v>
      </c>
      <c r="I34" s="9">
        <v>-0.17868791610668197</v>
      </c>
      <c r="J34" s="9">
        <v>9.058495376571607E-3</v>
      </c>
      <c r="K34" s="9">
        <v>-0.38124852216728811</v>
      </c>
      <c r="L34" s="9">
        <v>0.18481703865419691</v>
      </c>
      <c r="M34" s="9">
        <v>0.52754520720564924</v>
      </c>
    </row>
    <row r="35" spans="2:13" x14ac:dyDescent="0.3">
      <c r="B35" s="1" t="s">
        <v>5</v>
      </c>
      <c r="C35" s="9">
        <v>0.10790110828569302</v>
      </c>
      <c r="D35" s="9">
        <v>0.58037701947128184</v>
      </c>
      <c r="E35" s="9">
        <v>0.29812593722019931</v>
      </c>
      <c r="F35" s="9">
        <v>8.9354849029586209E-2</v>
      </c>
      <c r="G35" s="9">
        <v>-4.6061628088055501E-2</v>
      </c>
      <c r="H35" s="9">
        <v>-0.27259713508703126</v>
      </c>
      <c r="I35" s="9">
        <v>-8.2747012460089794E-2</v>
      </c>
      <c r="J35" s="9">
        <v>-0.22893506582333645</v>
      </c>
      <c r="K35" s="9">
        <v>-0.1403141537622645</v>
      </c>
      <c r="L35" s="9">
        <v>-0.20878137115769718</v>
      </c>
      <c r="M35" s="9">
        <v>-9.632254762828546E-2</v>
      </c>
    </row>
    <row r="36" spans="2:13" ht="17" customHeight="1" x14ac:dyDescent="0.3">
      <c r="B36" s="1" t="s">
        <v>6</v>
      </c>
      <c r="C36" s="9">
        <v>-0.21372095634370766</v>
      </c>
      <c r="D36" s="9">
        <v>0.74022641207734485</v>
      </c>
      <c r="E36" s="9">
        <v>-0.36067217585590272</v>
      </c>
      <c r="F36" s="9">
        <v>-5.7325607506498399E-2</v>
      </c>
      <c r="G36" s="9">
        <v>0.10610662986318908</v>
      </c>
      <c r="H36" s="9">
        <v>-0.17053913816188959</v>
      </c>
      <c r="I36" s="9">
        <v>-0.5011062774446251</v>
      </c>
      <c r="J36" s="9">
        <v>0.79158207395932279</v>
      </c>
      <c r="K36" s="9">
        <v>-0.28388224666628836</v>
      </c>
      <c r="L36" s="9">
        <v>-0.23953396447378905</v>
      </c>
      <c r="M36" s="9">
        <v>0.18886525055284387</v>
      </c>
    </row>
    <row r="38" spans="2:13" x14ac:dyDescent="0.3">
      <c r="B38" s="24" t="s">
        <v>12</v>
      </c>
      <c r="C38" s="1" t="s">
        <v>1</v>
      </c>
      <c r="D38" s="1" t="s">
        <v>2</v>
      </c>
      <c r="E38" s="1" t="s">
        <v>3</v>
      </c>
      <c r="F38" s="1" t="s">
        <v>4</v>
      </c>
      <c r="G38" s="1" t="s">
        <v>5</v>
      </c>
      <c r="H38" s="1" t="s">
        <v>6</v>
      </c>
      <c r="J38" s="10"/>
    </row>
    <row r="39" spans="2:13" x14ac:dyDescent="0.3">
      <c r="B39" s="1" t="s">
        <v>1</v>
      </c>
      <c r="C39" s="9">
        <f t="array" ref="C39:H44">MMULT(C31:M36,C18:H28)/10</f>
        <v>0.12672309708556492</v>
      </c>
      <c r="D39" s="9">
        <v>4.3782101051877728E-2</v>
      </c>
      <c r="E39" s="9">
        <v>0.19712847428320354</v>
      </c>
      <c r="F39" s="9">
        <v>5.4094768723415357E-2</v>
      </c>
      <c r="G39" s="9">
        <v>6.2529648865506604E-2</v>
      </c>
      <c r="H39" s="9">
        <v>0.1087592874720467</v>
      </c>
      <c r="J39" s="9"/>
    </row>
    <row r="40" spans="2:13" x14ac:dyDescent="0.3">
      <c r="B40" s="1" t="s">
        <v>2</v>
      </c>
      <c r="C40" s="9">
        <v>4.3782101051877728E-2</v>
      </c>
      <c r="D40" s="9">
        <v>7.1340670113465857E-2</v>
      </c>
      <c r="E40" s="9">
        <v>4.9161053238163485E-2</v>
      </c>
      <c r="F40" s="9">
        <v>6.843811761952456E-3</v>
      </c>
      <c r="G40" s="9">
        <v>3.840163982503772E-2</v>
      </c>
      <c r="H40" s="9">
        <v>2.9551570423287026E-2</v>
      </c>
      <c r="J40" s="9"/>
    </row>
    <row r="41" spans="2:13" x14ac:dyDescent="0.3">
      <c r="B41" s="1" t="s">
        <v>3</v>
      </c>
      <c r="C41" s="9">
        <v>0.19712847428320354</v>
      </c>
      <c r="D41" s="9">
        <v>4.9161053238163485E-2</v>
      </c>
      <c r="E41" s="9">
        <v>0.36669056394397487</v>
      </c>
      <c r="F41" s="9">
        <v>8.5297952376780256E-2</v>
      </c>
      <c r="G41" s="9">
        <v>9.750687341791836E-2</v>
      </c>
      <c r="H41" s="9">
        <v>0.16361073950419364</v>
      </c>
      <c r="J41" s="9"/>
    </row>
    <row r="42" spans="2:13" x14ac:dyDescent="0.3">
      <c r="B42" s="1" t="s">
        <v>4</v>
      </c>
      <c r="C42" s="9">
        <v>5.4094768723415357E-2</v>
      </c>
      <c r="D42" s="9">
        <v>6.843811761952456E-3</v>
      </c>
      <c r="E42" s="9">
        <v>8.5297952376780256E-2</v>
      </c>
      <c r="F42" s="9">
        <v>0.11358967842743492</v>
      </c>
      <c r="G42" s="9">
        <v>2.0974141851496809E-2</v>
      </c>
      <c r="H42" s="9">
        <v>6.5699317134772228E-2</v>
      </c>
      <c r="J42" s="9"/>
    </row>
    <row r="43" spans="2:13" x14ac:dyDescent="0.3">
      <c r="B43" s="1" t="s">
        <v>5</v>
      </c>
      <c r="C43" s="9">
        <v>6.2529648865506604E-2</v>
      </c>
      <c r="D43" s="9">
        <v>3.840163982503772E-2</v>
      </c>
      <c r="E43" s="9">
        <v>9.750687341791836E-2</v>
      </c>
      <c r="F43" s="9">
        <v>2.0974141851496809E-2</v>
      </c>
      <c r="G43" s="9">
        <v>6.535884573326689E-2</v>
      </c>
      <c r="H43" s="9">
        <v>2.6739775345832328E-2</v>
      </c>
      <c r="J43" s="9"/>
    </row>
    <row r="44" spans="2:13" x14ac:dyDescent="0.3">
      <c r="B44" s="1" t="s">
        <v>6</v>
      </c>
      <c r="C44" s="9">
        <v>0.1087592874720467</v>
      </c>
      <c r="D44" s="9">
        <v>2.9551570423287026E-2</v>
      </c>
      <c r="E44" s="9">
        <v>0.16361073950419364</v>
      </c>
      <c r="F44" s="9">
        <v>6.5699317134772228E-2</v>
      </c>
      <c r="G44" s="9">
        <v>2.6739775345832328E-2</v>
      </c>
      <c r="H44" s="9">
        <v>0.18186700606592829</v>
      </c>
      <c r="J4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3C7C6-BFA1-44A7-9016-5BC82662DFD0}">
  <dimension ref="B2:L63"/>
  <sheetViews>
    <sheetView tabSelected="1" zoomScale="85" zoomScaleNormal="85" workbookViewId="0">
      <selection activeCell="J11" sqref="J11"/>
    </sheetView>
  </sheetViews>
  <sheetFormatPr defaultRowHeight="16.5" x14ac:dyDescent="0.35"/>
  <cols>
    <col min="1" max="1" width="8.7265625" style="13"/>
    <col min="2" max="2" width="11.54296875" style="13" bestFit="1" customWidth="1"/>
    <col min="3" max="3" width="8.453125" style="13" bestFit="1" customWidth="1"/>
    <col min="4" max="4" width="8.7265625" style="13"/>
    <col min="5" max="5" width="8.7265625" style="13" bestFit="1" customWidth="1"/>
    <col min="6" max="6" width="9.1796875" style="13" customWidth="1"/>
    <col min="7" max="7" width="10.90625" style="13" customWidth="1"/>
    <col min="8" max="16384" width="8.7265625" style="13"/>
  </cols>
  <sheetData>
    <row r="2" spans="2:12" x14ac:dyDescent="0.35">
      <c r="B2" s="11" t="s">
        <v>7</v>
      </c>
      <c r="C2" s="11"/>
      <c r="D2" s="11"/>
      <c r="E2" s="11"/>
      <c r="F2" s="11"/>
      <c r="G2" s="11"/>
      <c r="H2" s="12"/>
      <c r="J2" s="12"/>
      <c r="K2" s="12"/>
      <c r="L2" s="12"/>
    </row>
    <row r="3" spans="2:12" x14ac:dyDescent="0.35">
      <c r="B3" s="14" t="s">
        <v>8</v>
      </c>
      <c r="C3" s="14"/>
      <c r="D3" s="14"/>
      <c r="E3" s="14"/>
      <c r="F3" s="15"/>
      <c r="G3" s="28" t="s">
        <v>22</v>
      </c>
      <c r="H3" s="15" t="s">
        <v>0</v>
      </c>
      <c r="I3" s="16"/>
      <c r="J3" s="16"/>
      <c r="K3" s="17"/>
      <c r="L3" s="16"/>
    </row>
    <row r="4" spans="2:12" x14ac:dyDescent="0.35">
      <c r="B4" s="18">
        <v>0.1</v>
      </c>
      <c r="C4" s="18">
        <v>0.01</v>
      </c>
      <c r="D4" s="18">
        <v>0.03</v>
      </c>
      <c r="E4" s="18">
        <v>0.05</v>
      </c>
      <c r="F4" s="15"/>
      <c r="G4" s="29">
        <f>SQRT(B4)</f>
        <v>0.31622776601683794</v>
      </c>
      <c r="H4" s="19">
        <v>0.06</v>
      </c>
      <c r="I4" s="16"/>
      <c r="J4" s="16"/>
      <c r="K4" s="17"/>
    </row>
    <row r="5" spans="2:12" x14ac:dyDescent="0.35">
      <c r="B5" s="18">
        <f>C4</f>
        <v>0.01</v>
      </c>
      <c r="C5" s="18">
        <v>0.3</v>
      </c>
      <c r="D5" s="18">
        <v>0.06</v>
      </c>
      <c r="E5" s="18">
        <v>-0.04</v>
      </c>
      <c r="F5" s="15"/>
      <c r="G5" s="29">
        <f>SQRT(C5)</f>
        <v>0.54772255750516607</v>
      </c>
      <c r="H5" s="19">
        <v>0.08</v>
      </c>
      <c r="I5" s="16"/>
      <c r="J5" s="16"/>
      <c r="K5" s="17"/>
    </row>
    <row r="6" spans="2:12" x14ac:dyDescent="0.35">
      <c r="B6" s="18">
        <f>D4</f>
        <v>0.03</v>
      </c>
      <c r="C6" s="18">
        <f>D5</f>
        <v>0.06</v>
      </c>
      <c r="D6" s="18">
        <v>0.4</v>
      </c>
      <c r="E6" s="18">
        <v>0.02</v>
      </c>
      <c r="F6" s="15"/>
      <c r="G6" s="29">
        <f>SQRT(D6)</f>
        <v>0.63245553203367588</v>
      </c>
      <c r="H6" s="19">
        <v>0.1</v>
      </c>
      <c r="I6" s="16"/>
      <c r="J6" s="16"/>
      <c r="K6" s="17"/>
    </row>
    <row r="7" spans="2:12" x14ac:dyDescent="0.35">
      <c r="B7" s="18">
        <f>E4</f>
        <v>0.05</v>
      </c>
      <c r="C7" s="18">
        <f>E5</f>
        <v>-0.04</v>
      </c>
      <c r="D7" s="18">
        <f>E6</f>
        <v>0.02</v>
      </c>
      <c r="E7" s="18">
        <v>0.5</v>
      </c>
      <c r="F7" s="15"/>
      <c r="G7" s="29">
        <f>SQRT(E7)</f>
        <v>0.70710678118654757</v>
      </c>
      <c r="H7" s="19">
        <v>0.15</v>
      </c>
      <c r="I7" s="16"/>
      <c r="J7" s="16"/>
      <c r="K7" s="17"/>
    </row>
    <row r="8" spans="2:12" x14ac:dyDescent="0.35">
      <c r="B8" s="12"/>
      <c r="C8" s="16"/>
      <c r="D8" s="16"/>
      <c r="E8" s="16"/>
      <c r="F8" s="16"/>
      <c r="G8" s="16"/>
      <c r="H8" s="16"/>
      <c r="I8" s="16"/>
      <c r="J8" s="16"/>
      <c r="K8" s="17"/>
    </row>
    <row r="9" spans="2:12" x14ac:dyDescent="0.35">
      <c r="B9" s="15" t="s">
        <v>9</v>
      </c>
      <c r="C9" s="15">
        <v>0.05</v>
      </c>
    </row>
    <row r="10" spans="2:12" x14ac:dyDescent="0.35">
      <c r="B10" s="12"/>
      <c r="C10" s="20"/>
      <c r="D10" s="20"/>
    </row>
    <row r="11" spans="2:12" x14ac:dyDescent="0.35">
      <c r="B11" s="12" t="s">
        <v>13</v>
      </c>
      <c r="C11" s="12" t="s">
        <v>14</v>
      </c>
      <c r="E11" s="12" t="s">
        <v>15</v>
      </c>
      <c r="F11" s="12" t="s">
        <v>14</v>
      </c>
    </row>
    <row r="12" spans="2:12" x14ac:dyDescent="0.35">
      <c r="B12" s="13" t="s">
        <v>16</v>
      </c>
      <c r="C12" s="25">
        <f t="array" ref="C12:C15">MMULT(MINVERSE(B4:E7),H4:H7)/SUM(MMULT(MINVERSE(B4:E7),H4:H7))</f>
        <v>0.35527263160809713</v>
      </c>
      <c r="E12" s="13" t="s">
        <v>16</v>
      </c>
      <c r="F12" s="26">
        <f t="array" ref="F12:F15">MMULT(MINVERSE(B4:E7),H4:H7-C9)/SUM(MMULT(MINVERSE(B4:E7),H4:H7-C9))</f>
        <v>-0.12308868501529065</v>
      </c>
    </row>
    <row r="13" spans="2:12" x14ac:dyDescent="0.35">
      <c r="B13" s="13" t="s">
        <v>17</v>
      </c>
      <c r="C13" s="25">
        <v>0.23622995763063889</v>
      </c>
      <c r="E13" s="13" t="s">
        <v>17</v>
      </c>
      <c r="F13" s="26">
        <v>0.2917672621921778</v>
      </c>
    </row>
    <row r="14" spans="2:12" x14ac:dyDescent="0.35">
      <c r="B14" s="13" t="s">
        <v>18</v>
      </c>
      <c r="C14" s="25">
        <v>0.15529547783223951</v>
      </c>
      <c r="E14" s="13" t="s">
        <v>18</v>
      </c>
      <c r="F14" s="26">
        <v>0.27173869306293263</v>
      </c>
    </row>
    <row r="15" spans="2:12" x14ac:dyDescent="0.35">
      <c r="B15" s="13" t="s">
        <v>19</v>
      </c>
      <c r="C15" s="25">
        <v>0.25320193292902443</v>
      </c>
      <c r="E15" s="13" t="s">
        <v>19</v>
      </c>
      <c r="F15" s="26">
        <v>0.55958272976018031</v>
      </c>
    </row>
    <row r="16" spans="2:12" x14ac:dyDescent="0.35">
      <c r="C16" s="21"/>
      <c r="F16" s="21"/>
    </row>
    <row r="17" spans="2:7" x14ac:dyDescent="0.35">
      <c r="B17" s="12" t="s">
        <v>20</v>
      </c>
      <c r="C17" s="21">
        <f>SUMPRODUCT(C12:C15,$H$4:$H$7)</f>
        <v>9.3724592229514556E-2</v>
      </c>
      <c r="E17" s="12" t="s">
        <v>20</v>
      </c>
      <c r="F17" s="21">
        <f>SUMPRODUCT(F12:F15,$H$4:$H$7)</f>
        <v>0.12706733864477709</v>
      </c>
    </row>
    <row r="18" spans="2:7" x14ac:dyDescent="0.35">
      <c r="B18" s="12" t="s">
        <v>21</v>
      </c>
      <c r="C18" s="21">
        <f t="array" ref="C18">MMULT(MMULT(TRANSPOSE(C12:C15),B4:E7),C12:C15)</f>
        <v>8.6239939551885511E-2</v>
      </c>
      <c r="E18" s="12" t="s">
        <v>21</v>
      </c>
      <c r="F18" s="21">
        <f t="array" ref="F18">MMULT(MMULT(TRANSPOSE(F12:F15),B4:E7),F12:F15)</f>
        <v>0.20607884500118057</v>
      </c>
    </row>
    <row r="19" spans="2:7" x14ac:dyDescent="0.35">
      <c r="B19" s="12" t="s">
        <v>22</v>
      </c>
      <c r="C19" s="16">
        <f>SQRT(C18)</f>
        <v>0.29366637456795341</v>
      </c>
      <c r="E19" s="12" t="s">
        <v>22</v>
      </c>
      <c r="F19" s="16">
        <f>SQRT(F18)</f>
        <v>0.45395907855354162</v>
      </c>
    </row>
    <row r="20" spans="2:7" x14ac:dyDescent="0.35">
      <c r="B20" s="12" t="s">
        <v>23</v>
      </c>
      <c r="C20" s="16">
        <f t="array" ref="C20">MMULT(MMULT(TRANSPOSE(C12:C15),B4:E7),F12:F15)</f>
        <v>0.11692000299035391</v>
      </c>
      <c r="D20" s="16"/>
      <c r="F20" s="16"/>
      <c r="G20" s="21"/>
    </row>
    <row r="21" spans="2:7" x14ac:dyDescent="0.35">
      <c r="C21" s="16"/>
      <c r="D21" s="16"/>
      <c r="F21" s="21"/>
      <c r="G21" s="21"/>
    </row>
    <row r="22" spans="2:7" x14ac:dyDescent="0.35">
      <c r="B22" s="12" t="s">
        <v>24</v>
      </c>
      <c r="C22" s="16"/>
      <c r="D22" s="16"/>
      <c r="F22" s="21"/>
      <c r="G22" s="21"/>
    </row>
    <row r="23" spans="2:7" x14ac:dyDescent="0.35">
      <c r="B23" s="13" t="s">
        <v>25</v>
      </c>
      <c r="C23" s="21">
        <v>0.5</v>
      </c>
      <c r="D23" s="21"/>
    </row>
    <row r="24" spans="2:7" x14ac:dyDescent="0.35">
      <c r="B24" s="13" t="s">
        <v>20</v>
      </c>
      <c r="C24" s="21">
        <f>C23*C17+(1-C23)*F17</f>
        <v>0.11039596543714583</v>
      </c>
    </row>
    <row r="25" spans="2:7" x14ac:dyDescent="0.35">
      <c r="B25" s="13" t="s">
        <v>21</v>
      </c>
      <c r="C25" s="21">
        <f>C23^2*C18+(1-C23)^2*F18+2*C23*(1-C23)*C20</f>
        <v>0.13153969763344348</v>
      </c>
      <c r="D25" s="21"/>
    </row>
    <row r="26" spans="2:7" x14ac:dyDescent="0.35">
      <c r="B26" s="13" t="s">
        <v>22</v>
      </c>
      <c r="C26" s="21">
        <f>SQRT(C25)</f>
        <v>0.36268401899372887</v>
      </c>
      <c r="D26" s="21"/>
    </row>
    <row r="27" spans="2:7" x14ac:dyDescent="0.35">
      <c r="C27" s="21"/>
      <c r="D27" s="21"/>
    </row>
    <row r="28" spans="2:7" x14ac:dyDescent="0.35">
      <c r="C28" s="21" t="s">
        <v>22</v>
      </c>
      <c r="D28" s="21" t="s">
        <v>20</v>
      </c>
      <c r="E28" s="13" t="s">
        <v>26</v>
      </c>
    </row>
    <row r="29" spans="2:7" x14ac:dyDescent="0.35">
      <c r="B29" s="27"/>
      <c r="C29" s="21">
        <f>C26</f>
        <v>0.36268401899372887</v>
      </c>
      <c r="D29" s="21">
        <f>C24</f>
        <v>0.11039596543714583</v>
      </c>
    </row>
    <row r="30" spans="2:7" x14ac:dyDescent="0.35">
      <c r="B30" s="27">
        <v>-2</v>
      </c>
      <c r="C30" s="21">
        <f t="dataTable" ref="C30:D54" dt2D="0" dtr="0" r1="C23"/>
        <v>0.89254093874394369</v>
      </c>
      <c r="D30" s="21">
        <v>0.19375283147530217</v>
      </c>
      <c r="E30" s="21">
        <f>$C$9+C30*($C$24-$C$9)/$C$26</f>
        <v>0.19863040240146063</v>
      </c>
      <c r="F30" s="12"/>
    </row>
    <row r="31" spans="2:7" x14ac:dyDescent="0.35">
      <c r="B31" s="27">
        <v>-1.75</v>
      </c>
      <c r="C31" s="21">
        <v>0.83500062959073351</v>
      </c>
      <c r="D31" s="21">
        <v>0.18541714487148653</v>
      </c>
      <c r="E31" s="21">
        <f t="shared" ref="E31:E54" si="0">$C$9+C31*($C$24-$C$9)/$C$26</f>
        <v>0.18904850096422071</v>
      </c>
    </row>
    <row r="32" spans="2:7" x14ac:dyDescent="0.35">
      <c r="B32" s="27">
        <v>-1.5</v>
      </c>
      <c r="C32" s="21">
        <v>0.77790270781214454</v>
      </c>
      <c r="D32" s="21">
        <v>0.17708145826767094</v>
      </c>
      <c r="E32" s="21">
        <f t="shared" si="0"/>
        <v>0.17954026809572993</v>
      </c>
      <c r="F32" s="21"/>
      <c r="G32" s="16"/>
    </row>
    <row r="33" spans="2:7" x14ac:dyDescent="0.35">
      <c r="B33" s="27">
        <v>-1.25</v>
      </c>
      <c r="C33" s="21">
        <v>0.7213522312626176</v>
      </c>
      <c r="D33" s="21">
        <v>0.16874577166385529</v>
      </c>
      <c r="E33" s="21">
        <f t="shared" si="0"/>
        <v>0.17012319855785646</v>
      </c>
      <c r="F33" s="21"/>
      <c r="G33" s="16"/>
    </row>
    <row r="34" spans="2:7" x14ac:dyDescent="0.35">
      <c r="B34" s="27">
        <v>-1</v>
      </c>
      <c r="C34" s="21">
        <v>0.66548877345541457</v>
      </c>
      <c r="D34" s="21">
        <v>0.16041008506003962</v>
      </c>
      <c r="E34" s="21">
        <f t="shared" si="0"/>
        <v>0.1608205348334269</v>
      </c>
      <c r="F34" s="21"/>
      <c r="G34" s="16"/>
    </row>
    <row r="35" spans="2:7" x14ac:dyDescent="0.35">
      <c r="B35" s="27">
        <v>-0.75</v>
      </c>
      <c r="C35" s="21">
        <v>0.61050095902002643</v>
      </c>
      <c r="D35" s="21">
        <v>0.152074398456224</v>
      </c>
      <c r="E35" s="21">
        <f t="shared" si="0"/>
        <v>0.15166368764363847</v>
      </c>
      <c r="F35" s="21"/>
      <c r="G35" s="16"/>
    </row>
    <row r="36" spans="2:7" x14ac:dyDescent="0.35">
      <c r="B36" s="27">
        <v>-0.5</v>
      </c>
      <c r="C36" s="21">
        <v>0.55664834649453221</v>
      </c>
      <c r="D36" s="21">
        <v>0.14373871185240836</v>
      </c>
      <c r="E36" s="21">
        <f t="shared" si="0"/>
        <v>0.14269587998061048</v>
      </c>
      <c r="F36" s="21"/>
      <c r="G36" s="16"/>
    </row>
    <row r="37" spans="2:7" x14ac:dyDescent="0.35">
      <c r="B37" s="27">
        <v>-0.25</v>
      </c>
      <c r="C37" s="21">
        <v>0.50429474483417558</v>
      </c>
      <c r="D37" s="21">
        <v>0.13540302524859274</v>
      </c>
      <c r="E37" s="21">
        <f t="shared" si="0"/>
        <v>0.1339776951398175</v>
      </c>
      <c r="F37" s="21"/>
      <c r="G37" s="16"/>
    </row>
    <row r="38" spans="2:7" x14ac:dyDescent="0.35">
      <c r="B38" s="27">
        <v>0</v>
      </c>
      <c r="C38" s="21">
        <v>0.45395907855354162</v>
      </c>
      <c r="D38" s="21">
        <v>0.12706733864477709</v>
      </c>
      <c r="E38" s="21">
        <f t="shared" si="0"/>
        <v>0.12559554703917719</v>
      </c>
      <c r="F38" s="21"/>
      <c r="G38" s="16"/>
    </row>
    <row r="39" spans="2:7" x14ac:dyDescent="0.35">
      <c r="B39" s="27">
        <v>0.25</v>
      </c>
      <c r="C39" s="21">
        <v>0.40639186465348887</v>
      </c>
      <c r="D39" s="21">
        <v>0.11873165204096146</v>
      </c>
      <c r="E39" s="21">
        <f t="shared" si="0"/>
        <v>0.11767441554124212</v>
      </c>
      <c r="F39" s="21"/>
      <c r="G39" s="16"/>
    </row>
    <row r="40" spans="2:7" x14ac:dyDescent="0.35">
      <c r="B40" s="27">
        <v>0.5</v>
      </c>
      <c r="C40" s="21">
        <v>0.36268401899372887</v>
      </c>
      <c r="D40" s="21">
        <v>0.11039596543714583</v>
      </c>
      <c r="E40" s="21">
        <f t="shared" si="0"/>
        <v>0.11039596543714583</v>
      </c>
      <c r="F40" s="21"/>
      <c r="G40" s="16"/>
    </row>
    <row r="41" spans="2:7" x14ac:dyDescent="0.35">
      <c r="B41" s="27">
        <v>0.75</v>
      </c>
      <c r="C41" s="21">
        <v>0.32439928318646466</v>
      </c>
      <c r="D41" s="21">
        <v>0.10206027883333019</v>
      </c>
      <c r="E41" s="21">
        <f t="shared" si="0"/>
        <v>0.1040205988384158</v>
      </c>
      <c r="F41" s="21"/>
      <c r="G41" s="16"/>
    </row>
    <row r="42" spans="2:7" x14ac:dyDescent="0.35">
      <c r="B42" s="27">
        <v>1</v>
      </c>
      <c r="C42" s="21">
        <v>0.29366637456795341</v>
      </c>
      <c r="D42" s="21">
        <v>9.3724592229514556E-2</v>
      </c>
      <c r="E42" s="21">
        <f t="shared" si="0"/>
        <v>9.8902800453318868E-2</v>
      </c>
      <c r="F42" s="21"/>
      <c r="G42" s="16"/>
    </row>
    <row r="43" spans="2:7" x14ac:dyDescent="0.35">
      <c r="B43" s="27">
        <v>1.25</v>
      </c>
      <c r="C43" s="21">
        <v>0.27304730632881857</v>
      </c>
      <c r="D43" s="21">
        <v>8.5388905625698924E-2</v>
      </c>
      <c r="E43" s="21">
        <f t="shared" si="0"/>
        <v>9.5469209593230631E-2</v>
      </c>
      <c r="F43" s="21"/>
      <c r="G43" s="16"/>
    </row>
    <row r="44" spans="2:7" x14ac:dyDescent="0.35">
      <c r="B44" s="27">
        <v>1.5</v>
      </c>
      <c r="C44" s="21">
        <v>0.26491427057919448</v>
      </c>
      <c r="D44" s="21">
        <v>7.7053219021883279E-2</v>
      </c>
      <c r="E44" s="21">
        <f t="shared" si="0"/>
        <v>9.4114855609296583E-2</v>
      </c>
      <c r="F44" s="21"/>
      <c r="G44" s="16"/>
    </row>
    <row r="45" spans="2:7" x14ac:dyDescent="0.35">
      <c r="B45" s="27">
        <v>1.75</v>
      </c>
      <c r="C45" s="21">
        <v>0.27039629683324895</v>
      </c>
      <c r="D45" s="21">
        <v>6.8717532418067648E-2</v>
      </c>
      <c r="E45" s="21">
        <f t="shared" si="0"/>
        <v>9.5027750169922709E-2</v>
      </c>
      <c r="F45" s="21"/>
      <c r="G45" s="16"/>
    </row>
    <row r="46" spans="2:7" x14ac:dyDescent="0.35">
      <c r="B46" s="27">
        <v>2</v>
      </c>
      <c r="C46" s="21">
        <v>0.28871887927066192</v>
      </c>
      <c r="D46" s="21">
        <v>6.0381845814252016E-2</v>
      </c>
      <c r="E46" s="21">
        <f t="shared" si="0"/>
        <v>9.8078918673788845E-2</v>
      </c>
      <c r="F46" s="21"/>
      <c r="G46" s="16"/>
    </row>
    <row r="47" spans="2:7" x14ac:dyDescent="0.35">
      <c r="B47" s="27">
        <v>2.25</v>
      </c>
      <c r="C47" s="21">
        <v>0.31766786503362965</v>
      </c>
      <c r="D47" s="21">
        <v>5.2046159210436371E-2</v>
      </c>
      <c r="E47" s="21">
        <f t="shared" si="0"/>
        <v>0.10289964926024145</v>
      </c>
      <c r="F47" s="21"/>
      <c r="G47" s="16"/>
    </row>
    <row r="48" spans="2:7" x14ac:dyDescent="0.35">
      <c r="B48" s="27">
        <v>2.5</v>
      </c>
      <c r="C48" s="21">
        <v>0.35465053365853877</v>
      </c>
      <c r="D48" s="21">
        <v>4.3710472606620754E-2</v>
      </c>
      <c r="E48" s="21">
        <f t="shared" si="0"/>
        <v>0.10905818908849357</v>
      </c>
      <c r="F48" s="21"/>
      <c r="G48" s="16"/>
    </row>
    <row r="49" spans="2:7" x14ac:dyDescent="0.35">
      <c r="B49" s="27">
        <v>2.75</v>
      </c>
      <c r="C49" s="21">
        <v>0.39743046800049603</v>
      </c>
      <c r="D49" s="21">
        <v>3.5374786002805136E-2</v>
      </c>
      <c r="E49" s="21">
        <f t="shared" si="0"/>
        <v>0.11618211873692093</v>
      </c>
      <c r="F49" s="21"/>
      <c r="G49" s="16"/>
    </row>
    <row r="50" spans="2:7" x14ac:dyDescent="0.35">
      <c r="B50" s="27">
        <v>3</v>
      </c>
      <c r="C50" s="21">
        <v>0.44433635917786973</v>
      </c>
      <c r="D50" s="21">
        <v>2.7039099398989463E-2</v>
      </c>
      <c r="E50" s="21">
        <f t="shared" si="0"/>
        <v>0.12399312345173349</v>
      </c>
      <c r="F50" s="21"/>
      <c r="G50" s="16"/>
    </row>
    <row r="51" spans="2:7" x14ac:dyDescent="0.35">
      <c r="B51" s="27">
        <v>3.25</v>
      </c>
      <c r="C51" s="21">
        <v>0.49419476990488409</v>
      </c>
      <c r="D51" s="21">
        <v>1.8703412795173846E-2</v>
      </c>
      <c r="E51" s="21">
        <f t="shared" si="0"/>
        <v>0.13229579655923496</v>
      </c>
      <c r="F51" s="21"/>
      <c r="G51" s="16"/>
    </row>
    <row r="52" spans="2:7" x14ac:dyDescent="0.35">
      <c r="B52" s="27">
        <v>3.5</v>
      </c>
      <c r="C52" s="21">
        <v>0.54619775579617935</v>
      </c>
      <c r="D52" s="21">
        <v>1.0367726191358173E-2</v>
      </c>
      <c r="E52" s="21">
        <f t="shared" si="0"/>
        <v>0.14095559510021605</v>
      </c>
      <c r="F52" s="21"/>
      <c r="G52" s="16"/>
    </row>
    <row r="53" spans="2:7" x14ac:dyDescent="0.35">
      <c r="B53" s="27">
        <v>3.75</v>
      </c>
      <c r="C53" s="21">
        <v>0.59978775712227461</v>
      </c>
      <c r="D53" s="21">
        <v>2.0320395875426112E-3</v>
      </c>
      <c r="E53" s="21">
        <f t="shared" si="0"/>
        <v>0.14987967142662129</v>
      </c>
      <c r="F53" s="21"/>
      <c r="G53" s="16"/>
    </row>
    <row r="54" spans="2:7" x14ac:dyDescent="0.35">
      <c r="B54" s="27">
        <v>4</v>
      </c>
      <c r="C54" s="21">
        <v>0.65457510346200865</v>
      </c>
      <c r="D54" s="21">
        <v>-6.3036470162730618E-3</v>
      </c>
      <c r="E54" s="21">
        <f t="shared" si="0"/>
        <v>0.15900313566170998</v>
      </c>
      <c r="F54" s="21"/>
      <c r="G54" s="16"/>
    </row>
    <row r="55" spans="2:7" x14ac:dyDescent="0.35">
      <c r="B55" s="22"/>
      <c r="C55" s="16"/>
      <c r="D55" s="16"/>
      <c r="E55" s="21"/>
      <c r="F55" s="21"/>
      <c r="G55" s="16"/>
    </row>
    <row r="56" spans="2:7" x14ac:dyDescent="0.35">
      <c r="B56" s="22" t="s">
        <v>16</v>
      </c>
      <c r="C56" s="16">
        <f>G4</f>
        <v>0.31622776601683794</v>
      </c>
      <c r="D56" s="16">
        <f>H4</f>
        <v>0.06</v>
      </c>
      <c r="E56" s="21"/>
      <c r="F56" s="21"/>
      <c r="G56" s="16"/>
    </row>
    <row r="57" spans="2:7" x14ac:dyDescent="0.35">
      <c r="B57" s="22" t="s">
        <v>17</v>
      </c>
      <c r="C57" s="16">
        <f t="shared" ref="C57:D57" si="1">G5</f>
        <v>0.54772255750516607</v>
      </c>
      <c r="D57" s="16">
        <f t="shared" si="1"/>
        <v>0.08</v>
      </c>
    </row>
    <row r="58" spans="2:7" x14ac:dyDescent="0.35">
      <c r="B58" s="22" t="s">
        <v>18</v>
      </c>
      <c r="C58" s="16">
        <f t="shared" ref="C58:D58" si="2">G6</f>
        <v>0.63245553203367588</v>
      </c>
      <c r="D58" s="16">
        <f t="shared" si="2"/>
        <v>0.1</v>
      </c>
      <c r="E58" s="16"/>
    </row>
    <row r="59" spans="2:7" x14ac:dyDescent="0.35">
      <c r="B59" s="22" t="s">
        <v>19</v>
      </c>
      <c r="C59" s="16">
        <f t="shared" ref="C59:D59" si="3">G7</f>
        <v>0.70710678118654757</v>
      </c>
      <c r="D59" s="16">
        <f t="shared" si="3"/>
        <v>0.15</v>
      </c>
      <c r="E59" s="16"/>
    </row>
    <row r="60" spans="2:7" x14ac:dyDescent="0.35">
      <c r="B60" s="22"/>
      <c r="C60" s="16"/>
      <c r="D60" s="16"/>
      <c r="E60" s="16"/>
    </row>
    <row r="61" spans="2:7" x14ac:dyDescent="0.35">
      <c r="C61" s="12"/>
      <c r="D61" s="16"/>
      <c r="E61" s="16"/>
    </row>
    <row r="62" spans="2:7" x14ac:dyDescent="0.35">
      <c r="C62" s="12"/>
      <c r="D62" s="16"/>
      <c r="E62" s="16"/>
    </row>
    <row r="63" spans="2:7" x14ac:dyDescent="0.35">
      <c r="C63" s="12"/>
      <c r="D63" s="16"/>
      <c r="E63" s="16"/>
    </row>
  </sheetData>
  <mergeCells count="2">
    <mergeCell ref="B2:G2"/>
    <mergeCell ref="B3:E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794D-2641-47C9-BC7B-F7736C4B2F37}">
  <dimension ref="B2:L63"/>
  <sheetViews>
    <sheetView topLeftCell="A23" zoomScale="85" zoomScaleNormal="85" workbookViewId="0">
      <selection activeCell="G10" sqref="G10"/>
    </sheetView>
  </sheetViews>
  <sheetFormatPr defaultRowHeight="16.5" x14ac:dyDescent="0.35"/>
  <cols>
    <col min="1" max="1" width="8.7265625" style="13"/>
    <col min="2" max="2" width="13.1796875" style="13" customWidth="1"/>
    <col min="3" max="3" width="8.453125" style="13" bestFit="1" customWidth="1"/>
    <col min="4" max="4" width="8.7265625" style="13"/>
    <col min="5" max="5" width="8.08984375" style="13" bestFit="1" customWidth="1"/>
    <col min="6" max="6" width="9.1796875" style="13" customWidth="1"/>
    <col min="7" max="7" width="16.453125" style="13" bestFit="1" customWidth="1"/>
    <col min="8" max="8" width="11.54296875" style="13" customWidth="1"/>
    <col min="9" max="9" width="8.453125" style="13" bestFit="1" customWidth="1"/>
    <col min="10" max="16384" width="8.7265625" style="13"/>
  </cols>
  <sheetData>
    <row r="2" spans="2:12" x14ac:dyDescent="0.35">
      <c r="B2" s="11" t="s">
        <v>7</v>
      </c>
      <c r="C2" s="11"/>
      <c r="D2" s="11"/>
      <c r="E2" s="11"/>
      <c r="F2" s="11"/>
      <c r="G2" s="11"/>
      <c r="H2" s="12"/>
      <c r="J2" s="12"/>
      <c r="K2" s="12"/>
      <c r="L2" s="12"/>
    </row>
    <row r="3" spans="2:12" x14ac:dyDescent="0.35">
      <c r="B3" s="14" t="s">
        <v>8</v>
      </c>
      <c r="C3" s="14"/>
      <c r="D3" s="14"/>
      <c r="E3" s="14"/>
      <c r="F3" s="15"/>
      <c r="G3" s="15" t="s">
        <v>22</v>
      </c>
      <c r="H3" s="15" t="s">
        <v>0</v>
      </c>
      <c r="I3" s="16"/>
      <c r="J3" s="16"/>
      <c r="K3" s="17"/>
      <c r="L3" s="16"/>
    </row>
    <row r="4" spans="2:12" x14ac:dyDescent="0.35">
      <c r="B4" s="18">
        <v>0.1</v>
      </c>
      <c r="C4" s="18">
        <v>0.01</v>
      </c>
      <c r="D4" s="18">
        <v>0.03</v>
      </c>
      <c r="E4" s="18">
        <v>0.05</v>
      </c>
      <c r="F4" s="15"/>
      <c r="G4" s="19">
        <f>SQRT(B4)</f>
        <v>0.31622776601683794</v>
      </c>
      <c r="H4" s="19">
        <v>0.06</v>
      </c>
      <c r="I4" s="16"/>
      <c r="J4" s="16"/>
      <c r="K4" s="17"/>
    </row>
    <row r="5" spans="2:12" x14ac:dyDescent="0.35">
      <c r="B5" s="18">
        <f>C4</f>
        <v>0.01</v>
      </c>
      <c r="C5" s="18">
        <v>0.3</v>
      </c>
      <c r="D5" s="18">
        <v>0.06</v>
      </c>
      <c r="E5" s="18">
        <v>-0.04</v>
      </c>
      <c r="F5" s="15"/>
      <c r="G5" s="19">
        <f>SQRT(C5)</f>
        <v>0.54772255750516607</v>
      </c>
      <c r="H5" s="19">
        <v>0.08</v>
      </c>
      <c r="I5" s="16"/>
      <c r="J5" s="16"/>
      <c r="K5" s="17"/>
    </row>
    <row r="6" spans="2:12" x14ac:dyDescent="0.35">
      <c r="B6" s="18">
        <f>D4</f>
        <v>0.03</v>
      </c>
      <c r="C6" s="18">
        <f>D5</f>
        <v>0.06</v>
      </c>
      <c r="D6" s="18">
        <v>0.4</v>
      </c>
      <c r="E6" s="18">
        <v>0.02</v>
      </c>
      <c r="F6" s="15"/>
      <c r="G6" s="19">
        <f>SQRT(D6)</f>
        <v>0.63245553203367588</v>
      </c>
      <c r="H6" s="19">
        <v>0.1</v>
      </c>
      <c r="I6" s="16"/>
      <c r="J6" s="16"/>
      <c r="K6" s="17"/>
    </row>
    <row r="7" spans="2:12" x14ac:dyDescent="0.35">
      <c r="B7" s="18">
        <f>E4</f>
        <v>0.05</v>
      </c>
      <c r="C7" s="18">
        <f>E5</f>
        <v>-0.04</v>
      </c>
      <c r="D7" s="18">
        <f>E6</f>
        <v>0.02</v>
      </c>
      <c r="E7" s="18">
        <v>0.5</v>
      </c>
      <c r="F7" s="15"/>
      <c r="G7" s="19">
        <f>SQRT(E7)</f>
        <v>0.70710678118654757</v>
      </c>
      <c r="H7" s="19">
        <v>0.15</v>
      </c>
      <c r="I7" s="16"/>
      <c r="J7" s="16"/>
      <c r="K7" s="17"/>
    </row>
    <row r="8" spans="2:12" x14ac:dyDescent="0.35">
      <c r="B8" s="12"/>
      <c r="C8" s="16"/>
      <c r="D8" s="16"/>
      <c r="E8" s="16"/>
      <c r="F8" s="16"/>
      <c r="G8" s="16"/>
      <c r="H8" s="16"/>
      <c r="I8" s="16"/>
      <c r="J8" s="16"/>
      <c r="K8" s="17"/>
    </row>
    <row r="9" spans="2:12" x14ac:dyDescent="0.35">
      <c r="B9" s="15" t="s">
        <v>9</v>
      </c>
      <c r="C9" s="23">
        <v>0</v>
      </c>
      <c r="D9" s="21">
        <v>0.5</v>
      </c>
    </row>
    <row r="10" spans="2:12" x14ac:dyDescent="0.35">
      <c r="B10" s="13" t="s">
        <v>10</v>
      </c>
      <c r="C10" s="16">
        <v>2.5000000000000001E-2</v>
      </c>
      <c r="D10" s="20"/>
    </row>
    <row r="12" spans="2:12" x14ac:dyDescent="0.35">
      <c r="B12" s="12" t="s">
        <v>13</v>
      </c>
      <c r="C12" s="30" t="s">
        <v>14</v>
      </c>
      <c r="E12" s="12" t="s">
        <v>15</v>
      </c>
      <c r="F12" s="30" t="s">
        <v>14</v>
      </c>
      <c r="H12" s="12" t="s">
        <v>28</v>
      </c>
      <c r="I12" s="30" t="s">
        <v>14</v>
      </c>
    </row>
    <row r="13" spans="2:12" x14ac:dyDescent="0.35">
      <c r="B13" s="13" t="s">
        <v>16</v>
      </c>
      <c r="C13" s="21">
        <f t="array" ref="C13:C16">MMULT(MINVERSE(B4:E7),H4:H7-C9)/SUM(MMULT(MINVERSE(B4:E7),H4:H7-C9))</f>
        <v>0.35527263160809713</v>
      </c>
      <c r="E13" s="13" t="s">
        <v>16</v>
      </c>
      <c r="F13" s="21">
        <f t="array" ref="F13:F16">MMULT(MINVERSE(B4:E7),H4:H7-D9)/SUM(MMULT(MINVERSE(B4:E7),H4:H7-D9))</f>
        <v>0.65138438469853888</v>
      </c>
      <c r="H13" s="13" t="s">
        <v>16</v>
      </c>
      <c r="I13" s="16">
        <f t="array" ref="I13:I16">MMULT(MINVERSE(B4:E7),H4:H7-C10)/SUM(MMULT(MINVERSE(B4:E7),H4:H7-C10))</f>
        <v>0.23280693079506348</v>
      </c>
    </row>
    <row r="14" spans="2:12" x14ac:dyDescent="0.35">
      <c r="B14" s="13" t="s">
        <v>17</v>
      </c>
      <c r="C14" s="21">
        <v>0.23622995763063889</v>
      </c>
      <c r="E14" s="13" t="s">
        <v>17</v>
      </c>
      <c r="F14" s="21">
        <v>0.20185165812323466</v>
      </c>
      <c r="H14" s="13" t="s">
        <v>17</v>
      </c>
      <c r="I14" s="16">
        <v>0.25044811174979914</v>
      </c>
    </row>
    <row r="15" spans="2:12" x14ac:dyDescent="0.35">
      <c r="B15" s="13" t="s">
        <v>18</v>
      </c>
      <c r="C15" s="21">
        <v>0.15529547783223951</v>
      </c>
      <c r="E15" s="13" t="s">
        <v>18</v>
      </c>
      <c r="F15" s="21">
        <v>8.3215643198381997E-2</v>
      </c>
      <c r="H15" s="13" t="s">
        <v>18</v>
      </c>
      <c r="I15" s="16">
        <v>0.18510620763541219</v>
      </c>
    </row>
    <row r="16" spans="2:12" x14ac:dyDescent="0.35">
      <c r="B16" s="13" t="s">
        <v>19</v>
      </c>
      <c r="C16" s="21">
        <v>0.25320193292902443</v>
      </c>
      <c r="E16" s="13" t="s">
        <v>19</v>
      </c>
      <c r="F16" s="21">
        <v>6.3548313979844478E-2</v>
      </c>
      <c r="H16" s="13" t="s">
        <v>19</v>
      </c>
      <c r="I16" s="16">
        <v>0.33163874981972513</v>
      </c>
    </row>
    <row r="17" spans="2:9" x14ac:dyDescent="0.35">
      <c r="C17" s="21"/>
      <c r="F17" s="21"/>
    </row>
    <row r="18" spans="2:9" x14ac:dyDescent="0.35">
      <c r="B18" s="12" t="s">
        <v>20</v>
      </c>
      <c r="C18" s="21">
        <f>SUMPRODUCT(C13:C16,$H$4:$H$7)</f>
        <v>9.3724592229514556E-2</v>
      </c>
      <c r="E18" s="12" t="s">
        <v>20</v>
      </c>
      <c r="F18" s="21">
        <f>SUMPRODUCT(F13:F16,$H$4:$H$7)</f>
        <v>7.308500714858597E-2</v>
      </c>
      <c r="H18" s="12" t="s">
        <v>20</v>
      </c>
      <c r="I18" s="21">
        <f>SUMPRODUCT(I13:I16,H4:H7)</f>
        <v>0.10226069802418773</v>
      </c>
    </row>
    <row r="19" spans="2:9" x14ac:dyDescent="0.35">
      <c r="B19" s="12" t="s">
        <v>21</v>
      </c>
      <c r="C19" s="16">
        <f t="array" ref="C19">MMULT(MMULT(TRANSPOSE(C13:C16),B4:E7),C13:C16)</f>
        <v>8.6239939551885511E-2</v>
      </c>
      <c r="E19" s="12" t="s">
        <v>21</v>
      </c>
      <c r="F19" s="16">
        <f t="array" ref="F19">MMULT(MMULT(TRANSPOSE(F13:F16),B4:E7),F13:F16)</f>
        <v>7.0664948994575774E-2</v>
      </c>
      <c r="H19" s="12" t="s">
        <v>21</v>
      </c>
      <c r="I19" s="21">
        <f t="array" ref="I19">MMULT(MMULT(TRANSPOSE(I13:I16),B4:E7),I13:I16)</f>
        <v>0.10578159047424406</v>
      </c>
    </row>
    <row r="20" spans="2:9" x14ac:dyDescent="0.35">
      <c r="B20" s="12" t="s">
        <v>22</v>
      </c>
      <c r="C20" s="16">
        <f>SQRT(C19)</f>
        <v>0.29366637456795341</v>
      </c>
      <c r="D20" s="16"/>
      <c r="E20" s="12" t="s">
        <v>22</v>
      </c>
      <c r="F20" s="16">
        <f>SQRT(F19)</f>
        <v>0.26582879639831303</v>
      </c>
      <c r="G20" s="21"/>
      <c r="H20" s="12" t="s">
        <v>22</v>
      </c>
      <c r="I20" s="21">
        <f>SQRT(I19)</f>
        <v>0.32524081920054876</v>
      </c>
    </row>
    <row r="21" spans="2:9" x14ac:dyDescent="0.35">
      <c r="B21" s="12" t="s">
        <v>23</v>
      </c>
      <c r="C21" s="16">
        <f t="array" ref="C21">MMULT(MMULT(TRANSPOSE(C13:C16),B4:E7),F13:F16)</f>
        <v>6.7248589177199558E-2</v>
      </c>
      <c r="D21" s="16"/>
      <c r="E21" s="12"/>
      <c r="F21" s="21"/>
      <c r="G21" s="21"/>
    </row>
    <row r="22" spans="2:9" x14ac:dyDescent="0.35">
      <c r="C22" s="16"/>
      <c r="D22" s="16"/>
      <c r="F22" s="21"/>
      <c r="G22" s="21"/>
    </row>
    <row r="23" spans="2:9" x14ac:dyDescent="0.35">
      <c r="B23" s="12" t="s">
        <v>24</v>
      </c>
      <c r="C23" s="21"/>
      <c r="D23" s="21"/>
      <c r="H23" s="12" t="s">
        <v>27</v>
      </c>
    </row>
    <row r="24" spans="2:9" x14ac:dyDescent="0.35">
      <c r="B24" s="13" t="s">
        <v>25</v>
      </c>
      <c r="C24" s="21">
        <v>0.5</v>
      </c>
      <c r="H24" s="13" t="s">
        <v>29</v>
      </c>
      <c r="I24" s="16">
        <v>0.5</v>
      </c>
    </row>
    <row r="25" spans="2:9" x14ac:dyDescent="0.35">
      <c r="B25" s="13" t="s">
        <v>20</v>
      </c>
      <c r="C25" s="21">
        <f>C24*C18+(1-C24)*F18</f>
        <v>8.3404799689050263E-2</v>
      </c>
      <c r="D25" s="21"/>
      <c r="H25" s="13" t="s">
        <v>20</v>
      </c>
      <c r="I25" s="21">
        <f>I24*I18+(1-I24)*C10</f>
        <v>6.363034901209387E-2</v>
      </c>
    </row>
    <row r="26" spans="2:9" x14ac:dyDescent="0.35">
      <c r="B26" s="13" t="s">
        <v>21</v>
      </c>
      <c r="C26" s="21">
        <f>C24^2*C19+(1-C24)^2*F19+2*C24*(1-C24)*C21</f>
        <v>7.28505167252151E-2</v>
      </c>
      <c r="D26" s="21"/>
      <c r="H26" s="13" t="s">
        <v>21</v>
      </c>
      <c r="I26" s="16">
        <f>I24^2*I19</f>
        <v>2.6445397618561014E-2</v>
      </c>
    </row>
    <row r="27" spans="2:9" x14ac:dyDescent="0.35">
      <c r="B27" s="13" t="s">
        <v>22</v>
      </c>
      <c r="C27" s="21">
        <f>SQRT(C26)</f>
        <v>0.26990834875048808</v>
      </c>
      <c r="D27" s="21"/>
      <c r="H27" s="13" t="s">
        <v>22</v>
      </c>
      <c r="I27" s="21">
        <f>SQRT(I26)</f>
        <v>0.16262040960027438</v>
      </c>
    </row>
    <row r="28" spans="2:9" x14ac:dyDescent="0.35">
      <c r="C28" s="21"/>
      <c r="D28" s="21"/>
    </row>
    <row r="29" spans="2:9" x14ac:dyDescent="0.35">
      <c r="C29" s="21" t="s">
        <v>22</v>
      </c>
      <c r="D29" s="13" t="s">
        <v>20</v>
      </c>
      <c r="H29" s="13" t="s">
        <v>22</v>
      </c>
      <c r="I29" s="13" t="s">
        <v>20</v>
      </c>
    </row>
    <row r="30" spans="2:9" x14ac:dyDescent="0.35">
      <c r="C30" s="16">
        <f>C27</f>
        <v>0.26990834875048808</v>
      </c>
      <c r="D30" s="16">
        <f>C25</f>
        <v>8.3404799689050263E-2</v>
      </c>
      <c r="E30" s="12"/>
      <c r="F30" s="12"/>
      <c r="H30" s="16">
        <f>I27</f>
        <v>0.16262040960027438</v>
      </c>
      <c r="I30" s="16">
        <f>I25</f>
        <v>6.363034901209387E-2</v>
      </c>
    </row>
    <row r="31" spans="2:9" x14ac:dyDescent="0.35">
      <c r="B31" s="27">
        <v>-2</v>
      </c>
      <c r="C31" s="21">
        <f t="dataTable" ref="C31:D55" dt2D="0" dtr="0" r1="C24"/>
        <v>0.41708659656278735</v>
      </c>
      <c r="D31" s="21">
        <v>3.1805836986728814E-2</v>
      </c>
      <c r="E31" s="16"/>
      <c r="G31" s="27">
        <v>0</v>
      </c>
      <c r="H31" s="21">
        <f t="dataTable" ref="H31:I51" dt2D="0" dtr="0" r1="I24"/>
        <v>0</v>
      </c>
      <c r="I31" s="21">
        <v>2.5000000000000001E-2</v>
      </c>
    </row>
    <row r="32" spans="2:9" x14ac:dyDescent="0.35">
      <c r="B32" s="27">
        <v>-1.75</v>
      </c>
      <c r="C32" s="21">
        <v>0.38890335665635872</v>
      </c>
      <c r="D32" s="21">
        <v>3.6965733256960953E-2</v>
      </c>
      <c r="E32" s="21"/>
      <c r="F32" s="21"/>
      <c r="G32" s="27">
        <v>0.1</v>
      </c>
      <c r="H32" s="21">
        <v>3.2524081920054883E-2</v>
      </c>
      <c r="I32" s="21">
        <v>3.2726069802418781E-2</v>
      </c>
    </row>
    <row r="33" spans="2:9" x14ac:dyDescent="0.35">
      <c r="B33" s="27">
        <v>-1.5</v>
      </c>
      <c r="C33" s="21">
        <v>0.36239671132454332</v>
      </c>
      <c r="D33" s="21">
        <v>4.2125629527193093E-2</v>
      </c>
      <c r="E33" s="21"/>
      <c r="F33" s="21"/>
      <c r="G33" s="27">
        <v>0.2</v>
      </c>
      <c r="H33" s="21">
        <v>6.5048163840109766E-2</v>
      </c>
      <c r="I33" s="21">
        <v>4.0452139604837553E-2</v>
      </c>
    </row>
    <row r="34" spans="2:9" x14ac:dyDescent="0.35">
      <c r="B34" s="27">
        <v>-1.25</v>
      </c>
      <c r="C34" s="21">
        <v>0.33796138198485548</v>
      </c>
      <c r="D34" s="21">
        <v>4.7285525797425246E-2</v>
      </c>
      <c r="E34" s="21"/>
      <c r="F34" s="21"/>
      <c r="G34" s="27">
        <v>0.3</v>
      </c>
      <c r="H34" s="21">
        <v>9.7572245760164628E-2</v>
      </c>
      <c r="I34" s="21">
        <v>4.8178209407256312E-2</v>
      </c>
    </row>
    <row r="35" spans="2:9" x14ac:dyDescent="0.35">
      <c r="B35" s="27">
        <v>-1</v>
      </c>
      <c r="C35" s="21">
        <v>0.31607812138993485</v>
      </c>
      <c r="D35" s="21">
        <v>5.2445422067657385E-2</v>
      </c>
      <c r="E35" s="21"/>
      <c r="F35" s="21"/>
      <c r="G35" s="27">
        <v>0.4</v>
      </c>
      <c r="H35" s="21">
        <v>0.13009632768021953</v>
      </c>
      <c r="I35" s="21">
        <v>5.5904279209675098E-2</v>
      </c>
    </row>
    <row r="36" spans="2:9" x14ac:dyDescent="0.35">
      <c r="B36" s="27">
        <v>-0.75</v>
      </c>
      <c r="C36" s="21">
        <v>0.29731099156216045</v>
      </c>
      <c r="D36" s="21">
        <v>5.7605318337889524E-2</v>
      </c>
      <c r="E36" s="21"/>
      <c r="F36" s="21"/>
      <c r="G36" s="27">
        <v>0.5</v>
      </c>
      <c r="H36" s="21">
        <v>0.16262040960027438</v>
      </c>
      <c r="I36" s="21">
        <v>6.363034901209387E-2</v>
      </c>
    </row>
    <row r="37" spans="2:9" x14ac:dyDescent="0.35">
      <c r="B37" s="27">
        <v>-0.5</v>
      </c>
      <c r="C37" s="21">
        <v>0.28228219277872901</v>
      </c>
      <c r="D37" s="21">
        <v>6.2765214608121678E-2</v>
      </c>
      <c r="E37" s="21"/>
      <c r="F37" s="21"/>
      <c r="G37" s="27">
        <v>0.6</v>
      </c>
      <c r="H37" s="21">
        <v>0.19514449152032926</v>
      </c>
      <c r="I37" s="21">
        <v>7.1356418814512629E-2</v>
      </c>
    </row>
    <row r="38" spans="2:9" x14ac:dyDescent="0.35">
      <c r="B38" s="27">
        <v>-0.25</v>
      </c>
      <c r="C38" s="21">
        <v>0.27161297978975119</v>
      </c>
      <c r="D38" s="21">
        <v>6.7925110878353817E-2</v>
      </c>
      <c r="E38" s="21"/>
      <c r="F38" s="21"/>
      <c r="G38" s="27">
        <v>0.7</v>
      </c>
      <c r="H38" s="21">
        <v>0.22766857344038413</v>
      </c>
      <c r="I38" s="21">
        <v>7.9082488616931415E-2</v>
      </c>
    </row>
    <row r="39" spans="2:9" x14ac:dyDescent="0.35">
      <c r="B39" s="27">
        <v>0</v>
      </c>
      <c r="C39" s="21">
        <v>0.26582879639831303</v>
      </c>
      <c r="D39" s="21">
        <v>7.308500714858597E-2</v>
      </c>
      <c r="E39" s="21"/>
      <c r="F39" s="21"/>
      <c r="G39" s="27">
        <v>0.8</v>
      </c>
      <c r="H39" s="21">
        <v>0.26019265536043906</v>
      </c>
      <c r="I39" s="21">
        <v>8.6808558419350201E-2</v>
      </c>
    </row>
    <row r="40" spans="2:9" x14ac:dyDescent="0.35">
      <c r="B40" s="27">
        <v>0.25</v>
      </c>
      <c r="C40" s="21">
        <v>0.26524941276634628</v>
      </c>
      <c r="D40" s="21">
        <v>7.8244903418818124E-2</v>
      </c>
      <c r="E40" s="21"/>
      <c r="F40" s="21"/>
      <c r="G40" s="27">
        <v>0.9</v>
      </c>
      <c r="H40" s="21">
        <v>0.29271673728049391</v>
      </c>
      <c r="I40" s="21">
        <v>9.453462822176896E-2</v>
      </c>
    </row>
    <row r="41" spans="2:9" x14ac:dyDescent="0.35">
      <c r="B41" s="27">
        <v>0.5</v>
      </c>
      <c r="C41" s="21">
        <v>0.26990834875048808</v>
      </c>
      <c r="D41" s="21">
        <v>8.3404799689050263E-2</v>
      </c>
      <c r="E41" s="21"/>
      <c r="F41" s="21"/>
      <c r="G41" s="27">
        <v>1</v>
      </c>
      <c r="H41" s="21">
        <v>0.32524081920054876</v>
      </c>
      <c r="I41" s="21">
        <v>0.10226069802418773</v>
      </c>
    </row>
    <row r="42" spans="2:9" x14ac:dyDescent="0.35">
      <c r="B42" s="27">
        <v>0.75</v>
      </c>
      <c r="C42" s="21">
        <v>0.27954381812436208</v>
      </c>
      <c r="D42" s="21">
        <v>8.8564695959282402E-2</v>
      </c>
      <c r="E42" s="21"/>
      <c r="F42" s="21"/>
      <c r="G42" s="27">
        <v>1.1000000000000001</v>
      </c>
      <c r="H42" s="21">
        <v>0.35776490112060372</v>
      </c>
      <c r="I42" s="21">
        <v>0.10998676782660652</v>
      </c>
    </row>
    <row r="43" spans="2:9" x14ac:dyDescent="0.35">
      <c r="B43" s="27">
        <v>1</v>
      </c>
      <c r="C43" s="21">
        <v>0.29366637456795341</v>
      </c>
      <c r="D43" s="21">
        <v>9.3724592229514556E-2</v>
      </c>
      <c r="E43" s="21"/>
      <c r="F43" s="21"/>
      <c r="G43" s="27">
        <v>1.2</v>
      </c>
      <c r="H43" s="21">
        <v>0.39028898304065851</v>
      </c>
      <c r="I43" s="21">
        <v>0.11771283762902526</v>
      </c>
    </row>
    <row r="44" spans="2:9" x14ac:dyDescent="0.35">
      <c r="B44" s="27">
        <v>1.25</v>
      </c>
      <c r="C44" s="21">
        <v>0.31166664342889239</v>
      </c>
      <c r="D44" s="21">
        <v>9.8884488499746709E-2</v>
      </c>
      <c r="E44" s="21"/>
      <c r="F44" s="21"/>
      <c r="G44" s="27">
        <v>1.3</v>
      </c>
      <c r="H44" s="21">
        <v>0.42281306496071341</v>
      </c>
      <c r="I44" s="21">
        <v>0.12543890743144406</v>
      </c>
    </row>
    <row r="45" spans="2:9" x14ac:dyDescent="0.35">
      <c r="B45" s="27">
        <v>1.5</v>
      </c>
      <c r="C45" s="21">
        <v>0.33291623191816133</v>
      </c>
      <c r="D45" s="21">
        <v>0.10404438476997885</v>
      </c>
      <c r="E45" s="21"/>
      <c r="F45" s="21"/>
      <c r="G45" s="27">
        <v>1.4</v>
      </c>
      <c r="H45" s="21">
        <v>0.45533714688076826</v>
      </c>
      <c r="I45" s="21">
        <v>0.13316497723386281</v>
      </c>
    </row>
    <row r="46" spans="2:9" x14ac:dyDescent="0.35">
      <c r="B46" s="27">
        <v>1.75</v>
      </c>
      <c r="C46" s="21">
        <v>0.35683511892322123</v>
      </c>
      <c r="D46" s="21">
        <v>0.10920428104021099</v>
      </c>
      <c r="E46" s="21"/>
      <c r="F46" s="21"/>
      <c r="G46" s="27">
        <v>1.5</v>
      </c>
      <c r="H46" s="21">
        <v>0.48786122880082317</v>
      </c>
      <c r="I46" s="21">
        <v>0.14089104703628158</v>
      </c>
    </row>
    <row r="47" spans="2:9" x14ac:dyDescent="0.35">
      <c r="B47" s="27">
        <v>2</v>
      </c>
      <c r="C47" s="21">
        <v>0.38292342640966687</v>
      </c>
      <c r="D47" s="21">
        <v>0.11436417731044314</v>
      </c>
      <c r="E47" s="21"/>
      <c r="F47" s="21"/>
      <c r="G47" s="27">
        <v>1.6</v>
      </c>
      <c r="H47" s="21">
        <v>0.52038531072087812</v>
      </c>
      <c r="I47" s="21">
        <v>0.14861711683870038</v>
      </c>
    </row>
    <row r="48" spans="2:9" x14ac:dyDescent="0.35">
      <c r="B48" s="27">
        <v>2.25</v>
      </c>
      <c r="C48" s="21">
        <v>0.41076801562889181</v>
      </c>
      <c r="D48" s="21">
        <v>0.11952407358067529</v>
      </c>
      <c r="E48" s="21"/>
      <c r="F48" s="21"/>
      <c r="G48" s="27">
        <v>1.7</v>
      </c>
      <c r="H48" s="21">
        <v>0.55290939264093286</v>
      </c>
      <c r="I48" s="21">
        <v>0.15634318664111915</v>
      </c>
    </row>
    <row r="49" spans="2:9" x14ac:dyDescent="0.35">
      <c r="B49" s="27">
        <v>2.5</v>
      </c>
      <c r="C49" s="21">
        <v>0.44003561061359936</v>
      </c>
      <c r="D49" s="21">
        <v>0.12468396985090743</v>
      </c>
      <c r="E49" s="21"/>
      <c r="F49" s="21"/>
      <c r="G49" s="27">
        <v>1.8</v>
      </c>
      <c r="H49" s="21">
        <v>0.58543347456098782</v>
      </c>
      <c r="I49" s="21">
        <v>0.16406925644353793</v>
      </c>
    </row>
    <row r="50" spans="2:9" x14ac:dyDescent="0.35">
      <c r="B50" s="27">
        <v>2.75</v>
      </c>
      <c r="C50" s="21">
        <v>0.47046070858943867</v>
      </c>
      <c r="D50" s="21">
        <v>0.1298438661211396</v>
      </c>
      <c r="E50" s="21"/>
      <c r="F50" s="21"/>
      <c r="G50" s="27">
        <v>1.9</v>
      </c>
      <c r="H50" s="21">
        <v>0.61795755648104267</v>
      </c>
      <c r="I50" s="21">
        <v>0.1717953262459567</v>
      </c>
    </row>
    <row r="51" spans="2:9" x14ac:dyDescent="0.35">
      <c r="B51" s="27">
        <v>3</v>
      </c>
      <c r="C51" s="21">
        <v>0.50183282258026718</v>
      </c>
      <c r="D51" s="21">
        <v>0.13500376239137171</v>
      </c>
      <c r="E51" s="21"/>
      <c r="F51" s="21"/>
      <c r="G51" s="27">
        <v>2</v>
      </c>
      <c r="H51" s="21">
        <v>0.65048163840109752</v>
      </c>
      <c r="I51" s="21">
        <v>0.17952139604837547</v>
      </c>
    </row>
    <row r="52" spans="2:9" x14ac:dyDescent="0.35">
      <c r="B52" s="27">
        <v>3.25</v>
      </c>
      <c r="C52" s="21">
        <v>0.53398506447773153</v>
      </c>
      <c r="D52" s="21">
        <v>0.14016365866160388</v>
      </c>
      <c r="E52" s="21"/>
      <c r="F52" s="21"/>
      <c r="G52" s="16"/>
    </row>
    <row r="53" spans="2:9" x14ac:dyDescent="0.35">
      <c r="B53" s="27">
        <v>3.5</v>
      </c>
      <c r="C53" s="21">
        <v>0.56678468586025144</v>
      </c>
      <c r="D53" s="21">
        <v>0.14532355493183602</v>
      </c>
      <c r="E53" s="21"/>
      <c r="F53" s="21"/>
      <c r="G53" s="16"/>
    </row>
    <row r="54" spans="2:9" x14ac:dyDescent="0.35">
      <c r="B54" s="27">
        <v>3.75</v>
      </c>
      <c r="C54" s="21">
        <v>0.60012554931458173</v>
      </c>
      <c r="D54" s="21">
        <v>0.15048345120206819</v>
      </c>
      <c r="E54" s="21"/>
      <c r="F54" s="21"/>
      <c r="G54" s="16"/>
    </row>
    <row r="55" spans="2:9" x14ac:dyDescent="0.35">
      <c r="B55" s="27">
        <v>4</v>
      </c>
      <c r="C55" s="21">
        <v>0.6339222614237181</v>
      </c>
      <c r="D55" s="21">
        <v>0.1556433474723003</v>
      </c>
      <c r="E55" s="21"/>
      <c r="F55" s="21"/>
      <c r="G55" s="16"/>
    </row>
    <row r="56" spans="2:9" x14ac:dyDescent="0.35">
      <c r="B56" s="22"/>
      <c r="C56" s="16"/>
      <c r="D56" s="16"/>
      <c r="E56" s="21"/>
      <c r="F56" s="21"/>
      <c r="G56" s="16"/>
    </row>
    <row r="57" spans="2:9" x14ac:dyDescent="0.35">
      <c r="B57" s="22" t="s">
        <v>16</v>
      </c>
      <c r="C57" s="16">
        <f>G4</f>
        <v>0.31622776601683794</v>
      </c>
      <c r="D57" s="16">
        <f>H4</f>
        <v>0.06</v>
      </c>
    </row>
    <row r="58" spans="2:9" x14ac:dyDescent="0.35">
      <c r="B58" s="22" t="s">
        <v>17</v>
      </c>
      <c r="C58" s="16">
        <f t="shared" ref="C58:D58" si="0">G5</f>
        <v>0.54772255750516607</v>
      </c>
      <c r="D58" s="16">
        <f t="shared" si="0"/>
        <v>0.08</v>
      </c>
      <c r="E58" s="16"/>
    </row>
    <row r="59" spans="2:9" x14ac:dyDescent="0.35">
      <c r="B59" s="22" t="s">
        <v>18</v>
      </c>
      <c r="C59" s="16">
        <f t="shared" ref="C59:D59" si="1">G6</f>
        <v>0.63245553203367588</v>
      </c>
      <c r="D59" s="16">
        <f t="shared" si="1"/>
        <v>0.1</v>
      </c>
      <c r="E59" s="16"/>
    </row>
    <row r="60" spans="2:9" x14ac:dyDescent="0.35">
      <c r="B60" s="22" t="s">
        <v>19</v>
      </c>
      <c r="C60" s="16">
        <f t="shared" ref="C60:D60" si="2">G7</f>
        <v>0.70710678118654757</v>
      </c>
      <c r="D60" s="16">
        <f t="shared" si="2"/>
        <v>0.15</v>
      </c>
      <c r="E60" s="16"/>
    </row>
    <row r="61" spans="2:9" x14ac:dyDescent="0.35">
      <c r="C61" s="12"/>
      <c r="D61" s="16"/>
      <c r="E61" s="16"/>
    </row>
    <row r="62" spans="2:9" x14ac:dyDescent="0.35">
      <c r="C62" s="12"/>
      <c r="D62" s="16"/>
      <c r="E62" s="16"/>
    </row>
    <row r="63" spans="2:9" x14ac:dyDescent="0.35">
      <c r="C63" s="12"/>
      <c r="D63" s="16"/>
      <c r="E63" s="16"/>
    </row>
  </sheetData>
  <mergeCells count="2">
    <mergeCell ref="B2:G2"/>
    <mergeCell ref="B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VarCor</vt:lpstr>
      <vt:lpstr>CML1</vt:lpstr>
      <vt:lpstr>CML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2019-05-21T01:10:28Z</dcterms:modified>
</cp:coreProperties>
</file>