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/>
  <mc:AlternateContent xmlns:mc="http://schemas.openxmlformats.org/markup-compatibility/2006">
    <mc:Choice Requires="x15">
      <x15ac:absPath xmlns:x15ac="http://schemas.microsoft.com/office/spreadsheetml/2010/11/ac" url="https://rrcca.sharepoint.com/sites/Dept-LTCAllStaff-77301-CoursesRunning/Shared Documents/Courses Running/LINC Charts/"/>
    </mc:Choice>
  </mc:AlternateContent>
  <xr:revisionPtr revIDLastSave="0" documentId="8_{D9FA5E4F-B926-42F8-9D8C-ED7FD1CEF9A5}" xr6:coauthVersionLast="47" xr6:coauthVersionMax="47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Spring 2023" sheetId="3" r:id="rId1"/>
    <sheet name="Summer 2023" sheetId="4" r:id="rId2"/>
    <sheet name="Fall 2023" sheetId="5" r:id="rId3"/>
    <sheet name="Winter 2024" sheetId="6" r:id="rId4"/>
    <sheet name="Full LINC Chart" sheetId="8" r:id="rId5"/>
    <sheet name="Template" sheetId="1" r:id="rId6"/>
    <sheet name="Sheet1" sheetId="11" r:id="rId7"/>
    <sheet name="Targets" sheetId="7" r:id="rId8"/>
    <sheet name="Tracking -  Adjustments" sheetId="10" r:id="rId9"/>
    <sheet name="Instruction" sheetId="9" r:id="rId10"/>
    <sheet name=" Winter 2023" sheetId="2" r:id="rId11"/>
  </sheets>
  <definedNames>
    <definedName name="_xlnm._FilterDatabase" localSheetId="10" hidden="1">' Winter 2023'!$K$3:$T$3</definedName>
    <definedName name="_xlnm._FilterDatabase" localSheetId="2" hidden="1">'Fall 2023'!$A$3:$AC$77</definedName>
    <definedName name="_xlnm._FilterDatabase" localSheetId="0" hidden="1">'Spring 2023'!$K$3:$T$3</definedName>
    <definedName name="_xlnm._FilterDatabase" localSheetId="1" hidden="1">'Summer 2023'!$A$3:$AB$3</definedName>
    <definedName name="_xlnm._FilterDatabase" localSheetId="4" hidden="1">'Full LINC Chart'!$A$23:$K$23</definedName>
    <definedName name="_xlnm._FilterDatabase" localSheetId="3" hidden="1">'Winter 2024'!$A$3:$AC$3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3" i="8" l="1"/>
  <c r="E193" i="8"/>
  <c r="F193" i="8"/>
  <c r="G193" i="8"/>
  <c r="H193" i="8"/>
  <c r="I193" i="8"/>
  <c r="C193" i="8"/>
  <c r="C194" i="8"/>
  <c r="A193" i="8"/>
  <c r="B193" i="8"/>
  <c r="M193" i="8"/>
  <c r="N193" i="8"/>
  <c r="O193" i="8"/>
  <c r="L193" i="8"/>
  <c r="H88" i="6"/>
  <c r="I88" i="6"/>
  <c r="H89" i="6"/>
  <c r="I89" i="6"/>
  <c r="H90" i="6"/>
  <c r="I90" i="6"/>
  <c r="H91" i="6"/>
  <c r="I91" i="6"/>
  <c r="E88" i="6"/>
  <c r="A289" i="8" s="1" a="1"/>
  <c r="A289" i="8" s="1"/>
  <c r="E89" i="6"/>
  <c r="A290" i="8" s="1" a="1"/>
  <c r="A290" i="8" s="1"/>
  <c r="E90" i="6"/>
  <c r="A291" i="8" s="1" a="1"/>
  <c r="A291" i="8" s="1"/>
  <c r="E91" i="6"/>
  <c r="A292" i="8" s="1" a="1"/>
  <c r="A292" i="8" s="1"/>
  <c r="A293" i="8" a="1"/>
  <c r="A293" i="8" s="1"/>
  <c r="H87" i="6"/>
  <c r="I87" i="6"/>
  <c r="E87" i="6"/>
  <c r="A288" i="8" s="1" a="1"/>
  <c r="A288" i="8" s="1"/>
  <c r="I74" i="6"/>
  <c r="I75" i="6"/>
  <c r="H74" i="6"/>
  <c r="H75" i="6"/>
  <c r="E74" i="6"/>
  <c r="E75" i="6"/>
  <c r="A276" i="8" s="1" a="1"/>
  <c r="A276" i="8" s="1"/>
  <c r="I62" i="6"/>
  <c r="I63" i="6"/>
  <c r="I64" i="6"/>
  <c r="I65" i="6"/>
  <c r="I66" i="6"/>
  <c r="I67" i="6"/>
  <c r="I68" i="6"/>
  <c r="I69" i="6"/>
  <c r="H62" i="6"/>
  <c r="H63" i="6"/>
  <c r="H64" i="6"/>
  <c r="H65" i="6"/>
  <c r="H66" i="6"/>
  <c r="H67" i="6"/>
  <c r="H68" i="6"/>
  <c r="H69" i="6"/>
  <c r="E62" i="6"/>
  <c r="A263" i="8" s="1" a="1"/>
  <c r="A263" i="8" s="1"/>
  <c r="E63" i="6"/>
  <c r="A264" i="8" s="1" a="1"/>
  <c r="A264" i="8" s="1"/>
  <c r="E64" i="6"/>
  <c r="A265" i="8" s="1" a="1"/>
  <c r="A265" i="8" s="1"/>
  <c r="E65" i="6"/>
  <c r="A266" i="8" s="1" a="1"/>
  <c r="A266" i="8" s="1"/>
  <c r="E66" i="6"/>
  <c r="A267" i="8" s="1" a="1"/>
  <c r="A267" i="8" s="1"/>
  <c r="E67" i="6"/>
  <c r="A268" i="8" s="1" a="1"/>
  <c r="A268" i="8" s="1"/>
  <c r="E68" i="6"/>
  <c r="A269" i="8" s="1" a="1"/>
  <c r="A269" i="8" s="1"/>
  <c r="E69" i="6"/>
  <c r="A270" i="8" s="1" a="1"/>
  <c r="A270" i="8" s="1"/>
  <c r="H82" i="6"/>
  <c r="I67" i="5"/>
  <c r="H67" i="5"/>
  <c r="E67" i="5"/>
  <c r="L125" i="10"/>
  <c r="K125" i="10"/>
  <c r="H125" i="10"/>
  <c r="I26" i="4"/>
  <c r="H65" i="5"/>
  <c r="I54" i="4"/>
  <c r="H54" i="4"/>
  <c r="I29" i="5"/>
  <c r="I155" i="8" s="1"/>
  <c r="H29" i="5"/>
  <c r="H155" i="8" s="1"/>
  <c r="E29" i="5"/>
  <c r="L124" i="10"/>
  <c r="K124" i="10"/>
  <c r="H124" i="10"/>
  <c r="D201" i="8"/>
  <c r="D202" i="8"/>
  <c r="A130" i="8"/>
  <c r="B130" i="8"/>
  <c r="C130" i="8"/>
  <c r="D130" i="8"/>
  <c r="F130" i="8"/>
  <c r="G130" i="8"/>
  <c r="A131" i="8"/>
  <c r="B131" i="8"/>
  <c r="C131" i="8"/>
  <c r="D131" i="8"/>
  <c r="F131" i="8"/>
  <c r="G131" i="8"/>
  <c r="A132" i="8"/>
  <c r="B132" i="8"/>
  <c r="C132" i="8"/>
  <c r="D132" i="8"/>
  <c r="F132" i="8"/>
  <c r="G132" i="8"/>
  <c r="A133" i="8"/>
  <c r="B133" i="8"/>
  <c r="C133" i="8"/>
  <c r="D133" i="8"/>
  <c r="F133" i="8"/>
  <c r="G133" i="8"/>
  <c r="A134" i="8"/>
  <c r="B134" i="8"/>
  <c r="C134" i="8"/>
  <c r="D134" i="8"/>
  <c r="F134" i="8"/>
  <c r="G134" i="8"/>
  <c r="A135" i="8"/>
  <c r="B135" i="8"/>
  <c r="C135" i="8"/>
  <c r="D135" i="8"/>
  <c r="F135" i="8"/>
  <c r="G135" i="8"/>
  <c r="A136" i="8"/>
  <c r="B136" i="8"/>
  <c r="C136" i="8"/>
  <c r="D136" i="8"/>
  <c r="F136" i="8"/>
  <c r="G136" i="8"/>
  <c r="A137" i="8"/>
  <c r="B137" i="8"/>
  <c r="C137" i="8"/>
  <c r="D137" i="8"/>
  <c r="F137" i="8"/>
  <c r="G137" i="8"/>
  <c r="A138" i="8"/>
  <c r="B138" i="8"/>
  <c r="C138" i="8"/>
  <c r="D138" i="8"/>
  <c r="F138" i="8"/>
  <c r="G138" i="8"/>
  <c r="A139" i="8"/>
  <c r="B139" i="8"/>
  <c r="C139" i="8"/>
  <c r="D139" i="8"/>
  <c r="F139" i="8"/>
  <c r="G139" i="8"/>
  <c r="A140" i="8"/>
  <c r="B140" i="8"/>
  <c r="C140" i="8"/>
  <c r="D140" i="8"/>
  <c r="F140" i="8"/>
  <c r="G140" i="8"/>
  <c r="A141" i="8"/>
  <c r="B141" i="8"/>
  <c r="C141" i="8"/>
  <c r="D141" i="8"/>
  <c r="F141" i="8"/>
  <c r="G141" i="8"/>
  <c r="A142" i="8"/>
  <c r="B142" i="8"/>
  <c r="C142" i="8"/>
  <c r="D142" i="8"/>
  <c r="F142" i="8"/>
  <c r="G142" i="8"/>
  <c r="A143" i="8"/>
  <c r="B143" i="8"/>
  <c r="C143" i="8"/>
  <c r="D143" i="8"/>
  <c r="F143" i="8"/>
  <c r="G143" i="8"/>
  <c r="A144" i="8"/>
  <c r="B144" i="8"/>
  <c r="C144" i="8"/>
  <c r="D144" i="8"/>
  <c r="F144" i="8"/>
  <c r="G144" i="8"/>
  <c r="A145" i="8"/>
  <c r="B145" i="8"/>
  <c r="C145" i="8"/>
  <c r="D145" i="8"/>
  <c r="F145" i="8"/>
  <c r="G145" i="8"/>
  <c r="A146" i="8"/>
  <c r="B146" i="8"/>
  <c r="C146" i="8"/>
  <c r="D146" i="8"/>
  <c r="F146" i="8"/>
  <c r="G146" i="8"/>
  <c r="A147" i="8"/>
  <c r="B147" i="8"/>
  <c r="C147" i="8"/>
  <c r="D147" i="8"/>
  <c r="F147" i="8"/>
  <c r="G147" i="8"/>
  <c r="A148" i="8"/>
  <c r="B148" i="8"/>
  <c r="C148" i="8"/>
  <c r="D148" i="8"/>
  <c r="F148" i="8"/>
  <c r="G148" i="8"/>
  <c r="A149" i="8"/>
  <c r="B149" i="8"/>
  <c r="C149" i="8"/>
  <c r="D149" i="8"/>
  <c r="F149" i="8"/>
  <c r="G149" i="8"/>
  <c r="A150" i="8"/>
  <c r="B150" i="8"/>
  <c r="C150" i="8"/>
  <c r="D150" i="8"/>
  <c r="F150" i="8"/>
  <c r="G150" i="8"/>
  <c r="A151" i="8"/>
  <c r="B151" i="8"/>
  <c r="C151" i="8"/>
  <c r="D151" i="8"/>
  <c r="F151" i="8"/>
  <c r="G151" i="8"/>
  <c r="A152" i="8"/>
  <c r="B152" i="8"/>
  <c r="C152" i="8"/>
  <c r="D152" i="8"/>
  <c r="F152" i="8"/>
  <c r="G152" i="8"/>
  <c r="A153" i="8"/>
  <c r="B153" i="8"/>
  <c r="C153" i="8"/>
  <c r="D153" i="8"/>
  <c r="F153" i="8"/>
  <c r="G153" i="8"/>
  <c r="A154" i="8"/>
  <c r="B154" i="8"/>
  <c r="C154" i="8"/>
  <c r="D154" i="8"/>
  <c r="F154" i="8"/>
  <c r="G154" i="8"/>
  <c r="A155" i="8"/>
  <c r="B155" i="8"/>
  <c r="C155" i="8"/>
  <c r="D155" i="8"/>
  <c r="E155" i="8"/>
  <c r="F155" i="8"/>
  <c r="G155" i="8"/>
  <c r="A156" i="8"/>
  <c r="B156" i="8"/>
  <c r="C156" i="8"/>
  <c r="D156" i="8"/>
  <c r="F156" i="8"/>
  <c r="G156" i="8"/>
  <c r="A157" i="8"/>
  <c r="B157" i="8"/>
  <c r="C157" i="8"/>
  <c r="D157" i="8"/>
  <c r="F157" i="8"/>
  <c r="G157" i="8"/>
  <c r="A158" i="8"/>
  <c r="B158" i="8"/>
  <c r="C158" i="8"/>
  <c r="D158" i="8"/>
  <c r="F158" i="8"/>
  <c r="G158" i="8"/>
  <c r="A159" i="8"/>
  <c r="B159" i="8"/>
  <c r="C159" i="8"/>
  <c r="D159" i="8"/>
  <c r="F159" i="8"/>
  <c r="G159" i="8"/>
  <c r="A160" i="8"/>
  <c r="B160" i="8"/>
  <c r="C160" i="8"/>
  <c r="D160" i="8"/>
  <c r="F160" i="8"/>
  <c r="G160" i="8"/>
  <c r="A161" i="8"/>
  <c r="B161" i="8"/>
  <c r="C161" i="8"/>
  <c r="D161" i="8"/>
  <c r="F161" i="8"/>
  <c r="G161" i="8"/>
  <c r="A162" i="8"/>
  <c r="B162" i="8"/>
  <c r="C162" i="8"/>
  <c r="D162" i="8"/>
  <c r="F162" i="8"/>
  <c r="G162" i="8"/>
  <c r="A163" i="8"/>
  <c r="B163" i="8"/>
  <c r="C163" i="8"/>
  <c r="D163" i="8"/>
  <c r="F163" i="8"/>
  <c r="G163" i="8"/>
  <c r="A164" i="8"/>
  <c r="B164" i="8"/>
  <c r="C164" i="8"/>
  <c r="D164" i="8"/>
  <c r="F164" i="8"/>
  <c r="G164" i="8"/>
  <c r="A165" i="8"/>
  <c r="B165" i="8"/>
  <c r="C165" i="8"/>
  <c r="D165" i="8"/>
  <c r="F165" i="8"/>
  <c r="G165" i="8"/>
  <c r="A166" i="8"/>
  <c r="B166" i="8"/>
  <c r="C166" i="8"/>
  <c r="D166" i="8"/>
  <c r="F166" i="8"/>
  <c r="G166" i="8"/>
  <c r="A167" i="8"/>
  <c r="B167" i="8"/>
  <c r="C167" i="8"/>
  <c r="D167" i="8"/>
  <c r="F167" i="8"/>
  <c r="G167" i="8"/>
  <c r="A168" i="8"/>
  <c r="B168" i="8"/>
  <c r="C168" i="8"/>
  <c r="D168" i="8"/>
  <c r="F168" i="8"/>
  <c r="G168" i="8"/>
  <c r="A169" i="8"/>
  <c r="B169" i="8"/>
  <c r="C169" i="8"/>
  <c r="D169" i="8"/>
  <c r="F169" i="8"/>
  <c r="G169" i="8"/>
  <c r="A170" i="8"/>
  <c r="B170" i="8"/>
  <c r="C170" i="8"/>
  <c r="D170" i="8"/>
  <c r="F170" i="8"/>
  <c r="G170" i="8"/>
  <c r="A171" i="8"/>
  <c r="B171" i="8"/>
  <c r="C171" i="8"/>
  <c r="D171" i="8"/>
  <c r="F171" i="8"/>
  <c r="G171" i="8"/>
  <c r="A172" i="8"/>
  <c r="B172" i="8"/>
  <c r="C172" i="8"/>
  <c r="D172" i="8"/>
  <c r="F172" i="8"/>
  <c r="G172" i="8"/>
  <c r="A173" i="8"/>
  <c r="B173" i="8"/>
  <c r="C173" i="8"/>
  <c r="D173" i="8"/>
  <c r="F173" i="8"/>
  <c r="G173" i="8"/>
  <c r="A174" i="8"/>
  <c r="B174" i="8"/>
  <c r="C174" i="8"/>
  <c r="D174" i="8"/>
  <c r="F174" i="8"/>
  <c r="G174" i="8"/>
  <c r="A175" i="8"/>
  <c r="B175" i="8"/>
  <c r="C175" i="8"/>
  <c r="D175" i="8"/>
  <c r="F175" i="8"/>
  <c r="G175" i="8"/>
  <c r="A176" i="8"/>
  <c r="B176" i="8"/>
  <c r="C176" i="8"/>
  <c r="D176" i="8"/>
  <c r="F176" i="8"/>
  <c r="G176" i="8"/>
  <c r="A177" i="8"/>
  <c r="B177" i="8"/>
  <c r="C177" i="8"/>
  <c r="D177" i="8"/>
  <c r="F177" i="8"/>
  <c r="G177" i="8"/>
  <c r="A178" i="8"/>
  <c r="B178" i="8"/>
  <c r="C178" i="8"/>
  <c r="D178" i="8"/>
  <c r="F178" i="8"/>
  <c r="G178" i="8"/>
  <c r="A179" i="8"/>
  <c r="B179" i="8"/>
  <c r="C179" i="8"/>
  <c r="D179" i="8"/>
  <c r="F179" i="8"/>
  <c r="G179" i="8"/>
  <c r="A180" i="8"/>
  <c r="B180" i="8"/>
  <c r="C180" i="8"/>
  <c r="D180" i="8"/>
  <c r="F180" i="8"/>
  <c r="G180" i="8"/>
  <c r="A181" i="8"/>
  <c r="B181" i="8"/>
  <c r="C181" i="8"/>
  <c r="D181" i="8"/>
  <c r="F181" i="8"/>
  <c r="G181" i="8"/>
  <c r="A182" i="8"/>
  <c r="B182" i="8"/>
  <c r="C182" i="8"/>
  <c r="D182" i="8"/>
  <c r="F182" i="8"/>
  <c r="G182" i="8"/>
  <c r="A183" i="8"/>
  <c r="B183" i="8"/>
  <c r="C183" i="8"/>
  <c r="D183" i="8"/>
  <c r="F183" i="8"/>
  <c r="G183" i="8"/>
  <c r="A184" i="8"/>
  <c r="B184" i="8"/>
  <c r="C184" i="8"/>
  <c r="D184" i="8"/>
  <c r="F184" i="8"/>
  <c r="G184" i="8"/>
  <c r="A185" i="8"/>
  <c r="B185" i="8"/>
  <c r="C185" i="8"/>
  <c r="D185" i="8"/>
  <c r="F185" i="8"/>
  <c r="G185" i="8"/>
  <c r="A186" i="8"/>
  <c r="B186" i="8"/>
  <c r="C186" i="8"/>
  <c r="D186" i="8"/>
  <c r="F186" i="8"/>
  <c r="G186" i="8"/>
  <c r="A187" i="8"/>
  <c r="B187" i="8"/>
  <c r="C187" i="8"/>
  <c r="D187" i="8"/>
  <c r="F187" i="8"/>
  <c r="G187" i="8"/>
  <c r="A188" i="8"/>
  <c r="B188" i="8"/>
  <c r="C188" i="8"/>
  <c r="D188" i="8"/>
  <c r="F188" i="8"/>
  <c r="G188" i="8"/>
  <c r="A189" i="8"/>
  <c r="B189" i="8"/>
  <c r="C189" i="8"/>
  <c r="D189" i="8"/>
  <c r="F189" i="8"/>
  <c r="G189" i="8"/>
  <c r="A190" i="8"/>
  <c r="B190" i="8"/>
  <c r="C190" i="8"/>
  <c r="D190" i="8"/>
  <c r="F190" i="8"/>
  <c r="G190" i="8"/>
  <c r="A191" i="8"/>
  <c r="B191" i="8"/>
  <c r="C191" i="8"/>
  <c r="D191" i="8"/>
  <c r="F191" i="8"/>
  <c r="G191" i="8"/>
  <c r="H191" i="8"/>
  <c r="A192" i="8"/>
  <c r="B192" i="8"/>
  <c r="C192" i="8"/>
  <c r="D192" i="8"/>
  <c r="F192" i="8"/>
  <c r="G192" i="8"/>
  <c r="A194" i="8"/>
  <c r="B194" i="8"/>
  <c r="D194" i="8"/>
  <c r="F194" i="8"/>
  <c r="G194" i="8"/>
  <c r="A195" i="8"/>
  <c r="B195" i="8"/>
  <c r="C195" i="8"/>
  <c r="D195" i="8"/>
  <c r="F195" i="8"/>
  <c r="G195" i="8"/>
  <c r="A196" i="8"/>
  <c r="B196" i="8"/>
  <c r="C196" i="8"/>
  <c r="D196" i="8"/>
  <c r="F196" i="8"/>
  <c r="G196" i="8"/>
  <c r="A197" i="8"/>
  <c r="B197" i="8"/>
  <c r="C197" i="8"/>
  <c r="D197" i="8"/>
  <c r="F197" i="8"/>
  <c r="G197" i="8"/>
  <c r="A198" i="8"/>
  <c r="B198" i="8"/>
  <c r="C198" i="8"/>
  <c r="D198" i="8"/>
  <c r="F198" i="8"/>
  <c r="G198" i="8"/>
  <c r="A199" i="8"/>
  <c r="B199" i="8"/>
  <c r="C199" i="8"/>
  <c r="D199" i="8"/>
  <c r="F199" i="8"/>
  <c r="G199" i="8"/>
  <c r="A200" i="8"/>
  <c r="B200" i="8"/>
  <c r="C200" i="8"/>
  <c r="D200" i="8"/>
  <c r="F200" i="8"/>
  <c r="G200" i="8"/>
  <c r="A201" i="8"/>
  <c r="B201" i="8"/>
  <c r="C201" i="8"/>
  <c r="F201" i="8"/>
  <c r="G201" i="8"/>
  <c r="A202" i="8"/>
  <c r="B202" i="8"/>
  <c r="C202" i="8"/>
  <c r="F202" i="8"/>
  <c r="G202" i="8"/>
  <c r="A203" i="8"/>
  <c r="B203" i="8"/>
  <c r="C203" i="8"/>
  <c r="D203" i="8"/>
  <c r="F203" i="8"/>
  <c r="G203" i="8"/>
  <c r="A128" i="8" a="1"/>
  <c r="A128" i="8" s="1"/>
  <c r="L120" i="10"/>
  <c r="K120" i="10"/>
  <c r="H120" i="10"/>
  <c r="G4" i="3"/>
  <c r="I4" i="3" s="1"/>
  <c r="L119" i="10"/>
  <c r="K119" i="10"/>
  <c r="H119" i="10"/>
  <c r="L118" i="10"/>
  <c r="K118" i="10"/>
  <c r="H118" i="10"/>
  <c r="L117" i="10"/>
  <c r="K117" i="10"/>
  <c r="H117" i="10"/>
  <c r="I323" i="8"/>
  <c r="G323" i="8"/>
  <c r="F323" i="8"/>
  <c r="H322" i="8"/>
  <c r="H323" i="8" s="1"/>
  <c r="E322" i="8"/>
  <c r="E323" i="8" s="1"/>
  <c r="D322" i="8"/>
  <c r="D323" i="8" s="1"/>
  <c r="I321" i="8"/>
  <c r="H321" i="8"/>
  <c r="E321" i="8"/>
  <c r="D321" i="8"/>
  <c r="L116" i="10"/>
  <c r="K116" i="10"/>
  <c r="H116" i="10"/>
  <c r="L115" i="10"/>
  <c r="K115" i="10"/>
  <c r="H115" i="10"/>
  <c r="L114" i="10"/>
  <c r="K114" i="10"/>
  <c r="H114" i="10"/>
  <c r="L113" i="10"/>
  <c r="K113" i="10"/>
  <c r="H113" i="10"/>
  <c r="I30" i="5"/>
  <c r="I156" i="8" s="1"/>
  <c r="H30" i="5"/>
  <c r="H156" i="8" s="1"/>
  <c r="E30" i="5"/>
  <c r="E156" i="8" s="1"/>
  <c r="L112" i="10"/>
  <c r="K112" i="10"/>
  <c r="H112" i="10"/>
  <c r="I26" i="5"/>
  <c r="I152" i="8" s="1"/>
  <c r="H26" i="5"/>
  <c r="H152" i="8" s="1"/>
  <c r="E26" i="5"/>
  <c r="E152" i="8" s="1"/>
  <c r="L111" i="10"/>
  <c r="K111" i="10"/>
  <c r="H111" i="10"/>
  <c r="I15" i="5"/>
  <c r="I141" i="8" s="1"/>
  <c r="H15" i="5"/>
  <c r="H141" i="8" s="1"/>
  <c r="E15" i="5"/>
  <c r="E141" i="8" s="1"/>
  <c r="L110" i="10"/>
  <c r="K110" i="10"/>
  <c r="H110" i="10"/>
  <c r="L109" i="10"/>
  <c r="K109" i="10"/>
  <c r="H109" i="10"/>
  <c r="H108" i="10"/>
  <c r="K108" i="10"/>
  <c r="L108" i="10"/>
  <c r="H107" i="10"/>
  <c r="K107" i="10"/>
  <c r="L107" i="10"/>
  <c r="L106" i="10"/>
  <c r="K106" i="10"/>
  <c r="H106" i="10"/>
  <c r="L105" i="10"/>
  <c r="K105" i="10"/>
  <c r="H105" i="10"/>
  <c r="L104" i="10"/>
  <c r="K104" i="10"/>
  <c r="H104" i="10"/>
  <c r="I75" i="5"/>
  <c r="I201" i="8" s="1"/>
  <c r="I76" i="5"/>
  <c r="I202" i="8" s="1"/>
  <c r="H76" i="5"/>
  <c r="H202" i="8" s="1"/>
  <c r="E76" i="5"/>
  <c r="E202" i="8" s="1"/>
  <c r="H75" i="5"/>
  <c r="H201" i="8" s="1"/>
  <c r="E75" i="5"/>
  <c r="E201" i="8" s="1"/>
  <c r="L103" i="10"/>
  <c r="K103" i="10"/>
  <c r="H103" i="10"/>
  <c r="L102" i="10"/>
  <c r="K102" i="10"/>
  <c r="H102" i="10"/>
  <c r="I73" i="5"/>
  <c r="I199" i="8" s="1"/>
  <c r="H73" i="5"/>
  <c r="H199" i="8" s="1"/>
  <c r="E73" i="5"/>
  <c r="E199" i="8" s="1"/>
  <c r="I72" i="5"/>
  <c r="I198" i="8" s="1"/>
  <c r="H72" i="5"/>
  <c r="H198" i="8" s="1"/>
  <c r="E72" i="5"/>
  <c r="E198" i="8" s="1"/>
  <c r="I71" i="5"/>
  <c r="I197" i="8" s="1"/>
  <c r="H71" i="5"/>
  <c r="H197" i="8" s="1"/>
  <c r="E71" i="5"/>
  <c r="E197" i="8" s="1"/>
  <c r="L84" i="10"/>
  <c r="K84" i="10"/>
  <c r="H84" i="10"/>
  <c r="L83" i="10"/>
  <c r="K83" i="10"/>
  <c r="H83" i="10"/>
  <c r="L82" i="10"/>
  <c r="K82" i="10"/>
  <c r="H82" i="10"/>
  <c r="L81" i="10"/>
  <c r="K81" i="10"/>
  <c r="H81" i="10"/>
  <c r="L80" i="10"/>
  <c r="K80" i="10"/>
  <c r="H80" i="10"/>
  <c r="L79" i="10"/>
  <c r="K79" i="10"/>
  <c r="H79" i="10"/>
  <c r="L78" i="10"/>
  <c r="K78" i="10"/>
  <c r="H78" i="10"/>
  <c r="L77" i="10"/>
  <c r="K77" i="10"/>
  <c r="H77" i="10"/>
  <c r="L76" i="10"/>
  <c r="K76" i="10"/>
  <c r="H76" i="10"/>
  <c r="I64" i="5"/>
  <c r="I190" i="8" s="1"/>
  <c r="H64" i="5"/>
  <c r="H190" i="8" s="1"/>
  <c r="E64" i="5"/>
  <c r="E190" i="8" s="1"/>
  <c r="L75" i="10"/>
  <c r="K75" i="10"/>
  <c r="H75" i="10"/>
  <c r="L74" i="10"/>
  <c r="K74" i="10"/>
  <c r="H74" i="10"/>
  <c r="H71" i="10"/>
  <c r="K71" i="10"/>
  <c r="L71" i="10"/>
  <c r="Z30" i="2"/>
  <c r="W39" i="2" a="1"/>
  <c r="W39" i="2" s="1"/>
  <c r="A275" i="8" l="1" a="1"/>
  <c r="A275" i="8" s="1"/>
  <c r="A294" i="8" a="1"/>
  <c r="A294" i="8" s="1"/>
  <c r="E4" i="3"/>
  <c r="D309" i="8"/>
  <c r="D310" i="8" s="1"/>
  <c r="I309" i="8"/>
  <c r="I310" i="8" s="1"/>
  <c r="E309" i="8"/>
  <c r="E310" i="8" s="1"/>
  <c r="H309" i="8"/>
  <c r="H310" i="8" s="1"/>
  <c r="F312" i="8"/>
  <c r="G312" i="8"/>
  <c r="I312" i="8"/>
  <c r="H311" i="8"/>
  <c r="H312" i="8" s="1"/>
  <c r="E311" i="8"/>
  <c r="E312" i="8" s="1"/>
  <c r="D311" i="8"/>
  <c r="D312" i="8" s="1"/>
  <c r="H14" i="4"/>
  <c r="I14" i="4"/>
  <c r="E45" i="4"/>
  <c r="H45" i="4"/>
  <c r="I45" i="4"/>
  <c r="E46" i="4"/>
  <c r="H46" i="4"/>
  <c r="I46" i="4"/>
  <c r="E47" i="4"/>
  <c r="H47" i="4"/>
  <c r="I47" i="4"/>
  <c r="E48" i="4"/>
  <c r="H48" i="4"/>
  <c r="I48" i="4"/>
  <c r="E49" i="4"/>
  <c r="H49" i="4"/>
  <c r="I49" i="4"/>
  <c r="E50" i="4"/>
  <c r="H50" i="4"/>
  <c r="I50" i="4"/>
  <c r="K68" i="10"/>
  <c r="L68" i="10"/>
  <c r="K69" i="10"/>
  <c r="L69" i="10"/>
  <c r="H68" i="10"/>
  <c r="H69" i="10"/>
  <c r="L67" i="10"/>
  <c r="K67" i="10"/>
  <c r="H67" i="10"/>
  <c r="L66" i="10"/>
  <c r="K66" i="10"/>
  <c r="H66" i="10"/>
  <c r="L65" i="10"/>
  <c r="K65" i="10"/>
  <c r="H65" i="10"/>
  <c r="L64" i="10"/>
  <c r="K64" i="10"/>
  <c r="H64" i="10"/>
  <c r="E44" i="4"/>
  <c r="H44" i="4"/>
  <c r="I44" i="4"/>
  <c r="L47" i="10"/>
  <c r="K47" i="10"/>
  <c r="H47" i="10"/>
  <c r="H41" i="4"/>
  <c r="I41" i="4"/>
  <c r="E41" i="4"/>
  <c r="A118" i="8" s="1" a="1"/>
  <c r="A118" i="8" s="1"/>
  <c r="L46" i="10"/>
  <c r="K46" i="10"/>
  <c r="H46" i="10"/>
  <c r="H35" i="4"/>
  <c r="I35" i="4"/>
  <c r="E35" i="4"/>
  <c r="A112" i="8" s="1" a="1"/>
  <c r="A112" i="8" s="1"/>
  <c r="L45" i="10"/>
  <c r="K45" i="10"/>
  <c r="H45" i="10"/>
  <c r="E34" i="4"/>
  <c r="H34" i="4"/>
  <c r="I34" i="4"/>
  <c r="L44" i="10"/>
  <c r="K44" i="10"/>
  <c r="H44" i="10"/>
  <c r="H31" i="4"/>
  <c r="I31" i="4"/>
  <c r="E31" i="4"/>
  <c r="A108" i="8" s="1" a="1"/>
  <c r="A108" i="8" s="1"/>
  <c r="L43" i="10"/>
  <c r="K43" i="10"/>
  <c r="H43" i="10"/>
  <c r="L42" i="10"/>
  <c r="K42" i="10"/>
  <c r="H42" i="10"/>
  <c r="E25" i="4"/>
  <c r="H25" i="4"/>
  <c r="I25" i="4"/>
  <c r="L41" i="10"/>
  <c r="K41" i="10"/>
  <c r="H41" i="10"/>
  <c r="L40" i="10"/>
  <c r="K40" i="10"/>
  <c r="H40" i="10"/>
  <c r="L39" i="10"/>
  <c r="K39" i="10"/>
  <c r="H39" i="10"/>
  <c r="E14" i="4"/>
  <c r="A91" i="8" s="1" a="1"/>
  <c r="A91" i="8" s="1"/>
  <c r="L38" i="10"/>
  <c r="K38" i="10"/>
  <c r="H38" i="10"/>
  <c r="L37" i="10"/>
  <c r="K37" i="10"/>
  <c r="H37" i="10"/>
  <c r="K36" i="10"/>
  <c r="H36" i="10"/>
  <c r="L36" i="10"/>
  <c r="J35" i="10"/>
  <c r="H35" i="10"/>
  <c r="J34" i="10"/>
  <c r="H34" i="10"/>
  <c r="H36" i="3"/>
  <c r="I36" i="3"/>
  <c r="E36" i="3"/>
  <c r="G31" i="3"/>
  <c r="H31" i="3"/>
  <c r="H33" i="10"/>
  <c r="K33" i="10"/>
  <c r="L33" i="10"/>
  <c r="J32" i="10"/>
  <c r="L32" i="10"/>
  <c r="L34" i="10"/>
  <c r="K34" i="10"/>
  <c r="L35" i="10"/>
  <c r="K35" i="10"/>
  <c r="E31" i="3"/>
  <c r="H32" i="10"/>
  <c r="I31" i="3"/>
  <c r="K32" i="10"/>
  <c r="L31" i="10"/>
  <c r="K31" i="10"/>
  <c r="H31" i="10"/>
  <c r="L30" i="10"/>
  <c r="K30" i="10"/>
  <c r="H30" i="10"/>
  <c r="L29" i="10"/>
  <c r="K29" i="10"/>
  <c r="H29" i="10"/>
  <c r="L28" i="10"/>
  <c r="K28" i="10"/>
  <c r="H28" i="10"/>
  <c r="L27" i="10"/>
  <c r="K27" i="10"/>
  <c r="H27" i="10"/>
  <c r="L26" i="10"/>
  <c r="K26" i="10"/>
  <c r="H26" i="10"/>
  <c r="L25" i="10"/>
  <c r="K25" i="10"/>
  <c r="H25" i="10"/>
  <c r="L24" i="10"/>
  <c r="K24" i="10"/>
  <c r="H24" i="10"/>
  <c r="L23" i="10"/>
  <c r="K23" i="10"/>
  <c r="H23" i="10"/>
  <c r="I74" i="5"/>
  <c r="I200" i="8" s="1"/>
  <c r="H74" i="5"/>
  <c r="H200" i="8" s="1"/>
  <c r="E74" i="5"/>
  <c r="E200" i="8" s="1"/>
  <c r="L22" i="10"/>
  <c r="K22" i="10"/>
  <c r="H22" i="10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E74" i="8"/>
  <c r="E76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L20" i="10"/>
  <c r="K20" i="10"/>
  <c r="H20" i="10"/>
  <c r="L19" i="10"/>
  <c r="K19" i="10"/>
  <c r="H19" i="10"/>
  <c r="L18" i="10"/>
  <c r="K18" i="10"/>
  <c r="H18" i="10"/>
  <c r="L17" i="10"/>
  <c r="K17" i="10"/>
  <c r="H17" i="10"/>
  <c r="L16" i="10"/>
  <c r="K16" i="10"/>
  <c r="H16" i="10"/>
  <c r="L15" i="10"/>
  <c r="K15" i="10"/>
  <c r="H15" i="10"/>
  <c r="L14" i="10"/>
  <c r="K14" i="10"/>
  <c r="H14" i="10"/>
  <c r="L13" i="10"/>
  <c r="K13" i="10"/>
  <c r="H13" i="10"/>
  <c r="L12" i="10"/>
  <c r="K12" i="10"/>
  <c r="H12" i="10"/>
  <c r="I51" i="3"/>
  <c r="I52" i="3"/>
  <c r="I53" i="3"/>
  <c r="I54" i="3"/>
  <c r="I55" i="3"/>
  <c r="I56" i="3"/>
  <c r="I57" i="3"/>
  <c r="I58" i="3"/>
  <c r="E49" i="3"/>
  <c r="E69" i="8"/>
  <c r="E50" i="3"/>
  <c r="E70" i="8"/>
  <c r="E51" i="3"/>
  <c r="E71" i="8"/>
  <c r="E52" i="3"/>
  <c r="E72" i="8"/>
  <c r="E53" i="3"/>
  <c r="E73" i="8"/>
  <c r="E54" i="3"/>
  <c r="E55" i="3"/>
  <c r="E75" i="8"/>
  <c r="E56" i="3"/>
  <c r="E57" i="3"/>
  <c r="E77" i="8"/>
  <c r="E58" i="3"/>
  <c r="E78" i="8"/>
  <c r="E59" i="3"/>
  <c r="E79" i="8"/>
  <c r="H50" i="3"/>
  <c r="H51" i="3"/>
  <c r="H52" i="3"/>
  <c r="H53" i="3"/>
  <c r="H54" i="3"/>
  <c r="H55" i="3"/>
  <c r="H56" i="3"/>
  <c r="H57" i="3"/>
  <c r="H58" i="3"/>
  <c r="H59" i="3"/>
  <c r="L11" i="10"/>
  <c r="K11" i="10"/>
  <c r="H11" i="10"/>
  <c r="L10" i="10"/>
  <c r="K10" i="10"/>
  <c r="H10" i="10"/>
  <c r="D55" i="1"/>
  <c r="A62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43" i="8"/>
  <c r="O44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O60" i="8"/>
  <c r="O61" i="8"/>
  <c r="O62" i="8"/>
  <c r="O63" i="8"/>
  <c r="O64" i="8"/>
  <c r="O65" i="8"/>
  <c r="O66" i="8"/>
  <c r="O67" i="8"/>
  <c r="O68" i="8"/>
  <c r="O69" i="8"/>
  <c r="G55" i="8"/>
  <c r="G56" i="8"/>
  <c r="G62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D93" i="6"/>
  <c r="D94" i="6" s="1"/>
  <c r="E4" i="6"/>
  <c r="H4" i="6"/>
  <c r="I4" i="6"/>
  <c r="E5" i="6"/>
  <c r="H5" i="6"/>
  <c r="I5" i="6"/>
  <c r="E6" i="6"/>
  <c r="H6" i="6"/>
  <c r="I6" i="6"/>
  <c r="E7" i="6"/>
  <c r="H7" i="6"/>
  <c r="I7" i="6"/>
  <c r="E8" i="6"/>
  <c r="H8" i="6"/>
  <c r="I8" i="6"/>
  <c r="E9" i="6"/>
  <c r="H9" i="6"/>
  <c r="I9" i="6"/>
  <c r="E10" i="6"/>
  <c r="H10" i="6"/>
  <c r="I10" i="6"/>
  <c r="E11" i="6"/>
  <c r="H11" i="6"/>
  <c r="I11" i="6"/>
  <c r="E12" i="6"/>
  <c r="H12" i="6"/>
  <c r="I12" i="6"/>
  <c r="E13" i="6"/>
  <c r="H13" i="6"/>
  <c r="I13" i="6"/>
  <c r="E14" i="6"/>
  <c r="H14" i="6"/>
  <c r="I14" i="6"/>
  <c r="E15" i="6"/>
  <c r="H15" i="6"/>
  <c r="I15" i="6"/>
  <c r="E16" i="6"/>
  <c r="H16" i="6"/>
  <c r="I16" i="6"/>
  <c r="E17" i="6"/>
  <c r="H17" i="6"/>
  <c r="I17" i="6"/>
  <c r="E18" i="6"/>
  <c r="H18" i="6"/>
  <c r="I18" i="6"/>
  <c r="E19" i="6"/>
  <c r="H19" i="6"/>
  <c r="I19" i="6"/>
  <c r="E20" i="6"/>
  <c r="H20" i="6"/>
  <c r="I20" i="6"/>
  <c r="E21" i="6"/>
  <c r="H21" i="6"/>
  <c r="I21" i="6"/>
  <c r="E22" i="6"/>
  <c r="H22" i="6"/>
  <c r="I22" i="6"/>
  <c r="E23" i="6"/>
  <c r="H23" i="6"/>
  <c r="I23" i="6"/>
  <c r="E24" i="6"/>
  <c r="H24" i="6"/>
  <c r="I24" i="6"/>
  <c r="E25" i="6"/>
  <c r="H25" i="6"/>
  <c r="I25" i="6"/>
  <c r="E26" i="6"/>
  <c r="H26" i="6"/>
  <c r="I26" i="6"/>
  <c r="E27" i="6"/>
  <c r="H27" i="6"/>
  <c r="I27" i="6"/>
  <c r="E28" i="6"/>
  <c r="H28" i="6"/>
  <c r="I28" i="6"/>
  <c r="E29" i="6"/>
  <c r="H29" i="6"/>
  <c r="I29" i="6"/>
  <c r="E30" i="6"/>
  <c r="H30" i="6"/>
  <c r="I30" i="6"/>
  <c r="E31" i="6"/>
  <c r="H31" i="6"/>
  <c r="I31" i="6"/>
  <c r="E32" i="6"/>
  <c r="H32" i="6"/>
  <c r="I32" i="6"/>
  <c r="E33" i="6"/>
  <c r="H33" i="6"/>
  <c r="I33" i="6"/>
  <c r="E34" i="6"/>
  <c r="H34" i="6"/>
  <c r="I34" i="6"/>
  <c r="E35" i="6"/>
  <c r="H35" i="6"/>
  <c r="I35" i="6"/>
  <c r="E36" i="6"/>
  <c r="H36" i="6"/>
  <c r="I36" i="6"/>
  <c r="E37" i="6"/>
  <c r="H37" i="6"/>
  <c r="I37" i="6"/>
  <c r="E38" i="6"/>
  <c r="H38" i="6"/>
  <c r="I38" i="6"/>
  <c r="E39" i="6"/>
  <c r="H39" i="6"/>
  <c r="I39" i="6"/>
  <c r="E40" i="6"/>
  <c r="C6" i="7" s="1"/>
  <c r="H40" i="6"/>
  <c r="F6" i="7" s="1"/>
  <c r="I40" i="6"/>
  <c r="G6" i="7" s="1"/>
  <c r="E41" i="6"/>
  <c r="H41" i="6"/>
  <c r="I41" i="6"/>
  <c r="E42" i="6"/>
  <c r="H42" i="6"/>
  <c r="I42" i="6"/>
  <c r="E43" i="6"/>
  <c r="H43" i="6"/>
  <c r="I43" i="6"/>
  <c r="E44" i="6"/>
  <c r="H44" i="6"/>
  <c r="I44" i="6"/>
  <c r="E45" i="6"/>
  <c r="H45" i="6"/>
  <c r="I45" i="6"/>
  <c r="E46" i="6"/>
  <c r="H46" i="6"/>
  <c r="I46" i="6"/>
  <c r="E47" i="6"/>
  <c r="H47" i="6"/>
  <c r="I47" i="6"/>
  <c r="E48" i="6"/>
  <c r="H48" i="6"/>
  <c r="I48" i="6"/>
  <c r="E49" i="6"/>
  <c r="H49" i="6"/>
  <c r="I49" i="6"/>
  <c r="E50" i="6"/>
  <c r="H50" i="6"/>
  <c r="I50" i="6"/>
  <c r="E51" i="6"/>
  <c r="H51" i="6"/>
  <c r="I51" i="6"/>
  <c r="E52" i="6"/>
  <c r="H52" i="6"/>
  <c r="I52" i="6"/>
  <c r="E55" i="6"/>
  <c r="H55" i="6"/>
  <c r="I55" i="6"/>
  <c r="E56" i="6"/>
  <c r="H56" i="6"/>
  <c r="I56" i="6"/>
  <c r="E57" i="6"/>
  <c r="H57" i="6"/>
  <c r="I57" i="6"/>
  <c r="E58" i="6"/>
  <c r="H58" i="6"/>
  <c r="I58" i="6"/>
  <c r="E59" i="6"/>
  <c r="H59" i="6"/>
  <c r="I59" i="6"/>
  <c r="E60" i="6"/>
  <c r="H60" i="6"/>
  <c r="I60" i="6"/>
  <c r="E61" i="6"/>
  <c r="H61" i="6"/>
  <c r="I61" i="6"/>
  <c r="E53" i="6"/>
  <c r="H53" i="6"/>
  <c r="I53" i="6"/>
  <c r="E70" i="6"/>
  <c r="H70" i="6"/>
  <c r="I70" i="6"/>
  <c r="E71" i="6"/>
  <c r="H71" i="6"/>
  <c r="I71" i="6"/>
  <c r="E72" i="6"/>
  <c r="H72" i="6"/>
  <c r="I72" i="6"/>
  <c r="E73" i="6"/>
  <c r="H73" i="6"/>
  <c r="I73" i="6"/>
  <c r="E76" i="6"/>
  <c r="H76" i="6"/>
  <c r="I76" i="6"/>
  <c r="E77" i="6"/>
  <c r="H77" i="6"/>
  <c r="I77" i="6"/>
  <c r="E78" i="6"/>
  <c r="H78" i="6"/>
  <c r="I78" i="6"/>
  <c r="E79" i="6"/>
  <c r="H79" i="6"/>
  <c r="I79" i="6"/>
  <c r="E80" i="6"/>
  <c r="H80" i="6"/>
  <c r="I80" i="6"/>
  <c r="E81" i="6"/>
  <c r="H81" i="6"/>
  <c r="I81" i="6"/>
  <c r="E82" i="6"/>
  <c r="I82" i="6"/>
  <c r="E83" i="6"/>
  <c r="H83" i="6"/>
  <c r="I83" i="6"/>
  <c r="E84" i="6"/>
  <c r="H84" i="6"/>
  <c r="I84" i="6"/>
  <c r="E85" i="6"/>
  <c r="H85" i="6"/>
  <c r="I85" i="6"/>
  <c r="E86" i="6"/>
  <c r="H86" i="6"/>
  <c r="I86" i="6"/>
  <c r="E54" i="6"/>
  <c r="H54" i="6"/>
  <c r="I54" i="6"/>
  <c r="E77" i="5"/>
  <c r="E203" i="8" s="1"/>
  <c r="H77" i="5"/>
  <c r="H203" i="8" s="1"/>
  <c r="I77" i="5"/>
  <c r="I203" i="8" s="1"/>
  <c r="H70" i="5"/>
  <c r="H196" i="8" s="1"/>
  <c r="I70" i="5"/>
  <c r="I196" i="8" s="1"/>
  <c r="E70" i="5"/>
  <c r="E196" i="8" s="1"/>
  <c r="E68" i="5"/>
  <c r="E194" i="8" s="1"/>
  <c r="H68" i="5"/>
  <c r="H194" i="8" s="1"/>
  <c r="I68" i="5"/>
  <c r="I194" i="8" s="1"/>
  <c r="E63" i="5"/>
  <c r="E189" i="8" s="1"/>
  <c r="H63" i="5"/>
  <c r="H189" i="8" s="1"/>
  <c r="I63" i="5"/>
  <c r="I189" i="8" s="1"/>
  <c r="I52" i="5"/>
  <c r="I178" i="8" s="1"/>
  <c r="I53" i="5"/>
  <c r="I179" i="8" s="1"/>
  <c r="I54" i="5"/>
  <c r="I180" i="8" s="1"/>
  <c r="I55" i="5"/>
  <c r="I181" i="8" s="1"/>
  <c r="I56" i="5"/>
  <c r="I182" i="8" s="1"/>
  <c r="I57" i="5"/>
  <c r="I183" i="8" s="1"/>
  <c r="I58" i="5"/>
  <c r="I184" i="8" s="1"/>
  <c r="H52" i="5"/>
  <c r="H178" i="8" s="1"/>
  <c r="H53" i="5"/>
  <c r="H179" i="8" s="1"/>
  <c r="H54" i="5"/>
  <c r="H180" i="8" s="1"/>
  <c r="H55" i="5"/>
  <c r="H181" i="8" s="1"/>
  <c r="H56" i="5"/>
  <c r="H182" i="8" s="1"/>
  <c r="H57" i="5"/>
  <c r="H183" i="8" s="1"/>
  <c r="H58" i="5"/>
  <c r="H184" i="8" s="1"/>
  <c r="E52" i="5"/>
  <c r="E178" i="8" s="1"/>
  <c r="E53" i="5"/>
  <c r="E179" i="8" s="1"/>
  <c r="E54" i="5"/>
  <c r="E180" i="8" s="1"/>
  <c r="E55" i="5"/>
  <c r="E181" i="8" s="1"/>
  <c r="E56" i="5"/>
  <c r="E182" i="8" s="1"/>
  <c r="E57" i="5"/>
  <c r="E183" i="8" s="1"/>
  <c r="E58" i="5"/>
  <c r="E184" i="8" s="1"/>
  <c r="H5" i="5"/>
  <c r="H131" i="8" s="1"/>
  <c r="H6" i="5"/>
  <c r="H132" i="8" s="1"/>
  <c r="H7" i="5"/>
  <c r="H133" i="8" s="1"/>
  <c r="H8" i="5"/>
  <c r="H134" i="8" s="1"/>
  <c r="H9" i="5"/>
  <c r="H135" i="8" s="1"/>
  <c r="H10" i="5"/>
  <c r="H136" i="8" s="1"/>
  <c r="H11" i="5"/>
  <c r="H137" i="8" s="1"/>
  <c r="H12" i="5"/>
  <c r="H138" i="8" s="1"/>
  <c r="H13" i="5"/>
  <c r="H139" i="8" s="1"/>
  <c r="H14" i="5"/>
  <c r="H140" i="8" s="1"/>
  <c r="H16" i="5"/>
  <c r="H142" i="8" s="1"/>
  <c r="H17" i="5"/>
  <c r="H143" i="8" s="1"/>
  <c r="H18" i="5"/>
  <c r="H144" i="8" s="1"/>
  <c r="H19" i="5"/>
  <c r="H145" i="8" s="1"/>
  <c r="H20" i="5"/>
  <c r="H146" i="8" s="1"/>
  <c r="H21" i="5"/>
  <c r="H147" i="8" s="1"/>
  <c r="H22" i="5"/>
  <c r="H148" i="8" s="1"/>
  <c r="H23" i="5"/>
  <c r="H149" i="8" s="1"/>
  <c r="H24" i="5"/>
  <c r="H150" i="8" s="1"/>
  <c r="H25" i="5"/>
  <c r="H151" i="8" s="1"/>
  <c r="H27" i="5"/>
  <c r="H153" i="8" s="1"/>
  <c r="H28" i="5"/>
  <c r="H154" i="8" s="1"/>
  <c r="H31" i="5"/>
  <c r="H157" i="8" s="1"/>
  <c r="H32" i="5"/>
  <c r="H158" i="8" s="1"/>
  <c r="H33" i="5"/>
  <c r="H159" i="8" s="1"/>
  <c r="H34" i="5"/>
  <c r="H160" i="8" s="1"/>
  <c r="H35" i="5"/>
  <c r="H161" i="8" s="1"/>
  <c r="H36" i="5"/>
  <c r="H162" i="8" s="1"/>
  <c r="H37" i="5"/>
  <c r="H163" i="8" s="1"/>
  <c r="H38" i="5"/>
  <c r="H164" i="8" s="1"/>
  <c r="H39" i="5"/>
  <c r="H165" i="8" s="1"/>
  <c r="H40" i="5"/>
  <c r="H166" i="8" s="1"/>
  <c r="H41" i="5"/>
  <c r="H167" i="8" s="1"/>
  <c r="H42" i="5"/>
  <c r="H168" i="8" s="1"/>
  <c r="H43" i="5"/>
  <c r="H169" i="8" s="1"/>
  <c r="H44" i="5"/>
  <c r="H170" i="8" s="1"/>
  <c r="H45" i="5"/>
  <c r="H171" i="8" s="1"/>
  <c r="H46" i="5"/>
  <c r="H172" i="8" s="1"/>
  <c r="H47" i="5"/>
  <c r="H173" i="8" s="1"/>
  <c r="H48" i="5"/>
  <c r="H174" i="8" s="1"/>
  <c r="H49" i="5"/>
  <c r="H175" i="8" s="1"/>
  <c r="H50" i="5"/>
  <c r="H176" i="8" s="1"/>
  <c r="H51" i="5"/>
  <c r="H177" i="8" s="1"/>
  <c r="H59" i="5"/>
  <c r="H185" i="8" s="1"/>
  <c r="H60" i="5"/>
  <c r="H186" i="8" s="1"/>
  <c r="H61" i="5"/>
  <c r="H187" i="8" s="1"/>
  <c r="H62" i="5"/>
  <c r="H188" i="8" s="1"/>
  <c r="H66" i="5"/>
  <c r="H192" i="8" s="1"/>
  <c r="H69" i="5"/>
  <c r="H195" i="8" s="1"/>
  <c r="F5" i="7"/>
  <c r="H4" i="5"/>
  <c r="E51" i="5"/>
  <c r="E177" i="8" s="1"/>
  <c r="I50" i="5"/>
  <c r="I176" i="8" s="1"/>
  <c r="I51" i="5"/>
  <c r="I177" i="8" s="1"/>
  <c r="I42" i="5"/>
  <c r="I168" i="8" s="1"/>
  <c r="I43" i="5"/>
  <c r="I169" i="8" s="1"/>
  <c r="I44" i="5"/>
  <c r="I170" i="8" s="1"/>
  <c r="I45" i="5"/>
  <c r="I171" i="8" s="1"/>
  <c r="I46" i="5"/>
  <c r="I172" i="8" s="1"/>
  <c r="I47" i="5"/>
  <c r="I173" i="8" s="1"/>
  <c r="I48" i="5"/>
  <c r="I174" i="8" s="1"/>
  <c r="I49" i="5"/>
  <c r="I175" i="8" s="1"/>
  <c r="E50" i="5"/>
  <c r="E176" i="8" s="1"/>
  <c r="E47" i="5"/>
  <c r="E173" i="8" s="1"/>
  <c r="E48" i="5"/>
  <c r="E174" i="8" s="1"/>
  <c r="E49" i="5"/>
  <c r="E175" i="8" s="1"/>
  <c r="E46" i="5"/>
  <c r="E172" i="8" s="1"/>
  <c r="E45" i="5"/>
  <c r="E171" i="8" s="1"/>
  <c r="E44" i="5"/>
  <c r="E170" i="8" s="1"/>
  <c r="E43" i="5"/>
  <c r="E169" i="8" s="1"/>
  <c r="E42" i="5"/>
  <c r="E168" i="8" s="1"/>
  <c r="D79" i="5"/>
  <c r="D80" i="5" s="1"/>
  <c r="E41" i="5"/>
  <c r="E167" i="8" s="1"/>
  <c r="I41" i="5"/>
  <c r="I167" i="8" s="1"/>
  <c r="I32" i="5"/>
  <c r="I158" i="8" s="1"/>
  <c r="E8" i="5"/>
  <c r="E134" i="8" s="1"/>
  <c r="E32" i="5"/>
  <c r="E158" i="8" s="1"/>
  <c r="I35" i="5"/>
  <c r="I161" i="8" s="1"/>
  <c r="I36" i="5"/>
  <c r="I162" i="8" s="1"/>
  <c r="I37" i="5"/>
  <c r="I163" i="8" s="1"/>
  <c r="I38" i="5"/>
  <c r="I164" i="8" s="1"/>
  <c r="I39" i="5"/>
  <c r="I165" i="8" s="1"/>
  <c r="I40" i="5"/>
  <c r="I166" i="8" s="1"/>
  <c r="E35" i="5"/>
  <c r="E161" i="8" s="1"/>
  <c r="E36" i="5"/>
  <c r="E162" i="8" s="1"/>
  <c r="E37" i="5"/>
  <c r="E163" i="8" s="1"/>
  <c r="E38" i="5"/>
  <c r="E164" i="8" s="1"/>
  <c r="E39" i="5"/>
  <c r="E165" i="8" s="1"/>
  <c r="E40" i="5"/>
  <c r="E166" i="8" s="1"/>
  <c r="E34" i="5"/>
  <c r="E160" i="8" s="1"/>
  <c r="I33" i="5"/>
  <c r="I159" i="8" s="1"/>
  <c r="I34" i="5"/>
  <c r="I160" i="8" s="1"/>
  <c r="E33" i="5"/>
  <c r="E159" i="8" s="1"/>
  <c r="I23" i="5"/>
  <c r="I149" i="8" s="1"/>
  <c r="E23" i="5"/>
  <c r="E149" i="8" s="1"/>
  <c r="I16" i="5"/>
  <c r="I142" i="8" s="1"/>
  <c r="E16" i="5"/>
  <c r="E142" i="8" s="1"/>
  <c r="D60" i="3"/>
  <c r="D61" i="3"/>
  <c r="B3" i="7"/>
  <c r="I14" i="5"/>
  <c r="I140" i="8" s="1"/>
  <c r="E14" i="5"/>
  <c r="E140" i="8" s="1"/>
  <c r="I10" i="5"/>
  <c r="I136" i="8" s="1"/>
  <c r="E10" i="5"/>
  <c r="E136" i="8" s="1"/>
  <c r="I8" i="5"/>
  <c r="I134" i="8" s="1"/>
  <c r="I7" i="5"/>
  <c r="I133" i="8" s="1"/>
  <c r="E6" i="5"/>
  <c r="E132" i="8" s="1"/>
  <c r="E7" i="5"/>
  <c r="E133" i="8" s="1"/>
  <c r="I46" i="3"/>
  <c r="H46" i="3"/>
  <c r="I45" i="3"/>
  <c r="I49" i="3"/>
  <c r="I47" i="3"/>
  <c r="I48" i="3"/>
  <c r="I50" i="3"/>
  <c r="H47" i="3"/>
  <c r="H48" i="3"/>
  <c r="H49" i="3"/>
  <c r="E43" i="3"/>
  <c r="E63" i="8"/>
  <c r="E44" i="3"/>
  <c r="E64" i="8"/>
  <c r="E45" i="3"/>
  <c r="E65" i="8"/>
  <c r="E46" i="3"/>
  <c r="E66" i="8"/>
  <c r="E47" i="3"/>
  <c r="E67" i="8"/>
  <c r="E48" i="3"/>
  <c r="E68" i="8"/>
  <c r="H44" i="3"/>
  <c r="I42" i="3"/>
  <c r="I62" i="8"/>
  <c r="H45" i="3"/>
  <c r="I59" i="3"/>
  <c r="E42" i="3"/>
  <c r="E62" i="8"/>
  <c r="I35" i="3"/>
  <c r="I55" i="8"/>
  <c r="I56" i="8"/>
  <c r="E56" i="8"/>
  <c r="H56" i="8"/>
  <c r="E35" i="3"/>
  <c r="E55" i="8"/>
  <c r="H35" i="3"/>
  <c r="H55" i="8"/>
  <c r="O24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L37" i="3"/>
  <c r="K38" i="3"/>
  <c r="L38" i="3"/>
  <c r="G38" i="3"/>
  <c r="G58" i="8"/>
  <c r="G5" i="3"/>
  <c r="G6" i="3"/>
  <c r="G7" i="3"/>
  <c r="G27" i="8"/>
  <c r="G8" i="3"/>
  <c r="G9" i="3"/>
  <c r="G29" i="8"/>
  <c r="G10" i="3"/>
  <c r="G30" i="8"/>
  <c r="G11" i="3"/>
  <c r="G31" i="8"/>
  <c r="G12" i="3"/>
  <c r="G13" i="3"/>
  <c r="G14" i="3"/>
  <c r="G15" i="3"/>
  <c r="G16" i="3"/>
  <c r="G17" i="3"/>
  <c r="G37" i="8"/>
  <c r="G18" i="3"/>
  <c r="G19" i="3"/>
  <c r="G39" i="8"/>
  <c r="G20" i="3"/>
  <c r="G21" i="3"/>
  <c r="G41" i="8"/>
  <c r="G22" i="3"/>
  <c r="G42" i="8"/>
  <c r="G23" i="3"/>
  <c r="G43" i="8"/>
  <c r="G24" i="3"/>
  <c r="G25" i="3"/>
  <c r="G26" i="3"/>
  <c r="G46" i="8"/>
  <c r="G27" i="3"/>
  <c r="G28" i="3"/>
  <c r="G29" i="3"/>
  <c r="G49" i="8"/>
  <c r="G30" i="3"/>
  <c r="G32" i="3"/>
  <c r="G33" i="3"/>
  <c r="G34" i="3"/>
  <c r="G37" i="3"/>
  <c r="G24" i="8"/>
  <c r="G6" i="8"/>
  <c r="I6" i="8" s="1"/>
  <c r="G7" i="8"/>
  <c r="I7" i="8" s="1"/>
  <c r="G8" i="8"/>
  <c r="I8" i="8" s="1"/>
  <c r="G9" i="8"/>
  <c r="I9" i="8" s="1"/>
  <c r="G10" i="8"/>
  <c r="E10" i="8" s="1"/>
  <c r="G11" i="8"/>
  <c r="E11" i="8" s="1"/>
  <c r="G12" i="8"/>
  <c r="E12" i="8" s="1"/>
  <c r="G13" i="8"/>
  <c r="I13" i="8" s="1"/>
  <c r="G14" i="8"/>
  <c r="I14" i="8" s="1"/>
  <c r="G15" i="8"/>
  <c r="E15" i="8" s="1"/>
  <c r="G16" i="8"/>
  <c r="I16" i="8" s="1"/>
  <c r="G17" i="8"/>
  <c r="I17" i="8" s="1"/>
  <c r="G18" i="8"/>
  <c r="E18" i="8" s="1"/>
  <c r="G19" i="8"/>
  <c r="I19" i="8" s="1"/>
  <c r="G20" i="8"/>
  <c r="E20" i="8" s="1"/>
  <c r="G21" i="8"/>
  <c r="I21" i="8" s="1"/>
  <c r="G22" i="8"/>
  <c r="I22" i="8" s="1"/>
  <c r="G5" i="8"/>
  <c r="I5" i="8" s="1"/>
  <c r="A24" i="8"/>
  <c r="B24" i="8"/>
  <c r="C24" i="8"/>
  <c r="D24" i="8"/>
  <c r="F24" i="8"/>
  <c r="A25" i="8"/>
  <c r="C4" i="8"/>
  <c r="D4" i="8"/>
  <c r="E4" i="8"/>
  <c r="F4" i="8"/>
  <c r="G4" i="8"/>
  <c r="H4" i="8"/>
  <c r="I4" i="8"/>
  <c r="B4" i="8"/>
  <c r="F11" i="7"/>
  <c r="G11" i="7"/>
  <c r="C11" i="7"/>
  <c r="B11" i="7"/>
  <c r="B9" i="7"/>
  <c r="B6" i="7"/>
  <c r="D54" i="4"/>
  <c r="B4" i="7"/>
  <c r="I5" i="5"/>
  <c r="I131" i="8" s="1"/>
  <c r="I6" i="5"/>
  <c r="I132" i="8" s="1"/>
  <c r="I9" i="5"/>
  <c r="I135" i="8" s="1"/>
  <c r="I11" i="5"/>
  <c r="I137" i="8" s="1"/>
  <c r="I12" i="5"/>
  <c r="I138" i="8" s="1"/>
  <c r="I13" i="5"/>
  <c r="I139" i="8" s="1"/>
  <c r="I17" i="5"/>
  <c r="I143" i="8" s="1"/>
  <c r="I18" i="5"/>
  <c r="I144" i="8" s="1"/>
  <c r="I19" i="5"/>
  <c r="I145" i="8" s="1"/>
  <c r="I20" i="5"/>
  <c r="I146" i="8" s="1"/>
  <c r="I21" i="5"/>
  <c r="I147" i="8" s="1"/>
  <c r="I22" i="5"/>
  <c r="I148" i="8" s="1"/>
  <c r="I24" i="5"/>
  <c r="I150" i="8" s="1"/>
  <c r="I25" i="5"/>
  <c r="I151" i="8" s="1"/>
  <c r="I27" i="5"/>
  <c r="I153" i="8" s="1"/>
  <c r="I28" i="5"/>
  <c r="I154" i="8" s="1"/>
  <c r="I31" i="5"/>
  <c r="I157" i="8" s="1"/>
  <c r="I59" i="5"/>
  <c r="I185" i="8" s="1"/>
  <c r="I60" i="5"/>
  <c r="I186" i="8" s="1"/>
  <c r="I61" i="5"/>
  <c r="I187" i="8" s="1"/>
  <c r="I62" i="5"/>
  <c r="I188" i="8" s="1"/>
  <c r="I65" i="5"/>
  <c r="I191" i="8" s="1"/>
  <c r="I66" i="5"/>
  <c r="I192" i="8" s="1"/>
  <c r="I69" i="5"/>
  <c r="I195" i="8" s="1"/>
  <c r="E5" i="5"/>
  <c r="E131" i="8" s="1"/>
  <c r="E9" i="5"/>
  <c r="E135" i="8" s="1"/>
  <c r="E11" i="5"/>
  <c r="E137" i="8" s="1"/>
  <c r="E12" i="5"/>
  <c r="E138" i="8" s="1"/>
  <c r="E13" i="5"/>
  <c r="E139" i="8" s="1"/>
  <c r="E17" i="5"/>
  <c r="E143" i="8" s="1"/>
  <c r="E18" i="5"/>
  <c r="E144" i="8" s="1"/>
  <c r="E19" i="5"/>
  <c r="E145" i="8" s="1"/>
  <c r="E20" i="5"/>
  <c r="E146" i="8" s="1"/>
  <c r="E21" i="5"/>
  <c r="E147" i="8" s="1"/>
  <c r="E22" i="5"/>
  <c r="E148" i="8" s="1"/>
  <c r="E24" i="5"/>
  <c r="E150" i="8" s="1"/>
  <c r="E25" i="5"/>
  <c r="E151" i="8" s="1"/>
  <c r="E27" i="5"/>
  <c r="E153" i="8" s="1"/>
  <c r="E28" i="5"/>
  <c r="E154" i="8" s="1"/>
  <c r="E31" i="5"/>
  <c r="E157" i="8" s="1"/>
  <c r="E59" i="5"/>
  <c r="E185" i="8" s="1"/>
  <c r="E60" i="5"/>
  <c r="E186" i="8" s="1"/>
  <c r="E61" i="5"/>
  <c r="E187" i="8" s="1"/>
  <c r="E62" i="5"/>
  <c r="E188" i="8" s="1"/>
  <c r="E65" i="5"/>
  <c r="E191" i="8" s="1"/>
  <c r="E66" i="5"/>
  <c r="E192" i="8" s="1"/>
  <c r="E69" i="5"/>
  <c r="E195" i="8" s="1"/>
  <c r="I4" i="5"/>
  <c r="I130" i="8" s="1"/>
  <c r="E4" i="5"/>
  <c r="E130" i="8" s="1"/>
  <c r="E5" i="4"/>
  <c r="E6" i="4"/>
  <c r="E7" i="4"/>
  <c r="E8" i="4"/>
  <c r="E9" i="4"/>
  <c r="E10" i="4"/>
  <c r="E11" i="4"/>
  <c r="E12" i="4"/>
  <c r="E13" i="4"/>
  <c r="E26" i="4"/>
  <c r="E27" i="4"/>
  <c r="E28" i="4"/>
  <c r="E29" i="4"/>
  <c r="E30" i="4"/>
  <c r="E32" i="4"/>
  <c r="E33" i="4"/>
  <c r="E36" i="4"/>
  <c r="E37" i="4"/>
  <c r="E38" i="4"/>
  <c r="E39" i="4"/>
  <c r="E40" i="4"/>
  <c r="E42" i="4"/>
  <c r="E43" i="4"/>
  <c r="E15" i="4"/>
  <c r="E16" i="4"/>
  <c r="E17" i="4"/>
  <c r="E18" i="4"/>
  <c r="E19" i="4"/>
  <c r="E20" i="4"/>
  <c r="E21" i="4"/>
  <c r="E22" i="4"/>
  <c r="E23" i="4"/>
  <c r="E24" i="4"/>
  <c r="E51" i="4"/>
  <c r="E4" i="4"/>
  <c r="I16" i="4"/>
  <c r="H16" i="4"/>
  <c r="I36" i="4"/>
  <c r="H36" i="4"/>
  <c r="H26" i="4"/>
  <c r="I5" i="4"/>
  <c r="H5" i="4"/>
  <c r="H6" i="4"/>
  <c r="H7" i="4"/>
  <c r="H8" i="4"/>
  <c r="H9" i="4"/>
  <c r="H10" i="4"/>
  <c r="H11" i="4"/>
  <c r="H12" i="4"/>
  <c r="H13" i="4"/>
  <c r="H27" i="4"/>
  <c r="H28" i="4"/>
  <c r="H29" i="4"/>
  <c r="H30" i="4"/>
  <c r="H32" i="4"/>
  <c r="H33" i="4"/>
  <c r="H37" i="4"/>
  <c r="H38" i="4"/>
  <c r="H39" i="4"/>
  <c r="H40" i="4"/>
  <c r="H42" i="4"/>
  <c r="H43" i="4"/>
  <c r="H15" i="4"/>
  <c r="H17" i="4"/>
  <c r="H18" i="4"/>
  <c r="H19" i="4"/>
  <c r="H20" i="4"/>
  <c r="H21" i="4"/>
  <c r="H22" i="4"/>
  <c r="H23" i="4"/>
  <c r="H24" i="4"/>
  <c r="H51" i="4"/>
  <c r="H4" i="4"/>
  <c r="I54" i="2"/>
  <c r="I55" i="2"/>
  <c r="I56" i="2"/>
  <c r="I57" i="2"/>
  <c r="I58" i="2"/>
  <c r="I59" i="2"/>
  <c r="I60" i="2"/>
  <c r="I45" i="2"/>
  <c r="I46" i="2"/>
  <c r="I47" i="2"/>
  <c r="I48" i="2"/>
  <c r="I49" i="2"/>
  <c r="I50" i="2"/>
  <c r="I51" i="2"/>
  <c r="I52" i="2"/>
  <c r="I53" i="2"/>
  <c r="I34" i="2"/>
  <c r="I35" i="2"/>
  <c r="I36" i="2"/>
  <c r="I37" i="2"/>
  <c r="I38" i="2"/>
  <c r="I39" i="2"/>
  <c r="I40" i="2"/>
  <c r="I41" i="2"/>
  <c r="I42" i="2"/>
  <c r="I43" i="2"/>
  <c r="I44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4" i="2"/>
  <c r="E58" i="2"/>
  <c r="E59" i="2"/>
  <c r="E60" i="2"/>
  <c r="E50" i="2"/>
  <c r="E51" i="2"/>
  <c r="E52" i="2"/>
  <c r="E53" i="2"/>
  <c r="E54" i="2"/>
  <c r="E55" i="2"/>
  <c r="E56" i="2"/>
  <c r="E57" i="2"/>
  <c r="E44" i="2"/>
  <c r="E45" i="2"/>
  <c r="E46" i="2"/>
  <c r="E47" i="2"/>
  <c r="E48" i="2"/>
  <c r="E49" i="2"/>
  <c r="E36" i="2"/>
  <c r="E37" i="2"/>
  <c r="E38" i="2"/>
  <c r="E39" i="2"/>
  <c r="E40" i="2"/>
  <c r="E41" i="2"/>
  <c r="E42" i="2"/>
  <c r="E43" i="2"/>
  <c r="E28" i="2"/>
  <c r="E29" i="2"/>
  <c r="E30" i="2"/>
  <c r="E31" i="2"/>
  <c r="E32" i="2"/>
  <c r="E33" i="2"/>
  <c r="E34" i="2"/>
  <c r="E35" i="2"/>
  <c r="E20" i="2"/>
  <c r="E21" i="2"/>
  <c r="E22" i="2"/>
  <c r="E23" i="2"/>
  <c r="E24" i="2"/>
  <c r="E25" i="2"/>
  <c r="E26" i="2"/>
  <c r="E27" i="2"/>
  <c r="E11" i="2"/>
  <c r="E12" i="2"/>
  <c r="E13" i="2"/>
  <c r="E14" i="2"/>
  <c r="E15" i="2"/>
  <c r="E16" i="2"/>
  <c r="E17" i="2"/>
  <c r="E18" i="2"/>
  <c r="E19" i="2"/>
  <c r="E10" i="2"/>
  <c r="E5" i="2"/>
  <c r="E6" i="2"/>
  <c r="E7" i="2"/>
  <c r="E8" i="2"/>
  <c r="E9" i="2"/>
  <c r="E4" i="2"/>
  <c r="I51" i="4"/>
  <c r="I28" i="4"/>
  <c r="I29" i="4"/>
  <c r="I30" i="4"/>
  <c r="I32" i="4"/>
  <c r="I33" i="4"/>
  <c r="I37" i="4"/>
  <c r="I38" i="4"/>
  <c r="I39" i="4"/>
  <c r="I40" i="4"/>
  <c r="I42" i="4"/>
  <c r="I43" i="4"/>
  <c r="I15" i="4"/>
  <c r="I17" i="4"/>
  <c r="I18" i="4"/>
  <c r="I19" i="4"/>
  <c r="I20" i="4"/>
  <c r="I21" i="4"/>
  <c r="I22" i="4"/>
  <c r="I23" i="4"/>
  <c r="I24" i="4"/>
  <c r="I27" i="4"/>
  <c r="I13" i="4"/>
  <c r="I12" i="4"/>
  <c r="I11" i="4"/>
  <c r="I10" i="4"/>
  <c r="I9" i="4"/>
  <c r="I8" i="4"/>
  <c r="I7" i="4"/>
  <c r="I6" i="4"/>
  <c r="I4" i="4"/>
  <c r="B5" i="7"/>
  <c r="B7" i="7" s="1"/>
  <c r="B8" i="7" s="1"/>
  <c r="D62" i="2"/>
  <c r="D53" i="4"/>
  <c r="H63" i="2"/>
  <c r="D63" i="2"/>
  <c r="I37" i="3"/>
  <c r="I57" i="8"/>
  <c r="G57" i="8"/>
  <c r="H34" i="3"/>
  <c r="H54" i="8"/>
  <c r="G54" i="8"/>
  <c r="H33" i="3"/>
  <c r="H53" i="8"/>
  <c r="G53" i="8"/>
  <c r="H32" i="3"/>
  <c r="H52" i="8"/>
  <c r="G52" i="8"/>
  <c r="H51" i="8"/>
  <c r="G51" i="8"/>
  <c r="I30" i="3"/>
  <c r="I50" i="8"/>
  <c r="G50" i="8"/>
  <c r="E28" i="3"/>
  <c r="E48" i="8"/>
  <c r="G48" i="8"/>
  <c r="I27" i="3"/>
  <c r="I47" i="8"/>
  <c r="G47" i="8"/>
  <c r="H25" i="3"/>
  <c r="H45" i="8"/>
  <c r="G45" i="8"/>
  <c r="I24" i="3"/>
  <c r="I44" i="8"/>
  <c r="G44" i="8"/>
  <c r="E20" i="3"/>
  <c r="E40" i="8"/>
  <c r="G40" i="8"/>
  <c r="H18" i="3"/>
  <c r="H38" i="8"/>
  <c r="G38" i="8"/>
  <c r="E16" i="3"/>
  <c r="E36" i="8"/>
  <c r="G36" i="8"/>
  <c r="I15" i="3"/>
  <c r="I35" i="8"/>
  <c r="G35" i="8"/>
  <c r="E14" i="3"/>
  <c r="E34" i="8"/>
  <c r="G34" i="8"/>
  <c r="E13" i="3"/>
  <c r="E33" i="8"/>
  <c r="G33" i="8"/>
  <c r="E12" i="3"/>
  <c r="E32" i="8"/>
  <c r="G32" i="8"/>
  <c r="H8" i="3"/>
  <c r="H28" i="8"/>
  <c r="G28" i="8"/>
  <c r="I6" i="3"/>
  <c r="I26" i="8"/>
  <c r="G26" i="8"/>
  <c r="I5" i="3"/>
  <c r="I25" i="8"/>
  <c r="G25" i="8"/>
  <c r="A82" i="8" a="1"/>
  <c r="A82" i="8" s="1"/>
  <c r="H42" i="3"/>
  <c r="H62" i="8"/>
  <c r="E34" i="3"/>
  <c r="E54" i="8"/>
  <c r="I16" i="3"/>
  <c r="I36" i="8"/>
  <c r="I44" i="3"/>
  <c r="I43" i="3"/>
  <c r="H43" i="3"/>
  <c r="E22" i="3"/>
  <c r="E42" i="8"/>
  <c r="E5" i="8"/>
  <c r="E9" i="8"/>
  <c r="E19" i="8"/>
  <c r="E16" i="8"/>
  <c r="E23" i="3"/>
  <c r="E43" i="8"/>
  <c r="I23" i="3"/>
  <c r="I43" i="8"/>
  <c r="E8" i="3"/>
  <c r="E28" i="8"/>
  <c r="E10" i="3"/>
  <c r="E30" i="8"/>
  <c r="H26" i="3"/>
  <c r="H46" i="8"/>
  <c r="E33" i="3"/>
  <c r="E53" i="8"/>
  <c r="I34" i="3"/>
  <c r="I54" i="8"/>
  <c r="H16" i="3"/>
  <c r="H36" i="8"/>
  <c r="E32" i="3"/>
  <c r="E52" i="8"/>
  <c r="I33" i="3"/>
  <c r="I53" i="8"/>
  <c r="E17" i="3"/>
  <c r="E37" i="8"/>
  <c r="H7" i="3"/>
  <c r="H27" i="8"/>
  <c r="E24" i="3"/>
  <c r="E44" i="8"/>
  <c r="I32" i="3"/>
  <c r="I52" i="8"/>
  <c r="H23" i="3"/>
  <c r="H43" i="8"/>
  <c r="H15" i="3"/>
  <c r="H35" i="8"/>
  <c r="E15" i="3"/>
  <c r="E35" i="8"/>
  <c r="I51" i="8"/>
  <c r="E51" i="8"/>
  <c r="E26" i="3"/>
  <c r="E46" i="8"/>
  <c r="E7" i="3"/>
  <c r="E27" i="8"/>
  <c r="I7" i="3"/>
  <c r="I27" i="8"/>
  <c r="I10" i="3"/>
  <c r="I30" i="8"/>
  <c r="E27" i="3"/>
  <c r="E47" i="8"/>
  <c r="H17" i="3"/>
  <c r="H37" i="8"/>
  <c r="E25" i="3"/>
  <c r="E45" i="8"/>
  <c r="E9" i="3"/>
  <c r="E29" i="8"/>
  <c r="I25" i="3"/>
  <c r="I45" i="8"/>
  <c r="H19" i="3"/>
  <c r="H39" i="8"/>
  <c r="I9" i="3"/>
  <c r="I29" i="8"/>
  <c r="H37" i="3"/>
  <c r="H57" i="8"/>
  <c r="E37" i="3"/>
  <c r="E57" i="8"/>
  <c r="H27" i="3"/>
  <c r="H47" i="8"/>
  <c r="H9" i="3"/>
  <c r="H29" i="8"/>
  <c r="I17" i="3"/>
  <c r="I37" i="8"/>
  <c r="K39" i="3"/>
  <c r="L39" i="3"/>
  <c r="G39" i="3"/>
  <c r="G59" i="8"/>
  <c r="E19" i="3"/>
  <c r="E39" i="8"/>
  <c r="H30" i="3"/>
  <c r="H50" i="8"/>
  <c r="H6" i="3"/>
  <c r="H26" i="8"/>
  <c r="I22" i="3"/>
  <c r="I42" i="8"/>
  <c r="H14" i="3"/>
  <c r="H34" i="8"/>
  <c r="E30" i="3"/>
  <c r="E50" i="8"/>
  <c r="E6" i="3"/>
  <c r="E26" i="8"/>
  <c r="H24" i="3"/>
  <c r="H44" i="8"/>
  <c r="H10" i="3"/>
  <c r="H30" i="8"/>
  <c r="I8" i="3"/>
  <c r="I28" i="8"/>
  <c r="I26" i="3"/>
  <c r="I46" i="8"/>
  <c r="I14" i="3"/>
  <c r="I34" i="8"/>
  <c r="H22" i="3"/>
  <c r="H42" i="8"/>
  <c r="E38" i="3"/>
  <c r="E58" i="8"/>
  <c r="H38" i="3"/>
  <c r="H58" i="8"/>
  <c r="I38" i="3"/>
  <c r="I58" i="8"/>
  <c r="E18" i="3"/>
  <c r="E38" i="8"/>
  <c r="I29" i="3"/>
  <c r="I49" i="8"/>
  <c r="I21" i="3"/>
  <c r="I41" i="8"/>
  <c r="I13" i="3"/>
  <c r="I33" i="8"/>
  <c r="H11" i="3"/>
  <c r="H31" i="8"/>
  <c r="I18" i="3"/>
  <c r="I38" i="8"/>
  <c r="H29" i="3"/>
  <c r="H49" i="8"/>
  <c r="H21" i="3"/>
  <c r="H41" i="8"/>
  <c r="H13" i="3"/>
  <c r="H33" i="8"/>
  <c r="H5" i="3"/>
  <c r="H25" i="8"/>
  <c r="E29" i="3"/>
  <c r="E49" i="8"/>
  <c r="E21" i="3"/>
  <c r="E41" i="8"/>
  <c r="E5" i="3"/>
  <c r="E25" i="8"/>
  <c r="I28" i="3"/>
  <c r="I48" i="8"/>
  <c r="I20" i="3"/>
  <c r="I40" i="8"/>
  <c r="I12" i="3"/>
  <c r="I32" i="8"/>
  <c r="E11" i="3"/>
  <c r="E31" i="8"/>
  <c r="H28" i="3"/>
  <c r="H48" i="8"/>
  <c r="H20" i="3"/>
  <c r="H40" i="8"/>
  <c r="H12" i="3"/>
  <c r="H32" i="8"/>
  <c r="I19" i="3"/>
  <c r="I39" i="8"/>
  <c r="I11" i="3"/>
  <c r="I31" i="8"/>
  <c r="F4" i="7"/>
  <c r="A81" i="8" a="1"/>
  <c r="A81" i="8" s="1"/>
  <c r="G4" i="7"/>
  <c r="E54" i="4"/>
  <c r="C4" i="7"/>
  <c r="H4" i="3"/>
  <c r="H61" i="3" s="1"/>
  <c r="F3" i="7" s="1"/>
  <c r="F7" i="7" s="1"/>
  <c r="F8" i="7" s="1"/>
  <c r="G5" i="7"/>
  <c r="C5" i="7"/>
  <c r="I63" i="2"/>
  <c r="E63" i="2"/>
  <c r="E24" i="8"/>
  <c r="I39" i="3"/>
  <c r="I59" i="8"/>
  <c r="K40" i="3"/>
  <c r="L40" i="3"/>
  <c r="G40" i="3"/>
  <c r="H39" i="3"/>
  <c r="H59" i="8"/>
  <c r="E39" i="3"/>
  <c r="E59" i="8"/>
  <c r="I24" i="8"/>
  <c r="I40" i="3"/>
  <c r="I60" i="8"/>
  <c r="G60" i="8"/>
  <c r="H40" i="3"/>
  <c r="H60" i="8"/>
  <c r="K41" i="3"/>
  <c r="E40" i="3"/>
  <c r="E60" i="8"/>
  <c r="L41" i="3"/>
  <c r="G41" i="3"/>
  <c r="G61" i="8"/>
  <c r="I55" i="1"/>
  <c r="H55" i="1"/>
  <c r="E55" i="1"/>
  <c r="I41" i="3"/>
  <c r="H41" i="3"/>
  <c r="E41" i="3"/>
  <c r="E61" i="3"/>
  <c r="C3" i="7" s="1"/>
  <c r="E61" i="8"/>
  <c r="H61" i="8"/>
  <c r="I61" i="3"/>
  <c r="G3" i="7"/>
  <c r="G7" i="7"/>
  <c r="G8" i="7" s="1"/>
  <c r="I61" i="8"/>
  <c r="A255" i="8" l="1" a="1"/>
  <c r="A255" i="8" s="1"/>
  <c r="A287" i="8" a="1"/>
  <c r="A287" i="8" s="1"/>
  <c r="A254" i="8" a="1"/>
  <c r="A254" i="8" s="1"/>
  <c r="A221" i="8" a="1"/>
  <c r="A221" i="8" s="1"/>
  <c r="A218" i="8" a="1"/>
  <c r="A218" i="8" s="1"/>
  <c r="A216" i="8" a="1"/>
  <c r="A216" i="8" s="1"/>
  <c r="A213" i="8" a="1"/>
  <c r="A213" i="8" s="1"/>
  <c r="A210" i="8" a="1"/>
  <c r="A210" i="8" s="1"/>
  <c r="A208" i="8" a="1"/>
  <c r="A208" i="8" s="1"/>
  <c r="E6" i="8"/>
  <c r="I20" i="8"/>
  <c r="E22" i="8"/>
  <c r="E14" i="8"/>
  <c r="A215" i="8" a="1"/>
  <c r="A215" i="8" s="1"/>
  <c r="A207" i="8" a="1"/>
  <c r="A207" i="8" s="1"/>
  <c r="A220" i="8" a="1"/>
  <c r="A220" i="8" s="1"/>
  <c r="A212" i="8" a="1"/>
  <c r="A212" i="8" s="1"/>
  <c r="A217" i="8" a="1"/>
  <c r="A217" i="8" s="1"/>
  <c r="A209" i="8" a="1"/>
  <c r="A209" i="8" s="1"/>
  <c r="E21" i="8"/>
  <c r="A256" i="8" a="1"/>
  <c r="A256" i="8" s="1"/>
  <c r="A214" i="8" a="1"/>
  <c r="A214" i="8" s="1"/>
  <c r="A219" i="8" a="1"/>
  <c r="A219" i="8" s="1"/>
  <c r="A211" i="8" a="1"/>
  <c r="A211" i="8" s="1"/>
  <c r="A247" i="8" a="1"/>
  <c r="A247" i="8" s="1"/>
  <c r="A278" i="8" a="1"/>
  <c r="A278" i="8" s="1"/>
  <c r="A260" i="8" a="1"/>
  <c r="A260" i="8" s="1"/>
  <c r="A246" i="8" a="1"/>
  <c r="A246" i="8" s="1"/>
  <c r="A283" i="8" a="1"/>
  <c r="A283" i="8" s="1"/>
  <c r="A253" i="8" a="1"/>
  <c r="A253" i="8" s="1"/>
  <c r="A250" i="8" a="1"/>
  <c r="A250" i="8" s="1"/>
  <c r="A285" i="8" a="1"/>
  <c r="A285" i="8" s="1"/>
  <c r="A257" i="8" a="1"/>
  <c r="A257" i="8" s="1"/>
  <c r="A284" i="8" a="1"/>
  <c r="A284" i="8" s="1"/>
  <c r="A261" i="8" a="1"/>
  <c r="A261" i="8" s="1"/>
  <c r="A272" i="8" a="1"/>
  <c r="A272" i="8" s="1"/>
  <c r="A245" i="8" a="1"/>
  <c r="A245" i="8" s="1"/>
  <c r="A240" i="8" a="1"/>
  <c r="A240" i="8" s="1"/>
  <c r="A279" i="8" a="1"/>
  <c r="A279" i="8" s="1"/>
  <c r="A281" i="8" a="1"/>
  <c r="A281" i="8" s="1"/>
  <c r="A274" i="8" a="1"/>
  <c r="A274" i="8" s="1"/>
  <c r="A282" i="8" a="1"/>
  <c r="A282" i="8" s="1"/>
  <c r="A259" i="8" a="1"/>
  <c r="A259" i="8" s="1"/>
  <c r="A251" i="8" a="1"/>
  <c r="A251" i="8" s="1"/>
  <c r="A243" i="8" a="1"/>
  <c r="A243" i="8" s="1"/>
  <c r="A280" i="8" a="1"/>
  <c r="A280" i="8" s="1"/>
  <c r="A273" i="8" a="1"/>
  <c r="A273" i="8" s="1"/>
  <c r="A286" i="8" a="1"/>
  <c r="A286" i="8" s="1"/>
  <c r="A277" i="8" a="1"/>
  <c r="A277" i="8" s="1"/>
  <c r="A271" i="8" a="1"/>
  <c r="A271" i="8" s="1"/>
  <c r="A258" i="8" a="1"/>
  <c r="A258" i="8" s="1"/>
  <c r="A237" i="8" a="1"/>
  <c r="A237" i="8" s="1"/>
  <c r="A229" i="8" a="1"/>
  <c r="A229" i="8" s="1"/>
  <c r="A234" i="8" a="1"/>
  <c r="A234" i="8" s="1"/>
  <c r="A262" i="8" a="1"/>
  <c r="A262" i="8" s="1"/>
  <c r="A244" i="8" a="1"/>
  <c r="A244" i="8" s="1"/>
  <c r="A238" i="8" a="1"/>
  <c r="A238" i="8" s="1"/>
  <c r="A230" i="8" a="1"/>
  <c r="A230" i="8" s="1"/>
  <c r="A227" i="8" a="1"/>
  <c r="A227" i="8" s="1"/>
  <c r="A222" i="8" a="1"/>
  <c r="A222" i="8" s="1"/>
  <c r="A249" i="8" a="1"/>
  <c r="A249" i="8" s="1"/>
  <c r="A235" i="8" a="1"/>
  <c r="A235" i="8" s="1"/>
  <c r="A242" i="8" a="1"/>
  <c r="A242" i="8" s="1"/>
  <c r="A232" i="8" a="1"/>
  <c r="A232" i="8" s="1"/>
  <c r="A224" i="8" a="1"/>
  <c r="A224" i="8" s="1"/>
  <c r="A248" i="8" a="1"/>
  <c r="A248" i="8" s="1"/>
  <c r="A241" i="8" a="1"/>
  <c r="A241" i="8" s="1"/>
  <c r="A226" i="8" a="1"/>
  <c r="A226" i="8" s="1"/>
  <c r="A239" i="8" a="1"/>
  <c r="A239" i="8" s="1"/>
  <c r="I94" i="6"/>
  <c r="A231" i="8" a="1"/>
  <c r="A231" i="8" s="1"/>
  <c r="H94" i="6"/>
  <c r="A225" i="8" a="1"/>
  <c r="A225" i="8" s="1"/>
  <c r="A223" i="8" a="1"/>
  <c r="A223" i="8" s="1"/>
  <c r="A236" i="8" a="1"/>
  <c r="A236" i="8" s="1"/>
  <c r="A228" i="8" a="1"/>
  <c r="A228" i="8" s="1"/>
  <c r="E94" i="6"/>
  <c r="A233" i="8" a="1"/>
  <c r="A233" i="8" s="1"/>
  <c r="H80" i="5"/>
  <c r="H130" i="8"/>
  <c r="H24" i="8"/>
  <c r="C7" i="7"/>
  <c r="C8" i="7" s="1"/>
  <c r="E8" i="8"/>
  <c r="E17" i="8"/>
  <c r="I12" i="8"/>
  <c r="I15" i="8"/>
  <c r="I11" i="8"/>
  <c r="E7" i="8"/>
  <c r="E13" i="8"/>
  <c r="I18" i="8"/>
  <c r="I10" i="8"/>
  <c r="A252" i="8" a="1"/>
  <c r="A252" i="8" s="1"/>
  <c r="A101" i="8" a="1"/>
  <c r="A101" i="8" s="1"/>
  <c r="A100" i="8" a="1"/>
  <c r="A100" i="8" s="1"/>
  <c r="A99" i="8" a="1"/>
  <c r="A99" i="8" s="1"/>
  <c r="A98" i="8" a="1"/>
  <c r="A98" i="8" s="1"/>
  <c r="A97" i="8" a="1"/>
  <c r="A97" i="8" s="1"/>
  <c r="A96" i="8" a="1"/>
  <c r="A96" i="8" s="1"/>
  <c r="A95" i="8" a="1"/>
  <c r="A95" i="8" s="1"/>
  <c r="A94" i="8" a="1"/>
  <c r="A94" i="8" s="1"/>
  <c r="A93" i="8" a="1"/>
  <c r="A93" i="8" s="1"/>
  <c r="A92" i="8" a="1"/>
  <c r="A92" i="8" s="1"/>
  <c r="A120" i="8" a="1"/>
  <c r="A120" i="8" s="1"/>
  <c r="A119" i="8" a="1"/>
  <c r="A119" i="8" s="1"/>
  <c r="A117" i="8" a="1"/>
  <c r="A117" i="8" s="1"/>
  <c r="A116" i="8" a="1"/>
  <c r="A116" i="8" s="1"/>
  <c r="A115" i="8" a="1"/>
  <c r="A115" i="8" s="1"/>
  <c r="A114" i="8" a="1"/>
  <c r="A114" i="8" s="1"/>
  <c r="A113" i="8" a="1"/>
  <c r="A113" i="8" s="1"/>
  <c r="A110" i="8" a="1"/>
  <c r="A110" i="8" s="1"/>
  <c r="A109" i="8" a="1"/>
  <c r="A109" i="8" s="1"/>
  <c r="A107" i="8" a="1"/>
  <c r="A107" i="8" s="1"/>
  <c r="A106" i="8" a="1"/>
  <c r="A106" i="8" s="1"/>
  <c r="A105" i="8" a="1"/>
  <c r="A105" i="8" s="1"/>
  <c r="A104" i="8" a="1"/>
  <c r="A104" i="8" s="1"/>
  <c r="A103" i="8" a="1"/>
  <c r="A103" i="8" s="1"/>
  <c r="A90" i="8" a="1"/>
  <c r="A90" i="8" s="1"/>
  <c r="A89" i="8" a="1"/>
  <c r="A89" i="8" s="1"/>
  <c r="A88" i="8" a="1"/>
  <c r="A88" i="8" s="1"/>
  <c r="A87" i="8" a="1"/>
  <c r="A87" i="8" s="1"/>
  <c r="A86" i="8" a="1"/>
  <c r="A86" i="8" s="1"/>
  <c r="A85" i="8" a="1"/>
  <c r="A85" i="8" s="1"/>
  <c r="A84" i="8" a="1"/>
  <c r="A84" i="8" s="1"/>
  <c r="A83" i="8" a="1"/>
  <c r="A83" i="8" s="1"/>
  <c r="A102" i="8" a="1"/>
  <c r="A102" i="8" s="1"/>
  <c r="A111" i="8" a="1"/>
  <c r="A111" i="8" s="1"/>
  <c r="A121" i="8" a="1"/>
  <c r="A121" i="8" s="1"/>
  <c r="A127" i="8" a="1"/>
  <c r="A127" i="8" s="1"/>
  <c r="A126" i="8" a="1"/>
  <c r="A126" i="8" s="1"/>
  <c r="A125" i="8" a="1"/>
  <c r="A125" i="8" s="1"/>
  <c r="A124" i="8" a="1"/>
  <c r="A124" i="8" s="1"/>
  <c r="A123" i="8" a="1"/>
  <c r="A123" i="8" s="1"/>
  <c r="A122" i="8" a="1"/>
  <c r="A122" i="8" s="1"/>
  <c r="I80" i="5"/>
  <c r="E80" i="5"/>
  <c r="D296" i="8" l="1"/>
  <c r="D297" i="8" s="1"/>
  <c r="D304" i="8" s="1"/>
  <c r="I297" i="8"/>
  <c r="I304" i="8" s="1"/>
  <c r="H297" i="8"/>
  <c r="H304" i="8" s="1"/>
  <c r="E297" i="8"/>
  <c r="E304" i="8" s="1"/>
  <c r="W55" i="6"/>
  <c r="W55" i="6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tc={631BFF96-2B01-4916-BD30-EE6E8F5CE780}</author>
  </authors>
  <commentList>
    <comment ref="F4" authorId="0" shapeId="0" xr:uid="{631BFF96-2B01-4916-BD30-EE6E8F5CE780}">
      <text>
        <t>[Threaded comment]
Your version of Excel allows you to read this threaded comment; however, any edits to it will get removed if the file is opened in a newer version of Excel. Learn more: https://go.microsoft.com/fwlink/?linkid=870924
Comment:
    @Scott Poole @Stuart Schwartz @Pauline Black @Kirill Serafimovich @Darka Burczynski @Valerie Howat @Angela Ge  - could you confirm if this information is accurate?
Reply:
    @Anna Janik-Kelly Are you asking about fall 2023?
Reply:
    Hi @Stuart Schwartz, I am asking about summer - this is the finance questions we discussed on Thu lunch
Reply:
    I spoke to Scott last week and understand both he and Darka re-did the calculations and shared with you. Please let me know if you need anything further from me.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tc={93583043-9CB0-44F0-A4F3-F508B89A17FA}</author>
    <author>tc={C8D4732B-73BE-49F3-B76F-2340620C8E29}</author>
  </authors>
  <commentList>
    <comment ref="AB3" authorId="0" shapeId="0" xr:uid="{93583043-9CB0-44F0-A4F3-F508B89A17FA}">
      <text>
        <t>[Threaded comment]
Your version of Excel allows you to read this threaded comment; however, any edits to it will get removed if the file is opened in a newer version of Excel. Learn more: https://go.microsoft.com/fwlink/?linkid=870924
Comment:
    I confirm</t>
      </text>
    </comment>
    <comment ref="F59" authorId="1" shapeId="0" xr:uid="{C8D4732B-73BE-49F3-B76F-2340620C8E2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addition to the 20h/week class taught by M. Fehr, which is funded by IRCC, there is a 5h/week digital skills class taught by N. Vasilchuk, which is funded by Manitoba 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tc={84F5657F-78E3-4404-B731-D0DCA7B2A795}</author>
  </authors>
  <commentList>
    <comment ref="F187" authorId="0" shapeId="0" xr:uid="{84F5657F-78E3-4404-B731-D0DCA7B2A79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addition to the 20h/week class taught by M. Fehr, which is funded by IRCC, there is a 5h/week digital skills class taught by N. Vasilchuk, which is funded by Manitoba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tc={300F0C6B-4AFA-4BE4-AC98-96872CD784F6}</author>
  </authors>
  <commentList>
    <comment ref="I71" authorId="0" shapeId="0" xr:uid="{300F0C6B-4AFA-4BE4-AC98-96872CD784F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addition to the 20h/week class taught by M. Fehr, which is funded by IRCC, there is a 5h/week digital skills class taught by N. Vasilchuk, which is funded by Manitoba 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Angela Ge</author>
  </authors>
  <commentList>
    <comment ref="B46" authorId="0" shapeId="0" xr:uid="{4623505F-1DA7-45CC-AE89-14A463359861}">
      <text>
        <r>
          <rPr>
            <b/>
            <sz val="9"/>
            <color indexed="81"/>
            <rFont val="Tahoma"/>
            <family val="2"/>
          </rPr>
          <t xml:space="preserve">COBEF 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<sst xmlns="http://schemas.openxmlformats.org/spreadsheetml/2006/main" count="3189" uniqueCount="800">
  <si>
    <t>LINC Chart and Assignment Timetable</t>
  </si>
  <si>
    <t>LINC Course and Seat Details</t>
  </si>
  <si>
    <t>Assignment Timetable</t>
  </si>
  <si>
    <t>Additional Info</t>
  </si>
  <si>
    <t>KEY</t>
  </si>
  <si>
    <t>Course LINC Chart No.</t>
  </si>
  <si>
    <t>Activity
No.</t>
  </si>
  <si>
    <t>Maximum
Student
Seats</t>
  </si>
  <si>
    <t>FTE seats
(25hrs/week,
50 weeks/year)</t>
  </si>
  <si>
    <t># hours/week</t>
  </si>
  <si>
    <t># of weeks /year</t>
  </si>
  <si>
    <t>Yearly
instructional
hours</t>
  </si>
  <si>
    <t>FTE Courses</t>
  </si>
  <si>
    <t>Start
Date</t>
  </si>
  <si>
    <t>End
Date</t>
  </si>
  <si>
    <t>Timetabling Blocks</t>
  </si>
  <si>
    <t>Instructor
Name</t>
  </si>
  <si>
    <t>Section
No.</t>
  </si>
  <si>
    <t>Monday</t>
  </si>
  <si>
    <t>Tuesday</t>
  </si>
  <si>
    <t>Wednesday</t>
  </si>
  <si>
    <t>Thursday</t>
  </si>
  <si>
    <t>Friday</t>
  </si>
  <si>
    <t>EEASF-WPG_5/6 20 WEP 1 2023SP</t>
  </si>
  <si>
    <t>Activity 1.1**</t>
  </si>
  <si>
    <t>9:00 AM - 1:00 PM</t>
  </si>
  <si>
    <t xml:space="preserve">Silke Knieling </t>
  </si>
  <si>
    <t>WEP 1</t>
  </si>
  <si>
    <t>E344</t>
  </si>
  <si>
    <t>A205
A209</t>
  </si>
  <si>
    <t>online</t>
  </si>
  <si>
    <t>E238</t>
  </si>
  <si>
    <t xml:space="preserve"> F 2 F</t>
  </si>
  <si>
    <t>EEASF-WPG_6/7 20 WEP 2 2023SP</t>
  </si>
  <si>
    <t xml:space="preserve">Keri-Lee Conly </t>
  </si>
  <si>
    <t>WEP 2</t>
  </si>
  <si>
    <t>A205</t>
  </si>
  <si>
    <t>9:00 AM - 12:00 PM</t>
  </si>
  <si>
    <t>EEASF-WPG_7/8 20 WEP 3 2023SP</t>
  </si>
  <si>
    <t xml:space="preserve">Simon Haywood </t>
  </si>
  <si>
    <t>WEP 3</t>
  </si>
  <si>
    <t>E337</t>
  </si>
  <si>
    <t>E337
A209</t>
  </si>
  <si>
    <t>10:00 AM - 12:00 PM</t>
  </si>
  <si>
    <t>EALN-1074 3 4/5 20 F2023SP</t>
  </si>
  <si>
    <t>Activity 1.1</t>
  </si>
  <si>
    <t>Nadiya Topalo</t>
  </si>
  <si>
    <t>E438</t>
  </si>
  <si>
    <t>E470</t>
  </si>
  <si>
    <t>E338</t>
  </si>
  <si>
    <t>P203</t>
  </si>
  <si>
    <t>AM Classes</t>
  </si>
  <si>
    <t>1:00 PM - 3:00 PM</t>
  </si>
  <si>
    <t>EALN-1074 5 6/7 20 F2023SP</t>
  </si>
  <si>
    <t>Sandra Schonwetter</t>
  </si>
  <si>
    <t>W314</t>
  </si>
  <si>
    <t>EVE Classes</t>
  </si>
  <si>
    <t>3:00 PM - 4:30 PM</t>
  </si>
  <si>
    <t>EALN-1074 6  7/8 20 F2023SP</t>
  </si>
  <si>
    <t>Tracey J Curell</t>
  </si>
  <si>
    <t>P319</t>
  </si>
  <si>
    <t>P405</t>
  </si>
  <si>
    <t>6:00 PM - 9:00 PM</t>
  </si>
  <si>
    <t>EALN-1074 7 5/6 15 F2023SP</t>
  </si>
  <si>
    <t>Kim Leslie</t>
  </si>
  <si>
    <t>W212</t>
  </si>
  <si>
    <t>8:00 AM - 12:00 PM</t>
  </si>
  <si>
    <t>EALN-1074 9 6/7 15 F2023SP</t>
  </si>
  <si>
    <t>Heather Arklie</t>
  </si>
  <si>
    <t>EALN-1074 11 6/7 12 F2023SP</t>
  </si>
  <si>
    <t>Activity 1.1*</t>
  </si>
  <si>
    <t>Colette Thiessen</t>
  </si>
  <si>
    <t>EALN-1074 13 5/6 9 F2023SP</t>
  </si>
  <si>
    <t>Jesse Friesen</t>
  </si>
  <si>
    <t>EALN-1074 14 6/7 9 F2023SP</t>
  </si>
  <si>
    <t>Hanim Koken</t>
  </si>
  <si>
    <t>EALN-1074 15 7/8 9 F2023SP</t>
  </si>
  <si>
    <t>Kyle Shore</t>
  </si>
  <si>
    <t>online
1:00-4:00</t>
  </si>
  <si>
    <t>EALN-1074 16 5/6 9 F2023SP</t>
  </si>
  <si>
    <t>Luciana Wiranto</t>
  </si>
  <si>
    <t>EALN-1074 17 5/6 9 F2023SP</t>
  </si>
  <si>
    <t>Albina Bushueva</t>
  </si>
  <si>
    <t>E472</t>
  </si>
  <si>
    <t>E471</t>
  </si>
  <si>
    <t>EALN-1074 18 5/6 12 F2023SP</t>
  </si>
  <si>
    <t>Nina Singh</t>
  </si>
  <si>
    <t>EALN-1074 20 6/7 12 F2023SP</t>
  </si>
  <si>
    <t>Farideh Saffari</t>
  </si>
  <si>
    <t>E345</t>
  </si>
  <si>
    <t>EALN-1074 21 6/7 9 F2023SP</t>
  </si>
  <si>
    <t xml:space="preserve">Suzanne Wabick </t>
  </si>
  <si>
    <t>EALN-1074 22 6/7 9 F2023SP</t>
  </si>
  <si>
    <t>Amrit Kaur Ladhar</t>
  </si>
  <si>
    <t>EALN-1074 23 3/4 9 F2023SP</t>
  </si>
  <si>
    <t xml:space="preserve">Selena Halilovic </t>
  </si>
  <si>
    <t>EALN-1074 24 7/8 9 F2023SP</t>
  </si>
  <si>
    <t>Viktoriya Lebova</t>
  </si>
  <si>
    <t>EALN-1074 25 7/8 9 F2023SP</t>
  </si>
  <si>
    <t>Jasmeet Kaur</t>
  </si>
  <si>
    <t>E236</t>
  </si>
  <si>
    <t>EALN-1074 26 OPW 5/6 9 F2023SP</t>
  </si>
  <si>
    <t>Laura Collins</t>
  </si>
  <si>
    <t>EALN-1074 28 OPW 4/5 9 F2023SP</t>
  </si>
  <si>
    <t>Darlene Asselstine</t>
  </si>
  <si>
    <t>COCSF-2/4 01 25 F2023W2</t>
  </si>
  <si>
    <t>Maxine Fehr (AM)
Natalia Vasilchuk (PM)</t>
  </si>
  <si>
    <t>P204</t>
  </si>
  <si>
    <t>EALN-1060 ELL 1 2/4L 12 F2023SP</t>
  </si>
  <si>
    <t>Activity 1.0</t>
  </si>
  <si>
    <t xml:space="preserve">Natalia Vasilchuk  </t>
  </si>
  <si>
    <t>EALN-1060 ELL 2 3/4 12 F2023SP</t>
  </si>
  <si>
    <t xml:space="preserve">Crystelle Wiebe </t>
  </si>
  <si>
    <t>EALN-1060 ELL 3 2/3 9 F2023SP</t>
  </si>
  <si>
    <t>Lu Lu Seng Ja</t>
  </si>
  <si>
    <t>EALN-1060 ELL 11 2/4 12 F2023SP</t>
  </si>
  <si>
    <t>Morgan Melnychuk</t>
  </si>
  <si>
    <t>EALN-1060 ELL 12  5/6  12 F2023SP</t>
  </si>
  <si>
    <t>Yuliya Zalyubovska</t>
  </si>
  <si>
    <t>EALN-1060 ELL 22 4/5 12 F2023SP</t>
  </si>
  <si>
    <t>Lucas Neves</t>
  </si>
  <si>
    <t>EALN-1060 ELL 21 4/5 9 F2023SP</t>
  </si>
  <si>
    <t>Chris Klassen</t>
  </si>
  <si>
    <t>EALN-1060 ELL 4 P-CLB 1 9 F2023SP</t>
  </si>
  <si>
    <t>TBD</t>
  </si>
  <si>
    <t>EALN-1060 ELL 14 2/4L 3 F2023SP</t>
  </si>
  <si>
    <t>SEMR-9602 01 F2023SP</t>
  </si>
  <si>
    <t>Ingrid Porter/Larissa Klymkiw</t>
  </si>
  <si>
    <t>SEMR-9602 02 F2023SP</t>
  </si>
  <si>
    <t>SEMR-9602 03 F2023SP</t>
  </si>
  <si>
    <t>SEMR-9602 04 F2023SP</t>
  </si>
  <si>
    <t>SEMR-9602 05 F2023SP</t>
  </si>
  <si>
    <t>AM8-39</t>
  </si>
  <si>
    <t>CIENF Pronunciation 7/8 6 F2023SP</t>
  </si>
  <si>
    <t>Didn't run until Aug 28</t>
  </si>
  <si>
    <t>AM8-40</t>
  </si>
  <si>
    <t>CIENF CELBAN-Read 7/8 4 F2023SP</t>
  </si>
  <si>
    <t>Amrita Gill</t>
  </si>
  <si>
    <t>AM8-41</t>
  </si>
  <si>
    <t>CIENF CELBAN-Write1 7/8 5 F2023SP</t>
  </si>
  <si>
    <t>AM8-42</t>
  </si>
  <si>
    <t>CIENF CELBAN-Listen1 7/8 4 F2023SP</t>
  </si>
  <si>
    <t>Clayton Lorraine</t>
  </si>
  <si>
    <t>AM8-43</t>
  </si>
  <si>
    <t>CIENF CELBAN-Listen1 7/8  F2023W2</t>
  </si>
  <si>
    <t>AM8-44</t>
  </si>
  <si>
    <t>CIENF CELBAN-Write2 7/8 5 F2023SP</t>
  </si>
  <si>
    <t>AM8-45</t>
  </si>
  <si>
    <t>CIENF CELBAN-Speak1 7/8 6 F2023SP</t>
  </si>
  <si>
    <t>Amy Armstrong</t>
  </si>
  <si>
    <t>AM8-46</t>
  </si>
  <si>
    <t>CIENF CELBAN-Speak1 7/8 F2023W2</t>
  </si>
  <si>
    <t>AM8-47</t>
  </si>
  <si>
    <t>CIENF Workshop OpLet_7/8  F2023W2</t>
  </si>
  <si>
    <t>Cheryl Jerome</t>
  </si>
  <si>
    <t>AM8-48</t>
  </si>
  <si>
    <t>CIENF Workshop NarRep_7/8  F2023W2</t>
  </si>
  <si>
    <t>AM8-49</t>
  </si>
  <si>
    <t>CIENF Workshop Talk_7/8  F2023W2</t>
  </si>
  <si>
    <t>AM8-50</t>
  </si>
  <si>
    <t>CIENF Workshop OpLet_2_7/8  F2023W2</t>
  </si>
  <si>
    <t>AM8-51</t>
  </si>
  <si>
    <t>CIENF Workshop NarRep_2_7/8  F2023W2</t>
  </si>
  <si>
    <t>AM8-52</t>
  </si>
  <si>
    <t>CIENF Workshop Talk_2_7/8  F2023W2</t>
  </si>
  <si>
    <t>AM8-53</t>
  </si>
  <si>
    <t>CIENF Workshop OpLet_1_ 7/8  F2023SP</t>
  </si>
  <si>
    <t>AM8-54</t>
  </si>
  <si>
    <t>CIENF Workshop NarRep_1_ 7/8  F2023SP</t>
  </si>
  <si>
    <t>AM8-55</t>
  </si>
  <si>
    <t>CIENF Workshop Talk_1_ 7/8  F2023SP</t>
  </si>
  <si>
    <t>AM8-56</t>
  </si>
  <si>
    <t>CIENF - Onboarding SEM</t>
  </si>
  <si>
    <t>Substract all max students in yellow</t>
  </si>
  <si>
    <t>TOTAL</t>
  </si>
  <si>
    <t>Full time equivalent course</t>
  </si>
  <si>
    <t>EEASF-WPG_4 3/4 1 F2023SU Talk (S&amp;L1)</t>
  </si>
  <si>
    <t>6:00 PM - 10:00 PM</t>
  </si>
  <si>
    <t>EEASF-WPG_4 5/6  2 F2023SU Talk</t>
  </si>
  <si>
    <t>Shayeekh Saleheen</t>
  </si>
  <si>
    <t>EEASF-WPG_4 3/4  3 F2023SU Talk</t>
  </si>
  <si>
    <t>1:00 PM - 4:00 PM</t>
  </si>
  <si>
    <t>EEASF-WPG_4 7/8  4 F2023SU Talk</t>
  </si>
  <si>
    <t>Anastasiia Saniuk</t>
  </si>
  <si>
    <t>5:00 PM - 9:00 PM</t>
  </si>
  <si>
    <t>EEASF-WPG_4 5/6  5 F2023SU Talk</t>
  </si>
  <si>
    <t>EEASF-WPG_4 5/6  6 F2023SU Talk</t>
  </si>
  <si>
    <t>EEASF-WPG_4 5/6  7 F2023SU Talk</t>
  </si>
  <si>
    <t>EEASF-WPG_4 3/4  8 F2023SU Talk</t>
  </si>
  <si>
    <t>Nadira Mustapha</t>
  </si>
  <si>
    <t>E239</t>
  </si>
  <si>
    <t>EEASF-WPG_4 7/8  9 F2023SU Talk</t>
  </si>
  <si>
    <t>EEASF-WPG_4 7/8  10 F2023SU Talk</t>
  </si>
  <si>
    <t>EEASF-WPG_4 5/6 11 F2023SU Talk</t>
  </si>
  <si>
    <t>EEASF-WPG_4 3/4  1 F2023SU Proof (writing 1)</t>
  </si>
  <si>
    <t>EEASF-WPG_4 5/6  2  F2023SU Proof</t>
  </si>
  <si>
    <t>EEASF-WPG_4 3/4  3 F2023SU Proof</t>
  </si>
  <si>
    <t>EEASF-WPG_4 7/8  4 F2023SU Proof</t>
  </si>
  <si>
    <t>EEASF-WPG_4 5/6  5 F2023SU Proof</t>
  </si>
  <si>
    <t>EEASF-WPG_4 5/6  6 F2023SU Proof</t>
  </si>
  <si>
    <t>EEASF-WPG_4 5/6  7 F2023SU Proof</t>
  </si>
  <si>
    <t>EEASF-WPG_4  8 3/4  F2023SU Proof</t>
  </si>
  <si>
    <t>EEASF-WPG_4 7/8  9 F2023SU Proof</t>
  </si>
  <si>
    <t>EEASF-WPG_4 7/8  10 F2023SU Proof</t>
  </si>
  <si>
    <t>EEASF-WPG_4 5/6 11 F2023SU Proof</t>
  </si>
  <si>
    <t>EEASF-WPG_4 5/6 2 F2023SU Prob Sol</t>
  </si>
  <si>
    <t>EEASF-WPG_4 3/4  3 F2023SU Prob Sol</t>
  </si>
  <si>
    <t>EEASF-WPG_4 5/6  5 F2023SU Prob Sol</t>
  </si>
  <si>
    <t>EEASF-WPG_4 5/6  6 F2023SU Prob Sol</t>
  </si>
  <si>
    <t>EEASF-WPG_4 5/6  7 F2023SU Prob Sol</t>
  </si>
  <si>
    <t>EEASF-WPG_4 3/4  8 F2023SU Prob Sol</t>
  </si>
  <si>
    <t>EEASF-WPG_4 7/8  9 F2023SU Prob Sol</t>
  </si>
  <si>
    <t>EEASF-WPG_4 7/8  10 F2023SU Prob Sol</t>
  </si>
  <si>
    <t>EEASF-WPG_4 5/6 11 F2023SU Prob Sol</t>
  </si>
  <si>
    <t>EEASF-WPG_4 3/4 1 F2023SU Write (writing 2)</t>
  </si>
  <si>
    <t>EEASF-WPG_4 5/6  2 F2023SU Write</t>
  </si>
  <si>
    <t>EEASF-WPG_4 3/4  3 F2023SU Write</t>
  </si>
  <si>
    <t>EEASF-WPG_4 5/6  5 F2023SU Write</t>
  </si>
  <si>
    <t>EEASF-WPG_4 5/6  6 F2023SU Write</t>
  </si>
  <si>
    <t>EEASF-WPG_4 5/6  7 F2023SU Write</t>
  </si>
  <si>
    <t>EEASF-WPG_4 3/4  8 F2023SU Write</t>
  </si>
  <si>
    <t>EEASF-WPG_4 7/8  9 F2023SU Write</t>
  </si>
  <si>
    <t>EEASF-WPG_4 7/8  10 F2023SU Write</t>
  </si>
  <si>
    <t>EEASF-WPG_4 5/6 11 F2023SU Write</t>
  </si>
  <si>
    <t>EALN-1060 ELL 1 2/4 F2023SU</t>
  </si>
  <si>
    <t>EALN-1060 ELL 2 3/4 F2023SU</t>
  </si>
  <si>
    <t>Crystelle Wiebe</t>
  </si>
  <si>
    <t>EALN-1060 ELL 3 2/3 F2023SU</t>
  </si>
  <si>
    <t>EALN-1060 ELL 4 P-1 CLB F2023SU</t>
  </si>
  <si>
    <t>Samineh Erami Aval</t>
  </si>
  <si>
    <t>EALN-1060 ELL 11 2/4 F2023SU</t>
  </si>
  <si>
    <t>EALN-1060  ELL_14 2/4L F2023SU</t>
  </si>
  <si>
    <t xml:space="preserve">COCSF-2/4 01 25 F2023SU </t>
  </si>
  <si>
    <t>Maxine Fehr - AM/ 
Natalia Vasilchuk - PM</t>
  </si>
  <si>
    <t>online
8:00-15:00</t>
  </si>
  <si>
    <t>Revisions</t>
  </si>
  <si>
    <t xml:space="preserve">      </t>
  </si>
  <si>
    <t>Anna, can you please confirm we are filling classes to 24 seats/section as of fall 2023?</t>
  </si>
  <si>
    <t>EEASF-WPG_5/6 20 WEP 1 2023FA</t>
  </si>
  <si>
    <t>E435</t>
  </si>
  <si>
    <t>W512</t>
  </si>
  <si>
    <t>EEASF-WPG_6/7 20 WEP 2 2023FA</t>
  </si>
  <si>
    <t>P315</t>
  </si>
  <si>
    <t>E473</t>
  </si>
  <si>
    <t>EEASF-WPG_7/8 20 WEP 3 2023FA</t>
  </si>
  <si>
    <t>EALN-1074 1 3/4 20 F2023FA</t>
  </si>
  <si>
    <t>Keri-Lee Conly</t>
  </si>
  <si>
    <t>EALN-1074 2 4/5 20 F2023FA</t>
  </si>
  <si>
    <t>Amber Katz</t>
  </si>
  <si>
    <t>A207</t>
  </si>
  <si>
    <t>EALN-1074 3 4/5 20 F2023FA</t>
  </si>
  <si>
    <t xml:space="preserve">Laura Collins  </t>
  </si>
  <si>
    <t>E436</t>
  </si>
  <si>
    <t>EALN-1074 4 5/6 20 F2023FA</t>
  </si>
  <si>
    <t>Nick MacMahon</t>
  </si>
  <si>
    <t>P416</t>
  </si>
  <si>
    <t>EALN-1074 5 6/7 20 F2023FA</t>
  </si>
  <si>
    <t>E437</t>
  </si>
  <si>
    <t>EALN-1074 6  7/8 20 F2023FA</t>
  </si>
  <si>
    <t>Tracey Curell</t>
  </si>
  <si>
    <t>P321</t>
  </si>
  <si>
    <t>A208</t>
  </si>
  <si>
    <t>EALN-1074 7 5/6 15 F2023FA</t>
  </si>
  <si>
    <t>P317</t>
  </si>
  <si>
    <t>EALN-1074 8 6/7 15 F2023FA</t>
  </si>
  <si>
    <t>EALN-1074 11 6/7 12 F2023FA</t>
  </si>
  <si>
    <t>Olena Karpinska</t>
  </si>
  <si>
    <t>EALN-1074 12 5/6 9 F2023FA</t>
  </si>
  <si>
    <t>EALN-1074 13 6/7 9 F2023FA</t>
  </si>
  <si>
    <t>EALN-1074 14 7/8 9 F2023FA</t>
  </si>
  <si>
    <t xml:space="preserve">Kyle Shore </t>
  </si>
  <si>
    <t>EALN-1074 15 5/6 9 F2023FA</t>
  </si>
  <si>
    <t>Lucy Wiranto</t>
  </si>
  <si>
    <t>EALN-1074 16 5/6 9 F2023FA</t>
  </si>
  <si>
    <t>EALN-1074 17 5/6 12 F2023FA</t>
  </si>
  <si>
    <t>EALN-1074 18 6/7 9 F2023FA</t>
  </si>
  <si>
    <t>EALN-1074 19 7/8 12 F2023FA</t>
  </si>
  <si>
    <t>Alcides Thereza Junior</t>
  </si>
  <si>
    <t>EALN-1074 20 6/7 12 F2023FA</t>
  </si>
  <si>
    <t>E339</t>
  </si>
  <si>
    <t>EALN-1074 21 6/7 9 F2023FA</t>
  </si>
  <si>
    <t>E439</t>
  </si>
  <si>
    <t>EALN-1074 22 3/4 9 F2023FA</t>
  </si>
  <si>
    <t>Shajia Ahmed</t>
  </si>
  <si>
    <t>EALN-1074 23 7/8 9 F2023FA</t>
  </si>
  <si>
    <t>Victoriya Lebova</t>
  </si>
  <si>
    <t>EALN-1074 24 7/8 9 F2023FA</t>
  </si>
  <si>
    <t>EALN-1074 25 OPW 5/6 12 F2023FA</t>
  </si>
  <si>
    <t xml:space="preserve"> </t>
  </si>
  <si>
    <t>EALN-1074 26 4/5 12 F2023FA</t>
  </si>
  <si>
    <t xml:space="preserve">Trevor Pfahl </t>
  </si>
  <si>
    <t>EALN-1074 28 4/5 12 F2023FA</t>
  </si>
  <si>
    <t>Grahm Gieg</t>
  </si>
  <si>
    <t>EALN-1074 29 4/5 9 F2023FA</t>
  </si>
  <si>
    <t>EALN-1074 30 4/5 9 F2023FA</t>
  </si>
  <si>
    <t>Hanna Samavi</t>
  </si>
  <si>
    <t>EALN-1074 31 4/5 9 F2023FA</t>
  </si>
  <si>
    <t>EALN-1074 32 5/6 9 F2023FA</t>
  </si>
  <si>
    <t>Poonampreet Sidhu</t>
  </si>
  <si>
    <t>EALN-1074 33  5/6 9 F2023FA</t>
  </si>
  <si>
    <t>David Garvey</t>
  </si>
  <si>
    <t>EALN-1074 34  5/6 9 F2023FA</t>
  </si>
  <si>
    <t>EALN-1074 35 6/7 9 F2023FA</t>
  </si>
  <si>
    <t>EALN-1074 36 6/7 9 F2023FA</t>
  </si>
  <si>
    <t>EALN-1074 37 6/7 9 F2023FA</t>
  </si>
  <si>
    <t>EALN-1074 39 6/7 9 F2023FA</t>
  </si>
  <si>
    <t>Campbell Martin</t>
  </si>
  <si>
    <t>EALN-1074 40 7/8 9 F2023FA</t>
  </si>
  <si>
    <t>EALN-1074 42 3/4 9 F2023FA</t>
  </si>
  <si>
    <t xml:space="preserve">Grahm Gieg </t>
  </si>
  <si>
    <t>EALN-1074 43 6/7 9 F2023FA</t>
  </si>
  <si>
    <t>EALN-1074 44 6/7 9 F2023FA</t>
  </si>
  <si>
    <t>EALN-1074 45 7/8 9 F2023FA</t>
  </si>
  <si>
    <t>EALN-1074 46 5/6 9 F2023FA</t>
  </si>
  <si>
    <t>EALN-1074 47 5/6 9 F2023FA</t>
  </si>
  <si>
    <t>EALN-1074 48 7/8 9 F2023FA</t>
  </si>
  <si>
    <t>AM8 - 249</t>
  </si>
  <si>
    <t>EALN-1086 1 7/8  9 F2023FA</t>
  </si>
  <si>
    <t>W512
12:00-1:00</t>
  </si>
  <si>
    <t>E472
12:00-1:00</t>
  </si>
  <si>
    <t>P321
12:00-1:00</t>
  </si>
  <si>
    <t>online
12:00-3:00</t>
  </si>
  <si>
    <t>Writing Foundations Module (8 weeks--August 28-Oct 20) Tueday Synch Class</t>
  </si>
  <si>
    <t>AM8 - 250</t>
  </si>
  <si>
    <t>EALN-1086 2 7/8 9 FA2023FA</t>
  </si>
  <si>
    <t>Writing Foundations Module (7 weeks--October 23-Dec 8) Monday Synch Class</t>
  </si>
  <si>
    <t>SEMR -9602 1  6/7/8 F2023FA</t>
  </si>
  <si>
    <t>Ingrid Porter</t>
  </si>
  <si>
    <t>SEMR -9602 2 6/7/8 F2023FA</t>
  </si>
  <si>
    <t>SEMR -9602 3 6/7/8 F2023FA</t>
  </si>
  <si>
    <t>SEMR -9602 4 6/7/8 F2023FA</t>
  </si>
  <si>
    <t>SEMR -9602 5 6/7/8 F2023FA</t>
  </si>
  <si>
    <t>SEMR -9602 6 6/7/8 F2023FA</t>
  </si>
  <si>
    <t>SEMR -9602 7 6/7/8 F2023FA</t>
  </si>
  <si>
    <t>COCSF_2/4 01 25 F2023FA</t>
  </si>
  <si>
    <t>EALN-1060 ELL 1 2/4L 15 F2023FA</t>
  </si>
  <si>
    <t>Natalia Vasilchuck</t>
  </si>
  <si>
    <t>EALN-1060 ELL 2 3/4 12 F2023FA</t>
  </si>
  <si>
    <t>EALN-1060 ELL 3 2/3 9 F2023FA</t>
  </si>
  <si>
    <t>EALN-1060 ELL 4 P-1 9 F2023FA</t>
  </si>
  <si>
    <t>Samineh</t>
  </si>
  <si>
    <t>EALN-1060 ELL 6 4/5 15 F2023FA</t>
  </si>
  <si>
    <t>EALN-1060 ELL 11 2/4 9 F2023FA</t>
  </si>
  <si>
    <t>A</t>
  </si>
  <si>
    <t>EALN-1060 ELL 12 5/6  12 F2023FA</t>
  </si>
  <si>
    <t>Scott Lao</t>
  </si>
  <si>
    <t>EALN-1060 ELL 13  2/4L  8 F2023FA</t>
  </si>
  <si>
    <t>Mark Feuer</t>
  </si>
  <si>
    <t>EALN-1060 ELL 14 2/4L  3 F2023FA</t>
  </si>
  <si>
    <t>B
3:00 - 4:30</t>
  </si>
  <si>
    <t>EALN-1060 ELL 21 OPW 4/5 12 F2023FA</t>
  </si>
  <si>
    <t>EALN-1060 ELL 22 4/5 9 F2023FA</t>
  </si>
  <si>
    <t xml:space="preserve">Ross MacDonald </t>
  </si>
  <si>
    <t>COHEF 01 EALN-1073 20 7/8 F2023FA</t>
  </si>
  <si>
    <t>Amrita Gill
Clayton Lorraine</t>
  </si>
  <si>
    <t>online
11:00-3:00</t>
  </si>
  <si>
    <t>online
1:00-5:00</t>
  </si>
  <si>
    <t>COHEF 01 PROJ-1060 2 7/8 F2023FA</t>
  </si>
  <si>
    <t>online
9:00-11:00</t>
  </si>
  <si>
    <t>COHEF 01 RESR-1030 1 7/8 F2023FA</t>
  </si>
  <si>
    <t>online
11:00-12:00</t>
  </si>
  <si>
    <t>CIENF Commcor 7/8 15 F2023FA</t>
  </si>
  <si>
    <t>Sept.5</t>
  </si>
  <si>
    <t>Nov.24</t>
  </si>
  <si>
    <t>EALN-1044 7/8 6 F2023FA</t>
  </si>
  <si>
    <t>Async
9:30-11:00</t>
  </si>
  <si>
    <t>online
9:30-11:00</t>
  </si>
  <si>
    <t>COIEF EALN-1045 7/8 F2023F2</t>
  </si>
  <si>
    <t>online
12:30-7:30</t>
  </si>
  <si>
    <t>COBEF COMM 1500 2 7/8 12 F2023FA</t>
  </si>
  <si>
    <t>Suzanne Wabick</t>
  </si>
  <si>
    <t>EEASF-WPG_5/6 20 WEP 01 2024WI</t>
  </si>
  <si>
    <t>Silke Knieling</t>
  </si>
  <si>
    <t>P473</t>
  </si>
  <si>
    <t>P417</t>
  </si>
  <si>
    <t>EEASF-WPG_6/7 20 WEP 02 2024WI</t>
  </si>
  <si>
    <t>EEASF-WPG_7/8 20 WEP 03 2024WI</t>
  </si>
  <si>
    <t>P415</t>
  </si>
  <si>
    <t>EALN-1074 01 3/4 20 F2024WI</t>
  </si>
  <si>
    <t xml:space="preserve">Keri-Lee </t>
  </si>
  <si>
    <t>EALN-1074 02 4/5 20 F2024WI</t>
  </si>
  <si>
    <t>EALN-1074 03 4/5 20 F2024WI</t>
  </si>
  <si>
    <t>EALN-1074 04 5/6 20 F2024WI</t>
  </si>
  <si>
    <t>EALN-1074 05 4/5 20 F2024WI</t>
  </si>
  <si>
    <t>EALN-1074 06  7/8 15 F2024WI</t>
  </si>
  <si>
    <t>EALN-1074 07 5/6 15 F2024WI</t>
  </si>
  <si>
    <t>EALN-1074 08 6/7 15 F2024WI</t>
  </si>
  <si>
    <t>W312</t>
  </si>
  <si>
    <t>EALN-1074 11 6/7 12 F2024WI</t>
  </si>
  <si>
    <t>EALN-1074 12 5/6 9 F2024WI</t>
  </si>
  <si>
    <t>EALN-1074 13 6/7 9 F2024WI</t>
  </si>
  <si>
    <t>EALN-1074 14 7/8 9 F2024WI</t>
  </si>
  <si>
    <t>EALN-1074 15 5/6 9 F2024WI</t>
  </si>
  <si>
    <t>EALN-1074 16 5/6 9 F2024WI</t>
  </si>
  <si>
    <t>EALN-1074 17 5/6 12 F2024WI</t>
  </si>
  <si>
    <t>EALN-1074 18 6/7 9 F2024WI</t>
  </si>
  <si>
    <t>EALN-1074 19 7/8 12 F2024WI</t>
  </si>
  <si>
    <t>EALN-1074 20 6/7 12 F2024WI</t>
  </si>
  <si>
    <t>EALN-1074 21 6/7 9 F2024WI</t>
  </si>
  <si>
    <t>Amrit Kaur</t>
  </si>
  <si>
    <t>EALN-1074 22 3/4 9 F2024WI</t>
  </si>
  <si>
    <t>EALN-1074 23 7/8 9 F2024WI</t>
  </si>
  <si>
    <t>EALN-1074 24 7/8 9 F2024WI</t>
  </si>
  <si>
    <t>EALN-1074 25 6/7 9 F2024WI</t>
  </si>
  <si>
    <t>EALN-1074 26 4/5 12 F2024WI</t>
  </si>
  <si>
    <t>EALN-1074 27 3/4 9 F2024WI</t>
  </si>
  <si>
    <t>Not scheduled to run</t>
  </si>
  <si>
    <t>EALN-1074 28 3/4 9 F2024WI</t>
  </si>
  <si>
    <t>EALN-1074 29 4/5 12 F2024WI</t>
  </si>
  <si>
    <t>EALN-1074 30 4/5 9 F2024WI</t>
  </si>
  <si>
    <t>EALN-1074 31 4/5 9 F2024WI</t>
  </si>
  <si>
    <t>EALN-1074 32 5/6 12 F2024WI</t>
  </si>
  <si>
    <t>EALN 1074 33  5/6 9 F2024WI</t>
  </si>
  <si>
    <t>EALN 1074 34  5/6 9 F2024WI</t>
  </si>
  <si>
    <t>EALN-1074 35 6/7 9 F2024WI</t>
  </si>
  <si>
    <t>EALN-1074 36 6/7 9 F2024WI</t>
  </si>
  <si>
    <t>EALN-1074 37 6/7 9 F2024WI</t>
  </si>
  <si>
    <t>EALN-1074 38 7/8 12 F2024WI</t>
  </si>
  <si>
    <t>not scheduled to run</t>
  </si>
  <si>
    <t>EALN-1074 39 6/7 9 F2024WI</t>
  </si>
  <si>
    <t>EALN 1074 40 7/8 9 F2024WI</t>
  </si>
  <si>
    <t>EALN 1074 42 3/4 9 F2024WI</t>
  </si>
  <si>
    <t>EALN 1074 43 6/7 9 F2024WI</t>
  </si>
  <si>
    <t>EALN 1074 44 6/7 9 F2024WI</t>
  </si>
  <si>
    <t>EALN 1074 45 7/8 9 F2024WI</t>
  </si>
  <si>
    <t>EALN 1074 46 5/6 9 F2024WI</t>
  </si>
  <si>
    <t>EALN 1074 47 5/6 9 F2024WI</t>
  </si>
  <si>
    <t>EALN 1074 48 7/8 9 F2024WI</t>
  </si>
  <si>
    <t>EALN 1086 1 7/8  5 F2024WI</t>
  </si>
  <si>
    <t xml:space="preserve">Nina Singh </t>
  </si>
  <si>
    <t>online
1:00-2:00</t>
  </si>
  <si>
    <t>E238
12:00-1:00</t>
  </si>
  <si>
    <t>E439
12:00-1:00</t>
  </si>
  <si>
    <t>COCSF_2/4 01 25 F2024WI</t>
  </si>
  <si>
    <t>COBEF COMM 1500 1 7/8 12 F2024WI</t>
  </si>
  <si>
    <t>SEMR -9602 1  6/7/8 F2024WI</t>
  </si>
  <si>
    <t>SEMR -9602 2 6/7/8 F2024WI</t>
  </si>
  <si>
    <t>SEMR -9602 3 6/7/8 F2024WI</t>
  </si>
  <si>
    <t>SEMR -9602 4 6/7/8 F2024WI</t>
  </si>
  <si>
    <t>SEMR -9602 5 6/7/8 F2024WI</t>
  </si>
  <si>
    <t>SEMR -9602 6 6/7/8 F2024WI</t>
  </si>
  <si>
    <t>SEMR -9602 7 6/7/8 F2024WI</t>
  </si>
  <si>
    <t>SEMR -9602 8 6/7/8 F2024WI</t>
  </si>
  <si>
    <t>SEMR -9602 9 6/7/8 F2024WI</t>
  </si>
  <si>
    <t>SEMR -9602 10 6/7/8 F2024WI</t>
  </si>
  <si>
    <t>SEMR -9602 11 6/7/8 F2024WI</t>
  </si>
  <si>
    <t>SEMR -9602 12 6/7/8 F2024WI</t>
  </si>
  <si>
    <t>SEMR -9602 13 6/7/8 F2024WI</t>
  </si>
  <si>
    <t>SEMR -9602 14 6/7/8 F2024WI</t>
  </si>
  <si>
    <t>SEMR -9602 15 6/7/8 F2024WI</t>
  </si>
  <si>
    <t>EALN-1060 ELL 1 2/4L 15 F2024WI</t>
  </si>
  <si>
    <t>EALN-1060 ELL 2 3/4 12 F2024WI</t>
  </si>
  <si>
    <t>Nolan</t>
  </si>
  <si>
    <t>EALN-1060 ELL 3 2/3 9 F2024WI</t>
  </si>
  <si>
    <t xml:space="preserve">LuLu </t>
  </si>
  <si>
    <t>EALN-1060 ELL 4 P-1 9 F2024WI</t>
  </si>
  <si>
    <t>EALN-1060 ELL 5 4/5 12 F2024WI</t>
  </si>
  <si>
    <t xml:space="preserve">TBD  </t>
  </si>
  <si>
    <t>EALN-1060 ELL 6 4/5 15 F2024WI</t>
  </si>
  <si>
    <t>EALN-1060 ELL 11 2/4 12 F2024WI</t>
  </si>
  <si>
    <t>EALN-1060 ELL 12 5/6 12 F2024WI</t>
  </si>
  <si>
    <t>Scott Lao/Yuliya</t>
  </si>
  <si>
    <t>EALN-1060 ELL 13  2/4L  8 F2024WI</t>
  </si>
  <si>
    <t>EALN-1060 ELL 14 2/4L 3 F2024WI</t>
  </si>
  <si>
    <t>EALN-1060 ELL 21 4/5 12 F2024WI</t>
  </si>
  <si>
    <t>Crystelle Weibe</t>
  </si>
  <si>
    <t>EALN-1060 ELL 22 4/5 9 F2024WI</t>
  </si>
  <si>
    <t>Ross MacDonald</t>
  </si>
  <si>
    <t>CIENF Pronunciation 7/8 9 F2024W2</t>
  </si>
  <si>
    <t>online
10:00-6:00</t>
  </si>
  <si>
    <t>CIENF CELBAN-Read 7/8 6 F2024WI</t>
  </si>
  <si>
    <t>Sherry Seymour</t>
  </si>
  <si>
    <t>online
12:30-7:00</t>
  </si>
  <si>
    <t>CIENF CELBAN-Write1 7/8 12 F2024WI</t>
  </si>
  <si>
    <t>online
12:30-6:00</t>
  </si>
  <si>
    <t>CIENF CELBAN-Listen1 7/8 6 F2024WI</t>
  </si>
  <si>
    <t>online
11:00-6:00</t>
  </si>
  <si>
    <t>CIENF CELBAN Speak1 7/8 15 F2024WI</t>
  </si>
  <si>
    <t>online
10:00-12:00</t>
  </si>
  <si>
    <t>CIENF Commcor 7/8 15 F2024WI</t>
  </si>
  <si>
    <t>online
06:00-8:30</t>
  </si>
  <si>
    <t>COIEF EALN-1044 7/8 9 F2024W2</t>
  </si>
  <si>
    <t>COIEF EALN-1045 7/8 9 F2024WI</t>
  </si>
  <si>
    <t>COIEF EALN-1046 7/8 9 F2024WI</t>
  </si>
  <si>
    <t>COIEF EALN-1047 7/8 F2024WI</t>
  </si>
  <si>
    <t>* - fully online
** - specific start and end date</t>
  </si>
  <si>
    <t>Date:
Name of the Recipient: Red River College
File Number: S21484906L</t>
  </si>
  <si>
    <t xml:space="preserve">Key </t>
  </si>
  <si>
    <t xml:space="preserve"> Max. No. of Children in IRCC-funded Childcare</t>
  </si>
  <si>
    <t>PM Responsible</t>
  </si>
  <si>
    <t>Start Date</t>
  </si>
  <si>
    <t>FY 4</t>
  </si>
  <si>
    <t>End date</t>
  </si>
  <si>
    <t>Instructor</t>
  </si>
  <si>
    <t>Highlight if wrong</t>
  </si>
  <si>
    <t>Revisions Required March 31</t>
  </si>
  <si>
    <t>AM 7</t>
  </si>
  <si>
    <t>EEASF-WPG 29_CLB_3/4 9  WI2023</t>
  </si>
  <si>
    <t>Pauline</t>
  </si>
  <si>
    <t>EALN-1074   EEASF-WPG 30 4/5 9 F2023WI</t>
  </si>
  <si>
    <t>EALN-1074   EEASF-WPG 31 4/5 9 F2023WI</t>
  </si>
  <si>
    <t>EALN-1074   EEASF-WPG 32 5/6 12 F2023WI</t>
  </si>
  <si>
    <t>Scott</t>
  </si>
  <si>
    <t>EALN-1074   EEASF-WPG 33 5/6 9 F2023WI</t>
  </si>
  <si>
    <t>EALN-1074   EEASF-WPG 34 5/6 9 F2023WI</t>
  </si>
  <si>
    <t>EALN-1074   EEASF-WPG 35 6/7 9 F2023WI</t>
  </si>
  <si>
    <t>EALN-1074   EEASF-WPG 36 6/7 9 F2023WI</t>
  </si>
  <si>
    <t>EALN-1074   EEASF-WPG 37 6/7 9 F2023WI</t>
  </si>
  <si>
    <t>EALN-1074   EEASF-WPG 38 6/7 9 F2023WI</t>
  </si>
  <si>
    <t>Please remove</t>
  </si>
  <si>
    <t>EALN-1074   EEASF-WPG 41 7/8 9 F2023WI</t>
  </si>
  <si>
    <t>EALN-1074   EEASF-WPG 42 3/4 9 F2023WI</t>
  </si>
  <si>
    <t>EALN-1074   EEASF-WPG 43 3/4 9 F2023WI</t>
  </si>
  <si>
    <t>EALN-1074   EEASF-WPG 44 6/7 9 F2023WI</t>
  </si>
  <si>
    <t>EALN-1074   EEASF-WPG 45 6/7 9 F2023WI</t>
  </si>
  <si>
    <t>EALN-1074   EEASF-WPG 46 7/8 9 F2023WI</t>
  </si>
  <si>
    <t>EALN-1074   EEASF-WPG 47 5/6 9 F2023WI</t>
  </si>
  <si>
    <t>EALN-1074   EEASF-WPG 49 7/8 9 F2023WI</t>
  </si>
  <si>
    <t>Stuart</t>
  </si>
  <si>
    <t>Linda</t>
  </si>
  <si>
    <t>Kirill</t>
  </si>
  <si>
    <t>Debbie</t>
  </si>
  <si>
    <t>Maxine Fehr - AM  /Natalia Vasilchuk - PM</t>
  </si>
  <si>
    <t>kirill</t>
  </si>
  <si>
    <t>Amrita Gill / Clayton Lorraine</t>
  </si>
  <si>
    <t>Should be 12 hrs/wk for 15 weeks (flip around # hrs/wk and # wks)</t>
  </si>
  <si>
    <t>6 hrs/wk students but 9 hrs/wk instructor (teach same class 2x)</t>
  </si>
  <si>
    <t>6 hrs/wk students, but 9 hrs/wk instructor (teach same class 2x)</t>
  </si>
  <si>
    <t>EEASF-WPG_5/6 20 WEP 1 2024WI</t>
  </si>
  <si>
    <t>EEASF-WPG_6/7 20 WEP 2 2024WI</t>
  </si>
  <si>
    <t>CampbellMartin</t>
  </si>
  <si>
    <t>Maxine Fehr - AM/Natalia Vasilchuk - PM</t>
  </si>
  <si>
    <t>Again: 6 hrs students but 9 hrs instructor to truly capture instructional hours (90 hr course for students but 135 hr for instructor due to contact time to deliver twice.)</t>
  </si>
  <si>
    <t>Nina</t>
  </si>
  <si>
    <t>Missing AEPS 1003, AEPL 1001</t>
  </si>
  <si>
    <t>Onboarding total</t>
  </si>
  <si>
    <t>Total</t>
  </si>
  <si>
    <t>TARGET</t>
  </si>
  <si>
    <t>Sent to IRCC</t>
  </si>
  <si>
    <t>LINC Chart Mar 31'23 totals</t>
  </si>
  <si>
    <t>net change with April 20 LINC Chart</t>
  </si>
  <si>
    <t>LINC Chart Apr 20'23 totals</t>
  </si>
  <si>
    <t>TARGET - amnd 8</t>
  </si>
  <si>
    <t>LINC Chart APR 20 '23 totals</t>
  </si>
  <si>
    <t>SENT to IRCC</t>
  </si>
  <si>
    <t>LINC Chart Jul 6'23 totals</t>
  </si>
  <si>
    <t>TARGET - amnd 9</t>
  </si>
  <si>
    <t>LINC Chart Sept 18'23</t>
  </si>
  <si>
    <t>Key</t>
  </si>
  <si>
    <t>2022-2023</t>
  </si>
  <si>
    <t>M</t>
  </si>
  <si>
    <t>J</t>
  </si>
  <si>
    <t>S</t>
  </si>
  <si>
    <t>O</t>
  </si>
  <si>
    <t>N</t>
  </si>
  <si>
    <t>D</t>
  </si>
  <si>
    <t>F</t>
  </si>
  <si>
    <t>Amendment lists</t>
  </si>
  <si>
    <t>Date Signed</t>
  </si>
  <si>
    <t>Q1</t>
  </si>
  <si>
    <t>Q2</t>
  </si>
  <si>
    <t>Q3</t>
  </si>
  <si>
    <t>Amendement 7 inititated</t>
  </si>
  <si>
    <t>Q4</t>
  </si>
  <si>
    <t>7 signed</t>
  </si>
  <si>
    <t>(was started in October 2022 but was not sent to IRCC until Dec/Jan)</t>
  </si>
  <si>
    <t xml:space="preserve">Amendment 7 classes begin </t>
  </si>
  <si>
    <t>Amendment 8 sent to IRCC</t>
  </si>
  <si>
    <t>2023-24</t>
  </si>
  <si>
    <t>Amendemnt 8 begins</t>
  </si>
  <si>
    <t>Amendment 9 begins</t>
  </si>
  <si>
    <t>Spring</t>
  </si>
  <si>
    <t>Summer</t>
  </si>
  <si>
    <t>Fall</t>
  </si>
  <si>
    <t>Winter</t>
  </si>
  <si>
    <t>FY4 Target</t>
  </si>
  <si>
    <t>as per amendment 7</t>
  </si>
  <si>
    <t>Date</t>
  </si>
  <si>
    <t>Action</t>
  </si>
  <si>
    <t>Notes by Chairs/PF</t>
  </si>
  <si>
    <t>Term #</t>
  </si>
  <si>
    <t>Apr.04, 2023</t>
  </si>
  <si>
    <t>Adding Courses</t>
  </si>
  <si>
    <t xml:space="preserve">Pauline - </t>
  </si>
  <si>
    <t>Summer 2023</t>
  </si>
  <si>
    <t>ENGLC-REG_4 2/4L 11  F2023SU Prob Sol</t>
  </si>
  <si>
    <t>ENGLC-REG_4 2/4L 11  F2023SU Proof</t>
  </si>
  <si>
    <t>ENGLC-REG_4 3/4  14 F2023SU Prob Sol</t>
  </si>
  <si>
    <t>ENGLC-REG_4 3/4  14 F2023SU Proof</t>
  </si>
  <si>
    <t>Apr.08, 2023</t>
  </si>
  <si>
    <t xml:space="preserve">Stuart - </t>
  </si>
  <si>
    <t>Fall 2023</t>
  </si>
  <si>
    <t>AEPL 1001 AEPUCE 1 7/8 4 F2023FA</t>
  </si>
  <si>
    <t xml:space="preserve">Activity1.0 </t>
  </si>
  <si>
    <t>AEPS 1003 AEPUCE 1 7/8 6 F2023FA</t>
  </si>
  <si>
    <t xml:space="preserve">Activity1.1 </t>
  </si>
  <si>
    <t>Apr.18, 2023</t>
  </si>
  <si>
    <t>Identifying funding</t>
  </si>
  <si>
    <t>Stuart - funded through Amendment 8</t>
  </si>
  <si>
    <t>Apr.27, 2023</t>
  </si>
  <si>
    <t>Changing LINC Chart No.s</t>
  </si>
  <si>
    <t xml:space="preserve">Debbie - </t>
  </si>
  <si>
    <t>W2 2023</t>
  </si>
  <si>
    <t>CIENF Workshop Series 1_ 7/8  F2023W2</t>
  </si>
  <si>
    <t>CIENF Workshop Series 2_ 7/8  F2023W2</t>
  </si>
  <si>
    <t>CIENF Workshop Series 1_7/8  F2023SP</t>
  </si>
  <si>
    <t>Spring 2023</t>
  </si>
  <si>
    <t>Apr.28, 2023</t>
  </si>
  <si>
    <t>Maximum of 16 Seats - ESP</t>
  </si>
  <si>
    <t>Debbie - for IRCC Purpose</t>
  </si>
  <si>
    <t>FY4</t>
  </si>
  <si>
    <t>All ESP -  Health</t>
  </si>
  <si>
    <t>May.12, 2023</t>
  </si>
  <si>
    <t>Comm for IE Nurses CIEN</t>
  </si>
  <si>
    <t>Spet.5</t>
  </si>
  <si>
    <t>CIENF Workshop OpLet_7/8  F2023FA</t>
  </si>
  <si>
    <t>CIENF Workshop Series 1_ 7/8  F2023FA</t>
  </si>
  <si>
    <t>CIENF Workshop NarRep_7/8   F2023FA</t>
  </si>
  <si>
    <t>CIENF Workshop Talk_7/8  F2023FA</t>
  </si>
  <si>
    <t>CIENF Workshop Series 2_ 7/8  F2023FA</t>
  </si>
  <si>
    <t>CIENF Workshop OpLet_1_ 7/8  F2023FA</t>
  </si>
  <si>
    <t>CIENF Workshop NarRep_1_ 7/8  F2023FA</t>
  </si>
  <si>
    <t>CIENF Workshop Talk_1_ 7/8  F2023FA</t>
  </si>
  <si>
    <t>CIENF Workshop Series 1_7/8  F2023FA</t>
  </si>
  <si>
    <t>CIENF Workshop OpLet_2_7/8 F2023FA</t>
  </si>
  <si>
    <t>CIENF Workshop NarRep_2_7/8  F2023FA</t>
  </si>
  <si>
    <t>CIENF Workshop Talk_2_7/8  F2023FA</t>
  </si>
  <si>
    <t>May.17, 2023</t>
  </si>
  <si>
    <t>Kirill - CLB 2-4</t>
  </si>
  <si>
    <t>Literacy CLB 2-4 (Regional)</t>
  </si>
  <si>
    <t>May.19, 2023</t>
  </si>
  <si>
    <r>
      <rPr>
        <sz val="11"/>
        <color rgb="FF375623"/>
        <rFont val="Calibri"/>
      </rPr>
      <t xml:space="preserve">PF </t>
    </r>
    <r>
      <rPr>
        <strike/>
        <sz val="11"/>
        <color rgb="FF375623"/>
        <rFont val="Calibri"/>
      </rPr>
      <t>EALN-1074 26 5/6 9 F2023SP</t>
    </r>
  </si>
  <si>
    <t>EALN-1074 28 4/5 9 F2023SP</t>
  </si>
  <si>
    <t>Jun.28, 2023</t>
  </si>
  <si>
    <r>
      <rPr>
        <sz val="11"/>
        <color rgb="FF375623"/>
        <rFont val="Calibri"/>
      </rPr>
      <t xml:space="preserve">PF - </t>
    </r>
    <r>
      <rPr>
        <strike/>
        <sz val="11"/>
        <color rgb="FF375623"/>
        <rFont val="Calibri"/>
      </rPr>
      <t>EEASF-WPG_4 3/4  1 F2023SU Talk</t>
    </r>
  </si>
  <si>
    <t>EEASF-WPG_4 7/8  8 F2023SU Talk</t>
  </si>
  <si>
    <t>EEASF-WPG_4 3/4  1 F2023SU Proof</t>
  </si>
  <si>
    <t>EEASF-WPG_4 7/8  8 F2023SU Proof</t>
  </si>
  <si>
    <t>EEASF-WPG_4  3/4 8 F2023SU Proof</t>
  </si>
  <si>
    <t>EEASF-WPG_4 3/4  1 F2023SU Prob Sol</t>
  </si>
  <si>
    <t>EEASF-WPG_4 3/4 1 F2023SU Prob Sol (S&amp;L 2)</t>
  </si>
  <si>
    <t>EEASF-WPG_4 7/8  8 F2023SU Prob Sol</t>
  </si>
  <si>
    <t>EEASF-WPG_4 3/4  1 F2023SU Write</t>
  </si>
  <si>
    <t>EEASF-WPG_4 7/8  8 F2023SU Write</t>
  </si>
  <si>
    <t>EEASF-WPG_4 5/6 4  11 F2023SU Write</t>
  </si>
  <si>
    <t>Deleting Courses</t>
  </si>
  <si>
    <t>ENGLC-REG_4 2/4L  1  F2023SU Talk</t>
  </si>
  <si>
    <t>ENGLC-REG_4 2/4L  1  F2023SU Write</t>
  </si>
  <si>
    <t>ENGLC-REG_4 3/4  2 F2023SU Talk</t>
  </si>
  <si>
    <t>ENGLC-REG_4 3/4  2 F2023SU Write</t>
  </si>
  <si>
    <t>ENGLC-REG_4 2/4L 1  F2023SU Prob Sol</t>
  </si>
  <si>
    <t>ENGLC-REG_4 2/4L 1  F2023SU Proof</t>
  </si>
  <si>
    <t>ENGLC-REG_4 3/4  2 F2023SU Prob Sol</t>
  </si>
  <si>
    <t>ENGLC-REG_4 3/4  2 F2023SU Proof</t>
  </si>
  <si>
    <t>ENGLC-REG_4 2/4  11  F2023SU Talk</t>
  </si>
  <si>
    <t>ENGLC-REG_4 2/4  11  F2023SU Write</t>
  </si>
  <si>
    <t>ENGLC-REG_4 3/4  14 F2023SU Talk</t>
  </si>
  <si>
    <t>ENGLC-REG_4 3/4  14 F2023SU Write</t>
  </si>
  <si>
    <t>EALN-1060 ELL 4 P-CLB F2023SU</t>
  </si>
  <si>
    <t>Aug.08, 2023</t>
  </si>
  <si>
    <t>Changing Programming Info</t>
  </si>
  <si>
    <t>COCSF_2/4 01 25 F2023FA - hrs/week &amp; weeks/year</t>
  </si>
  <si>
    <t>Aug.25, 2023</t>
  </si>
  <si>
    <t>EALN-1074 9 TBD 12 F2023FA</t>
  </si>
  <si>
    <t>EALN-1074 10 TBD 12 F2023FA</t>
  </si>
  <si>
    <t>EALN-1074 25 5/6 12 F2023FA</t>
  </si>
  <si>
    <t>Aug.28, 2023</t>
  </si>
  <si>
    <t>Reducing the hours/week</t>
  </si>
  <si>
    <t>EALN-1074 28 4/5 12 F2023FA (12hrs to 9 hrs)</t>
  </si>
  <si>
    <t>EALN-1060 ELL 14 5/6  9 F2023FA</t>
  </si>
  <si>
    <t>EALN-1060 ELL 21 4/5 12 F2023FA</t>
  </si>
  <si>
    <t>COHEF EALN-1044 6 7/8 F2023FA</t>
  </si>
  <si>
    <t>CIENF CELBAN-Read 7/8 4 F2023FA</t>
  </si>
  <si>
    <t>CIENF CELBAN-Write1 7/8 5 F2023FA</t>
  </si>
  <si>
    <t>CIENF CELBAN-Listen1 7/8 4 F2023FA</t>
  </si>
  <si>
    <t>CIENF CELBAN-Listen2 7/8  F2023FA</t>
  </si>
  <si>
    <t>CIENF CELBAN-Write2 7/8 5 F2023FA</t>
  </si>
  <si>
    <t>CIENF CELBAN-Speak1 7/8 6 F2023FA</t>
  </si>
  <si>
    <t>CIENF CELBAN-Speak2 7/8  F2023FA</t>
  </si>
  <si>
    <t>Aug.29, 2023</t>
  </si>
  <si>
    <t>COIEF EALN-1044 7/8 6 F2023FA</t>
  </si>
  <si>
    <t>Sept.06, 2023</t>
  </si>
  <si>
    <t>Deleting Courses 
(Scott and Pauline)</t>
  </si>
  <si>
    <t>EALN-1074 27 3/4 9 F2023FA</t>
  </si>
  <si>
    <t>EALN-1074 38 7/8 9 F2023FA</t>
  </si>
  <si>
    <t>EALN-1074 41 3/4 9 F2023FA</t>
  </si>
  <si>
    <t>Deleting Courses - did not run
(Scott and Pauline)</t>
  </si>
  <si>
    <t>EEASF-WPG_4 7/8  4 F2023SU Prob Sol</t>
  </si>
  <si>
    <t>EEASF-WPG_4 7/8  4 F2023SU Write</t>
  </si>
  <si>
    <t>Changing hours (9hrs- 12hrs) - (Kirill)</t>
  </si>
  <si>
    <t>Reducing weeks
(Scott and Pauline)</t>
  </si>
  <si>
    <t>EALN-1074 11 6/7 12 F2023FA (15weeks to 14 weeks)</t>
  </si>
  <si>
    <t>EALN-1074 22 3/4 9 F2023FA  (15weeks to 10 weeks)</t>
  </si>
  <si>
    <t>EALN-1074 26 4/5 12 F2023FA (15weeks to 10 weeks)</t>
  </si>
  <si>
    <t>Changing Starting date
(Scott and Pauline)</t>
  </si>
  <si>
    <t>EALN-1074 28 4/5 12 F2023FA (Aug.28 to Aug.30)</t>
  </si>
  <si>
    <t>EALN-1074 42 3/4 9 F2023FA (Aug.28 to Aug.31)</t>
  </si>
  <si>
    <t>Changing Meximum Student Seats
- Kirill</t>
  </si>
  <si>
    <t>EALN-1060 ELL 4 P-1 9 F2023FA (20-10)</t>
  </si>
  <si>
    <t>EALN-1060 ELL 14 2/4L  3 F2023FA (20-10)</t>
  </si>
  <si>
    <t>Sept.12, 2023</t>
  </si>
  <si>
    <t>One Couse in 3 programs, one LINC Chart needed</t>
  </si>
  <si>
    <t>CIENF Pronunciation 7/8 6 F2023FA</t>
  </si>
  <si>
    <t>Sept.26, 2023</t>
  </si>
  <si>
    <t>Deleting Courses (Kirill)</t>
  </si>
  <si>
    <t>EALN-1060 ELL 13  5/6  6 F2023FA</t>
  </si>
  <si>
    <t>Sept.28, 2023</t>
  </si>
  <si>
    <t>Deleting Courses (Pauline)</t>
  </si>
  <si>
    <t>EALN-1074 41 TBD 9 F2023FA</t>
  </si>
  <si>
    <t>EALN-1074 27 TBD 12 F2023FA</t>
  </si>
  <si>
    <t>EALN-1074 38 TBD 9 F2023FA</t>
  </si>
  <si>
    <t>Oct.3, 2023</t>
  </si>
  <si>
    <t>EALN-1074 25 OPW 5/6 12 F2023FA 12hrs to 9hrs</t>
  </si>
  <si>
    <t>Oct.25, 2023</t>
  </si>
  <si>
    <t>Kirill and Val, Section 13 for Arborg</t>
  </si>
  <si>
    <t>1. Take a look at the Spring 2023 offering – are all your classes accounted for?</t>
  </si>
  <si>
    <r>
      <t>1.1.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Segoe UI Semilight"/>
        <family val="2"/>
      </rPr>
      <t>If yes – take a look at Summer 2023 – is your plan for summer accounted for 100%?</t>
    </r>
  </si>
  <si>
    <r>
      <t>1.2.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Segoe UI Semilight"/>
        <family val="2"/>
      </rPr>
      <t>Then please take a look at Fall and Winter to the extent you are able to.</t>
    </r>
  </si>
  <si>
    <t>2. If your class(es) are missing, follow these steps:</t>
  </si>
  <si>
    <r>
      <t>2.1.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Segoe UI Semilight"/>
        <family val="2"/>
      </rPr>
      <t>Send an email to Val and Angela to let them know what is missing – Val will check her documentation and Angela will add to the LINC chart (please do not add anything to the LINC CHART – Only Angela will add to LINC Chart)</t>
    </r>
  </si>
  <si>
    <t>3. If your classes, have errors in the way they are recorded, please send an email to Val and Angela:</t>
  </si>
  <si>
    <r>
      <t>3.1.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Segoe UI Semilight"/>
        <family val="2"/>
      </rPr>
      <t>Note the Key # on the LINC chart and list the items that are incorrect:</t>
    </r>
  </si>
  <si>
    <r>
      <t>3.1.1.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Segoe UI Semilight"/>
        <family val="2"/>
      </rPr>
      <t>Number of hours per week</t>
    </r>
  </si>
  <si>
    <r>
      <t>3.1.2.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Segoe UI Semilight"/>
        <family val="2"/>
      </rPr>
      <t>CLB level</t>
    </r>
  </si>
  <si>
    <r>
      <t>3.1.3.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Segoe UI Semilight"/>
        <family val="2"/>
      </rPr>
      <t>Number of weeks</t>
    </r>
  </si>
  <si>
    <r>
      <t>3.1.4.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Segoe UI Semilight"/>
        <family val="2"/>
      </rPr>
      <t>Start and end date of the course (especially if the class is part of an amendment/special project)</t>
    </r>
  </si>
  <si>
    <r>
      <rPr>
        <sz val="12"/>
        <color rgb="FF000000"/>
        <rFont val="Segoe UI Semilight"/>
      </rPr>
      <t>3.1.5.</t>
    </r>
    <r>
      <rPr>
        <sz val="7"/>
        <color rgb="FF000000"/>
        <rFont val="Times New Roman"/>
      </rPr>
      <t xml:space="preserve">     </t>
    </r>
    <r>
      <rPr>
        <sz val="12"/>
        <color rgb="FF000000"/>
        <rFont val="Segoe UI Semilight"/>
      </rPr>
      <t>Modality (Activity 1.0 = F2F, Activity 1.1= Blended, Activity 1.1*=Online only, Activity 1.1**= Specific starting date and ending date)</t>
    </r>
  </si>
  <si>
    <r>
      <t>3.1.6.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Segoe UI Semilight"/>
        <family val="2"/>
      </rPr>
      <t>Days</t>
    </r>
  </si>
  <si>
    <r>
      <t>3.1.7.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Segoe UI Semilight"/>
        <family val="2"/>
      </rPr>
      <t>Instructor name</t>
    </r>
  </si>
  <si>
    <r>
      <t>3.1.8.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Segoe UI Semilight"/>
        <family val="2"/>
      </rPr>
      <t>Class status (running/not running)</t>
    </r>
  </si>
  <si>
    <r>
      <t>3.2.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Segoe UI Semilight"/>
        <family val="2"/>
      </rPr>
      <t>Val will look at iSTEDY and Timetabling and address the changes</t>
    </r>
  </si>
  <si>
    <r>
      <t>3.3.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Segoe UI Semilight"/>
        <family val="2"/>
      </rPr>
      <t>Angela will look at LINC Chart and address the changes.</t>
    </r>
  </si>
  <si>
    <t>Please note that accuracy is important here, however, at this point in FY4, everything is a plan and many changes will occur at specific term start dates. The LINC chart is a communication tool between IRCC and us to show how we are delivering on our Contribution Agreement promise to meet specific targets.</t>
  </si>
  <si>
    <t>EEASF-WPG_5/6 20 WEP 0.5 Sec 1</t>
  </si>
  <si>
    <t xml:space="preserve"> E471</t>
  </si>
  <si>
    <t>P318 / P403</t>
  </si>
  <si>
    <t>W315</t>
  </si>
  <si>
    <t>EEASF-WPG_6/7 20 WEP 0.5 Sec 2</t>
  </si>
  <si>
    <t>A202</t>
  </si>
  <si>
    <t>P203 / W312</t>
  </si>
  <si>
    <t>W308</t>
  </si>
  <si>
    <t>EEASF-WPG_7/8 20 WEP 0.5 Sec 3</t>
  </si>
  <si>
    <t>P315 / P403</t>
  </si>
  <si>
    <t>EALN-1074 EEASF-WPG 3 4/5 20 F2023WI</t>
  </si>
  <si>
    <t xml:space="preserve">Anastasiia Saniuk </t>
  </si>
  <si>
    <t>P314</t>
  </si>
  <si>
    <t>EALN-1074 EEASF-WPG 5 6/7 20 F2023WI</t>
  </si>
  <si>
    <t>P320</t>
  </si>
  <si>
    <t>EALN-1074 EEASF-WPG 6 7/8 20 F2023WI</t>
  </si>
  <si>
    <t>EALN-1074 EEASF-WPG 7 5/6 15 F2023WI</t>
  </si>
  <si>
    <t>Branka Kao (M,W,TH,F)
Kim Leslie (T)</t>
  </si>
  <si>
    <t>EALN-1074 EEASF-WPG 9 6/7 15 F2023WI</t>
  </si>
  <si>
    <t>EALN-1074 EEASF-WPG 11 6/7 12 F2023WI</t>
  </si>
  <si>
    <t>EALN-1074 EEASF-WPG 13 5/6 9 F2023WI</t>
  </si>
  <si>
    <t>EALN-1074 EEASF-WPG 14 6/7 9 F2023WI</t>
  </si>
  <si>
    <t>EALN-1074 EEASF-WPG 15 7/8 9 F2023WI</t>
  </si>
  <si>
    <t>online (1:00 - 4:00)</t>
  </si>
  <si>
    <t>EALN-1074 EEASF-WPG 16 5/6 9 F2023WI</t>
  </si>
  <si>
    <t>EALN-1074 EEASF-WPG 17 5/6 9 F2023WI</t>
  </si>
  <si>
    <t>EALN-1074 EEASF-WPG 18 5/6 12 F2023WI</t>
  </si>
  <si>
    <t xml:space="preserve">Saleh Saffari </t>
  </si>
  <si>
    <t>EALN-1074 EEASF-WPG 20 6/7 12 F2023WI</t>
  </si>
  <si>
    <t>EALN-1074 EEASF-WPG 21 6/7 9 F2023WI</t>
  </si>
  <si>
    <t>EALN-1074 EEASF-WPG 22 6/7 9 F2023WI</t>
  </si>
  <si>
    <t>EALN-1074 EEASF-WPG 23 3/4 9 F2023WI</t>
  </si>
  <si>
    <t>EALN-1074   EEASF-WPG 24 7/8 9 F2023WI</t>
  </si>
  <si>
    <t>EALN-1074   EEASF-WPG 25 7/8 9 F2023WI</t>
  </si>
  <si>
    <t>EEASF-WPG 26 OPW_CLB 5/6 12 F2023WI</t>
  </si>
  <si>
    <t>EEASF-WPG 28 OPW_CLB_4/5 12  WI2023</t>
  </si>
  <si>
    <t>AM-7</t>
  </si>
  <si>
    <t>AM7</t>
  </si>
  <si>
    <t>E235</t>
  </si>
  <si>
    <t>E238 + online</t>
  </si>
  <si>
    <t xml:space="preserve">Nadira Mustapha </t>
  </si>
  <si>
    <t>E435 + online</t>
  </si>
  <si>
    <t xml:space="preserve">Shayeekh Saleheen </t>
  </si>
  <si>
    <t xml:space="preserve">David Garvey </t>
  </si>
  <si>
    <t>E237</t>
  </si>
  <si>
    <t xml:space="preserve">Amrit Kaur Ladhar </t>
  </si>
  <si>
    <t xml:space="preserve">Farideh Saffari </t>
  </si>
  <si>
    <t xml:space="preserve">Hanna Samavi </t>
  </si>
  <si>
    <t xml:space="preserve">Linda Olson </t>
  </si>
  <si>
    <t xml:space="preserve">Jasmeet Kaur </t>
  </si>
  <si>
    <t xml:space="preserve">Amber Katz </t>
  </si>
  <si>
    <t>Chiazor Chukwulobe</t>
  </si>
  <si>
    <t xml:space="preserve">Ryan Friesen </t>
  </si>
  <si>
    <t xml:space="preserve">Viktoriya Lebova </t>
  </si>
  <si>
    <t>COCSF_2/4 25  Sec 1 WI2023</t>
  </si>
  <si>
    <t>online (8:00 - 15:00)</t>
  </si>
  <si>
    <t>EEASF-WPG_OPW CLB7/8 12  Sec 2 WI2023 -CBE</t>
  </si>
  <si>
    <t>ENGLC-REG_2/4L 12  Sec 1 WI2023</t>
  </si>
  <si>
    <t>ENGLC-REG_3/4 12  Sec 2 WI2023</t>
  </si>
  <si>
    <t>ENGLC-REG_2/3 9  Sec 3 WI2023</t>
  </si>
  <si>
    <t>ENGLC-REG_2/4L 9  Sec 11 WI2023</t>
  </si>
  <si>
    <t>ENGLC-REG_5/6 12  Sec 12 WI2023</t>
  </si>
  <si>
    <t>ENGLC-REG_LIT 6  Sec 13 WI2023</t>
  </si>
  <si>
    <t>Wanda Sparkes</t>
  </si>
  <si>
    <t>ENGLC-REG_4/5 12  Sec 22 WI2023</t>
  </si>
  <si>
    <t>ENGLC-REG_4/5 9  Sec 21 WI2023</t>
  </si>
  <si>
    <t>SEMR-9602 Onboarding Digital Skills 1  12 F2023WI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</si>
</sst>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;@"/>
    <numFmt numFmtId="165" formatCode="0.000"/>
  </numFmts>
  <fonts count="3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2"/>
      <color rgb="FF262626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rgb="FFC81F45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Arial Black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 Semilight"/>
      <family val="2"/>
    </font>
    <font>
      <sz val="7"/>
      <color theme="1"/>
      <name val="Times New Roman"/>
      <family val="1"/>
    </font>
    <font>
      <sz val="12"/>
      <color rgb="FF262626"/>
      <name val="Calibri"/>
      <family val="2"/>
    </font>
    <font>
      <sz val="12"/>
      <color rgb="FF000000"/>
      <name val="Segoe UI Semilight"/>
    </font>
    <font>
      <sz val="7"/>
      <color rgb="FF000000"/>
      <name val="Times New Roman"/>
    </font>
    <font>
      <sz val="12"/>
      <color rgb="FF000000"/>
      <name val="Segoe UI Semilight"/>
      <family val="2"/>
    </font>
    <font>
      <sz val="11"/>
      <color rgb="FFFF0000"/>
      <name val="Calibri"/>
      <family val="2"/>
      <scheme val="minor"/>
    </font>
    <font>
      <sz val="11"/>
      <color rgb="FFF2F2F2"/>
      <name val="Calibri"/>
      <family val="2"/>
      <scheme val="minor"/>
    </font>
    <font>
      <sz val="11"/>
      <color rgb="FFF2F2F2"/>
      <name val="Calibri"/>
      <family val="2"/>
    </font>
    <font>
      <b/>
      <sz val="11"/>
      <color rgb="FFC00000"/>
      <name val="Calibri"/>
      <family val="2"/>
      <scheme val="minor"/>
    </font>
    <font>
      <sz val="11"/>
      <color rgb="FF375623"/>
      <name val="Calibri"/>
      <family val="2"/>
      <scheme val="minor"/>
    </font>
    <font>
      <strike/>
      <sz val="11"/>
      <color rgb="FF375623"/>
      <name val="Calibri"/>
      <family val="2"/>
      <scheme val="minor"/>
    </font>
    <font>
      <sz val="11"/>
      <color rgb="FF375623"/>
      <name val="Calibri"/>
    </font>
    <font>
      <strike/>
      <sz val="11"/>
      <color rgb="FF375623"/>
      <name val="Calibri"/>
    </font>
    <font>
      <i/>
      <sz val="11"/>
      <color rgb="FF000000"/>
      <name val="Calibri"/>
      <scheme val="minor"/>
    </font>
    <font>
      <sz val="11"/>
      <color theme="0"/>
      <name val="Calibri"/>
      <scheme val="minor"/>
    </font>
    <font>
      <sz val="11"/>
      <color rgb="FF444444"/>
      <name val="Calibri"/>
      <family val="2"/>
      <charset val="1"/>
    </font>
    <font>
      <b/>
      <sz val="11"/>
      <color rgb="FFD186D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C81F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57378"/>
        <bgColor indexed="64"/>
      </patternFill>
    </fill>
    <fill>
      <patternFill patternType="solid">
        <fgColor rgb="FF96323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D7FC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1BAE8"/>
        <bgColor indexed="64"/>
      </patternFill>
    </fill>
    <fill>
      <patternFill patternType="solid">
        <fgColor rgb="FFD186D0"/>
        <bgColor indexed="64"/>
      </patternFill>
    </fill>
    <fill>
      <patternFill patternType="solid">
        <fgColor rgb="FFBCC7DF"/>
        <bgColor indexed="64"/>
      </patternFill>
    </fill>
  </fills>
  <borders count="40">
    <border>
      <left/>
      <right/>
      <top/>
      <bottom/>
      <diagonal/>
    </border>
    <border>
      <left style="dotted">
        <color theme="0"/>
      </left>
      <right style="dotted">
        <color theme="0"/>
      </right>
      <top style="dotted">
        <color theme="0"/>
      </top>
      <bottom style="dotted">
        <color theme="0"/>
      </bottom>
      <diagonal/>
    </border>
    <border>
      <left style="dotted">
        <color theme="0"/>
      </left>
      <right/>
      <top style="dotted">
        <color theme="0"/>
      </top>
      <bottom style="dotted">
        <color theme="0"/>
      </bottom>
      <diagonal/>
    </border>
    <border>
      <left/>
      <right/>
      <top style="dotted">
        <color theme="0"/>
      </top>
      <bottom style="dotted">
        <color theme="0"/>
      </bottom>
      <diagonal/>
    </border>
    <border>
      <left/>
      <right style="dotted">
        <color theme="0"/>
      </right>
      <top style="dotted">
        <color theme="0"/>
      </top>
      <bottom style="dotted">
        <color theme="0"/>
      </bottom>
      <diagonal/>
    </border>
    <border>
      <left style="dotted">
        <color theme="0"/>
      </left>
      <right/>
      <top style="dotted">
        <color theme="0"/>
      </top>
      <bottom/>
      <diagonal/>
    </border>
    <border>
      <left style="dotted">
        <color theme="0"/>
      </left>
      <right style="dotted">
        <color theme="0"/>
      </right>
      <top/>
      <bottom style="dotted">
        <color theme="0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 style="medium">
        <color rgb="FFC81F45"/>
      </bottom>
      <diagonal/>
    </border>
    <border>
      <left style="dotted">
        <color theme="0"/>
      </left>
      <right style="dotted">
        <color theme="0"/>
      </right>
      <top style="dotted">
        <color theme="0"/>
      </top>
      <bottom/>
      <diagonal/>
    </border>
    <border>
      <left/>
      <right style="dotted">
        <color theme="0"/>
      </right>
      <top style="dotted">
        <color theme="0"/>
      </top>
      <bottom/>
      <diagonal/>
    </border>
    <border>
      <left/>
      <right/>
      <top/>
      <bottom style="dotted">
        <color theme="0"/>
      </bottom>
      <diagonal/>
    </border>
    <border>
      <left/>
      <right style="dotted">
        <color theme="0"/>
      </right>
      <top/>
      <bottom style="dotted">
        <color theme="0"/>
      </bottom>
      <diagonal/>
    </border>
    <border>
      <left/>
      <right/>
      <top style="dotted">
        <color theme="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medium">
        <color rgb="FFAEAAAA"/>
      </left>
      <right style="thin">
        <color rgb="FFAEAAAA"/>
      </right>
      <top style="medium">
        <color rgb="FFAEAAAA"/>
      </top>
      <bottom style="thin">
        <color rgb="FFAEAAAA"/>
      </bottom>
      <diagonal/>
    </border>
    <border>
      <left style="thin">
        <color rgb="FFAEAAAA"/>
      </left>
      <right style="thin">
        <color rgb="FFAEAAAA"/>
      </right>
      <top style="medium">
        <color rgb="FFAEAAAA"/>
      </top>
      <bottom style="thin">
        <color rgb="FFAEAAAA"/>
      </bottom>
      <diagonal/>
    </border>
    <border>
      <left style="thin">
        <color rgb="FFAEAAAA"/>
      </left>
      <right style="medium">
        <color rgb="FFAEAAAA"/>
      </right>
      <top style="medium">
        <color rgb="FFAEAAAA"/>
      </top>
      <bottom style="thin">
        <color rgb="FFAEAAAA"/>
      </bottom>
      <diagonal/>
    </border>
    <border>
      <left style="medium">
        <color rgb="FFAEAAAA"/>
      </left>
      <right style="thin">
        <color rgb="FFAEAAAA"/>
      </right>
      <top style="thin">
        <color rgb="FFAEAAAA"/>
      </top>
      <bottom style="thin">
        <color rgb="FFAEAAAA"/>
      </bottom>
      <diagonal/>
    </border>
    <border>
      <left style="thin">
        <color rgb="FFAEAAAA"/>
      </left>
      <right style="medium">
        <color rgb="FFAEAAAA"/>
      </right>
      <top style="thin">
        <color rgb="FFAEAAAA"/>
      </top>
      <bottom style="thin">
        <color rgb="FFAEAAAA"/>
      </bottom>
      <diagonal/>
    </border>
    <border>
      <left style="medium">
        <color rgb="FFAEAAAA"/>
      </left>
      <right style="thin">
        <color rgb="FFAEAAAA"/>
      </right>
      <top style="thin">
        <color rgb="FFAEAAAA"/>
      </top>
      <bottom style="medium">
        <color rgb="FFAEAAAA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 style="medium">
        <color rgb="FFAEAAAA"/>
      </bottom>
      <diagonal/>
    </border>
    <border>
      <left style="thin">
        <color rgb="FFAEAAAA"/>
      </left>
      <right style="medium">
        <color rgb="FFAEAAAA"/>
      </right>
      <top style="thin">
        <color rgb="FFAEAAAA"/>
      </top>
      <bottom style="medium">
        <color rgb="FFAEAAA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1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8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6" borderId="1" xfId="0" applyFill="1" applyBorder="1" applyAlignment="1">
      <alignment horizontal="center" vertical="center"/>
    </xf>
    <xf numFmtId="18" fontId="0" fillId="3" borderId="1" xfId="0" applyNumberForma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6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left"/>
    </xf>
    <xf numFmtId="164" fontId="0" fillId="0" borderId="6" xfId="0" applyNumberFormat="1" applyBorder="1" applyAlignment="1">
      <alignment horizontal="right"/>
    </xf>
    <xf numFmtId="164" fontId="0" fillId="0" borderId="6" xfId="0" applyNumberFormat="1" applyBorder="1" applyAlignment="1">
      <alignment horizontal="left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0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 wrapText="1"/>
    </xf>
    <xf numFmtId="164" fontId="11" fillId="0" borderId="6" xfId="0" applyNumberFormat="1" applyFont="1" applyBorder="1" applyAlignment="1">
      <alignment horizontal="left"/>
    </xf>
    <xf numFmtId="164" fontId="11" fillId="0" borderId="1" xfId="0" applyNumberFormat="1" applyFont="1" applyBorder="1" applyAlignment="1">
      <alignment horizontal="left"/>
    </xf>
    <xf numFmtId="0" fontId="11" fillId="3" borderId="1" xfId="0" applyFont="1" applyFill="1" applyBorder="1" applyAlignment="1">
      <alignment horizontal="center" vertical="center" wrapText="1"/>
    </xf>
    <xf numFmtId="164" fontId="11" fillId="3" borderId="1" xfId="0" applyNumberFormat="1" applyFont="1" applyFill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164" fontId="0" fillId="3" borderId="7" xfId="0" applyNumberFormat="1" applyFill="1" applyBorder="1" applyAlignment="1">
      <alignment horizontal="left" vertical="center"/>
    </xf>
    <xf numFmtId="4" fontId="7" fillId="9" borderId="7" xfId="0" applyNumberFormat="1" applyFont="1" applyFill="1" applyBorder="1" applyAlignment="1">
      <alignment horizontal="center" vertical="center" wrapText="1"/>
    </xf>
    <xf numFmtId="164" fontId="0" fillId="3" borderId="6" xfId="0" applyNumberFormat="1" applyFill="1" applyBorder="1" applyAlignment="1">
      <alignment horizontal="left"/>
    </xf>
    <xf numFmtId="0" fontId="0" fillId="3" borderId="6" xfId="0" applyFill="1" applyBorder="1"/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3" xfId="0" applyBorder="1"/>
    <xf numFmtId="0" fontId="0" fillId="12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0" fillId="0" borderId="0" xfId="0" applyAlignment="1">
      <alignment horizontal="right"/>
    </xf>
    <xf numFmtId="0" fontId="15" fillId="0" borderId="0" xfId="0" applyFont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/>
    </xf>
    <xf numFmtId="0" fontId="16" fillId="0" borderId="0" xfId="0" applyFont="1" applyAlignment="1">
      <alignment horizontal="left" vertical="center" indent="1"/>
    </xf>
    <xf numFmtId="0" fontId="16" fillId="0" borderId="0" xfId="0" applyFont="1" applyAlignment="1">
      <alignment horizontal="left" vertical="center" indent="13"/>
    </xf>
    <xf numFmtId="0" fontId="16" fillId="0" borderId="0" xfId="0" applyFont="1" applyAlignment="1">
      <alignment horizontal="left" vertical="center" indent="15"/>
    </xf>
    <xf numFmtId="0" fontId="16" fillId="0" borderId="0" xfId="0" applyFont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8" fontId="0" fillId="3" borderId="2" xfId="0" applyNumberFormat="1" applyFill="1" applyBorder="1" applyAlignment="1">
      <alignment horizontal="left" vertical="center"/>
    </xf>
    <xf numFmtId="18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19" xfId="0" applyBorder="1"/>
    <xf numFmtId="14" fontId="0" fillId="0" borderId="4" xfId="0" applyNumberFormat="1" applyBorder="1" applyAlignment="1">
      <alignment vertical="center"/>
    </xf>
    <xf numFmtId="1" fontId="5" fillId="3" borderId="1" xfId="0" applyNumberFormat="1" applyFont="1" applyFill="1" applyBorder="1" applyAlignment="1">
      <alignment horizontal="center" vertical="center" wrapText="1"/>
    </xf>
    <xf numFmtId="1" fontId="7" fillId="9" borderId="7" xfId="0" applyNumberFormat="1" applyFont="1" applyFill="1" applyBorder="1" applyAlignment="1">
      <alignment horizontal="center" vertical="center" wrapText="1"/>
    </xf>
    <xf numFmtId="1" fontId="0" fillId="3" borderId="6" xfId="0" applyNumberFormat="1" applyFill="1" applyBorder="1"/>
    <xf numFmtId="1" fontId="0" fillId="3" borderId="1" xfId="0" applyNumberFormat="1" applyFill="1" applyBorder="1"/>
    <xf numFmtId="0" fontId="9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left" vertical="center" wrapText="1"/>
    </xf>
    <xf numFmtId="0" fontId="10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center" vertical="center"/>
    </xf>
    <xf numFmtId="0" fontId="18" fillId="0" borderId="0" xfId="0" applyFont="1" applyAlignment="1">
      <alignment wrapText="1"/>
    </xf>
    <xf numFmtId="0" fontId="21" fillId="0" borderId="0" xfId="0" applyFont="1" applyAlignment="1">
      <alignment horizontal="left" vertical="center" indent="15"/>
    </xf>
    <xf numFmtId="43" fontId="0" fillId="0" borderId="18" xfId="0" applyNumberFormat="1" applyBorder="1"/>
    <xf numFmtId="0" fontId="23" fillId="20" borderId="24" xfId="0" applyFont="1" applyFill="1" applyBorder="1"/>
    <xf numFmtId="0" fontId="24" fillId="20" borderId="24" xfId="0" applyFont="1" applyFill="1" applyBorder="1"/>
    <xf numFmtId="0" fontId="23" fillId="20" borderId="25" xfId="0" applyFont="1" applyFill="1" applyBorder="1" applyAlignment="1">
      <alignment horizontal="center" vertical="center"/>
    </xf>
    <xf numFmtId="0" fontId="23" fillId="20" borderId="26" xfId="0" applyFont="1" applyFill="1" applyBorder="1"/>
    <xf numFmtId="43" fontId="23" fillId="20" borderId="26" xfId="0" applyNumberFormat="1" applyFont="1" applyFill="1" applyBorder="1"/>
    <xf numFmtId="43" fontId="23" fillId="20" borderId="27" xfId="0" applyNumberFormat="1" applyFont="1" applyFill="1" applyBorder="1"/>
    <xf numFmtId="0" fontId="23" fillId="20" borderId="28" xfId="0" applyFont="1" applyFill="1" applyBorder="1" applyAlignment="1">
      <alignment horizontal="center" vertical="center"/>
    </xf>
    <xf numFmtId="0" fontId="23" fillId="20" borderId="29" xfId="0" applyFont="1" applyFill="1" applyBorder="1"/>
    <xf numFmtId="0" fontId="24" fillId="20" borderId="29" xfId="0" applyFont="1" applyFill="1" applyBorder="1"/>
    <xf numFmtId="0" fontId="23" fillId="20" borderId="30" xfId="0" applyFont="1" applyFill="1" applyBorder="1" applyAlignment="1">
      <alignment horizontal="center" vertical="center"/>
    </xf>
    <xf numFmtId="0" fontId="23" fillId="20" borderId="31" xfId="0" applyFont="1" applyFill="1" applyBorder="1"/>
    <xf numFmtId="0" fontId="23" fillId="20" borderId="32" xfId="0" applyFont="1" applyFill="1" applyBorder="1"/>
    <xf numFmtId="0" fontId="23" fillId="21" borderId="24" xfId="0" applyFont="1" applyFill="1" applyBorder="1"/>
    <xf numFmtId="0" fontId="23" fillId="21" borderId="29" xfId="0" applyFont="1" applyFill="1" applyBorder="1"/>
    <xf numFmtId="0" fontId="25" fillId="0" borderId="34" xfId="0" applyFont="1" applyBorder="1" applyAlignment="1">
      <alignment horizontal="center" vertical="center"/>
    </xf>
    <xf numFmtId="0" fontId="25" fillId="0" borderId="34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1" xfId="0" applyBorder="1"/>
    <xf numFmtId="0" fontId="8" fillId="2" borderId="33" xfId="0" applyFont="1" applyFill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 wrapText="1"/>
    </xf>
    <xf numFmtId="1" fontId="2" fillId="2" borderId="33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164" fontId="2" fillId="2" borderId="33" xfId="0" applyNumberFormat="1" applyFont="1" applyFill="1" applyBorder="1" applyAlignment="1">
      <alignment horizontal="center" vertical="center" wrapText="1"/>
    </xf>
    <xf numFmtId="164" fontId="2" fillId="2" borderId="33" xfId="0" applyNumberFormat="1" applyFont="1" applyFill="1" applyBorder="1" applyAlignment="1">
      <alignment horizontal="left" vertical="center" wrapText="1"/>
    </xf>
    <xf numFmtId="0" fontId="5" fillId="8" borderId="33" xfId="0" applyFont="1" applyFill="1" applyBorder="1" applyAlignment="1">
      <alignment horizontal="left" wrapText="1"/>
    </xf>
    <xf numFmtId="0" fontId="0" fillId="8" borderId="33" xfId="0" applyFill="1" applyBorder="1" applyAlignment="1">
      <alignment horizontal="center" vertical="center"/>
    </xf>
    <xf numFmtId="2" fontId="6" fillId="8" borderId="33" xfId="0" applyNumberFormat="1" applyFont="1" applyFill="1" applyBorder="1" applyAlignment="1">
      <alignment horizontal="center" vertical="center" wrapText="1"/>
    </xf>
    <xf numFmtId="0" fontId="5" fillId="8" borderId="33" xfId="0" applyFont="1" applyFill="1" applyBorder="1" applyAlignment="1">
      <alignment horizontal="center" vertical="center" wrapText="1"/>
    </xf>
    <xf numFmtId="1" fontId="5" fillId="8" borderId="33" xfId="0" applyNumberFormat="1" applyFont="1" applyFill="1" applyBorder="1" applyAlignment="1">
      <alignment horizontal="center" vertical="center" wrapText="1"/>
    </xf>
    <xf numFmtId="0" fontId="6" fillId="8" borderId="33" xfId="0" applyFont="1" applyFill="1" applyBorder="1" applyAlignment="1">
      <alignment horizontal="center" vertical="center" wrapText="1"/>
    </xf>
    <xf numFmtId="164" fontId="2" fillId="7" borderId="33" xfId="0" applyNumberFormat="1" applyFont="1" applyFill="1" applyBorder="1" applyAlignment="1">
      <alignment horizontal="center" vertical="center" wrapText="1"/>
    </xf>
    <xf numFmtId="0" fontId="2" fillId="6" borderId="33" xfId="0" applyFont="1" applyFill="1" applyBorder="1" applyAlignment="1">
      <alignment horizontal="center" vertical="center"/>
    </xf>
    <xf numFmtId="164" fontId="11" fillId="8" borderId="33" xfId="0" applyNumberFormat="1" applyFont="1" applyFill="1" applyBorder="1" applyAlignment="1">
      <alignment horizontal="left" vertical="center" wrapText="1"/>
    </xf>
    <xf numFmtId="0" fontId="11" fillId="8" borderId="33" xfId="0" applyFont="1" applyFill="1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8" borderId="33" xfId="0" applyFont="1" applyFill="1" applyBorder="1" applyAlignment="1">
      <alignment horizontal="left" vertical="center" wrapText="1"/>
    </xf>
    <xf numFmtId="0" fontId="0" fillId="0" borderId="33" xfId="0" applyBorder="1" applyAlignment="1">
      <alignment vertical="center"/>
    </xf>
    <xf numFmtId="0" fontId="0" fillId="3" borderId="33" xfId="0" applyFill="1" applyBorder="1" applyAlignment="1">
      <alignment vertical="center"/>
    </xf>
    <xf numFmtId="0" fontId="5" fillId="10" borderId="3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left" vertical="center"/>
    </xf>
    <xf numFmtId="164" fontId="22" fillId="19" borderId="33" xfId="0" applyNumberFormat="1" applyFont="1" applyFill="1" applyBorder="1" applyAlignment="1">
      <alignment horizontal="center" vertical="center" wrapText="1"/>
    </xf>
    <xf numFmtId="164" fontId="2" fillId="18" borderId="33" xfId="0" applyNumberFormat="1" applyFont="1" applyFill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164" fontId="0" fillId="3" borderId="33" xfId="0" applyNumberFormat="1" applyFill="1" applyBorder="1" applyAlignment="1">
      <alignment horizontal="left" vertical="center"/>
    </xf>
    <xf numFmtId="0" fontId="4" fillId="3" borderId="33" xfId="0" applyFont="1" applyFill="1" applyBorder="1" applyAlignment="1">
      <alignment vertical="center"/>
    </xf>
    <xf numFmtId="0" fontId="6" fillId="3" borderId="33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1" fontId="5" fillId="3" borderId="33" xfId="0" applyNumberFormat="1" applyFont="1" applyFill="1" applyBorder="1" applyAlignment="1">
      <alignment horizontal="center" vertical="center" wrapText="1"/>
    </xf>
    <xf numFmtId="164" fontId="2" fillId="3" borderId="33" xfId="0" applyNumberFormat="1" applyFont="1" applyFill="1" applyBorder="1" applyAlignment="1">
      <alignment horizontal="center" vertical="center" wrapText="1"/>
    </xf>
    <xf numFmtId="164" fontId="11" fillId="3" borderId="33" xfId="0" applyNumberFormat="1" applyFont="1" applyFill="1" applyBorder="1" applyAlignment="1">
      <alignment horizontal="left" vertical="center" wrapText="1"/>
    </xf>
    <xf numFmtId="0" fontId="11" fillId="3" borderId="33" xfId="0" applyFont="1" applyFill="1" applyBorder="1" applyAlignment="1">
      <alignment horizontal="center" vertical="center" wrapText="1"/>
    </xf>
    <xf numFmtId="4" fontId="7" fillId="9" borderId="33" xfId="0" applyNumberFormat="1" applyFont="1" applyFill="1" applyBorder="1" applyAlignment="1">
      <alignment horizontal="center" vertical="center" wrapText="1"/>
    </xf>
    <xf numFmtId="1" fontId="7" fillId="9" borderId="33" xfId="0" applyNumberFormat="1" applyFont="1" applyFill="1" applyBorder="1" applyAlignment="1">
      <alignment horizontal="center" vertical="center" wrapText="1"/>
    </xf>
    <xf numFmtId="0" fontId="11" fillId="0" borderId="33" xfId="0" applyFont="1" applyBorder="1" applyAlignment="1">
      <alignment horizontal="left" vertical="center"/>
    </xf>
    <xf numFmtId="0" fontId="0" fillId="3" borderId="33" xfId="0" applyFill="1" applyBorder="1" applyAlignment="1">
      <alignment horizontal="center" vertical="center"/>
    </xf>
    <xf numFmtId="164" fontId="2" fillId="3" borderId="33" xfId="0" applyNumberFormat="1" applyFont="1" applyFill="1" applyBorder="1" applyAlignment="1">
      <alignment horizontal="left" vertical="center" wrapText="1"/>
    </xf>
    <xf numFmtId="0" fontId="5" fillId="3" borderId="33" xfId="0" applyFont="1" applyFill="1" applyBorder="1" applyAlignment="1">
      <alignment horizontal="left" wrapText="1"/>
    </xf>
    <xf numFmtId="0" fontId="2" fillId="3" borderId="33" xfId="0" applyFont="1" applyFill="1" applyBorder="1" applyAlignment="1">
      <alignment horizontal="left" vertic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165" fontId="6" fillId="8" borderId="33" xfId="0" applyNumberFormat="1" applyFont="1" applyFill="1" applyBorder="1" applyAlignment="1">
      <alignment horizontal="center" vertical="center" wrapText="1"/>
    </xf>
    <xf numFmtId="0" fontId="0" fillId="0" borderId="33" xfId="0" applyBorder="1" applyAlignment="1">
      <alignment horizontal="left"/>
    </xf>
    <xf numFmtId="164" fontId="0" fillId="3" borderId="33" xfId="0" applyNumberFormat="1" applyFill="1" applyBorder="1" applyAlignment="1">
      <alignment horizontal="left"/>
    </xf>
    <xf numFmtId="0" fontId="0" fillId="3" borderId="33" xfId="0" applyFill="1" applyBorder="1"/>
    <xf numFmtId="0" fontId="0" fillId="0" borderId="33" xfId="0" applyBorder="1"/>
    <xf numFmtId="164" fontId="0" fillId="0" borderId="33" xfId="0" applyNumberFormat="1" applyBorder="1" applyAlignment="1">
      <alignment horizontal="right"/>
    </xf>
    <xf numFmtId="164" fontId="0" fillId="0" borderId="33" xfId="0" applyNumberFormat="1" applyBorder="1" applyAlignment="1">
      <alignment horizontal="left"/>
    </xf>
    <xf numFmtId="0" fontId="2" fillId="0" borderId="33" xfId="0" applyFont="1" applyBorder="1" applyAlignment="1">
      <alignment horizontal="left"/>
    </xf>
    <xf numFmtId="164" fontId="11" fillId="0" borderId="33" xfId="0" applyNumberFormat="1" applyFont="1" applyBorder="1" applyAlignment="1">
      <alignment horizontal="left"/>
    </xf>
    <xf numFmtId="4" fontId="0" fillId="0" borderId="33" xfId="0" applyNumberFormat="1" applyBorder="1"/>
    <xf numFmtId="4" fontId="0" fillId="12" borderId="33" xfId="0" applyNumberFormat="1" applyFill="1" applyBorder="1"/>
    <xf numFmtId="10" fontId="13" fillId="0" borderId="33" xfId="0" applyNumberFormat="1" applyFont="1" applyBorder="1" applyAlignment="1">
      <alignment vertical="center"/>
    </xf>
    <xf numFmtId="0" fontId="0" fillId="17" borderId="33" xfId="0" applyFill="1" applyBorder="1"/>
    <xf numFmtId="0" fontId="25" fillId="0" borderId="35" xfId="0" applyFont="1" applyBorder="1" applyAlignment="1">
      <alignment horizontal="center" vertical="center"/>
    </xf>
    <xf numFmtId="0" fontId="10" fillId="3" borderId="34" xfId="0" applyFont="1" applyFill="1" applyBorder="1" applyAlignment="1">
      <alignment vertical="center"/>
    </xf>
    <xf numFmtId="0" fontId="10" fillId="3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horizontal="left" vertical="center" wrapText="1"/>
    </xf>
    <xf numFmtId="164" fontId="0" fillId="3" borderId="6" xfId="0" applyNumberFormat="1" applyFill="1" applyBorder="1" applyAlignment="1">
      <alignment horizontal="left" vertical="center"/>
    </xf>
    <xf numFmtId="0" fontId="4" fillId="3" borderId="6" xfId="0" applyFont="1" applyFill="1" applyBorder="1" applyAlignment="1">
      <alignment vertical="center"/>
    </xf>
    <xf numFmtId="0" fontId="6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1" fontId="5" fillId="3" borderId="6" xfId="0" applyNumberFormat="1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164" fontId="11" fillId="3" borderId="6" xfId="0" applyNumberFormat="1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6" fillId="13" borderId="33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26" fillId="13" borderId="33" xfId="0" applyFont="1" applyFill="1" applyBorder="1" applyAlignment="1">
      <alignment horizontal="left" vertical="center"/>
    </xf>
    <xf numFmtId="18" fontId="0" fillId="3" borderId="33" xfId="0" applyNumberFormat="1" applyFill="1" applyBorder="1" applyAlignment="1">
      <alignment horizontal="left" vertical="center"/>
    </xf>
    <xf numFmtId="18" fontId="0" fillId="0" borderId="33" xfId="0" applyNumberFormat="1" applyBorder="1" applyAlignment="1">
      <alignment horizontal="left" vertical="center"/>
    </xf>
    <xf numFmtId="0" fontId="0" fillId="6" borderId="33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27" fillId="13" borderId="33" xfId="0" applyFont="1" applyFill="1" applyBorder="1" applyAlignment="1">
      <alignment horizontal="left" vertical="center"/>
    </xf>
    <xf numFmtId="14" fontId="0" fillId="0" borderId="33" xfId="0" applyNumberFormat="1" applyBorder="1" applyAlignment="1">
      <alignment vertical="center"/>
    </xf>
    <xf numFmtId="2" fontId="6" fillId="8" borderId="33" xfId="0" applyNumberFormat="1" applyFont="1" applyFill="1" applyBorder="1" applyAlignment="1">
      <alignment vertical="center" wrapText="1"/>
    </xf>
    <xf numFmtId="164" fontId="2" fillId="2" borderId="33" xfId="0" applyNumberFormat="1" applyFont="1" applyFill="1" applyBorder="1" applyAlignment="1">
      <alignment vertical="center" wrapText="1"/>
    </xf>
    <xf numFmtId="0" fontId="6" fillId="3" borderId="33" xfId="0" applyFont="1" applyFill="1" applyBorder="1" applyAlignment="1">
      <alignment vertical="center" wrapText="1"/>
    </xf>
    <xf numFmtId="0" fontId="5" fillId="22" borderId="33" xfId="0" applyFont="1" applyFill="1" applyBorder="1" applyAlignment="1">
      <alignment horizontal="center" vertical="center" wrapText="1"/>
    </xf>
    <xf numFmtId="0" fontId="0" fillId="5" borderId="33" xfId="0" applyFill="1" applyBorder="1" applyAlignment="1">
      <alignment horizontal="center" vertical="center" wrapText="1"/>
    </xf>
    <xf numFmtId="0" fontId="0" fillId="4" borderId="33" xfId="0" applyFill="1" applyBorder="1" applyAlignment="1">
      <alignment horizontal="center" vertical="center" wrapText="1"/>
    </xf>
    <xf numFmtId="15" fontId="26" fillId="13" borderId="33" xfId="0" applyNumberFormat="1" applyFont="1" applyFill="1" applyBorder="1" applyAlignment="1">
      <alignment horizontal="center" vertical="center"/>
    </xf>
    <xf numFmtId="0" fontId="0" fillId="22" borderId="33" xfId="0" applyFill="1" applyBorder="1" applyAlignment="1">
      <alignment horizontal="center" vertical="center"/>
    </xf>
    <xf numFmtId="0" fontId="28" fillId="13" borderId="33" xfId="0" applyFont="1" applyFill="1" applyBorder="1" applyAlignment="1">
      <alignment horizontal="left" vertical="center"/>
    </xf>
    <xf numFmtId="0" fontId="29" fillId="13" borderId="33" xfId="0" applyFont="1" applyFill="1" applyBorder="1" applyAlignment="1">
      <alignment horizontal="left" vertical="center"/>
    </xf>
    <xf numFmtId="164" fontId="2" fillId="0" borderId="33" xfId="0" applyNumberFormat="1" applyFont="1" applyBorder="1" applyAlignment="1">
      <alignment horizontal="center" vertical="center" wrapText="1"/>
    </xf>
    <xf numFmtId="0" fontId="23" fillId="23" borderId="26" xfId="0" applyFont="1" applyFill="1" applyBorder="1"/>
    <xf numFmtId="43" fontId="23" fillId="23" borderId="26" xfId="0" applyNumberFormat="1" applyFont="1" applyFill="1" applyBorder="1"/>
    <xf numFmtId="43" fontId="23" fillId="23" borderId="27" xfId="0" applyNumberFormat="1" applyFont="1" applyFill="1" applyBorder="1"/>
    <xf numFmtId="10" fontId="23" fillId="20" borderId="24" xfId="0" applyNumberFormat="1" applyFont="1" applyFill="1" applyBorder="1"/>
    <xf numFmtId="0" fontId="5" fillId="19" borderId="33" xfId="0" applyFont="1" applyFill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2" fillId="7" borderId="38" xfId="0" applyFont="1" applyFill="1" applyBorder="1" applyAlignment="1">
      <alignment horizontal="center" vertical="center"/>
    </xf>
    <xf numFmtId="0" fontId="0" fillId="7" borderId="38" xfId="0" applyFill="1" applyBorder="1" applyAlignment="1">
      <alignment horizontal="center" vertical="center"/>
    </xf>
    <xf numFmtId="0" fontId="0" fillId="0" borderId="38" xfId="0" applyBorder="1" applyAlignment="1">
      <alignment vertical="center"/>
    </xf>
    <xf numFmtId="0" fontId="0" fillId="0" borderId="38" xfId="0" applyBorder="1"/>
    <xf numFmtId="0" fontId="2" fillId="2" borderId="38" xfId="0" applyFont="1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11" fillId="8" borderId="39" xfId="0" applyFont="1" applyFill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164" fontId="30" fillId="8" borderId="33" xfId="0" applyNumberFormat="1" applyFont="1" applyFill="1" applyBorder="1" applyAlignment="1">
      <alignment horizontal="left" vertical="center" wrapText="1"/>
    </xf>
    <xf numFmtId="164" fontId="2" fillId="24" borderId="33" xfId="0" applyNumberFormat="1" applyFont="1" applyFill="1" applyBorder="1" applyAlignment="1">
      <alignment horizontal="center" vertical="center" wrapText="1"/>
    </xf>
    <xf numFmtId="164" fontId="2" fillId="25" borderId="33" xfId="0" applyNumberFormat="1" applyFont="1" applyFill="1" applyBorder="1" applyAlignment="1">
      <alignment horizontal="left" vertical="center" wrapText="1"/>
    </xf>
    <xf numFmtId="164" fontId="31" fillId="25" borderId="33" xfId="0" applyNumberFormat="1" applyFont="1" applyFill="1" applyBorder="1" applyAlignment="1">
      <alignment horizontal="left" vertical="center" wrapText="1"/>
    </xf>
    <xf numFmtId="0" fontId="22" fillId="20" borderId="24" xfId="0" applyFont="1" applyFill="1" applyBorder="1"/>
    <xf numFmtId="0" fontId="22" fillId="21" borderId="24" xfId="0" applyFont="1" applyFill="1" applyBorder="1"/>
    <xf numFmtId="0" fontId="22" fillId="20" borderId="31" xfId="0" applyFont="1" applyFill="1" applyBorder="1"/>
    <xf numFmtId="0" fontId="0" fillId="11" borderId="0" xfId="0" applyFill="1" applyAlignment="1">
      <alignment horizontal="center" vertical="center"/>
    </xf>
    <xf numFmtId="0" fontId="26" fillId="13" borderId="37" xfId="0" applyFont="1" applyFill="1" applyBorder="1" applyAlignment="1">
      <alignment horizontal="center" vertical="center"/>
    </xf>
    <xf numFmtId="0" fontId="26" fillId="13" borderId="37" xfId="0" applyFont="1" applyFill="1" applyBorder="1" applyAlignment="1">
      <alignment horizontal="center" vertical="center" wrapText="1"/>
    </xf>
    <xf numFmtId="0" fontId="27" fillId="13" borderId="37" xfId="0" applyFont="1" applyFill="1" applyBorder="1" applyAlignment="1">
      <alignment horizontal="left" vertical="center"/>
    </xf>
    <xf numFmtId="0" fontId="26" fillId="13" borderId="37" xfId="0" applyFont="1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19" borderId="0" xfId="0" applyFill="1"/>
    <xf numFmtId="16" fontId="0" fillId="0" borderId="0" xfId="0" applyNumberFormat="1"/>
    <xf numFmtId="0" fontId="0" fillId="4" borderId="0" xfId="0" applyFill="1"/>
    <xf numFmtId="0" fontId="0" fillId="26" borderId="0" xfId="0" applyFill="1"/>
    <xf numFmtId="0" fontId="0" fillId="25" borderId="0" xfId="0" applyFill="1"/>
    <xf numFmtId="0" fontId="32" fillId="26" borderId="0" xfId="0" applyFont="1" applyFill="1"/>
    <xf numFmtId="0" fontId="0" fillId="5" borderId="0" xfId="0" applyFill="1"/>
    <xf numFmtId="17" fontId="0" fillId="0" borderId="0" xfId="0" applyNumberFormat="1"/>
    <xf numFmtId="0" fontId="0" fillId="27" borderId="0" xfId="0" applyFill="1"/>
    <xf numFmtId="14" fontId="0" fillId="0" borderId="0" xfId="0" applyNumberFormat="1"/>
    <xf numFmtId="0" fontId="0" fillId="16" borderId="2" xfId="0" applyFill="1" applyBorder="1" applyAlignment="1">
      <alignment horizontal="center" vertical="center"/>
    </xf>
    <xf numFmtId="0" fontId="0" fillId="28" borderId="2" xfId="0" applyFill="1" applyBorder="1" applyAlignment="1">
      <alignment horizontal="center" vertical="center"/>
    </xf>
    <xf numFmtId="0" fontId="0" fillId="29" borderId="2" xfId="0" applyFill="1" applyBorder="1" applyAlignment="1">
      <alignment horizontal="center" vertical="center"/>
    </xf>
    <xf numFmtId="0" fontId="0" fillId="30" borderId="2" xfId="0" applyFill="1" applyBorder="1" applyAlignment="1">
      <alignment horizontal="center" vertical="center"/>
    </xf>
    <xf numFmtId="0" fontId="33" fillId="15" borderId="0" xfId="0" applyFont="1" applyFill="1" applyAlignment="1">
      <alignment horizontal="center" vertical="center"/>
    </xf>
    <xf numFmtId="0" fontId="10" fillId="3" borderId="12" xfId="0" applyFont="1" applyFill="1" applyBorder="1" applyAlignment="1">
      <alignment horizontal="left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18" fillId="0" borderId="20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18" fillId="0" borderId="22" xfId="0" applyFont="1" applyBorder="1" applyAlignment="1">
      <alignment wrapText="1"/>
    </xf>
    <xf numFmtId="0" fontId="18" fillId="0" borderId="23" xfId="0" applyFont="1" applyBorder="1" applyAlignment="1">
      <alignment wrapText="1"/>
    </xf>
    <xf numFmtId="0" fontId="0" fillId="0" borderId="0" xfId="0" applyAlignment="1">
      <alignment horizontal="center"/>
    </xf>
    <xf numFmtId="0" fontId="26" fillId="13" borderId="35" xfId="0" applyFont="1" applyFill="1" applyBorder="1" applyAlignment="1">
      <alignment horizontal="center" vertical="center"/>
    </xf>
    <xf numFmtId="0" fontId="26" fillId="13" borderId="37" xfId="0" applyFont="1" applyFill="1" applyBorder="1" applyAlignment="1">
      <alignment horizontal="center" vertical="center"/>
    </xf>
    <xf numFmtId="0" fontId="26" fillId="13" borderId="33" xfId="0" applyFont="1" applyFill="1" applyBorder="1" applyAlignment="1">
      <alignment horizontal="center" vertical="center"/>
    </xf>
    <xf numFmtId="0" fontId="27" fillId="13" borderId="33" xfId="0" applyFont="1" applyFill="1" applyBorder="1" applyAlignment="1">
      <alignment horizontal="center" vertical="center"/>
    </xf>
    <xf numFmtId="0" fontId="26" fillId="13" borderId="36" xfId="0" applyFont="1" applyFill="1" applyBorder="1" applyAlignment="1">
      <alignment horizontal="center" vertical="center"/>
    </xf>
    <xf numFmtId="0" fontId="26" fillId="13" borderId="35" xfId="0" applyFont="1" applyFill="1" applyBorder="1" applyAlignment="1">
      <alignment horizontal="center" vertical="center" wrapText="1"/>
    </xf>
    <xf numFmtId="0" fontId="26" fillId="13" borderId="36" xfId="0" applyFont="1" applyFill="1" applyBorder="1" applyAlignment="1">
      <alignment horizontal="center" vertical="center" wrapText="1"/>
    </xf>
    <xf numFmtId="0" fontId="26" fillId="13" borderId="37" xfId="0" applyFont="1" applyFill="1" applyBorder="1" applyAlignment="1">
      <alignment horizontal="center" vertical="center" wrapText="1"/>
    </xf>
    <xf numFmtId="0" fontId="26" fillId="13" borderId="35" xfId="0" applyFont="1" applyFill="1" applyBorder="1" applyAlignment="1">
      <alignment horizontal="left" vertical="center"/>
    </xf>
    <xf numFmtId="0" fontId="26" fillId="13" borderId="36" xfId="0" applyFont="1" applyFill="1" applyBorder="1" applyAlignment="1">
      <alignment horizontal="left" vertical="center"/>
    </xf>
    <xf numFmtId="0" fontId="26" fillId="13" borderId="37" xfId="0" applyFont="1" applyFill="1" applyBorder="1" applyAlignment="1">
      <alignment horizontal="left" vertical="center"/>
    </xf>
    <xf numFmtId="0" fontId="0" fillId="11" borderId="3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86D0"/>
      <color rgb="FFE1BAE8"/>
      <color rgb="FFBCC7DF"/>
      <color rgb="FFFCD7FC"/>
      <color rgb="FF963232"/>
      <color rgb="FFC81F45"/>
      <color rgb="FFCF9F84"/>
      <color rgb="FF6680B5"/>
      <color rgb="FFAA3232"/>
      <color rgb="FFBE40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gela Ge" id="{D605A47F-0856-4791-A30C-9D0704329CCB}" userId="rge@RRC.CA" providerId="PeoplePicker"/>
  <person displayName="Valerie Howat" id="{B6EB81DB-6FE3-46DC-9D21-F9A6DE9876AC}" userId="VHowat@RRC.CA" providerId="PeoplePicker"/>
  <person displayName="Pauline Black" id="{5190C1F4-D7DE-487B-A2AB-7CBA3D100587}" userId="pblack@RRC.CA" providerId="PeoplePicker"/>
  <person displayName="Scott Poole" id="{24CAEF0D-B441-45A2-8C8C-7DC62EB7B71B}" userId="spoole@RRC.CA" providerId="PeoplePicker"/>
  <person displayName="Stuart Schwartz" id="{C76745E6-A6EF-4FB0-8B9E-09BE2BDEFA75}" userId="syschwartz@RRC.CA" providerId="PeoplePicker"/>
  <person displayName="Darka Burczynski" id="{0A2937C2-C7F5-4759-8618-04FC2FA3C8F2}" userId="DBurczynski@RRC.CA" providerId="PeoplePicker"/>
  <person displayName="Anna Janik-Kelly" id="{909BDEF4-F073-4C53-BEE8-2D2DB5CD0EE0}" userId="ajanik-kelly@RRC.CA" providerId="PeoplePicker"/>
  <person displayName="Kirill Serafimovich" id="{9C7D483B-54FD-415E-BE0F-42E03F33284D}" userId="kserafimovich@RRC.CA" providerId="PeoplePicker"/>
  <person displayName="Angela Ge" id="{0368A213-7F79-4BA0-AF34-686567A55A87}" userId="S::rge@rrc.ca::672e4fb0-7dae-46e9-89df-6ab32d51991d" providerId="AD"/>
  <person displayName="Stuart Schwartz" id="{3FB2AE12-935D-40B0-AE7D-994651019E6B}" userId="S::syschwartz@rrc.ca::91fe72e7-9454-491f-b427-6b3130f2ce2a" providerId="AD"/>
  <person displayName="Anna Janik-Kelly" id="{C409234F-E595-4CF5-9CA5-DB1130D2525E}" userId="S::ajanik-kelly@rrc.ca::dbc76d93-78af-492d-b46a-793cbb7246c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" dT="2023-07-14T15:18:01.44" personId="{C409234F-E595-4CF5-9CA5-DB1130D2525E}" id="{631BFF96-2B01-4916-BD30-EE6E8F5CE780}">
    <text>@Scott Poole @Stuart Schwartz @Pauline Black @Kirill Serafimovich @Darka Burczynski @Valerie Howat @Angela Ge  - could you confirm if this information is accurate?</text>
    <mentions>
      <mention mentionpersonId="{24CAEF0D-B441-45A2-8C8C-7DC62EB7B71B}" mentionId="{94426619-C130-4286-9A7D-8C86DB66301C}" startIndex="0" length="12"/>
      <mention mentionpersonId="{C76745E6-A6EF-4FB0-8B9E-09BE2BDEFA75}" mentionId="{83D5ED6F-D1DA-43EE-941D-51CBEE015CFA}" startIndex="13" length="16"/>
      <mention mentionpersonId="{5190C1F4-D7DE-487B-A2AB-7CBA3D100587}" mentionId="{EA3D08AA-D278-4E9F-83C5-4AF67BCA617C}" startIndex="30" length="14"/>
      <mention mentionpersonId="{9C7D483B-54FD-415E-BE0F-42E03F33284D}" mentionId="{7C1D8E18-8681-404A-9751-ECDCB2F9187B}" startIndex="45" length="20"/>
      <mention mentionpersonId="{0A2937C2-C7F5-4759-8618-04FC2FA3C8F2}" mentionId="{014270FF-4E5C-4BA1-A04A-71B2372D8173}" startIndex="66" length="17"/>
      <mention mentionpersonId="{B6EB81DB-6FE3-46DC-9D21-F9A6DE9876AC}" mentionId="{7E440AD4-42CD-4A02-9E07-6AD52A386630}" startIndex="84" length="14"/>
      <mention mentionpersonId="{D605A47F-0856-4791-A30C-9D0704329CCB}" mentionId="{B6C559C5-691E-4AD7-8D65-C62A268A7D30}" startIndex="99" length="10"/>
    </mentions>
  </threadedComment>
  <threadedComment ref="F4" dT="2023-07-14T15:28:32.35" personId="{3FB2AE12-935D-40B0-AE7D-994651019E6B}" id="{71DDCC5B-6911-4892-B7FF-4738580E66EE}" parentId="{631BFF96-2B01-4916-BD30-EE6E8F5CE780}">
    <text>@Anna Janik-Kelly Are you asking about fall 2023?</text>
    <mentions>
      <mention mentionpersonId="{909BDEF4-F073-4C53-BEE8-2D2DB5CD0EE0}" mentionId="{3AA2A289-8BD6-4F09-A271-F1C3CC476CD3}" startIndex="0" length="17"/>
    </mentions>
  </threadedComment>
  <threadedComment ref="F4" dT="2023-07-17T13:02:26.10" personId="{C409234F-E595-4CF5-9CA5-DB1130D2525E}" id="{D528DCE7-C1BF-48F5-89F0-FA6253D119D7}" parentId="{631BFF96-2B01-4916-BD30-EE6E8F5CE780}">
    <text>Hi @Stuart Schwartz, I am asking about summer - this is the finance questions we discussed on Thu lunch</text>
    <mentions>
      <mention mentionpersonId="{C76745E6-A6EF-4FB0-8B9E-09BE2BDEFA75}" mentionId="{53FFDC3B-15A7-4861-8CD1-D565D5EE5794}" startIndex="3" length="16"/>
    </mentions>
  </threadedComment>
  <threadedComment ref="F4" dT="2023-07-17T13:45:22.14" personId="{3FB2AE12-935D-40B0-AE7D-994651019E6B}" id="{A149C19C-184C-4DFC-8446-89F3A27F13EB}" parentId="{631BFF96-2B01-4916-BD30-EE6E8F5CE780}">
    <text>I spoke to Scott last week and understand both he and Darka re-did the calculations and shared with you. Please let me know if you need anything further from me.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B3" dT="2023-09-12T20:34:24.60" personId="{C409234F-E595-4CF5-9CA5-DB1130D2525E}" id="{93583043-9CB0-44F0-A4F3-F508B89A17FA}">
    <text>I confirm</text>
  </threadedComment>
  <threadedComment ref="F59" dT="2023-08-08T20:55:24.37" personId="{0368A213-7F79-4BA0-AF34-686567A55A87}" id="{C8D4732B-73BE-49F3-B76F-2340620C8E29}">
    <text xml:space="preserve">In addition to the 20h/week class taught by M. Fehr, which is funded by IRCC, there is a 5h/week digital skills class taught by N. Vasilchuk, which is funded by Manitoba 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187" dT="2023-08-08T20:55:24.37" personId="{0368A213-7F79-4BA0-AF34-686567A55A87}" id="{84F5657F-78E3-4404-B731-D0DCA7B2A795}">
    <text xml:space="preserve">In addition to the 20h/week class taught by M. Fehr, which is funded by IRCC, there is a 5h/week digital skills class taught by N. Vasilchuk, which is funded by Manitoba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I71" dT="2023-08-08T20:55:24.37" personId="{0368A213-7F79-4BA0-AF34-686567A55A87}" id="{300F0C6B-4AFA-4BE4-AC98-96872CD784F6}">
    <text xml:space="preserve">In addition to the 20h/week class taught by M. Fehr, which is funded by IRCC, there is a 5h/week digital skills class taught by N. Vasilchuk, which is funded by Manitoba 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C867-7C6D-498F-8008-480FD47309E1}">
  <sheetPr>
    <tabColor rgb="FFC00000"/>
  </sheetPr>
  <dimension ref="A1:AB63"/>
  <sheetViews>
    <sheetView zoomScale="80" zoomScaleNormal="80" workbookViewId="0">
      <pane xSplit="2" ySplit="3" topLeftCell="H4" activePane="bottomRight" state="frozen"/>
      <selection pane="bottomRight" activeCell="H4" sqref="H4"/>
      <selection pane="bottomLeft" activeCell="A4" sqref="A4"/>
      <selection pane="topRight" activeCell="C1" sqref="C1"/>
    </sheetView>
  </sheetViews>
  <sheetFormatPr defaultColWidth="9.140625" defaultRowHeight="14.45"/>
  <cols>
    <col min="1" max="1" width="9.140625" style="4"/>
    <col min="2" max="2" width="42.5703125" style="11" bestFit="1" customWidth="1"/>
    <col min="3" max="3" width="13.5703125" style="62" customWidth="1"/>
    <col min="4" max="4" width="11.85546875" style="63" customWidth="1"/>
    <col min="5" max="5" width="15.7109375" style="84" customWidth="1"/>
    <col min="6" max="6" width="11.28515625" style="63" customWidth="1"/>
    <col min="7" max="7" width="12.85546875" style="107" customWidth="1"/>
    <col min="8" max="8" width="13.7109375" style="63" customWidth="1"/>
    <col min="9" max="9" width="13.5703125" style="63" customWidth="1"/>
    <col min="10" max="10" width="5.7109375" style="19" customWidth="1"/>
    <col min="11" max="11" width="10.7109375" style="26" customWidth="1"/>
    <col min="12" max="12" width="10.7109375" style="27" customWidth="1"/>
    <col min="13" max="13" width="20.7109375" style="12" customWidth="1"/>
    <col min="14" max="14" width="22.85546875" style="50" bestFit="1" customWidth="1"/>
    <col min="15" max="15" width="7.28515625" style="11" bestFit="1" customWidth="1"/>
    <col min="16" max="20" width="9.28515625" style="3" customWidth="1"/>
    <col min="21" max="22" width="14.28515625" style="3" customWidth="1"/>
    <col min="23" max="26" width="14.28515625" style="4" customWidth="1"/>
    <col min="27" max="27" width="14.28515625" style="96" customWidth="1"/>
    <col min="28" max="28" width="14.28515625" style="4" customWidth="1"/>
    <col min="29" max="16384" width="9.140625" style="4"/>
  </cols>
  <sheetData>
    <row r="1" spans="1:28" s="1" customFormat="1" ht="49.5" customHeight="1">
      <c r="A1" s="40"/>
      <c r="B1" s="44"/>
      <c r="C1" s="291" t="s">
        <v>0</v>
      </c>
      <c r="D1" s="291"/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1"/>
      <c r="S1" s="291"/>
      <c r="T1" s="291"/>
      <c r="U1" s="42"/>
      <c r="V1" s="42"/>
      <c r="AA1" s="91"/>
      <c r="AB1" s="97"/>
    </row>
    <row r="2" spans="1:28" s="31" customFormat="1" ht="26.25" customHeight="1">
      <c r="A2" s="38"/>
      <c r="B2" s="292" t="s">
        <v>1</v>
      </c>
      <c r="C2" s="292"/>
      <c r="D2" s="292"/>
      <c r="E2" s="292"/>
      <c r="F2" s="292"/>
      <c r="G2" s="292"/>
      <c r="H2" s="292"/>
      <c r="I2" s="292"/>
      <c r="J2" s="145"/>
      <c r="K2" s="292" t="s">
        <v>2</v>
      </c>
      <c r="L2" s="292"/>
      <c r="M2" s="292"/>
      <c r="N2" s="292"/>
      <c r="O2" s="292"/>
      <c r="P2" s="292"/>
      <c r="Q2" s="292"/>
      <c r="R2" s="292"/>
      <c r="S2" s="292"/>
      <c r="T2" s="292"/>
      <c r="U2" s="30"/>
      <c r="V2" s="45"/>
      <c r="W2" s="293" t="s">
        <v>3</v>
      </c>
      <c r="X2" s="294"/>
      <c r="Y2" s="37"/>
      <c r="AA2" s="92"/>
      <c r="AB2" s="30"/>
    </row>
    <row r="3" spans="1:28" s="2" customFormat="1" ht="43.15">
      <c r="A3" s="15" t="s">
        <v>4</v>
      </c>
      <c r="B3" s="146" t="s">
        <v>5</v>
      </c>
      <c r="C3" s="147" t="s">
        <v>6</v>
      </c>
      <c r="D3" s="147" t="s">
        <v>7</v>
      </c>
      <c r="E3" s="147" t="s">
        <v>8</v>
      </c>
      <c r="F3" s="147" t="s">
        <v>9</v>
      </c>
      <c r="G3" s="148" t="s">
        <v>10</v>
      </c>
      <c r="H3" s="147" t="s">
        <v>11</v>
      </c>
      <c r="I3" s="147" t="s">
        <v>12</v>
      </c>
      <c r="J3" s="149"/>
      <c r="K3" s="150" t="s">
        <v>13</v>
      </c>
      <c r="L3" s="150" t="s">
        <v>14</v>
      </c>
      <c r="M3" s="146" t="s">
        <v>15</v>
      </c>
      <c r="N3" s="147" t="s">
        <v>16</v>
      </c>
      <c r="O3" s="147" t="s">
        <v>17</v>
      </c>
      <c r="P3" s="146" t="s">
        <v>18</v>
      </c>
      <c r="Q3" s="146" t="s">
        <v>19</v>
      </c>
      <c r="R3" s="146" t="s">
        <v>20</v>
      </c>
      <c r="S3" s="146" t="s">
        <v>21</v>
      </c>
      <c r="T3" s="146" t="s">
        <v>22</v>
      </c>
      <c r="U3" s="141"/>
      <c r="V3" s="43"/>
      <c r="AA3" s="93"/>
      <c r="AB3" s="16"/>
    </row>
    <row r="4" spans="1:28" s="2" customFormat="1" ht="24.95" customHeight="1">
      <c r="A4" s="15">
        <v>1</v>
      </c>
      <c r="B4" s="151" t="s">
        <v>23</v>
      </c>
      <c r="C4" s="152" t="s">
        <v>24</v>
      </c>
      <c r="D4" s="153">
        <v>20</v>
      </c>
      <c r="E4" s="154">
        <f>F4/25*D4*G4/50</f>
        <v>2.56</v>
      </c>
      <c r="F4" s="155">
        <v>20</v>
      </c>
      <c r="G4" s="156">
        <f>NETWORKDAYS(K4,L4)/5</f>
        <v>8</v>
      </c>
      <c r="H4" s="155">
        <f>F4*G4</f>
        <v>160</v>
      </c>
      <c r="I4" s="157">
        <f>F4/25*G4/50</f>
        <v>0.128</v>
      </c>
      <c r="J4" s="149"/>
      <c r="K4" s="158">
        <v>45047</v>
      </c>
      <c r="L4" s="158">
        <v>45100</v>
      </c>
      <c r="M4" s="159" t="s">
        <v>25</v>
      </c>
      <c r="N4" s="160" t="s">
        <v>26</v>
      </c>
      <c r="O4" s="161" t="s">
        <v>27</v>
      </c>
      <c r="P4" s="162" t="s">
        <v>28</v>
      </c>
      <c r="Q4" s="235" t="s">
        <v>29</v>
      </c>
      <c r="R4" s="163" t="s">
        <v>30</v>
      </c>
      <c r="S4" s="162" t="s">
        <v>31</v>
      </c>
      <c r="T4" s="162" t="s">
        <v>31</v>
      </c>
      <c r="U4" s="16"/>
      <c r="W4" s="6" t="s">
        <v>32</v>
      </c>
      <c r="X4" s="6"/>
      <c r="Y4" s="6"/>
      <c r="AA4" s="94" t="s">
        <v>25</v>
      </c>
      <c r="AB4" s="16"/>
    </row>
    <row r="5" spans="1:28" s="2" customFormat="1" ht="24.95" customHeight="1">
      <c r="A5" s="15">
        <v>2</v>
      </c>
      <c r="B5" s="151" t="s">
        <v>33</v>
      </c>
      <c r="C5" s="152" t="s">
        <v>24</v>
      </c>
      <c r="D5" s="153">
        <v>20</v>
      </c>
      <c r="E5" s="154">
        <f t="shared" ref="E5:E41" si="0">F5/25*D5*G5/50</f>
        <v>2.56</v>
      </c>
      <c r="F5" s="155">
        <v>20</v>
      </c>
      <c r="G5" s="156">
        <f t="shared" ref="G5:G41" si="1">NETWORKDAYS(K5,L5)/5</f>
        <v>8</v>
      </c>
      <c r="H5" s="155">
        <f t="shared" ref="H5:H41" si="2">F5*G5</f>
        <v>160</v>
      </c>
      <c r="I5" s="157">
        <f t="shared" ref="I5:I41" si="3">F5/25*G5/50</f>
        <v>0.128</v>
      </c>
      <c r="J5" s="149"/>
      <c r="K5" s="158">
        <v>45047</v>
      </c>
      <c r="L5" s="158">
        <v>45100</v>
      </c>
      <c r="M5" s="159" t="s">
        <v>25</v>
      </c>
      <c r="N5" s="160" t="s">
        <v>34</v>
      </c>
      <c r="O5" s="161" t="s">
        <v>35</v>
      </c>
      <c r="P5" s="162" t="s">
        <v>36</v>
      </c>
      <c r="Q5" s="162" t="s">
        <v>31</v>
      </c>
      <c r="R5" s="163" t="s">
        <v>30</v>
      </c>
      <c r="S5" s="235" t="s">
        <v>29</v>
      </c>
      <c r="T5" s="162" t="s">
        <v>36</v>
      </c>
      <c r="U5" s="16"/>
      <c r="W5" s="7" t="s">
        <v>30</v>
      </c>
      <c r="X5" s="7"/>
      <c r="Y5" s="7"/>
      <c r="AA5" s="95" t="s">
        <v>37</v>
      </c>
      <c r="AB5" s="16"/>
    </row>
    <row r="6" spans="1:28" s="2" customFormat="1" ht="24.95" customHeight="1">
      <c r="A6" s="15">
        <v>3</v>
      </c>
      <c r="B6" s="151" t="s">
        <v>38</v>
      </c>
      <c r="C6" s="152" t="s">
        <v>24</v>
      </c>
      <c r="D6" s="153">
        <v>20</v>
      </c>
      <c r="E6" s="154">
        <f t="shared" si="0"/>
        <v>2.56</v>
      </c>
      <c r="F6" s="155">
        <v>20</v>
      </c>
      <c r="G6" s="156">
        <f t="shared" si="1"/>
        <v>8</v>
      </c>
      <c r="H6" s="155">
        <f t="shared" si="2"/>
        <v>160</v>
      </c>
      <c r="I6" s="157">
        <f t="shared" si="3"/>
        <v>0.128</v>
      </c>
      <c r="J6" s="149"/>
      <c r="K6" s="158">
        <v>45047</v>
      </c>
      <c r="L6" s="158">
        <v>45100</v>
      </c>
      <c r="M6" s="159" t="s">
        <v>25</v>
      </c>
      <c r="N6" s="160" t="s">
        <v>39</v>
      </c>
      <c r="O6" s="161" t="s">
        <v>40</v>
      </c>
      <c r="P6" s="162" t="s">
        <v>41</v>
      </c>
      <c r="Q6" s="162" t="s">
        <v>41</v>
      </c>
      <c r="R6" s="163" t="s">
        <v>30</v>
      </c>
      <c r="S6" s="162" t="s">
        <v>41</v>
      </c>
      <c r="T6" s="235" t="s">
        <v>42</v>
      </c>
      <c r="U6" s="16"/>
      <c r="AA6" s="95" t="s">
        <v>43</v>
      </c>
      <c r="AB6" s="16"/>
    </row>
    <row r="7" spans="1:28" s="2" customFormat="1" ht="24.95" customHeight="1">
      <c r="A7" s="15">
        <v>4</v>
      </c>
      <c r="B7" s="151" t="s">
        <v>44</v>
      </c>
      <c r="C7" s="152" t="s">
        <v>45</v>
      </c>
      <c r="D7" s="155">
        <v>20</v>
      </c>
      <c r="E7" s="154">
        <f t="shared" si="0"/>
        <v>2.56</v>
      </c>
      <c r="F7" s="155">
        <v>20</v>
      </c>
      <c r="G7" s="156">
        <f t="shared" si="1"/>
        <v>8</v>
      </c>
      <c r="H7" s="155">
        <f t="shared" si="2"/>
        <v>160</v>
      </c>
      <c r="I7" s="157">
        <f t="shared" si="3"/>
        <v>0.128</v>
      </c>
      <c r="J7" s="149"/>
      <c r="K7" s="150">
        <v>45047</v>
      </c>
      <c r="L7" s="150">
        <v>45100</v>
      </c>
      <c r="M7" s="159" t="s">
        <v>25</v>
      </c>
      <c r="N7" s="160" t="s">
        <v>46</v>
      </c>
      <c r="O7" s="161">
        <v>3</v>
      </c>
      <c r="P7" s="162" t="s">
        <v>47</v>
      </c>
      <c r="Q7" s="163" t="s">
        <v>30</v>
      </c>
      <c r="R7" s="162" t="s">
        <v>48</v>
      </c>
      <c r="S7" s="162" t="s">
        <v>49</v>
      </c>
      <c r="T7" s="162" t="s">
        <v>50</v>
      </c>
      <c r="U7" s="16"/>
      <c r="W7" s="23" t="s">
        <v>51</v>
      </c>
      <c r="X7" s="13"/>
      <c r="Y7" s="13"/>
      <c r="AA7" s="95" t="s">
        <v>52</v>
      </c>
      <c r="AB7" s="16"/>
    </row>
    <row r="8" spans="1:28" s="2" customFormat="1" ht="24.95" customHeight="1">
      <c r="A8" s="15">
        <v>5</v>
      </c>
      <c r="B8" s="151" t="s">
        <v>53</v>
      </c>
      <c r="C8" s="152" t="s">
        <v>45</v>
      </c>
      <c r="D8" s="155">
        <v>20</v>
      </c>
      <c r="E8" s="154">
        <f t="shared" si="0"/>
        <v>2.56</v>
      </c>
      <c r="F8" s="155">
        <v>20</v>
      </c>
      <c r="G8" s="156">
        <f t="shared" si="1"/>
        <v>8</v>
      </c>
      <c r="H8" s="155">
        <f t="shared" si="2"/>
        <v>160</v>
      </c>
      <c r="I8" s="157">
        <f t="shared" si="3"/>
        <v>0.128</v>
      </c>
      <c r="J8" s="149"/>
      <c r="K8" s="150">
        <v>45047</v>
      </c>
      <c r="L8" s="150">
        <v>45100</v>
      </c>
      <c r="M8" s="159" t="s">
        <v>25</v>
      </c>
      <c r="N8" s="160" t="s">
        <v>54</v>
      </c>
      <c r="O8" s="161">
        <v>5</v>
      </c>
      <c r="P8" s="162" t="s">
        <v>55</v>
      </c>
      <c r="Q8" s="162" t="s">
        <v>28</v>
      </c>
      <c r="R8" s="162" t="s">
        <v>47</v>
      </c>
      <c r="S8" s="163" t="s">
        <v>30</v>
      </c>
      <c r="T8" s="162" t="s">
        <v>47</v>
      </c>
      <c r="U8" s="16"/>
      <c r="W8" s="24" t="s">
        <v>56</v>
      </c>
      <c r="X8" s="22"/>
      <c r="Y8" s="22"/>
      <c r="AA8" s="95" t="s">
        <v>57</v>
      </c>
      <c r="AB8" s="16"/>
    </row>
    <row r="9" spans="1:28" s="2" customFormat="1" ht="24.95" customHeight="1">
      <c r="A9" s="15">
        <v>6</v>
      </c>
      <c r="B9" s="151" t="s">
        <v>58</v>
      </c>
      <c r="C9" s="152" t="s">
        <v>45</v>
      </c>
      <c r="D9" s="155">
        <v>20</v>
      </c>
      <c r="E9" s="154">
        <f t="shared" si="0"/>
        <v>2.56</v>
      </c>
      <c r="F9" s="155">
        <v>20</v>
      </c>
      <c r="G9" s="156">
        <f t="shared" si="1"/>
        <v>8</v>
      </c>
      <c r="H9" s="155">
        <f t="shared" si="2"/>
        <v>160</v>
      </c>
      <c r="I9" s="157">
        <f t="shared" si="3"/>
        <v>0.128</v>
      </c>
      <c r="J9" s="149"/>
      <c r="K9" s="150">
        <v>45047</v>
      </c>
      <c r="L9" s="150">
        <v>45100</v>
      </c>
      <c r="M9" s="159" t="s">
        <v>25</v>
      </c>
      <c r="N9" s="160" t="s">
        <v>59</v>
      </c>
      <c r="O9" s="161">
        <v>6</v>
      </c>
      <c r="P9" s="162" t="s">
        <v>60</v>
      </c>
      <c r="Q9" s="162" t="s">
        <v>61</v>
      </c>
      <c r="R9" s="162" t="s">
        <v>28</v>
      </c>
      <c r="S9" s="162" t="s">
        <v>61</v>
      </c>
      <c r="T9" s="163" t="s">
        <v>30</v>
      </c>
      <c r="U9" s="16"/>
      <c r="AA9" s="93" t="s">
        <v>62</v>
      </c>
      <c r="AB9" s="16"/>
    </row>
    <row r="10" spans="1:28" s="2" customFormat="1" ht="24.95" customHeight="1">
      <c r="A10" s="15">
        <v>7</v>
      </c>
      <c r="B10" s="151" t="s">
        <v>63</v>
      </c>
      <c r="C10" s="152" t="s">
        <v>45</v>
      </c>
      <c r="D10" s="155">
        <v>20</v>
      </c>
      <c r="E10" s="154">
        <f t="shared" si="0"/>
        <v>1.92</v>
      </c>
      <c r="F10" s="155">
        <v>15</v>
      </c>
      <c r="G10" s="156">
        <f t="shared" si="1"/>
        <v>8</v>
      </c>
      <c r="H10" s="155">
        <f t="shared" si="2"/>
        <v>120</v>
      </c>
      <c r="I10" s="157">
        <f t="shared" si="3"/>
        <v>9.6000000000000002E-2</v>
      </c>
      <c r="J10" s="149"/>
      <c r="K10" s="150">
        <v>45047</v>
      </c>
      <c r="L10" s="150">
        <v>45100</v>
      </c>
      <c r="M10" s="159" t="s">
        <v>37</v>
      </c>
      <c r="N10" s="160" t="s">
        <v>64</v>
      </c>
      <c r="O10" s="161">
        <v>7</v>
      </c>
      <c r="P10" s="162" t="s">
        <v>65</v>
      </c>
      <c r="Q10" s="162" t="s">
        <v>49</v>
      </c>
      <c r="R10" s="163" t="s">
        <v>30</v>
      </c>
      <c r="S10" s="162" t="s">
        <v>50</v>
      </c>
      <c r="T10" s="162" t="s">
        <v>28</v>
      </c>
      <c r="U10" s="16"/>
      <c r="AA10" s="93" t="s">
        <v>66</v>
      </c>
      <c r="AB10" s="16"/>
    </row>
    <row r="11" spans="1:28" s="2" customFormat="1" ht="24.95" customHeight="1">
      <c r="A11" s="15">
        <v>8</v>
      </c>
      <c r="B11" s="151" t="s">
        <v>67</v>
      </c>
      <c r="C11" s="152" t="s">
        <v>45</v>
      </c>
      <c r="D11" s="155">
        <v>20</v>
      </c>
      <c r="E11" s="154">
        <f t="shared" si="0"/>
        <v>1.92</v>
      </c>
      <c r="F11" s="155">
        <v>15</v>
      </c>
      <c r="G11" s="156">
        <f t="shared" si="1"/>
        <v>8</v>
      </c>
      <c r="H11" s="155">
        <f t="shared" si="2"/>
        <v>120</v>
      </c>
      <c r="I11" s="157">
        <f t="shared" si="3"/>
        <v>9.6000000000000002E-2</v>
      </c>
      <c r="J11" s="149"/>
      <c r="K11" s="150">
        <v>45047</v>
      </c>
      <c r="L11" s="150">
        <v>45100</v>
      </c>
      <c r="M11" s="159" t="s">
        <v>37</v>
      </c>
      <c r="N11" s="160" t="s">
        <v>68</v>
      </c>
      <c r="O11" s="161">
        <v>9</v>
      </c>
      <c r="P11" s="162" t="s">
        <v>50</v>
      </c>
      <c r="Q11" s="162" t="s">
        <v>50</v>
      </c>
      <c r="R11" s="162" t="s">
        <v>41</v>
      </c>
      <c r="S11" s="163" t="s">
        <v>30</v>
      </c>
      <c r="T11" s="162" t="s">
        <v>49</v>
      </c>
      <c r="U11" s="16"/>
      <c r="AA11" s="93"/>
      <c r="AB11" s="16"/>
    </row>
    <row r="12" spans="1:28" s="2" customFormat="1" ht="24.95" customHeight="1">
      <c r="A12" s="15">
        <v>9</v>
      </c>
      <c r="B12" s="151" t="s">
        <v>69</v>
      </c>
      <c r="C12" s="152" t="s">
        <v>70</v>
      </c>
      <c r="D12" s="155">
        <v>20</v>
      </c>
      <c r="E12" s="154">
        <f t="shared" si="0"/>
        <v>1.536</v>
      </c>
      <c r="F12" s="155">
        <v>12</v>
      </c>
      <c r="G12" s="156">
        <f t="shared" si="1"/>
        <v>8</v>
      </c>
      <c r="H12" s="155">
        <f t="shared" si="2"/>
        <v>96</v>
      </c>
      <c r="I12" s="157">
        <f t="shared" si="3"/>
        <v>7.6799999999999993E-2</v>
      </c>
      <c r="J12" s="149"/>
      <c r="K12" s="150">
        <v>45047</v>
      </c>
      <c r="L12" s="150">
        <v>45100</v>
      </c>
      <c r="M12" s="164" t="s">
        <v>62</v>
      </c>
      <c r="N12" s="160" t="s">
        <v>71</v>
      </c>
      <c r="O12" s="161">
        <v>11</v>
      </c>
      <c r="P12" s="163" t="s">
        <v>30</v>
      </c>
      <c r="Q12" s="163" t="s">
        <v>30</v>
      </c>
      <c r="R12" s="163" t="s">
        <v>30</v>
      </c>
      <c r="S12" s="163" t="s">
        <v>30</v>
      </c>
      <c r="T12" s="149"/>
      <c r="U12" s="16"/>
      <c r="AA12" s="93"/>
      <c r="AB12" s="16"/>
    </row>
    <row r="13" spans="1:28" s="2" customFormat="1" ht="24.95" customHeight="1">
      <c r="A13" s="15">
        <v>10</v>
      </c>
      <c r="B13" s="151" t="s">
        <v>72</v>
      </c>
      <c r="C13" s="152" t="s">
        <v>70</v>
      </c>
      <c r="D13" s="155">
        <v>20</v>
      </c>
      <c r="E13" s="154">
        <f t="shared" si="0"/>
        <v>1.1519999999999999</v>
      </c>
      <c r="F13" s="155">
        <v>9</v>
      </c>
      <c r="G13" s="156">
        <f t="shared" si="1"/>
        <v>8</v>
      </c>
      <c r="H13" s="155">
        <f t="shared" si="2"/>
        <v>72</v>
      </c>
      <c r="I13" s="157">
        <f t="shared" si="3"/>
        <v>5.7599999999999998E-2</v>
      </c>
      <c r="J13" s="149"/>
      <c r="K13" s="150">
        <v>45047</v>
      </c>
      <c r="L13" s="150">
        <v>45100</v>
      </c>
      <c r="M13" s="164" t="s">
        <v>62</v>
      </c>
      <c r="N13" s="160" t="s">
        <v>73</v>
      </c>
      <c r="O13" s="161">
        <v>13</v>
      </c>
      <c r="P13" s="149"/>
      <c r="Q13" s="163" t="s">
        <v>30</v>
      </c>
      <c r="R13" s="163" t="s">
        <v>30</v>
      </c>
      <c r="S13" s="163" t="s">
        <v>30</v>
      </c>
      <c r="T13" s="149"/>
      <c r="U13" s="16"/>
      <c r="AA13" s="93"/>
      <c r="AB13" s="16"/>
    </row>
    <row r="14" spans="1:28" s="2" customFormat="1" ht="24.95" customHeight="1">
      <c r="A14" s="15">
        <v>11</v>
      </c>
      <c r="B14" s="151" t="s">
        <v>74</v>
      </c>
      <c r="C14" s="152" t="s">
        <v>70</v>
      </c>
      <c r="D14" s="155">
        <v>20</v>
      </c>
      <c r="E14" s="154">
        <f t="shared" si="0"/>
        <v>1.1519999999999999</v>
      </c>
      <c r="F14" s="155">
        <v>9</v>
      </c>
      <c r="G14" s="156">
        <f t="shared" si="1"/>
        <v>8</v>
      </c>
      <c r="H14" s="155">
        <f t="shared" si="2"/>
        <v>72</v>
      </c>
      <c r="I14" s="157">
        <f t="shared" si="3"/>
        <v>5.7599999999999998E-2</v>
      </c>
      <c r="J14" s="149"/>
      <c r="K14" s="150">
        <v>45047</v>
      </c>
      <c r="L14" s="150">
        <v>45100</v>
      </c>
      <c r="M14" s="164" t="s">
        <v>62</v>
      </c>
      <c r="N14" s="160" t="s">
        <v>75</v>
      </c>
      <c r="O14" s="161">
        <v>14</v>
      </c>
      <c r="P14" s="149"/>
      <c r="Q14" s="163" t="s">
        <v>30</v>
      </c>
      <c r="R14" s="163" t="s">
        <v>30</v>
      </c>
      <c r="S14" s="163" t="s">
        <v>30</v>
      </c>
      <c r="T14" s="149"/>
      <c r="U14" s="16"/>
      <c r="AA14" s="93"/>
      <c r="AB14" s="16"/>
    </row>
    <row r="15" spans="1:28" s="2" customFormat="1" ht="24.95" customHeight="1">
      <c r="A15" s="15">
        <v>12</v>
      </c>
      <c r="B15" s="151" t="s">
        <v>76</v>
      </c>
      <c r="C15" s="152" t="s">
        <v>70</v>
      </c>
      <c r="D15" s="155">
        <v>20</v>
      </c>
      <c r="E15" s="154">
        <f t="shared" si="0"/>
        <v>1.1519999999999999</v>
      </c>
      <c r="F15" s="155">
        <v>9</v>
      </c>
      <c r="G15" s="156">
        <f t="shared" si="1"/>
        <v>8</v>
      </c>
      <c r="H15" s="155">
        <f t="shared" si="2"/>
        <v>72</v>
      </c>
      <c r="I15" s="157">
        <f t="shared" si="3"/>
        <v>5.7599999999999998E-2</v>
      </c>
      <c r="J15" s="149"/>
      <c r="K15" s="150">
        <v>45047</v>
      </c>
      <c r="L15" s="150">
        <v>45100</v>
      </c>
      <c r="M15" s="164" t="s">
        <v>62</v>
      </c>
      <c r="N15" s="160" t="s">
        <v>77</v>
      </c>
      <c r="O15" s="161">
        <v>15</v>
      </c>
      <c r="P15" s="149"/>
      <c r="Q15" s="163" t="s">
        <v>30</v>
      </c>
      <c r="R15" s="149"/>
      <c r="S15" s="163" t="s">
        <v>30</v>
      </c>
      <c r="T15" s="234" t="s">
        <v>78</v>
      </c>
      <c r="U15" s="142"/>
      <c r="AA15" s="93"/>
      <c r="AB15" s="16"/>
    </row>
    <row r="16" spans="1:28" s="2" customFormat="1" ht="24.95" customHeight="1">
      <c r="A16" s="15">
        <v>13</v>
      </c>
      <c r="B16" s="151" t="s">
        <v>79</v>
      </c>
      <c r="C16" s="152" t="s">
        <v>70</v>
      </c>
      <c r="D16" s="155">
        <v>20</v>
      </c>
      <c r="E16" s="154">
        <f t="shared" si="0"/>
        <v>1.1519999999999999</v>
      </c>
      <c r="F16" s="155">
        <v>9</v>
      </c>
      <c r="G16" s="156">
        <f t="shared" si="1"/>
        <v>8</v>
      </c>
      <c r="H16" s="155">
        <f t="shared" si="2"/>
        <v>72</v>
      </c>
      <c r="I16" s="157">
        <f t="shared" si="3"/>
        <v>5.7599999999999998E-2</v>
      </c>
      <c r="J16" s="149"/>
      <c r="K16" s="150">
        <v>45047</v>
      </c>
      <c r="L16" s="150">
        <v>45100</v>
      </c>
      <c r="M16" s="164" t="s">
        <v>62</v>
      </c>
      <c r="N16" s="160" t="s">
        <v>80</v>
      </c>
      <c r="O16" s="161">
        <v>16</v>
      </c>
      <c r="P16" s="149"/>
      <c r="Q16" s="163" t="s">
        <v>30</v>
      </c>
      <c r="R16" s="163" t="s">
        <v>30</v>
      </c>
      <c r="S16" s="163" t="s">
        <v>30</v>
      </c>
      <c r="T16" s="149"/>
      <c r="U16" s="16"/>
      <c r="AA16" s="93"/>
      <c r="AB16" s="16"/>
    </row>
    <row r="17" spans="1:28" s="2" customFormat="1" ht="24.95" customHeight="1">
      <c r="A17" s="15">
        <v>14</v>
      </c>
      <c r="B17" s="151" t="s">
        <v>81</v>
      </c>
      <c r="C17" s="152" t="s">
        <v>45</v>
      </c>
      <c r="D17" s="155">
        <v>20</v>
      </c>
      <c r="E17" s="154">
        <f t="shared" si="0"/>
        <v>1.1519999999999999</v>
      </c>
      <c r="F17" s="155">
        <v>9</v>
      </c>
      <c r="G17" s="156">
        <f t="shared" si="1"/>
        <v>8</v>
      </c>
      <c r="H17" s="155">
        <f t="shared" si="2"/>
        <v>72</v>
      </c>
      <c r="I17" s="157">
        <f t="shared" si="3"/>
        <v>5.7599999999999998E-2</v>
      </c>
      <c r="J17" s="149"/>
      <c r="K17" s="150">
        <v>45047</v>
      </c>
      <c r="L17" s="150">
        <v>45100</v>
      </c>
      <c r="M17" s="164" t="s">
        <v>62</v>
      </c>
      <c r="N17" s="160" t="s">
        <v>82</v>
      </c>
      <c r="O17" s="161">
        <v>17</v>
      </c>
      <c r="P17" s="149"/>
      <c r="Q17" s="162" t="s">
        <v>83</v>
      </c>
      <c r="R17" s="163" t="s">
        <v>30</v>
      </c>
      <c r="S17" s="162" t="s">
        <v>84</v>
      </c>
      <c r="T17" s="149"/>
      <c r="U17" s="16"/>
      <c r="AA17" s="93"/>
      <c r="AB17" s="16"/>
    </row>
    <row r="18" spans="1:28" s="2" customFormat="1" ht="24.95" customHeight="1">
      <c r="A18" s="15">
        <v>15</v>
      </c>
      <c r="B18" s="151" t="s">
        <v>85</v>
      </c>
      <c r="C18" s="152" t="s">
        <v>45</v>
      </c>
      <c r="D18" s="155">
        <v>20</v>
      </c>
      <c r="E18" s="154">
        <f t="shared" si="0"/>
        <v>1.536</v>
      </c>
      <c r="F18" s="155">
        <v>12</v>
      </c>
      <c r="G18" s="156">
        <f t="shared" si="1"/>
        <v>8</v>
      </c>
      <c r="H18" s="155">
        <f t="shared" si="2"/>
        <v>96</v>
      </c>
      <c r="I18" s="157">
        <f t="shared" si="3"/>
        <v>7.6799999999999993E-2</v>
      </c>
      <c r="J18" s="149"/>
      <c r="K18" s="150">
        <v>45047</v>
      </c>
      <c r="L18" s="150">
        <v>45100</v>
      </c>
      <c r="M18" s="164" t="s">
        <v>62</v>
      </c>
      <c r="N18" s="160" t="s">
        <v>86</v>
      </c>
      <c r="O18" s="161">
        <v>18</v>
      </c>
      <c r="P18" s="163" t="s">
        <v>30</v>
      </c>
      <c r="Q18" s="162" t="s">
        <v>84</v>
      </c>
      <c r="R18" s="162" t="s">
        <v>49</v>
      </c>
      <c r="S18" s="162" t="s">
        <v>48</v>
      </c>
      <c r="T18" s="149"/>
      <c r="U18" s="16"/>
      <c r="AA18" s="93"/>
      <c r="AB18" s="16"/>
    </row>
    <row r="19" spans="1:28" s="2" customFormat="1" ht="24.95" customHeight="1">
      <c r="A19" s="15">
        <v>16</v>
      </c>
      <c r="B19" s="151" t="s">
        <v>87</v>
      </c>
      <c r="C19" s="152" t="s">
        <v>45</v>
      </c>
      <c r="D19" s="155">
        <v>20</v>
      </c>
      <c r="E19" s="154">
        <f t="shared" si="0"/>
        <v>1.536</v>
      </c>
      <c r="F19" s="155">
        <v>12</v>
      </c>
      <c r="G19" s="156">
        <f t="shared" si="1"/>
        <v>8</v>
      </c>
      <c r="H19" s="155">
        <f t="shared" si="2"/>
        <v>96</v>
      </c>
      <c r="I19" s="157">
        <f t="shared" si="3"/>
        <v>7.6799999999999993E-2</v>
      </c>
      <c r="J19" s="149"/>
      <c r="K19" s="150">
        <v>45047</v>
      </c>
      <c r="L19" s="150">
        <v>45100</v>
      </c>
      <c r="M19" s="164" t="s">
        <v>62</v>
      </c>
      <c r="N19" s="160" t="s">
        <v>88</v>
      </c>
      <c r="O19" s="161">
        <v>20</v>
      </c>
      <c r="P19" s="149"/>
      <c r="Q19" s="162" t="s">
        <v>48</v>
      </c>
      <c r="R19" s="149"/>
      <c r="S19" s="162" t="s">
        <v>89</v>
      </c>
      <c r="T19" s="234" t="s">
        <v>78</v>
      </c>
      <c r="U19" s="142"/>
      <c r="AA19" s="93"/>
      <c r="AB19" s="16"/>
    </row>
    <row r="20" spans="1:28" s="2" customFormat="1" ht="24.95" customHeight="1">
      <c r="A20" s="15">
        <v>17</v>
      </c>
      <c r="B20" s="151" t="s">
        <v>90</v>
      </c>
      <c r="C20" s="152" t="s">
        <v>45</v>
      </c>
      <c r="D20" s="155">
        <v>20</v>
      </c>
      <c r="E20" s="154">
        <f t="shared" si="0"/>
        <v>1.1519999999999999</v>
      </c>
      <c r="F20" s="155">
        <v>9</v>
      </c>
      <c r="G20" s="156">
        <f t="shared" si="1"/>
        <v>8</v>
      </c>
      <c r="H20" s="155">
        <f t="shared" si="2"/>
        <v>72</v>
      </c>
      <c r="I20" s="157">
        <f t="shared" si="3"/>
        <v>5.7599999999999998E-2</v>
      </c>
      <c r="J20" s="149"/>
      <c r="K20" s="150">
        <v>45047</v>
      </c>
      <c r="L20" s="150">
        <v>45100</v>
      </c>
      <c r="M20" s="164" t="s">
        <v>62</v>
      </c>
      <c r="N20" s="160" t="s">
        <v>91</v>
      </c>
      <c r="O20" s="161">
        <v>21</v>
      </c>
      <c r="P20" s="149"/>
      <c r="Q20" s="162" t="s">
        <v>89</v>
      </c>
      <c r="R20" s="163" t="s">
        <v>30</v>
      </c>
      <c r="S20" s="162" t="s">
        <v>47</v>
      </c>
      <c r="T20" s="149"/>
      <c r="U20" s="142"/>
      <c r="AA20" s="93"/>
      <c r="AB20" s="16"/>
    </row>
    <row r="21" spans="1:28" s="2" customFormat="1" ht="24.95" customHeight="1">
      <c r="A21" s="15">
        <v>18</v>
      </c>
      <c r="B21" s="151" t="s">
        <v>92</v>
      </c>
      <c r="C21" s="165" t="s">
        <v>45</v>
      </c>
      <c r="D21" s="155">
        <v>10</v>
      </c>
      <c r="E21" s="154">
        <f t="shared" si="0"/>
        <v>0.57599999999999996</v>
      </c>
      <c r="F21" s="155">
        <v>9</v>
      </c>
      <c r="G21" s="156">
        <f t="shared" si="1"/>
        <v>8</v>
      </c>
      <c r="H21" s="155">
        <f t="shared" si="2"/>
        <v>72</v>
      </c>
      <c r="I21" s="157">
        <f t="shared" si="3"/>
        <v>5.7599999999999998E-2</v>
      </c>
      <c r="J21" s="149"/>
      <c r="K21" s="150">
        <v>45047</v>
      </c>
      <c r="L21" s="150">
        <v>45100</v>
      </c>
      <c r="M21" s="164" t="s">
        <v>62</v>
      </c>
      <c r="N21" s="160" t="s">
        <v>93</v>
      </c>
      <c r="O21" s="161">
        <v>22</v>
      </c>
      <c r="P21" s="149"/>
      <c r="Q21" s="162" t="s">
        <v>47</v>
      </c>
      <c r="R21" s="149"/>
      <c r="S21" s="162" t="s">
        <v>28</v>
      </c>
      <c r="T21" s="234" t="s">
        <v>78</v>
      </c>
      <c r="U21" s="142"/>
      <c r="AA21" s="93"/>
      <c r="AB21" s="16"/>
    </row>
    <row r="22" spans="1:28" s="2" customFormat="1" ht="24.95" customHeight="1">
      <c r="A22" s="15">
        <v>19</v>
      </c>
      <c r="B22" s="151" t="s">
        <v>94</v>
      </c>
      <c r="C22" s="152" t="s">
        <v>45</v>
      </c>
      <c r="D22" s="155">
        <v>20</v>
      </c>
      <c r="E22" s="154">
        <f t="shared" si="0"/>
        <v>1.1519999999999999</v>
      </c>
      <c r="F22" s="155">
        <v>9</v>
      </c>
      <c r="G22" s="156">
        <f t="shared" si="1"/>
        <v>8</v>
      </c>
      <c r="H22" s="155">
        <f t="shared" si="2"/>
        <v>72</v>
      </c>
      <c r="I22" s="157">
        <f t="shared" si="3"/>
        <v>5.7599999999999998E-2</v>
      </c>
      <c r="J22" s="149"/>
      <c r="K22" s="150">
        <v>45047</v>
      </c>
      <c r="L22" s="150">
        <v>45100</v>
      </c>
      <c r="M22" s="164" t="s">
        <v>62</v>
      </c>
      <c r="N22" s="160" t="s">
        <v>95</v>
      </c>
      <c r="O22" s="161">
        <v>23</v>
      </c>
      <c r="P22" s="149"/>
      <c r="Q22" s="162" t="s">
        <v>28</v>
      </c>
      <c r="R22" s="162" t="s">
        <v>47</v>
      </c>
      <c r="S22" s="163" t="s">
        <v>30</v>
      </c>
      <c r="T22" s="149"/>
      <c r="U22" s="142"/>
      <c r="AA22" s="93"/>
      <c r="AB22" s="16"/>
    </row>
    <row r="23" spans="1:28" s="2" customFormat="1" ht="24.6" customHeight="1">
      <c r="A23" s="15">
        <v>20</v>
      </c>
      <c r="B23" s="151" t="s">
        <v>96</v>
      </c>
      <c r="C23" s="152" t="s">
        <v>70</v>
      </c>
      <c r="D23" s="155">
        <v>20</v>
      </c>
      <c r="E23" s="154">
        <f t="shared" si="0"/>
        <v>1.1519999999999999</v>
      </c>
      <c r="F23" s="155">
        <v>9</v>
      </c>
      <c r="G23" s="156">
        <f t="shared" si="1"/>
        <v>8</v>
      </c>
      <c r="H23" s="155">
        <f t="shared" si="2"/>
        <v>72</v>
      </c>
      <c r="I23" s="157">
        <f t="shared" si="3"/>
        <v>5.7599999999999998E-2</v>
      </c>
      <c r="J23" s="149"/>
      <c r="K23" s="150">
        <v>45047</v>
      </c>
      <c r="L23" s="150">
        <v>45100</v>
      </c>
      <c r="M23" s="164" t="s">
        <v>62</v>
      </c>
      <c r="N23" s="160" t="s">
        <v>97</v>
      </c>
      <c r="O23" s="161">
        <v>24</v>
      </c>
      <c r="P23" s="149"/>
      <c r="Q23" s="162" t="s">
        <v>49</v>
      </c>
      <c r="R23" s="149"/>
      <c r="S23" s="162" t="s">
        <v>49</v>
      </c>
      <c r="T23" s="234" t="s">
        <v>78</v>
      </c>
      <c r="U23" s="142"/>
      <c r="AA23" s="93"/>
      <c r="AB23" s="16"/>
    </row>
    <row r="24" spans="1:28" s="2" customFormat="1" ht="24.95" customHeight="1">
      <c r="A24" s="15">
        <v>21</v>
      </c>
      <c r="B24" s="151" t="s">
        <v>98</v>
      </c>
      <c r="C24" s="152" t="s">
        <v>45</v>
      </c>
      <c r="D24" s="155">
        <v>20</v>
      </c>
      <c r="E24" s="154">
        <f t="shared" si="0"/>
        <v>1.1519999999999999</v>
      </c>
      <c r="F24" s="155">
        <v>9</v>
      </c>
      <c r="G24" s="156">
        <f t="shared" si="1"/>
        <v>8</v>
      </c>
      <c r="H24" s="155">
        <f t="shared" si="2"/>
        <v>72</v>
      </c>
      <c r="I24" s="157">
        <f t="shared" si="3"/>
        <v>5.7599999999999998E-2</v>
      </c>
      <c r="J24" s="149"/>
      <c r="K24" s="150">
        <v>45047</v>
      </c>
      <c r="L24" s="150">
        <v>45100</v>
      </c>
      <c r="M24" s="164" t="s">
        <v>62</v>
      </c>
      <c r="N24" s="160" t="s">
        <v>99</v>
      </c>
      <c r="O24" s="161">
        <v>25</v>
      </c>
      <c r="P24" s="149"/>
      <c r="Q24" s="162" t="s">
        <v>100</v>
      </c>
      <c r="R24" s="149"/>
      <c r="S24" s="162" t="s">
        <v>100</v>
      </c>
      <c r="T24" s="234" t="s">
        <v>78</v>
      </c>
      <c r="U24" s="142"/>
      <c r="AA24" s="93"/>
      <c r="AB24" s="16"/>
    </row>
    <row r="25" spans="1:28" s="33" customFormat="1" ht="24.95" customHeight="1">
      <c r="A25" s="15">
        <v>22</v>
      </c>
      <c r="B25" s="151" t="s">
        <v>101</v>
      </c>
      <c r="C25" s="152" t="s">
        <v>45</v>
      </c>
      <c r="D25" s="155">
        <v>20</v>
      </c>
      <c r="E25" s="154">
        <f t="shared" si="0"/>
        <v>1.1519999999999999</v>
      </c>
      <c r="F25" s="155">
        <v>9</v>
      </c>
      <c r="G25" s="156">
        <f t="shared" si="1"/>
        <v>8</v>
      </c>
      <c r="H25" s="155">
        <f t="shared" si="2"/>
        <v>72</v>
      </c>
      <c r="I25" s="157">
        <f t="shared" si="3"/>
        <v>5.7599999999999998E-2</v>
      </c>
      <c r="J25" s="166"/>
      <c r="K25" s="150">
        <v>45047</v>
      </c>
      <c r="L25" s="150">
        <v>45100</v>
      </c>
      <c r="M25" s="164" t="s">
        <v>62</v>
      </c>
      <c r="N25" s="160" t="s">
        <v>102</v>
      </c>
      <c r="O25" s="161">
        <v>26</v>
      </c>
      <c r="P25" s="163" t="s">
        <v>30</v>
      </c>
      <c r="Q25" s="162" t="s">
        <v>41</v>
      </c>
      <c r="R25" s="162" t="s">
        <v>41</v>
      </c>
      <c r="S25" s="162" t="s">
        <v>41</v>
      </c>
      <c r="T25" s="149"/>
      <c r="U25" s="142"/>
      <c r="V25" s="2"/>
      <c r="AA25" s="93"/>
      <c r="AB25" s="98"/>
    </row>
    <row r="26" spans="1:28" s="33" customFormat="1" ht="24.95" customHeight="1">
      <c r="A26" s="15">
        <v>23</v>
      </c>
      <c r="B26" s="151" t="s">
        <v>103</v>
      </c>
      <c r="C26" s="152" t="s">
        <v>45</v>
      </c>
      <c r="D26" s="155">
        <v>20</v>
      </c>
      <c r="E26" s="154">
        <f t="shared" si="0"/>
        <v>1.1519999999999999</v>
      </c>
      <c r="F26" s="155">
        <v>9</v>
      </c>
      <c r="G26" s="156">
        <f t="shared" si="1"/>
        <v>8</v>
      </c>
      <c r="H26" s="155">
        <f t="shared" si="2"/>
        <v>72</v>
      </c>
      <c r="I26" s="157">
        <f t="shared" si="3"/>
        <v>5.7599999999999998E-2</v>
      </c>
      <c r="J26" s="166"/>
      <c r="K26" s="150">
        <v>45047</v>
      </c>
      <c r="L26" s="150">
        <v>45100</v>
      </c>
      <c r="M26" s="164" t="s">
        <v>62</v>
      </c>
      <c r="N26" s="160" t="s">
        <v>104</v>
      </c>
      <c r="O26" s="161">
        <v>28</v>
      </c>
      <c r="P26" s="163" t="s">
        <v>30</v>
      </c>
      <c r="Q26" s="163" t="s">
        <v>30</v>
      </c>
      <c r="R26" s="163" t="s">
        <v>30</v>
      </c>
      <c r="S26" s="163" t="s">
        <v>30</v>
      </c>
      <c r="T26" s="149"/>
      <c r="U26" s="16"/>
      <c r="V26" s="2"/>
      <c r="AA26" s="93"/>
      <c r="AB26" s="98"/>
    </row>
    <row r="27" spans="1:28" s="33" customFormat="1" ht="24.95" customHeight="1">
      <c r="A27" s="15">
        <v>24</v>
      </c>
      <c r="B27" s="151" t="s">
        <v>105</v>
      </c>
      <c r="C27" s="152" t="s">
        <v>24</v>
      </c>
      <c r="D27" s="155">
        <v>10</v>
      </c>
      <c r="E27" s="154">
        <f t="shared" si="0"/>
        <v>2</v>
      </c>
      <c r="F27" s="155">
        <v>25</v>
      </c>
      <c r="G27" s="156">
        <f t="shared" si="1"/>
        <v>10</v>
      </c>
      <c r="H27" s="155">
        <f t="shared" si="2"/>
        <v>250</v>
      </c>
      <c r="I27" s="157">
        <f t="shared" si="3"/>
        <v>0.2</v>
      </c>
      <c r="J27" s="166"/>
      <c r="K27" s="158">
        <v>45033</v>
      </c>
      <c r="L27" s="158">
        <v>45100</v>
      </c>
      <c r="M27" s="159" t="s">
        <v>25</v>
      </c>
      <c r="N27" s="160" t="s">
        <v>106</v>
      </c>
      <c r="O27" s="161"/>
      <c r="P27" s="162" t="s">
        <v>107</v>
      </c>
      <c r="Q27" s="163" t="s">
        <v>30</v>
      </c>
      <c r="R27" s="162" t="s">
        <v>107</v>
      </c>
      <c r="S27" s="163" t="s">
        <v>30</v>
      </c>
      <c r="T27" s="162" t="s">
        <v>107</v>
      </c>
      <c r="U27" s="16"/>
      <c r="V27" s="2"/>
      <c r="AA27" s="93"/>
      <c r="AB27" s="98"/>
    </row>
    <row r="28" spans="1:28" s="33" customFormat="1" ht="24.95" customHeight="1">
      <c r="A28" s="15">
        <v>25</v>
      </c>
      <c r="B28" s="151" t="s">
        <v>108</v>
      </c>
      <c r="C28" s="152" t="s">
        <v>109</v>
      </c>
      <c r="D28" s="155">
        <v>10</v>
      </c>
      <c r="E28" s="154">
        <f t="shared" si="0"/>
        <v>0.76800000000000002</v>
      </c>
      <c r="F28" s="155">
        <v>12</v>
      </c>
      <c r="G28" s="156">
        <f t="shared" si="1"/>
        <v>8</v>
      </c>
      <c r="H28" s="155">
        <f t="shared" si="2"/>
        <v>96</v>
      </c>
      <c r="I28" s="157">
        <f t="shared" si="3"/>
        <v>7.6799999999999993E-2</v>
      </c>
      <c r="J28" s="166"/>
      <c r="K28" s="150">
        <v>45047</v>
      </c>
      <c r="L28" s="150">
        <v>45100</v>
      </c>
      <c r="M28" s="159" t="s">
        <v>37</v>
      </c>
      <c r="N28" s="160" t="s">
        <v>110</v>
      </c>
      <c r="O28" s="161">
        <v>1</v>
      </c>
      <c r="P28" s="162"/>
      <c r="Q28" s="162"/>
      <c r="R28" s="162"/>
      <c r="S28" s="162"/>
      <c r="T28" s="149"/>
      <c r="U28" s="16"/>
      <c r="V28" s="2"/>
      <c r="AA28" s="93"/>
      <c r="AB28" s="98"/>
    </row>
    <row r="29" spans="1:28" s="33" customFormat="1" ht="24.95" customHeight="1">
      <c r="A29" s="15">
        <v>26</v>
      </c>
      <c r="B29" s="151" t="s">
        <v>111</v>
      </c>
      <c r="C29" s="152" t="s">
        <v>45</v>
      </c>
      <c r="D29" s="155">
        <v>20</v>
      </c>
      <c r="E29" s="154">
        <f t="shared" si="0"/>
        <v>1.536</v>
      </c>
      <c r="F29" s="155">
        <v>12</v>
      </c>
      <c r="G29" s="156">
        <f t="shared" si="1"/>
        <v>8</v>
      </c>
      <c r="H29" s="155">
        <f t="shared" si="2"/>
        <v>96</v>
      </c>
      <c r="I29" s="157">
        <f t="shared" si="3"/>
        <v>7.6799999999999993E-2</v>
      </c>
      <c r="J29" s="166"/>
      <c r="K29" s="150">
        <v>45047</v>
      </c>
      <c r="L29" s="150">
        <v>45100</v>
      </c>
      <c r="M29" s="164" t="s">
        <v>62</v>
      </c>
      <c r="N29" s="160" t="s">
        <v>112</v>
      </c>
      <c r="O29" s="161">
        <v>2</v>
      </c>
      <c r="P29" s="162"/>
      <c r="Q29" s="162"/>
      <c r="R29" s="163"/>
      <c r="S29" s="163"/>
      <c r="T29" s="149"/>
      <c r="U29" s="16"/>
      <c r="V29" s="2"/>
      <c r="AA29" s="93"/>
      <c r="AB29" s="98"/>
    </row>
    <row r="30" spans="1:28" s="33" customFormat="1" ht="24.95" customHeight="1">
      <c r="A30" s="15">
        <v>27</v>
      </c>
      <c r="B30" s="151" t="s">
        <v>113</v>
      </c>
      <c r="C30" s="152" t="s">
        <v>109</v>
      </c>
      <c r="D30" s="155">
        <v>20</v>
      </c>
      <c r="E30" s="154">
        <f t="shared" si="0"/>
        <v>1.1519999999999999</v>
      </c>
      <c r="F30" s="155">
        <v>9</v>
      </c>
      <c r="G30" s="156">
        <f t="shared" si="1"/>
        <v>8</v>
      </c>
      <c r="H30" s="155">
        <f t="shared" si="2"/>
        <v>72</v>
      </c>
      <c r="I30" s="157">
        <f t="shared" si="3"/>
        <v>5.7599999999999998E-2</v>
      </c>
      <c r="J30" s="167"/>
      <c r="K30" s="150">
        <v>45047</v>
      </c>
      <c r="L30" s="150">
        <v>45100</v>
      </c>
      <c r="M30" s="164" t="s">
        <v>62</v>
      </c>
      <c r="N30" s="160" t="s">
        <v>114</v>
      </c>
      <c r="O30" s="161">
        <v>3</v>
      </c>
      <c r="P30" s="162"/>
      <c r="Q30" s="162"/>
      <c r="R30" s="162"/>
      <c r="S30" s="149"/>
      <c r="T30" s="149"/>
      <c r="U30" s="16"/>
      <c r="V30" s="2"/>
      <c r="AA30" s="93"/>
      <c r="AB30" s="98"/>
    </row>
    <row r="31" spans="1:28" s="33" customFormat="1" ht="24.95" customHeight="1">
      <c r="A31" s="15">
        <v>28</v>
      </c>
      <c r="B31" s="151" t="s">
        <v>115</v>
      </c>
      <c r="C31" s="152" t="s">
        <v>109</v>
      </c>
      <c r="D31" s="155">
        <v>20</v>
      </c>
      <c r="E31" s="154">
        <f>F31/25*D31*G31/50</f>
        <v>1.536</v>
      </c>
      <c r="F31" s="155">
        <v>12</v>
      </c>
      <c r="G31" s="156">
        <f>NETWORKDAYS(K31,L31)/5</f>
        <v>8</v>
      </c>
      <c r="H31" s="155">
        <f>F31*G31</f>
        <v>96</v>
      </c>
      <c r="I31" s="157">
        <f>F31/25*G31/50</f>
        <v>7.6799999999999993E-2</v>
      </c>
      <c r="J31" s="166"/>
      <c r="K31" s="150">
        <v>45047</v>
      </c>
      <c r="L31" s="150">
        <v>45100</v>
      </c>
      <c r="M31" s="164" t="s">
        <v>62</v>
      </c>
      <c r="N31" s="160" t="s">
        <v>116</v>
      </c>
      <c r="O31" s="161">
        <v>11</v>
      </c>
      <c r="P31" s="162"/>
      <c r="Q31" s="162"/>
      <c r="R31" s="162"/>
      <c r="S31" s="163"/>
      <c r="T31" s="149"/>
      <c r="U31" s="16"/>
      <c r="V31" s="2"/>
      <c r="AA31" s="93"/>
      <c r="AB31" s="103">
        <v>45016</v>
      </c>
    </row>
    <row r="32" spans="1:28" s="33" customFormat="1" ht="24.95" customHeight="1">
      <c r="A32" s="15">
        <v>29</v>
      </c>
      <c r="B32" s="151" t="s">
        <v>117</v>
      </c>
      <c r="C32" s="152" t="s">
        <v>45</v>
      </c>
      <c r="D32" s="155">
        <v>20</v>
      </c>
      <c r="E32" s="154">
        <f t="shared" si="0"/>
        <v>1.536</v>
      </c>
      <c r="F32" s="155">
        <v>12</v>
      </c>
      <c r="G32" s="156">
        <f t="shared" si="1"/>
        <v>8</v>
      </c>
      <c r="H32" s="155">
        <f t="shared" si="2"/>
        <v>96</v>
      </c>
      <c r="I32" s="157">
        <f t="shared" si="3"/>
        <v>7.6799999999999993E-2</v>
      </c>
      <c r="J32" s="166"/>
      <c r="K32" s="150">
        <v>45047</v>
      </c>
      <c r="L32" s="150">
        <v>45100</v>
      </c>
      <c r="M32" s="164" t="s">
        <v>62</v>
      </c>
      <c r="N32" s="160" t="s">
        <v>118</v>
      </c>
      <c r="O32" s="161">
        <v>12</v>
      </c>
      <c r="P32" s="163"/>
      <c r="Q32" s="163"/>
      <c r="R32" s="163"/>
      <c r="S32" s="163"/>
      <c r="T32" s="149"/>
      <c r="U32" s="16"/>
      <c r="V32" s="2"/>
      <c r="AA32" s="93"/>
      <c r="AB32" s="98"/>
    </row>
    <row r="33" spans="1:28" s="33" customFormat="1" ht="24.95" customHeight="1">
      <c r="A33" s="15">
        <v>30</v>
      </c>
      <c r="B33" s="151" t="s">
        <v>119</v>
      </c>
      <c r="C33" s="152" t="s">
        <v>70</v>
      </c>
      <c r="D33" s="155">
        <v>20</v>
      </c>
      <c r="E33" s="154">
        <f t="shared" si="0"/>
        <v>1.536</v>
      </c>
      <c r="F33" s="155">
        <v>12</v>
      </c>
      <c r="G33" s="156">
        <f t="shared" si="1"/>
        <v>8</v>
      </c>
      <c r="H33" s="155">
        <f t="shared" si="2"/>
        <v>96</v>
      </c>
      <c r="I33" s="157">
        <f t="shared" si="3"/>
        <v>7.6799999999999993E-2</v>
      </c>
      <c r="J33" s="166"/>
      <c r="K33" s="150">
        <v>45047</v>
      </c>
      <c r="L33" s="150">
        <v>45100</v>
      </c>
      <c r="M33" s="164" t="s">
        <v>62</v>
      </c>
      <c r="N33" s="160" t="s">
        <v>120</v>
      </c>
      <c r="O33" s="161">
        <v>22</v>
      </c>
      <c r="P33" s="163"/>
      <c r="Q33" s="163"/>
      <c r="R33" s="163"/>
      <c r="S33" s="163"/>
      <c r="T33" s="149"/>
      <c r="U33" s="16"/>
      <c r="V33" s="2"/>
      <c r="AA33" s="93"/>
      <c r="AB33" s="98"/>
    </row>
    <row r="34" spans="1:28" s="33" customFormat="1" ht="24.95" customHeight="1">
      <c r="A34" s="15">
        <v>31</v>
      </c>
      <c r="B34" s="151" t="s">
        <v>121</v>
      </c>
      <c r="C34" s="152" t="s">
        <v>70</v>
      </c>
      <c r="D34" s="155">
        <v>20</v>
      </c>
      <c r="E34" s="154">
        <f>F34/25*D34*G34/50</f>
        <v>1.1519999999999999</v>
      </c>
      <c r="F34" s="155">
        <v>9</v>
      </c>
      <c r="G34" s="156">
        <f t="shared" si="1"/>
        <v>8</v>
      </c>
      <c r="H34" s="155">
        <f t="shared" si="2"/>
        <v>72</v>
      </c>
      <c r="I34" s="157">
        <f t="shared" si="3"/>
        <v>5.7599999999999998E-2</v>
      </c>
      <c r="J34" s="166"/>
      <c r="K34" s="150">
        <v>45047</v>
      </c>
      <c r="L34" s="150">
        <v>45100</v>
      </c>
      <c r="M34" s="164" t="s">
        <v>62</v>
      </c>
      <c r="N34" s="160" t="s">
        <v>122</v>
      </c>
      <c r="O34" s="161">
        <v>21</v>
      </c>
      <c r="P34" s="149"/>
      <c r="Q34" s="163"/>
      <c r="R34" s="163"/>
      <c r="S34" s="163"/>
      <c r="T34" s="149"/>
      <c r="U34" s="16"/>
      <c r="V34" s="2"/>
      <c r="AA34" s="93"/>
      <c r="AB34" s="98"/>
    </row>
    <row r="35" spans="1:28" s="33" customFormat="1" ht="24.95" customHeight="1">
      <c r="A35" s="15">
        <v>32</v>
      </c>
      <c r="B35" s="151" t="s">
        <v>123</v>
      </c>
      <c r="C35" s="152" t="s">
        <v>109</v>
      </c>
      <c r="D35" s="155">
        <v>20</v>
      </c>
      <c r="E35" s="154">
        <f>F35/25*D35*G35/50</f>
        <v>1.1519999999999999</v>
      </c>
      <c r="F35" s="155">
        <v>9</v>
      </c>
      <c r="G35" s="156">
        <v>8</v>
      </c>
      <c r="H35" s="155">
        <f>F35*G35</f>
        <v>72</v>
      </c>
      <c r="I35" s="157">
        <f>F35/25*G35/50</f>
        <v>5.7599999999999998E-2</v>
      </c>
      <c r="J35" s="166"/>
      <c r="K35" s="150">
        <v>45047</v>
      </c>
      <c r="L35" s="150">
        <v>45100</v>
      </c>
      <c r="M35" s="164" t="s">
        <v>62</v>
      </c>
      <c r="N35" s="160" t="s">
        <v>124</v>
      </c>
      <c r="O35" s="161">
        <v>4</v>
      </c>
      <c r="P35" s="149"/>
      <c r="Q35" s="163"/>
      <c r="R35" s="163"/>
      <c r="S35" s="163"/>
      <c r="T35" s="149"/>
      <c r="U35" s="16"/>
      <c r="V35" s="2"/>
      <c r="AA35" s="93"/>
      <c r="AB35" s="98"/>
    </row>
    <row r="36" spans="1:28" s="33" customFormat="1" ht="24.95" customHeight="1">
      <c r="A36" s="15">
        <v>33</v>
      </c>
      <c r="B36" s="151" t="s">
        <v>125</v>
      </c>
      <c r="C36" s="152" t="s">
        <v>45</v>
      </c>
      <c r="D36" s="155">
        <v>20</v>
      </c>
      <c r="E36" s="154">
        <f>F36/25*D36*G36/50</f>
        <v>0.38400000000000001</v>
      </c>
      <c r="F36" s="155">
        <v>3</v>
      </c>
      <c r="G36" s="156">
        <v>8</v>
      </c>
      <c r="H36" s="155">
        <f>F36*G36</f>
        <v>24</v>
      </c>
      <c r="I36" s="157">
        <f>F36/25*G36/50</f>
        <v>1.9199999999999998E-2</v>
      </c>
      <c r="J36" s="166"/>
      <c r="K36" s="150">
        <v>45047</v>
      </c>
      <c r="L36" s="150">
        <v>45100</v>
      </c>
      <c r="M36" s="164" t="s">
        <v>57</v>
      </c>
      <c r="N36" s="160" t="s">
        <v>116</v>
      </c>
      <c r="O36" s="161">
        <v>14</v>
      </c>
      <c r="P36" s="163"/>
      <c r="Q36" s="163"/>
      <c r="R36" s="149"/>
      <c r="S36" s="149"/>
      <c r="T36" s="149"/>
      <c r="U36" s="16"/>
      <c r="V36" s="2"/>
      <c r="AA36" s="93"/>
      <c r="AB36" s="98"/>
    </row>
    <row r="37" spans="1:28" s="33" customFormat="1" ht="24.75" customHeight="1">
      <c r="A37" s="15">
        <v>34</v>
      </c>
      <c r="B37" s="151" t="s">
        <v>126</v>
      </c>
      <c r="C37" s="152" t="s">
        <v>70</v>
      </c>
      <c r="D37" s="168">
        <v>30</v>
      </c>
      <c r="E37" s="154">
        <f t="shared" si="0"/>
        <v>0.28799999999999998</v>
      </c>
      <c r="F37" s="155">
        <v>12</v>
      </c>
      <c r="G37" s="156">
        <f t="shared" si="1"/>
        <v>1</v>
      </c>
      <c r="H37" s="155">
        <f t="shared" si="2"/>
        <v>12</v>
      </c>
      <c r="I37" s="157">
        <f t="shared" si="3"/>
        <v>9.5999999999999992E-3</v>
      </c>
      <c r="J37" s="166"/>
      <c r="K37" s="150">
        <v>45047</v>
      </c>
      <c r="L37" s="150">
        <f>K37+6</f>
        <v>45053</v>
      </c>
      <c r="M37" s="169"/>
      <c r="N37" s="160" t="s">
        <v>127</v>
      </c>
      <c r="O37" s="161"/>
      <c r="P37" s="149"/>
      <c r="Q37" s="149"/>
      <c r="R37" s="149"/>
      <c r="S37" s="149"/>
      <c r="T37" s="149"/>
      <c r="U37" s="16"/>
      <c r="V37" s="2"/>
      <c r="AA37" s="93"/>
      <c r="AB37" s="98"/>
    </row>
    <row r="38" spans="1:28" s="33" customFormat="1" ht="24.75" customHeight="1">
      <c r="A38" s="15">
        <v>35</v>
      </c>
      <c r="B38" s="151" t="s">
        <v>128</v>
      </c>
      <c r="C38" s="152" t="s">
        <v>70</v>
      </c>
      <c r="D38" s="168">
        <v>30</v>
      </c>
      <c r="E38" s="154">
        <f t="shared" si="0"/>
        <v>0.28799999999999998</v>
      </c>
      <c r="F38" s="155">
        <v>12</v>
      </c>
      <c r="G38" s="156">
        <f t="shared" si="1"/>
        <v>1</v>
      </c>
      <c r="H38" s="155">
        <f t="shared" si="2"/>
        <v>12</v>
      </c>
      <c r="I38" s="157">
        <f t="shared" si="3"/>
        <v>9.5999999999999992E-3</v>
      </c>
      <c r="J38" s="166"/>
      <c r="K38" s="150">
        <f>K37+7</f>
        <v>45054</v>
      </c>
      <c r="L38" s="150">
        <f t="shared" ref="L38:L41" si="4">K38+6</f>
        <v>45060</v>
      </c>
      <c r="M38" s="169"/>
      <c r="N38" s="160" t="s">
        <v>127</v>
      </c>
      <c r="O38" s="161"/>
      <c r="P38" s="149"/>
      <c r="Q38" s="149"/>
      <c r="R38" s="149"/>
      <c r="S38" s="149"/>
      <c r="T38" s="149"/>
      <c r="U38" s="16"/>
      <c r="V38" s="2"/>
      <c r="AA38" s="93"/>
      <c r="AB38" s="98"/>
    </row>
    <row r="39" spans="1:28" s="33" customFormat="1" ht="24.75" customHeight="1">
      <c r="A39" s="15">
        <v>36</v>
      </c>
      <c r="B39" s="151" t="s">
        <v>129</v>
      </c>
      <c r="C39" s="152" t="s">
        <v>70</v>
      </c>
      <c r="D39" s="168">
        <v>30</v>
      </c>
      <c r="E39" s="154">
        <f t="shared" si="0"/>
        <v>0.28799999999999998</v>
      </c>
      <c r="F39" s="155">
        <v>12</v>
      </c>
      <c r="G39" s="156">
        <f t="shared" si="1"/>
        <v>1</v>
      </c>
      <c r="H39" s="155">
        <f t="shared" si="2"/>
        <v>12</v>
      </c>
      <c r="I39" s="157">
        <f t="shared" si="3"/>
        <v>9.5999999999999992E-3</v>
      </c>
      <c r="J39" s="166"/>
      <c r="K39" s="150">
        <f t="shared" ref="K39:K41" si="5">K38+7</f>
        <v>45061</v>
      </c>
      <c r="L39" s="150">
        <f t="shared" si="4"/>
        <v>45067</v>
      </c>
      <c r="M39" s="169"/>
      <c r="N39" s="160" t="s">
        <v>127</v>
      </c>
      <c r="O39" s="161"/>
      <c r="P39" s="149"/>
      <c r="Q39" s="149"/>
      <c r="R39" s="149"/>
      <c r="S39" s="149"/>
      <c r="T39" s="149"/>
      <c r="U39" s="16"/>
      <c r="V39" s="2"/>
      <c r="AA39" s="93"/>
      <c r="AB39" s="98"/>
    </row>
    <row r="40" spans="1:28" s="33" customFormat="1" ht="24.75" customHeight="1">
      <c r="A40" s="15">
        <v>37</v>
      </c>
      <c r="B40" s="151" t="s">
        <v>130</v>
      </c>
      <c r="C40" s="152" t="s">
        <v>70</v>
      </c>
      <c r="D40" s="168">
        <v>30</v>
      </c>
      <c r="E40" s="154">
        <f t="shared" si="0"/>
        <v>0.28799999999999998</v>
      </c>
      <c r="F40" s="155">
        <v>12</v>
      </c>
      <c r="G40" s="156">
        <f t="shared" si="1"/>
        <v>1</v>
      </c>
      <c r="H40" s="155">
        <f t="shared" si="2"/>
        <v>12</v>
      </c>
      <c r="I40" s="157">
        <f t="shared" si="3"/>
        <v>9.5999999999999992E-3</v>
      </c>
      <c r="J40" s="166"/>
      <c r="K40" s="150">
        <f t="shared" si="5"/>
        <v>45068</v>
      </c>
      <c r="L40" s="150">
        <f t="shared" si="4"/>
        <v>45074</v>
      </c>
      <c r="M40" s="169"/>
      <c r="N40" s="160" t="s">
        <v>127</v>
      </c>
      <c r="O40" s="161"/>
      <c r="P40" s="149"/>
      <c r="Q40" s="149"/>
      <c r="R40" s="149"/>
      <c r="S40" s="149"/>
      <c r="T40" s="149"/>
      <c r="U40" s="16"/>
      <c r="V40" s="2"/>
      <c r="AA40" s="93"/>
      <c r="AB40" s="98"/>
    </row>
    <row r="41" spans="1:28" s="33" customFormat="1" ht="24.75" customHeight="1">
      <c r="A41" s="15">
        <v>38</v>
      </c>
      <c r="B41" s="151" t="s">
        <v>131</v>
      </c>
      <c r="C41" s="152" t="s">
        <v>70</v>
      </c>
      <c r="D41" s="168">
        <v>30</v>
      </c>
      <c r="E41" s="154">
        <f t="shared" si="0"/>
        <v>0.28799999999999998</v>
      </c>
      <c r="F41" s="155">
        <v>12</v>
      </c>
      <c r="G41" s="156">
        <f t="shared" si="1"/>
        <v>1</v>
      </c>
      <c r="H41" s="155">
        <f t="shared" si="2"/>
        <v>12</v>
      </c>
      <c r="I41" s="157">
        <f t="shared" si="3"/>
        <v>9.5999999999999992E-3</v>
      </c>
      <c r="J41" s="166"/>
      <c r="K41" s="150">
        <f t="shared" si="5"/>
        <v>45075</v>
      </c>
      <c r="L41" s="150">
        <f t="shared" si="4"/>
        <v>45081</v>
      </c>
      <c r="M41" s="169"/>
      <c r="N41" s="160" t="s">
        <v>127</v>
      </c>
      <c r="O41" s="161"/>
      <c r="P41" s="149"/>
      <c r="Q41" s="149"/>
      <c r="R41" s="149"/>
      <c r="S41" s="149"/>
      <c r="T41" s="149"/>
      <c r="U41" s="16"/>
      <c r="V41" s="2"/>
      <c r="AA41" s="93"/>
      <c r="AB41" s="98"/>
    </row>
    <row r="42" spans="1:28" s="33" customFormat="1" ht="24.75" customHeight="1">
      <c r="A42" s="15" t="s">
        <v>132</v>
      </c>
      <c r="B42" s="151" t="s">
        <v>133</v>
      </c>
      <c r="C42" s="152" t="s">
        <v>24</v>
      </c>
      <c r="D42" s="155">
        <v>16</v>
      </c>
      <c r="E42" s="154">
        <f t="shared" ref="E42:E59" si="6">F42/25*D42*G42/50</f>
        <v>1.2287999999999999</v>
      </c>
      <c r="F42" s="155">
        <v>6</v>
      </c>
      <c r="G42" s="156">
        <v>16</v>
      </c>
      <c r="H42" s="155">
        <f t="shared" ref="H42:H59" si="7">F42*G42</f>
        <v>96</v>
      </c>
      <c r="I42" s="157">
        <f t="shared" ref="I42:I59" si="8">F42/25*G42/50</f>
        <v>7.6799999999999993E-2</v>
      </c>
      <c r="J42" s="166"/>
      <c r="K42" s="170">
        <v>45110</v>
      </c>
      <c r="L42" s="170"/>
      <c r="M42" s="169"/>
      <c r="N42" s="263" t="s">
        <v>134</v>
      </c>
      <c r="O42" s="161"/>
      <c r="P42" s="149"/>
      <c r="Q42" s="149"/>
      <c r="R42" s="149"/>
      <c r="S42" s="149"/>
      <c r="T42" s="149"/>
      <c r="U42" s="16"/>
      <c r="V42" s="2"/>
      <c r="AA42" s="93"/>
      <c r="AB42" s="98"/>
    </row>
    <row r="43" spans="1:28" s="33" customFormat="1" ht="24.95" customHeight="1">
      <c r="A43" s="15" t="s">
        <v>135</v>
      </c>
      <c r="B43" s="151" t="s">
        <v>136</v>
      </c>
      <c r="C43" s="152" t="s">
        <v>24</v>
      </c>
      <c r="D43" s="155">
        <v>16</v>
      </c>
      <c r="E43" s="154">
        <f t="shared" si="6"/>
        <v>0.25600000000000001</v>
      </c>
      <c r="F43" s="155">
        <v>4</v>
      </c>
      <c r="G43" s="156">
        <v>5</v>
      </c>
      <c r="H43" s="155">
        <f t="shared" si="7"/>
        <v>20</v>
      </c>
      <c r="I43" s="157">
        <f t="shared" si="8"/>
        <v>1.6E-2</v>
      </c>
      <c r="J43" s="166"/>
      <c r="K43" s="158">
        <v>45047</v>
      </c>
      <c r="L43" s="158">
        <v>45079</v>
      </c>
      <c r="M43" s="169"/>
      <c r="N43" s="263" t="s">
        <v>137</v>
      </c>
      <c r="O43" s="161"/>
      <c r="P43" s="149"/>
      <c r="Q43" s="149"/>
      <c r="R43" s="149"/>
      <c r="S43" s="149"/>
      <c r="T43" s="149"/>
      <c r="U43" s="16"/>
      <c r="V43" s="2"/>
      <c r="AA43" s="93"/>
      <c r="AB43" s="98"/>
    </row>
    <row r="44" spans="1:28" s="33" customFormat="1" ht="24.95" customHeight="1">
      <c r="A44" s="15" t="s">
        <v>138</v>
      </c>
      <c r="B44" s="151" t="s">
        <v>139</v>
      </c>
      <c r="C44" s="152" t="s">
        <v>24</v>
      </c>
      <c r="D44" s="155">
        <v>16</v>
      </c>
      <c r="E44" s="154">
        <f t="shared" si="6"/>
        <v>0.44800000000000006</v>
      </c>
      <c r="F44" s="155">
        <v>5</v>
      </c>
      <c r="G44" s="156">
        <v>7</v>
      </c>
      <c r="H44" s="155">
        <f t="shared" si="7"/>
        <v>35</v>
      </c>
      <c r="I44" s="157">
        <f t="shared" si="8"/>
        <v>2.8000000000000004E-2</v>
      </c>
      <c r="J44" s="166"/>
      <c r="K44" s="158">
        <v>45047</v>
      </c>
      <c r="L44" s="158">
        <v>45093</v>
      </c>
      <c r="M44" s="169"/>
      <c r="N44" s="263" t="s">
        <v>137</v>
      </c>
      <c r="O44" s="161"/>
      <c r="P44" s="149"/>
      <c r="Q44" s="149"/>
      <c r="R44" s="149"/>
      <c r="S44" s="149"/>
      <c r="T44" s="149"/>
      <c r="U44" s="16"/>
      <c r="V44" s="2"/>
      <c r="AA44" s="93"/>
      <c r="AB44" s="98"/>
    </row>
    <row r="45" spans="1:28" s="33" customFormat="1" ht="24.95" customHeight="1">
      <c r="A45" s="15" t="s">
        <v>140</v>
      </c>
      <c r="B45" s="151" t="s">
        <v>141</v>
      </c>
      <c r="C45" s="152" t="s">
        <v>24</v>
      </c>
      <c r="D45" s="155">
        <v>16</v>
      </c>
      <c r="E45" s="154">
        <f t="shared" si="6"/>
        <v>0.25600000000000001</v>
      </c>
      <c r="F45" s="155">
        <v>4</v>
      </c>
      <c r="G45" s="156">
        <v>5</v>
      </c>
      <c r="H45" s="155">
        <f t="shared" si="7"/>
        <v>20</v>
      </c>
      <c r="I45" s="157">
        <f t="shared" si="8"/>
        <v>1.6E-2</v>
      </c>
      <c r="J45" s="166"/>
      <c r="K45" s="158">
        <v>45026</v>
      </c>
      <c r="L45" s="158">
        <v>45058</v>
      </c>
      <c r="M45" s="169"/>
      <c r="N45" s="263" t="s">
        <v>142</v>
      </c>
      <c r="O45" s="161"/>
      <c r="P45" s="149"/>
      <c r="Q45" s="149"/>
      <c r="R45" s="149"/>
      <c r="S45" s="149"/>
      <c r="T45" s="149"/>
      <c r="U45" s="16"/>
      <c r="V45" s="2"/>
      <c r="AA45" s="93"/>
      <c r="AB45" s="98"/>
    </row>
    <row r="46" spans="1:28" s="33" customFormat="1" ht="24.95" customHeight="1">
      <c r="A46" s="15" t="s">
        <v>143</v>
      </c>
      <c r="B46" s="151" t="s">
        <v>144</v>
      </c>
      <c r="C46" s="152" t="s">
        <v>24</v>
      </c>
      <c r="D46" s="155">
        <v>16</v>
      </c>
      <c r="E46" s="154">
        <f t="shared" si="6"/>
        <v>0.25600000000000001</v>
      </c>
      <c r="F46" s="155">
        <v>4</v>
      </c>
      <c r="G46" s="156">
        <v>5</v>
      </c>
      <c r="H46" s="155">
        <f t="shared" si="7"/>
        <v>20</v>
      </c>
      <c r="I46" s="157">
        <f t="shared" si="8"/>
        <v>1.6E-2</v>
      </c>
      <c r="J46" s="166"/>
      <c r="K46" s="158">
        <v>45061</v>
      </c>
      <c r="L46" s="158">
        <v>45093</v>
      </c>
      <c r="M46" s="169"/>
      <c r="N46" s="263" t="s">
        <v>142</v>
      </c>
      <c r="O46" s="161"/>
      <c r="P46" s="149"/>
      <c r="Q46" s="149"/>
      <c r="R46" s="149"/>
      <c r="S46" s="149"/>
      <c r="T46" s="149"/>
      <c r="U46" s="16"/>
      <c r="V46" s="2"/>
      <c r="AA46" s="93"/>
      <c r="AB46" s="98"/>
    </row>
    <row r="47" spans="1:28" s="33" customFormat="1" ht="24.95" customHeight="1">
      <c r="A47" s="15" t="s">
        <v>145</v>
      </c>
      <c r="B47" s="151" t="s">
        <v>146</v>
      </c>
      <c r="C47" s="152" t="s">
        <v>24</v>
      </c>
      <c r="D47" s="155">
        <v>16</v>
      </c>
      <c r="E47" s="154">
        <f t="shared" si="6"/>
        <v>0.44800000000000006</v>
      </c>
      <c r="F47" s="155">
        <v>5</v>
      </c>
      <c r="G47" s="156">
        <v>7</v>
      </c>
      <c r="H47" s="155">
        <f t="shared" si="7"/>
        <v>35</v>
      </c>
      <c r="I47" s="157">
        <f t="shared" si="8"/>
        <v>2.8000000000000004E-2</v>
      </c>
      <c r="J47" s="166"/>
      <c r="K47" s="158">
        <v>45096</v>
      </c>
      <c r="L47" s="158">
        <v>45142</v>
      </c>
      <c r="M47" s="169"/>
      <c r="N47" s="263" t="s">
        <v>137</v>
      </c>
      <c r="O47" s="161"/>
      <c r="P47" s="149"/>
      <c r="Q47" s="149"/>
      <c r="R47" s="149"/>
      <c r="S47" s="149"/>
      <c r="T47" s="149"/>
      <c r="U47" s="16"/>
      <c r="V47" s="2"/>
      <c r="AA47" s="93"/>
      <c r="AB47" s="98"/>
    </row>
    <row r="48" spans="1:28" s="33" customFormat="1" ht="24.95" customHeight="1">
      <c r="A48" s="15" t="s">
        <v>147</v>
      </c>
      <c r="B48" s="151" t="s">
        <v>148</v>
      </c>
      <c r="C48" s="152" t="s">
        <v>24</v>
      </c>
      <c r="D48" s="155">
        <v>16</v>
      </c>
      <c r="E48" s="154">
        <f t="shared" si="6"/>
        <v>0.62720000000000009</v>
      </c>
      <c r="F48" s="155">
        <v>7</v>
      </c>
      <c r="G48" s="156">
        <v>7</v>
      </c>
      <c r="H48" s="155">
        <f t="shared" si="7"/>
        <v>49</v>
      </c>
      <c r="I48" s="157">
        <f t="shared" si="8"/>
        <v>3.9200000000000006E-2</v>
      </c>
      <c r="J48" s="166"/>
      <c r="K48" s="158">
        <v>45026</v>
      </c>
      <c r="L48" s="158">
        <v>45072</v>
      </c>
      <c r="M48" s="169"/>
      <c r="N48" s="263" t="s">
        <v>149</v>
      </c>
      <c r="O48" s="161"/>
      <c r="P48" s="149"/>
      <c r="Q48" s="149"/>
      <c r="R48" s="149"/>
      <c r="S48" s="149"/>
      <c r="T48" s="149"/>
      <c r="U48" s="16"/>
      <c r="V48" s="2"/>
      <c r="AA48" s="93"/>
      <c r="AB48" s="98"/>
    </row>
    <row r="49" spans="1:28" s="33" customFormat="1" ht="24.95" customHeight="1">
      <c r="A49" s="15" t="s">
        <v>150</v>
      </c>
      <c r="B49" s="151" t="s">
        <v>151</v>
      </c>
      <c r="C49" s="152" t="s">
        <v>24</v>
      </c>
      <c r="D49" s="155">
        <v>16</v>
      </c>
      <c r="E49" s="154">
        <f t="shared" si="6"/>
        <v>0.62720000000000009</v>
      </c>
      <c r="F49" s="155">
        <v>7</v>
      </c>
      <c r="G49" s="156">
        <v>7</v>
      </c>
      <c r="H49" s="155">
        <f t="shared" si="7"/>
        <v>49</v>
      </c>
      <c r="I49" s="157">
        <f t="shared" si="8"/>
        <v>3.9200000000000006E-2</v>
      </c>
      <c r="J49" s="166"/>
      <c r="K49" s="158">
        <v>45075</v>
      </c>
      <c r="L49" s="158">
        <v>45121</v>
      </c>
      <c r="M49" s="169"/>
      <c r="N49" s="263" t="s">
        <v>149</v>
      </c>
      <c r="O49" s="161"/>
      <c r="P49" s="149"/>
      <c r="Q49" s="149"/>
      <c r="R49" s="149"/>
      <c r="S49" s="149"/>
      <c r="T49" s="149"/>
      <c r="U49" s="16"/>
      <c r="V49" s="2"/>
      <c r="AA49" s="93"/>
      <c r="AB49" s="98"/>
    </row>
    <row r="50" spans="1:28" s="33" customFormat="1" ht="24.95" customHeight="1">
      <c r="A50" s="15" t="s">
        <v>152</v>
      </c>
      <c r="B50" s="171" t="s">
        <v>153</v>
      </c>
      <c r="C50" s="152" t="s">
        <v>24</v>
      </c>
      <c r="D50" s="155">
        <v>16</v>
      </c>
      <c r="E50" s="154">
        <f t="shared" si="6"/>
        <v>7.6799999999999993E-2</v>
      </c>
      <c r="F50" s="155">
        <v>3</v>
      </c>
      <c r="G50" s="156">
        <v>2</v>
      </c>
      <c r="H50" s="155">
        <f t="shared" si="7"/>
        <v>6</v>
      </c>
      <c r="I50" s="157">
        <f t="shared" si="8"/>
        <v>4.7999999999999996E-3</v>
      </c>
      <c r="J50" s="166"/>
      <c r="K50" s="158">
        <v>45019</v>
      </c>
      <c r="L50" s="158">
        <v>45021</v>
      </c>
      <c r="M50" s="169"/>
      <c r="N50" s="263" t="s">
        <v>154</v>
      </c>
      <c r="O50" s="161"/>
      <c r="P50" s="149"/>
      <c r="Q50" s="149"/>
      <c r="R50" s="149"/>
      <c r="S50" s="149"/>
      <c r="T50" s="149"/>
      <c r="U50" s="16"/>
      <c r="V50" s="2"/>
      <c r="AA50" s="93"/>
      <c r="AB50" s="98"/>
    </row>
    <row r="51" spans="1:28" s="33" customFormat="1" ht="24.95" customHeight="1">
      <c r="A51" s="15" t="s">
        <v>155</v>
      </c>
      <c r="B51" s="171" t="s">
        <v>156</v>
      </c>
      <c r="C51" s="152" t="s">
        <v>24</v>
      </c>
      <c r="D51" s="155">
        <v>16</v>
      </c>
      <c r="E51" s="154">
        <f t="shared" si="6"/>
        <v>3.8399999999999997E-2</v>
      </c>
      <c r="F51" s="155">
        <v>3</v>
      </c>
      <c r="G51" s="156">
        <v>1</v>
      </c>
      <c r="H51" s="155">
        <f t="shared" si="7"/>
        <v>3</v>
      </c>
      <c r="I51" s="157">
        <f t="shared" si="8"/>
        <v>2.3999999999999998E-3</v>
      </c>
      <c r="J51" s="166"/>
      <c r="K51" s="158">
        <v>45027</v>
      </c>
      <c r="L51" s="158">
        <v>45028</v>
      </c>
      <c r="M51" s="169"/>
      <c r="N51" s="263" t="s">
        <v>154</v>
      </c>
      <c r="O51" s="161"/>
      <c r="P51" s="149"/>
      <c r="Q51" s="149"/>
      <c r="R51" s="149"/>
      <c r="S51" s="149"/>
      <c r="T51" s="149"/>
      <c r="U51" s="16"/>
      <c r="V51" s="2"/>
      <c r="AA51" s="93"/>
      <c r="AB51" s="98"/>
    </row>
    <row r="52" spans="1:28" s="33" customFormat="1" ht="24.95" customHeight="1">
      <c r="A52" s="15" t="s">
        <v>157</v>
      </c>
      <c r="B52" s="171" t="s">
        <v>158</v>
      </c>
      <c r="C52" s="152" t="s">
        <v>24</v>
      </c>
      <c r="D52" s="155">
        <v>16</v>
      </c>
      <c r="E52" s="154">
        <f t="shared" si="6"/>
        <v>2.5600000000000001E-2</v>
      </c>
      <c r="F52" s="155">
        <v>2</v>
      </c>
      <c r="G52" s="156">
        <v>1</v>
      </c>
      <c r="H52" s="155">
        <f t="shared" si="7"/>
        <v>2</v>
      </c>
      <c r="I52" s="157">
        <f t="shared" si="8"/>
        <v>1.6000000000000001E-3</v>
      </c>
      <c r="J52" s="166"/>
      <c r="K52" s="158">
        <v>45033</v>
      </c>
      <c r="L52" s="158">
        <v>45036</v>
      </c>
      <c r="M52" s="169"/>
      <c r="N52" s="263" t="s">
        <v>154</v>
      </c>
      <c r="O52" s="161"/>
      <c r="P52" s="149"/>
      <c r="Q52" s="149"/>
      <c r="R52" s="149"/>
      <c r="S52" s="149"/>
      <c r="T52" s="149"/>
      <c r="U52" s="16"/>
      <c r="V52" s="2"/>
      <c r="AA52" s="93"/>
      <c r="AB52" s="98"/>
    </row>
    <row r="53" spans="1:28" s="33" customFormat="1" ht="24.95" customHeight="1">
      <c r="A53" s="15" t="s">
        <v>159</v>
      </c>
      <c r="B53" s="171" t="s">
        <v>160</v>
      </c>
      <c r="C53" s="152" t="s">
        <v>24</v>
      </c>
      <c r="D53" s="155">
        <v>16</v>
      </c>
      <c r="E53" s="154">
        <f t="shared" si="6"/>
        <v>3.8399999999999997E-2</v>
      </c>
      <c r="F53" s="155">
        <v>3</v>
      </c>
      <c r="G53" s="156">
        <v>1</v>
      </c>
      <c r="H53" s="155">
        <f t="shared" si="7"/>
        <v>3</v>
      </c>
      <c r="I53" s="157">
        <f t="shared" si="8"/>
        <v>2.3999999999999998E-3</v>
      </c>
      <c r="J53" s="166"/>
      <c r="K53" s="158">
        <v>45047</v>
      </c>
      <c r="L53" s="158">
        <v>45049</v>
      </c>
      <c r="M53" s="169"/>
      <c r="N53" s="263" t="s">
        <v>154</v>
      </c>
      <c r="O53" s="161"/>
      <c r="P53" s="149"/>
      <c r="Q53" s="149"/>
      <c r="R53" s="149"/>
      <c r="S53" s="149"/>
      <c r="T53" s="149"/>
      <c r="U53" s="16"/>
      <c r="V53" s="2"/>
      <c r="AA53" s="93"/>
      <c r="AB53" s="98"/>
    </row>
    <row r="54" spans="1:28" s="33" customFormat="1" ht="24.95" customHeight="1">
      <c r="A54" s="15" t="s">
        <v>161</v>
      </c>
      <c r="B54" s="171" t="s">
        <v>162</v>
      </c>
      <c r="C54" s="152" t="s">
        <v>24</v>
      </c>
      <c r="D54" s="155">
        <v>16</v>
      </c>
      <c r="E54" s="154">
        <f t="shared" si="6"/>
        <v>3.8399999999999997E-2</v>
      </c>
      <c r="F54" s="155">
        <v>3</v>
      </c>
      <c r="G54" s="156">
        <v>1</v>
      </c>
      <c r="H54" s="155">
        <f t="shared" si="7"/>
        <v>3</v>
      </c>
      <c r="I54" s="157">
        <f t="shared" si="8"/>
        <v>2.3999999999999998E-3</v>
      </c>
      <c r="J54" s="166"/>
      <c r="K54" s="158">
        <v>45040</v>
      </c>
      <c r="L54" s="158">
        <v>45042</v>
      </c>
      <c r="M54" s="169"/>
      <c r="N54" s="263" t="s">
        <v>154</v>
      </c>
      <c r="O54" s="161"/>
      <c r="P54" s="149"/>
      <c r="Q54" s="149"/>
      <c r="R54" s="149"/>
      <c r="S54" s="149"/>
      <c r="T54" s="149"/>
      <c r="U54" s="16"/>
      <c r="V54" s="2"/>
      <c r="AA54" s="93"/>
      <c r="AB54" s="98"/>
    </row>
    <row r="55" spans="1:28" s="33" customFormat="1" ht="24.95" customHeight="1">
      <c r="A55" s="15" t="s">
        <v>163</v>
      </c>
      <c r="B55" s="171" t="s">
        <v>164</v>
      </c>
      <c r="C55" s="152" t="s">
        <v>24</v>
      </c>
      <c r="D55" s="155">
        <v>16</v>
      </c>
      <c r="E55" s="154">
        <f t="shared" si="6"/>
        <v>2.5600000000000001E-2</v>
      </c>
      <c r="F55" s="155">
        <v>2</v>
      </c>
      <c r="G55" s="156">
        <v>1</v>
      </c>
      <c r="H55" s="155">
        <f t="shared" si="7"/>
        <v>2</v>
      </c>
      <c r="I55" s="157">
        <f t="shared" si="8"/>
        <v>1.6000000000000001E-3</v>
      </c>
      <c r="J55" s="166"/>
      <c r="K55" s="158">
        <v>45054</v>
      </c>
      <c r="L55" s="158">
        <v>45057</v>
      </c>
      <c r="M55" s="169"/>
      <c r="N55" s="263" t="s">
        <v>154</v>
      </c>
      <c r="O55" s="161"/>
      <c r="P55" s="149"/>
      <c r="Q55" s="149"/>
      <c r="R55" s="149"/>
      <c r="S55" s="149"/>
      <c r="T55" s="149"/>
      <c r="U55" s="16"/>
      <c r="V55" s="2"/>
      <c r="AA55" s="93"/>
      <c r="AB55" s="98"/>
    </row>
    <row r="56" spans="1:28" s="33" customFormat="1" ht="24.95" customHeight="1">
      <c r="A56" s="15" t="s">
        <v>165</v>
      </c>
      <c r="B56" s="171" t="s">
        <v>166</v>
      </c>
      <c r="C56" s="152" t="s">
        <v>24</v>
      </c>
      <c r="D56" s="155">
        <v>16</v>
      </c>
      <c r="E56" s="154">
        <f t="shared" si="6"/>
        <v>3.8399999999999997E-2</v>
      </c>
      <c r="F56" s="155">
        <v>3</v>
      </c>
      <c r="G56" s="156">
        <v>1</v>
      </c>
      <c r="H56" s="155">
        <f t="shared" si="7"/>
        <v>3</v>
      </c>
      <c r="I56" s="157">
        <f t="shared" si="8"/>
        <v>2.3999999999999998E-3</v>
      </c>
      <c r="J56" s="166"/>
      <c r="K56" s="158">
        <v>45096</v>
      </c>
      <c r="L56" s="158">
        <v>45098</v>
      </c>
      <c r="M56" s="169"/>
      <c r="N56" s="263" t="s">
        <v>154</v>
      </c>
      <c r="O56" s="161"/>
      <c r="P56" s="149"/>
      <c r="Q56" s="149"/>
      <c r="R56" s="149"/>
      <c r="S56" s="149"/>
      <c r="T56" s="149"/>
      <c r="U56" s="16"/>
      <c r="V56" s="2"/>
      <c r="AA56" s="93"/>
      <c r="AB56" s="98"/>
    </row>
    <row r="57" spans="1:28" s="33" customFormat="1" ht="24.95" customHeight="1">
      <c r="A57" s="15" t="s">
        <v>167</v>
      </c>
      <c r="B57" s="171" t="s">
        <v>168</v>
      </c>
      <c r="C57" s="152" t="s">
        <v>24</v>
      </c>
      <c r="D57" s="155">
        <v>16</v>
      </c>
      <c r="E57" s="154">
        <f t="shared" si="6"/>
        <v>3.8399999999999997E-2</v>
      </c>
      <c r="F57" s="155">
        <v>3</v>
      </c>
      <c r="G57" s="156">
        <v>1</v>
      </c>
      <c r="H57" s="155">
        <f t="shared" si="7"/>
        <v>3</v>
      </c>
      <c r="I57" s="157">
        <f t="shared" si="8"/>
        <v>2.3999999999999998E-3</v>
      </c>
      <c r="J57" s="166"/>
      <c r="K57" s="158">
        <v>45089</v>
      </c>
      <c r="L57" s="158">
        <v>45091</v>
      </c>
      <c r="M57" s="169"/>
      <c r="N57" s="263" t="s">
        <v>154</v>
      </c>
      <c r="O57" s="161"/>
      <c r="P57" s="149"/>
      <c r="Q57" s="149"/>
      <c r="R57" s="149"/>
      <c r="S57" s="149"/>
      <c r="T57" s="149"/>
      <c r="U57" s="16"/>
      <c r="V57" s="2"/>
      <c r="AA57" s="93"/>
      <c r="AB57" s="98"/>
    </row>
    <row r="58" spans="1:28" s="33" customFormat="1" ht="24.95" customHeight="1">
      <c r="A58" s="15" t="s">
        <v>169</v>
      </c>
      <c r="B58" s="171" t="s">
        <v>170</v>
      </c>
      <c r="C58" s="152" t="s">
        <v>24</v>
      </c>
      <c r="D58" s="155">
        <v>16</v>
      </c>
      <c r="E58" s="154">
        <f t="shared" si="6"/>
        <v>2.5600000000000001E-2</v>
      </c>
      <c r="F58" s="155">
        <v>2</v>
      </c>
      <c r="G58" s="156">
        <v>1</v>
      </c>
      <c r="H58" s="155">
        <f t="shared" si="7"/>
        <v>2</v>
      </c>
      <c r="I58" s="157">
        <f t="shared" si="8"/>
        <v>1.6000000000000001E-3</v>
      </c>
      <c r="J58" s="166"/>
      <c r="K58" s="158">
        <v>45103</v>
      </c>
      <c r="L58" s="158">
        <v>45106</v>
      </c>
      <c r="M58" s="169"/>
      <c r="N58" s="263" t="s">
        <v>154</v>
      </c>
      <c r="O58" s="161"/>
      <c r="P58" s="149"/>
      <c r="Q58" s="149"/>
      <c r="R58" s="149"/>
      <c r="S58" s="149"/>
      <c r="T58" s="149"/>
      <c r="U58" s="16"/>
      <c r="V58" s="2"/>
      <c r="AA58" s="93"/>
      <c r="AB58" s="98"/>
    </row>
    <row r="59" spans="1:28" s="33" customFormat="1" ht="24.95" customHeight="1">
      <c r="A59" s="15" t="s">
        <v>171</v>
      </c>
      <c r="B59" s="151" t="s">
        <v>172</v>
      </c>
      <c r="C59" s="152" t="s">
        <v>70</v>
      </c>
      <c r="D59" s="233">
        <v>16</v>
      </c>
      <c r="E59" s="154">
        <f t="shared" si="6"/>
        <v>3.8399999999999997E-2</v>
      </c>
      <c r="F59" s="155">
        <v>3</v>
      </c>
      <c r="G59" s="156">
        <v>1</v>
      </c>
      <c r="H59" s="155">
        <f t="shared" si="7"/>
        <v>3</v>
      </c>
      <c r="I59" s="157">
        <f t="shared" si="8"/>
        <v>2.3999999999999998E-3</v>
      </c>
      <c r="J59" s="166"/>
      <c r="K59" s="150">
        <v>45021</v>
      </c>
      <c r="L59" s="150">
        <v>45022</v>
      </c>
      <c r="M59" s="169"/>
      <c r="N59" s="263" t="s">
        <v>137</v>
      </c>
      <c r="O59" s="161"/>
      <c r="P59" s="149"/>
      <c r="Q59" s="149"/>
      <c r="R59" s="149"/>
      <c r="S59" s="149"/>
      <c r="T59" s="149"/>
      <c r="U59" s="16"/>
      <c r="V59" s="2"/>
      <c r="AA59" s="93"/>
      <c r="AB59" s="98"/>
    </row>
    <row r="60" spans="1:28" s="33" customFormat="1" ht="24.95" customHeight="1">
      <c r="A60" s="39"/>
      <c r="B60" s="172" t="s">
        <v>173</v>
      </c>
      <c r="C60" s="173"/>
      <c r="D60" s="174">
        <f>-(SUMIF(B4:B59,"*SEM*",D4:D59))</f>
        <v>-166</v>
      </c>
      <c r="E60" s="175"/>
      <c r="F60" s="176"/>
      <c r="G60" s="177"/>
      <c r="H60" s="176"/>
      <c r="I60" s="175"/>
      <c r="J60" s="166"/>
      <c r="K60" s="178"/>
      <c r="L60" s="178"/>
      <c r="M60" s="178"/>
      <c r="N60" s="179"/>
      <c r="O60" s="180"/>
      <c r="P60" s="149"/>
      <c r="Q60" s="149"/>
      <c r="R60" s="149"/>
      <c r="S60" s="149"/>
      <c r="T60" s="149"/>
      <c r="U60" s="16"/>
      <c r="V60" s="2"/>
      <c r="AA60" s="93"/>
      <c r="AB60" s="98"/>
    </row>
    <row r="61" spans="1:28" s="33" customFormat="1" ht="24.95" customHeight="1">
      <c r="A61" s="140"/>
      <c r="B61" s="172" t="s">
        <v>174</v>
      </c>
      <c r="C61" s="173"/>
      <c r="D61" s="181">
        <f>SUM(D4:D60)</f>
        <v>902</v>
      </c>
      <c r="E61" s="181">
        <f>SUM(E4:E59)</f>
        <v>55.779200000000024</v>
      </c>
      <c r="F61" s="181"/>
      <c r="G61" s="182"/>
      <c r="H61" s="181">
        <f>SUM(H4:H59)</f>
        <v>3736</v>
      </c>
      <c r="I61" s="181">
        <f>SUM(I4:I59)</f>
        <v>2.9888000000000008</v>
      </c>
      <c r="J61" s="149"/>
      <c r="K61" s="149"/>
      <c r="L61" s="149"/>
      <c r="M61" s="149"/>
      <c r="N61" s="183"/>
      <c r="O61" s="149"/>
      <c r="P61" s="149"/>
      <c r="Q61" s="149"/>
      <c r="R61" s="149"/>
      <c r="S61" s="149"/>
      <c r="T61" s="149"/>
      <c r="U61" s="16"/>
      <c r="V61" s="2"/>
      <c r="AA61" s="93"/>
      <c r="AB61" s="98"/>
    </row>
    <row r="62" spans="1:28">
      <c r="A62" s="20"/>
      <c r="B62" s="25"/>
      <c r="C62" s="60"/>
      <c r="D62" s="61"/>
      <c r="E62" s="83"/>
      <c r="F62" s="61"/>
      <c r="G62" s="106"/>
      <c r="H62" s="61"/>
      <c r="I62" s="61"/>
      <c r="J62" s="143"/>
      <c r="K62" s="28"/>
      <c r="L62" s="29"/>
      <c r="M62" s="17"/>
      <c r="N62" s="49"/>
      <c r="O62" s="25"/>
      <c r="P62" s="18"/>
      <c r="Q62" s="18"/>
      <c r="R62" s="18"/>
      <c r="S62" s="18"/>
      <c r="T62" s="18"/>
      <c r="AB62" s="19"/>
    </row>
    <row r="63" spans="1:28">
      <c r="AB63" s="19"/>
    </row>
  </sheetData>
  <autoFilter ref="K3:T3" xr:uid="{FD9BC867-7C6D-498F-8008-480FD47309E1}"/>
  <mergeCells count="4">
    <mergeCell ref="C1:T1"/>
    <mergeCell ref="B2:I2"/>
    <mergeCell ref="K2:T2"/>
    <mergeCell ref="W2:X2"/>
  </mergeCells>
  <dataValidations count="2">
    <dataValidation type="list" allowBlank="1" showInputMessage="1" showErrorMessage="1" sqref="M27" xr:uid="{203B23CE-7332-42A8-A239-CB2C8F279912}">
      <formula1>$AA$4:$AA$10</formula1>
    </dataValidation>
    <dataValidation type="list" allowBlank="1" showInputMessage="1" showErrorMessage="1" sqref="M4:M26 M28:M59" xr:uid="{307DA7A4-13C4-46C1-9F02-93518218B164}">
      <formula1>$AA$4:$AA$9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3218-FE08-4FB5-9531-A19F87EB5D15}">
  <sheetPr>
    <tabColor rgb="FFC00000"/>
  </sheetPr>
  <dimension ref="A1:AA55"/>
  <sheetViews>
    <sheetView zoomScale="70" zoomScaleNormal="70" workbookViewId="0">
      <pane xSplit="2" ySplit="3" topLeftCell="C4" activePane="bottomRight" state="frozen"/>
      <selection pane="bottomRight" activeCell="B4" sqref="B4"/>
      <selection pane="bottomLeft" activeCell="A4" sqref="A4"/>
      <selection pane="topRight" activeCell="C1" sqref="C1"/>
    </sheetView>
  </sheetViews>
  <sheetFormatPr defaultColWidth="9.140625" defaultRowHeight="14.45"/>
  <cols>
    <col min="1" max="1" width="9.140625" style="4"/>
    <col min="2" max="2" width="42.5703125" style="11" bestFit="1" customWidth="1"/>
    <col min="3" max="3" width="15" style="62" customWidth="1"/>
    <col min="4" max="4" width="15.7109375" style="63" customWidth="1"/>
    <col min="5" max="5" width="15.7109375" style="84" customWidth="1"/>
    <col min="6" max="9" width="15.7109375" style="63" customWidth="1"/>
    <col min="10" max="10" width="5.7109375" style="19" customWidth="1"/>
    <col min="11" max="11" width="10.7109375" style="26" customWidth="1"/>
    <col min="12" max="12" width="10.7109375" style="27" customWidth="1"/>
    <col min="13" max="13" width="20.7109375" style="12" customWidth="1"/>
    <col min="14" max="14" width="22.85546875" style="50" bestFit="1" customWidth="1"/>
    <col min="15" max="15" width="7.28515625" style="11" bestFit="1" customWidth="1"/>
    <col min="16" max="20" width="10.7109375" style="3" customWidth="1"/>
    <col min="21" max="21" width="5.5703125" style="3" customWidth="1"/>
    <col min="22" max="22" width="13.28515625" style="3" customWidth="1"/>
    <col min="23" max="25" width="13.85546875" style="4" customWidth="1"/>
    <col min="26" max="26" width="65.28515625" style="4" customWidth="1"/>
    <col min="27" max="27" width="25.7109375" style="11" customWidth="1"/>
    <col min="28" max="28" width="25.7109375" style="4" customWidth="1"/>
    <col min="29" max="16384" width="9.140625" style="4"/>
  </cols>
  <sheetData>
    <row r="1" spans="1:27" s="1" customFormat="1" ht="49.5" customHeight="1">
      <c r="A1" s="40"/>
      <c r="B1" s="44"/>
      <c r="C1" s="291" t="s">
        <v>0</v>
      </c>
      <c r="D1" s="291"/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1"/>
      <c r="S1" s="291"/>
      <c r="T1" s="291"/>
      <c r="U1" s="42"/>
      <c r="V1" s="42"/>
      <c r="AA1" s="8"/>
    </row>
    <row r="2" spans="1:27" s="31" customFormat="1" ht="26.25" customHeight="1">
      <c r="A2" s="38"/>
      <c r="B2" s="292" t="s">
        <v>1</v>
      </c>
      <c r="C2" s="292"/>
      <c r="D2" s="292"/>
      <c r="E2" s="292"/>
      <c r="F2" s="292"/>
      <c r="G2" s="292"/>
      <c r="H2" s="292"/>
      <c r="I2" s="292"/>
      <c r="J2" s="145"/>
      <c r="K2" s="292" t="s">
        <v>2</v>
      </c>
      <c r="L2" s="292"/>
      <c r="M2" s="292"/>
      <c r="N2" s="292"/>
      <c r="O2" s="292"/>
      <c r="P2" s="292"/>
      <c r="Q2" s="292"/>
      <c r="R2" s="292"/>
      <c r="S2" s="292"/>
      <c r="T2" s="292"/>
      <c r="U2" s="30"/>
      <c r="V2" s="45"/>
      <c r="W2" s="293" t="s">
        <v>3</v>
      </c>
      <c r="X2" s="293"/>
      <c r="Y2" s="37"/>
      <c r="AA2" s="32"/>
    </row>
    <row r="3" spans="1:27" s="2" customFormat="1" ht="43.15">
      <c r="A3" s="15"/>
      <c r="B3" s="146" t="s">
        <v>5</v>
      </c>
      <c r="C3" s="147" t="s">
        <v>6</v>
      </c>
      <c r="D3" s="147" t="s">
        <v>7</v>
      </c>
      <c r="E3" s="147" t="s">
        <v>8</v>
      </c>
      <c r="F3" s="146" t="s">
        <v>9</v>
      </c>
      <c r="G3" s="146" t="s">
        <v>10</v>
      </c>
      <c r="H3" s="147" t="s">
        <v>11</v>
      </c>
      <c r="I3" s="147" t="s">
        <v>175</v>
      </c>
      <c r="J3" s="149"/>
      <c r="K3" s="150" t="s">
        <v>13</v>
      </c>
      <c r="L3" s="150" t="s">
        <v>14</v>
      </c>
      <c r="M3" s="146" t="s">
        <v>15</v>
      </c>
      <c r="N3" s="147" t="s">
        <v>16</v>
      </c>
      <c r="O3" s="147" t="s">
        <v>17</v>
      </c>
      <c r="P3" s="146" t="s">
        <v>18</v>
      </c>
      <c r="Q3" s="146" t="s">
        <v>19</v>
      </c>
      <c r="R3" s="146" t="s">
        <v>20</v>
      </c>
      <c r="S3" s="146" t="s">
        <v>21</v>
      </c>
      <c r="T3" s="146" t="s">
        <v>22</v>
      </c>
      <c r="U3" s="141"/>
      <c r="V3" s="43"/>
      <c r="AA3" s="9"/>
    </row>
    <row r="4" spans="1:27" s="2" customFormat="1" ht="24.95" customHeight="1">
      <c r="A4" s="15">
        <v>100</v>
      </c>
      <c r="B4" s="151" t="s">
        <v>176</v>
      </c>
      <c r="C4" s="152" t="s">
        <v>45</v>
      </c>
      <c r="D4" s="155">
        <v>20</v>
      </c>
      <c r="E4" s="154">
        <f>F4/25*D4*G4/50</f>
        <v>0.19200000000000003</v>
      </c>
      <c r="F4" s="155">
        <v>4</v>
      </c>
      <c r="G4" s="155">
        <v>3</v>
      </c>
      <c r="H4" s="155">
        <f>F4*G4</f>
        <v>12</v>
      </c>
      <c r="I4" s="157">
        <f>F4/25*G4/50</f>
        <v>9.5999999999999992E-3</v>
      </c>
      <c r="J4" s="149"/>
      <c r="K4" s="150">
        <v>45111</v>
      </c>
      <c r="L4" s="150">
        <v>45128</v>
      </c>
      <c r="M4" s="164" t="s">
        <v>177</v>
      </c>
      <c r="N4" s="160" t="s">
        <v>88</v>
      </c>
      <c r="O4" s="161">
        <v>1</v>
      </c>
      <c r="Q4" s="162" t="s">
        <v>28</v>
      </c>
      <c r="R4" s="184"/>
      <c r="S4" s="184"/>
      <c r="T4" s="184"/>
      <c r="U4" s="16"/>
      <c r="W4" s="23" t="s">
        <v>51</v>
      </c>
      <c r="X4" s="13"/>
      <c r="Y4" s="13"/>
      <c r="AA4" s="9" t="s">
        <v>177</v>
      </c>
    </row>
    <row r="5" spans="1:27" s="2" customFormat="1" ht="24.95" customHeight="1">
      <c r="A5" s="15">
        <v>101</v>
      </c>
      <c r="B5" s="151" t="s">
        <v>178</v>
      </c>
      <c r="C5" s="152" t="s">
        <v>45</v>
      </c>
      <c r="D5" s="155">
        <v>20</v>
      </c>
      <c r="E5" s="154">
        <f t="shared" ref="E5:E51" si="0">F5/25*D5*G5/50</f>
        <v>0.19200000000000003</v>
      </c>
      <c r="F5" s="155">
        <v>4</v>
      </c>
      <c r="G5" s="155">
        <v>3</v>
      </c>
      <c r="H5" s="155">
        <f>F5*G5</f>
        <v>12</v>
      </c>
      <c r="I5" s="157">
        <f>F5/25*G5/50</f>
        <v>9.5999999999999992E-3</v>
      </c>
      <c r="J5" s="149"/>
      <c r="K5" s="150">
        <v>45111</v>
      </c>
      <c r="L5" s="150">
        <v>45128</v>
      </c>
      <c r="M5" s="159" t="s">
        <v>25</v>
      </c>
      <c r="N5" s="160" t="s">
        <v>179</v>
      </c>
      <c r="O5" s="161">
        <v>2</v>
      </c>
      <c r="P5" s="162" t="s">
        <v>41</v>
      </c>
      <c r="Q5" s="149"/>
      <c r="R5" s="149"/>
      <c r="S5" s="149"/>
      <c r="T5" s="149"/>
      <c r="U5" s="16"/>
      <c r="W5" s="23"/>
      <c r="X5" s="13"/>
      <c r="Y5" s="13"/>
      <c r="AA5" s="9" t="s">
        <v>25</v>
      </c>
    </row>
    <row r="6" spans="1:27" s="2" customFormat="1" ht="24.95" customHeight="1">
      <c r="A6" s="15">
        <v>102</v>
      </c>
      <c r="B6" s="151" t="s">
        <v>180</v>
      </c>
      <c r="C6" s="152" t="s">
        <v>45</v>
      </c>
      <c r="D6" s="155">
        <v>20</v>
      </c>
      <c r="E6" s="154">
        <f t="shared" si="0"/>
        <v>0.19200000000000003</v>
      </c>
      <c r="F6" s="155">
        <v>4</v>
      </c>
      <c r="G6" s="155">
        <v>3</v>
      </c>
      <c r="H6" s="155">
        <f t="shared" ref="H6:H51" si="1">F6*G6</f>
        <v>12</v>
      </c>
      <c r="I6" s="157">
        <f t="shared" ref="I6:I51" si="2">F6/25*G6/50</f>
        <v>9.5999999999999992E-3</v>
      </c>
      <c r="J6" s="149"/>
      <c r="K6" s="150">
        <v>45111</v>
      </c>
      <c r="L6" s="150">
        <v>45128</v>
      </c>
      <c r="M6" s="164" t="s">
        <v>177</v>
      </c>
      <c r="N6" s="160" t="s">
        <v>80</v>
      </c>
      <c r="O6" s="161">
        <v>3</v>
      </c>
      <c r="P6" s="149"/>
      <c r="Q6" s="162" t="s">
        <v>49</v>
      </c>
      <c r="R6" s="149"/>
      <c r="S6" s="149"/>
      <c r="T6" s="149"/>
      <c r="U6" s="16"/>
      <c r="W6" s="24" t="s">
        <v>56</v>
      </c>
      <c r="X6" s="22"/>
      <c r="Y6" s="22"/>
      <c r="AA6" s="10" t="s">
        <v>181</v>
      </c>
    </row>
    <row r="7" spans="1:27" s="2" customFormat="1" ht="24.95" customHeight="1">
      <c r="A7" s="15">
        <v>103</v>
      </c>
      <c r="B7" s="151" t="s">
        <v>182</v>
      </c>
      <c r="C7" s="152" t="s">
        <v>45</v>
      </c>
      <c r="D7" s="155">
        <v>20</v>
      </c>
      <c r="E7" s="154">
        <f t="shared" si="0"/>
        <v>0.19200000000000003</v>
      </c>
      <c r="F7" s="155">
        <v>4</v>
      </c>
      <c r="G7" s="155">
        <v>3</v>
      </c>
      <c r="H7" s="155">
        <f t="shared" si="1"/>
        <v>12</v>
      </c>
      <c r="I7" s="157">
        <f t="shared" si="2"/>
        <v>9.5999999999999992E-3</v>
      </c>
      <c r="J7" s="149"/>
      <c r="K7" s="150">
        <v>45111</v>
      </c>
      <c r="L7" s="150">
        <v>45128</v>
      </c>
      <c r="M7" s="159" t="s">
        <v>25</v>
      </c>
      <c r="N7" s="160" t="s">
        <v>183</v>
      </c>
      <c r="O7" s="161">
        <v>4</v>
      </c>
      <c r="P7" s="162" t="s">
        <v>31</v>
      </c>
      <c r="Q7" s="149"/>
      <c r="R7" s="149"/>
      <c r="S7" s="149"/>
      <c r="T7" s="149"/>
      <c r="U7" s="16"/>
      <c r="AA7" s="9" t="s">
        <v>184</v>
      </c>
    </row>
    <row r="8" spans="1:27" s="2" customFormat="1" ht="24.95" customHeight="1">
      <c r="A8" s="15">
        <v>104</v>
      </c>
      <c r="B8" s="151" t="s">
        <v>185</v>
      </c>
      <c r="C8" s="152" t="s">
        <v>45</v>
      </c>
      <c r="D8" s="155">
        <v>20</v>
      </c>
      <c r="E8" s="154">
        <f t="shared" si="0"/>
        <v>0.19200000000000003</v>
      </c>
      <c r="F8" s="155">
        <v>4</v>
      </c>
      <c r="G8" s="155">
        <v>3</v>
      </c>
      <c r="H8" s="155">
        <f t="shared" si="1"/>
        <v>12</v>
      </c>
      <c r="I8" s="157">
        <f t="shared" si="2"/>
        <v>9.5999999999999992E-3</v>
      </c>
      <c r="J8" s="149"/>
      <c r="K8" s="150">
        <v>45111</v>
      </c>
      <c r="L8" s="150">
        <v>45128</v>
      </c>
      <c r="M8" s="159" t="s">
        <v>25</v>
      </c>
      <c r="N8" s="160" t="s">
        <v>179</v>
      </c>
      <c r="O8" s="161">
        <v>5</v>
      </c>
      <c r="P8" s="149"/>
      <c r="Q8" s="162" t="s">
        <v>31</v>
      </c>
      <c r="R8" s="149"/>
      <c r="S8" s="149"/>
      <c r="T8" s="149"/>
      <c r="U8" s="16"/>
      <c r="AA8" s="9" t="s">
        <v>66</v>
      </c>
    </row>
    <row r="9" spans="1:27" s="2" customFormat="1" ht="24.95" customHeight="1">
      <c r="A9" s="15">
        <v>105</v>
      </c>
      <c r="B9" s="151" t="s">
        <v>186</v>
      </c>
      <c r="C9" s="152" t="s">
        <v>45</v>
      </c>
      <c r="D9" s="155">
        <v>20</v>
      </c>
      <c r="E9" s="154">
        <f t="shared" si="0"/>
        <v>0.19200000000000003</v>
      </c>
      <c r="F9" s="155">
        <v>4</v>
      </c>
      <c r="G9" s="155">
        <v>3</v>
      </c>
      <c r="H9" s="155">
        <f t="shared" si="1"/>
        <v>12</v>
      </c>
      <c r="I9" s="157">
        <f t="shared" si="2"/>
        <v>9.5999999999999992E-3</v>
      </c>
      <c r="J9" s="149"/>
      <c r="K9" s="150">
        <v>45111</v>
      </c>
      <c r="L9" s="150">
        <v>45128</v>
      </c>
      <c r="M9" s="164" t="s">
        <v>177</v>
      </c>
      <c r="N9" s="160" t="s">
        <v>120</v>
      </c>
      <c r="O9" s="161">
        <v>6</v>
      </c>
      <c r="P9" s="162" t="s">
        <v>31</v>
      </c>
      <c r="Q9" s="149"/>
      <c r="R9" s="149"/>
      <c r="S9" s="149"/>
      <c r="T9" s="149"/>
      <c r="U9" s="16"/>
      <c r="AA9" s="9" t="s">
        <v>37</v>
      </c>
    </row>
    <row r="10" spans="1:27" s="2" customFormat="1" ht="24.95" customHeight="1">
      <c r="A10" s="15">
        <v>106</v>
      </c>
      <c r="B10" s="151" t="s">
        <v>187</v>
      </c>
      <c r="C10" s="152" t="s">
        <v>45</v>
      </c>
      <c r="D10" s="155">
        <v>20</v>
      </c>
      <c r="E10" s="154">
        <f t="shared" si="0"/>
        <v>0.19200000000000003</v>
      </c>
      <c r="F10" s="155">
        <v>4</v>
      </c>
      <c r="G10" s="155">
        <v>3</v>
      </c>
      <c r="H10" s="155">
        <f t="shared" si="1"/>
        <v>12</v>
      </c>
      <c r="I10" s="157">
        <f t="shared" si="2"/>
        <v>9.5999999999999992E-3</v>
      </c>
      <c r="J10" s="149"/>
      <c r="K10" s="150">
        <v>45111</v>
      </c>
      <c r="L10" s="150">
        <v>45128</v>
      </c>
      <c r="M10" s="164" t="s">
        <v>177</v>
      </c>
      <c r="N10" s="160" t="s">
        <v>120</v>
      </c>
      <c r="O10" s="161">
        <v>7</v>
      </c>
      <c r="P10" s="149"/>
      <c r="Q10" s="162" t="s">
        <v>31</v>
      </c>
      <c r="R10" s="149"/>
      <c r="S10" s="149"/>
      <c r="T10" s="149"/>
      <c r="U10" s="16"/>
      <c r="AA10" s="9" t="s">
        <v>57</v>
      </c>
    </row>
    <row r="11" spans="1:27" s="2" customFormat="1" ht="24.95" customHeight="1">
      <c r="A11" s="15">
        <v>107</v>
      </c>
      <c r="B11" s="151" t="s">
        <v>188</v>
      </c>
      <c r="C11" s="152" t="s">
        <v>45</v>
      </c>
      <c r="D11" s="155">
        <v>20</v>
      </c>
      <c r="E11" s="154">
        <f t="shared" si="0"/>
        <v>0.19200000000000003</v>
      </c>
      <c r="F11" s="155">
        <v>4</v>
      </c>
      <c r="G11" s="155">
        <v>3</v>
      </c>
      <c r="H11" s="155">
        <f t="shared" si="1"/>
        <v>12</v>
      </c>
      <c r="I11" s="157">
        <f t="shared" si="2"/>
        <v>9.5999999999999992E-3</v>
      </c>
      <c r="J11" s="149"/>
      <c r="K11" s="150">
        <v>45111</v>
      </c>
      <c r="L11" s="150">
        <v>45128</v>
      </c>
      <c r="M11" s="164" t="s">
        <v>177</v>
      </c>
      <c r="N11" s="160" t="s">
        <v>189</v>
      </c>
      <c r="O11" s="161">
        <v>8</v>
      </c>
      <c r="P11" s="149"/>
      <c r="Q11" s="162" t="s">
        <v>190</v>
      </c>
      <c r="R11" s="149"/>
      <c r="S11" s="149"/>
      <c r="T11" s="149"/>
      <c r="U11" s="16"/>
      <c r="AA11" s="9"/>
    </row>
    <row r="12" spans="1:27" s="2" customFormat="1" ht="24.95" customHeight="1">
      <c r="A12" s="15">
        <v>108</v>
      </c>
      <c r="B12" s="151" t="s">
        <v>191</v>
      </c>
      <c r="C12" s="152" t="s">
        <v>45</v>
      </c>
      <c r="D12" s="155">
        <v>20</v>
      </c>
      <c r="E12" s="154">
        <f t="shared" si="0"/>
        <v>0.19200000000000003</v>
      </c>
      <c r="F12" s="155">
        <v>4</v>
      </c>
      <c r="G12" s="155">
        <v>3</v>
      </c>
      <c r="H12" s="155">
        <f t="shared" si="1"/>
        <v>12</v>
      </c>
      <c r="I12" s="157">
        <f t="shared" si="2"/>
        <v>9.5999999999999992E-3</v>
      </c>
      <c r="J12" s="149"/>
      <c r="K12" s="150">
        <v>45111</v>
      </c>
      <c r="L12" s="150">
        <v>45128</v>
      </c>
      <c r="M12" s="164" t="s">
        <v>177</v>
      </c>
      <c r="N12" s="160" t="s">
        <v>77</v>
      </c>
      <c r="O12" s="161">
        <v>9</v>
      </c>
      <c r="P12" s="149"/>
      <c r="Q12" s="162" t="s">
        <v>41</v>
      </c>
      <c r="R12" s="149"/>
      <c r="S12" s="149"/>
      <c r="T12" s="149"/>
      <c r="U12" s="16"/>
      <c r="AA12" s="9"/>
    </row>
    <row r="13" spans="1:27" s="2" customFormat="1" ht="24.95" customHeight="1">
      <c r="A13" s="15">
        <v>109</v>
      </c>
      <c r="B13" s="151" t="s">
        <v>192</v>
      </c>
      <c r="C13" s="152" t="s">
        <v>45</v>
      </c>
      <c r="D13" s="155">
        <v>20</v>
      </c>
      <c r="E13" s="154">
        <f t="shared" si="0"/>
        <v>0.19200000000000003</v>
      </c>
      <c r="F13" s="155">
        <v>4</v>
      </c>
      <c r="G13" s="155">
        <v>3</v>
      </c>
      <c r="H13" s="155">
        <f t="shared" si="1"/>
        <v>12</v>
      </c>
      <c r="I13" s="157">
        <f t="shared" si="2"/>
        <v>9.5999999999999992E-3</v>
      </c>
      <c r="J13" s="149"/>
      <c r="K13" s="150">
        <v>45111</v>
      </c>
      <c r="L13" s="150">
        <v>45128</v>
      </c>
      <c r="M13" s="164" t="s">
        <v>177</v>
      </c>
      <c r="N13" s="160" t="s">
        <v>77</v>
      </c>
      <c r="O13" s="161">
        <v>10</v>
      </c>
      <c r="P13" s="162" t="s">
        <v>41</v>
      </c>
      <c r="Q13" s="149"/>
      <c r="R13" s="149"/>
      <c r="S13" s="149"/>
      <c r="T13" s="149"/>
      <c r="U13" s="142"/>
      <c r="AA13" s="9"/>
    </row>
    <row r="14" spans="1:27" s="2" customFormat="1" ht="24.95" customHeight="1">
      <c r="A14" s="15">
        <v>110</v>
      </c>
      <c r="B14" s="151" t="s">
        <v>193</v>
      </c>
      <c r="C14" s="152" t="s">
        <v>45</v>
      </c>
      <c r="D14" s="155">
        <v>20</v>
      </c>
      <c r="E14" s="154">
        <f t="shared" ref="E14:E25" si="3">F14/25*D14*G14/50</f>
        <v>0.19200000000000003</v>
      </c>
      <c r="F14" s="155">
        <v>4</v>
      </c>
      <c r="G14" s="155">
        <v>3</v>
      </c>
      <c r="H14" s="155">
        <f t="shared" ref="H14" si="4">F14*G14</f>
        <v>12</v>
      </c>
      <c r="I14" s="157">
        <f t="shared" ref="I14" si="5">F14/25*G14/50</f>
        <v>9.5999999999999992E-3</v>
      </c>
      <c r="J14" s="149"/>
      <c r="K14" s="150">
        <v>45111</v>
      </c>
      <c r="L14" s="150">
        <v>45128</v>
      </c>
      <c r="M14" s="164" t="s">
        <v>177</v>
      </c>
      <c r="N14" s="160" t="s">
        <v>189</v>
      </c>
      <c r="O14" s="161">
        <v>11</v>
      </c>
      <c r="P14" s="162" t="s">
        <v>49</v>
      </c>
      <c r="Q14" s="149"/>
      <c r="R14" s="149"/>
      <c r="S14" s="149"/>
      <c r="T14" s="149"/>
      <c r="U14" s="142"/>
      <c r="AA14" s="9"/>
    </row>
    <row r="15" spans="1:27" s="33" customFormat="1" ht="24.95" customHeight="1">
      <c r="A15" s="15">
        <v>111</v>
      </c>
      <c r="B15" s="151" t="s">
        <v>194</v>
      </c>
      <c r="C15" s="152" t="s">
        <v>45</v>
      </c>
      <c r="D15" s="155">
        <v>20</v>
      </c>
      <c r="E15" s="154">
        <f t="shared" si="3"/>
        <v>0.19200000000000003</v>
      </c>
      <c r="F15" s="155">
        <v>4</v>
      </c>
      <c r="G15" s="155">
        <v>3</v>
      </c>
      <c r="H15" s="155">
        <f>F15*G15</f>
        <v>12</v>
      </c>
      <c r="I15" s="157">
        <f>F15/25*G15/50</f>
        <v>9.5999999999999992E-3</v>
      </c>
      <c r="J15" s="166"/>
      <c r="K15" s="150">
        <v>45111</v>
      </c>
      <c r="L15" s="150">
        <v>45128</v>
      </c>
      <c r="M15" s="164" t="s">
        <v>177</v>
      </c>
      <c r="N15" s="160" t="s">
        <v>88</v>
      </c>
      <c r="O15" s="161">
        <v>1</v>
      </c>
      <c r="P15" s="149"/>
      <c r="Q15" s="149"/>
      <c r="R15" s="149"/>
      <c r="S15" s="162" t="s">
        <v>28</v>
      </c>
      <c r="T15" s="149"/>
      <c r="U15" s="142"/>
      <c r="V15" s="2"/>
      <c r="AA15" s="9"/>
    </row>
    <row r="16" spans="1:27" s="33" customFormat="1" ht="24.95" customHeight="1">
      <c r="A16" s="15">
        <v>112</v>
      </c>
      <c r="B16" s="151" t="s">
        <v>195</v>
      </c>
      <c r="C16" s="152" t="s">
        <v>45</v>
      </c>
      <c r="D16" s="155">
        <v>20</v>
      </c>
      <c r="E16" s="154">
        <f t="shared" si="3"/>
        <v>0.19200000000000003</v>
      </c>
      <c r="F16" s="155">
        <v>4</v>
      </c>
      <c r="G16" s="155">
        <v>3</v>
      </c>
      <c r="H16" s="155">
        <f t="shared" ref="H16" si="6">F16*G16</f>
        <v>12</v>
      </c>
      <c r="I16" s="157">
        <f t="shared" ref="I16" si="7">F16/25*G16/50</f>
        <v>9.5999999999999992E-3</v>
      </c>
      <c r="J16" s="166"/>
      <c r="K16" s="150">
        <v>45111</v>
      </c>
      <c r="L16" s="150">
        <v>45128</v>
      </c>
      <c r="M16" s="159" t="s">
        <v>25</v>
      </c>
      <c r="N16" s="160" t="s">
        <v>179</v>
      </c>
      <c r="O16" s="161">
        <v>2</v>
      </c>
      <c r="Q16" s="149"/>
      <c r="R16" s="162" t="s">
        <v>28</v>
      </c>
      <c r="S16" s="149"/>
      <c r="T16" s="149"/>
      <c r="U16" s="142"/>
      <c r="V16" s="2"/>
      <c r="AA16" s="9"/>
    </row>
    <row r="17" spans="1:27" s="33" customFormat="1" ht="24.95" customHeight="1">
      <c r="A17" s="15">
        <v>113</v>
      </c>
      <c r="B17" s="151" t="s">
        <v>196</v>
      </c>
      <c r="C17" s="152" t="s">
        <v>45</v>
      </c>
      <c r="D17" s="155">
        <v>20</v>
      </c>
      <c r="E17" s="154">
        <f t="shared" si="3"/>
        <v>0.19200000000000003</v>
      </c>
      <c r="F17" s="155">
        <v>4</v>
      </c>
      <c r="G17" s="155">
        <v>3</v>
      </c>
      <c r="H17" s="155">
        <f t="shared" ref="H17:H25" si="8">F17*G17</f>
        <v>12</v>
      </c>
      <c r="I17" s="157">
        <f t="shared" ref="I17:I25" si="9">F17/25*G17/50</f>
        <v>9.5999999999999992E-3</v>
      </c>
      <c r="J17" s="166"/>
      <c r="K17" s="150">
        <v>45111</v>
      </c>
      <c r="L17" s="150">
        <v>45128</v>
      </c>
      <c r="M17" s="164" t="s">
        <v>177</v>
      </c>
      <c r="N17" s="160" t="s">
        <v>80</v>
      </c>
      <c r="O17" s="161">
        <v>3</v>
      </c>
      <c r="P17" s="149"/>
      <c r="Q17" s="149"/>
      <c r="R17" s="149"/>
      <c r="S17" s="162" t="s">
        <v>49</v>
      </c>
      <c r="T17" s="149"/>
      <c r="U17" s="16"/>
      <c r="V17" s="2"/>
      <c r="AA17" s="9"/>
    </row>
    <row r="18" spans="1:27" s="33" customFormat="1" ht="24.95" customHeight="1">
      <c r="A18" s="15">
        <v>114</v>
      </c>
      <c r="B18" s="151" t="s">
        <v>197</v>
      </c>
      <c r="C18" s="152" t="s">
        <v>45</v>
      </c>
      <c r="D18" s="155">
        <v>20</v>
      </c>
      <c r="E18" s="154">
        <f t="shared" si="3"/>
        <v>0.19200000000000003</v>
      </c>
      <c r="F18" s="155">
        <v>4</v>
      </c>
      <c r="G18" s="155">
        <v>3</v>
      </c>
      <c r="H18" s="155">
        <f t="shared" si="8"/>
        <v>12</v>
      </c>
      <c r="I18" s="157">
        <f t="shared" si="9"/>
        <v>9.5999999999999992E-3</v>
      </c>
      <c r="J18" s="166"/>
      <c r="K18" s="150">
        <v>45111</v>
      </c>
      <c r="L18" s="150">
        <v>45128</v>
      </c>
      <c r="M18" s="159" t="s">
        <v>25</v>
      </c>
      <c r="N18" s="160" t="s">
        <v>183</v>
      </c>
      <c r="O18" s="161">
        <v>4</v>
      </c>
      <c r="P18" s="149"/>
      <c r="Q18" s="149"/>
      <c r="R18" s="162" t="s">
        <v>31</v>
      </c>
      <c r="S18" s="149"/>
      <c r="T18" s="149"/>
      <c r="U18" s="16"/>
      <c r="V18" s="2"/>
      <c r="AA18" s="9"/>
    </row>
    <row r="19" spans="1:27" s="33" customFormat="1" ht="24.95" customHeight="1">
      <c r="A19" s="15">
        <v>115</v>
      </c>
      <c r="B19" s="151" t="s">
        <v>198</v>
      </c>
      <c r="C19" s="152" t="s">
        <v>45</v>
      </c>
      <c r="D19" s="155">
        <v>20</v>
      </c>
      <c r="E19" s="154">
        <f t="shared" si="3"/>
        <v>0.19200000000000003</v>
      </c>
      <c r="F19" s="155">
        <v>4</v>
      </c>
      <c r="G19" s="155">
        <v>3</v>
      </c>
      <c r="H19" s="155">
        <f t="shared" si="8"/>
        <v>12</v>
      </c>
      <c r="I19" s="157">
        <f t="shared" si="9"/>
        <v>9.5999999999999992E-3</v>
      </c>
      <c r="J19" s="166"/>
      <c r="K19" s="150">
        <v>45111</v>
      </c>
      <c r="L19" s="150">
        <v>45128</v>
      </c>
      <c r="M19" s="159" t="s">
        <v>25</v>
      </c>
      <c r="N19" s="160" t="s">
        <v>179</v>
      </c>
      <c r="O19" s="161">
        <v>5</v>
      </c>
      <c r="P19" s="149"/>
      <c r="Q19" s="149"/>
      <c r="R19" s="149"/>
      <c r="S19" s="162" t="s">
        <v>31</v>
      </c>
      <c r="T19" s="149"/>
      <c r="U19" s="16"/>
      <c r="V19" s="2"/>
      <c r="AA19" s="9"/>
    </row>
    <row r="20" spans="1:27" s="33" customFormat="1" ht="24.95" customHeight="1">
      <c r="A20" s="15">
        <v>116</v>
      </c>
      <c r="B20" s="151" t="s">
        <v>199</v>
      </c>
      <c r="C20" s="152" t="s">
        <v>45</v>
      </c>
      <c r="D20" s="155">
        <v>20</v>
      </c>
      <c r="E20" s="154">
        <f t="shared" si="3"/>
        <v>0.19200000000000003</v>
      </c>
      <c r="F20" s="155">
        <v>4</v>
      </c>
      <c r="G20" s="155">
        <v>3</v>
      </c>
      <c r="H20" s="155">
        <f t="shared" si="8"/>
        <v>12</v>
      </c>
      <c r="I20" s="157">
        <f t="shared" si="9"/>
        <v>9.5999999999999992E-3</v>
      </c>
      <c r="J20" s="166"/>
      <c r="K20" s="150">
        <v>45111</v>
      </c>
      <c r="L20" s="150">
        <v>45128</v>
      </c>
      <c r="M20" s="164" t="s">
        <v>177</v>
      </c>
      <c r="N20" s="160" t="s">
        <v>120</v>
      </c>
      <c r="O20" s="161">
        <v>6</v>
      </c>
      <c r="P20" s="149"/>
      <c r="Q20" s="149"/>
      <c r="R20" s="162" t="s">
        <v>31</v>
      </c>
      <c r="S20" s="149"/>
      <c r="T20" s="149"/>
      <c r="U20" s="16"/>
      <c r="V20" s="2"/>
      <c r="AA20" s="9"/>
    </row>
    <row r="21" spans="1:27" s="33" customFormat="1" ht="24.95" customHeight="1">
      <c r="A21" s="15">
        <v>117</v>
      </c>
      <c r="B21" s="151" t="s">
        <v>200</v>
      </c>
      <c r="C21" s="152" t="s">
        <v>45</v>
      </c>
      <c r="D21" s="155">
        <v>20</v>
      </c>
      <c r="E21" s="154">
        <f t="shared" si="3"/>
        <v>0.19200000000000003</v>
      </c>
      <c r="F21" s="155">
        <v>4</v>
      </c>
      <c r="G21" s="155">
        <v>3</v>
      </c>
      <c r="H21" s="155">
        <f t="shared" si="8"/>
        <v>12</v>
      </c>
      <c r="I21" s="157">
        <f t="shared" si="9"/>
        <v>9.5999999999999992E-3</v>
      </c>
      <c r="J21" s="166"/>
      <c r="K21" s="150">
        <v>45111</v>
      </c>
      <c r="L21" s="150">
        <v>45128</v>
      </c>
      <c r="M21" s="164" t="s">
        <v>177</v>
      </c>
      <c r="N21" s="160" t="s">
        <v>120</v>
      </c>
      <c r="O21" s="161">
        <v>7</v>
      </c>
      <c r="P21" s="149"/>
      <c r="Q21" s="149"/>
      <c r="R21" s="149"/>
      <c r="S21" s="162" t="s">
        <v>31</v>
      </c>
      <c r="T21" s="149"/>
      <c r="U21" s="16"/>
      <c r="V21" s="2"/>
      <c r="AA21" s="9"/>
    </row>
    <row r="22" spans="1:27" s="33" customFormat="1" ht="24.95" customHeight="1">
      <c r="A22" s="15">
        <v>118</v>
      </c>
      <c r="B22" s="151" t="s">
        <v>201</v>
      </c>
      <c r="C22" s="152" t="s">
        <v>45</v>
      </c>
      <c r="D22" s="155">
        <v>20</v>
      </c>
      <c r="E22" s="154">
        <f t="shared" si="3"/>
        <v>0.19200000000000003</v>
      </c>
      <c r="F22" s="155">
        <v>4</v>
      </c>
      <c r="G22" s="155">
        <v>3</v>
      </c>
      <c r="H22" s="155">
        <f t="shared" si="8"/>
        <v>12</v>
      </c>
      <c r="I22" s="157">
        <f t="shared" si="9"/>
        <v>9.5999999999999992E-3</v>
      </c>
      <c r="J22" s="166"/>
      <c r="K22" s="150">
        <v>45111</v>
      </c>
      <c r="L22" s="150">
        <v>45128</v>
      </c>
      <c r="M22" s="164" t="s">
        <v>177</v>
      </c>
      <c r="N22" s="160" t="s">
        <v>189</v>
      </c>
      <c r="O22" s="161">
        <v>8</v>
      </c>
      <c r="P22" s="240"/>
      <c r="Q22" s="149"/>
      <c r="R22" s="149"/>
      <c r="S22" s="162" t="s">
        <v>190</v>
      </c>
      <c r="T22" s="149"/>
      <c r="U22" s="16"/>
      <c r="V22" s="2"/>
      <c r="AA22" s="9"/>
    </row>
    <row r="23" spans="1:27" s="33" customFormat="1" ht="24.95" customHeight="1">
      <c r="A23" s="15">
        <v>119</v>
      </c>
      <c r="B23" s="151" t="s">
        <v>202</v>
      </c>
      <c r="C23" s="152" t="s">
        <v>45</v>
      </c>
      <c r="D23" s="155">
        <v>20</v>
      </c>
      <c r="E23" s="154">
        <f t="shared" si="3"/>
        <v>0.19200000000000003</v>
      </c>
      <c r="F23" s="155">
        <v>4</v>
      </c>
      <c r="G23" s="155">
        <v>3</v>
      </c>
      <c r="H23" s="155">
        <f t="shared" si="8"/>
        <v>12</v>
      </c>
      <c r="I23" s="157">
        <f t="shared" si="9"/>
        <v>9.5999999999999992E-3</v>
      </c>
      <c r="J23" s="166"/>
      <c r="K23" s="150">
        <v>45111</v>
      </c>
      <c r="L23" s="150">
        <v>45128</v>
      </c>
      <c r="M23" s="164" t="s">
        <v>177</v>
      </c>
      <c r="N23" s="160" t="s">
        <v>77</v>
      </c>
      <c r="O23" s="161">
        <v>9</v>
      </c>
      <c r="P23" s="149"/>
      <c r="Q23" s="149"/>
      <c r="R23" s="149"/>
      <c r="S23" s="162" t="s">
        <v>41</v>
      </c>
      <c r="T23" s="149"/>
      <c r="U23" s="16"/>
      <c r="V23" s="2"/>
      <c r="AA23" s="9"/>
    </row>
    <row r="24" spans="1:27" s="33" customFormat="1" ht="24.95" customHeight="1">
      <c r="A24" s="15">
        <v>120</v>
      </c>
      <c r="B24" s="151" t="s">
        <v>203</v>
      </c>
      <c r="C24" s="152" t="s">
        <v>45</v>
      </c>
      <c r="D24" s="155">
        <v>20</v>
      </c>
      <c r="E24" s="154">
        <f t="shared" si="3"/>
        <v>0.19200000000000003</v>
      </c>
      <c r="F24" s="155">
        <v>4</v>
      </c>
      <c r="G24" s="155">
        <v>3</v>
      </c>
      <c r="H24" s="155">
        <f t="shared" si="8"/>
        <v>12</v>
      </c>
      <c r="I24" s="157">
        <f t="shared" si="9"/>
        <v>9.5999999999999992E-3</v>
      </c>
      <c r="J24" s="166"/>
      <c r="K24" s="150">
        <v>45111</v>
      </c>
      <c r="L24" s="150">
        <v>45128</v>
      </c>
      <c r="M24" s="164" t="s">
        <v>177</v>
      </c>
      <c r="N24" s="160" t="s">
        <v>77</v>
      </c>
      <c r="O24" s="161">
        <v>10</v>
      </c>
      <c r="P24" s="149"/>
      <c r="Q24" s="149"/>
      <c r="R24" s="162" t="s">
        <v>41</v>
      </c>
      <c r="S24" s="149"/>
      <c r="T24" s="149"/>
      <c r="U24" s="142"/>
      <c r="V24" s="2"/>
      <c r="AA24" s="9"/>
    </row>
    <row r="25" spans="1:27" s="33" customFormat="1" ht="24.95" customHeight="1">
      <c r="A25" s="15">
        <v>121</v>
      </c>
      <c r="B25" s="151" t="s">
        <v>204</v>
      </c>
      <c r="C25" s="152" t="s">
        <v>45</v>
      </c>
      <c r="D25" s="155">
        <v>20</v>
      </c>
      <c r="E25" s="154">
        <f t="shared" si="3"/>
        <v>0.19200000000000003</v>
      </c>
      <c r="F25" s="155">
        <v>4</v>
      </c>
      <c r="G25" s="155">
        <v>3</v>
      </c>
      <c r="H25" s="155">
        <f t="shared" si="8"/>
        <v>12</v>
      </c>
      <c r="I25" s="157">
        <f t="shared" si="9"/>
        <v>9.5999999999999992E-3</v>
      </c>
      <c r="J25" s="166"/>
      <c r="K25" s="150">
        <v>45111</v>
      </c>
      <c r="L25" s="150">
        <v>45128</v>
      </c>
      <c r="M25" s="164" t="s">
        <v>177</v>
      </c>
      <c r="N25" s="160" t="s">
        <v>189</v>
      </c>
      <c r="O25" s="161">
        <v>11</v>
      </c>
      <c r="P25" s="149"/>
      <c r="Q25" s="149"/>
      <c r="R25" s="162" t="s">
        <v>49</v>
      </c>
      <c r="S25" s="149"/>
      <c r="T25" s="149"/>
      <c r="U25" s="142"/>
      <c r="V25" s="2"/>
      <c r="AA25" s="9"/>
    </row>
    <row r="26" spans="1:27" s="2" customFormat="1" ht="24.95" customHeight="1">
      <c r="A26" s="15">
        <v>122</v>
      </c>
      <c r="B26" s="151" t="s">
        <v>205</v>
      </c>
      <c r="C26" s="152" t="s">
        <v>45</v>
      </c>
      <c r="D26" s="155">
        <v>20</v>
      </c>
      <c r="E26" s="154">
        <f t="shared" si="0"/>
        <v>0.19200000000000003</v>
      </c>
      <c r="F26" s="155">
        <v>4</v>
      </c>
      <c r="G26" s="155">
        <v>3</v>
      </c>
      <c r="H26" s="155">
        <f t="shared" ref="H26" si="10">F26*G26</f>
        <v>12</v>
      </c>
      <c r="I26" s="157">
        <f>F26/25*G26/50</f>
        <v>9.5999999999999992E-3</v>
      </c>
      <c r="J26" s="149"/>
      <c r="K26" s="150">
        <v>45131</v>
      </c>
      <c r="L26" s="150">
        <v>45149</v>
      </c>
      <c r="M26" s="159" t="s">
        <v>25</v>
      </c>
      <c r="N26" s="160" t="s">
        <v>179</v>
      </c>
      <c r="O26" s="161">
        <v>2</v>
      </c>
      <c r="Q26" s="149"/>
      <c r="R26" s="162" t="s">
        <v>28</v>
      </c>
      <c r="S26" s="149"/>
      <c r="T26" s="149"/>
      <c r="U26" s="16"/>
      <c r="AA26" s="9"/>
    </row>
    <row r="27" spans="1:27" s="2" customFormat="1" ht="24.95" customHeight="1">
      <c r="A27" s="15">
        <v>123</v>
      </c>
      <c r="B27" s="151" t="s">
        <v>206</v>
      </c>
      <c r="C27" s="152" t="s">
        <v>45</v>
      </c>
      <c r="D27" s="155">
        <v>20</v>
      </c>
      <c r="E27" s="154">
        <f t="shared" si="0"/>
        <v>0.19200000000000003</v>
      </c>
      <c r="F27" s="155">
        <v>4</v>
      </c>
      <c r="G27" s="155">
        <v>3</v>
      </c>
      <c r="H27" s="155">
        <f t="shared" si="1"/>
        <v>12</v>
      </c>
      <c r="I27" s="157">
        <f t="shared" si="2"/>
        <v>9.5999999999999992E-3</v>
      </c>
      <c r="J27" s="149"/>
      <c r="K27" s="150">
        <v>45131</v>
      </c>
      <c r="L27" s="150">
        <v>45149</v>
      </c>
      <c r="M27" s="164" t="s">
        <v>177</v>
      </c>
      <c r="N27" s="160" t="s">
        <v>80</v>
      </c>
      <c r="O27" s="161">
        <v>3</v>
      </c>
      <c r="P27" s="149"/>
      <c r="Q27" s="149"/>
      <c r="R27" s="149"/>
      <c r="S27" s="162" t="s">
        <v>49</v>
      </c>
      <c r="T27" s="149"/>
      <c r="U27" s="16"/>
      <c r="AA27" s="9"/>
    </row>
    <row r="28" spans="1:27" s="2" customFormat="1" ht="24.95" customHeight="1">
      <c r="A28" s="15">
        <v>124</v>
      </c>
      <c r="B28" s="151" t="s">
        <v>207</v>
      </c>
      <c r="C28" s="152" t="s">
        <v>45</v>
      </c>
      <c r="D28" s="155">
        <v>20</v>
      </c>
      <c r="E28" s="154">
        <f t="shared" si="0"/>
        <v>0.19200000000000003</v>
      </c>
      <c r="F28" s="155">
        <v>4</v>
      </c>
      <c r="G28" s="155">
        <v>3</v>
      </c>
      <c r="H28" s="155">
        <f t="shared" si="1"/>
        <v>12</v>
      </c>
      <c r="I28" s="157">
        <f t="shared" si="2"/>
        <v>9.5999999999999992E-3</v>
      </c>
      <c r="J28" s="149"/>
      <c r="K28" s="150">
        <v>45131</v>
      </c>
      <c r="L28" s="150">
        <v>45149</v>
      </c>
      <c r="M28" s="159" t="s">
        <v>25</v>
      </c>
      <c r="N28" s="160" t="s">
        <v>179</v>
      </c>
      <c r="O28" s="161">
        <v>5</v>
      </c>
      <c r="P28" s="149"/>
      <c r="Q28" s="149"/>
      <c r="R28" s="149"/>
      <c r="S28" s="162" t="s">
        <v>31</v>
      </c>
      <c r="T28" s="149"/>
      <c r="U28" s="142"/>
      <c r="AA28" s="9"/>
    </row>
    <row r="29" spans="1:27" s="2" customFormat="1" ht="24.95" customHeight="1">
      <c r="A29" s="15">
        <v>125</v>
      </c>
      <c r="B29" s="151" t="s">
        <v>208</v>
      </c>
      <c r="C29" s="152" t="s">
        <v>45</v>
      </c>
      <c r="D29" s="155">
        <v>20</v>
      </c>
      <c r="E29" s="154">
        <f t="shared" si="0"/>
        <v>0.19200000000000003</v>
      </c>
      <c r="F29" s="155">
        <v>4</v>
      </c>
      <c r="G29" s="155">
        <v>3</v>
      </c>
      <c r="H29" s="155">
        <f t="shared" si="1"/>
        <v>12</v>
      </c>
      <c r="I29" s="157">
        <f t="shared" si="2"/>
        <v>9.5999999999999992E-3</v>
      </c>
      <c r="J29" s="149"/>
      <c r="K29" s="150">
        <v>45131</v>
      </c>
      <c r="L29" s="150">
        <v>45149</v>
      </c>
      <c r="M29" s="164" t="s">
        <v>177</v>
      </c>
      <c r="N29" s="160" t="s">
        <v>93</v>
      </c>
      <c r="O29" s="161">
        <v>6</v>
      </c>
      <c r="P29" s="149"/>
      <c r="Q29" s="149"/>
      <c r="R29" s="162" t="s">
        <v>31</v>
      </c>
      <c r="S29" s="149"/>
      <c r="T29" s="149"/>
      <c r="U29" s="142"/>
      <c r="AA29" s="9"/>
    </row>
    <row r="30" spans="1:27" s="2" customFormat="1" ht="24.95" customHeight="1">
      <c r="A30" s="15">
        <v>126</v>
      </c>
      <c r="B30" s="151" t="s">
        <v>209</v>
      </c>
      <c r="C30" s="152" t="s">
        <v>45</v>
      </c>
      <c r="D30" s="155">
        <v>20</v>
      </c>
      <c r="E30" s="154">
        <f t="shared" si="0"/>
        <v>0.19200000000000003</v>
      </c>
      <c r="F30" s="155">
        <v>4</v>
      </c>
      <c r="G30" s="155">
        <v>3</v>
      </c>
      <c r="H30" s="155">
        <f t="shared" si="1"/>
        <v>12</v>
      </c>
      <c r="I30" s="157">
        <f t="shared" si="2"/>
        <v>9.5999999999999992E-3</v>
      </c>
      <c r="J30" s="149"/>
      <c r="K30" s="150">
        <v>45131</v>
      </c>
      <c r="L30" s="150">
        <v>45149</v>
      </c>
      <c r="M30" s="164" t="s">
        <v>177</v>
      </c>
      <c r="N30" s="160" t="s">
        <v>93</v>
      </c>
      <c r="O30" s="161">
        <v>7</v>
      </c>
      <c r="P30" s="149"/>
      <c r="Q30" s="149"/>
      <c r="R30" s="149"/>
      <c r="S30" s="162" t="s">
        <v>31</v>
      </c>
      <c r="T30" s="149"/>
      <c r="U30" s="142"/>
      <c r="AA30" s="9"/>
    </row>
    <row r="31" spans="1:27" s="2" customFormat="1" ht="24.95" customHeight="1">
      <c r="A31" s="15">
        <v>127</v>
      </c>
      <c r="B31" s="151" t="s">
        <v>210</v>
      </c>
      <c r="C31" s="152" t="s">
        <v>45</v>
      </c>
      <c r="D31" s="155">
        <v>20</v>
      </c>
      <c r="E31" s="154">
        <f>F31/25*D31*G31/50</f>
        <v>0.19200000000000003</v>
      </c>
      <c r="F31" s="155">
        <v>4</v>
      </c>
      <c r="G31" s="155">
        <v>3</v>
      </c>
      <c r="H31" s="155">
        <f>F31*G31</f>
        <v>12</v>
      </c>
      <c r="I31" s="157">
        <f>F31/25*G31/50</f>
        <v>9.5999999999999992E-3</v>
      </c>
      <c r="J31" s="149"/>
      <c r="K31" s="150">
        <v>45131</v>
      </c>
      <c r="L31" s="150">
        <v>45149</v>
      </c>
      <c r="M31" s="164" t="s">
        <v>177</v>
      </c>
      <c r="N31" s="160" t="s">
        <v>189</v>
      </c>
      <c r="O31" s="161">
        <v>8</v>
      </c>
      <c r="P31" s="149"/>
      <c r="Q31" s="162" t="s">
        <v>190</v>
      </c>
      <c r="R31" s="149"/>
      <c r="S31" s="149"/>
      <c r="T31" s="149"/>
      <c r="U31" s="142"/>
      <c r="AA31" s="9"/>
    </row>
    <row r="32" spans="1:27" s="2" customFormat="1" ht="24.6" customHeight="1">
      <c r="A32" s="15">
        <v>128</v>
      </c>
      <c r="B32" s="151" t="s">
        <v>211</v>
      </c>
      <c r="C32" s="152" t="s">
        <v>45</v>
      </c>
      <c r="D32" s="155">
        <v>20</v>
      </c>
      <c r="E32" s="154">
        <f t="shared" si="0"/>
        <v>0.19200000000000003</v>
      </c>
      <c r="F32" s="155">
        <v>4</v>
      </c>
      <c r="G32" s="155">
        <v>3</v>
      </c>
      <c r="H32" s="155">
        <f t="shared" si="1"/>
        <v>12</v>
      </c>
      <c r="I32" s="157">
        <f t="shared" si="2"/>
        <v>9.5999999999999992E-3</v>
      </c>
      <c r="J32" s="149"/>
      <c r="K32" s="150">
        <v>45131</v>
      </c>
      <c r="L32" s="150">
        <v>45149</v>
      </c>
      <c r="M32" s="164" t="s">
        <v>177</v>
      </c>
      <c r="N32" s="160" t="s">
        <v>77</v>
      </c>
      <c r="O32" s="161">
        <v>9</v>
      </c>
      <c r="P32" s="149"/>
      <c r="Q32" s="149"/>
      <c r="R32" s="149"/>
      <c r="S32" s="162" t="s">
        <v>41</v>
      </c>
      <c r="T32" s="149"/>
      <c r="U32" s="142"/>
      <c r="AA32" s="9"/>
    </row>
    <row r="33" spans="1:27" s="2" customFormat="1" ht="24.95" customHeight="1">
      <c r="A33" s="15">
        <v>129</v>
      </c>
      <c r="B33" s="151" t="s">
        <v>212</v>
      </c>
      <c r="C33" s="152" t="s">
        <v>45</v>
      </c>
      <c r="D33" s="155">
        <v>20</v>
      </c>
      <c r="E33" s="154">
        <f t="shared" si="0"/>
        <v>0.19200000000000003</v>
      </c>
      <c r="F33" s="155">
        <v>4</v>
      </c>
      <c r="G33" s="155">
        <v>3</v>
      </c>
      <c r="H33" s="155">
        <f t="shared" si="1"/>
        <v>12</v>
      </c>
      <c r="I33" s="157">
        <f t="shared" si="2"/>
        <v>9.5999999999999992E-3</v>
      </c>
      <c r="J33" s="149"/>
      <c r="K33" s="150">
        <v>45131</v>
      </c>
      <c r="L33" s="150">
        <v>45149</v>
      </c>
      <c r="M33" s="164" t="s">
        <v>177</v>
      </c>
      <c r="N33" s="160" t="s">
        <v>77</v>
      </c>
      <c r="O33" s="161">
        <v>10</v>
      </c>
      <c r="P33" s="149"/>
      <c r="Q33" s="149"/>
      <c r="R33" s="162" t="s">
        <v>41</v>
      </c>
      <c r="S33" s="149"/>
      <c r="T33" s="149"/>
      <c r="U33" s="142"/>
      <c r="AA33" s="9"/>
    </row>
    <row r="34" spans="1:27" s="2" customFormat="1" ht="24.95" customHeight="1">
      <c r="A34" s="15">
        <v>130</v>
      </c>
      <c r="B34" s="151" t="s">
        <v>213</v>
      </c>
      <c r="C34" s="152" t="s">
        <v>45</v>
      </c>
      <c r="D34" s="155">
        <v>20</v>
      </c>
      <c r="E34" s="154">
        <f>F34/25*D34*G34/50</f>
        <v>0.19200000000000003</v>
      </c>
      <c r="F34" s="155">
        <v>4</v>
      </c>
      <c r="G34" s="155">
        <v>3</v>
      </c>
      <c r="H34" s="155">
        <f>F34*G34</f>
        <v>12</v>
      </c>
      <c r="I34" s="157">
        <f>F34/25*G34/50</f>
        <v>9.5999999999999992E-3</v>
      </c>
      <c r="J34" s="149"/>
      <c r="K34" s="150">
        <v>45131</v>
      </c>
      <c r="L34" s="150">
        <v>45149</v>
      </c>
      <c r="M34" s="164" t="s">
        <v>177</v>
      </c>
      <c r="N34" s="160" t="s">
        <v>189</v>
      </c>
      <c r="O34" s="161">
        <v>11</v>
      </c>
      <c r="P34" s="162" t="s">
        <v>49</v>
      </c>
      <c r="Q34" s="149"/>
      <c r="R34" s="149"/>
      <c r="S34" s="149"/>
      <c r="T34" s="149"/>
      <c r="U34" s="142"/>
      <c r="AA34" s="9"/>
    </row>
    <row r="35" spans="1:27" s="33" customFormat="1" ht="24.95" customHeight="1">
      <c r="A35" s="15">
        <v>131</v>
      </c>
      <c r="B35" s="151" t="s">
        <v>214</v>
      </c>
      <c r="C35" s="152" t="s">
        <v>45</v>
      </c>
      <c r="D35" s="155">
        <v>20</v>
      </c>
      <c r="E35" s="154">
        <f>F35/25*D35*G35/50</f>
        <v>0.19200000000000003</v>
      </c>
      <c r="F35" s="155">
        <v>4</v>
      </c>
      <c r="G35" s="155">
        <v>3</v>
      </c>
      <c r="H35" s="155">
        <f>F35*G35</f>
        <v>12</v>
      </c>
      <c r="I35" s="157">
        <f>F35/25*G35/50</f>
        <v>9.5999999999999992E-3</v>
      </c>
      <c r="J35" s="166"/>
      <c r="K35" s="150">
        <v>45131</v>
      </c>
      <c r="L35" s="150">
        <v>45149</v>
      </c>
      <c r="M35" s="164" t="s">
        <v>177</v>
      </c>
      <c r="N35" s="160"/>
      <c r="O35" s="161">
        <v>1</v>
      </c>
      <c r="P35" s="149"/>
      <c r="Q35" s="149"/>
      <c r="R35" s="149"/>
      <c r="S35" s="162" t="s">
        <v>28</v>
      </c>
      <c r="T35" s="149"/>
      <c r="U35" s="142"/>
      <c r="V35" s="2"/>
      <c r="AA35" s="9"/>
    </row>
    <row r="36" spans="1:27" s="33" customFormat="1" ht="24.95" customHeight="1">
      <c r="A36" s="15">
        <v>132</v>
      </c>
      <c r="B36" s="151" t="s">
        <v>215</v>
      </c>
      <c r="C36" s="152" t="s">
        <v>45</v>
      </c>
      <c r="D36" s="155">
        <v>20</v>
      </c>
      <c r="E36" s="154">
        <f t="shared" si="0"/>
        <v>0.19200000000000003</v>
      </c>
      <c r="F36" s="155">
        <v>4</v>
      </c>
      <c r="G36" s="155">
        <v>3</v>
      </c>
      <c r="H36" s="155">
        <f t="shared" ref="H36" si="11">F36*G36</f>
        <v>12</v>
      </c>
      <c r="I36" s="157">
        <f t="shared" ref="I36" si="12">F36/25*G36/50</f>
        <v>9.5999999999999992E-3</v>
      </c>
      <c r="J36" s="166"/>
      <c r="K36" s="150">
        <v>45131</v>
      </c>
      <c r="L36" s="150">
        <v>45149</v>
      </c>
      <c r="M36" s="159" t="s">
        <v>25</v>
      </c>
      <c r="N36" s="160" t="s">
        <v>179</v>
      </c>
      <c r="O36" s="161">
        <v>2</v>
      </c>
      <c r="P36" s="162" t="s">
        <v>41</v>
      </c>
      <c r="Q36" s="149"/>
      <c r="S36" s="149"/>
      <c r="T36" s="149"/>
      <c r="U36" s="142"/>
      <c r="V36" s="2"/>
      <c r="AA36" s="9"/>
    </row>
    <row r="37" spans="1:27" s="33" customFormat="1" ht="24.95" customHeight="1">
      <c r="A37" s="15">
        <v>133</v>
      </c>
      <c r="B37" s="151" t="s">
        <v>216</v>
      </c>
      <c r="C37" s="152" t="s">
        <v>45</v>
      </c>
      <c r="D37" s="155">
        <v>20</v>
      </c>
      <c r="E37" s="154">
        <f t="shared" si="0"/>
        <v>0.19200000000000003</v>
      </c>
      <c r="F37" s="155">
        <v>4</v>
      </c>
      <c r="G37" s="155">
        <v>3</v>
      </c>
      <c r="H37" s="155">
        <f t="shared" si="1"/>
        <v>12</v>
      </c>
      <c r="I37" s="157">
        <f t="shared" si="2"/>
        <v>9.5999999999999992E-3</v>
      </c>
      <c r="J37" s="166"/>
      <c r="K37" s="150">
        <v>45131</v>
      </c>
      <c r="L37" s="150">
        <v>45149</v>
      </c>
      <c r="M37" s="164" t="s">
        <v>177</v>
      </c>
      <c r="N37" s="160" t="s">
        <v>80</v>
      </c>
      <c r="O37" s="161">
        <v>3</v>
      </c>
      <c r="P37" s="149"/>
      <c r="Q37" s="162" t="s">
        <v>49</v>
      </c>
      <c r="R37" s="149"/>
      <c r="S37" s="149"/>
      <c r="T37" s="149"/>
      <c r="U37" s="16"/>
      <c r="V37" s="2"/>
      <c r="AA37" s="9"/>
    </row>
    <row r="38" spans="1:27" s="33" customFormat="1" ht="24.95" customHeight="1">
      <c r="A38" s="15">
        <v>134</v>
      </c>
      <c r="B38" s="151" t="s">
        <v>217</v>
      </c>
      <c r="C38" s="152" t="s">
        <v>45</v>
      </c>
      <c r="D38" s="155">
        <v>20</v>
      </c>
      <c r="E38" s="154">
        <f t="shared" si="0"/>
        <v>0.19200000000000003</v>
      </c>
      <c r="F38" s="155">
        <v>4</v>
      </c>
      <c r="G38" s="155">
        <v>3</v>
      </c>
      <c r="H38" s="155">
        <f t="shared" si="1"/>
        <v>12</v>
      </c>
      <c r="I38" s="157">
        <f t="shared" si="2"/>
        <v>9.5999999999999992E-3</v>
      </c>
      <c r="J38" s="166"/>
      <c r="K38" s="150">
        <v>45131</v>
      </c>
      <c r="L38" s="150">
        <v>45149</v>
      </c>
      <c r="M38" s="159" t="s">
        <v>25</v>
      </c>
      <c r="N38" s="160" t="s">
        <v>179</v>
      </c>
      <c r="O38" s="161">
        <v>5</v>
      </c>
      <c r="P38" s="149"/>
      <c r="Q38" s="162" t="s">
        <v>31</v>
      </c>
      <c r="R38" s="149"/>
      <c r="S38" s="166"/>
      <c r="T38" s="149"/>
      <c r="U38" s="16"/>
      <c r="V38" s="2"/>
      <c r="AA38" s="9"/>
    </row>
    <row r="39" spans="1:27" s="33" customFormat="1" ht="24.95" customHeight="1">
      <c r="A39" s="15">
        <v>135</v>
      </c>
      <c r="B39" s="151" t="s">
        <v>218</v>
      </c>
      <c r="C39" s="152" t="s">
        <v>45</v>
      </c>
      <c r="D39" s="155">
        <v>20</v>
      </c>
      <c r="E39" s="154">
        <f t="shared" si="0"/>
        <v>0.19200000000000003</v>
      </c>
      <c r="F39" s="155">
        <v>4</v>
      </c>
      <c r="G39" s="155">
        <v>3</v>
      </c>
      <c r="H39" s="155">
        <f t="shared" si="1"/>
        <v>12</v>
      </c>
      <c r="I39" s="157">
        <f t="shared" si="2"/>
        <v>9.5999999999999992E-3</v>
      </c>
      <c r="J39" s="166"/>
      <c r="K39" s="150">
        <v>45131</v>
      </c>
      <c r="L39" s="150">
        <v>45149</v>
      </c>
      <c r="M39" s="164" t="s">
        <v>177</v>
      </c>
      <c r="N39" s="160" t="s">
        <v>93</v>
      </c>
      <c r="O39" s="161">
        <v>6</v>
      </c>
      <c r="P39" s="162" t="s">
        <v>31</v>
      </c>
      <c r="Q39" s="149"/>
      <c r="R39" s="166"/>
      <c r="S39" s="149"/>
      <c r="T39" s="149"/>
      <c r="U39" s="16"/>
      <c r="V39" s="2"/>
      <c r="AA39" s="9"/>
    </row>
    <row r="40" spans="1:27" s="33" customFormat="1" ht="24.95" customHeight="1">
      <c r="A40" s="15">
        <v>136</v>
      </c>
      <c r="B40" s="151" t="s">
        <v>219</v>
      </c>
      <c r="C40" s="152" t="s">
        <v>45</v>
      </c>
      <c r="D40" s="155">
        <v>20</v>
      </c>
      <c r="E40" s="154">
        <f t="shared" si="0"/>
        <v>0.19200000000000003</v>
      </c>
      <c r="F40" s="155">
        <v>4</v>
      </c>
      <c r="G40" s="155">
        <v>3</v>
      </c>
      <c r="H40" s="155">
        <f t="shared" si="1"/>
        <v>12</v>
      </c>
      <c r="I40" s="157">
        <f t="shared" si="2"/>
        <v>9.5999999999999992E-3</v>
      </c>
      <c r="J40" s="166"/>
      <c r="K40" s="150">
        <v>45131</v>
      </c>
      <c r="L40" s="150">
        <v>45149</v>
      </c>
      <c r="M40" s="164" t="s">
        <v>177</v>
      </c>
      <c r="N40" s="160" t="s">
        <v>93</v>
      </c>
      <c r="O40" s="161">
        <v>7</v>
      </c>
      <c r="P40" s="149"/>
      <c r="Q40" s="162" t="s">
        <v>31</v>
      </c>
      <c r="R40" s="149"/>
      <c r="S40" s="149"/>
      <c r="T40" s="149"/>
      <c r="U40" s="16"/>
      <c r="V40" s="2"/>
      <c r="AA40" s="9"/>
    </row>
    <row r="41" spans="1:27" s="33" customFormat="1" ht="24.95" customHeight="1">
      <c r="A41" s="15">
        <v>137</v>
      </c>
      <c r="B41" s="151" t="s">
        <v>220</v>
      </c>
      <c r="C41" s="152" t="s">
        <v>45</v>
      </c>
      <c r="D41" s="155">
        <v>20</v>
      </c>
      <c r="E41" s="154">
        <f>F41/25*D41*G41/50</f>
        <v>0.19200000000000003</v>
      </c>
      <c r="F41" s="155">
        <v>4</v>
      </c>
      <c r="G41" s="155">
        <v>3</v>
      </c>
      <c r="H41" s="155">
        <f>F41*G41</f>
        <v>12</v>
      </c>
      <c r="I41" s="157">
        <f>F41/25*G41/50</f>
        <v>9.5999999999999992E-3</v>
      </c>
      <c r="J41" s="166"/>
      <c r="K41" s="150">
        <v>45131</v>
      </c>
      <c r="L41" s="150">
        <v>45149</v>
      </c>
      <c r="M41" s="164" t="s">
        <v>177</v>
      </c>
      <c r="N41" s="160" t="s">
        <v>189</v>
      </c>
      <c r="O41" s="161">
        <v>8</v>
      </c>
      <c r="P41" s="149"/>
      <c r="Q41" s="149"/>
      <c r="R41" s="149"/>
      <c r="S41" s="162" t="s">
        <v>190</v>
      </c>
      <c r="T41" s="149"/>
      <c r="U41" s="16"/>
      <c r="V41" s="2"/>
      <c r="AA41" s="9"/>
    </row>
    <row r="42" spans="1:27" s="33" customFormat="1" ht="24.95" customHeight="1">
      <c r="A42" s="15">
        <v>138</v>
      </c>
      <c r="B42" s="151" t="s">
        <v>221</v>
      </c>
      <c r="C42" s="152" t="s">
        <v>45</v>
      </c>
      <c r="D42" s="155">
        <v>20</v>
      </c>
      <c r="E42" s="154">
        <f t="shared" si="0"/>
        <v>0.19200000000000003</v>
      </c>
      <c r="F42" s="155">
        <v>4</v>
      </c>
      <c r="G42" s="155">
        <v>3</v>
      </c>
      <c r="H42" s="155">
        <f t="shared" si="1"/>
        <v>12</v>
      </c>
      <c r="I42" s="157">
        <f t="shared" si="2"/>
        <v>9.5999999999999992E-3</v>
      </c>
      <c r="J42" s="166"/>
      <c r="K42" s="150">
        <v>45131</v>
      </c>
      <c r="L42" s="150">
        <v>45149</v>
      </c>
      <c r="M42" s="164" t="s">
        <v>177</v>
      </c>
      <c r="N42" s="160" t="s">
        <v>77</v>
      </c>
      <c r="O42" s="161">
        <v>9</v>
      </c>
      <c r="P42" s="149"/>
      <c r="Q42" s="162" t="s">
        <v>41</v>
      </c>
      <c r="R42" s="149"/>
      <c r="S42" s="149"/>
      <c r="T42" s="149"/>
      <c r="U42" s="16"/>
      <c r="V42" s="2"/>
      <c r="AA42" s="9"/>
    </row>
    <row r="43" spans="1:27" s="33" customFormat="1" ht="24.95" customHeight="1">
      <c r="A43" s="15">
        <v>139</v>
      </c>
      <c r="B43" s="151" t="s">
        <v>222</v>
      </c>
      <c r="C43" s="152" t="s">
        <v>45</v>
      </c>
      <c r="D43" s="155">
        <v>20</v>
      </c>
      <c r="E43" s="154">
        <f t="shared" si="0"/>
        <v>0.19200000000000003</v>
      </c>
      <c r="F43" s="155">
        <v>4</v>
      </c>
      <c r="G43" s="155">
        <v>3</v>
      </c>
      <c r="H43" s="155">
        <f t="shared" si="1"/>
        <v>12</v>
      </c>
      <c r="I43" s="157">
        <f t="shared" si="2"/>
        <v>9.5999999999999992E-3</v>
      </c>
      <c r="J43" s="166"/>
      <c r="K43" s="150">
        <v>45131</v>
      </c>
      <c r="L43" s="150">
        <v>45149</v>
      </c>
      <c r="M43" s="164" t="s">
        <v>177</v>
      </c>
      <c r="N43" s="160" t="s">
        <v>77</v>
      </c>
      <c r="O43" s="161">
        <v>10</v>
      </c>
      <c r="P43" s="162" t="s">
        <v>41</v>
      </c>
      <c r="Q43" s="149"/>
      <c r="R43" s="149"/>
      <c r="S43" s="149"/>
      <c r="T43" s="149"/>
      <c r="U43" s="16"/>
      <c r="V43" s="2"/>
      <c r="AA43" s="9"/>
    </row>
    <row r="44" spans="1:27" s="33" customFormat="1" ht="24.95" customHeight="1">
      <c r="A44" s="15">
        <v>140</v>
      </c>
      <c r="B44" s="151" t="s">
        <v>223</v>
      </c>
      <c r="C44" s="152" t="s">
        <v>45</v>
      </c>
      <c r="D44" s="155">
        <v>20</v>
      </c>
      <c r="E44" s="154">
        <f t="shared" ref="E44:E50" si="13">F44/25*D44*G44/50</f>
        <v>0.19200000000000003</v>
      </c>
      <c r="F44" s="155">
        <v>4</v>
      </c>
      <c r="G44" s="155">
        <v>3</v>
      </c>
      <c r="H44" s="155">
        <f t="shared" ref="H44:H50" si="14">F44*G44</f>
        <v>12</v>
      </c>
      <c r="I44" s="157">
        <f t="shared" ref="I44:I50" si="15">F44/25*G44/50</f>
        <v>9.5999999999999992E-3</v>
      </c>
      <c r="J44" s="166"/>
      <c r="K44" s="150">
        <v>45131</v>
      </c>
      <c r="L44" s="150">
        <v>45149</v>
      </c>
      <c r="M44" s="164" t="s">
        <v>177</v>
      </c>
      <c r="N44" s="160" t="s">
        <v>189</v>
      </c>
      <c r="O44" s="161">
        <v>11</v>
      </c>
      <c r="P44" s="149"/>
      <c r="Q44" s="149"/>
      <c r="R44" s="162" t="s">
        <v>49</v>
      </c>
      <c r="S44" s="149"/>
      <c r="T44" s="149"/>
      <c r="U44" s="16"/>
      <c r="V44" s="2"/>
      <c r="AA44" s="9"/>
    </row>
    <row r="45" spans="1:27" s="33" customFormat="1" ht="24.95" customHeight="1">
      <c r="A45" s="15">
        <v>141</v>
      </c>
      <c r="B45" s="151" t="s">
        <v>224</v>
      </c>
      <c r="C45" s="152" t="s">
        <v>109</v>
      </c>
      <c r="D45" s="155">
        <v>20</v>
      </c>
      <c r="E45" s="154">
        <f t="shared" si="13"/>
        <v>1.1519999999999999</v>
      </c>
      <c r="F45" s="155">
        <v>12</v>
      </c>
      <c r="G45" s="156">
        <v>6</v>
      </c>
      <c r="H45" s="155">
        <f t="shared" si="14"/>
        <v>72</v>
      </c>
      <c r="I45" s="157">
        <f t="shared" si="15"/>
        <v>5.7599999999999998E-2</v>
      </c>
      <c r="J45" s="166"/>
      <c r="K45" s="150">
        <v>45111</v>
      </c>
      <c r="L45" s="150">
        <v>45149</v>
      </c>
      <c r="M45" s="159" t="s">
        <v>37</v>
      </c>
      <c r="N45" s="160" t="s">
        <v>71</v>
      </c>
      <c r="O45" s="161">
        <v>1</v>
      </c>
      <c r="P45" s="162"/>
      <c r="Q45" s="162"/>
      <c r="R45" s="162"/>
      <c r="S45" s="162"/>
      <c r="T45" s="149"/>
      <c r="U45" s="142"/>
      <c r="V45" s="2"/>
      <c r="AA45" s="9"/>
    </row>
    <row r="46" spans="1:27" s="33" customFormat="1" ht="24.95" customHeight="1">
      <c r="A46" s="15">
        <v>142</v>
      </c>
      <c r="B46" s="151" t="s">
        <v>225</v>
      </c>
      <c r="C46" s="152" t="s">
        <v>45</v>
      </c>
      <c r="D46" s="155">
        <v>20</v>
      </c>
      <c r="E46" s="154">
        <f t="shared" si="13"/>
        <v>0.86399999999999988</v>
      </c>
      <c r="F46" s="155">
        <v>9</v>
      </c>
      <c r="G46" s="156">
        <v>6</v>
      </c>
      <c r="H46" s="155">
        <f t="shared" si="14"/>
        <v>54</v>
      </c>
      <c r="I46" s="157">
        <f t="shared" si="15"/>
        <v>4.3200000000000002E-2</v>
      </c>
      <c r="J46" s="166"/>
      <c r="K46" s="150">
        <v>45111</v>
      </c>
      <c r="L46" s="150">
        <v>45149</v>
      </c>
      <c r="M46" s="164" t="s">
        <v>62</v>
      </c>
      <c r="N46" s="160" t="s">
        <v>226</v>
      </c>
      <c r="O46" s="161">
        <v>2</v>
      </c>
      <c r="P46" s="162"/>
      <c r="Q46" s="162"/>
      <c r="R46" s="234" t="s">
        <v>30</v>
      </c>
      <c r="S46" s="149"/>
      <c r="T46" s="149"/>
      <c r="U46" s="142"/>
      <c r="V46" s="2"/>
      <c r="AA46" s="9"/>
    </row>
    <row r="47" spans="1:27" s="33" customFormat="1" ht="24.95" customHeight="1">
      <c r="A47" s="15">
        <v>143</v>
      </c>
      <c r="B47" s="151" t="s">
        <v>227</v>
      </c>
      <c r="C47" s="152" t="s">
        <v>109</v>
      </c>
      <c r="D47" s="155">
        <v>20</v>
      </c>
      <c r="E47" s="154">
        <f t="shared" si="13"/>
        <v>0.28799999999999998</v>
      </c>
      <c r="F47" s="155">
        <v>6</v>
      </c>
      <c r="G47" s="156">
        <v>3</v>
      </c>
      <c r="H47" s="155">
        <f t="shared" si="14"/>
        <v>18</v>
      </c>
      <c r="I47" s="157">
        <f t="shared" si="15"/>
        <v>1.44E-2</v>
      </c>
      <c r="J47" s="166"/>
      <c r="K47" s="150">
        <v>45111</v>
      </c>
      <c r="L47" s="150">
        <v>45128</v>
      </c>
      <c r="M47" s="164" t="s">
        <v>62</v>
      </c>
      <c r="N47" s="160" t="s">
        <v>114</v>
      </c>
      <c r="O47" s="161">
        <v>3</v>
      </c>
      <c r="P47" s="162"/>
      <c r="Q47" s="162"/>
      <c r="R47" s="149"/>
      <c r="S47" s="149"/>
      <c r="T47" s="149"/>
      <c r="U47" s="142"/>
      <c r="V47" s="2"/>
      <c r="AA47" s="9"/>
    </row>
    <row r="48" spans="1:27" s="33" customFormat="1" ht="24.95" customHeight="1">
      <c r="A48" s="15">
        <v>144</v>
      </c>
      <c r="B48" s="151" t="s">
        <v>228</v>
      </c>
      <c r="C48" s="152" t="s">
        <v>45</v>
      </c>
      <c r="D48" s="155">
        <v>10</v>
      </c>
      <c r="E48" s="154">
        <f t="shared" si="13"/>
        <v>0.43199999999999994</v>
      </c>
      <c r="F48" s="155">
        <v>9</v>
      </c>
      <c r="G48" s="156">
        <v>6</v>
      </c>
      <c r="H48" s="155">
        <f t="shared" si="14"/>
        <v>54</v>
      </c>
      <c r="I48" s="157">
        <f t="shared" si="15"/>
        <v>4.3200000000000002E-2</v>
      </c>
      <c r="J48" s="166"/>
      <c r="K48" s="150">
        <v>45111</v>
      </c>
      <c r="L48" s="150">
        <v>45149</v>
      </c>
      <c r="M48" s="164" t="s">
        <v>62</v>
      </c>
      <c r="N48" s="160" t="s">
        <v>229</v>
      </c>
      <c r="O48" s="161">
        <v>4</v>
      </c>
      <c r="P48" s="162"/>
      <c r="Q48" s="162"/>
      <c r="R48" s="234" t="s">
        <v>30</v>
      </c>
      <c r="S48" s="149"/>
      <c r="T48" s="184"/>
      <c r="U48" s="142"/>
      <c r="V48" s="2"/>
      <c r="AA48" s="9"/>
    </row>
    <row r="49" spans="1:27" s="33" customFormat="1" ht="24.95" customHeight="1">
      <c r="A49" s="15">
        <v>145</v>
      </c>
      <c r="B49" s="151" t="s">
        <v>230</v>
      </c>
      <c r="C49" s="152" t="s">
        <v>45</v>
      </c>
      <c r="D49" s="155">
        <v>20</v>
      </c>
      <c r="E49" s="154">
        <f t="shared" si="13"/>
        <v>0.57599999999999996</v>
      </c>
      <c r="F49" s="155">
        <v>12</v>
      </c>
      <c r="G49" s="156">
        <v>3</v>
      </c>
      <c r="H49" s="155">
        <f t="shared" si="14"/>
        <v>36</v>
      </c>
      <c r="I49" s="157">
        <f t="shared" si="15"/>
        <v>2.8799999999999999E-2</v>
      </c>
      <c r="J49" s="166"/>
      <c r="K49" s="150">
        <v>45111</v>
      </c>
      <c r="L49" s="150">
        <v>45128</v>
      </c>
      <c r="M49" s="164" t="s">
        <v>62</v>
      </c>
      <c r="N49" s="160" t="s">
        <v>116</v>
      </c>
      <c r="O49" s="161">
        <v>11</v>
      </c>
      <c r="P49" s="162"/>
      <c r="Q49" s="162"/>
      <c r="R49" s="162"/>
      <c r="S49" s="234" t="s">
        <v>30</v>
      </c>
      <c r="T49" s="184"/>
      <c r="U49" s="142"/>
      <c r="V49" s="2"/>
      <c r="AA49" s="9"/>
    </row>
    <row r="50" spans="1:27" s="33" customFormat="1" ht="24.95" customHeight="1">
      <c r="A50" s="15">
        <v>146</v>
      </c>
      <c r="B50" s="151" t="s">
        <v>231</v>
      </c>
      <c r="C50" s="152" t="s">
        <v>109</v>
      </c>
      <c r="D50" s="155">
        <v>10</v>
      </c>
      <c r="E50" s="154">
        <f t="shared" si="13"/>
        <v>7.1999999999999995E-2</v>
      </c>
      <c r="F50" s="155">
        <v>3</v>
      </c>
      <c r="G50" s="156">
        <v>3</v>
      </c>
      <c r="H50" s="155">
        <f t="shared" si="14"/>
        <v>9</v>
      </c>
      <c r="I50" s="157">
        <f t="shared" si="15"/>
        <v>7.1999999999999998E-3</v>
      </c>
      <c r="J50" s="166"/>
      <c r="K50" s="150">
        <v>45111</v>
      </c>
      <c r="L50" s="150">
        <v>45128</v>
      </c>
      <c r="M50" s="164" t="s">
        <v>57</v>
      </c>
      <c r="N50" s="160" t="s">
        <v>116</v>
      </c>
      <c r="O50" s="161">
        <v>14</v>
      </c>
      <c r="P50" s="162"/>
      <c r="Q50" s="162"/>
      <c r="R50" s="149"/>
      <c r="S50" s="149"/>
      <c r="T50" s="184"/>
      <c r="U50" s="142"/>
      <c r="V50" s="2"/>
      <c r="AA50" s="9"/>
    </row>
    <row r="51" spans="1:27" s="33" customFormat="1" ht="24.95" customHeight="1">
      <c r="A51" s="15">
        <v>147</v>
      </c>
      <c r="B51" s="151" t="s">
        <v>232</v>
      </c>
      <c r="C51" s="152" t="s">
        <v>24</v>
      </c>
      <c r="D51" s="155">
        <v>10</v>
      </c>
      <c r="E51" s="154">
        <f t="shared" si="0"/>
        <v>2</v>
      </c>
      <c r="F51" s="155">
        <v>25</v>
      </c>
      <c r="G51" s="155">
        <v>10</v>
      </c>
      <c r="H51" s="155">
        <f t="shared" si="1"/>
        <v>250</v>
      </c>
      <c r="I51" s="157">
        <f t="shared" si="2"/>
        <v>0.2</v>
      </c>
      <c r="J51" s="166"/>
      <c r="K51" s="158">
        <v>45131</v>
      </c>
      <c r="L51" s="158">
        <v>45198</v>
      </c>
      <c r="M51" s="159" t="s">
        <v>25</v>
      </c>
      <c r="N51" s="160" t="s">
        <v>233</v>
      </c>
      <c r="O51" s="161"/>
      <c r="P51" s="162" t="s">
        <v>107</v>
      </c>
      <c r="Q51" s="234" t="s">
        <v>234</v>
      </c>
      <c r="R51" s="162" t="s">
        <v>107</v>
      </c>
      <c r="S51" s="234" t="s">
        <v>234</v>
      </c>
      <c r="T51" s="162" t="s">
        <v>107</v>
      </c>
      <c r="U51" s="16"/>
      <c r="V51" s="2"/>
      <c r="AA51" s="9"/>
    </row>
    <row r="52" spans="1:27" s="33" customFormat="1" ht="24.95" customHeight="1">
      <c r="A52" s="39"/>
      <c r="B52" s="185"/>
      <c r="C52" s="186"/>
      <c r="D52" s="176"/>
      <c r="E52" s="175"/>
      <c r="F52" s="176"/>
      <c r="G52" s="176"/>
      <c r="H52" s="176"/>
      <c r="I52" s="175"/>
      <c r="J52" s="166"/>
      <c r="K52" s="178"/>
      <c r="L52" s="178"/>
      <c r="M52" s="187"/>
      <c r="N52" s="179"/>
      <c r="O52" s="180"/>
      <c r="P52" s="149"/>
      <c r="Q52" s="149"/>
      <c r="R52" s="149"/>
      <c r="S52" s="149"/>
      <c r="T52" s="149"/>
      <c r="U52" s="16"/>
      <c r="V52" s="2"/>
      <c r="AA52" s="9"/>
    </row>
    <row r="53" spans="1:27" s="33" customFormat="1" ht="24.95" customHeight="1">
      <c r="A53" s="39"/>
      <c r="B53" s="172" t="s">
        <v>173</v>
      </c>
      <c r="C53" s="173"/>
      <c r="D53" s="174">
        <f>-(SUMIF(B3:B24,"*SEM*",D3:D24))</f>
        <v>0</v>
      </c>
      <c r="E53" s="175"/>
      <c r="F53" s="176"/>
      <c r="G53" s="176"/>
      <c r="H53" s="176"/>
      <c r="I53" s="175"/>
      <c r="J53" s="166"/>
      <c r="K53" s="178"/>
      <c r="L53" s="178"/>
      <c r="M53" s="178"/>
      <c r="N53" s="179"/>
      <c r="O53" s="180"/>
      <c r="P53" s="149"/>
      <c r="Q53" s="149"/>
      <c r="R53" s="149"/>
      <c r="S53" s="149"/>
      <c r="T53" s="149"/>
      <c r="U53" s="16"/>
      <c r="V53" s="2"/>
      <c r="AA53" s="9"/>
    </row>
    <row r="54" spans="1:27" s="33" customFormat="1" ht="24.95" customHeight="1">
      <c r="A54" s="140"/>
      <c r="B54" s="172" t="s">
        <v>174</v>
      </c>
      <c r="C54" s="173"/>
      <c r="D54" s="181">
        <f>SUM(D4:D51)</f>
        <v>930</v>
      </c>
      <c r="E54" s="181">
        <f>SUM(E4:E51)</f>
        <v>13.256000000000006</v>
      </c>
      <c r="F54" s="181"/>
      <c r="G54" s="181"/>
      <c r="H54" s="181">
        <f>SUM(H4:H51)</f>
        <v>985</v>
      </c>
      <c r="I54" s="181">
        <f>SUM(I4:I51)</f>
        <v>0.78800000000000003</v>
      </c>
      <c r="J54" s="149"/>
      <c r="K54" s="149"/>
      <c r="L54" s="149"/>
      <c r="M54" s="149"/>
      <c r="N54" s="183"/>
      <c r="O54" s="149"/>
      <c r="P54" s="149"/>
      <c r="Q54" s="149"/>
      <c r="R54" s="149"/>
      <c r="S54" s="149"/>
      <c r="T54" s="149"/>
      <c r="U54" s="16"/>
      <c r="V54" s="2"/>
      <c r="AA54" s="9"/>
    </row>
    <row r="55" spans="1:27">
      <c r="A55" s="20"/>
      <c r="B55" s="25"/>
      <c r="C55" s="60"/>
      <c r="D55" s="61"/>
      <c r="E55" s="83"/>
      <c r="F55" s="61"/>
      <c r="G55" s="61"/>
      <c r="H55" s="61"/>
      <c r="I55" s="61"/>
      <c r="J55" s="143"/>
      <c r="K55" s="28"/>
      <c r="L55" s="29"/>
      <c r="M55" s="17"/>
      <c r="N55" s="49"/>
      <c r="O55" s="25"/>
      <c r="P55" s="18"/>
      <c r="Q55" s="18"/>
      <c r="R55" s="18"/>
      <c r="S55" s="18"/>
      <c r="T55" s="18"/>
    </row>
  </sheetData>
  <autoFilter ref="A3:AB51" xr:uid="{4BB13218-FE08-4FB5-9531-A19F87EB5D15}"/>
  <mergeCells count="4">
    <mergeCell ref="C1:T1"/>
    <mergeCell ref="B2:I2"/>
    <mergeCell ref="K2:T2"/>
    <mergeCell ref="W2:X2"/>
  </mergeCells>
  <dataValidations count="2">
    <dataValidation type="list" allowBlank="1" showInputMessage="1" showErrorMessage="1" sqref="M52" xr:uid="{5FFE7E99-67BF-4102-8FF6-9D4E9DFC5EB0}">
      <formula1>$AA$4:$AA$7</formula1>
    </dataValidation>
    <dataValidation type="list" allowBlank="1" showInputMessage="1" showErrorMessage="1" sqref="M4:M51" xr:uid="{732B3348-0084-42D1-870D-64384E722EE9}">
      <formula1>$AA$4:$AA$10</formula1>
    </dataValidation>
  </dataValidations>
  <pageMargins left="0.7" right="0.7" top="0.75" bottom="0.75" header="0.3" footer="0.3"/>
  <pageSetup paperSize="158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CD19-53AE-43F0-81F8-FAF1FE37DA5B}">
  <sheetPr filterMode="1">
    <tabColor rgb="FFC00000"/>
    <pageSetUpPr fitToPage="1"/>
  </sheetPr>
  <dimension ref="A1:AC81"/>
  <sheetViews>
    <sheetView zoomScale="80" zoomScaleNormal="80" workbookViewId="0">
      <pane xSplit="2" ySplit="3" topLeftCell="E64" activePane="bottomRight" state="frozen"/>
      <selection pane="bottomRight" activeCell="P31" sqref="P31"/>
      <selection pane="bottomLeft" activeCell="A4" sqref="A4"/>
      <selection pane="topRight" activeCell="C1" sqref="C1"/>
    </sheetView>
  </sheetViews>
  <sheetFormatPr defaultColWidth="9.140625" defaultRowHeight="14.45"/>
  <cols>
    <col min="1" max="1" width="9.140625" style="4"/>
    <col min="2" max="2" width="34.5703125" style="11" customWidth="1"/>
    <col min="3" max="3" width="15" style="62" customWidth="1"/>
    <col min="4" max="4" width="15.7109375" style="63" customWidth="1"/>
    <col min="5" max="5" width="15.7109375" style="47" customWidth="1"/>
    <col min="6" max="8" width="12.42578125" style="63" customWidth="1"/>
    <col min="9" max="9" width="15.7109375" style="63" customWidth="1"/>
    <col min="10" max="10" width="5.7109375" style="19" customWidth="1"/>
    <col min="11" max="11" width="10.7109375" style="26" customWidth="1"/>
    <col min="12" max="12" width="10.7109375" style="27" customWidth="1"/>
    <col min="13" max="13" width="32.5703125" style="12" customWidth="1"/>
    <col min="14" max="14" width="20.140625" style="50" customWidth="1"/>
    <col min="15" max="15" width="7.28515625" style="11" bestFit="1" customWidth="1"/>
    <col min="16" max="19" width="10.7109375" style="3" customWidth="1"/>
    <col min="20" max="20" width="11.7109375" style="3" customWidth="1"/>
    <col min="21" max="21" width="5.5703125" style="3" customWidth="1"/>
    <col min="22" max="22" width="59.28515625" style="21" customWidth="1"/>
    <col min="23" max="23" width="15" style="255" customWidth="1"/>
    <col min="24" max="24" width="13.85546875" style="255" customWidth="1"/>
    <col min="25" max="25" width="13.85546875" style="19" customWidth="1"/>
    <col min="26" max="26" width="17" style="4" customWidth="1"/>
    <col min="27" max="27" width="25.7109375" style="96" customWidth="1"/>
    <col min="28" max="28" width="25.7109375" style="102" customWidth="1"/>
    <col min="29" max="16384" width="9.140625" style="4"/>
  </cols>
  <sheetData>
    <row r="1" spans="1:28" s="1" customFormat="1" ht="49.5" customHeight="1">
      <c r="A1" s="40"/>
      <c r="B1" s="44"/>
      <c r="C1" s="291" t="s">
        <v>0</v>
      </c>
      <c r="D1" s="291"/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1"/>
      <c r="S1" s="291"/>
      <c r="T1" s="291"/>
      <c r="U1" s="42"/>
      <c r="V1" s="110"/>
      <c r="W1" s="246"/>
      <c r="X1" s="246"/>
      <c r="Y1" s="97"/>
      <c r="AA1" s="91"/>
      <c r="AB1" s="99"/>
    </row>
    <row r="2" spans="1:28" s="31" customFormat="1" ht="26.25" customHeight="1">
      <c r="A2" s="38"/>
      <c r="B2" s="292" t="s">
        <v>1</v>
      </c>
      <c r="C2" s="292"/>
      <c r="D2" s="292"/>
      <c r="E2" s="292"/>
      <c r="F2" s="292"/>
      <c r="G2" s="292"/>
      <c r="H2" s="292"/>
      <c r="I2" s="292"/>
      <c r="J2" s="145"/>
      <c r="K2" s="292" t="s">
        <v>2</v>
      </c>
      <c r="L2" s="292"/>
      <c r="M2" s="292"/>
      <c r="N2" s="292"/>
      <c r="O2" s="292"/>
      <c r="P2" s="295"/>
      <c r="Q2" s="295"/>
      <c r="R2" s="295"/>
      <c r="S2" s="295"/>
      <c r="T2" s="295"/>
      <c r="U2" s="30"/>
      <c r="V2" s="45"/>
      <c r="W2" s="296" t="s">
        <v>3</v>
      </c>
      <c r="X2" s="296"/>
      <c r="Y2" s="37"/>
      <c r="AA2" s="92"/>
      <c r="AB2" s="108" t="s">
        <v>235</v>
      </c>
    </row>
    <row r="3" spans="1:28" s="2" customFormat="1" ht="43.15">
      <c r="A3" s="15"/>
      <c r="B3" s="146" t="s">
        <v>5</v>
      </c>
      <c r="C3" s="147" t="s">
        <v>6</v>
      </c>
      <c r="D3" s="147" t="s">
        <v>7</v>
      </c>
      <c r="E3" s="147" t="s">
        <v>8</v>
      </c>
      <c r="F3" s="146" t="s">
        <v>9</v>
      </c>
      <c r="G3" s="146" t="s">
        <v>10</v>
      </c>
      <c r="H3" s="147" t="s">
        <v>11</v>
      </c>
      <c r="I3" s="147" t="s">
        <v>236</v>
      </c>
      <c r="J3" s="149"/>
      <c r="K3" s="150" t="s">
        <v>13</v>
      </c>
      <c r="L3" s="150" t="s">
        <v>14</v>
      </c>
      <c r="M3" s="146" t="s">
        <v>15</v>
      </c>
      <c r="N3" s="147" t="s">
        <v>16</v>
      </c>
      <c r="O3" s="260" t="s">
        <v>17</v>
      </c>
      <c r="P3" s="256" t="s">
        <v>18</v>
      </c>
      <c r="Q3" s="256" t="s">
        <v>19</v>
      </c>
      <c r="R3" s="256" t="s">
        <v>20</v>
      </c>
      <c r="S3" s="256" t="s">
        <v>21</v>
      </c>
      <c r="T3" s="256" t="s">
        <v>22</v>
      </c>
      <c r="U3" s="141"/>
      <c r="V3" s="111"/>
      <c r="W3" s="247"/>
      <c r="X3" s="247"/>
      <c r="Y3" s="16"/>
      <c r="AA3" s="93"/>
      <c r="AB3" s="109" t="s">
        <v>237</v>
      </c>
    </row>
    <row r="4" spans="1:28" s="2" customFormat="1" ht="24.95" customHeight="1">
      <c r="A4" s="15">
        <v>200</v>
      </c>
      <c r="B4" s="151" t="s">
        <v>238</v>
      </c>
      <c r="C4" s="152" t="s">
        <v>24</v>
      </c>
      <c r="D4" s="153">
        <v>24</v>
      </c>
      <c r="E4" s="154">
        <f>F4/25*D4*G4/50</f>
        <v>5.7600000000000016</v>
      </c>
      <c r="F4" s="155">
        <v>20</v>
      </c>
      <c r="G4" s="155">
        <v>15</v>
      </c>
      <c r="H4" s="155">
        <f t="shared" ref="H4:H32" si="0">F4*G4</f>
        <v>300</v>
      </c>
      <c r="I4" s="191">
        <f>F4/25*G4/50</f>
        <v>0.24</v>
      </c>
      <c r="J4" s="149"/>
      <c r="K4" s="150">
        <v>45166</v>
      </c>
      <c r="L4" s="150">
        <v>45268</v>
      </c>
      <c r="M4" s="159" t="s">
        <v>25</v>
      </c>
      <c r="N4" s="160" t="s">
        <v>26</v>
      </c>
      <c r="O4" s="261">
        <v>1</v>
      </c>
      <c r="P4" s="248" t="s">
        <v>239</v>
      </c>
      <c r="Q4" s="248" t="s">
        <v>55</v>
      </c>
      <c r="R4" s="249" t="s">
        <v>30</v>
      </c>
      <c r="S4" s="248" t="s">
        <v>28</v>
      </c>
      <c r="T4" s="248" t="s">
        <v>240</v>
      </c>
      <c r="U4" s="16"/>
      <c r="V4" s="15"/>
      <c r="W4" s="248" t="s">
        <v>32</v>
      </c>
      <c r="X4" s="248"/>
      <c r="Y4" s="112"/>
      <c r="AA4" s="94" t="s">
        <v>25</v>
      </c>
      <c r="AB4" s="100"/>
    </row>
    <row r="5" spans="1:28" s="2" customFormat="1" ht="24.95" customHeight="1">
      <c r="A5" s="15">
        <v>201</v>
      </c>
      <c r="B5" s="151" t="s">
        <v>241</v>
      </c>
      <c r="C5" s="152" t="s">
        <v>24</v>
      </c>
      <c r="D5" s="153">
        <v>24</v>
      </c>
      <c r="E5" s="154">
        <f t="shared" ref="E5:E69" si="1">F5/25*D5*G5/50</f>
        <v>5.7600000000000016</v>
      </c>
      <c r="F5" s="155">
        <v>20</v>
      </c>
      <c r="G5" s="155">
        <v>15</v>
      </c>
      <c r="H5" s="155">
        <f t="shared" si="0"/>
        <v>300</v>
      </c>
      <c r="I5" s="191">
        <f t="shared" ref="I5:I69" si="2">F5/25*G5/50</f>
        <v>0.24</v>
      </c>
      <c r="J5" s="149"/>
      <c r="K5" s="150">
        <v>45166</v>
      </c>
      <c r="L5" s="150">
        <v>45268</v>
      </c>
      <c r="M5" s="159" t="s">
        <v>25</v>
      </c>
      <c r="N5" s="160" t="s">
        <v>122</v>
      </c>
      <c r="O5" s="261">
        <v>2</v>
      </c>
      <c r="P5" s="248" t="s">
        <v>242</v>
      </c>
      <c r="Q5" s="248" t="s">
        <v>84</v>
      </c>
      <c r="R5" s="249" t="s">
        <v>30</v>
      </c>
      <c r="S5" s="248" t="s">
        <v>240</v>
      </c>
      <c r="T5" s="248" t="s">
        <v>243</v>
      </c>
      <c r="U5" s="16"/>
      <c r="V5" s="15"/>
      <c r="W5" s="249" t="s">
        <v>30</v>
      </c>
      <c r="X5" s="249"/>
      <c r="Y5" s="113"/>
      <c r="AA5" s="95" t="s">
        <v>37</v>
      </c>
      <c r="AB5" s="100"/>
    </row>
    <row r="6" spans="1:28" s="2" customFormat="1" ht="24.95" customHeight="1">
      <c r="A6" s="15">
        <v>202</v>
      </c>
      <c r="B6" s="151" t="s">
        <v>244</v>
      </c>
      <c r="C6" s="152" t="s">
        <v>24</v>
      </c>
      <c r="D6" s="153">
        <v>24</v>
      </c>
      <c r="E6" s="154">
        <f>F6/25*D6*G6/50</f>
        <v>5.7600000000000016</v>
      </c>
      <c r="F6" s="155">
        <v>20</v>
      </c>
      <c r="G6" s="155">
        <v>15</v>
      </c>
      <c r="H6" s="155">
        <f t="shared" si="0"/>
        <v>300</v>
      </c>
      <c r="I6" s="191">
        <f t="shared" si="2"/>
        <v>0.24</v>
      </c>
      <c r="J6" s="149"/>
      <c r="K6" s="150">
        <v>45166</v>
      </c>
      <c r="L6" s="150">
        <v>45268</v>
      </c>
      <c r="M6" s="159" t="s">
        <v>25</v>
      </c>
      <c r="N6" s="160" t="s">
        <v>39</v>
      </c>
      <c r="O6" s="261">
        <v>3</v>
      </c>
      <c r="P6" s="248" t="s">
        <v>31</v>
      </c>
      <c r="Q6" s="248" t="s">
        <v>36</v>
      </c>
      <c r="R6" s="249" t="s">
        <v>30</v>
      </c>
      <c r="S6" s="248" t="s">
        <v>31</v>
      </c>
      <c r="T6" s="248" t="s">
        <v>60</v>
      </c>
      <c r="U6" s="16"/>
      <c r="V6" s="15"/>
      <c r="W6" s="247"/>
      <c r="X6" s="247"/>
      <c r="Y6" s="16"/>
      <c r="AA6" s="95" t="s">
        <v>43</v>
      </c>
      <c r="AB6" s="100"/>
    </row>
    <row r="7" spans="1:28" s="2" customFormat="1" ht="24.95" customHeight="1">
      <c r="A7" s="15">
        <v>203</v>
      </c>
      <c r="B7" s="151" t="s">
        <v>245</v>
      </c>
      <c r="C7" s="152" t="s">
        <v>45</v>
      </c>
      <c r="D7" s="153">
        <v>24</v>
      </c>
      <c r="E7" s="154">
        <f>F7/25*D7*G7/50</f>
        <v>5.7600000000000016</v>
      </c>
      <c r="F7" s="155">
        <v>20</v>
      </c>
      <c r="G7" s="155">
        <v>15</v>
      </c>
      <c r="H7" s="155">
        <f t="shared" si="0"/>
        <v>300</v>
      </c>
      <c r="I7" s="191">
        <f>F7/25*G7/50</f>
        <v>0.24</v>
      </c>
      <c r="J7" s="149"/>
      <c r="K7" s="150">
        <v>45166</v>
      </c>
      <c r="L7" s="150">
        <v>45268</v>
      </c>
      <c r="M7" s="159" t="s">
        <v>25</v>
      </c>
      <c r="N7" s="160" t="s">
        <v>246</v>
      </c>
      <c r="O7" s="261">
        <v>1</v>
      </c>
      <c r="P7" s="248" t="s">
        <v>60</v>
      </c>
      <c r="Q7" s="249" t="s">
        <v>30</v>
      </c>
      <c r="R7" s="248" t="s">
        <v>49</v>
      </c>
      <c r="S7" s="248" t="s">
        <v>50</v>
      </c>
      <c r="T7" s="248" t="s">
        <v>49</v>
      </c>
      <c r="U7" s="16"/>
      <c r="V7" s="15"/>
      <c r="W7" s="247"/>
      <c r="X7" s="247"/>
      <c r="Y7" s="16"/>
      <c r="AA7" s="95"/>
      <c r="AB7" s="100"/>
    </row>
    <row r="8" spans="1:28" s="2" customFormat="1" ht="24.95" customHeight="1">
      <c r="A8" s="15">
        <v>204</v>
      </c>
      <c r="B8" s="151" t="s">
        <v>247</v>
      </c>
      <c r="C8" s="152" t="s">
        <v>45</v>
      </c>
      <c r="D8" s="153">
        <v>24</v>
      </c>
      <c r="E8" s="154">
        <f>F8/25*D8*G8/50</f>
        <v>5.7600000000000016</v>
      </c>
      <c r="F8" s="155">
        <v>20</v>
      </c>
      <c r="G8" s="155">
        <v>15</v>
      </c>
      <c r="H8" s="155">
        <f t="shared" si="0"/>
        <v>300</v>
      </c>
      <c r="I8" s="191">
        <f>F8/25*G8/50</f>
        <v>0.24</v>
      </c>
      <c r="J8" s="149"/>
      <c r="K8" s="150">
        <v>45166</v>
      </c>
      <c r="L8" s="150">
        <v>45268</v>
      </c>
      <c r="M8" s="159" t="s">
        <v>25</v>
      </c>
      <c r="N8" s="160" t="s">
        <v>248</v>
      </c>
      <c r="O8" s="261">
        <v>2</v>
      </c>
      <c r="P8" s="248" t="s">
        <v>50</v>
      </c>
      <c r="Q8" s="249" t="s">
        <v>30</v>
      </c>
      <c r="R8" s="248" t="s">
        <v>50</v>
      </c>
      <c r="S8" s="248" t="s">
        <v>249</v>
      </c>
      <c r="T8" s="248" t="s">
        <v>50</v>
      </c>
      <c r="U8" s="16"/>
      <c r="V8" s="15"/>
      <c r="W8" s="247"/>
      <c r="X8" s="247"/>
      <c r="Y8" s="16"/>
      <c r="AA8" s="95"/>
      <c r="AB8" s="100"/>
    </row>
    <row r="9" spans="1:28" s="2" customFormat="1" ht="24.95" customHeight="1">
      <c r="A9" s="15">
        <v>205</v>
      </c>
      <c r="B9" s="151" t="s">
        <v>250</v>
      </c>
      <c r="C9" s="152" t="s">
        <v>45</v>
      </c>
      <c r="D9" s="155">
        <v>24</v>
      </c>
      <c r="E9" s="154">
        <f t="shared" si="1"/>
        <v>5.7600000000000016</v>
      </c>
      <c r="F9" s="155">
        <v>20</v>
      </c>
      <c r="G9" s="155">
        <v>15</v>
      </c>
      <c r="H9" s="155">
        <f t="shared" si="0"/>
        <v>300</v>
      </c>
      <c r="I9" s="191">
        <f t="shared" si="2"/>
        <v>0.24</v>
      </c>
      <c r="J9" s="149"/>
      <c r="K9" s="150">
        <v>45166</v>
      </c>
      <c r="L9" s="150">
        <v>45268</v>
      </c>
      <c r="M9" s="159" t="s">
        <v>25</v>
      </c>
      <c r="N9" s="160" t="s">
        <v>251</v>
      </c>
      <c r="O9" s="261">
        <v>3</v>
      </c>
      <c r="P9" s="248" t="s">
        <v>249</v>
      </c>
      <c r="Q9" s="249" t="s">
        <v>30</v>
      </c>
      <c r="R9" s="248" t="s">
        <v>252</v>
      </c>
      <c r="S9" s="248" t="s">
        <v>48</v>
      </c>
      <c r="T9" s="248" t="s">
        <v>239</v>
      </c>
      <c r="U9" s="16"/>
      <c r="V9" s="15"/>
      <c r="W9" s="250" t="s">
        <v>51</v>
      </c>
      <c r="X9" s="251"/>
      <c r="Y9" s="114"/>
      <c r="AA9" s="95" t="s">
        <v>52</v>
      </c>
      <c r="AB9" s="100"/>
    </row>
    <row r="10" spans="1:28" s="2" customFormat="1" ht="24.95" customHeight="1">
      <c r="A10" s="15">
        <v>206</v>
      </c>
      <c r="B10" s="151" t="s">
        <v>253</v>
      </c>
      <c r="C10" s="152" t="s">
        <v>45</v>
      </c>
      <c r="D10" s="155">
        <v>24</v>
      </c>
      <c r="E10" s="154">
        <f>F10/25*D10*G10/50</f>
        <v>5.7600000000000016</v>
      </c>
      <c r="F10" s="155">
        <v>20</v>
      </c>
      <c r="G10" s="155">
        <v>15</v>
      </c>
      <c r="H10" s="155">
        <f t="shared" si="0"/>
        <v>300</v>
      </c>
      <c r="I10" s="191">
        <f>F10/25*G10/50</f>
        <v>0.24</v>
      </c>
      <c r="J10" s="149"/>
      <c r="K10" s="150">
        <v>45166</v>
      </c>
      <c r="L10" s="150">
        <v>45268</v>
      </c>
      <c r="M10" s="159" t="s">
        <v>25</v>
      </c>
      <c r="N10" s="160" t="s">
        <v>254</v>
      </c>
      <c r="O10" s="261">
        <v>4</v>
      </c>
      <c r="P10" s="248" t="s">
        <v>36</v>
      </c>
      <c r="Q10" s="248" t="s">
        <v>28</v>
      </c>
      <c r="R10" s="249" t="s">
        <v>30</v>
      </c>
      <c r="S10" s="248" t="s">
        <v>255</v>
      </c>
      <c r="T10" s="248" t="s">
        <v>36</v>
      </c>
      <c r="U10" s="16"/>
      <c r="V10" s="15"/>
      <c r="W10" s="250"/>
      <c r="X10" s="251"/>
      <c r="Y10" s="114"/>
      <c r="AA10" s="95"/>
      <c r="AB10" s="100"/>
    </row>
    <row r="11" spans="1:28" s="2" customFormat="1" ht="24.95" customHeight="1">
      <c r="A11" s="15">
        <v>207</v>
      </c>
      <c r="B11" s="151" t="s">
        <v>256</v>
      </c>
      <c r="C11" s="152" t="s">
        <v>45</v>
      </c>
      <c r="D11" s="155">
        <v>24</v>
      </c>
      <c r="E11" s="154">
        <f t="shared" si="1"/>
        <v>5.7600000000000016</v>
      </c>
      <c r="F11" s="155">
        <v>20</v>
      </c>
      <c r="G11" s="155">
        <v>15</v>
      </c>
      <c r="H11" s="155">
        <f t="shared" si="0"/>
        <v>300</v>
      </c>
      <c r="I11" s="191">
        <f t="shared" si="2"/>
        <v>0.24</v>
      </c>
      <c r="J11" s="149"/>
      <c r="K11" s="150">
        <v>45166</v>
      </c>
      <c r="L11" s="150">
        <v>45268</v>
      </c>
      <c r="M11" s="159" t="s">
        <v>25</v>
      </c>
      <c r="N11" s="160" t="s">
        <v>68</v>
      </c>
      <c r="O11" s="261">
        <v>5</v>
      </c>
      <c r="P11" s="248" t="s">
        <v>48</v>
      </c>
      <c r="Q11" s="248" t="s">
        <v>240</v>
      </c>
      <c r="R11" s="248" t="s">
        <v>257</v>
      </c>
      <c r="S11" s="249" t="s">
        <v>30</v>
      </c>
      <c r="T11" s="248" t="s">
        <v>249</v>
      </c>
      <c r="U11" s="16"/>
      <c r="V11" s="15"/>
      <c r="W11" s="252" t="s">
        <v>56</v>
      </c>
      <c r="X11" s="253"/>
      <c r="Y11" s="115"/>
      <c r="AA11" s="95" t="s">
        <v>181</v>
      </c>
      <c r="AB11" s="100"/>
    </row>
    <row r="12" spans="1:28" s="2" customFormat="1" ht="24.95" customHeight="1">
      <c r="A12" s="15">
        <v>208</v>
      </c>
      <c r="B12" s="151" t="s">
        <v>258</v>
      </c>
      <c r="C12" s="152" t="s">
        <v>45</v>
      </c>
      <c r="D12" s="155">
        <v>24</v>
      </c>
      <c r="E12" s="154">
        <f t="shared" si="1"/>
        <v>5.7600000000000016</v>
      </c>
      <c r="F12" s="155">
        <v>20</v>
      </c>
      <c r="G12" s="155">
        <v>15</v>
      </c>
      <c r="H12" s="155">
        <f t="shared" si="0"/>
        <v>300</v>
      </c>
      <c r="I12" s="191">
        <f t="shared" si="2"/>
        <v>0.24</v>
      </c>
      <c r="J12" s="149"/>
      <c r="K12" s="150">
        <v>45166</v>
      </c>
      <c r="L12" s="150">
        <v>45268</v>
      </c>
      <c r="M12" s="159" t="s">
        <v>37</v>
      </c>
      <c r="N12" s="160" t="s">
        <v>259</v>
      </c>
      <c r="O12" s="261">
        <v>6</v>
      </c>
      <c r="P12" s="248" t="s">
        <v>240</v>
      </c>
      <c r="Q12" s="248" t="s">
        <v>83</v>
      </c>
      <c r="R12" s="248" t="s">
        <v>260</v>
      </c>
      <c r="S12" s="248" t="s">
        <v>261</v>
      </c>
      <c r="T12" s="249" t="s">
        <v>30</v>
      </c>
      <c r="U12" s="16"/>
      <c r="V12" s="15"/>
      <c r="W12" s="247"/>
      <c r="X12" s="247"/>
      <c r="Y12" s="16"/>
      <c r="AA12" s="93" t="s">
        <v>62</v>
      </c>
      <c r="AB12" s="100"/>
    </row>
    <row r="13" spans="1:28" s="2" customFormat="1" ht="24.95" customHeight="1">
      <c r="A13" s="15">
        <v>209</v>
      </c>
      <c r="B13" s="151" t="s">
        <v>262</v>
      </c>
      <c r="C13" s="152" t="s">
        <v>45</v>
      </c>
      <c r="D13" s="155">
        <v>24</v>
      </c>
      <c r="E13" s="154">
        <f t="shared" si="1"/>
        <v>4.3199999999999994</v>
      </c>
      <c r="F13" s="155">
        <v>15</v>
      </c>
      <c r="G13" s="155">
        <v>15</v>
      </c>
      <c r="H13" s="155">
        <f t="shared" si="0"/>
        <v>225</v>
      </c>
      <c r="I13" s="191">
        <f t="shared" si="2"/>
        <v>0.18</v>
      </c>
      <c r="J13" s="149"/>
      <c r="K13" s="150">
        <v>45166</v>
      </c>
      <c r="L13" s="150">
        <v>45268</v>
      </c>
      <c r="M13" s="159" t="s">
        <v>37</v>
      </c>
      <c r="N13" s="160" t="s">
        <v>64</v>
      </c>
      <c r="O13" s="261">
        <v>7</v>
      </c>
      <c r="P13" s="248" t="s">
        <v>243</v>
      </c>
      <c r="Q13" s="248" t="s">
        <v>242</v>
      </c>
      <c r="R13" s="249" t="s">
        <v>30</v>
      </c>
      <c r="S13" s="248" t="s">
        <v>47</v>
      </c>
      <c r="T13" s="248" t="s">
        <v>263</v>
      </c>
      <c r="U13" s="16"/>
      <c r="V13" s="15"/>
      <c r="W13" s="247"/>
      <c r="X13" s="247"/>
      <c r="Y13" s="16"/>
      <c r="AA13" s="93" t="s">
        <v>66</v>
      </c>
      <c r="AB13" s="100"/>
    </row>
    <row r="14" spans="1:28" s="2" customFormat="1" ht="24.95" customHeight="1">
      <c r="A14" s="15">
        <v>210</v>
      </c>
      <c r="B14" s="151" t="s">
        <v>264</v>
      </c>
      <c r="C14" s="152" t="s">
        <v>45</v>
      </c>
      <c r="D14" s="155">
        <v>24</v>
      </c>
      <c r="E14" s="154">
        <f>F14/25*D14*G14/50</f>
        <v>4.3199999999999994</v>
      </c>
      <c r="F14" s="155">
        <v>15</v>
      </c>
      <c r="G14" s="155">
        <v>15</v>
      </c>
      <c r="H14" s="155">
        <f t="shared" si="0"/>
        <v>225</v>
      </c>
      <c r="I14" s="191">
        <f>F14/25*G14/50</f>
        <v>0.18</v>
      </c>
      <c r="J14" s="149"/>
      <c r="K14" s="150">
        <v>45166</v>
      </c>
      <c r="L14" s="150">
        <v>45268</v>
      </c>
      <c r="M14" s="159" t="s">
        <v>37</v>
      </c>
      <c r="N14" s="160" t="s">
        <v>54</v>
      </c>
      <c r="O14" s="261">
        <v>8</v>
      </c>
      <c r="P14" s="248" t="s">
        <v>261</v>
      </c>
      <c r="Q14" s="248" t="s">
        <v>49</v>
      </c>
      <c r="R14" s="248" t="s">
        <v>36</v>
      </c>
      <c r="S14" s="249" t="s">
        <v>30</v>
      </c>
      <c r="T14" s="248" t="s">
        <v>31</v>
      </c>
      <c r="U14" s="16"/>
      <c r="V14" s="15"/>
      <c r="W14" s="247"/>
      <c r="X14" s="247"/>
      <c r="Y14" s="16"/>
      <c r="AA14" s="93"/>
      <c r="AB14" s="100"/>
    </row>
    <row r="15" spans="1:28" s="2" customFormat="1" ht="24.95" customHeight="1">
      <c r="A15" s="15">
        <v>211</v>
      </c>
      <c r="B15" s="151" t="s">
        <v>265</v>
      </c>
      <c r="C15" s="152" t="s">
        <v>70</v>
      </c>
      <c r="D15" s="155">
        <v>24</v>
      </c>
      <c r="E15" s="154">
        <f t="shared" ref="E15" si="3">F15/25*D15*G15/50</f>
        <v>3.2256</v>
      </c>
      <c r="F15" s="155">
        <v>12</v>
      </c>
      <c r="G15" s="155">
        <v>14</v>
      </c>
      <c r="H15" s="155">
        <f t="shared" si="0"/>
        <v>168</v>
      </c>
      <c r="I15" s="191">
        <f t="shared" ref="I15" si="4">F15/25*G15/50</f>
        <v>0.13439999999999999</v>
      </c>
      <c r="J15" s="166"/>
      <c r="K15" s="150">
        <v>45174</v>
      </c>
      <c r="L15" s="150">
        <v>45268</v>
      </c>
      <c r="M15" s="164" t="s">
        <v>62</v>
      </c>
      <c r="N15" s="160" t="s">
        <v>266</v>
      </c>
      <c r="O15" s="261">
        <v>11</v>
      </c>
      <c r="P15" s="249" t="s">
        <v>30</v>
      </c>
      <c r="Q15" s="249" t="s">
        <v>30</v>
      </c>
      <c r="R15" s="249" t="s">
        <v>30</v>
      </c>
      <c r="S15" s="249" t="s">
        <v>30</v>
      </c>
      <c r="T15" s="257"/>
      <c r="U15" s="16"/>
      <c r="V15" s="15"/>
      <c r="W15" s="247"/>
      <c r="X15" s="247"/>
      <c r="Y15" s="16"/>
      <c r="AA15" s="93"/>
      <c r="AB15" s="100"/>
    </row>
    <row r="16" spans="1:28" s="2" customFormat="1" ht="24.95" customHeight="1">
      <c r="A16" s="15">
        <v>212</v>
      </c>
      <c r="B16" s="151" t="s">
        <v>267</v>
      </c>
      <c r="C16" s="152" t="s">
        <v>70</v>
      </c>
      <c r="D16" s="155">
        <v>24</v>
      </c>
      <c r="E16" s="154">
        <f>F16/25*D16*G16/50</f>
        <v>2.5920000000000005</v>
      </c>
      <c r="F16" s="155">
        <v>9</v>
      </c>
      <c r="G16" s="155">
        <v>15</v>
      </c>
      <c r="H16" s="155">
        <f t="shared" si="0"/>
        <v>135</v>
      </c>
      <c r="I16" s="191">
        <f>F16/25*G16/50</f>
        <v>0.10799999999999998</v>
      </c>
      <c r="J16" s="149"/>
      <c r="K16" s="150">
        <v>45166</v>
      </c>
      <c r="L16" s="150">
        <v>45268</v>
      </c>
      <c r="M16" s="164" t="s">
        <v>62</v>
      </c>
      <c r="N16" s="160" t="s">
        <v>82</v>
      </c>
      <c r="O16" s="261">
        <v>12</v>
      </c>
      <c r="P16" s="249" t="s">
        <v>30</v>
      </c>
      <c r="Q16" s="257"/>
      <c r="R16" s="249" t="s">
        <v>30</v>
      </c>
      <c r="S16" s="257"/>
      <c r="T16" s="249" t="s">
        <v>30</v>
      </c>
      <c r="U16" s="16"/>
      <c r="V16" s="15"/>
      <c r="W16" s="247"/>
      <c r="X16" s="247"/>
      <c r="Y16" s="16"/>
      <c r="AA16" s="93"/>
      <c r="AB16" s="100"/>
    </row>
    <row r="17" spans="1:28" s="2" customFormat="1" ht="24.95" customHeight="1">
      <c r="A17" s="15">
        <v>213</v>
      </c>
      <c r="B17" s="151" t="s">
        <v>268</v>
      </c>
      <c r="C17" s="152" t="s">
        <v>70</v>
      </c>
      <c r="D17" s="155">
        <v>24</v>
      </c>
      <c r="E17" s="154">
        <f t="shared" si="1"/>
        <v>2.5920000000000005</v>
      </c>
      <c r="F17" s="155">
        <v>9</v>
      </c>
      <c r="G17" s="155">
        <v>15</v>
      </c>
      <c r="H17" s="155">
        <f t="shared" si="0"/>
        <v>135</v>
      </c>
      <c r="I17" s="191">
        <f t="shared" si="2"/>
        <v>0.10799999999999998</v>
      </c>
      <c r="J17" s="149"/>
      <c r="K17" s="150">
        <v>45166</v>
      </c>
      <c r="L17" s="150">
        <v>45268</v>
      </c>
      <c r="M17" s="164" t="s">
        <v>62</v>
      </c>
      <c r="N17" s="160" t="s">
        <v>183</v>
      </c>
      <c r="O17" s="261">
        <v>13</v>
      </c>
      <c r="P17" s="257"/>
      <c r="Q17" s="249" t="s">
        <v>30</v>
      </c>
      <c r="R17" s="257"/>
      <c r="S17" s="249" t="s">
        <v>30</v>
      </c>
      <c r="T17" s="249" t="s">
        <v>30</v>
      </c>
      <c r="U17" s="16"/>
      <c r="V17" s="15"/>
      <c r="W17" s="247"/>
      <c r="X17" s="247"/>
      <c r="Y17" s="16"/>
      <c r="AA17" s="93"/>
      <c r="AB17" s="100"/>
    </row>
    <row r="18" spans="1:28" s="2" customFormat="1" ht="24.95" customHeight="1">
      <c r="A18" s="15">
        <v>214</v>
      </c>
      <c r="B18" s="151" t="s">
        <v>269</v>
      </c>
      <c r="C18" s="152" t="s">
        <v>70</v>
      </c>
      <c r="D18" s="155">
        <v>24</v>
      </c>
      <c r="E18" s="154">
        <f t="shared" si="1"/>
        <v>2.5920000000000005</v>
      </c>
      <c r="F18" s="155">
        <v>9</v>
      </c>
      <c r="G18" s="155">
        <v>15</v>
      </c>
      <c r="H18" s="155">
        <f t="shared" si="0"/>
        <v>135</v>
      </c>
      <c r="I18" s="191">
        <f t="shared" si="2"/>
        <v>0.10799999999999998</v>
      </c>
      <c r="J18" s="149"/>
      <c r="K18" s="150">
        <v>45166</v>
      </c>
      <c r="L18" s="150">
        <v>45268</v>
      </c>
      <c r="M18" s="164" t="s">
        <v>62</v>
      </c>
      <c r="N18" s="160" t="s">
        <v>270</v>
      </c>
      <c r="O18" s="261">
        <v>14</v>
      </c>
      <c r="P18" s="257"/>
      <c r="Q18" s="249" t="s">
        <v>30</v>
      </c>
      <c r="R18" s="257"/>
      <c r="S18" s="249" t="s">
        <v>30</v>
      </c>
      <c r="T18" s="258" t="s">
        <v>78</v>
      </c>
      <c r="U18" s="16"/>
      <c r="V18" s="15"/>
      <c r="W18" s="247"/>
      <c r="X18" s="247"/>
      <c r="Y18" s="16"/>
      <c r="AA18" s="93"/>
      <c r="AB18" s="100"/>
    </row>
    <row r="19" spans="1:28" s="2" customFormat="1" ht="24.95" customHeight="1">
      <c r="A19" s="15">
        <v>215</v>
      </c>
      <c r="B19" s="151" t="s">
        <v>271</v>
      </c>
      <c r="C19" s="152" t="s">
        <v>70</v>
      </c>
      <c r="D19" s="155">
        <v>24</v>
      </c>
      <c r="E19" s="154">
        <f t="shared" si="1"/>
        <v>2.5920000000000005</v>
      </c>
      <c r="F19" s="155">
        <v>9</v>
      </c>
      <c r="G19" s="155">
        <v>15</v>
      </c>
      <c r="H19" s="155">
        <f t="shared" si="0"/>
        <v>135</v>
      </c>
      <c r="I19" s="191">
        <f t="shared" si="2"/>
        <v>0.10799999999999998</v>
      </c>
      <c r="J19" s="149"/>
      <c r="K19" s="150">
        <v>45166</v>
      </c>
      <c r="L19" s="150">
        <v>45268</v>
      </c>
      <c r="M19" s="164" t="s">
        <v>62</v>
      </c>
      <c r="N19" s="160" t="s">
        <v>272</v>
      </c>
      <c r="O19" s="261">
        <v>15</v>
      </c>
      <c r="P19" s="249" t="s">
        <v>30</v>
      </c>
      <c r="Q19" s="257"/>
      <c r="R19" s="249" t="s">
        <v>30</v>
      </c>
      <c r="S19" s="257"/>
      <c r="T19" s="249" t="s">
        <v>30</v>
      </c>
      <c r="U19" s="142"/>
      <c r="V19" s="15"/>
      <c r="W19" s="247"/>
      <c r="X19" s="247"/>
      <c r="Y19" s="16"/>
      <c r="AA19" s="93"/>
      <c r="AB19" s="100"/>
    </row>
    <row r="20" spans="1:28" s="2" customFormat="1" ht="24.95" customHeight="1">
      <c r="A20" s="15">
        <v>216</v>
      </c>
      <c r="B20" s="151" t="s">
        <v>273</v>
      </c>
      <c r="C20" s="152" t="s">
        <v>45</v>
      </c>
      <c r="D20" s="155">
        <v>24</v>
      </c>
      <c r="E20" s="154">
        <f t="shared" si="1"/>
        <v>2.5920000000000005</v>
      </c>
      <c r="F20" s="155">
        <v>9</v>
      </c>
      <c r="G20" s="155">
        <v>15</v>
      </c>
      <c r="H20" s="155">
        <f t="shared" si="0"/>
        <v>135</v>
      </c>
      <c r="I20" s="191">
        <f t="shared" si="2"/>
        <v>0.10799999999999998</v>
      </c>
      <c r="J20" s="149"/>
      <c r="K20" s="150">
        <v>45166</v>
      </c>
      <c r="L20" s="150">
        <v>45268</v>
      </c>
      <c r="M20" s="164" t="s">
        <v>62</v>
      </c>
      <c r="N20" s="160" t="s">
        <v>82</v>
      </c>
      <c r="O20" s="261">
        <v>16</v>
      </c>
      <c r="P20" s="257"/>
      <c r="Q20" s="248" t="s">
        <v>31</v>
      </c>
      <c r="R20" s="257"/>
      <c r="S20" s="248" t="s">
        <v>31</v>
      </c>
      <c r="T20" s="249" t="s">
        <v>30</v>
      </c>
      <c r="U20" s="16"/>
      <c r="V20" s="15"/>
      <c r="W20" s="247"/>
      <c r="X20" s="247"/>
      <c r="Y20" s="16"/>
      <c r="AA20" s="93"/>
      <c r="AB20" s="100"/>
    </row>
    <row r="21" spans="1:28" s="2" customFormat="1" ht="24.95" customHeight="1">
      <c r="A21" s="15">
        <v>217</v>
      </c>
      <c r="B21" s="151" t="s">
        <v>274</v>
      </c>
      <c r="C21" s="152" t="s">
        <v>45</v>
      </c>
      <c r="D21" s="155">
        <v>24</v>
      </c>
      <c r="E21" s="154">
        <f t="shared" si="1"/>
        <v>3.4559999999999995</v>
      </c>
      <c r="F21" s="155">
        <v>12</v>
      </c>
      <c r="G21" s="155">
        <v>15</v>
      </c>
      <c r="H21" s="155">
        <f t="shared" si="0"/>
        <v>180</v>
      </c>
      <c r="I21" s="191">
        <f t="shared" si="2"/>
        <v>0.14399999999999999</v>
      </c>
      <c r="J21" s="149"/>
      <c r="K21" s="150">
        <v>45166</v>
      </c>
      <c r="L21" s="150">
        <v>45268</v>
      </c>
      <c r="M21" s="164" t="s">
        <v>62</v>
      </c>
      <c r="N21" s="160" t="s">
        <v>73</v>
      </c>
      <c r="O21" s="261">
        <v>17</v>
      </c>
      <c r="P21" s="248" t="s">
        <v>257</v>
      </c>
      <c r="Q21" s="248" t="s">
        <v>257</v>
      </c>
      <c r="R21" s="249" t="s">
        <v>30</v>
      </c>
      <c r="S21" s="248" t="s">
        <v>257</v>
      </c>
      <c r="T21" s="257"/>
      <c r="U21" s="16"/>
      <c r="V21" s="15"/>
      <c r="W21" s="247"/>
      <c r="X21" s="247"/>
      <c r="Y21" s="16"/>
      <c r="AA21" s="93"/>
      <c r="AB21" s="100"/>
    </row>
    <row r="22" spans="1:28" s="2" customFormat="1" ht="24.95" customHeight="1">
      <c r="A22" s="15">
        <v>218</v>
      </c>
      <c r="B22" s="151" t="s">
        <v>275</v>
      </c>
      <c r="C22" s="152" t="s">
        <v>45</v>
      </c>
      <c r="D22" s="155">
        <v>24</v>
      </c>
      <c r="E22" s="154">
        <f t="shared" si="1"/>
        <v>2.5920000000000005</v>
      </c>
      <c r="F22" s="155">
        <v>9</v>
      </c>
      <c r="G22" s="155">
        <v>15</v>
      </c>
      <c r="H22" s="155">
        <f t="shared" si="0"/>
        <v>135</v>
      </c>
      <c r="I22" s="191">
        <f t="shared" si="2"/>
        <v>0.10799999999999998</v>
      </c>
      <c r="J22" s="149">
        <v>80</v>
      </c>
      <c r="K22" s="150">
        <v>45166</v>
      </c>
      <c r="L22" s="150">
        <v>45268</v>
      </c>
      <c r="M22" s="164" t="s">
        <v>62</v>
      </c>
      <c r="N22" s="160" t="s">
        <v>88</v>
      </c>
      <c r="O22" s="261">
        <v>18</v>
      </c>
      <c r="P22" s="257"/>
      <c r="Q22" s="248" t="s">
        <v>252</v>
      </c>
      <c r="R22" s="257"/>
      <c r="S22" s="248" t="s">
        <v>83</v>
      </c>
      <c r="T22" s="258" t="s">
        <v>78</v>
      </c>
      <c r="U22" s="16"/>
      <c r="V22" s="15"/>
      <c r="W22" s="247"/>
      <c r="X22" s="247"/>
      <c r="Y22" s="16"/>
      <c r="AA22" s="93"/>
      <c r="AB22" s="100"/>
    </row>
    <row r="23" spans="1:28" s="2" customFormat="1" ht="24.95" customHeight="1">
      <c r="A23" s="15">
        <v>219</v>
      </c>
      <c r="B23" s="151" t="s">
        <v>276</v>
      </c>
      <c r="C23" s="152" t="s">
        <v>45</v>
      </c>
      <c r="D23" s="155">
        <v>24</v>
      </c>
      <c r="E23" s="154">
        <f>F23/25*D23*G23/50</f>
        <v>3.4559999999999995</v>
      </c>
      <c r="F23" s="155">
        <v>12</v>
      </c>
      <c r="G23" s="155">
        <v>15</v>
      </c>
      <c r="H23" s="155">
        <f t="shared" si="0"/>
        <v>180</v>
      </c>
      <c r="I23" s="191">
        <f>F23/25*G23/50</f>
        <v>0.14399999999999999</v>
      </c>
      <c r="J23" s="149"/>
      <c r="K23" s="150">
        <v>45166</v>
      </c>
      <c r="L23" s="150">
        <v>45268</v>
      </c>
      <c r="M23" s="164" t="s">
        <v>62</v>
      </c>
      <c r="N23" s="160" t="s">
        <v>277</v>
      </c>
      <c r="O23" s="261">
        <v>19</v>
      </c>
      <c r="P23" s="248" t="s">
        <v>252</v>
      </c>
      <c r="Q23" s="248" t="s">
        <v>84</v>
      </c>
      <c r="R23" s="248" t="s">
        <v>257</v>
      </c>
      <c r="S23" s="249" t="s">
        <v>30</v>
      </c>
      <c r="T23" s="257"/>
      <c r="U23" s="16"/>
      <c r="V23" s="15"/>
      <c r="W23" s="247"/>
      <c r="X23" s="247"/>
      <c r="Y23" s="16"/>
      <c r="AA23" s="93"/>
      <c r="AB23" s="100"/>
    </row>
    <row r="24" spans="1:28" s="2" customFormat="1" ht="24.95" customHeight="1">
      <c r="A24" s="15">
        <v>220</v>
      </c>
      <c r="B24" s="151" t="s">
        <v>278</v>
      </c>
      <c r="C24" s="152" t="s">
        <v>45</v>
      </c>
      <c r="D24" s="155">
        <v>24</v>
      </c>
      <c r="E24" s="154">
        <f t="shared" si="1"/>
        <v>3.4559999999999995</v>
      </c>
      <c r="F24" s="155">
        <v>12</v>
      </c>
      <c r="G24" s="155">
        <v>15</v>
      </c>
      <c r="H24" s="155">
        <f t="shared" si="0"/>
        <v>180</v>
      </c>
      <c r="I24" s="191">
        <f t="shared" si="2"/>
        <v>0.14399999999999999</v>
      </c>
      <c r="J24" s="149"/>
      <c r="K24" s="150">
        <v>45166</v>
      </c>
      <c r="L24" s="150">
        <v>45268</v>
      </c>
      <c r="M24" s="164" t="s">
        <v>62</v>
      </c>
      <c r="N24" s="160" t="s">
        <v>104</v>
      </c>
      <c r="O24" s="261">
        <v>20</v>
      </c>
      <c r="P24" s="248" t="s">
        <v>279</v>
      </c>
      <c r="Q24" s="248" t="s">
        <v>279</v>
      </c>
      <c r="R24" s="248" t="s">
        <v>279</v>
      </c>
      <c r="S24" s="249" t="s">
        <v>30</v>
      </c>
      <c r="T24" s="257"/>
      <c r="U24" s="142"/>
      <c r="V24" s="15"/>
      <c r="W24" s="247"/>
      <c r="X24" s="247"/>
      <c r="Y24" s="16"/>
      <c r="AA24" s="93"/>
      <c r="AB24" s="100"/>
    </row>
    <row r="25" spans="1:28" s="2" customFormat="1" ht="24.95" customHeight="1">
      <c r="A25" s="15">
        <v>221</v>
      </c>
      <c r="B25" s="151" t="s">
        <v>280</v>
      </c>
      <c r="C25" s="152" t="s">
        <v>45</v>
      </c>
      <c r="D25" s="155">
        <v>24</v>
      </c>
      <c r="E25" s="154">
        <f t="shared" si="1"/>
        <v>2.5920000000000005</v>
      </c>
      <c r="F25" s="155">
        <v>9</v>
      </c>
      <c r="G25" s="155">
        <v>15</v>
      </c>
      <c r="H25" s="155">
        <f t="shared" si="0"/>
        <v>135</v>
      </c>
      <c r="I25" s="191">
        <f t="shared" si="2"/>
        <v>0.10799999999999998</v>
      </c>
      <c r="J25" s="149"/>
      <c r="K25" s="150">
        <v>45166</v>
      </c>
      <c r="L25" s="150">
        <v>45268</v>
      </c>
      <c r="M25" s="164" t="s">
        <v>62</v>
      </c>
      <c r="N25" s="160" t="s">
        <v>93</v>
      </c>
      <c r="O25" s="261">
        <v>21</v>
      </c>
      <c r="P25" s="248" t="s">
        <v>281</v>
      </c>
      <c r="Q25" s="257"/>
      <c r="R25" s="248" t="s">
        <v>281</v>
      </c>
      <c r="S25" s="257"/>
      <c r="T25" s="258" t="s">
        <v>78</v>
      </c>
      <c r="U25" s="142"/>
      <c r="V25" s="15"/>
      <c r="W25" s="247"/>
      <c r="X25" s="247"/>
      <c r="Y25" s="16"/>
      <c r="AA25" s="93"/>
      <c r="AB25" s="100"/>
    </row>
    <row r="26" spans="1:28" s="2" customFormat="1" ht="24.95" customHeight="1">
      <c r="A26" s="289">
        <v>222</v>
      </c>
      <c r="B26" s="151" t="s">
        <v>282</v>
      </c>
      <c r="C26" s="152" t="s">
        <v>24</v>
      </c>
      <c r="D26" s="155">
        <v>24</v>
      </c>
      <c r="E26" s="154">
        <f t="shared" si="1"/>
        <v>1.5552000000000001</v>
      </c>
      <c r="F26" s="155">
        <v>9</v>
      </c>
      <c r="G26" s="155">
        <v>9</v>
      </c>
      <c r="H26" s="155">
        <f t="shared" si="0"/>
        <v>81</v>
      </c>
      <c r="I26" s="191">
        <f t="shared" si="2"/>
        <v>6.4799999999999996E-2</v>
      </c>
      <c r="J26" s="149"/>
      <c r="K26" s="158">
        <v>45209</v>
      </c>
      <c r="L26" s="158">
        <v>45268</v>
      </c>
      <c r="M26" s="164" t="s">
        <v>62</v>
      </c>
      <c r="N26" s="160" t="s">
        <v>283</v>
      </c>
      <c r="O26" s="261">
        <v>22</v>
      </c>
      <c r="P26" s="257"/>
      <c r="Q26" s="248" t="s">
        <v>243</v>
      </c>
      <c r="R26" s="257"/>
      <c r="S26" s="248" t="s">
        <v>252</v>
      </c>
      <c r="T26" s="249" t="s">
        <v>30</v>
      </c>
      <c r="U26" s="142"/>
      <c r="V26" s="15"/>
      <c r="W26" s="247"/>
      <c r="X26" s="247"/>
      <c r="Y26" s="16"/>
      <c r="AA26" s="93"/>
      <c r="AB26" s="100"/>
    </row>
    <row r="27" spans="1:28" s="2" customFormat="1" ht="24.95" customHeight="1">
      <c r="A27" s="15">
        <v>223</v>
      </c>
      <c r="B27" s="151" t="s">
        <v>284</v>
      </c>
      <c r="C27" s="152" t="s">
        <v>45</v>
      </c>
      <c r="D27" s="155">
        <v>24</v>
      </c>
      <c r="E27" s="154">
        <f t="shared" si="1"/>
        <v>2.5920000000000005</v>
      </c>
      <c r="F27" s="155">
        <v>9</v>
      </c>
      <c r="G27" s="155">
        <v>15</v>
      </c>
      <c r="H27" s="155">
        <f t="shared" si="0"/>
        <v>135</v>
      </c>
      <c r="I27" s="191">
        <f t="shared" si="2"/>
        <v>0.10799999999999998</v>
      </c>
      <c r="J27" s="149"/>
      <c r="K27" s="150">
        <v>45166</v>
      </c>
      <c r="L27" s="150">
        <v>45268</v>
      </c>
      <c r="M27" s="164" t="s">
        <v>62</v>
      </c>
      <c r="N27" s="160" t="s">
        <v>285</v>
      </c>
      <c r="O27" s="261">
        <v>23</v>
      </c>
      <c r="P27" s="257"/>
      <c r="Q27" s="248" t="s">
        <v>83</v>
      </c>
      <c r="R27" s="257"/>
      <c r="S27" s="248" t="s">
        <v>239</v>
      </c>
      <c r="T27" s="258" t="s">
        <v>78</v>
      </c>
      <c r="U27" s="142"/>
      <c r="V27" s="15"/>
      <c r="W27" s="247"/>
      <c r="X27" s="247"/>
      <c r="Y27" s="16"/>
      <c r="AA27" s="93"/>
      <c r="AB27" s="100"/>
    </row>
    <row r="28" spans="1:28" s="2" customFormat="1" ht="24.6" customHeight="1">
      <c r="A28" s="15">
        <v>224</v>
      </c>
      <c r="B28" s="151" t="s">
        <v>286</v>
      </c>
      <c r="C28" s="152" t="s">
        <v>45</v>
      </c>
      <c r="D28" s="155">
        <v>24</v>
      </c>
      <c r="E28" s="154">
        <f t="shared" si="1"/>
        <v>2.5920000000000005</v>
      </c>
      <c r="F28" s="155">
        <v>9</v>
      </c>
      <c r="G28" s="155">
        <v>15</v>
      </c>
      <c r="H28" s="155">
        <f t="shared" si="0"/>
        <v>135</v>
      </c>
      <c r="I28" s="191">
        <f t="shared" si="2"/>
        <v>0.10799999999999998</v>
      </c>
      <c r="J28" s="149"/>
      <c r="K28" s="150">
        <v>45166</v>
      </c>
      <c r="L28" s="150">
        <v>45268</v>
      </c>
      <c r="M28" s="164" t="s">
        <v>62</v>
      </c>
      <c r="N28" s="160" t="s">
        <v>99</v>
      </c>
      <c r="O28" s="261">
        <v>24</v>
      </c>
      <c r="P28" s="248" t="s">
        <v>190</v>
      </c>
      <c r="Q28" s="257"/>
      <c r="R28" s="248" t="s">
        <v>190</v>
      </c>
      <c r="S28" s="257"/>
      <c r="T28" s="249" t="s">
        <v>30</v>
      </c>
      <c r="U28" s="142"/>
      <c r="V28" s="15"/>
      <c r="W28" s="247"/>
      <c r="X28" s="247"/>
      <c r="Y28" s="16"/>
      <c r="AA28" s="93"/>
      <c r="AB28" s="100"/>
    </row>
    <row r="29" spans="1:28" s="2" customFormat="1" ht="24.95" customHeight="1">
      <c r="A29" s="15">
        <v>225</v>
      </c>
      <c r="B29" s="151" t="s">
        <v>287</v>
      </c>
      <c r="C29" s="152" t="s">
        <v>70</v>
      </c>
      <c r="D29" s="155">
        <v>24</v>
      </c>
      <c r="E29" s="154">
        <f t="shared" si="1"/>
        <v>2.5920000000000005</v>
      </c>
      <c r="F29" s="155">
        <v>9</v>
      </c>
      <c r="G29" s="155">
        <v>15</v>
      </c>
      <c r="H29" s="155">
        <f t="shared" si="0"/>
        <v>135</v>
      </c>
      <c r="I29" s="191">
        <f t="shared" si="2"/>
        <v>0.10799999999999998</v>
      </c>
      <c r="J29" s="149"/>
      <c r="K29" s="150">
        <v>45166</v>
      </c>
      <c r="L29" s="150">
        <v>45268</v>
      </c>
      <c r="M29" s="164" t="s">
        <v>62</v>
      </c>
      <c r="N29" s="160" t="s">
        <v>75</v>
      </c>
      <c r="O29" s="261">
        <v>25</v>
      </c>
      <c r="P29" s="257" t="s">
        <v>288</v>
      </c>
      <c r="Q29" s="249" t="s">
        <v>30</v>
      </c>
      <c r="R29" s="257" t="s">
        <v>288</v>
      </c>
      <c r="S29" s="249" t="s">
        <v>30</v>
      </c>
      <c r="T29" s="249" t="s">
        <v>30</v>
      </c>
      <c r="U29" s="142"/>
      <c r="V29" s="15"/>
      <c r="W29" s="247"/>
      <c r="X29" s="247"/>
      <c r="Y29" s="16"/>
      <c r="AA29" s="93"/>
      <c r="AB29" s="100"/>
    </row>
    <row r="30" spans="1:28" s="33" customFormat="1" ht="24.95" customHeight="1">
      <c r="A30" s="289">
        <v>226</v>
      </c>
      <c r="B30" s="151" t="s">
        <v>289</v>
      </c>
      <c r="C30" s="152" t="s">
        <v>24</v>
      </c>
      <c r="D30" s="155">
        <v>24</v>
      </c>
      <c r="E30" s="154">
        <f t="shared" si="1"/>
        <v>2.0735999999999999</v>
      </c>
      <c r="F30" s="155">
        <v>12</v>
      </c>
      <c r="G30" s="155">
        <v>9</v>
      </c>
      <c r="H30" s="155">
        <f t="shared" si="0"/>
        <v>108</v>
      </c>
      <c r="I30" s="191">
        <f t="shared" si="2"/>
        <v>8.6400000000000005E-2</v>
      </c>
      <c r="J30" s="166"/>
      <c r="K30" s="158">
        <v>45209</v>
      </c>
      <c r="L30" s="158">
        <v>45268</v>
      </c>
      <c r="M30" s="164" t="s">
        <v>62</v>
      </c>
      <c r="N30" s="160" t="s">
        <v>290</v>
      </c>
      <c r="O30" s="261">
        <v>26</v>
      </c>
      <c r="P30" s="248" t="s">
        <v>28</v>
      </c>
      <c r="Q30" s="248" t="s">
        <v>190</v>
      </c>
      <c r="R30" s="249" t="s">
        <v>30</v>
      </c>
      <c r="S30" s="248" t="s">
        <v>190</v>
      </c>
      <c r="T30" s="257"/>
      <c r="U30" s="142"/>
      <c r="V30" s="15"/>
      <c r="W30" s="254"/>
      <c r="X30" s="254"/>
      <c r="Y30" s="98"/>
      <c r="AA30" s="93"/>
      <c r="AB30" s="101"/>
    </row>
    <row r="31" spans="1:28" s="33" customFormat="1" ht="24.95" customHeight="1">
      <c r="A31" s="15">
        <v>228</v>
      </c>
      <c r="B31" s="151" t="s">
        <v>291</v>
      </c>
      <c r="C31" s="152" t="s">
        <v>45</v>
      </c>
      <c r="D31" s="155">
        <v>24</v>
      </c>
      <c r="E31" s="154">
        <f t="shared" si="1"/>
        <v>2.5920000000000005</v>
      </c>
      <c r="F31" s="155">
        <v>9</v>
      </c>
      <c r="G31" s="155">
        <v>15</v>
      </c>
      <c r="H31" s="155">
        <f t="shared" si="0"/>
        <v>135</v>
      </c>
      <c r="I31" s="191">
        <f t="shared" si="2"/>
        <v>0.10799999999999998</v>
      </c>
      <c r="J31" s="166"/>
      <c r="K31" s="150">
        <v>45168</v>
      </c>
      <c r="L31" s="150">
        <v>45268</v>
      </c>
      <c r="M31" s="164" t="s">
        <v>62</v>
      </c>
      <c r="N31" s="160" t="s">
        <v>292</v>
      </c>
      <c r="O31" s="261">
        <v>28</v>
      </c>
      <c r="P31" s="248" t="s">
        <v>243</v>
      </c>
      <c r="Q31" s="257"/>
      <c r="R31" s="248" t="s">
        <v>239</v>
      </c>
      <c r="S31" s="257"/>
      <c r="T31" s="249" t="s">
        <v>30</v>
      </c>
      <c r="U31" s="16"/>
      <c r="V31" s="15"/>
      <c r="W31" s="254"/>
      <c r="X31" s="254"/>
      <c r="Y31" s="98"/>
      <c r="AA31" s="93"/>
      <c r="AB31" s="101"/>
    </row>
    <row r="32" spans="1:28" s="33" customFormat="1" ht="24.95" customHeight="1">
      <c r="A32" s="15">
        <v>229</v>
      </c>
      <c r="B32" s="151" t="s">
        <v>293</v>
      </c>
      <c r="C32" s="152" t="s">
        <v>45</v>
      </c>
      <c r="D32" s="155">
        <v>24</v>
      </c>
      <c r="E32" s="154">
        <f t="shared" ref="E32:E58" si="5">F32/25*D32*G32/50</f>
        <v>2.5920000000000005</v>
      </c>
      <c r="F32" s="155">
        <v>9</v>
      </c>
      <c r="G32" s="155">
        <v>15</v>
      </c>
      <c r="H32" s="155">
        <f t="shared" si="0"/>
        <v>135</v>
      </c>
      <c r="I32" s="191">
        <f t="shared" ref="I32:I58" si="6">F32/25*G32/50</f>
        <v>0.10799999999999998</v>
      </c>
      <c r="J32" s="166"/>
      <c r="K32" s="150">
        <v>45166</v>
      </c>
      <c r="L32" s="150">
        <v>45268</v>
      </c>
      <c r="M32" s="164" t="s">
        <v>62</v>
      </c>
      <c r="N32" s="160" t="s">
        <v>189</v>
      </c>
      <c r="O32" s="261">
        <v>29</v>
      </c>
      <c r="P32" s="248" t="s">
        <v>83</v>
      </c>
      <c r="Q32" s="249" t="s">
        <v>30</v>
      </c>
      <c r="R32" s="248" t="s">
        <v>243</v>
      </c>
      <c r="S32" s="248" t="s">
        <v>48</v>
      </c>
      <c r="T32" s="257"/>
      <c r="U32" s="16"/>
      <c r="V32" s="15"/>
      <c r="W32" s="254"/>
      <c r="X32" s="254"/>
      <c r="Y32" s="98"/>
      <c r="AA32" s="93"/>
      <c r="AB32" s="101"/>
    </row>
    <row r="33" spans="1:29" s="33" customFormat="1" ht="24.95" customHeight="1">
      <c r="A33" s="286">
        <v>230</v>
      </c>
      <c r="B33" s="151" t="s">
        <v>294</v>
      </c>
      <c r="C33" s="152" t="s">
        <v>45</v>
      </c>
      <c r="D33" s="155">
        <v>24</v>
      </c>
      <c r="E33" s="154">
        <f t="shared" si="5"/>
        <v>2.5920000000000005</v>
      </c>
      <c r="F33" s="155">
        <v>9</v>
      </c>
      <c r="G33" s="155">
        <v>15</v>
      </c>
      <c r="H33" s="155">
        <f t="shared" ref="H33:H62" si="7">F33*G33</f>
        <v>135</v>
      </c>
      <c r="I33" s="191">
        <f t="shared" si="6"/>
        <v>0.10799999999999998</v>
      </c>
      <c r="J33" s="166"/>
      <c r="K33" s="150">
        <v>45166</v>
      </c>
      <c r="L33" s="150">
        <v>45268</v>
      </c>
      <c r="M33" s="164" t="s">
        <v>62</v>
      </c>
      <c r="N33" s="160" t="s">
        <v>295</v>
      </c>
      <c r="O33" s="261">
        <v>30</v>
      </c>
      <c r="P33" s="248" t="s">
        <v>84</v>
      </c>
      <c r="Q33" s="257"/>
      <c r="R33" s="248" t="s">
        <v>83</v>
      </c>
      <c r="S33" s="257"/>
      <c r="T33" s="258" t="s">
        <v>78</v>
      </c>
      <c r="U33" s="16"/>
      <c r="V33" s="15"/>
      <c r="W33" s="254"/>
      <c r="X33" s="254"/>
      <c r="Y33" s="98"/>
      <c r="AA33" s="93"/>
      <c r="AB33" s="101"/>
    </row>
    <row r="34" spans="1:29" s="33" customFormat="1" ht="24.95" customHeight="1">
      <c r="A34" s="286">
        <v>231</v>
      </c>
      <c r="B34" s="151" t="s">
        <v>296</v>
      </c>
      <c r="C34" s="152" t="s">
        <v>45</v>
      </c>
      <c r="D34" s="155">
        <v>24</v>
      </c>
      <c r="E34" s="154">
        <f t="shared" si="5"/>
        <v>2.5920000000000005</v>
      </c>
      <c r="F34" s="155">
        <v>9</v>
      </c>
      <c r="G34" s="155">
        <v>15</v>
      </c>
      <c r="H34" s="155">
        <f t="shared" si="7"/>
        <v>135</v>
      </c>
      <c r="I34" s="191">
        <f t="shared" si="6"/>
        <v>0.10799999999999998</v>
      </c>
      <c r="J34" s="166"/>
      <c r="K34" s="150">
        <v>45166</v>
      </c>
      <c r="L34" s="150">
        <v>45268</v>
      </c>
      <c r="M34" s="164" t="s">
        <v>62</v>
      </c>
      <c r="N34" s="160" t="s">
        <v>295</v>
      </c>
      <c r="O34" s="261">
        <v>31</v>
      </c>
      <c r="P34" s="257"/>
      <c r="Q34" s="248" t="s">
        <v>48</v>
      </c>
      <c r="R34" s="257"/>
      <c r="S34" s="248" t="s">
        <v>89</v>
      </c>
      <c r="T34" s="249" t="s">
        <v>30</v>
      </c>
      <c r="U34" s="16"/>
      <c r="V34" s="15"/>
      <c r="W34" s="254"/>
      <c r="X34" s="254"/>
      <c r="Y34" s="98"/>
      <c r="AA34" s="93"/>
      <c r="AB34" s="101"/>
    </row>
    <row r="35" spans="1:29" s="33" customFormat="1" ht="24.95" customHeight="1">
      <c r="A35" s="286">
        <v>232</v>
      </c>
      <c r="B35" s="151" t="s">
        <v>297</v>
      </c>
      <c r="C35" s="152" t="s">
        <v>45</v>
      </c>
      <c r="D35" s="155">
        <v>24</v>
      </c>
      <c r="E35" s="154">
        <f t="shared" si="5"/>
        <v>2.5920000000000005</v>
      </c>
      <c r="F35" s="155">
        <v>9</v>
      </c>
      <c r="G35" s="155">
        <v>15</v>
      </c>
      <c r="H35" s="155">
        <f t="shared" si="7"/>
        <v>135</v>
      </c>
      <c r="I35" s="191">
        <f t="shared" si="6"/>
        <v>0.10799999999999998</v>
      </c>
      <c r="J35" s="166"/>
      <c r="K35" s="150">
        <v>45166</v>
      </c>
      <c r="L35" s="150">
        <v>45268</v>
      </c>
      <c r="M35" s="164" t="s">
        <v>62</v>
      </c>
      <c r="N35" s="160" t="s">
        <v>298</v>
      </c>
      <c r="O35" s="261">
        <v>32</v>
      </c>
      <c r="P35" s="248" t="s">
        <v>48</v>
      </c>
      <c r="Q35" s="248" t="s">
        <v>89</v>
      </c>
      <c r="R35" s="248" t="s">
        <v>49</v>
      </c>
      <c r="S35" s="249" t="s">
        <v>30</v>
      </c>
      <c r="T35" s="257"/>
      <c r="U35" s="16"/>
      <c r="V35" s="15"/>
      <c r="W35" s="254"/>
      <c r="X35" s="254"/>
      <c r="Y35" s="98"/>
      <c r="AA35" s="93"/>
      <c r="AB35" s="101"/>
    </row>
    <row r="36" spans="1:29" s="33" customFormat="1" ht="24.95" customHeight="1">
      <c r="A36" s="286">
        <v>233</v>
      </c>
      <c r="B36" s="151" t="s">
        <v>299</v>
      </c>
      <c r="C36" s="152" t="s">
        <v>45</v>
      </c>
      <c r="D36" s="155">
        <v>24</v>
      </c>
      <c r="E36" s="154">
        <f t="shared" si="5"/>
        <v>2.5920000000000005</v>
      </c>
      <c r="F36" s="155">
        <v>9</v>
      </c>
      <c r="G36" s="155">
        <v>15</v>
      </c>
      <c r="H36" s="155">
        <f t="shared" si="7"/>
        <v>135</v>
      </c>
      <c r="I36" s="191">
        <f t="shared" si="6"/>
        <v>0.10799999999999998</v>
      </c>
      <c r="J36" s="166"/>
      <c r="K36" s="150">
        <v>45166</v>
      </c>
      <c r="L36" s="150">
        <v>45268</v>
      </c>
      <c r="M36" s="164" t="s">
        <v>62</v>
      </c>
      <c r="N36" s="160" t="s">
        <v>300</v>
      </c>
      <c r="O36" s="261">
        <v>33</v>
      </c>
      <c r="P36" s="257"/>
      <c r="Q36" s="248" t="s">
        <v>239</v>
      </c>
      <c r="R36" s="257"/>
      <c r="S36" s="248" t="s">
        <v>257</v>
      </c>
      <c r="T36" s="249" t="s">
        <v>30</v>
      </c>
      <c r="U36" s="16"/>
      <c r="V36" s="15"/>
      <c r="W36" s="254"/>
      <c r="X36" s="254"/>
      <c r="Y36" s="98"/>
      <c r="AA36" s="93"/>
      <c r="AB36" s="101"/>
    </row>
    <row r="37" spans="1:29" s="33" customFormat="1" ht="24.95" customHeight="1">
      <c r="A37" s="286">
        <v>234</v>
      </c>
      <c r="B37" s="151" t="s">
        <v>301</v>
      </c>
      <c r="C37" s="152" t="s">
        <v>45</v>
      </c>
      <c r="D37" s="155">
        <v>24</v>
      </c>
      <c r="E37" s="154">
        <f t="shared" si="5"/>
        <v>2.5920000000000005</v>
      </c>
      <c r="F37" s="155">
        <v>9</v>
      </c>
      <c r="G37" s="155">
        <v>15</v>
      </c>
      <c r="H37" s="155">
        <f t="shared" si="7"/>
        <v>135</v>
      </c>
      <c r="I37" s="191">
        <f t="shared" si="6"/>
        <v>0.10799999999999998</v>
      </c>
      <c r="J37" s="166"/>
      <c r="K37" s="150">
        <v>45166</v>
      </c>
      <c r="L37" s="150">
        <v>45268</v>
      </c>
      <c r="M37" s="164" t="s">
        <v>62</v>
      </c>
      <c r="N37" s="160" t="s">
        <v>179</v>
      </c>
      <c r="O37" s="261">
        <v>34</v>
      </c>
      <c r="P37" s="248" t="s">
        <v>89</v>
      </c>
      <c r="Q37" s="257"/>
      <c r="R37" s="248" t="s">
        <v>84</v>
      </c>
      <c r="S37" s="257"/>
      <c r="T37" s="258" t="s">
        <v>78</v>
      </c>
      <c r="U37" s="16"/>
      <c r="V37" s="15"/>
      <c r="W37" s="254"/>
      <c r="X37" s="254"/>
      <c r="Y37" s="98"/>
      <c r="AA37" s="93"/>
      <c r="AB37" s="101"/>
    </row>
    <row r="38" spans="1:29" s="33" customFormat="1" ht="24.95" customHeight="1">
      <c r="A38" s="286">
        <v>235</v>
      </c>
      <c r="B38" s="151" t="s">
        <v>302</v>
      </c>
      <c r="C38" s="152" t="s">
        <v>70</v>
      </c>
      <c r="D38" s="155">
        <v>24</v>
      </c>
      <c r="E38" s="154">
        <f t="shared" si="5"/>
        <v>2.5920000000000005</v>
      </c>
      <c r="F38" s="155">
        <v>9</v>
      </c>
      <c r="G38" s="155">
        <v>15</v>
      </c>
      <c r="H38" s="155">
        <f t="shared" si="7"/>
        <v>135</v>
      </c>
      <c r="I38" s="191">
        <f t="shared" si="6"/>
        <v>0.10799999999999998</v>
      </c>
      <c r="J38" s="166"/>
      <c r="K38" s="150">
        <v>45166</v>
      </c>
      <c r="L38" s="150">
        <v>45268</v>
      </c>
      <c r="M38" s="164" t="s">
        <v>62</v>
      </c>
      <c r="N38" s="160" t="s">
        <v>93</v>
      </c>
      <c r="O38" s="261">
        <v>35</v>
      </c>
      <c r="P38" s="257"/>
      <c r="Q38" s="249" t="s">
        <v>30</v>
      </c>
      <c r="R38" s="257"/>
      <c r="S38" s="249" t="s">
        <v>30</v>
      </c>
      <c r="T38" s="249" t="s">
        <v>30</v>
      </c>
      <c r="U38" s="16"/>
      <c r="V38" s="15"/>
      <c r="W38" s="254"/>
      <c r="X38" s="254"/>
      <c r="Y38" s="98"/>
      <c r="AA38" s="93"/>
      <c r="AB38" s="101"/>
    </row>
    <row r="39" spans="1:29" s="33" customFormat="1" ht="24.95" customHeight="1">
      <c r="A39" s="286">
        <v>236</v>
      </c>
      <c r="B39" s="151" t="s">
        <v>303</v>
      </c>
      <c r="C39" s="152" t="s">
        <v>70</v>
      </c>
      <c r="D39" s="155">
        <v>24</v>
      </c>
      <c r="E39" s="154">
        <f t="shared" si="5"/>
        <v>2.5920000000000005</v>
      </c>
      <c r="F39" s="155">
        <v>9</v>
      </c>
      <c r="G39" s="155">
        <v>15</v>
      </c>
      <c r="H39" s="155">
        <f t="shared" si="7"/>
        <v>135</v>
      </c>
      <c r="I39" s="191">
        <f t="shared" si="6"/>
        <v>0.10799999999999998</v>
      </c>
      <c r="J39" s="166"/>
      <c r="K39" s="150">
        <v>45166</v>
      </c>
      <c r="L39" s="150">
        <v>45268</v>
      </c>
      <c r="M39" s="164" t="s">
        <v>62</v>
      </c>
      <c r="N39" s="160" t="s">
        <v>88</v>
      </c>
      <c r="O39" s="261">
        <v>36</v>
      </c>
      <c r="P39" s="249" t="s">
        <v>30</v>
      </c>
      <c r="Q39" s="257"/>
      <c r="R39" s="249" t="s">
        <v>30</v>
      </c>
      <c r="S39" s="257"/>
      <c r="T39" s="249" t="s">
        <v>30</v>
      </c>
      <c r="U39" s="16"/>
      <c r="V39" s="15"/>
      <c r="W39" s="254"/>
      <c r="X39" s="254"/>
      <c r="Y39" s="98"/>
      <c r="AA39" s="93"/>
      <c r="AB39" s="101"/>
    </row>
    <row r="40" spans="1:29" s="33" customFormat="1" ht="24.95" customHeight="1">
      <c r="A40" s="286">
        <v>237</v>
      </c>
      <c r="B40" s="151" t="s">
        <v>304</v>
      </c>
      <c r="C40" s="152" t="s">
        <v>70</v>
      </c>
      <c r="D40" s="155">
        <v>24</v>
      </c>
      <c r="E40" s="154">
        <f t="shared" si="5"/>
        <v>2.5920000000000005</v>
      </c>
      <c r="F40" s="155">
        <v>9</v>
      </c>
      <c r="G40" s="155">
        <v>15</v>
      </c>
      <c r="H40" s="155">
        <f t="shared" si="7"/>
        <v>135</v>
      </c>
      <c r="I40" s="191">
        <f t="shared" si="6"/>
        <v>0.10799999999999998</v>
      </c>
      <c r="J40" s="166"/>
      <c r="K40" s="150">
        <v>45166</v>
      </c>
      <c r="L40" s="150">
        <v>45268</v>
      </c>
      <c r="M40" s="164" t="s">
        <v>62</v>
      </c>
      <c r="N40" s="160" t="s">
        <v>183</v>
      </c>
      <c r="O40" s="261">
        <v>37</v>
      </c>
      <c r="P40" s="249" t="s">
        <v>30</v>
      </c>
      <c r="Q40" s="257"/>
      <c r="R40" s="249" t="s">
        <v>30</v>
      </c>
      <c r="S40" s="257"/>
      <c r="T40" s="249" t="s">
        <v>30</v>
      </c>
      <c r="U40" s="16"/>
      <c r="V40" s="15"/>
      <c r="W40" s="254"/>
      <c r="X40" s="254"/>
      <c r="Y40" s="98"/>
      <c r="AA40" s="93"/>
      <c r="AB40" s="101"/>
    </row>
    <row r="41" spans="1:29" s="33" customFormat="1" ht="24.95" customHeight="1">
      <c r="A41" s="287">
        <v>239</v>
      </c>
      <c r="B41" s="151" t="s">
        <v>305</v>
      </c>
      <c r="C41" s="152" t="s">
        <v>70</v>
      </c>
      <c r="D41" s="155">
        <v>24</v>
      </c>
      <c r="E41" s="154">
        <f t="shared" si="5"/>
        <v>2.5920000000000005</v>
      </c>
      <c r="F41" s="155">
        <v>9</v>
      </c>
      <c r="G41" s="155">
        <v>15</v>
      </c>
      <c r="H41" s="155">
        <f t="shared" si="7"/>
        <v>135</v>
      </c>
      <c r="I41" s="191">
        <f t="shared" si="6"/>
        <v>0.10799999999999998</v>
      </c>
      <c r="J41" s="166"/>
      <c r="K41" s="150">
        <v>45166</v>
      </c>
      <c r="L41" s="150">
        <v>45268</v>
      </c>
      <c r="M41" s="164" t="s">
        <v>62</v>
      </c>
      <c r="N41" s="160" t="s">
        <v>306</v>
      </c>
      <c r="O41" s="261">
        <v>39</v>
      </c>
      <c r="P41" s="249" t="s">
        <v>30</v>
      </c>
      <c r="Q41" s="257"/>
      <c r="R41" s="249" t="s">
        <v>30</v>
      </c>
      <c r="S41" s="257"/>
      <c r="T41" s="249" t="s">
        <v>30</v>
      </c>
      <c r="U41" s="16"/>
      <c r="V41" s="15"/>
      <c r="W41" s="254"/>
      <c r="X41" s="254"/>
      <c r="Y41" s="98"/>
      <c r="AA41" s="93"/>
      <c r="AB41" s="101"/>
    </row>
    <row r="42" spans="1:29" s="33" customFormat="1" ht="24.95" customHeight="1">
      <c r="A42" s="287">
        <v>240</v>
      </c>
      <c r="B42" s="151" t="s">
        <v>307</v>
      </c>
      <c r="C42" s="152" t="s">
        <v>70</v>
      </c>
      <c r="D42" s="155">
        <v>24</v>
      </c>
      <c r="E42" s="154">
        <f t="shared" si="5"/>
        <v>2.5920000000000005</v>
      </c>
      <c r="F42" s="155">
        <v>9</v>
      </c>
      <c r="G42" s="155">
        <v>15</v>
      </c>
      <c r="H42" s="155">
        <f t="shared" si="7"/>
        <v>135</v>
      </c>
      <c r="I42" s="191">
        <f t="shared" si="6"/>
        <v>0.10799999999999998</v>
      </c>
      <c r="J42" s="166"/>
      <c r="K42" s="150">
        <v>45166</v>
      </c>
      <c r="L42" s="150">
        <v>45268</v>
      </c>
      <c r="M42" s="164" t="s">
        <v>62</v>
      </c>
      <c r="N42" s="160" t="s">
        <v>99</v>
      </c>
      <c r="O42" s="261">
        <v>40</v>
      </c>
      <c r="P42" s="257"/>
      <c r="Q42" s="249" t="s">
        <v>30</v>
      </c>
      <c r="R42" s="257"/>
      <c r="S42" s="249" t="s">
        <v>30</v>
      </c>
      <c r="T42" s="258" t="s">
        <v>78</v>
      </c>
      <c r="U42" s="16"/>
      <c r="V42" s="15"/>
      <c r="W42" s="254"/>
      <c r="X42" s="254"/>
      <c r="Y42" s="98"/>
      <c r="AA42" s="93"/>
      <c r="AB42" s="101"/>
    </row>
    <row r="43" spans="1:29" s="33" customFormat="1" ht="24.95" customHeight="1">
      <c r="A43" s="286">
        <v>242</v>
      </c>
      <c r="B43" s="151" t="s">
        <v>308</v>
      </c>
      <c r="C43" s="152" t="s">
        <v>45</v>
      </c>
      <c r="D43" s="155">
        <v>24</v>
      </c>
      <c r="E43" s="154">
        <f t="shared" si="5"/>
        <v>2.5920000000000005</v>
      </c>
      <c r="F43" s="155">
        <v>9</v>
      </c>
      <c r="G43" s="155">
        <v>15</v>
      </c>
      <c r="H43" s="155">
        <f t="shared" si="7"/>
        <v>135</v>
      </c>
      <c r="I43" s="191">
        <f t="shared" si="6"/>
        <v>0.10799999999999998</v>
      </c>
      <c r="J43" s="166"/>
      <c r="K43" s="150">
        <v>45169</v>
      </c>
      <c r="L43" s="150">
        <v>45268</v>
      </c>
      <c r="M43" s="164" t="s">
        <v>62</v>
      </c>
      <c r="N43" s="160" t="s">
        <v>309</v>
      </c>
      <c r="O43" s="261">
        <v>42</v>
      </c>
      <c r="P43" s="257"/>
      <c r="Q43" s="248" t="s">
        <v>28</v>
      </c>
      <c r="R43" s="257"/>
      <c r="S43" s="248" t="s">
        <v>28</v>
      </c>
      <c r="T43" s="258" t="s">
        <v>78</v>
      </c>
      <c r="U43" s="16"/>
      <c r="V43" s="15"/>
      <c r="W43" s="254"/>
      <c r="X43" s="254"/>
      <c r="Y43" s="98"/>
      <c r="AA43" s="93"/>
      <c r="AB43" s="101"/>
    </row>
    <row r="44" spans="1:29" s="33" customFormat="1" ht="24.95" customHeight="1">
      <c r="A44" s="286">
        <v>243</v>
      </c>
      <c r="B44" s="151" t="s">
        <v>310</v>
      </c>
      <c r="C44" s="152" t="s">
        <v>45</v>
      </c>
      <c r="D44" s="155">
        <v>24</v>
      </c>
      <c r="E44" s="154">
        <f t="shared" si="5"/>
        <v>2.5920000000000005</v>
      </c>
      <c r="F44" s="155">
        <v>9</v>
      </c>
      <c r="G44" s="155">
        <v>15</v>
      </c>
      <c r="H44" s="155">
        <f t="shared" si="7"/>
        <v>135</v>
      </c>
      <c r="I44" s="191">
        <f t="shared" si="6"/>
        <v>0.10799999999999998</v>
      </c>
      <c r="J44" s="166"/>
      <c r="K44" s="150">
        <v>45166</v>
      </c>
      <c r="L44" s="150">
        <v>45268</v>
      </c>
      <c r="M44" s="164" t="s">
        <v>62</v>
      </c>
      <c r="N44" s="160" t="s">
        <v>75</v>
      </c>
      <c r="O44" s="261">
        <v>43</v>
      </c>
      <c r="P44" s="248" t="s">
        <v>49</v>
      </c>
      <c r="Q44" s="257"/>
      <c r="R44" s="248" t="s">
        <v>47</v>
      </c>
      <c r="S44" s="257"/>
      <c r="T44" s="258" t="s">
        <v>78</v>
      </c>
      <c r="U44" s="16"/>
      <c r="V44" s="15"/>
      <c r="W44" s="254"/>
      <c r="X44" s="254"/>
      <c r="Y44" s="98"/>
      <c r="AA44" s="93"/>
      <c r="AB44" s="101"/>
    </row>
    <row r="45" spans="1:29" s="33" customFormat="1" ht="24.95" customHeight="1">
      <c r="A45" s="286">
        <v>244</v>
      </c>
      <c r="B45" s="151" t="s">
        <v>311</v>
      </c>
      <c r="C45" s="152" t="s">
        <v>45</v>
      </c>
      <c r="D45" s="155">
        <v>24</v>
      </c>
      <c r="E45" s="154">
        <f t="shared" si="5"/>
        <v>2.5920000000000005</v>
      </c>
      <c r="F45" s="155">
        <v>9</v>
      </c>
      <c r="G45" s="155">
        <v>15</v>
      </c>
      <c r="H45" s="155">
        <f t="shared" si="7"/>
        <v>135</v>
      </c>
      <c r="I45" s="191">
        <f t="shared" si="6"/>
        <v>0.10799999999999998</v>
      </c>
      <c r="J45" s="166"/>
      <c r="K45" s="150">
        <v>45166</v>
      </c>
      <c r="L45" s="150">
        <v>45268</v>
      </c>
      <c r="M45" s="164" t="s">
        <v>62</v>
      </c>
      <c r="N45" s="160" t="s">
        <v>306</v>
      </c>
      <c r="O45" s="261">
        <v>44</v>
      </c>
      <c r="P45" s="257"/>
      <c r="Q45" s="248" t="s">
        <v>49</v>
      </c>
      <c r="R45" s="257"/>
      <c r="S45" s="248" t="s">
        <v>49</v>
      </c>
      <c r="T45" s="249" t="s">
        <v>30</v>
      </c>
      <c r="U45" s="16"/>
      <c r="V45" s="15"/>
      <c r="W45" s="254"/>
      <c r="X45" s="254"/>
      <c r="Y45" s="98"/>
      <c r="AA45" s="93"/>
      <c r="AB45" s="101"/>
    </row>
    <row r="46" spans="1:29" s="33" customFormat="1" ht="24.95" customHeight="1">
      <c r="A46" s="286">
        <v>245</v>
      </c>
      <c r="B46" s="151" t="s">
        <v>312</v>
      </c>
      <c r="C46" s="152" t="s">
        <v>45</v>
      </c>
      <c r="D46" s="155">
        <v>24</v>
      </c>
      <c r="E46" s="154">
        <f t="shared" si="5"/>
        <v>2.5920000000000005</v>
      </c>
      <c r="F46" s="155">
        <v>9</v>
      </c>
      <c r="G46" s="155">
        <v>15</v>
      </c>
      <c r="H46" s="155">
        <f t="shared" si="7"/>
        <v>135</v>
      </c>
      <c r="I46" s="191">
        <f t="shared" si="6"/>
        <v>0.10799999999999998</v>
      </c>
      <c r="J46" s="166"/>
      <c r="K46" s="150">
        <v>45166</v>
      </c>
      <c r="L46" s="150">
        <v>45268</v>
      </c>
      <c r="M46" s="164" t="s">
        <v>62</v>
      </c>
      <c r="N46" s="160" t="s">
        <v>77</v>
      </c>
      <c r="O46" s="261">
        <v>45</v>
      </c>
      <c r="P46" s="248" t="s">
        <v>31</v>
      </c>
      <c r="Q46" s="257"/>
      <c r="R46" s="248" t="s">
        <v>28</v>
      </c>
      <c r="S46" s="257"/>
      <c r="T46" s="258" t="s">
        <v>78</v>
      </c>
      <c r="U46" s="16"/>
      <c r="V46" s="15"/>
      <c r="W46" s="254"/>
      <c r="X46" s="254"/>
      <c r="Y46" s="98"/>
      <c r="AA46" s="93"/>
      <c r="AB46" s="101"/>
      <c r="AC46" s="98"/>
    </row>
    <row r="47" spans="1:29" s="33" customFormat="1" ht="24.95" customHeight="1">
      <c r="A47" s="286">
        <v>246</v>
      </c>
      <c r="B47" s="151" t="s">
        <v>313</v>
      </c>
      <c r="C47" s="152" t="s">
        <v>45</v>
      </c>
      <c r="D47" s="155">
        <v>24</v>
      </c>
      <c r="E47" s="154">
        <f t="shared" si="5"/>
        <v>2.5920000000000005</v>
      </c>
      <c r="F47" s="155">
        <v>9</v>
      </c>
      <c r="G47" s="155">
        <v>15</v>
      </c>
      <c r="H47" s="155">
        <f t="shared" si="7"/>
        <v>135</v>
      </c>
      <c r="I47" s="191">
        <f t="shared" si="6"/>
        <v>0.10799999999999998</v>
      </c>
      <c r="J47" s="166"/>
      <c r="K47" s="150">
        <v>45166</v>
      </c>
      <c r="L47" s="150">
        <v>45268</v>
      </c>
      <c r="M47" s="164" t="s">
        <v>62</v>
      </c>
      <c r="N47" s="160" t="s">
        <v>179</v>
      </c>
      <c r="O47" s="261">
        <v>46</v>
      </c>
      <c r="P47" s="257"/>
      <c r="Q47" s="249" t="s">
        <v>30</v>
      </c>
      <c r="R47" s="257"/>
      <c r="S47" s="249" t="s">
        <v>30</v>
      </c>
      <c r="T47" s="249" t="s">
        <v>30</v>
      </c>
      <c r="U47" s="16"/>
      <c r="V47" s="15"/>
      <c r="W47" s="254"/>
      <c r="X47" s="254"/>
      <c r="Y47" s="98"/>
      <c r="AA47" s="93"/>
      <c r="AB47" s="101"/>
    </row>
    <row r="48" spans="1:29" s="33" customFormat="1" ht="24.95" customHeight="1">
      <c r="A48" s="286">
        <v>247</v>
      </c>
      <c r="B48" s="151" t="s">
        <v>314</v>
      </c>
      <c r="C48" s="152" t="s">
        <v>45</v>
      </c>
      <c r="D48" s="155">
        <v>24</v>
      </c>
      <c r="E48" s="154">
        <f t="shared" si="5"/>
        <v>2.5920000000000005</v>
      </c>
      <c r="F48" s="155">
        <v>9</v>
      </c>
      <c r="G48" s="155">
        <v>15</v>
      </c>
      <c r="H48" s="155">
        <f t="shared" si="7"/>
        <v>135</v>
      </c>
      <c r="I48" s="191">
        <f t="shared" si="6"/>
        <v>0.10799999999999998</v>
      </c>
      <c r="J48" s="166"/>
      <c r="K48" s="150">
        <v>45166</v>
      </c>
      <c r="L48" s="150">
        <v>45268</v>
      </c>
      <c r="M48" s="164" t="s">
        <v>62</v>
      </c>
      <c r="N48" s="160" t="s">
        <v>300</v>
      </c>
      <c r="O48" s="261">
        <v>47</v>
      </c>
      <c r="P48" s="249" t="s">
        <v>30</v>
      </c>
      <c r="Q48" s="257"/>
      <c r="R48" s="249" t="s">
        <v>30</v>
      </c>
      <c r="S48" s="257"/>
      <c r="T48" s="249" t="s">
        <v>30</v>
      </c>
      <c r="U48" s="16"/>
      <c r="V48" s="15"/>
      <c r="W48" s="254"/>
      <c r="X48" s="254"/>
      <c r="Y48" s="98"/>
      <c r="AA48" s="93"/>
      <c r="AB48" s="101"/>
    </row>
    <row r="49" spans="1:28" s="33" customFormat="1" ht="24.95" customHeight="1">
      <c r="A49" s="287">
        <v>248</v>
      </c>
      <c r="B49" s="151" t="s">
        <v>315</v>
      </c>
      <c r="C49" s="152" t="s">
        <v>45</v>
      </c>
      <c r="D49" s="155">
        <v>24</v>
      </c>
      <c r="E49" s="154">
        <f t="shared" si="5"/>
        <v>2.5920000000000005</v>
      </c>
      <c r="F49" s="155">
        <v>9</v>
      </c>
      <c r="G49" s="155">
        <v>15</v>
      </c>
      <c r="H49" s="155">
        <f t="shared" si="7"/>
        <v>135</v>
      </c>
      <c r="I49" s="191">
        <f t="shared" si="6"/>
        <v>0.10799999999999998</v>
      </c>
      <c r="J49" s="166"/>
      <c r="K49" s="150">
        <v>45166</v>
      </c>
      <c r="L49" s="150">
        <v>45268</v>
      </c>
      <c r="M49" s="164" t="s">
        <v>62</v>
      </c>
      <c r="N49" s="160" t="s">
        <v>97</v>
      </c>
      <c r="O49" s="261">
        <v>48</v>
      </c>
      <c r="P49" s="249" t="s">
        <v>30</v>
      </c>
      <c r="Q49" s="257"/>
      <c r="R49" s="249" t="s">
        <v>30</v>
      </c>
      <c r="S49" s="257"/>
      <c r="T49" s="249" t="s">
        <v>30</v>
      </c>
      <c r="U49" s="16"/>
      <c r="V49" s="15"/>
      <c r="W49" s="254"/>
      <c r="X49" s="254"/>
      <c r="Y49" s="98"/>
      <c r="AA49" s="93"/>
      <c r="AB49" s="101"/>
    </row>
    <row r="50" spans="1:28" s="33" customFormat="1" ht="24.95" customHeight="1">
      <c r="A50" s="288" t="s">
        <v>316</v>
      </c>
      <c r="B50" s="151" t="s">
        <v>317</v>
      </c>
      <c r="C50" s="152" t="s">
        <v>70</v>
      </c>
      <c r="D50" s="155">
        <v>24</v>
      </c>
      <c r="E50" s="154">
        <f t="shared" si="5"/>
        <v>1.3824000000000001</v>
      </c>
      <c r="F50" s="155">
        <v>9</v>
      </c>
      <c r="G50" s="155">
        <v>8</v>
      </c>
      <c r="H50" s="155">
        <f t="shared" si="7"/>
        <v>72</v>
      </c>
      <c r="I50" s="191">
        <f t="shared" si="6"/>
        <v>5.7599999999999998E-2</v>
      </c>
      <c r="J50" s="166"/>
      <c r="K50" s="150">
        <v>45166</v>
      </c>
      <c r="L50" s="150">
        <v>45219</v>
      </c>
      <c r="M50" s="159" t="s">
        <v>52</v>
      </c>
      <c r="N50" s="160" t="s">
        <v>86</v>
      </c>
      <c r="O50" s="261">
        <v>1</v>
      </c>
      <c r="P50" s="259" t="s">
        <v>318</v>
      </c>
      <c r="Q50" s="259" t="s">
        <v>319</v>
      </c>
      <c r="R50" s="259" t="s">
        <v>320</v>
      </c>
      <c r="S50" s="258" t="s">
        <v>321</v>
      </c>
      <c r="T50" s="258" t="s">
        <v>321</v>
      </c>
      <c r="U50" s="16"/>
      <c r="V50" s="15"/>
      <c r="W50" s="254" t="s">
        <v>322</v>
      </c>
      <c r="X50" s="254"/>
      <c r="Y50" s="98"/>
      <c r="AA50" s="93"/>
      <c r="AB50" s="101"/>
    </row>
    <row r="51" spans="1:28" s="33" customFormat="1" ht="24.95" customHeight="1">
      <c r="A51" s="288" t="s">
        <v>323</v>
      </c>
      <c r="B51" s="151" t="s">
        <v>324</v>
      </c>
      <c r="C51" s="152" t="s">
        <v>70</v>
      </c>
      <c r="D51" s="155">
        <v>24</v>
      </c>
      <c r="E51" s="154">
        <f t="shared" si="5"/>
        <v>1.2096</v>
      </c>
      <c r="F51" s="155">
        <v>9</v>
      </c>
      <c r="G51" s="155">
        <v>7</v>
      </c>
      <c r="H51" s="155">
        <f t="shared" si="7"/>
        <v>63</v>
      </c>
      <c r="I51" s="191">
        <f t="shared" si="6"/>
        <v>5.04E-2</v>
      </c>
      <c r="J51" s="166"/>
      <c r="K51" s="150">
        <v>45222</v>
      </c>
      <c r="L51" s="150">
        <v>45268</v>
      </c>
      <c r="M51" s="164" t="s">
        <v>62</v>
      </c>
      <c r="N51" s="160" t="s">
        <v>86</v>
      </c>
      <c r="O51" s="261">
        <v>2</v>
      </c>
      <c r="P51" s="249" t="s">
        <v>30</v>
      </c>
      <c r="Q51" s="257"/>
      <c r="R51" s="257"/>
      <c r="S51" s="249" t="s">
        <v>30</v>
      </c>
      <c r="T51" s="249" t="s">
        <v>30</v>
      </c>
      <c r="U51" s="16"/>
      <c r="V51" s="15"/>
      <c r="W51" s="254" t="s">
        <v>325</v>
      </c>
      <c r="X51" s="254"/>
      <c r="Y51" s="98"/>
      <c r="AA51" s="93"/>
      <c r="AB51" s="101"/>
    </row>
    <row r="52" spans="1:28" s="33" customFormat="1" ht="24.95" customHeight="1">
      <c r="A52" s="15">
        <v>251</v>
      </c>
      <c r="B52" s="151" t="s">
        <v>326</v>
      </c>
      <c r="C52" s="152" t="s">
        <v>70</v>
      </c>
      <c r="D52" s="168">
        <v>30</v>
      </c>
      <c r="E52" s="154">
        <f t="shared" si="5"/>
        <v>0.57599999999999996</v>
      </c>
      <c r="F52" s="155">
        <v>12</v>
      </c>
      <c r="G52" s="155">
        <v>2</v>
      </c>
      <c r="H52" s="155">
        <f t="shared" si="7"/>
        <v>24</v>
      </c>
      <c r="I52" s="191">
        <f t="shared" si="6"/>
        <v>1.9199999999999998E-2</v>
      </c>
      <c r="J52" s="166"/>
      <c r="K52" s="150">
        <v>45166</v>
      </c>
      <c r="L52" s="150">
        <v>45268</v>
      </c>
      <c r="M52" s="159"/>
      <c r="N52" s="160" t="s">
        <v>327</v>
      </c>
      <c r="O52" s="261"/>
      <c r="P52" s="257"/>
      <c r="Q52" s="257"/>
      <c r="R52" s="257"/>
      <c r="S52" s="257"/>
      <c r="T52" s="257"/>
      <c r="U52" s="16"/>
      <c r="V52" s="15"/>
      <c r="W52" s="254"/>
      <c r="X52" s="254"/>
      <c r="Y52" s="98"/>
      <c r="AA52" s="93"/>
      <c r="AB52" s="101"/>
    </row>
    <row r="53" spans="1:28" s="33" customFormat="1" ht="24.95" customHeight="1">
      <c r="A53" s="15">
        <v>252</v>
      </c>
      <c r="B53" s="151" t="s">
        <v>328</v>
      </c>
      <c r="C53" s="152" t="s">
        <v>70</v>
      </c>
      <c r="D53" s="168">
        <v>30</v>
      </c>
      <c r="E53" s="154">
        <f t="shared" si="5"/>
        <v>0.57599999999999996</v>
      </c>
      <c r="F53" s="155">
        <v>12</v>
      </c>
      <c r="G53" s="155">
        <v>2</v>
      </c>
      <c r="H53" s="155">
        <f t="shared" si="7"/>
        <v>24</v>
      </c>
      <c r="I53" s="191">
        <f t="shared" si="6"/>
        <v>1.9199999999999998E-2</v>
      </c>
      <c r="J53" s="166"/>
      <c r="K53" s="150">
        <v>45166</v>
      </c>
      <c r="L53" s="150">
        <v>45268</v>
      </c>
      <c r="M53" s="159"/>
      <c r="N53" s="160" t="s">
        <v>327</v>
      </c>
      <c r="O53" s="261"/>
      <c r="P53" s="257"/>
      <c r="Q53" s="257"/>
      <c r="R53" s="257"/>
      <c r="S53" s="257"/>
      <c r="T53" s="257"/>
      <c r="U53" s="16"/>
      <c r="V53" s="15"/>
      <c r="W53" s="254"/>
      <c r="X53" s="254"/>
      <c r="Y53" s="98"/>
      <c r="AA53" s="93"/>
      <c r="AB53" s="101"/>
    </row>
    <row r="54" spans="1:28" s="33" customFormat="1" ht="24.95" customHeight="1">
      <c r="A54" s="15">
        <v>253</v>
      </c>
      <c r="B54" s="151" t="s">
        <v>329</v>
      </c>
      <c r="C54" s="152" t="s">
        <v>70</v>
      </c>
      <c r="D54" s="168">
        <v>30</v>
      </c>
      <c r="E54" s="154">
        <f t="shared" si="5"/>
        <v>0.57599999999999996</v>
      </c>
      <c r="F54" s="155">
        <v>12</v>
      </c>
      <c r="G54" s="155">
        <v>2</v>
      </c>
      <c r="H54" s="155">
        <f t="shared" si="7"/>
        <v>24</v>
      </c>
      <c r="I54" s="191">
        <f t="shared" si="6"/>
        <v>1.9199999999999998E-2</v>
      </c>
      <c r="J54" s="166"/>
      <c r="K54" s="150">
        <v>45166</v>
      </c>
      <c r="L54" s="150">
        <v>45268</v>
      </c>
      <c r="M54" s="159"/>
      <c r="N54" s="160" t="s">
        <v>327</v>
      </c>
      <c r="O54" s="261"/>
      <c r="P54" s="257"/>
      <c r="Q54" s="257"/>
      <c r="R54" s="257"/>
      <c r="S54" s="257"/>
      <c r="T54" s="257"/>
      <c r="U54" s="16"/>
      <c r="V54" s="15"/>
      <c r="W54" s="254"/>
      <c r="X54" s="254"/>
      <c r="Y54" s="98"/>
      <c r="AA54" s="93"/>
      <c r="AB54" s="101"/>
    </row>
    <row r="55" spans="1:28" s="33" customFormat="1" ht="24.95" customHeight="1">
      <c r="A55" s="15">
        <v>254</v>
      </c>
      <c r="B55" s="151" t="s">
        <v>330</v>
      </c>
      <c r="C55" s="152" t="s">
        <v>70</v>
      </c>
      <c r="D55" s="168">
        <v>30</v>
      </c>
      <c r="E55" s="154">
        <f t="shared" si="5"/>
        <v>0.57599999999999996</v>
      </c>
      <c r="F55" s="155">
        <v>12</v>
      </c>
      <c r="G55" s="155">
        <v>2</v>
      </c>
      <c r="H55" s="155">
        <f t="shared" si="7"/>
        <v>24</v>
      </c>
      <c r="I55" s="191">
        <f t="shared" si="6"/>
        <v>1.9199999999999998E-2</v>
      </c>
      <c r="J55" s="166"/>
      <c r="K55" s="150">
        <v>45166</v>
      </c>
      <c r="L55" s="150">
        <v>45268</v>
      </c>
      <c r="M55" s="159"/>
      <c r="N55" s="160" t="s">
        <v>327</v>
      </c>
      <c r="O55" s="261"/>
      <c r="P55" s="257"/>
      <c r="Q55" s="257"/>
      <c r="R55" s="257"/>
      <c r="S55" s="257"/>
      <c r="T55" s="257"/>
      <c r="U55" s="16"/>
      <c r="V55" s="15"/>
      <c r="W55" s="254"/>
      <c r="X55" s="254"/>
      <c r="Y55" s="98"/>
      <c r="AA55" s="93"/>
      <c r="AB55" s="101"/>
    </row>
    <row r="56" spans="1:28" s="33" customFormat="1" ht="24.95" customHeight="1">
      <c r="A56" s="15">
        <v>255</v>
      </c>
      <c r="B56" s="151" t="s">
        <v>331</v>
      </c>
      <c r="C56" s="152" t="s">
        <v>70</v>
      </c>
      <c r="D56" s="168">
        <v>30</v>
      </c>
      <c r="E56" s="154">
        <f t="shared" si="5"/>
        <v>0.57599999999999996</v>
      </c>
      <c r="F56" s="155">
        <v>12</v>
      </c>
      <c r="G56" s="155">
        <v>2</v>
      </c>
      <c r="H56" s="155">
        <f t="shared" si="7"/>
        <v>24</v>
      </c>
      <c r="I56" s="191">
        <f t="shared" si="6"/>
        <v>1.9199999999999998E-2</v>
      </c>
      <c r="J56" s="166"/>
      <c r="K56" s="150">
        <v>45166</v>
      </c>
      <c r="L56" s="150">
        <v>45268</v>
      </c>
      <c r="M56" s="159"/>
      <c r="N56" s="160" t="s">
        <v>327</v>
      </c>
      <c r="O56" s="261"/>
      <c r="P56" s="257"/>
      <c r="Q56" s="257"/>
      <c r="R56" s="257"/>
      <c r="S56" s="257"/>
      <c r="T56" s="257"/>
      <c r="U56" s="16"/>
      <c r="V56" s="15"/>
      <c r="W56" s="254"/>
      <c r="X56" s="254"/>
      <c r="Y56" s="98"/>
      <c r="AA56" s="93"/>
      <c r="AB56" s="101"/>
    </row>
    <row r="57" spans="1:28" s="33" customFormat="1" ht="24.95" customHeight="1">
      <c r="A57" s="15">
        <v>256</v>
      </c>
      <c r="B57" s="151" t="s">
        <v>332</v>
      </c>
      <c r="C57" s="152" t="s">
        <v>70</v>
      </c>
      <c r="D57" s="168">
        <v>30</v>
      </c>
      <c r="E57" s="154">
        <f t="shared" si="5"/>
        <v>0.57599999999999996</v>
      </c>
      <c r="F57" s="155">
        <v>12</v>
      </c>
      <c r="G57" s="155">
        <v>2</v>
      </c>
      <c r="H57" s="155">
        <f t="shared" si="7"/>
        <v>24</v>
      </c>
      <c r="I57" s="191">
        <f t="shared" si="6"/>
        <v>1.9199999999999998E-2</v>
      </c>
      <c r="J57" s="166"/>
      <c r="K57" s="150">
        <v>45166</v>
      </c>
      <c r="L57" s="150">
        <v>45268</v>
      </c>
      <c r="M57" s="159"/>
      <c r="N57" s="160" t="s">
        <v>327</v>
      </c>
      <c r="O57" s="261"/>
      <c r="P57" s="257"/>
      <c r="Q57" s="257"/>
      <c r="R57" s="257"/>
      <c r="S57" s="257"/>
      <c r="T57" s="257"/>
      <c r="U57" s="16"/>
      <c r="V57" s="15"/>
      <c r="W57" s="254"/>
      <c r="X57" s="254"/>
      <c r="Y57" s="98"/>
      <c r="AA57" s="93"/>
      <c r="AB57" s="101"/>
    </row>
    <row r="58" spans="1:28" s="33" customFormat="1" ht="24.95" customHeight="1">
      <c r="A58" s="15">
        <v>257</v>
      </c>
      <c r="B58" s="151" t="s">
        <v>333</v>
      </c>
      <c r="C58" s="152" t="s">
        <v>70</v>
      </c>
      <c r="D58" s="233">
        <v>30</v>
      </c>
      <c r="E58" s="154">
        <f t="shared" si="5"/>
        <v>0.57599999999999996</v>
      </c>
      <c r="F58" s="155">
        <v>12</v>
      </c>
      <c r="G58" s="155">
        <v>2</v>
      </c>
      <c r="H58" s="155">
        <f t="shared" si="7"/>
        <v>24</v>
      </c>
      <c r="I58" s="191">
        <f t="shared" si="6"/>
        <v>1.9199999999999998E-2</v>
      </c>
      <c r="J58" s="166"/>
      <c r="K58" s="150">
        <v>45166</v>
      </c>
      <c r="L58" s="150">
        <v>45268</v>
      </c>
      <c r="M58" s="159"/>
      <c r="N58" s="160" t="s">
        <v>327</v>
      </c>
      <c r="O58" s="261"/>
      <c r="P58" s="257"/>
      <c r="Q58" s="257"/>
      <c r="R58" s="257"/>
      <c r="S58" s="257"/>
      <c r="T58" s="257"/>
      <c r="U58" s="16"/>
      <c r="V58" s="15"/>
      <c r="W58" s="254"/>
      <c r="X58" s="254"/>
      <c r="Y58" s="98"/>
      <c r="AA58" s="93"/>
      <c r="AB58" s="101"/>
    </row>
    <row r="59" spans="1:28" s="33" customFormat="1" ht="24.95" customHeight="1">
      <c r="A59" s="15">
        <v>258</v>
      </c>
      <c r="B59" s="151" t="s">
        <v>334</v>
      </c>
      <c r="C59" s="152" t="s">
        <v>24</v>
      </c>
      <c r="D59" s="155">
        <v>10</v>
      </c>
      <c r="E59" s="154">
        <f t="shared" si="1"/>
        <v>2</v>
      </c>
      <c r="F59" s="155">
        <v>25</v>
      </c>
      <c r="G59" s="155">
        <v>10</v>
      </c>
      <c r="H59" s="155">
        <f t="shared" si="7"/>
        <v>250</v>
      </c>
      <c r="I59" s="191">
        <f t="shared" si="2"/>
        <v>0.2</v>
      </c>
      <c r="J59" s="166"/>
      <c r="K59" s="158">
        <v>45208</v>
      </c>
      <c r="L59" s="158">
        <v>45275</v>
      </c>
      <c r="M59" s="159" t="s">
        <v>25</v>
      </c>
      <c r="N59" s="160" t="s">
        <v>233</v>
      </c>
      <c r="O59" s="261"/>
      <c r="P59" s="248" t="s">
        <v>107</v>
      </c>
      <c r="Q59" s="258" t="s">
        <v>234</v>
      </c>
      <c r="R59" s="248" t="s">
        <v>107</v>
      </c>
      <c r="S59" s="258" t="s">
        <v>234</v>
      </c>
      <c r="T59" s="248" t="s">
        <v>107</v>
      </c>
      <c r="U59" s="16"/>
      <c r="V59" s="15"/>
      <c r="W59" s="254"/>
      <c r="X59" s="254"/>
      <c r="Y59" s="98"/>
      <c r="AA59" s="93"/>
      <c r="AB59" s="101"/>
    </row>
    <row r="60" spans="1:28" s="33" customFormat="1" ht="24.95" customHeight="1">
      <c r="A60" s="15">
        <v>259</v>
      </c>
      <c r="B60" s="151" t="s">
        <v>335</v>
      </c>
      <c r="C60" s="152" t="s">
        <v>45</v>
      </c>
      <c r="D60" s="155">
        <v>20</v>
      </c>
      <c r="E60" s="154">
        <f t="shared" si="1"/>
        <v>3.6</v>
      </c>
      <c r="F60" s="155">
        <v>15</v>
      </c>
      <c r="G60" s="155">
        <v>15</v>
      </c>
      <c r="H60" s="155">
        <f t="shared" si="7"/>
        <v>225</v>
      </c>
      <c r="I60" s="191">
        <f t="shared" si="2"/>
        <v>0.18</v>
      </c>
      <c r="J60" s="166"/>
      <c r="K60" s="150">
        <v>45166</v>
      </c>
      <c r="L60" s="150">
        <v>45268</v>
      </c>
      <c r="M60" s="159" t="s">
        <v>37</v>
      </c>
      <c r="N60" s="160" t="s">
        <v>336</v>
      </c>
      <c r="O60" s="261">
        <v>1</v>
      </c>
      <c r="P60" s="248">
        <v>16</v>
      </c>
      <c r="Q60" s="248">
        <v>16</v>
      </c>
      <c r="R60" s="248">
        <v>16</v>
      </c>
      <c r="S60" s="248">
        <v>16</v>
      </c>
      <c r="T60" s="249" t="s">
        <v>30</v>
      </c>
      <c r="U60" s="16"/>
      <c r="V60" s="15"/>
      <c r="W60" s="254"/>
      <c r="X60" s="254"/>
      <c r="Y60" s="98"/>
      <c r="AA60" s="93"/>
      <c r="AB60" s="101"/>
    </row>
    <row r="61" spans="1:28" s="33" customFormat="1" ht="24.95" customHeight="1">
      <c r="A61" s="15">
        <v>260</v>
      </c>
      <c r="B61" s="151" t="s">
        <v>337</v>
      </c>
      <c r="C61" s="152" t="s">
        <v>45</v>
      </c>
      <c r="D61" s="155">
        <v>20</v>
      </c>
      <c r="E61" s="154">
        <f t="shared" si="1"/>
        <v>2.88</v>
      </c>
      <c r="F61" s="155">
        <v>12</v>
      </c>
      <c r="G61" s="155">
        <v>15</v>
      </c>
      <c r="H61" s="155">
        <f t="shared" si="7"/>
        <v>180</v>
      </c>
      <c r="I61" s="191">
        <f t="shared" si="2"/>
        <v>0.14399999999999999</v>
      </c>
      <c r="J61" s="166"/>
      <c r="K61" s="150">
        <v>45166</v>
      </c>
      <c r="L61" s="150">
        <v>45268</v>
      </c>
      <c r="M61" s="164" t="s">
        <v>62</v>
      </c>
      <c r="N61" s="160" t="s">
        <v>226</v>
      </c>
      <c r="O61" s="261">
        <v>2</v>
      </c>
      <c r="P61" s="248">
        <v>23</v>
      </c>
      <c r="Q61" s="248">
        <v>23</v>
      </c>
      <c r="R61" s="249" t="s">
        <v>30</v>
      </c>
      <c r="S61" s="249" t="s">
        <v>30</v>
      </c>
      <c r="T61" s="257"/>
      <c r="U61" s="16"/>
      <c r="V61" s="15"/>
      <c r="W61" s="254"/>
      <c r="X61" s="254"/>
      <c r="Y61" s="98"/>
      <c r="AA61" s="93"/>
      <c r="AB61" s="101"/>
    </row>
    <row r="62" spans="1:28" s="33" customFormat="1" ht="24.95" customHeight="1">
      <c r="A62" s="15">
        <v>261</v>
      </c>
      <c r="B62" s="151" t="s">
        <v>338</v>
      </c>
      <c r="C62" s="152" t="s">
        <v>45</v>
      </c>
      <c r="D62" s="155">
        <v>20</v>
      </c>
      <c r="E62" s="154">
        <f t="shared" si="1"/>
        <v>2.1599999999999997</v>
      </c>
      <c r="F62" s="155">
        <v>9</v>
      </c>
      <c r="G62" s="155">
        <v>15</v>
      </c>
      <c r="H62" s="155">
        <f t="shared" si="7"/>
        <v>135</v>
      </c>
      <c r="I62" s="191">
        <f t="shared" si="2"/>
        <v>0.10799999999999998</v>
      </c>
      <c r="J62" s="167"/>
      <c r="K62" s="150">
        <v>45166</v>
      </c>
      <c r="L62" s="150">
        <v>45268</v>
      </c>
      <c r="M62" s="164" t="s">
        <v>62</v>
      </c>
      <c r="N62" s="160" t="s">
        <v>114</v>
      </c>
      <c r="O62" s="261">
        <v>3</v>
      </c>
      <c r="P62" s="248">
        <v>16</v>
      </c>
      <c r="Q62" s="248">
        <v>16</v>
      </c>
      <c r="R62" s="248">
        <v>16</v>
      </c>
      <c r="S62" s="257"/>
      <c r="T62" s="257"/>
      <c r="U62" s="16"/>
      <c r="V62" s="15"/>
      <c r="W62" s="254"/>
      <c r="X62" s="254"/>
      <c r="Y62" s="98"/>
      <c r="AA62" s="93"/>
      <c r="AB62" s="101"/>
    </row>
    <row r="63" spans="1:28" s="33" customFormat="1" ht="24.95" customHeight="1">
      <c r="A63" s="15">
        <v>262</v>
      </c>
      <c r="B63" s="151" t="s">
        <v>339</v>
      </c>
      <c r="C63" s="152" t="s">
        <v>109</v>
      </c>
      <c r="D63" s="155">
        <v>10</v>
      </c>
      <c r="E63" s="154">
        <f>F63/25*D63*G63/50</f>
        <v>1.0799999999999998</v>
      </c>
      <c r="F63" s="155">
        <v>9</v>
      </c>
      <c r="G63" s="155">
        <v>15</v>
      </c>
      <c r="H63" s="155">
        <f t="shared" ref="H63:H77" si="8">F63*G63</f>
        <v>135</v>
      </c>
      <c r="I63" s="191">
        <f>F63/25*G63/50</f>
        <v>0.10799999999999998</v>
      </c>
      <c r="J63" s="167"/>
      <c r="K63" s="150">
        <v>45166</v>
      </c>
      <c r="L63" s="150">
        <v>45268</v>
      </c>
      <c r="M63" s="164" t="s">
        <v>62</v>
      </c>
      <c r="N63" s="160" t="s">
        <v>340</v>
      </c>
      <c r="O63" s="261">
        <v>4</v>
      </c>
      <c r="P63" s="248">
        <v>26</v>
      </c>
      <c r="Q63" s="248">
        <v>26</v>
      </c>
      <c r="R63" s="248">
        <v>26</v>
      </c>
      <c r="S63" s="257"/>
      <c r="T63" s="257"/>
      <c r="U63" s="16"/>
      <c r="V63" s="15"/>
      <c r="W63" s="254"/>
      <c r="X63" s="254"/>
      <c r="Y63" s="98"/>
      <c r="AA63" s="93"/>
      <c r="AB63" s="101"/>
    </row>
    <row r="64" spans="1:28" s="33" customFormat="1" ht="24.95" customHeight="1">
      <c r="A64" s="15">
        <v>263</v>
      </c>
      <c r="B64" s="151" t="s">
        <v>341</v>
      </c>
      <c r="C64" s="152" t="s">
        <v>45</v>
      </c>
      <c r="D64" s="155">
        <v>20</v>
      </c>
      <c r="E64" s="154">
        <f t="shared" ref="E64" si="9">F64/25*D64*G64/50</f>
        <v>3.6</v>
      </c>
      <c r="F64" s="155">
        <v>15</v>
      </c>
      <c r="G64" s="155">
        <v>15</v>
      </c>
      <c r="H64" s="155">
        <f t="shared" si="8"/>
        <v>225</v>
      </c>
      <c r="I64" s="191">
        <f t="shared" ref="I64" si="10">F64/25*G64/50</f>
        <v>0.18</v>
      </c>
      <c r="J64" s="167"/>
      <c r="K64" s="150">
        <v>45166</v>
      </c>
      <c r="L64" s="150">
        <v>45268</v>
      </c>
      <c r="M64" s="159" t="s">
        <v>37</v>
      </c>
      <c r="N64" s="160" t="s">
        <v>71</v>
      </c>
      <c r="O64" s="261">
        <v>6</v>
      </c>
      <c r="P64" s="248">
        <v>23</v>
      </c>
      <c r="Q64" s="248">
        <v>23</v>
      </c>
      <c r="R64" s="248">
        <v>23</v>
      </c>
      <c r="S64" s="248">
        <v>23</v>
      </c>
      <c r="T64" s="249" t="s">
        <v>30</v>
      </c>
      <c r="U64" s="16"/>
      <c r="V64" s="15"/>
      <c r="W64" s="254"/>
      <c r="X64" s="254"/>
      <c r="Y64" s="98"/>
      <c r="AA64" s="93"/>
      <c r="AB64" s="101"/>
    </row>
    <row r="65" spans="1:29" s="33" customFormat="1" ht="24.95" customHeight="1">
      <c r="A65" s="15">
        <v>264</v>
      </c>
      <c r="B65" s="151" t="s">
        <v>342</v>
      </c>
      <c r="C65" s="152" t="s">
        <v>45</v>
      </c>
      <c r="D65" s="155">
        <v>20</v>
      </c>
      <c r="E65" s="154">
        <f t="shared" si="1"/>
        <v>2.88</v>
      </c>
      <c r="F65" s="155">
        <v>12</v>
      </c>
      <c r="G65" s="155">
        <v>15</v>
      </c>
      <c r="H65" s="155">
        <f>F65*G65</f>
        <v>180</v>
      </c>
      <c r="I65" s="191">
        <f t="shared" si="2"/>
        <v>0.14399999999999999</v>
      </c>
      <c r="J65" s="166"/>
      <c r="K65" s="150">
        <v>45166</v>
      </c>
      <c r="L65" s="150">
        <v>45268</v>
      </c>
      <c r="M65" s="164" t="s">
        <v>62</v>
      </c>
      <c r="N65" s="160" t="s">
        <v>116</v>
      </c>
      <c r="O65" s="261">
        <v>11</v>
      </c>
      <c r="P65" s="248" t="s">
        <v>343</v>
      </c>
      <c r="Q65" s="248" t="s">
        <v>343</v>
      </c>
      <c r="R65" s="248" t="s">
        <v>343</v>
      </c>
      <c r="S65" s="249" t="s">
        <v>30</v>
      </c>
      <c r="T65" s="257"/>
      <c r="U65" s="16"/>
      <c r="V65" s="15"/>
      <c r="W65" s="254"/>
      <c r="X65" s="254"/>
      <c r="Y65" s="98"/>
      <c r="AA65" s="93"/>
      <c r="AB65" s="101"/>
    </row>
    <row r="66" spans="1:29" s="33" customFormat="1" ht="24.95" customHeight="1">
      <c r="A66" s="15">
        <v>265</v>
      </c>
      <c r="B66" s="151" t="s">
        <v>344</v>
      </c>
      <c r="C66" s="152" t="s">
        <v>70</v>
      </c>
      <c r="D66" s="155">
        <v>20</v>
      </c>
      <c r="E66" s="154">
        <f t="shared" si="1"/>
        <v>0.76800000000000002</v>
      </c>
      <c r="F66" s="155">
        <v>12</v>
      </c>
      <c r="G66" s="155">
        <v>4</v>
      </c>
      <c r="H66" s="155">
        <f t="shared" si="8"/>
        <v>48</v>
      </c>
      <c r="I66" s="191">
        <f t="shared" si="2"/>
        <v>3.8399999999999997E-2</v>
      </c>
      <c r="J66" s="166"/>
      <c r="K66" s="150">
        <v>45244</v>
      </c>
      <c r="L66" s="150">
        <v>45268</v>
      </c>
      <c r="M66" s="164" t="s">
        <v>62</v>
      </c>
      <c r="N66" s="160" t="s">
        <v>345</v>
      </c>
      <c r="O66" s="261">
        <v>12</v>
      </c>
      <c r="P66" s="249" t="s">
        <v>30</v>
      </c>
      <c r="Q66" s="249" t="s">
        <v>30</v>
      </c>
      <c r="R66" s="249" t="s">
        <v>30</v>
      </c>
      <c r="S66" s="249" t="s">
        <v>30</v>
      </c>
      <c r="T66" s="257"/>
      <c r="U66" s="16"/>
      <c r="V66" s="15"/>
      <c r="W66" s="254"/>
      <c r="X66" s="254"/>
      <c r="Y66" s="98"/>
      <c r="AA66" s="93"/>
      <c r="AB66" s="101"/>
    </row>
    <row r="67" spans="1:29" s="33" customFormat="1" ht="24.95" customHeight="1">
      <c r="A67" s="289">
        <v>266</v>
      </c>
      <c r="B67" s="151" t="s">
        <v>346</v>
      </c>
      <c r="C67" s="152" t="s">
        <v>109</v>
      </c>
      <c r="D67" s="155">
        <v>20</v>
      </c>
      <c r="E67" s="154">
        <f t="shared" si="1"/>
        <v>0.76800000000000013</v>
      </c>
      <c r="F67" s="155">
        <v>8</v>
      </c>
      <c r="G67" s="155">
        <v>6</v>
      </c>
      <c r="H67" s="155">
        <f t="shared" si="8"/>
        <v>48</v>
      </c>
      <c r="I67" s="191">
        <f t="shared" si="2"/>
        <v>3.8399999999999997E-2</v>
      </c>
      <c r="J67" s="166"/>
      <c r="K67" s="150">
        <v>45260</v>
      </c>
      <c r="L67" s="150">
        <v>45268</v>
      </c>
      <c r="M67" s="159" t="s">
        <v>43</v>
      </c>
      <c r="N67" s="160" t="s">
        <v>347</v>
      </c>
      <c r="O67" s="261">
        <v>13</v>
      </c>
      <c r="P67" s="248"/>
      <c r="Q67" s="248"/>
      <c r="R67" s="248"/>
      <c r="S67" s="248"/>
      <c r="T67" s="257"/>
      <c r="U67" s="16"/>
      <c r="V67" s="15"/>
      <c r="W67" s="254"/>
      <c r="X67" s="254"/>
      <c r="Y67" s="98"/>
      <c r="AA67" s="93"/>
      <c r="AB67" s="101"/>
    </row>
    <row r="68" spans="1:29" s="33" customFormat="1" ht="24.95" customHeight="1">
      <c r="A68" s="15">
        <v>267</v>
      </c>
      <c r="B68" s="151" t="s">
        <v>348</v>
      </c>
      <c r="C68" s="152" t="s">
        <v>109</v>
      </c>
      <c r="D68" s="155">
        <v>10</v>
      </c>
      <c r="E68" s="154">
        <f>F68/25*D68*G68/50</f>
        <v>0.36</v>
      </c>
      <c r="F68" s="155">
        <v>3</v>
      </c>
      <c r="G68" s="155">
        <v>15</v>
      </c>
      <c r="H68" s="155">
        <f t="shared" si="8"/>
        <v>45</v>
      </c>
      <c r="I68" s="191">
        <f>F68/25*G68/50</f>
        <v>3.5999999999999997E-2</v>
      </c>
      <c r="J68" s="166"/>
      <c r="K68" s="150">
        <v>45166</v>
      </c>
      <c r="L68" s="150">
        <v>45268</v>
      </c>
      <c r="M68" s="159" t="s">
        <v>181</v>
      </c>
      <c r="N68" s="160" t="s">
        <v>116</v>
      </c>
      <c r="O68" s="261">
        <v>14</v>
      </c>
      <c r="P68" s="259" t="s">
        <v>349</v>
      </c>
      <c r="Q68" s="259" t="s">
        <v>349</v>
      </c>
      <c r="R68" s="257"/>
      <c r="S68" s="257"/>
      <c r="T68" s="257"/>
      <c r="U68" s="16"/>
      <c r="V68" s="15"/>
      <c r="W68" s="254"/>
      <c r="X68" s="254"/>
      <c r="Y68" s="98"/>
      <c r="AA68" s="93"/>
      <c r="AB68" s="101"/>
    </row>
    <row r="69" spans="1:29" s="33" customFormat="1" ht="24.95" customHeight="1">
      <c r="A69" s="15">
        <v>268</v>
      </c>
      <c r="B69" s="151" t="s">
        <v>350</v>
      </c>
      <c r="C69" s="152" t="s">
        <v>70</v>
      </c>
      <c r="D69" s="155">
        <v>20</v>
      </c>
      <c r="E69" s="154">
        <f t="shared" si="1"/>
        <v>2.88</v>
      </c>
      <c r="F69" s="155">
        <v>12</v>
      </c>
      <c r="G69" s="155">
        <v>15</v>
      </c>
      <c r="H69" s="155">
        <f t="shared" si="8"/>
        <v>180</v>
      </c>
      <c r="I69" s="191">
        <f t="shared" si="2"/>
        <v>0.14399999999999999</v>
      </c>
      <c r="J69" s="166"/>
      <c r="K69" s="150">
        <v>45166</v>
      </c>
      <c r="L69" s="150">
        <v>45268</v>
      </c>
      <c r="M69" s="164" t="s">
        <v>62</v>
      </c>
      <c r="N69" s="160" t="s">
        <v>120</v>
      </c>
      <c r="O69" s="261">
        <v>21</v>
      </c>
      <c r="P69" s="249" t="s">
        <v>30</v>
      </c>
      <c r="Q69" s="249" t="s">
        <v>30</v>
      </c>
      <c r="R69" s="249" t="s">
        <v>30</v>
      </c>
      <c r="S69" s="249" t="s">
        <v>30</v>
      </c>
      <c r="T69" s="257"/>
      <c r="U69" s="16"/>
      <c r="V69" s="15"/>
      <c r="W69" s="254"/>
      <c r="X69" s="254"/>
      <c r="Y69" s="98"/>
      <c r="AA69" s="93"/>
      <c r="AB69" s="101"/>
    </row>
    <row r="70" spans="1:29" s="33" customFormat="1" ht="24.95" customHeight="1">
      <c r="A70" s="289">
        <v>269</v>
      </c>
      <c r="B70" s="151" t="s">
        <v>351</v>
      </c>
      <c r="C70" s="152" t="s">
        <v>70</v>
      </c>
      <c r="D70" s="155">
        <v>20</v>
      </c>
      <c r="E70" s="154">
        <f t="shared" ref="E70:E77" si="11">F70/25*D70*G70/50</f>
        <v>0.72</v>
      </c>
      <c r="F70" s="155">
        <v>9</v>
      </c>
      <c r="G70" s="155">
        <v>5</v>
      </c>
      <c r="H70" s="155">
        <f t="shared" si="8"/>
        <v>45</v>
      </c>
      <c r="I70" s="191">
        <f t="shared" ref="I70:I77" si="12">F70/25*G70/50</f>
        <v>3.5999999999999997E-2</v>
      </c>
      <c r="J70" s="166"/>
      <c r="K70" s="150">
        <v>45236</v>
      </c>
      <c r="L70" s="150">
        <v>45268</v>
      </c>
      <c r="M70" s="164" t="s">
        <v>62</v>
      </c>
      <c r="N70" s="160" t="s">
        <v>352</v>
      </c>
      <c r="O70" s="261">
        <v>22</v>
      </c>
      <c r="P70" s="257"/>
      <c r="Q70" s="249" t="s">
        <v>30</v>
      </c>
      <c r="R70" s="249" t="s">
        <v>30</v>
      </c>
      <c r="S70" s="249" t="s">
        <v>30</v>
      </c>
      <c r="T70" s="257"/>
      <c r="U70" s="16"/>
      <c r="V70" s="15"/>
      <c r="W70" s="254"/>
      <c r="X70" s="254"/>
      <c r="Y70" s="98"/>
      <c r="AA70" s="93"/>
      <c r="AB70" s="101"/>
    </row>
    <row r="71" spans="1:29" s="33" customFormat="1" ht="24.95" customHeight="1">
      <c r="A71" s="15">
        <v>270</v>
      </c>
      <c r="B71" s="151" t="s">
        <v>353</v>
      </c>
      <c r="C71" s="152" t="s">
        <v>70</v>
      </c>
      <c r="D71" s="155">
        <v>16</v>
      </c>
      <c r="E71" s="154">
        <f t="shared" si="11"/>
        <v>3.84</v>
      </c>
      <c r="F71" s="155">
        <v>20</v>
      </c>
      <c r="G71" s="156">
        <v>15</v>
      </c>
      <c r="H71" s="155">
        <f t="shared" si="8"/>
        <v>300</v>
      </c>
      <c r="I71" s="191">
        <f t="shared" si="12"/>
        <v>0.24</v>
      </c>
      <c r="J71" s="166"/>
      <c r="K71" s="150">
        <v>45166</v>
      </c>
      <c r="L71" s="150">
        <v>45268</v>
      </c>
      <c r="M71" s="159" t="s">
        <v>43</v>
      </c>
      <c r="N71" s="160" t="s">
        <v>354</v>
      </c>
      <c r="O71" s="261"/>
      <c r="P71" s="258" t="s">
        <v>355</v>
      </c>
      <c r="Q71" s="258" t="s">
        <v>355</v>
      </c>
      <c r="R71" s="258" t="s">
        <v>355</v>
      </c>
      <c r="S71" s="258" t="s">
        <v>355</v>
      </c>
      <c r="T71" s="258" t="s">
        <v>356</v>
      </c>
      <c r="U71" s="16"/>
      <c r="V71" s="15"/>
      <c r="W71" s="254"/>
      <c r="X71" s="254"/>
      <c r="Y71" s="98"/>
      <c r="AA71" s="93"/>
      <c r="AB71" s="101"/>
      <c r="AC71" s="98"/>
    </row>
    <row r="72" spans="1:29" s="33" customFormat="1" ht="24.95" customHeight="1">
      <c r="A72" s="15">
        <v>271</v>
      </c>
      <c r="B72" s="151" t="s">
        <v>357</v>
      </c>
      <c r="C72" s="152" t="s">
        <v>70</v>
      </c>
      <c r="D72" s="155">
        <v>16</v>
      </c>
      <c r="E72" s="154">
        <f t="shared" si="11"/>
        <v>0.38400000000000001</v>
      </c>
      <c r="F72" s="155">
        <v>2</v>
      </c>
      <c r="G72" s="156">
        <v>15</v>
      </c>
      <c r="H72" s="155">
        <f t="shared" si="8"/>
        <v>30</v>
      </c>
      <c r="I72" s="191">
        <f t="shared" si="12"/>
        <v>2.4E-2</v>
      </c>
      <c r="J72" s="166"/>
      <c r="K72" s="150">
        <v>45166</v>
      </c>
      <c r="L72" s="150">
        <v>45268</v>
      </c>
      <c r="M72" s="159" t="s">
        <v>37</v>
      </c>
      <c r="N72" s="160" t="s">
        <v>142</v>
      </c>
      <c r="O72" s="261"/>
      <c r="P72" s="257"/>
      <c r="Q72" s="257"/>
      <c r="R72" s="257"/>
      <c r="S72" s="257"/>
      <c r="T72" s="258" t="s">
        <v>358</v>
      </c>
      <c r="U72" s="16"/>
      <c r="V72" s="15"/>
      <c r="W72" s="254"/>
      <c r="X72" s="254"/>
      <c r="Y72" s="98"/>
      <c r="AA72" s="93"/>
      <c r="AB72" s="101"/>
      <c r="AC72" s="98"/>
    </row>
    <row r="73" spans="1:29" s="33" customFormat="1" ht="24.95" customHeight="1">
      <c r="A73" s="15">
        <v>272</v>
      </c>
      <c r="B73" s="151" t="s">
        <v>359</v>
      </c>
      <c r="C73" s="152" t="s">
        <v>70</v>
      </c>
      <c r="D73" s="155">
        <v>16</v>
      </c>
      <c r="E73" s="154">
        <f t="shared" si="11"/>
        <v>0.192</v>
      </c>
      <c r="F73" s="155">
        <v>1</v>
      </c>
      <c r="G73" s="156">
        <v>15</v>
      </c>
      <c r="H73" s="155">
        <f t="shared" si="8"/>
        <v>15</v>
      </c>
      <c r="I73" s="191">
        <f t="shared" si="12"/>
        <v>1.2E-2</v>
      </c>
      <c r="J73" s="166"/>
      <c r="K73" s="150">
        <v>45166</v>
      </c>
      <c r="L73" s="150">
        <v>45268</v>
      </c>
      <c r="M73" s="159" t="s">
        <v>43</v>
      </c>
      <c r="N73" s="160" t="s">
        <v>142</v>
      </c>
      <c r="O73" s="261"/>
      <c r="P73" s="257"/>
      <c r="Q73" s="257"/>
      <c r="R73" s="257"/>
      <c r="S73" s="257"/>
      <c r="T73" s="258" t="s">
        <v>360</v>
      </c>
      <c r="U73" s="16"/>
      <c r="V73" s="15"/>
      <c r="W73" s="254"/>
      <c r="X73" s="254"/>
      <c r="Y73" s="98"/>
      <c r="AA73" s="93"/>
      <c r="AB73" s="101"/>
      <c r="AC73" s="98"/>
    </row>
    <row r="74" spans="1:29" s="33" customFormat="1" ht="24.95" customHeight="1">
      <c r="A74" s="15">
        <v>273</v>
      </c>
      <c r="B74" s="151" t="s">
        <v>361</v>
      </c>
      <c r="C74" s="152" t="s">
        <v>70</v>
      </c>
      <c r="D74" s="155">
        <v>16</v>
      </c>
      <c r="E74" s="154">
        <f t="shared" si="11"/>
        <v>2.3039999999999998</v>
      </c>
      <c r="F74" s="155">
        <v>15</v>
      </c>
      <c r="G74" s="156">
        <v>12</v>
      </c>
      <c r="H74" s="155">
        <f t="shared" si="8"/>
        <v>180</v>
      </c>
      <c r="I74" s="157">
        <f t="shared" si="12"/>
        <v>0.14399999999999999</v>
      </c>
      <c r="J74" s="149"/>
      <c r="K74" s="158" t="s">
        <v>362</v>
      </c>
      <c r="L74" s="158" t="s">
        <v>363</v>
      </c>
      <c r="M74" s="164" t="s">
        <v>62</v>
      </c>
      <c r="N74" s="160" t="s">
        <v>149</v>
      </c>
      <c r="O74" s="261"/>
      <c r="P74" s="247"/>
      <c r="Q74" s="249" t="s">
        <v>30</v>
      </c>
      <c r="R74" s="249" t="s">
        <v>30</v>
      </c>
      <c r="S74" s="249" t="s">
        <v>30</v>
      </c>
      <c r="T74" s="247"/>
      <c r="U74" s="16"/>
      <c r="V74" s="15"/>
      <c r="W74" s="254"/>
      <c r="X74" s="254"/>
      <c r="Y74" s="98"/>
      <c r="AA74" s="93"/>
      <c r="AB74" s="101"/>
      <c r="AC74" s="98"/>
    </row>
    <row r="75" spans="1:29" s="33" customFormat="1" ht="24.95" customHeight="1">
      <c r="A75" s="15">
        <v>274</v>
      </c>
      <c r="B75" s="151" t="s">
        <v>364</v>
      </c>
      <c r="C75" s="152" t="s">
        <v>70</v>
      </c>
      <c r="D75" s="155">
        <v>17</v>
      </c>
      <c r="E75" s="154">
        <f t="shared" si="11"/>
        <v>1.224</v>
      </c>
      <c r="F75" s="155">
        <v>6</v>
      </c>
      <c r="G75" s="156">
        <v>15</v>
      </c>
      <c r="H75" s="155">
        <f t="shared" si="8"/>
        <v>90</v>
      </c>
      <c r="I75" s="157">
        <f>F75/25*G75/50</f>
        <v>7.1999999999999995E-2</v>
      </c>
      <c r="J75" s="149"/>
      <c r="K75" s="150">
        <v>45167</v>
      </c>
      <c r="L75" s="150">
        <v>45267</v>
      </c>
      <c r="M75" s="159" t="s">
        <v>37</v>
      </c>
      <c r="N75" s="160" t="s">
        <v>142</v>
      </c>
      <c r="O75" s="261"/>
      <c r="P75" s="258" t="s">
        <v>365</v>
      </c>
      <c r="Q75" s="258" t="s">
        <v>366</v>
      </c>
      <c r="R75" s="258" t="s">
        <v>365</v>
      </c>
      <c r="S75" s="258" t="s">
        <v>366</v>
      </c>
      <c r="T75" s="247"/>
      <c r="U75" s="16"/>
      <c r="V75" s="15"/>
      <c r="W75" s="254"/>
      <c r="X75" s="254"/>
      <c r="Y75" s="98"/>
      <c r="AA75" s="93"/>
      <c r="AB75" s="101"/>
      <c r="AC75" s="98"/>
    </row>
    <row r="76" spans="1:29" s="33" customFormat="1" ht="24.95" customHeight="1">
      <c r="A76" s="15">
        <v>275</v>
      </c>
      <c r="B76" s="151" t="s">
        <v>367</v>
      </c>
      <c r="C76" s="152" t="s">
        <v>70</v>
      </c>
      <c r="D76" s="155">
        <v>16</v>
      </c>
      <c r="E76" s="154">
        <f t="shared" si="11"/>
        <v>0.92159999999999997</v>
      </c>
      <c r="F76" s="155">
        <v>9</v>
      </c>
      <c r="G76" s="156">
        <v>8</v>
      </c>
      <c r="H76" s="155">
        <f t="shared" si="8"/>
        <v>72</v>
      </c>
      <c r="I76" s="157">
        <f>F76/25*G76/50</f>
        <v>5.7599999999999998E-2</v>
      </c>
      <c r="J76" s="149"/>
      <c r="K76" s="158">
        <v>45223</v>
      </c>
      <c r="L76" s="158">
        <v>45274</v>
      </c>
      <c r="M76" s="159" t="s">
        <v>37</v>
      </c>
      <c r="N76" s="160" t="s">
        <v>154</v>
      </c>
      <c r="O76" s="261"/>
      <c r="P76" s="247"/>
      <c r="Q76" s="258" t="s">
        <v>368</v>
      </c>
      <c r="R76" s="247"/>
      <c r="S76" s="258" t="s">
        <v>368</v>
      </c>
      <c r="T76" s="247"/>
      <c r="U76" s="16"/>
      <c r="V76" s="15"/>
      <c r="W76" s="254"/>
      <c r="X76" s="254"/>
      <c r="Y76" s="98"/>
      <c r="AA76" s="93"/>
      <c r="AB76" s="101"/>
      <c r="AC76" s="98"/>
    </row>
    <row r="77" spans="1:29" s="33" customFormat="1" ht="24.95" customHeight="1">
      <c r="A77" s="15">
        <v>276</v>
      </c>
      <c r="B77" s="151" t="s">
        <v>369</v>
      </c>
      <c r="C77" s="152" t="s">
        <v>24</v>
      </c>
      <c r="D77" s="155">
        <v>20</v>
      </c>
      <c r="E77" s="154">
        <f t="shared" si="11"/>
        <v>2.88</v>
      </c>
      <c r="F77" s="155">
        <v>12</v>
      </c>
      <c r="G77" s="155">
        <v>15</v>
      </c>
      <c r="H77" s="155">
        <f t="shared" si="8"/>
        <v>180</v>
      </c>
      <c r="I77" s="191">
        <f t="shared" si="12"/>
        <v>0.14399999999999999</v>
      </c>
      <c r="J77" s="166"/>
      <c r="K77" s="150">
        <v>45166</v>
      </c>
      <c r="L77" s="150">
        <v>45268</v>
      </c>
      <c r="M77" s="164" t="s">
        <v>62</v>
      </c>
      <c r="N77" s="160" t="s">
        <v>370</v>
      </c>
      <c r="O77" s="261"/>
      <c r="P77" s="249" t="s">
        <v>30</v>
      </c>
      <c r="Q77" s="249" t="s">
        <v>30</v>
      </c>
      <c r="R77" s="248"/>
      <c r="S77" s="249" t="s">
        <v>30</v>
      </c>
      <c r="T77" s="257"/>
      <c r="U77" s="16"/>
      <c r="V77" s="15"/>
      <c r="W77" s="254"/>
      <c r="X77" s="254"/>
      <c r="Y77" s="98"/>
      <c r="AA77" s="93"/>
      <c r="AB77" s="101"/>
    </row>
    <row r="78" spans="1:29">
      <c r="A78" s="188"/>
      <c r="B78" s="192"/>
      <c r="C78" s="193"/>
      <c r="D78" s="194"/>
      <c r="E78" s="184"/>
      <c r="F78" s="194"/>
      <c r="G78" s="194"/>
      <c r="H78" s="194"/>
      <c r="I78" s="194"/>
      <c r="J78" s="195"/>
      <c r="K78" s="196"/>
      <c r="L78" s="197"/>
      <c r="M78" s="198"/>
      <c r="N78" s="199"/>
      <c r="O78" s="192"/>
      <c r="P78" s="262"/>
      <c r="Q78" s="262"/>
      <c r="R78" s="262"/>
      <c r="S78" s="262"/>
      <c r="T78" s="262"/>
      <c r="U78" s="189"/>
    </row>
    <row r="79" spans="1:29" s="33" customFormat="1" ht="31.15">
      <c r="A79" s="39"/>
      <c r="B79" s="172" t="s">
        <v>173</v>
      </c>
      <c r="C79" s="173"/>
      <c r="D79" s="174">
        <f>-(SUMIF(B27:B78,"*SEM*",D27:D78))</f>
        <v>-210</v>
      </c>
      <c r="E79" s="175"/>
      <c r="F79" s="176"/>
      <c r="G79" s="177"/>
      <c r="H79" s="176"/>
      <c r="I79" s="175"/>
      <c r="J79" s="166"/>
      <c r="K79" s="178"/>
      <c r="L79" s="178"/>
      <c r="M79" s="178"/>
      <c r="N79" s="179"/>
      <c r="O79" s="180"/>
      <c r="P79" s="149"/>
      <c r="Q79" s="149"/>
      <c r="R79" s="149"/>
      <c r="S79" s="149"/>
      <c r="T79" s="149"/>
      <c r="U79" s="16"/>
      <c r="V79" s="15"/>
      <c r="W79" s="254"/>
      <c r="X79" s="254"/>
      <c r="Y79" s="98"/>
      <c r="AA79" s="93"/>
      <c r="AB79" s="101"/>
      <c r="AC79" s="98"/>
    </row>
    <row r="80" spans="1:29" s="33" customFormat="1" ht="15.6">
      <c r="A80" s="140"/>
      <c r="B80" s="172" t="s">
        <v>174</v>
      </c>
      <c r="C80" s="173"/>
      <c r="D80" s="181">
        <f>SUM(D4:D79)</f>
        <v>1479</v>
      </c>
      <c r="E80" s="181">
        <f>SUM(E4:E78)</f>
        <v>194.93600000000006</v>
      </c>
      <c r="F80" s="181"/>
      <c r="G80" s="182"/>
      <c r="H80" s="181">
        <f>SUM(H4:H78)</f>
        <v>10828</v>
      </c>
      <c r="I80" s="181">
        <f>SUM(I4:I78)</f>
        <v>8.6623999999999892</v>
      </c>
      <c r="J80" s="149"/>
      <c r="K80" s="149"/>
      <c r="L80" s="149"/>
      <c r="M80" s="149"/>
      <c r="N80" s="183"/>
      <c r="O80" s="149"/>
      <c r="P80" s="149"/>
      <c r="Q80" s="149"/>
      <c r="R80" s="149"/>
      <c r="S80" s="149"/>
      <c r="T80" s="149"/>
      <c r="U80" s="16"/>
      <c r="V80" s="15"/>
      <c r="W80" s="254"/>
      <c r="X80" s="254"/>
      <c r="Y80" s="98"/>
      <c r="AA80" s="93"/>
      <c r="AB80" s="101"/>
      <c r="AC80" s="98"/>
    </row>
    <row r="81" spans="2:20">
      <c r="B81" s="25"/>
      <c r="C81" s="60"/>
      <c r="D81" s="61"/>
      <c r="E81" s="190"/>
      <c r="F81" s="61"/>
      <c r="G81" s="61"/>
      <c r="H81" s="61"/>
      <c r="I81" s="61"/>
      <c r="J81" s="143"/>
      <c r="K81" s="28"/>
      <c r="L81" s="29"/>
      <c r="M81" s="17"/>
      <c r="N81" s="49"/>
      <c r="O81" s="25"/>
      <c r="P81" s="18"/>
      <c r="Q81" s="18"/>
      <c r="R81" s="18"/>
      <c r="S81" s="18"/>
      <c r="T81" s="18"/>
    </row>
  </sheetData>
  <protectedRanges>
    <protectedRange algorithmName="SHA-512" hashValue="nIgFbwwaucNFUIlJfBOAaBtmCwmoo/DvLiixk3yNj81phuuuEqN7X+LTuCPp4aZATGR/fkzXZAuPH1lCxUasfw==" saltValue="mfgE/rhfySWgZeTRy1w35w==" spinCount="100000" sqref="B71:I73" name="Range1_1"/>
    <protectedRange algorithmName="SHA-512" hashValue="nIgFbwwaucNFUIlJfBOAaBtmCwmoo/DvLiixk3yNj81phuuuEqN7X+LTuCPp4aZATGR/fkzXZAuPH1lCxUasfw==" saltValue="mfgE/rhfySWgZeTRy1w35w==" spinCount="100000" sqref="B75:B76" name="Range1"/>
    <protectedRange algorithmName="SHA-512" hashValue="nIgFbwwaucNFUIlJfBOAaBtmCwmoo/DvLiixk3yNj81phuuuEqN7X+LTuCPp4aZATGR/fkzXZAuPH1lCxUasfw==" saltValue="mfgE/rhfySWgZeTRy1w35w==" spinCount="100000" sqref="J15" name="Range1_2"/>
  </protectedRanges>
  <autoFilter ref="A3:AC77" xr:uid="{A2E7CD19-53AE-43F0-81F8-FAF1FE37DA5B}">
    <filterColumn colId="13">
      <filters>
        <filter val="Campbell Martin"/>
      </filters>
    </filterColumn>
  </autoFilter>
  <mergeCells count="4">
    <mergeCell ref="C1:T1"/>
    <mergeCell ref="B2:I2"/>
    <mergeCell ref="K2:T2"/>
    <mergeCell ref="W2:X2"/>
  </mergeCells>
  <dataValidations count="1">
    <dataValidation type="list" allowBlank="1" showInputMessage="1" showErrorMessage="1" sqref="M4:M77" xr:uid="{48262502-6B67-4D59-B38D-4CD2D61A7EDB}">
      <formula1>$AA$4:$AA$12</formula1>
    </dataValidation>
  </dataValidations>
  <pageMargins left="0.7" right="0.7" top="0.75" bottom="0.75" header="0.3" footer="0.3"/>
  <pageSetup paperSize="5" scale="35" fitToHeight="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AD5F-1003-4C49-AC47-EE7EB659E51B}">
  <sheetPr>
    <tabColor rgb="FFC00000"/>
  </sheetPr>
  <dimension ref="A1:AC99"/>
  <sheetViews>
    <sheetView tabSelected="1" zoomScale="80" zoomScaleNormal="80" workbookViewId="0">
      <pane xSplit="2" ySplit="3" topLeftCell="C69" activePane="bottomRight" state="frozen"/>
      <selection pane="bottomRight" activeCell="R79" sqref="R79"/>
      <selection pane="bottomLeft" activeCell="A4" sqref="A4"/>
      <selection pane="topRight" activeCell="C1" sqref="C1"/>
    </sheetView>
  </sheetViews>
  <sheetFormatPr defaultColWidth="9.140625" defaultRowHeight="14.45"/>
  <cols>
    <col min="1" max="1" width="9.140625" style="4"/>
    <col min="2" max="2" width="38" style="11" customWidth="1"/>
    <col min="3" max="3" width="14.85546875" style="62" customWidth="1"/>
    <col min="4" max="4" width="9.28515625" style="63" bestFit="1" customWidth="1"/>
    <col min="5" max="5" width="13.85546875" style="47" bestFit="1" customWidth="1"/>
    <col min="6" max="6" width="12.42578125" style="63" bestFit="1" customWidth="1"/>
    <col min="7" max="7" width="15" style="63" bestFit="1" customWidth="1"/>
    <col min="8" max="9" width="11.42578125" style="63" bestFit="1" customWidth="1"/>
    <col min="10" max="10" width="2.28515625" style="19" customWidth="1"/>
    <col min="11" max="11" width="10.7109375" style="26" customWidth="1"/>
    <col min="12" max="12" width="10.7109375" style="27" customWidth="1"/>
    <col min="13" max="13" width="20.7109375" style="12" customWidth="1"/>
    <col min="14" max="14" width="20.5703125" style="50" customWidth="1"/>
    <col min="15" max="15" width="7.28515625" style="11" bestFit="1" customWidth="1"/>
    <col min="16" max="20" width="12.7109375" style="3" customWidth="1"/>
    <col min="21" max="21" width="5.5703125" style="3" customWidth="1"/>
    <col min="22" max="22" width="13.28515625" style="21" customWidth="1"/>
    <col min="23" max="23" width="15.85546875" style="102" customWidth="1"/>
    <col min="24" max="25" width="13.85546875" style="4" customWidth="1"/>
    <col min="26" max="26" width="65.28515625" style="4" customWidth="1"/>
    <col min="27" max="27" width="25.7109375" style="96" customWidth="1"/>
    <col min="28" max="28" width="25.7109375" style="102" customWidth="1"/>
    <col min="29" max="16384" width="9.140625" style="4"/>
  </cols>
  <sheetData>
    <row r="1" spans="1:28" s="1" customFormat="1" ht="49.5" customHeight="1">
      <c r="A1" s="40"/>
      <c r="B1" s="44"/>
      <c r="C1" s="291" t="s">
        <v>0</v>
      </c>
      <c r="D1" s="291"/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1"/>
      <c r="S1" s="291"/>
      <c r="T1" s="291"/>
      <c r="U1" s="42"/>
      <c r="V1" s="110"/>
      <c r="W1" s="99"/>
      <c r="X1" s="97"/>
      <c r="AA1" s="91"/>
      <c r="AB1" s="99"/>
    </row>
    <row r="2" spans="1:28" s="31" customFormat="1" ht="26.25" customHeight="1">
      <c r="A2" s="38"/>
      <c r="B2" s="292" t="s">
        <v>1</v>
      </c>
      <c r="C2" s="292"/>
      <c r="D2" s="292"/>
      <c r="E2" s="292"/>
      <c r="F2" s="292"/>
      <c r="G2" s="292"/>
      <c r="H2" s="292"/>
      <c r="I2" s="292"/>
      <c r="J2" s="145"/>
      <c r="K2" s="292" t="s">
        <v>2</v>
      </c>
      <c r="L2" s="292"/>
      <c r="M2" s="292"/>
      <c r="N2" s="292"/>
      <c r="O2" s="292"/>
      <c r="P2" s="292"/>
      <c r="Q2" s="292"/>
      <c r="R2" s="292"/>
      <c r="S2" s="292"/>
      <c r="T2" s="292"/>
      <c r="U2" s="30"/>
      <c r="V2" s="45"/>
      <c r="W2" s="293" t="s">
        <v>3</v>
      </c>
      <c r="X2" s="294"/>
      <c r="Y2" s="37"/>
      <c r="AA2" s="92"/>
      <c r="AB2" s="108" t="s">
        <v>235</v>
      </c>
    </row>
    <row r="3" spans="1:28" s="2" customFormat="1" ht="92.65" customHeight="1">
      <c r="A3" s="15"/>
      <c r="B3" s="146" t="s">
        <v>5</v>
      </c>
      <c r="C3" s="147" t="s">
        <v>6</v>
      </c>
      <c r="D3" s="147" t="s">
        <v>7</v>
      </c>
      <c r="E3" s="147" t="s">
        <v>8</v>
      </c>
      <c r="F3" s="146" t="s">
        <v>9</v>
      </c>
      <c r="G3" s="146" t="s">
        <v>10</v>
      </c>
      <c r="H3" s="147" t="s">
        <v>11</v>
      </c>
      <c r="I3" s="147" t="s">
        <v>11</v>
      </c>
      <c r="J3" s="149"/>
      <c r="K3" s="150" t="s">
        <v>13</v>
      </c>
      <c r="L3" s="150" t="s">
        <v>14</v>
      </c>
      <c r="M3" s="146" t="s">
        <v>15</v>
      </c>
      <c r="N3" s="147" t="s">
        <v>16</v>
      </c>
      <c r="O3" s="147" t="s">
        <v>17</v>
      </c>
      <c r="P3" s="146" t="s">
        <v>18</v>
      </c>
      <c r="Q3" s="146" t="s">
        <v>19</v>
      </c>
      <c r="R3" s="146" t="s">
        <v>20</v>
      </c>
      <c r="S3" s="146" t="s">
        <v>21</v>
      </c>
      <c r="T3" s="146" t="s">
        <v>22</v>
      </c>
      <c r="U3" s="141"/>
      <c r="V3" s="111"/>
      <c r="W3" s="100"/>
      <c r="X3" s="16"/>
      <c r="AA3" s="93"/>
      <c r="AB3" s="109" t="s">
        <v>237</v>
      </c>
    </row>
    <row r="4" spans="1:28" s="2" customFormat="1" ht="16.5">
      <c r="A4" s="15">
        <v>300</v>
      </c>
      <c r="B4" s="151" t="s">
        <v>371</v>
      </c>
      <c r="C4" s="152" t="s">
        <v>24</v>
      </c>
      <c r="D4" s="153">
        <v>24</v>
      </c>
      <c r="E4" s="154">
        <f t="shared" ref="E4:E33" si="0">F4/25*D4*G4/50</f>
        <v>6.144000000000001</v>
      </c>
      <c r="F4" s="155">
        <v>20</v>
      </c>
      <c r="G4" s="155">
        <v>16</v>
      </c>
      <c r="H4" s="155">
        <f t="shared" ref="H4:H33" si="1">F4*G4</f>
        <v>320</v>
      </c>
      <c r="I4" s="191">
        <f t="shared" ref="I4:I33" si="2">F4/25*G4/50</f>
        <v>0.25600000000000001</v>
      </c>
      <c r="J4" s="149"/>
      <c r="K4" s="158">
        <v>45293</v>
      </c>
      <c r="L4" s="158">
        <v>45401</v>
      </c>
      <c r="M4" s="159" t="s">
        <v>25</v>
      </c>
      <c r="N4" s="160" t="s">
        <v>372</v>
      </c>
      <c r="O4" s="161">
        <v>1</v>
      </c>
      <c r="P4" s="248" t="s">
        <v>373</v>
      </c>
      <c r="Q4" s="248" t="s">
        <v>374</v>
      </c>
      <c r="R4" s="249" t="s">
        <v>30</v>
      </c>
      <c r="S4" s="248" t="s">
        <v>55</v>
      </c>
      <c r="T4" s="248" t="s">
        <v>242</v>
      </c>
      <c r="U4" s="16"/>
      <c r="V4" s="15"/>
      <c r="W4" s="116" t="s">
        <v>32</v>
      </c>
      <c r="X4" s="112"/>
      <c r="Y4" s="6"/>
      <c r="AA4" s="94" t="s">
        <v>25</v>
      </c>
      <c r="AB4" s="100"/>
    </row>
    <row r="5" spans="1:28" s="2" customFormat="1" ht="24.95" customHeight="1">
      <c r="A5" s="15">
        <v>301</v>
      </c>
      <c r="B5" s="151" t="s">
        <v>375</v>
      </c>
      <c r="C5" s="152" t="s">
        <v>24</v>
      </c>
      <c r="D5" s="153">
        <v>24</v>
      </c>
      <c r="E5" s="154">
        <f t="shared" si="0"/>
        <v>6.144000000000001</v>
      </c>
      <c r="F5" s="155">
        <v>20</v>
      </c>
      <c r="G5" s="155">
        <v>16</v>
      </c>
      <c r="H5" s="155">
        <f t="shared" si="1"/>
        <v>320</v>
      </c>
      <c r="I5" s="191">
        <f t="shared" si="2"/>
        <v>0.25600000000000001</v>
      </c>
      <c r="J5" s="149"/>
      <c r="K5" s="158">
        <v>45293</v>
      </c>
      <c r="L5" s="158">
        <v>45401</v>
      </c>
      <c r="M5" s="159" t="s">
        <v>25</v>
      </c>
      <c r="N5" s="160" t="s">
        <v>122</v>
      </c>
      <c r="O5" s="161">
        <v>2</v>
      </c>
      <c r="P5" s="248" t="s">
        <v>374</v>
      </c>
      <c r="Q5" s="248" t="s">
        <v>83</v>
      </c>
      <c r="R5" s="249" t="s">
        <v>30</v>
      </c>
      <c r="S5" s="248" t="s">
        <v>65</v>
      </c>
      <c r="T5" s="248" t="s">
        <v>55</v>
      </c>
      <c r="U5" s="16"/>
      <c r="V5" s="15"/>
      <c r="W5" s="117" t="s">
        <v>30</v>
      </c>
      <c r="X5" s="113"/>
      <c r="Y5" s="7"/>
      <c r="AA5" s="95" t="s">
        <v>37</v>
      </c>
      <c r="AB5" s="100"/>
    </row>
    <row r="6" spans="1:28" s="2" customFormat="1" ht="24.95" customHeight="1">
      <c r="A6" s="15">
        <v>302</v>
      </c>
      <c r="B6" s="151" t="s">
        <v>376</v>
      </c>
      <c r="C6" s="152" t="s">
        <v>24</v>
      </c>
      <c r="D6" s="153">
        <v>24</v>
      </c>
      <c r="E6" s="154">
        <f t="shared" si="0"/>
        <v>6.144000000000001</v>
      </c>
      <c r="F6" s="155">
        <v>20</v>
      </c>
      <c r="G6" s="155">
        <v>16</v>
      </c>
      <c r="H6" s="155">
        <f t="shared" si="1"/>
        <v>320</v>
      </c>
      <c r="I6" s="191">
        <f t="shared" si="2"/>
        <v>0.25600000000000001</v>
      </c>
      <c r="J6" s="149"/>
      <c r="K6" s="158">
        <v>45293</v>
      </c>
      <c r="L6" s="158">
        <v>45401</v>
      </c>
      <c r="M6" s="159" t="s">
        <v>25</v>
      </c>
      <c r="N6" s="160" t="s">
        <v>39</v>
      </c>
      <c r="O6" s="161">
        <v>3</v>
      </c>
      <c r="P6" s="248" t="s">
        <v>377</v>
      </c>
      <c r="Q6" s="248" t="s">
        <v>377</v>
      </c>
      <c r="R6" s="249" t="s">
        <v>30</v>
      </c>
      <c r="S6" s="248" t="s">
        <v>83</v>
      </c>
      <c r="T6" s="248" t="s">
        <v>65</v>
      </c>
      <c r="U6" s="16"/>
      <c r="V6" s="15"/>
      <c r="W6" s="100"/>
      <c r="X6" s="16"/>
      <c r="AA6" s="95" t="s">
        <v>43</v>
      </c>
      <c r="AB6" s="100"/>
    </row>
    <row r="7" spans="1:28" s="2" customFormat="1" ht="24.95" customHeight="1">
      <c r="A7" s="15">
        <v>303</v>
      </c>
      <c r="B7" s="151" t="s">
        <v>378</v>
      </c>
      <c r="C7" s="152" t="s">
        <v>45</v>
      </c>
      <c r="D7" s="153">
        <v>24</v>
      </c>
      <c r="E7" s="154">
        <f t="shared" si="0"/>
        <v>6.144000000000001</v>
      </c>
      <c r="F7" s="155">
        <v>20</v>
      </c>
      <c r="G7" s="155">
        <v>16</v>
      </c>
      <c r="H7" s="155">
        <f t="shared" si="1"/>
        <v>320</v>
      </c>
      <c r="I7" s="191">
        <f t="shared" si="2"/>
        <v>0.25600000000000001</v>
      </c>
      <c r="J7" s="149"/>
      <c r="K7" s="150">
        <v>45293</v>
      </c>
      <c r="L7" s="150">
        <v>45401</v>
      </c>
      <c r="M7" s="159" t="s">
        <v>25</v>
      </c>
      <c r="N7" s="160" t="s">
        <v>379</v>
      </c>
      <c r="O7" s="161">
        <v>1</v>
      </c>
      <c r="P7" s="248" t="s">
        <v>47</v>
      </c>
      <c r="Q7" s="248" t="s">
        <v>281</v>
      </c>
      <c r="R7" s="248" t="s">
        <v>49</v>
      </c>
      <c r="S7" s="249" t="s">
        <v>30</v>
      </c>
      <c r="T7" s="248" t="s">
        <v>89</v>
      </c>
      <c r="U7" s="16"/>
      <c r="V7" s="15"/>
      <c r="W7" s="100"/>
      <c r="X7" s="16"/>
      <c r="AA7" s="95"/>
      <c r="AB7" s="100"/>
    </row>
    <row r="8" spans="1:28" s="2" customFormat="1" ht="24.95" customHeight="1">
      <c r="A8" s="15">
        <v>304</v>
      </c>
      <c r="B8" s="151" t="s">
        <v>380</v>
      </c>
      <c r="C8" s="152" t="s">
        <v>45</v>
      </c>
      <c r="D8" s="153">
        <v>24</v>
      </c>
      <c r="E8" s="154">
        <f t="shared" si="0"/>
        <v>6.144000000000001</v>
      </c>
      <c r="F8" s="155">
        <v>20</v>
      </c>
      <c r="G8" s="155">
        <v>16</v>
      </c>
      <c r="H8" s="155">
        <f t="shared" si="1"/>
        <v>320</v>
      </c>
      <c r="I8" s="191">
        <f t="shared" si="2"/>
        <v>0.25600000000000001</v>
      </c>
      <c r="J8" s="149"/>
      <c r="K8" s="150">
        <v>45293</v>
      </c>
      <c r="L8" s="150">
        <v>45401</v>
      </c>
      <c r="M8" s="159" t="s">
        <v>25</v>
      </c>
      <c r="N8" s="160" t="s">
        <v>248</v>
      </c>
      <c r="O8" s="161">
        <v>2</v>
      </c>
      <c r="P8" s="248" t="s">
        <v>28</v>
      </c>
      <c r="Q8" s="249" t="s">
        <v>30</v>
      </c>
      <c r="R8" s="248" t="s">
        <v>31</v>
      </c>
      <c r="S8" s="248" t="s">
        <v>47</v>
      </c>
      <c r="T8" s="248" t="s">
        <v>48</v>
      </c>
      <c r="U8" s="16"/>
      <c r="V8" s="15"/>
      <c r="W8" s="100"/>
      <c r="X8" s="16"/>
      <c r="AA8" s="95"/>
      <c r="AB8" s="100"/>
    </row>
    <row r="9" spans="1:28" s="2" customFormat="1" ht="24.95" customHeight="1">
      <c r="A9" s="15">
        <v>305</v>
      </c>
      <c r="B9" s="151" t="s">
        <v>381</v>
      </c>
      <c r="C9" s="152" t="s">
        <v>45</v>
      </c>
      <c r="D9" s="155">
        <v>24</v>
      </c>
      <c r="E9" s="154">
        <f t="shared" si="0"/>
        <v>6.144000000000001</v>
      </c>
      <c r="F9" s="155">
        <v>20</v>
      </c>
      <c r="G9" s="155">
        <v>16</v>
      </c>
      <c r="H9" s="155">
        <f t="shared" si="1"/>
        <v>320</v>
      </c>
      <c r="I9" s="191">
        <f t="shared" si="2"/>
        <v>0.25600000000000001</v>
      </c>
      <c r="J9" s="149"/>
      <c r="K9" s="150">
        <v>45293</v>
      </c>
      <c r="L9" s="150">
        <v>45401</v>
      </c>
      <c r="M9" s="159" t="s">
        <v>25</v>
      </c>
      <c r="N9" s="160" t="s">
        <v>251</v>
      </c>
      <c r="O9" s="161">
        <v>3</v>
      </c>
      <c r="P9" s="248" t="s">
        <v>83</v>
      </c>
      <c r="Q9" s="249" t="s">
        <v>30</v>
      </c>
      <c r="R9" s="248" t="s">
        <v>84</v>
      </c>
      <c r="S9" s="248" t="s">
        <v>84</v>
      </c>
      <c r="T9" s="248" t="s">
        <v>243</v>
      </c>
      <c r="U9" s="16"/>
      <c r="V9" s="15"/>
      <c r="W9" s="118" t="s">
        <v>51</v>
      </c>
      <c r="X9" s="114"/>
      <c r="Y9" s="13"/>
      <c r="AA9" s="95" t="s">
        <v>52</v>
      </c>
      <c r="AB9" s="100"/>
    </row>
    <row r="10" spans="1:28" s="2" customFormat="1" ht="24.95" customHeight="1">
      <c r="A10" s="15">
        <v>306</v>
      </c>
      <c r="B10" s="151" t="s">
        <v>382</v>
      </c>
      <c r="C10" s="152" t="s">
        <v>45</v>
      </c>
      <c r="D10" s="155">
        <v>24</v>
      </c>
      <c r="E10" s="154">
        <f t="shared" si="0"/>
        <v>6.144000000000001</v>
      </c>
      <c r="F10" s="155">
        <v>20</v>
      </c>
      <c r="G10" s="155">
        <v>16</v>
      </c>
      <c r="H10" s="155">
        <f t="shared" si="1"/>
        <v>320</v>
      </c>
      <c r="I10" s="191">
        <f t="shared" si="2"/>
        <v>0.25600000000000001</v>
      </c>
      <c r="J10" s="149"/>
      <c r="K10" s="150">
        <v>45293</v>
      </c>
      <c r="L10" s="150">
        <v>45401</v>
      </c>
      <c r="M10" s="159" t="s">
        <v>25</v>
      </c>
      <c r="N10" s="160" t="s">
        <v>254</v>
      </c>
      <c r="O10" s="161">
        <v>4</v>
      </c>
      <c r="P10" s="248" t="s">
        <v>49</v>
      </c>
      <c r="Q10" s="248" t="s">
        <v>49</v>
      </c>
      <c r="R10" s="249" t="s">
        <v>30</v>
      </c>
      <c r="S10" s="248" t="s">
        <v>28</v>
      </c>
      <c r="T10" s="248" t="s">
        <v>47</v>
      </c>
      <c r="U10" s="16"/>
      <c r="V10" s="15"/>
      <c r="W10" s="118"/>
      <c r="X10" s="114"/>
      <c r="Y10" s="13"/>
      <c r="AA10" s="95"/>
      <c r="AB10" s="100"/>
    </row>
    <row r="11" spans="1:28" s="2" customFormat="1" ht="24.95" customHeight="1">
      <c r="A11" s="15">
        <v>307</v>
      </c>
      <c r="B11" s="151" t="s">
        <v>383</v>
      </c>
      <c r="C11" s="152" t="s">
        <v>45</v>
      </c>
      <c r="D11" s="155">
        <v>24</v>
      </c>
      <c r="E11" s="154">
        <f t="shared" si="0"/>
        <v>6.144000000000001</v>
      </c>
      <c r="F11" s="155">
        <v>20</v>
      </c>
      <c r="G11" s="155">
        <v>16</v>
      </c>
      <c r="H11" s="155">
        <f t="shared" si="1"/>
        <v>320</v>
      </c>
      <c r="I11" s="191">
        <f t="shared" si="2"/>
        <v>0.25600000000000001</v>
      </c>
      <c r="J11" s="149"/>
      <c r="K11" s="150">
        <v>45293</v>
      </c>
      <c r="L11" s="150">
        <v>45401</v>
      </c>
      <c r="M11" s="159" t="s">
        <v>25</v>
      </c>
      <c r="N11" s="160" t="s">
        <v>68</v>
      </c>
      <c r="O11" s="161">
        <v>5</v>
      </c>
      <c r="P11" s="248" t="s">
        <v>84</v>
      </c>
      <c r="Q11" s="248" t="s">
        <v>84</v>
      </c>
      <c r="R11" s="248" t="s">
        <v>48</v>
      </c>
      <c r="S11" s="249" t="s">
        <v>30</v>
      </c>
      <c r="T11" s="248" t="s">
        <v>83</v>
      </c>
      <c r="U11" s="16"/>
      <c r="V11" s="15"/>
      <c r="W11" s="119" t="s">
        <v>56</v>
      </c>
      <c r="X11" s="115"/>
      <c r="Y11" s="22"/>
      <c r="AA11" s="95" t="s">
        <v>181</v>
      </c>
      <c r="AB11" s="100"/>
    </row>
    <row r="12" spans="1:28" s="2" customFormat="1" ht="24.95" customHeight="1">
      <c r="A12" s="15">
        <v>308</v>
      </c>
      <c r="B12" s="151" t="s">
        <v>384</v>
      </c>
      <c r="C12" s="152" t="s">
        <v>45</v>
      </c>
      <c r="D12" s="155">
        <v>24</v>
      </c>
      <c r="E12" s="154">
        <f t="shared" si="0"/>
        <v>4.6079999999999997</v>
      </c>
      <c r="F12" s="155">
        <v>15</v>
      </c>
      <c r="G12" s="155">
        <v>16</v>
      </c>
      <c r="H12" s="155">
        <f t="shared" si="1"/>
        <v>240</v>
      </c>
      <c r="I12" s="191">
        <f t="shared" si="2"/>
        <v>0.192</v>
      </c>
      <c r="J12" s="149"/>
      <c r="K12" s="150">
        <v>45293</v>
      </c>
      <c r="L12" s="150">
        <v>45401</v>
      </c>
      <c r="M12" s="159" t="s">
        <v>37</v>
      </c>
      <c r="N12" s="160" t="s">
        <v>259</v>
      </c>
      <c r="O12" s="161">
        <v>6</v>
      </c>
      <c r="P12" s="248" t="s">
        <v>48</v>
      </c>
      <c r="Q12" s="248" t="s">
        <v>47</v>
      </c>
      <c r="R12" s="248" t="s">
        <v>47</v>
      </c>
      <c r="S12" s="248" t="s">
        <v>49</v>
      </c>
      <c r="T12" s="249" t="s">
        <v>30</v>
      </c>
      <c r="U12" s="16"/>
      <c r="V12" s="15"/>
      <c r="W12" s="100"/>
      <c r="X12" s="16"/>
      <c r="AA12" s="93" t="s">
        <v>62</v>
      </c>
      <c r="AB12" s="100"/>
    </row>
    <row r="13" spans="1:28" s="2" customFormat="1" ht="24.95" customHeight="1">
      <c r="A13" s="15">
        <v>309</v>
      </c>
      <c r="B13" s="151" t="s">
        <v>385</v>
      </c>
      <c r="C13" s="152" t="s">
        <v>45</v>
      </c>
      <c r="D13" s="155">
        <v>24</v>
      </c>
      <c r="E13" s="154">
        <f t="shared" si="0"/>
        <v>4.6079999999999997</v>
      </c>
      <c r="F13" s="155">
        <v>15</v>
      </c>
      <c r="G13" s="155">
        <v>16</v>
      </c>
      <c r="H13" s="155">
        <f t="shared" si="1"/>
        <v>240</v>
      </c>
      <c r="I13" s="191">
        <f t="shared" si="2"/>
        <v>0.192</v>
      </c>
      <c r="J13" s="149"/>
      <c r="K13" s="150">
        <v>45293</v>
      </c>
      <c r="L13" s="150">
        <v>45401</v>
      </c>
      <c r="M13" s="159" t="s">
        <v>37</v>
      </c>
      <c r="N13" s="160" t="s">
        <v>64</v>
      </c>
      <c r="O13" s="161">
        <v>7</v>
      </c>
      <c r="P13" s="248" t="s">
        <v>89</v>
      </c>
      <c r="Q13" s="248" t="s">
        <v>263</v>
      </c>
      <c r="R13" s="249" t="s">
        <v>30</v>
      </c>
      <c r="S13" s="248" t="s">
        <v>60</v>
      </c>
      <c r="T13" s="248" t="s">
        <v>31</v>
      </c>
      <c r="U13" s="16"/>
      <c r="V13" s="15"/>
      <c r="W13" s="100"/>
      <c r="X13" s="16"/>
      <c r="AA13" s="93" t="s">
        <v>66</v>
      </c>
      <c r="AB13" s="100"/>
    </row>
    <row r="14" spans="1:28" s="2" customFormat="1" ht="24.95" customHeight="1">
      <c r="A14" s="15">
        <v>310</v>
      </c>
      <c r="B14" s="151" t="s">
        <v>386</v>
      </c>
      <c r="C14" s="152" t="s">
        <v>45</v>
      </c>
      <c r="D14" s="155">
        <v>24</v>
      </c>
      <c r="E14" s="154">
        <f t="shared" si="0"/>
        <v>4.6079999999999997</v>
      </c>
      <c r="F14" s="155">
        <v>15</v>
      </c>
      <c r="G14" s="155">
        <v>16</v>
      </c>
      <c r="H14" s="155">
        <f t="shared" si="1"/>
        <v>240</v>
      </c>
      <c r="I14" s="191">
        <f t="shared" si="2"/>
        <v>0.192</v>
      </c>
      <c r="J14" s="149"/>
      <c r="K14" s="150">
        <v>45293</v>
      </c>
      <c r="L14" s="150">
        <v>45401</v>
      </c>
      <c r="M14" s="159" t="s">
        <v>37</v>
      </c>
      <c r="N14" s="160" t="s">
        <v>54</v>
      </c>
      <c r="O14" s="161">
        <v>8</v>
      </c>
      <c r="P14" s="248" t="s">
        <v>31</v>
      </c>
      <c r="Q14" s="248" t="s">
        <v>48</v>
      </c>
      <c r="R14" s="248" t="s">
        <v>387</v>
      </c>
      <c r="S14" s="249" t="s">
        <v>30</v>
      </c>
      <c r="T14" s="248" t="s">
        <v>36</v>
      </c>
      <c r="U14" s="16"/>
      <c r="V14" s="15"/>
      <c r="W14" s="100"/>
      <c r="X14" s="16"/>
      <c r="AA14" s="93"/>
      <c r="AB14" s="100"/>
    </row>
    <row r="15" spans="1:28" s="2" customFormat="1" ht="24.95" customHeight="1">
      <c r="A15" s="15">
        <v>311</v>
      </c>
      <c r="B15" s="151" t="s">
        <v>388</v>
      </c>
      <c r="C15" s="152" t="s">
        <v>70</v>
      </c>
      <c r="D15" s="155">
        <v>24</v>
      </c>
      <c r="E15" s="154">
        <f t="shared" si="0"/>
        <v>3.6863999999999999</v>
      </c>
      <c r="F15" s="155">
        <v>12</v>
      </c>
      <c r="G15" s="155">
        <v>16</v>
      </c>
      <c r="H15" s="155">
        <f t="shared" si="1"/>
        <v>192</v>
      </c>
      <c r="I15" s="191">
        <f t="shared" si="2"/>
        <v>0.15359999999999999</v>
      </c>
      <c r="J15" s="149"/>
      <c r="K15" s="150">
        <v>45293</v>
      </c>
      <c r="L15" s="150">
        <v>45401</v>
      </c>
      <c r="M15" s="164" t="s">
        <v>62</v>
      </c>
      <c r="N15" s="160" t="s">
        <v>266</v>
      </c>
      <c r="O15" s="161">
        <v>11</v>
      </c>
      <c r="P15" s="249" t="s">
        <v>30</v>
      </c>
      <c r="Q15" s="249" t="s">
        <v>30</v>
      </c>
      <c r="R15" s="249" t="s">
        <v>30</v>
      </c>
      <c r="S15" s="249" t="s">
        <v>30</v>
      </c>
      <c r="T15" s="257"/>
      <c r="U15" s="16"/>
      <c r="V15" s="15"/>
      <c r="W15" s="100"/>
      <c r="X15" s="16"/>
      <c r="AA15" s="93"/>
      <c r="AB15" s="100"/>
    </row>
    <row r="16" spans="1:28" s="2" customFormat="1" ht="24.95" customHeight="1">
      <c r="A16" s="15">
        <v>312</v>
      </c>
      <c r="B16" s="151" t="s">
        <v>389</v>
      </c>
      <c r="C16" s="152" t="s">
        <v>70</v>
      </c>
      <c r="D16" s="155">
        <v>24</v>
      </c>
      <c r="E16" s="154">
        <f t="shared" si="0"/>
        <v>2.7648000000000001</v>
      </c>
      <c r="F16" s="155">
        <v>9</v>
      </c>
      <c r="G16" s="155">
        <v>16</v>
      </c>
      <c r="H16" s="155">
        <f t="shared" si="1"/>
        <v>144</v>
      </c>
      <c r="I16" s="191">
        <f t="shared" si="2"/>
        <v>0.1152</v>
      </c>
      <c r="J16" s="149"/>
      <c r="K16" s="150">
        <v>45293</v>
      </c>
      <c r="L16" s="150">
        <v>45401</v>
      </c>
      <c r="M16" s="164" t="s">
        <v>62</v>
      </c>
      <c r="N16" s="160" t="s">
        <v>82</v>
      </c>
      <c r="O16" s="161">
        <v>12</v>
      </c>
      <c r="P16" s="249" t="s">
        <v>30</v>
      </c>
      <c r="Q16" s="257"/>
      <c r="R16" s="249" t="s">
        <v>30</v>
      </c>
      <c r="S16" s="257"/>
      <c r="T16" s="249" t="s">
        <v>30</v>
      </c>
      <c r="U16" s="16"/>
      <c r="V16" s="15"/>
      <c r="W16" s="100"/>
      <c r="X16" s="16"/>
      <c r="AA16" s="93"/>
      <c r="AB16" s="100"/>
    </row>
    <row r="17" spans="1:28" s="2" customFormat="1" ht="24.95" customHeight="1">
      <c r="A17" s="15">
        <v>313</v>
      </c>
      <c r="B17" s="151" t="s">
        <v>390</v>
      </c>
      <c r="C17" s="152" t="s">
        <v>70</v>
      </c>
      <c r="D17" s="155">
        <v>24</v>
      </c>
      <c r="E17" s="154">
        <f t="shared" si="0"/>
        <v>2.7648000000000001</v>
      </c>
      <c r="F17" s="155">
        <v>9</v>
      </c>
      <c r="G17" s="155">
        <v>16</v>
      </c>
      <c r="H17" s="155">
        <f t="shared" si="1"/>
        <v>144</v>
      </c>
      <c r="I17" s="191">
        <f t="shared" si="2"/>
        <v>0.1152</v>
      </c>
      <c r="J17" s="149"/>
      <c r="K17" s="150">
        <v>45293</v>
      </c>
      <c r="L17" s="150">
        <v>45401</v>
      </c>
      <c r="M17" s="164" t="s">
        <v>62</v>
      </c>
      <c r="N17" s="160" t="s">
        <v>183</v>
      </c>
      <c r="O17" s="161">
        <v>13</v>
      </c>
      <c r="P17" s="257"/>
      <c r="Q17" s="249" t="s">
        <v>30</v>
      </c>
      <c r="R17" s="257"/>
      <c r="S17" s="249" t="s">
        <v>30</v>
      </c>
      <c r="T17" s="258" t="s">
        <v>78</v>
      </c>
      <c r="U17" s="16"/>
      <c r="V17" s="15"/>
      <c r="W17" s="100"/>
      <c r="X17" s="16"/>
      <c r="AA17" s="93"/>
      <c r="AB17" s="100"/>
    </row>
    <row r="18" spans="1:28" s="2" customFormat="1" ht="24.95" customHeight="1">
      <c r="A18" s="15">
        <v>314</v>
      </c>
      <c r="B18" s="151" t="s">
        <v>391</v>
      </c>
      <c r="C18" s="152" t="s">
        <v>70</v>
      </c>
      <c r="D18" s="155">
        <v>24</v>
      </c>
      <c r="E18" s="154">
        <f t="shared" si="0"/>
        <v>2.7648000000000001</v>
      </c>
      <c r="F18" s="155">
        <v>9</v>
      </c>
      <c r="G18" s="155">
        <v>16</v>
      </c>
      <c r="H18" s="155">
        <f t="shared" si="1"/>
        <v>144</v>
      </c>
      <c r="I18" s="191">
        <f t="shared" si="2"/>
        <v>0.1152</v>
      </c>
      <c r="J18" s="149"/>
      <c r="K18" s="150">
        <v>45293</v>
      </c>
      <c r="L18" s="150">
        <v>45401</v>
      </c>
      <c r="M18" s="164" t="s">
        <v>62</v>
      </c>
      <c r="N18" s="160" t="s">
        <v>270</v>
      </c>
      <c r="O18" s="161">
        <v>14</v>
      </c>
      <c r="P18" s="257"/>
      <c r="Q18" s="249" t="s">
        <v>30</v>
      </c>
      <c r="R18" s="257"/>
      <c r="S18" s="249" t="s">
        <v>30</v>
      </c>
      <c r="T18" s="258" t="s">
        <v>78</v>
      </c>
      <c r="U18" s="16"/>
      <c r="V18" s="15"/>
      <c r="W18" s="100"/>
      <c r="X18" s="16"/>
      <c r="AA18" s="93"/>
      <c r="AB18" s="100"/>
    </row>
    <row r="19" spans="1:28" s="2" customFormat="1" ht="24.95" customHeight="1">
      <c r="A19" s="15">
        <v>315</v>
      </c>
      <c r="B19" s="151" t="s">
        <v>392</v>
      </c>
      <c r="C19" s="152" t="s">
        <v>70</v>
      </c>
      <c r="D19" s="155">
        <v>24</v>
      </c>
      <c r="E19" s="154">
        <f t="shared" si="0"/>
        <v>2.7648000000000001</v>
      </c>
      <c r="F19" s="155">
        <v>9</v>
      </c>
      <c r="G19" s="155">
        <v>16</v>
      </c>
      <c r="H19" s="155">
        <f t="shared" si="1"/>
        <v>144</v>
      </c>
      <c r="I19" s="191">
        <f t="shared" si="2"/>
        <v>0.1152</v>
      </c>
      <c r="J19" s="149"/>
      <c r="K19" s="150">
        <v>45293</v>
      </c>
      <c r="L19" s="150">
        <v>45401</v>
      </c>
      <c r="M19" s="164" t="s">
        <v>62</v>
      </c>
      <c r="N19" s="160" t="s">
        <v>272</v>
      </c>
      <c r="O19" s="161">
        <v>15</v>
      </c>
      <c r="P19" s="249" t="s">
        <v>30</v>
      </c>
      <c r="Q19" s="257"/>
      <c r="R19" s="249" t="s">
        <v>30</v>
      </c>
      <c r="S19" s="257"/>
      <c r="T19" s="249" t="s">
        <v>30</v>
      </c>
      <c r="U19" s="142"/>
      <c r="V19" s="15"/>
      <c r="W19" s="100"/>
      <c r="X19" s="16"/>
      <c r="AA19" s="93"/>
      <c r="AB19" s="100"/>
    </row>
    <row r="20" spans="1:28" s="2" customFormat="1" ht="24.95" customHeight="1">
      <c r="A20" s="15">
        <v>316</v>
      </c>
      <c r="B20" s="151" t="s">
        <v>393</v>
      </c>
      <c r="C20" s="152" t="s">
        <v>45</v>
      </c>
      <c r="D20" s="155">
        <v>24</v>
      </c>
      <c r="E20" s="154">
        <f t="shared" si="0"/>
        <v>2.7648000000000001</v>
      </c>
      <c r="F20" s="155">
        <v>9</v>
      </c>
      <c r="G20" s="155">
        <v>16</v>
      </c>
      <c r="H20" s="155">
        <f t="shared" si="1"/>
        <v>144</v>
      </c>
      <c r="I20" s="191">
        <f t="shared" si="2"/>
        <v>0.1152</v>
      </c>
      <c r="J20" s="149"/>
      <c r="K20" s="150">
        <v>45293</v>
      </c>
      <c r="L20" s="150">
        <v>45401</v>
      </c>
      <c r="M20" s="164" t="s">
        <v>62</v>
      </c>
      <c r="N20" s="160" t="s">
        <v>82</v>
      </c>
      <c r="O20" s="161">
        <v>16</v>
      </c>
      <c r="P20" s="257"/>
      <c r="Q20" s="248" t="s">
        <v>49</v>
      </c>
      <c r="R20" s="257"/>
      <c r="S20" s="248" t="s">
        <v>48</v>
      </c>
      <c r="T20" s="258" t="s">
        <v>78</v>
      </c>
      <c r="U20" s="16"/>
      <c r="V20" s="15"/>
      <c r="W20" s="100"/>
      <c r="X20" s="16"/>
      <c r="AA20" s="93"/>
      <c r="AB20" s="100"/>
    </row>
    <row r="21" spans="1:28" s="2" customFormat="1" ht="24.6" customHeight="1">
      <c r="A21" s="15">
        <v>317</v>
      </c>
      <c r="B21" s="151" t="s">
        <v>394</v>
      </c>
      <c r="C21" s="152" t="s">
        <v>45</v>
      </c>
      <c r="D21" s="155">
        <v>24</v>
      </c>
      <c r="E21" s="154">
        <f t="shared" si="0"/>
        <v>3.6863999999999999</v>
      </c>
      <c r="F21" s="155">
        <v>12</v>
      </c>
      <c r="G21" s="155">
        <v>16</v>
      </c>
      <c r="H21" s="155">
        <f t="shared" si="1"/>
        <v>192</v>
      </c>
      <c r="I21" s="191">
        <f t="shared" si="2"/>
        <v>0.15359999999999999</v>
      </c>
      <c r="J21" s="149"/>
      <c r="K21" s="150">
        <v>45293</v>
      </c>
      <c r="L21" s="150">
        <v>45401</v>
      </c>
      <c r="M21" s="164" t="s">
        <v>62</v>
      </c>
      <c r="N21" s="160" t="s">
        <v>73</v>
      </c>
      <c r="O21" s="161">
        <v>17</v>
      </c>
      <c r="P21" s="248" t="s">
        <v>190</v>
      </c>
      <c r="Q21" s="248" t="s">
        <v>190</v>
      </c>
      <c r="R21" s="249" t="s">
        <v>30</v>
      </c>
      <c r="S21" s="248" t="s">
        <v>47</v>
      </c>
      <c r="T21" s="257"/>
      <c r="U21" s="16"/>
      <c r="V21" s="15"/>
      <c r="W21" s="100"/>
      <c r="X21" s="16"/>
      <c r="AA21" s="93"/>
      <c r="AB21" s="100"/>
    </row>
    <row r="22" spans="1:28" s="2" customFormat="1" ht="24.95" customHeight="1">
      <c r="A22" s="15">
        <v>318</v>
      </c>
      <c r="B22" s="151" t="s">
        <v>395</v>
      </c>
      <c r="C22" s="152" t="s">
        <v>45</v>
      </c>
      <c r="D22" s="155">
        <v>24</v>
      </c>
      <c r="E22" s="154">
        <f t="shared" si="0"/>
        <v>2.7648000000000001</v>
      </c>
      <c r="F22" s="155">
        <v>9</v>
      </c>
      <c r="G22" s="155">
        <v>16</v>
      </c>
      <c r="H22" s="155">
        <f t="shared" si="1"/>
        <v>144</v>
      </c>
      <c r="I22" s="191">
        <f t="shared" si="2"/>
        <v>0.1152</v>
      </c>
      <c r="J22" s="149"/>
      <c r="K22" s="150">
        <v>45293</v>
      </c>
      <c r="L22" s="150">
        <v>45401</v>
      </c>
      <c r="M22" s="164" t="s">
        <v>62</v>
      </c>
      <c r="N22" s="160" t="s">
        <v>88</v>
      </c>
      <c r="O22" s="161">
        <v>18</v>
      </c>
      <c r="P22" s="257"/>
      <c r="Q22" s="248" t="s">
        <v>257</v>
      </c>
      <c r="R22" s="257"/>
      <c r="S22" s="248" t="s">
        <v>252</v>
      </c>
      <c r="T22" s="258" t="s">
        <v>78</v>
      </c>
      <c r="U22" s="16"/>
      <c r="V22" s="15"/>
      <c r="W22" s="100"/>
      <c r="X22" s="16"/>
      <c r="AA22" s="93"/>
      <c r="AB22" s="100"/>
    </row>
    <row r="23" spans="1:28" s="2" customFormat="1" ht="24.95" customHeight="1">
      <c r="A23" s="15">
        <v>319</v>
      </c>
      <c r="B23" s="151" t="s">
        <v>396</v>
      </c>
      <c r="C23" s="152" t="s">
        <v>45</v>
      </c>
      <c r="D23" s="155">
        <v>24</v>
      </c>
      <c r="E23" s="154">
        <f t="shared" si="0"/>
        <v>3.6863999999999999</v>
      </c>
      <c r="F23" s="155">
        <v>12</v>
      </c>
      <c r="G23" s="155">
        <v>16</v>
      </c>
      <c r="H23" s="155">
        <f t="shared" si="1"/>
        <v>192</v>
      </c>
      <c r="I23" s="191">
        <f t="shared" si="2"/>
        <v>0.15359999999999999</v>
      </c>
      <c r="J23" s="149"/>
      <c r="K23" s="150">
        <v>45293</v>
      </c>
      <c r="L23" s="150">
        <v>45401</v>
      </c>
      <c r="M23" s="164" t="s">
        <v>62</v>
      </c>
      <c r="N23" s="160" t="s">
        <v>277</v>
      </c>
      <c r="O23" s="161">
        <v>19</v>
      </c>
      <c r="P23" s="248" t="s">
        <v>281</v>
      </c>
      <c r="Q23" s="248" t="s">
        <v>252</v>
      </c>
      <c r="R23" s="248" t="s">
        <v>239</v>
      </c>
      <c r="S23" s="249" t="s">
        <v>30</v>
      </c>
      <c r="T23" s="257"/>
      <c r="U23" s="16"/>
      <c r="V23" s="15"/>
      <c r="W23" s="100"/>
      <c r="X23" s="16"/>
      <c r="AA23" s="93"/>
      <c r="AB23" s="100"/>
    </row>
    <row r="24" spans="1:28" s="2" customFormat="1" ht="24.95" customHeight="1">
      <c r="A24" s="15">
        <v>320</v>
      </c>
      <c r="B24" s="151" t="s">
        <v>397</v>
      </c>
      <c r="C24" s="152" t="s">
        <v>45</v>
      </c>
      <c r="D24" s="155">
        <v>24</v>
      </c>
      <c r="E24" s="154">
        <f t="shared" si="0"/>
        <v>3.6863999999999999</v>
      </c>
      <c r="F24" s="155">
        <v>12</v>
      </c>
      <c r="G24" s="155">
        <v>16</v>
      </c>
      <c r="H24" s="155">
        <f t="shared" si="1"/>
        <v>192</v>
      </c>
      <c r="I24" s="191">
        <f t="shared" si="2"/>
        <v>0.15359999999999999</v>
      </c>
      <c r="J24" s="149"/>
      <c r="K24" s="150">
        <v>45293</v>
      </c>
      <c r="L24" s="150">
        <v>45401</v>
      </c>
      <c r="M24" s="164" t="s">
        <v>62</v>
      </c>
      <c r="N24" s="160" t="s">
        <v>104</v>
      </c>
      <c r="O24" s="161">
        <v>20</v>
      </c>
      <c r="P24" s="248" t="s">
        <v>257</v>
      </c>
      <c r="Q24" s="248" t="s">
        <v>239</v>
      </c>
      <c r="R24" s="248" t="s">
        <v>243</v>
      </c>
      <c r="S24" s="249" t="s">
        <v>30</v>
      </c>
      <c r="T24" s="257"/>
      <c r="U24" s="142"/>
      <c r="V24" s="15"/>
      <c r="W24" s="100"/>
      <c r="X24" s="16"/>
      <c r="AA24" s="93"/>
      <c r="AB24" s="100"/>
    </row>
    <row r="25" spans="1:28" s="2" customFormat="1" ht="24.95" customHeight="1">
      <c r="A25" s="15">
        <v>321</v>
      </c>
      <c r="B25" s="151" t="s">
        <v>398</v>
      </c>
      <c r="C25" s="152" t="s">
        <v>45</v>
      </c>
      <c r="D25" s="155">
        <v>24</v>
      </c>
      <c r="E25" s="154">
        <f t="shared" si="0"/>
        <v>2.7648000000000001</v>
      </c>
      <c r="F25" s="155">
        <v>9</v>
      </c>
      <c r="G25" s="155">
        <v>16</v>
      </c>
      <c r="H25" s="155">
        <f t="shared" si="1"/>
        <v>144</v>
      </c>
      <c r="I25" s="191">
        <f t="shared" si="2"/>
        <v>0.1152</v>
      </c>
      <c r="J25" s="149"/>
      <c r="K25" s="150">
        <v>45293</v>
      </c>
      <c r="L25" s="150">
        <v>45401</v>
      </c>
      <c r="M25" s="164" t="s">
        <v>62</v>
      </c>
      <c r="N25" s="160" t="s">
        <v>399</v>
      </c>
      <c r="O25" s="161">
        <v>21</v>
      </c>
      <c r="P25" s="248" t="s">
        <v>252</v>
      </c>
      <c r="Q25" s="257"/>
      <c r="R25" s="248" t="s">
        <v>279</v>
      </c>
      <c r="S25" s="257"/>
      <c r="T25" s="258" t="s">
        <v>78</v>
      </c>
      <c r="U25" s="142"/>
      <c r="V25" s="15"/>
      <c r="W25" s="100"/>
      <c r="X25" s="16"/>
      <c r="AA25" s="93"/>
      <c r="AB25" s="100"/>
    </row>
    <row r="26" spans="1:28" s="2" customFormat="1" ht="24.95" customHeight="1">
      <c r="A26" s="15">
        <v>322</v>
      </c>
      <c r="B26" s="151" t="s">
        <v>400</v>
      </c>
      <c r="C26" s="152" t="s">
        <v>45</v>
      </c>
      <c r="D26" s="155">
        <v>24</v>
      </c>
      <c r="E26" s="154">
        <f t="shared" si="0"/>
        <v>2.7648000000000001</v>
      </c>
      <c r="F26" s="155">
        <v>9</v>
      </c>
      <c r="G26" s="155">
        <v>16</v>
      </c>
      <c r="H26" s="155">
        <f t="shared" si="1"/>
        <v>144</v>
      </c>
      <c r="I26" s="191">
        <f t="shared" si="2"/>
        <v>0.1152</v>
      </c>
      <c r="J26" s="149"/>
      <c r="K26" s="150">
        <v>45293</v>
      </c>
      <c r="L26" s="150">
        <v>45401</v>
      </c>
      <c r="M26" s="164" t="s">
        <v>62</v>
      </c>
      <c r="N26" s="160" t="s">
        <v>283</v>
      </c>
      <c r="O26" s="161">
        <v>22</v>
      </c>
      <c r="P26" s="257"/>
      <c r="Q26" s="248" t="s">
        <v>243</v>
      </c>
      <c r="R26" s="257"/>
      <c r="S26" s="248" t="s">
        <v>239</v>
      </c>
      <c r="T26" s="249" t="s">
        <v>30</v>
      </c>
      <c r="U26" s="16"/>
      <c r="V26" s="15"/>
      <c r="W26" s="100"/>
      <c r="X26" s="16"/>
      <c r="AA26" s="93"/>
      <c r="AB26" s="100"/>
    </row>
    <row r="27" spans="1:28" s="2" customFormat="1" ht="24.75" customHeight="1">
      <c r="A27" s="15">
        <v>323</v>
      </c>
      <c r="B27" s="151" t="s">
        <v>401</v>
      </c>
      <c r="C27" s="152" t="s">
        <v>45</v>
      </c>
      <c r="D27" s="155">
        <v>24</v>
      </c>
      <c r="E27" s="154">
        <f t="shared" si="0"/>
        <v>2.7648000000000001</v>
      </c>
      <c r="F27" s="155">
        <v>9</v>
      </c>
      <c r="G27" s="155">
        <v>16</v>
      </c>
      <c r="H27" s="155">
        <f t="shared" si="1"/>
        <v>144</v>
      </c>
      <c r="I27" s="191">
        <f t="shared" si="2"/>
        <v>0.1152</v>
      </c>
      <c r="J27" s="149"/>
      <c r="K27" s="150">
        <v>45293</v>
      </c>
      <c r="L27" s="150">
        <v>45401</v>
      </c>
      <c r="M27" s="164" t="s">
        <v>62</v>
      </c>
      <c r="N27" s="160" t="s">
        <v>285</v>
      </c>
      <c r="O27" s="161">
        <v>23</v>
      </c>
      <c r="P27" s="257"/>
      <c r="Q27" s="248" t="s">
        <v>83</v>
      </c>
      <c r="R27" s="257"/>
      <c r="S27" s="248" t="s">
        <v>243</v>
      </c>
      <c r="T27" s="258" t="s">
        <v>78</v>
      </c>
      <c r="U27" s="16"/>
      <c r="V27" s="15"/>
      <c r="W27" s="100"/>
      <c r="X27" s="16"/>
      <c r="AA27" s="93"/>
      <c r="AB27" s="100"/>
    </row>
    <row r="28" spans="1:28" s="2" customFormat="1" ht="24.75" customHeight="1">
      <c r="A28" s="15">
        <v>324</v>
      </c>
      <c r="B28" s="151" t="s">
        <v>402</v>
      </c>
      <c r="C28" s="152" t="s">
        <v>45</v>
      </c>
      <c r="D28" s="155">
        <v>24</v>
      </c>
      <c r="E28" s="154">
        <f t="shared" si="0"/>
        <v>2.7648000000000001</v>
      </c>
      <c r="F28" s="155">
        <v>9</v>
      </c>
      <c r="G28" s="155">
        <v>16</v>
      </c>
      <c r="H28" s="155">
        <f t="shared" si="1"/>
        <v>144</v>
      </c>
      <c r="I28" s="191">
        <f t="shared" si="2"/>
        <v>0.1152</v>
      </c>
      <c r="J28" s="149"/>
      <c r="K28" s="150">
        <v>45293</v>
      </c>
      <c r="L28" s="150">
        <v>45401</v>
      </c>
      <c r="M28" s="164" t="s">
        <v>62</v>
      </c>
      <c r="N28" s="160" t="s">
        <v>99</v>
      </c>
      <c r="O28" s="161">
        <v>24</v>
      </c>
      <c r="P28" s="248" t="s">
        <v>239</v>
      </c>
      <c r="Q28" s="257"/>
      <c r="R28" s="248" t="s">
        <v>83</v>
      </c>
      <c r="S28" s="257"/>
      <c r="T28" s="249" t="s">
        <v>30</v>
      </c>
      <c r="U28" s="16"/>
      <c r="V28" s="15"/>
      <c r="W28" s="100"/>
      <c r="X28" s="16"/>
      <c r="AA28" s="93"/>
      <c r="AB28" s="100"/>
    </row>
    <row r="29" spans="1:28" s="2" customFormat="1" ht="24.75" customHeight="1">
      <c r="A29" s="15">
        <v>325</v>
      </c>
      <c r="B29" s="151" t="s">
        <v>403</v>
      </c>
      <c r="C29" s="152" t="s">
        <v>70</v>
      </c>
      <c r="D29" s="155">
        <v>24</v>
      </c>
      <c r="E29" s="154">
        <f t="shared" si="0"/>
        <v>2.7648000000000001</v>
      </c>
      <c r="F29" s="155">
        <v>9</v>
      </c>
      <c r="G29" s="155">
        <v>16</v>
      </c>
      <c r="H29" s="155">
        <f t="shared" si="1"/>
        <v>144</v>
      </c>
      <c r="I29" s="191">
        <f t="shared" si="2"/>
        <v>0.1152</v>
      </c>
      <c r="J29" s="149"/>
      <c r="K29" s="150">
        <v>45293</v>
      </c>
      <c r="L29" s="150">
        <v>45401</v>
      </c>
      <c r="M29" s="164" t="s">
        <v>62</v>
      </c>
      <c r="N29" s="160" t="s">
        <v>75</v>
      </c>
      <c r="O29" s="161">
        <v>25</v>
      </c>
      <c r="P29" s="257"/>
      <c r="Q29" s="249" t="s">
        <v>30</v>
      </c>
      <c r="R29" s="257"/>
      <c r="S29" s="249" t="s">
        <v>30</v>
      </c>
      <c r="T29" s="249" t="s">
        <v>30</v>
      </c>
      <c r="U29" s="16"/>
      <c r="V29" s="15"/>
      <c r="W29" s="100"/>
      <c r="X29" s="16"/>
      <c r="AA29" s="93"/>
      <c r="AB29" s="100"/>
    </row>
    <row r="30" spans="1:28" s="2" customFormat="1" ht="24.75" customHeight="1">
      <c r="A30" s="15">
        <v>326</v>
      </c>
      <c r="B30" s="151" t="s">
        <v>404</v>
      </c>
      <c r="C30" s="152" t="s">
        <v>70</v>
      </c>
      <c r="D30" s="155">
        <v>24</v>
      </c>
      <c r="E30" s="154">
        <f t="shared" si="0"/>
        <v>3.6863999999999999</v>
      </c>
      <c r="F30" s="155">
        <v>12</v>
      </c>
      <c r="G30" s="155">
        <v>16</v>
      </c>
      <c r="H30" s="155">
        <f t="shared" si="1"/>
        <v>192</v>
      </c>
      <c r="I30" s="191">
        <f t="shared" si="2"/>
        <v>0.15359999999999999</v>
      </c>
      <c r="J30" s="149"/>
      <c r="K30" s="150">
        <v>45293</v>
      </c>
      <c r="L30" s="150">
        <v>45401</v>
      </c>
      <c r="M30" s="164" t="s">
        <v>62</v>
      </c>
      <c r="N30" s="160" t="s">
        <v>290</v>
      </c>
      <c r="O30" s="161">
        <v>26</v>
      </c>
      <c r="P30" s="248" t="s">
        <v>31</v>
      </c>
      <c r="Q30" s="248" t="s">
        <v>281</v>
      </c>
      <c r="R30" s="249" t="s">
        <v>30</v>
      </c>
      <c r="S30" s="248" t="s">
        <v>281</v>
      </c>
      <c r="T30" s="257"/>
      <c r="U30" s="16"/>
      <c r="V30" s="15"/>
      <c r="W30" s="100"/>
      <c r="X30" s="16"/>
      <c r="AA30" s="93"/>
      <c r="AB30" s="100"/>
    </row>
    <row r="31" spans="1:28" s="2" customFormat="1" ht="24.75" customHeight="1">
      <c r="A31" s="15">
        <v>327</v>
      </c>
      <c r="B31" s="151" t="s">
        <v>405</v>
      </c>
      <c r="C31" s="152" t="s">
        <v>45</v>
      </c>
      <c r="D31" s="155">
        <v>24</v>
      </c>
      <c r="E31" s="154">
        <f t="shared" si="0"/>
        <v>2.7648000000000001</v>
      </c>
      <c r="F31" s="155">
        <v>9</v>
      </c>
      <c r="G31" s="155">
        <v>16</v>
      </c>
      <c r="H31" s="155">
        <f t="shared" si="1"/>
        <v>144</v>
      </c>
      <c r="I31" s="191">
        <f t="shared" si="2"/>
        <v>0.1152</v>
      </c>
      <c r="J31" s="149"/>
      <c r="K31" s="150"/>
      <c r="L31" s="150"/>
      <c r="M31" s="164"/>
      <c r="N31" s="160" t="s">
        <v>406</v>
      </c>
      <c r="O31" s="161">
        <v>27</v>
      </c>
      <c r="P31" s="248" t="s">
        <v>28</v>
      </c>
      <c r="Q31" s="257"/>
      <c r="R31" s="248" t="s">
        <v>84</v>
      </c>
      <c r="S31" s="257"/>
      <c r="T31" s="249" t="s">
        <v>30</v>
      </c>
      <c r="U31" s="16"/>
      <c r="V31" s="15"/>
      <c r="W31" s="100"/>
      <c r="X31" s="16"/>
      <c r="AA31" s="93"/>
      <c r="AB31" s="100"/>
    </row>
    <row r="32" spans="1:28" s="2" customFormat="1" ht="24.75" customHeight="1">
      <c r="A32" s="15">
        <v>328</v>
      </c>
      <c r="B32" s="151" t="s">
        <v>407</v>
      </c>
      <c r="C32" s="152" t="s">
        <v>45</v>
      </c>
      <c r="D32" s="155">
        <v>24</v>
      </c>
      <c r="E32" s="154">
        <f t="shared" si="0"/>
        <v>2.7648000000000001</v>
      </c>
      <c r="F32" s="155">
        <v>9</v>
      </c>
      <c r="G32" s="155">
        <v>16</v>
      </c>
      <c r="H32" s="155">
        <f t="shared" si="1"/>
        <v>144</v>
      </c>
      <c r="I32" s="191">
        <f t="shared" si="2"/>
        <v>0.1152</v>
      </c>
      <c r="J32" s="149"/>
      <c r="K32" s="150">
        <v>45293</v>
      </c>
      <c r="L32" s="150">
        <v>45401</v>
      </c>
      <c r="M32" s="164" t="s">
        <v>62</v>
      </c>
      <c r="N32" s="160" t="s">
        <v>309</v>
      </c>
      <c r="O32" s="161">
        <v>28</v>
      </c>
      <c r="P32" s="248" t="s">
        <v>49</v>
      </c>
      <c r="Q32" s="257"/>
      <c r="R32" s="248" t="s">
        <v>89</v>
      </c>
      <c r="S32" s="257"/>
      <c r="T32" s="249" t="s">
        <v>30</v>
      </c>
      <c r="U32" s="16"/>
      <c r="V32" s="15"/>
      <c r="W32" s="100"/>
      <c r="X32" s="16"/>
      <c r="AA32" s="93"/>
      <c r="AB32" s="100"/>
    </row>
    <row r="33" spans="1:28" s="2" customFormat="1" ht="24.75" customHeight="1">
      <c r="A33" s="15">
        <v>329</v>
      </c>
      <c r="B33" s="151" t="s">
        <v>408</v>
      </c>
      <c r="C33" s="152" t="s">
        <v>45</v>
      </c>
      <c r="D33" s="155">
        <v>24</v>
      </c>
      <c r="E33" s="154">
        <f t="shared" si="0"/>
        <v>3.6863999999999999</v>
      </c>
      <c r="F33" s="155">
        <v>12</v>
      </c>
      <c r="G33" s="155">
        <v>16</v>
      </c>
      <c r="H33" s="155">
        <f t="shared" si="1"/>
        <v>192</v>
      </c>
      <c r="I33" s="191">
        <f t="shared" si="2"/>
        <v>0.15359999999999999</v>
      </c>
      <c r="J33" s="149"/>
      <c r="K33" s="150">
        <v>45293</v>
      </c>
      <c r="L33" s="150">
        <v>45401</v>
      </c>
      <c r="M33" s="164" t="s">
        <v>62</v>
      </c>
      <c r="N33" s="160" t="s">
        <v>189</v>
      </c>
      <c r="O33" s="161">
        <v>29</v>
      </c>
      <c r="P33" s="248" t="s">
        <v>243</v>
      </c>
      <c r="Q33" s="249" t="s">
        <v>30</v>
      </c>
      <c r="R33" s="248" t="s">
        <v>281</v>
      </c>
      <c r="S33" s="248" t="s">
        <v>28</v>
      </c>
      <c r="T33" s="257"/>
      <c r="U33" s="16"/>
      <c r="V33" s="15"/>
      <c r="W33" s="100"/>
      <c r="X33" s="16"/>
      <c r="AA33" s="93"/>
      <c r="AB33" s="100"/>
    </row>
    <row r="34" spans="1:28" s="2" customFormat="1" ht="24.75" customHeight="1">
      <c r="A34" s="286">
        <v>330</v>
      </c>
      <c r="B34" s="151" t="s">
        <v>409</v>
      </c>
      <c r="C34" s="152" t="s">
        <v>45</v>
      </c>
      <c r="D34" s="155">
        <v>24</v>
      </c>
      <c r="E34" s="154">
        <f t="shared" ref="E34:E72" si="3">F34/25*D34*G34/50</f>
        <v>2.7648000000000001</v>
      </c>
      <c r="F34" s="155">
        <v>9</v>
      </c>
      <c r="G34" s="155">
        <v>16</v>
      </c>
      <c r="H34" s="155">
        <f t="shared" ref="H34:H72" si="4">F34*G34</f>
        <v>144</v>
      </c>
      <c r="I34" s="191">
        <f t="shared" ref="I34:I72" si="5">F34/25*G34/50</f>
        <v>0.1152</v>
      </c>
      <c r="J34" s="149"/>
      <c r="K34" s="150">
        <v>45293</v>
      </c>
      <c r="L34" s="150">
        <v>45401</v>
      </c>
      <c r="M34" s="164" t="s">
        <v>62</v>
      </c>
      <c r="N34" s="160" t="s">
        <v>295</v>
      </c>
      <c r="O34" s="161">
        <v>30</v>
      </c>
      <c r="P34" s="248" t="s">
        <v>47</v>
      </c>
      <c r="R34" s="248" t="s">
        <v>48</v>
      </c>
      <c r="T34" s="258" t="s">
        <v>78</v>
      </c>
      <c r="U34" s="16"/>
      <c r="V34" s="15"/>
      <c r="W34" s="100"/>
      <c r="X34" s="16"/>
      <c r="AA34" s="93"/>
      <c r="AB34" s="100"/>
    </row>
    <row r="35" spans="1:28" s="2" customFormat="1" ht="24.75" customHeight="1">
      <c r="A35" s="286">
        <v>331</v>
      </c>
      <c r="B35" s="151" t="s">
        <v>410</v>
      </c>
      <c r="C35" s="152" t="s">
        <v>45</v>
      </c>
      <c r="D35" s="155">
        <v>24</v>
      </c>
      <c r="E35" s="154">
        <f t="shared" si="3"/>
        <v>2.7648000000000001</v>
      </c>
      <c r="F35" s="155">
        <v>9</v>
      </c>
      <c r="G35" s="155">
        <v>16</v>
      </c>
      <c r="H35" s="155">
        <f t="shared" si="4"/>
        <v>144</v>
      </c>
      <c r="I35" s="191">
        <f t="shared" si="5"/>
        <v>0.1152</v>
      </c>
      <c r="J35" s="149"/>
      <c r="K35" s="150">
        <v>45293</v>
      </c>
      <c r="L35" s="150">
        <v>45401</v>
      </c>
      <c r="M35" s="164" t="s">
        <v>62</v>
      </c>
      <c r="N35" s="160" t="s">
        <v>295</v>
      </c>
      <c r="O35" s="161">
        <v>31</v>
      </c>
      <c r="Q35" s="248" t="s">
        <v>28</v>
      </c>
      <c r="R35" s="257"/>
      <c r="S35" s="248" t="s">
        <v>49</v>
      </c>
      <c r="T35" s="249" t="s">
        <v>30</v>
      </c>
      <c r="U35" s="16"/>
      <c r="V35" s="15"/>
      <c r="W35" s="100"/>
      <c r="X35" s="16"/>
      <c r="AA35" s="93"/>
      <c r="AB35" s="100"/>
    </row>
    <row r="36" spans="1:28" s="2" customFormat="1" ht="24.75" customHeight="1">
      <c r="A36" s="286">
        <v>332</v>
      </c>
      <c r="B36" s="151" t="s">
        <v>411</v>
      </c>
      <c r="C36" s="152" t="s">
        <v>45</v>
      </c>
      <c r="D36" s="155">
        <v>24</v>
      </c>
      <c r="E36" s="154">
        <f t="shared" si="3"/>
        <v>3.6863999999999999</v>
      </c>
      <c r="F36" s="155">
        <v>12</v>
      </c>
      <c r="G36" s="155">
        <v>16</v>
      </c>
      <c r="H36" s="155">
        <f t="shared" si="4"/>
        <v>192</v>
      </c>
      <c r="I36" s="191">
        <f t="shared" si="5"/>
        <v>0.15359999999999999</v>
      </c>
      <c r="J36" s="149"/>
      <c r="K36" s="150">
        <v>45293</v>
      </c>
      <c r="L36" s="150">
        <v>45401</v>
      </c>
      <c r="M36" s="164" t="s">
        <v>62</v>
      </c>
      <c r="N36" s="160" t="s">
        <v>298</v>
      </c>
      <c r="O36" s="161">
        <v>32</v>
      </c>
      <c r="P36" s="248" t="s">
        <v>83</v>
      </c>
      <c r="Q36" s="248" t="s">
        <v>31</v>
      </c>
      <c r="R36" s="248" t="s">
        <v>47</v>
      </c>
      <c r="S36" s="249" t="s">
        <v>30</v>
      </c>
      <c r="U36" s="16"/>
      <c r="V36" s="15"/>
      <c r="W36" s="100"/>
      <c r="X36" s="16"/>
      <c r="AA36" s="93"/>
      <c r="AB36" s="100"/>
    </row>
    <row r="37" spans="1:28" s="2" customFormat="1" ht="24.75" customHeight="1">
      <c r="A37" s="286">
        <v>333</v>
      </c>
      <c r="B37" s="151" t="s">
        <v>412</v>
      </c>
      <c r="C37" s="152" t="s">
        <v>45</v>
      </c>
      <c r="D37" s="155">
        <v>24</v>
      </c>
      <c r="E37" s="154">
        <f t="shared" si="3"/>
        <v>2.7648000000000001</v>
      </c>
      <c r="F37" s="155">
        <v>9</v>
      </c>
      <c r="G37" s="155">
        <v>16</v>
      </c>
      <c r="H37" s="155">
        <f t="shared" si="4"/>
        <v>144</v>
      </c>
      <c r="I37" s="191">
        <f t="shared" si="5"/>
        <v>0.1152</v>
      </c>
      <c r="J37" s="149"/>
      <c r="K37" s="150">
        <v>45293</v>
      </c>
      <c r="L37" s="150">
        <v>45401</v>
      </c>
      <c r="M37" s="164" t="s">
        <v>62</v>
      </c>
      <c r="N37" s="160" t="s">
        <v>300</v>
      </c>
      <c r="O37" s="161">
        <v>33</v>
      </c>
      <c r="P37" s="257"/>
      <c r="Q37" s="248" t="s">
        <v>84</v>
      </c>
      <c r="R37" s="257"/>
      <c r="S37" s="248" t="s">
        <v>83</v>
      </c>
      <c r="T37" s="249" t="s">
        <v>30</v>
      </c>
      <c r="U37" s="16"/>
      <c r="V37" s="15"/>
      <c r="W37" s="100"/>
      <c r="X37" s="16"/>
      <c r="AA37" s="93"/>
      <c r="AB37" s="100"/>
    </row>
    <row r="38" spans="1:28" s="2" customFormat="1" ht="24.75" customHeight="1">
      <c r="A38" s="286">
        <v>334</v>
      </c>
      <c r="B38" s="151" t="s">
        <v>413</v>
      </c>
      <c r="C38" s="152" t="s">
        <v>45</v>
      </c>
      <c r="D38" s="155">
        <v>24</v>
      </c>
      <c r="E38" s="154">
        <f t="shared" si="3"/>
        <v>2.7648000000000001</v>
      </c>
      <c r="F38" s="155">
        <v>9</v>
      </c>
      <c r="G38" s="155">
        <v>16</v>
      </c>
      <c r="H38" s="155">
        <f t="shared" si="4"/>
        <v>144</v>
      </c>
      <c r="I38" s="191">
        <f t="shared" si="5"/>
        <v>0.1152</v>
      </c>
      <c r="J38" s="149"/>
      <c r="K38" s="150">
        <v>45293</v>
      </c>
      <c r="L38" s="150">
        <v>45401</v>
      </c>
      <c r="M38" s="164" t="s">
        <v>62</v>
      </c>
      <c r="N38" s="160" t="s">
        <v>179</v>
      </c>
      <c r="O38" s="161">
        <v>34</v>
      </c>
      <c r="P38" s="248" t="s">
        <v>84</v>
      </c>
      <c r="Q38" s="257"/>
      <c r="R38" s="248" t="s">
        <v>257</v>
      </c>
      <c r="S38" s="257"/>
      <c r="T38" s="258" t="s">
        <v>78</v>
      </c>
      <c r="U38" s="16"/>
      <c r="V38" s="15"/>
      <c r="W38" s="100"/>
      <c r="X38" s="16"/>
      <c r="AA38" s="93"/>
      <c r="AB38" s="100"/>
    </row>
    <row r="39" spans="1:28" s="2" customFormat="1" ht="24.75" customHeight="1">
      <c r="A39" s="286">
        <v>335</v>
      </c>
      <c r="B39" s="151" t="s">
        <v>414</v>
      </c>
      <c r="C39" s="152" t="s">
        <v>70</v>
      </c>
      <c r="D39" s="155">
        <v>24</v>
      </c>
      <c r="E39" s="154">
        <f t="shared" si="3"/>
        <v>2.7648000000000001</v>
      </c>
      <c r="F39" s="155">
        <v>9</v>
      </c>
      <c r="G39" s="155">
        <v>16</v>
      </c>
      <c r="H39" s="155">
        <f t="shared" si="4"/>
        <v>144</v>
      </c>
      <c r="I39" s="191">
        <f t="shared" si="5"/>
        <v>0.1152</v>
      </c>
      <c r="J39" s="149"/>
      <c r="K39" s="150">
        <v>45293</v>
      </c>
      <c r="L39" s="150">
        <v>45401</v>
      </c>
      <c r="M39" s="164" t="s">
        <v>62</v>
      </c>
      <c r="N39" s="160" t="s">
        <v>399</v>
      </c>
      <c r="O39" s="161">
        <v>35</v>
      </c>
      <c r="Q39" s="249" t="s">
        <v>30</v>
      </c>
      <c r="R39" s="257"/>
      <c r="S39" s="249" t="s">
        <v>30</v>
      </c>
      <c r="T39" s="249" t="s">
        <v>30</v>
      </c>
      <c r="U39" s="16"/>
      <c r="V39" s="15"/>
      <c r="W39" s="100"/>
      <c r="X39" s="16"/>
      <c r="AA39" s="93"/>
      <c r="AB39" s="100"/>
    </row>
    <row r="40" spans="1:28" s="2" customFormat="1" ht="24.75" customHeight="1">
      <c r="A40" s="286">
        <v>336</v>
      </c>
      <c r="B40" s="151" t="s">
        <v>415</v>
      </c>
      <c r="C40" s="152" t="s">
        <v>70</v>
      </c>
      <c r="D40" s="155">
        <v>24</v>
      </c>
      <c r="E40" s="154">
        <f t="shared" si="3"/>
        <v>2.7648000000000001</v>
      </c>
      <c r="F40" s="155">
        <v>9</v>
      </c>
      <c r="G40" s="155">
        <v>16</v>
      </c>
      <c r="H40" s="155">
        <f t="shared" si="4"/>
        <v>144</v>
      </c>
      <c r="I40" s="191">
        <f t="shared" si="5"/>
        <v>0.1152</v>
      </c>
      <c r="J40" s="149"/>
      <c r="K40" s="150">
        <v>45293</v>
      </c>
      <c r="L40" s="150">
        <v>45401</v>
      </c>
      <c r="M40" s="164" t="s">
        <v>62</v>
      </c>
      <c r="N40" s="160" t="s">
        <v>88</v>
      </c>
      <c r="O40" s="161">
        <v>36</v>
      </c>
      <c r="P40" s="249" t="s">
        <v>30</v>
      </c>
      <c r="Q40" s="257"/>
      <c r="R40" s="249" t="s">
        <v>30</v>
      </c>
      <c r="S40" s="257"/>
      <c r="T40" s="249" t="s">
        <v>30</v>
      </c>
      <c r="U40" s="16"/>
      <c r="V40" s="15"/>
      <c r="W40" s="100"/>
      <c r="X40" s="16"/>
      <c r="AA40" s="93"/>
      <c r="AB40" s="100"/>
    </row>
    <row r="41" spans="1:28" s="2" customFormat="1" ht="24.75" customHeight="1">
      <c r="A41" s="286">
        <v>337</v>
      </c>
      <c r="B41" s="151" t="s">
        <v>416</v>
      </c>
      <c r="C41" s="152" t="s">
        <v>70</v>
      </c>
      <c r="D41" s="155">
        <v>24</v>
      </c>
      <c r="E41" s="154">
        <f t="shared" si="3"/>
        <v>2.7648000000000001</v>
      </c>
      <c r="F41" s="155">
        <v>9</v>
      </c>
      <c r="G41" s="155">
        <v>16</v>
      </c>
      <c r="H41" s="155">
        <f t="shared" si="4"/>
        <v>144</v>
      </c>
      <c r="I41" s="191">
        <f t="shared" si="5"/>
        <v>0.1152</v>
      </c>
      <c r="J41" s="149"/>
      <c r="K41" s="150">
        <v>45293</v>
      </c>
      <c r="L41" s="150">
        <v>45401</v>
      </c>
      <c r="M41" s="164" t="s">
        <v>62</v>
      </c>
      <c r="N41" s="160" t="s">
        <v>183</v>
      </c>
      <c r="O41" s="161">
        <v>37</v>
      </c>
      <c r="P41" s="249" t="s">
        <v>30</v>
      </c>
      <c r="Q41" s="257"/>
      <c r="R41" s="249" t="s">
        <v>30</v>
      </c>
      <c r="S41" s="257"/>
      <c r="T41" s="249" t="s">
        <v>30</v>
      </c>
      <c r="U41" s="16"/>
      <c r="V41" s="15"/>
      <c r="W41" s="100"/>
      <c r="X41" s="16"/>
      <c r="AA41" s="93"/>
      <c r="AB41" s="100"/>
    </row>
    <row r="42" spans="1:28" s="2" customFormat="1" ht="24.75" customHeight="1">
      <c r="A42" s="286">
        <v>338</v>
      </c>
      <c r="B42" s="151" t="s">
        <v>417</v>
      </c>
      <c r="C42" s="152" t="s">
        <v>45</v>
      </c>
      <c r="D42" s="155">
        <v>24</v>
      </c>
      <c r="E42" s="154">
        <f t="shared" si="3"/>
        <v>3.6863999999999999</v>
      </c>
      <c r="F42" s="155">
        <v>12</v>
      </c>
      <c r="G42" s="155">
        <v>16</v>
      </c>
      <c r="H42" s="155">
        <f t="shared" si="4"/>
        <v>192</v>
      </c>
      <c r="I42" s="191">
        <f t="shared" si="5"/>
        <v>0.15359999999999999</v>
      </c>
      <c r="J42" s="149"/>
      <c r="K42" s="150"/>
      <c r="L42" s="150"/>
      <c r="M42" s="164"/>
      <c r="N42" s="160" t="s">
        <v>418</v>
      </c>
      <c r="O42" s="161">
        <v>38</v>
      </c>
      <c r="P42" s="257"/>
      <c r="Q42" s="257"/>
      <c r="R42" s="257"/>
      <c r="S42" s="257"/>
      <c r="T42" s="257"/>
      <c r="U42" s="16"/>
      <c r="V42" s="15"/>
      <c r="W42" s="100"/>
      <c r="X42" s="16"/>
      <c r="AA42" s="93"/>
      <c r="AB42" s="100"/>
    </row>
    <row r="43" spans="1:28" s="2" customFormat="1" ht="24.75" customHeight="1">
      <c r="A43" s="286">
        <v>339</v>
      </c>
      <c r="B43" s="151" t="s">
        <v>419</v>
      </c>
      <c r="C43" s="152" t="s">
        <v>70</v>
      </c>
      <c r="D43" s="155">
        <v>24</v>
      </c>
      <c r="E43" s="154">
        <f t="shared" si="3"/>
        <v>2.7648000000000001</v>
      </c>
      <c r="F43" s="155">
        <v>9</v>
      </c>
      <c r="G43" s="155">
        <v>16</v>
      </c>
      <c r="H43" s="155">
        <f t="shared" si="4"/>
        <v>144</v>
      </c>
      <c r="I43" s="191">
        <f t="shared" si="5"/>
        <v>0.1152</v>
      </c>
      <c r="J43" s="149"/>
      <c r="K43" s="150">
        <v>45293</v>
      </c>
      <c r="L43" s="150">
        <v>45401</v>
      </c>
      <c r="M43" s="164" t="s">
        <v>62</v>
      </c>
      <c r="N43" s="160" t="s">
        <v>306</v>
      </c>
      <c r="O43" s="161">
        <v>39</v>
      </c>
      <c r="P43" s="249" t="s">
        <v>30</v>
      </c>
      <c r="Q43" s="257"/>
      <c r="R43" s="249" t="s">
        <v>30</v>
      </c>
      <c r="S43" s="257"/>
      <c r="T43" s="249" t="s">
        <v>30</v>
      </c>
      <c r="U43" s="16"/>
      <c r="V43" s="15"/>
      <c r="W43" s="100"/>
      <c r="X43" s="16"/>
      <c r="AA43" s="93"/>
      <c r="AB43" s="100"/>
    </row>
    <row r="44" spans="1:28" s="2" customFormat="1" ht="24.75" customHeight="1">
      <c r="A44" s="286">
        <v>340</v>
      </c>
      <c r="B44" s="151" t="s">
        <v>420</v>
      </c>
      <c r="C44" s="152" t="s">
        <v>70</v>
      </c>
      <c r="D44" s="155">
        <v>24</v>
      </c>
      <c r="E44" s="154">
        <f t="shared" si="3"/>
        <v>2.7648000000000001</v>
      </c>
      <c r="F44" s="155">
        <v>9</v>
      </c>
      <c r="G44" s="155">
        <v>16</v>
      </c>
      <c r="H44" s="155">
        <f t="shared" si="4"/>
        <v>144</v>
      </c>
      <c r="I44" s="191">
        <f t="shared" si="5"/>
        <v>0.1152</v>
      </c>
      <c r="J44" s="149"/>
      <c r="K44" s="150">
        <v>45293</v>
      </c>
      <c r="L44" s="150">
        <v>45401</v>
      </c>
      <c r="M44" s="164" t="s">
        <v>62</v>
      </c>
      <c r="N44" s="160" t="s">
        <v>99</v>
      </c>
      <c r="O44" s="161">
        <v>40</v>
      </c>
      <c r="P44" s="257"/>
      <c r="Q44" s="249" t="s">
        <v>30</v>
      </c>
      <c r="R44" s="257"/>
      <c r="S44" s="249" t="s">
        <v>30</v>
      </c>
      <c r="T44" s="258" t="s">
        <v>78</v>
      </c>
      <c r="U44" s="16"/>
      <c r="V44" s="15"/>
      <c r="W44" s="100"/>
      <c r="X44" s="16"/>
      <c r="AA44" s="93"/>
      <c r="AB44" s="100"/>
    </row>
    <row r="45" spans="1:28" s="2" customFormat="1" ht="24.75" customHeight="1">
      <c r="A45" s="286">
        <v>341</v>
      </c>
      <c r="B45" s="151" t="s">
        <v>421</v>
      </c>
      <c r="C45" s="152" t="s">
        <v>45</v>
      </c>
      <c r="D45" s="155">
        <v>24</v>
      </c>
      <c r="E45" s="154">
        <f t="shared" si="3"/>
        <v>2.7648000000000001</v>
      </c>
      <c r="F45" s="155">
        <v>9</v>
      </c>
      <c r="G45" s="155">
        <v>16</v>
      </c>
      <c r="H45" s="155">
        <f t="shared" si="4"/>
        <v>144</v>
      </c>
      <c r="I45" s="191">
        <f t="shared" si="5"/>
        <v>0.1152</v>
      </c>
      <c r="J45" s="149"/>
      <c r="K45" s="150">
        <v>45293</v>
      </c>
      <c r="L45" s="150">
        <v>45401</v>
      </c>
      <c r="M45" s="164" t="s">
        <v>62</v>
      </c>
      <c r="N45" s="160" t="s">
        <v>309</v>
      </c>
      <c r="O45" s="161">
        <v>42</v>
      </c>
      <c r="P45" s="257"/>
      <c r="Q45" s="248" t="s">
        <v>48</v>
      </c>
      <c r="R45" s="257"/>
      <c r="S45" s="248" t="s">
        <v>31</v>
      </c>
      <c r="T45" s="258" t="s">
        <v>78</v>
      </c>
      <c r="U45" s="16"/>
      <c r="V45" s="15"/>
      <c r="W45" s="100"/>
      <c r="X45" s="16"/>
      <c r="AA45" s="93"/>
      <c r="AB45" s="100"/>
    </row>
    <row r="46" spans="1:28" s="2" customFormat="1" ht="24.75" customHeight="1">
      <c r="A46" s="286">
        <v>342</v>
      </c>
      <c r="B46" s="151" t="s">
        <v>422</v>
      </c>
      <c r="C46" s="152" t="s">
        <v>45</v>
      </c>
      <c r="D46" s="155">
        <v>24</v>
      </c>
      <c r="E46" s="154">
        <f t="shared" si="3"/>
        <v>2.7648000000000001</v>
      </c>
      <c r="F46" s="155">
        <v>9</v>
      </c>
      <c r="G46" s="155">
        <v>16</v>
      </c>
      <c r="H46" s="155">
        <f t="shared" si="4"/>
        <v>144</v>
      </c>
      <c r="I46" s="191">
        <f t="shared" si="5"/>
        <v>0.1152</v>
      </c>
      <c r="J46" s="149"/>
      <c r="K46" s="150">
        <v>45293</v>
      </c>
      <c r="L46" s="150">
        <v>45401</v>
      </c>
      <c r="M46" s="164" t="s">
        <v>62</v>
      </c>
      <c r="N46" s="160" t="s">
        <v>75</v>
      </c>
      <c r="O46" s="161">
        <v>43</v>
      </c>
      <c r="P46" s="248" t="s">
        <v>89</v>
      </c>
      <c r="Q46" s="257"/>
      <c r="R46" s="248" t="s">
        <v>49</v>
      </c>
      <c r="S46" s="257"/>
      <c r="T46" s="258" t="s">
        <v>78</v>
      </c>
      <c r="U46" s="16"/>
      <c r="V46" s="15"/>
      <c r="W46" s="100"/>
      <c r="X46" s="16"/>
      <c r="AA46" s="93"/>
      <c r="AB46" s="100"/>
    </row>
    <row r="47" spans="1:28" s="2" customFormat="1" ht="24.75" customHeight="1">
      <c r="A47" s="286">
        <v>343</v>
      </c>
      <c r="B47" s="151" t="s">
        <v>423</v>
      </c>
      <c r="C47" s="152" t="s">
        <v>45</v>
      </c>
      <c r="D47" s="155">
        <v>24</v>
      </c>
      <c r="E47" s="154">
        <f t="shared" si="3"/>
        <v>2.7648000000000001</v>
      </c>
      <c r="F47" s="155">
        <v>9</v>
      </c>
      <c r="G47" s="155">
        <v>16</v>
      </c>
      <c r="H47" s="155">
        <f t="shared" si="4"/>
        <v>144</v>
      </c>
      <c r="I47" s="191">
        <f t="shared" si="5"/>
        <v>0.1152</v>
      </c>
      <c r="J47" s="149"/>
      <c r="K47" s="150">
        <v>45293</v>
      </c>
      <c r="L47" s="150">
        <v>45401</v>
      </c>
      <c r="M47" s="164" t="s">
        <v>62</v>
      </c>
      <c r="N47" s="160" t="s">
        <v>306</v>
      </c>
      <c r="O47" s="161">
        <v>44</v>
      </c>
      <c r="P47" s="257"/>
      <c r="Q47" s="248" t="s">
        <v>47</v>
      </c>
      <c r="R47" s="257"/>
      <c r="S47" s="248" t="s">
        <v>84</v>
      </c>
      <c r="T47" s="258" t="s">
        <v>78</v>
      </c>
      <c r="U47" s="16"/>
      <c r="V47" s="15"/>
      <c r="W47" s="100"/>
      <c r="X47" s="16"/>
      <c r="AA47" s="93"/>
      <c r="AB47" s="100"/>
    </row>
    <row r="48" spans="1:28" s="2" customFormat="1" ht="24.75" customHeight="1">
      <c r="A48" s="286">
        <v>344</v>
      </c>
      <c r="B48" s="151" t="s">
        <v>424</v>
      </c>
      <c r="C48" s="152" t="s">
        <v>45</v>
      </c>
      <c r="D48" s="155">
        <v>24</v>
      </c>
      <c r="E48" s="154">
        <f t="shared" si="3"/>
        <v>2.7648000000000001</v>
      </c>
      <c r="F48" s="155">
        <v>9</v>
      </c>
      <c r="G48" s="155">
        <v>16</v>
      </c>
      <c r="H48" s="155">
        <f t="shared" si="4"/>
        <v>144</v>
      </c>
      <c r="I48" s="191">
        <f t="shared" si="5"/>
        <v>0.1152</v>
      </c>
      <c r="J48" s="149"/>
      <c r="K48" s="150">
        <v>45293</v>
      </c>
      <c r="L48" s="150">
        <v>45401</v>
      </c>
      <c r="M48" s="164" t="s">
        <v>62</v>
      </c>
      <c r="N48" s="160" t="s">
        <v>77</v>
      </c>
      <c r="O48" s="161">
        <v>45</v>
      </c>
      <c r="P48" s="248" t="s">
        <v>48</v>
      </c>
      <c r="Q48" s="257"/>
      <c r="R48" s="248" t="s">
        <v>252</v>
      </c>
      <c r="S48" s="257"/>
      <c r="T48" s="249" t="s">
        <v>30</v>
      </c>
      <c r="U48" s="16"/>
      <c r="V48" s="15"/>
      <c r="W48" s="100"/>
      <c r="X48" s="16"/>
      <c r="AA48" s="93"/>
      <c r="AB48" s="100"/>
    </row>
    <row r="49" spans="1:28" s="2" customFormat="1" ht="24.75" customHeight="1">
      <c r="A49" s="286">
        <v>345</v>
      </c>
      <c r="B49" s="151" t="s">
        <v>425</v>
      </c>
      <c r="C49" s="152" t="s">
        <v>70</v>
      </c>
      <c r="D49" s="155">
        <v>24</v>
      </c>
      <c r="E49" s="154">
        <f t="shared" si="3"/>
        <v>2.7648000000000001</v>
      </c>
      <c r="F49" s="155">
        <v>9</v>
      </c>
      <c r="G49" s="155">
        <v>16</v>
      </c>
      <c r="H49" s="155">
        <f t="shared" si="4"/>
        <v>144</v>
      </c>
      <c r="I49" s="191">
        <f t="shared" si="5"/>
        <v>0.1152</v>
      </c>
      <c r="J49" s="149"/>
      <c r="K49" s="150">
        <v>45293</v>
      </c>
      <c r="L49" s="150">
        <v>45401</v>
      </c>
      <c r="M49" s="164" t="s">
        <v>62</v>
      </c>
      <c r="N49" s="160" t="s">
        <v>179</v>
      </c>
      <c r="O49" s="161">
        <v>46</v>
      </c>
      <c r="P49" s="257"/>
      <c r="Q49" s="249" t="s">
        <v>30</v>
      </c>
      <c r="R49" s="257"/>
      <c r="S49" s="249" t="s">
        <v>30</v>
      </c>
      <c r="T49" s="249" t="s">
        <v>30</v>
      </c>
      <c r="U49" s="16"/>
      <c r="V49" s="15"/>
      <c r="W49" s="100"/>
      <c r="X49" s="16"/>
      <c r="AA49" s="93"/>
      <c r="AB49" s="100"/>
    </row>
    <row r="50" spans="1:28" s="2" customFormat="1" ht="24.75" customHeight="1">
      <c r="A50" s="286">
        <v>346</v>
      </c>
      <c r="B50" s="151" t="s">
        <v>426</v>
      </c>
      <c r="C50" s="152" t="s">
        <v>70</v>
      </c>
      <c r="D50" s="155">
        <v>24</v>
      </c>
      <c r="E50" s="154">
        <f t="shared" si="3"/>
        <v>2.7648000000000001</v>
      </c>
      <c r="F50" s="155">
        <v>9</v>
      </c>
      <c r="G50" s="155">
        <v>16</v>
      </c>
      <c r="H50" s="155">
        <f t="shared" si="4"/>
        <v>144</v>
      </c>
      <c r="I50" s="191">
        <f t="shared" si="5"/>
        <v>0.1152</v>
      </c>
      <c r="J50" s="149"/>
      <c r="K50" s="150">
        <v>45293</v>
      </c>
      <c r="L50" s="150">
        <v>45401</v>
      </c>
      <c r="M50" s="164" t="s">
        <v>62</v>
      </c>
      <c r="N50" s="160" t="s">
        <v>300</v>
      </c>
      <c r="O50" s="161">
        <v>47</v>
      </c>
      <c r="P50" s="249" t="s">
        <v>30</v>
      </c>
      <c r="Q50" s="257"/>
      <c r="R50" s="249" t="s">
        <v>30</v>
      </c>
      <c r="S50" s="184"/>
      <c r="T50" s="258" t="s">
        <v>78</v>
      </c>
      <c r="U50" s="16"/>
      <c r="V50" s="15"/>
      <c r="W50" s="100"/>
      <c r="X50" s="16"/>
      <c r="AA50" s="93"/>
      <c r="AB50" s="100"/>
    </row>
    <row r="51" spans="1:28" s="2" customFormat="1" ht="24.75" customHeight="1">
      <c r="A51" s="286">
        <v>347</v>
      </c>
      <c r="B51" s="151" t="s">
        <v>427</v>
      </c>
      <c r="C51" s="152" t="s">
        <v>70</v>
      </c>
      <c r="D51" s="155">
        <v>24</v>
      </c>
      <c r="E51" s="154">
        <f t="shared" si="3"/>
        <v>2.7648000000000001</v>
      </c>
      <c r="F51" s="155">
        <v>9</v>
      </c>
      <c r="G51" s="155">
        <v>16</v>
      </c>
      <c r="H51" s="155">
        <f t="shared" si="4"/>
        <v>144</v>
      </c>
      <c r="I51" s="191">
        <f t="shared" si="5"/>
        <v>0.1152</v>
      </c>
      <c r="J51" s="149"/>
      <c r="K51" s="150">
        <v>45293</v>
      </c>
      <c r="L51" s="150">
        <v>45401</v>
      </c>
      <c r="M51" s="164" t="s">
        <v>62</v>
      </c>
      <c r="N51" s="160" t="s">
        <v>97</v>
      </c>
      <c r="O51" s="161">
        <v>48</v>
      </c>
      <c r="P51" s="249" t="s">
        <v>30</v>
      </c>
      <c r="Q51" s="184"/>
      <c r="R51" s="249" t="s">
        <v>30</v>
      </c>
      <c r="S51" s="184"/>
      <c r="T51" s="249" t="s">
        <v>30</v>
      </c>
      <c r="U51" s="16"/>
      <c r="V51" s="15"/>
      <c r="W51" s="100"/>
      <c r="X51" s="16"/>
      <c r="AA51" s="93"/>
      <c r="AB51" s="100"/>
    </row>
    <row r="52" spans="1:28" s="2" customFormat="1" ht="24.75" customHeight="1">
      <c r="A52" s="286">
        <v>348</v>
      </c>
      <c r="B52" s="151" t="s">
        <v>428</v>
      </c>
      <c r="C52" s="152" t="s">
        <v>45</v>
      </c>
      <c r="D52" s="155">
        <v>24</v>
      </c>
      <c r="E52" s="154">
        <f t="shared" si="3"/>
        <v>1.5360000000000003</v>
      </c>
      <c r="F52" s="155">
        <v>5</v>
      </c>
      <c r="G52" s="155">
        <v>16</v>
      </c>
      <c r="H52" s="155">
        <f t="shared" si="4"/>
        <v>80</v>
      </c>
      <c r="I52" s="191">
        <f t="shared" si="5"/>
        <v>6.4000000000000001E-2</v>
      </c>
      <c r="J52" s="149"/>
      <c r="K52" s="150">
        <v>45293</v>
      </c>
      <c r="L52" s="150">
        <v>45401</v>
      </c>
      <c r="M52" s="159" t="s">
        <v>37</v>
      </c>
      <c r="N52" s="160" t="s">
        <v>429</v>
      </c>
      <c r="O52" s="161">
        <v>1</v>
      </c>
      <c r="P52" s="258" t="s">
        <v>430</v>
      </c>
      <c r="Q52" s="259" t="s">
        <v>431</v>
      </c>
      <c r="R52" s="258" t="s">
        <v>430</v>
      </c>
      <c r="S52" s="259" t="s">
        <v>432</v>
      </c>
      <c r="T52" s="258" t="s">
        <v>430</v>
      </c>
      <c r="U52" s="16"/>
      <c r="V52" s="15"/>
      <c r="W52" s="275" t="s">
        <v>322</v>
      </c>
      <c r="X52" s="16"/>
      <c r="AA52" s="93"/>
      <c r="AB52" s="100"/>
    </row>
    <row r="53" spans="1:28" s="2" customFormat="1" ht="24.75" customHeight="1">
      <c r="A53" s="15">
        <v>349</v>
      </c>
      <c r="B53" s="151" t="s">
        <v>433</v>
      </c>
      <c r="C53" s="152" t="s">
        <v>24</v>
      </c>
      <c r="D53" s="155">
        <v>10</v>
      </c>
      <c r="E53" s="154">
        <f>F53/25*D53*G53/50</f>
        <v>2</v>
      </c>
      <c r="F53" s="155">
        <v>25</v>
      </c>
      <c r="G53" s="155">
        <v>10</v>
      </c>
      <c r="H53" s="155">
        <f>F53*G53</f>
        <v>250</v>
      </c>
      <c r="I53" s="191">
        <f>F53/25*G53/50</f>
        <v>0.2</v>
      </c>
      <c r="J53" s="149"/>
      <c r="K53" s="158">
        <v>45306</v>
      </c>
      <c r="L53" s="158">
        <v>45373</v>
      </c>
      <c r="M53" s="159" t="s">
        <v>25</v>
      </c>
      <c r="N53" s="160" t="s">
        <v>233</v>
      </c>
      <c r="O53" s="161"/>
      <c r="P53" s="249" t="s">
        <v>30</v>
      </c>
      <c r="Q53" s="258" t="s">
        <v>234</v>
      </c>
      <c r="R53" s="248" t="s">
        <v>107</v>
      </c>
      <c r="S53" s="258" t="s">
        <v>234</v>
      </c>
      <c r="T53" s="248" t="s">
        <v>107</v>
      </c>
      <c r="U53" s="16"/>
      <c r="V53" s="15"/>
      <c r="W53" s="100"/>
      <c r="X53" s="16"/>
      <c r="AA53" s="93"/>
      <c r="AB53" s="100"/>
    </row>
    <row r="54" spans="1:28" s="2" customFormat="1" ht="24.75" customHeight="1">
      <c r="A54" s="15">
        <v>350</v>
      </c>
      <c r="B54" s="151" t="s">
        <v>434</v>
      </c>
      <c r="C54" s="152" t="s">
        <v>24</v>
      </c>
      <c r="D54" s="155">
        <v>20</v>
      </c>
      <c r="E54" s="154">
        <f>F54/25*D54*G54/50</f>
        <v>3.0720000000000001</v>
      </c>
      <c r="F54" s="155">
        <v>12</v>
      </c>
      <c r="G54" s="155">
        <v>16</v>
      </c>
      <c r="H54" s="155">
        <f>F54*G54</f>
        <v>192</v>
      </c>
      <c r="I54" s="191">
        <f>F54/25*G54/50</f>
        <v>0.15359999999999999</v>
      </c>
      <c r="J54" s="149"/>
      <c r="K54" s="150">
        <v>45293</v>
      </c>
      <c r="L54" s="150">
        <v>45401</v>
      </c>
      <c r="M54" s="164" t="s">
        <v>62</v>
      </c>
      <c r="N54" s="160" t="s">
        <v>370</v>
      </c>
      <c r="O54" s="161"/>
      <c r="P54" s="249" t="s">
        <v>30</v>
      </c>
      <c r="Q54" s="249" t="s">
        <v>30</v>
      </c>
      <c r="R54" s="248" t="s">
        <v>41</v>
      </c>
      <c r="S54" s="249" t="s">
        <v>30</v>
      </c>
      <c r="T54" s="184"/>
      <c r="U54" s="16"/>
      <c r="V54" s="15"/>
      <c r="W54" s="100"/>
      <c r="X54" s="16"/>
      <c r="AA54" s="93"/>
      <c r="AB54" s="100"/>
    </row>
    <row r="55" spans="1:28" s="2" customFormat="1" ht="24.75" customHeight="1">
      <c r="A55" s="15">
        <v>351</v>
      </c>
      <c r="B55" s="151" t="s">
        <v>435</v>
      </c>
      <c r="C55" s="152" t="s">
        <v>45</v>
      </c>
      <c r="D55" s="233">
        <v>30</v>
      </c>
      <c r="E55" s="154">
        <f t="shared" si="3"/>
        <v>0.28799999999999998</v>
      </c>
      <c r="F55" s="155">
        <v>12</v>
      </c>
      <c r="G55" s="155">
        <v>1</v>
      </c>
      <c r="H55" s="155">
        <f t="shared" si="4"/>
        <v>12</v>
      </c>
      <c r="I55" s="191">
        <f t="shared" si="5"/>
        <v>9.5999999999999992E-3</v>
      </c>
      <c r="J55" s="149"/>
      <c r="K55" s="150"/>
      <c r="L55" s="150"/>
      <c r="M55" s="159"/>
      <c r="N55" s="160" t="s">
        <v>327</v>
      </c>
      <c r="O55" s="161">
        <v>1</v>
      </c>
      <c r="P55" s="184"/>
      <c r="Q55" s="184"/>
      <c r="R55" s="184"/>
      <c r="S55" s="184"/>
      <c r="T55" s="184"/>
      <c r="U55" s="16"/>
      <c r="V55" s="15"/>
      <c r="W55" s="100" cm="1">
        <f t="array" aca="1" ref="W55" ca="1">+W49:W55</f>
        <v>0</v>
      </c>
      <c r="X55" s="16"/>
      <c r="AA55" s="93"/>
      <c r="AB55" s="100"/>
    </row>
    <row r="56" spans="1:28" s="2" customFormat="1" ht="24.75" customHeight="1">
      <c r="A56" s="15">
        <v>352</v>
      </c>
      <c r="B56" s="151" t="s">
        <v>436</v>
      </c>
      <c r="C56" s="152" t="s">
        <v>45</v>
      </c>
      <c r="D56" s="233">
        <v>30</v>
      </c>
      <c r="E56" s="154">
        <f t="shared" si="3"/>
        <v>0.28799999999999998</v>
      </c>
      <c r="F56" s="155">
        <v>12</v>
      </c>
      <c r="G56" s="155">
        <v>1</v>
      </c>
      <c r="H56" s="155">
        <f t="shared" si="4"/>
        <v>12</v>
      </c>
      <c r="I56" s="191">
        <f t="shared" si="5"/>
        <v>9.5999999999999992E-3</v>
      </c>
      <c r="J56" s="149"/>
      <c r="K56" s="150"/>
      <c r="L56" s="150"/>
      <c r="M56" s="159"/>
      <c r="N56" s="160" t="s">
        <v>327</v>
      </c>
      <c r="O56" s="161">
        <v>2</v>
      </c>
      <c r="P56" s="184"/>
      <c r="Q56" s="184"/>
      <c r="R56" s="184"/>
      <c r="S56" s="184"/>
      <c r="T56" s="184"/>
      <c r="U56" s="16"/>
      <c r="V56" s="15"/>
      <c r="W56" s="100"/>
      <c r="X56" s="16"/>
      <c r="AA56" s="93"/>
      <c r="AB56" s="100"/>
    </row>
    <row r="57" spans="1:28" s="2" customFormat="1" ht="24.75" customHeight="1">
      <c r="A57" s="15">
        <v>353</v>
      </c>
      <c r="B57" s="151" t="s">
        <v>437</v>
      </c>
      <c r="C57" s="152" t="s">
        <v>45</v>
      </c>
      <c r="D57" s="233">
        <v>30</v>
      </c>
      <c r="E57" s="154">
        <f t="shared" si="3"/>
        <v>0.28799999999999998</v>
      </c>
      <c r="F57" s="155">
        <v>12</v>
      </c>
      <c r="G57" s="155">
        <v>1</v>
      </c>
      <c r="H57" s="155">
        <f t="shared" si="4"/>
        <v>12</v>
      </c>
      <c r="I57" s="191">
        <f t="shared" si="5"/>
        <v>9.5999999999999992E-3</v>
      </c>
      <c r="J57" s="149"/>
      <c r="K57" s="150"/>
      <c r="L57" s="150"/>
      <c r="M57" s="159"/>
      <c r="N57" s="160" t="s">
        <v>327</v>
      </c>
      <c r="O57" s="161">
        <v>3</v>
      </c>
      <c r="P57" s="184"/>
      <c r="Q57" s="184"/>
      <c r="R57" s="184"/>
      <c r="S57" s="184"/>
      <c r="T57" s="184"/>
      <c r="U57" s="16"/>
      <c r="V57" s="15"/>
      <c r="W57" s="100"/>
      <c r="X57" s="16"/>
      <c r="AA57" s="93"/>
      <c r="AB57" s="100"/>
    </row>
    <row r="58" spans="1:28" s="2" customFormat="1" ht="24.75" customHeight="1">
      <c r="A58" s="15">
        <v>354</v>
      </c>
      <c r="B58" s="151" t="s">
        <v>438</v>
      </c>
      <c r="C58" s="152" t="s">
        <v>45</v>
      </c>
      <c r="D58" s="233">
        <v>30</v>
      </c>
      <c r="E58" s="154">
        <f t="shared" si="3"/>
        <v>0.28799999999999998</v>
      </c>
      <c r="F58" s="155">
        <v>12</v>
      </c>
      <c r="G58" s="155">
        <v>1</v>
      </c>
      <c r="H58" s="155">
        <f t="shared" si="4"/>
        <v>12</v>
      </c>
      <c r="I58" s="191">
        <f t="shared" si="5"/>
        <v>9.5999999999999992E-3</v>
      </c>
      <c r="J58" s="149"/>
      <c r="K58" s="150"/>
      <c r="L58" s="150"/>
      <c r="M58" s="159"/>
      <c r="N58" s="160" t="s">
        <v>327</v>
      </c>
      <c r="O58" s="161">
        <v>4</v>
      </c>
      <c r="P58" s="184"/>
      <c r="Q58" s="184"/>
      <c r="R58" s="184"/>
      <c r="S58" s="184"/>
      <c r="T58" s="184"/>
      <c r="U58" s="16"/>
      <c r="V58" s="15"/>
      <c r="W58" s="100"/>
      <c r="X58" s="16"/>
      <c r="AA58" s="93"/>
      <c r="AB58" s="100"/>
    </row>
    <row r="59" spans="1:28" s="2" customFormat="1" ht="24.75" customHeight="1">
      <c r="A59" s="15">
        <v>355</v>
      </c>
      <c r="B59" s="151" t="s">
        <v>439</v>
      </c>
      <c r="C59" s="152" t="s">
        <v>45</v>
      </c>
      <c r="D59" s="233">
        <v>30</v>
      </c>
      <c r="E59" s="154">
        <f t="shared" si="3"/>
        <v>0.28799999999999998</v>
      </c>
      <c r="F59" s="155">
        <v>12</v>
      </c>
      <c r="G59" s="155">
        <v>1</v>
      </c>
      <c r="H59" s="155">
        <f t="shared" si="4"/>
        <v>12</v>
      </c>
      <c r="I59" s="191">
        <f t="shared" si="5"/>
        <v>9.5999999999999992E-3</v>
      </c>
      <c r="J59" s="149"/>
      <c r="K59" s="150"/>
      <c r="L59" s="150"/>
      <c r="M59" s="159"/>
      <c r="N59" s="160" t="s">
        <v>327</v>
      </c>
      <c r="O59" s="161">
        <v>5</v>
      </c>
      <c r="P59" s="184"/>
      <c r="Q59" s="184"/>
      <c r="R59" s="184"/>
      <c r="S59" s="184"/>
      <c r="T59" s="184"/>
      <c r="U59" s="16"/>
      <c r="V59" s="15"/>
      <c r="W59" s="100"/>
      <c r="X59" s="16"/>
      <c r="AA59" s="93"/>
      <c r="AB59" s="100"/>
    </row>
    <row r="60" spans="1:28" s="2" customFormat="1" ht="24.75" customHeight="1">
      <c r="A60" s="15">
        <v>356</v>
      </c>
      <c r="B60" s="151" t="s">
        <v>440</v>
      </c>
      <c r="C60" s="152" t="s">
        <v>45</v>
      </c>
      <c r="D60" s="233">
        <v>30</v>
      </c>
      <c r="E60" s="154">
        <f t="shared" si="3"/>
        <v>0.28799999999999998</v>
      </c>
      <c r="F60" s="155">
        <v>12</v>
      </c>
      <c r="G60" s="155">
        <v>1</v>
      </c>
      <c r="H60" s="155">
        <f t="shared" si="4"/>
        <v>12</v>
      </c>
      <c r="I60" s="191">
        <f t="shared" si="5"/>
        <v>9.5999999999999992E-3</v>
      </c>
      <c r="J60" s="149"/>
      <c r="K60" s="150"/>
      <c r="L60" s="150"/>
      <c r="M60" s="159"/>
      <c r="N60" s="160" t="s">
        <v>327</v>
      </c>
      <c r="O60" s="161">
        <v>6</v>
      </c>
      <c r="P60" s="184"/>
      <c r="Q60" s="184"/>
      <c r="R60" s="184"/>
      <c r="S60" s="184"/>
      <c r="T60" s="184"/>
      <c r="U60" s="16"/>
      <c r="V60" s="15"/>
      <c r="W60" s="100"/>
      <c r="X60" s="16"/>
      <c r="AA60" s="93"/>
      <c r="AB60" s="100"/>
    </row>
    <row r="61" spans="1:28" s="2" customFormat="1" ht="24.75" customHeight="1">
      <c r="A61" s="15">
        <v>357</v>
      </c>
      <c r="B61" s="151" t="s">
        <v>441</v>
      </c>
      <c r="C61" s="152" t="s">
        <v>45</v>
      </c>
      <c r="D61" s="233">
        <v>30</v>
      </c>
      <c r="E61" s="154">
        <f t="shared" si="3"/>
        <v>0.28799999999999998</v>
      </c>
      <c r="F61" s="155">
        <v>12</v>
      </c>
      <c r="G61" s="155">
        <v>1</v>
      </c>
      <c r="H61" s="155">
        <f t="shared" si="4"/>
        <v>12</v>
      </c>
      <c r="I61" s="191">
        <f t="shared" si="5"/>
        <v>9.5999999999999992E-3</v>
      </c>
      <c r="J61" s="149"/>
      <c r="K61" s="150"/>
      <c r="L61" s="150"/>
      <c r="M61" s="159"/>
      <c r="N61" s="160" t="s">
        <v>327</v>
      </c>
      <c r="O61" s="161">
        <v>7</v>
      </c>
      <c r="P61" s="184"/>
      <c r="Q61" s="184"/>
      <c r="R61" s="184"/>
      <c r="S61" s="184"/>
      <c r="T61" s="184"/>
      <c r="U61" s="16"/>
      <c r="V61" s="15"/>
      <c r="W61" s="100"/>
      <c r="X61" s="16"/>
      <c r="AA61" s="93"/>
      <c r="AB61" s="100"/>
    </row>
    <row r="62" spans="1:28" s="2" customFormat="1" ht="24.75" customHeight="1">
      <c r="A62" s="15">
        <v>358</v>
      </c>
      <c r="B62" s="151" t="s">
        <v>442</v>
      </c>
      <c r="C62" s="152" t="s">
        <v>45</v>
      </c>
      <c r="D62" s="233">
        <v>30</v>
      </c>
      <c r="E62" s="154">
        <f t="shared" ref="E62:E69" si="6">F62/25*D62*G62/50</f>
        <v>0.28799999999999998</v>
      </c>
      <c r="F62" s="155">
        <v>12</v>
      </c>
      <c r="G62" s="155">
        <v>1</v>
      </c>
      <c r="H62" s="155">
        <f t="shared" ref="H62:H69" si="7">F62*G62</f>
        <v>12</v>
      </c>
      <c r="I62" s="191">
        <f t="shared" ref="I62:I69" si="8">F62/25*G62/50</f>
        <v>9.5999999999999992E-3</v>
      </c>
      <c r="J62" s="149"/>
      <c r="K62" s="150"/>
      <c r="L62" s="150"/>
      <c r="M62" s="159"/>
      <c r="N62" s="160" t="s">
        <v>327</v>
      </c>
      <c r="O62" s="161">
        <v>8</v>
      </c>
      <c r="P62" s="184"/>
      <c r="Q62" s="184"/>
      <c r="R62" s="184"/>
      <c r="S62" s="184"/>
      <c r="T62" s="184"/>
      <c r="U62" s="16"/>
      <c r="V62" s="15"/>
      <c r="W62" s="100"/>
      <c r="X62" s="16"/>
      <c r="AA62" s="93"/>
      <c r="AB62" s="100"/>
    </row>
    <row r="63" spans="1:28" s="2" customFormat="1" ht="24.75" customHeight="1">
      <c r="A63" s="15">
        <v>359</v>
      </c>
      <c r="B63" s="151" t="s">
        <v>443</v>
      </c>
      <c r="C63" s="152" t="s">
        <v>45</v>
      </c>
      <c r="D63" s="233">
        <v>30</v>
      </c>
      <c r="E63" s="154">
        <f t="shared" si="6"/>
        <v>0.28799999999999998</v>
      </c>
      <c r="F63" s="155">
        <v>12</v>
      </c>
      <c r="G63" s="155">
        <v>1</v>
      </c>
      <c r="H63" s="155">
        <f t="shared" si="7"/>
        <v>12</v>
      </c>
      <c r="I63" s="191">
        <f t="shared" si="8"/>
        <v>9.5999999999999992E-3</v>
      </c>
      <c r="J63" s="149"/>
      <c r="K63" s="150"/>
      <c r="L63" s="150"/>
      <c r="M63" s="159"/>
      <c r="N63" s="160" t="s">
        <v>327</v>
      </c>
      <c r="O63" s="161">
        <v>9</v>
      </c>
      <c r="P63" s="184"/>
      <c r="Q63" s="184"/>
      <c r="R63" s="184"/>
      <c r="S63" s="184"/>
      <c r="T63" s="184"/>
      <c r="U63" s="16"/>
      <c r="V63" s="15"/>
      <c r="W63" s="100"/>
      <c r="X63" s="16"/>
      <c r="AA63" s="93"/>
      <c r="AB63" s="100"/>
    </row>
    <row r="64" spans="1:28" s="2" customFormat="1" ht="24.75" customHeight="1">
      <c r="A64" s="15">
        <v>360</v>
      </c>
      <c r="B64" s="151" t="s">
        <v>444</v>
      </c>
      <c r="C64" s="152" t="s">
        <v>45</v>
      </c>
      <c r="D64" s="233">
        <v>30</v>
      </c>
      <c r="E64" s="154">
        <f t="shared" si="6"/>
        <v>0.28799999999999998</v>
      </c>
      <c r="F64" s="155">
        <v>12</v>
      </c>
      <c r="G64" s="155">
        <v>1</v>
      </c>
      <c r="H64" s="155">
        <f t="shared" si="7"/>
        <v>12</v>
      </c>
      <c r="I64" s="191">
        <f t="shared" si="8"/>
        <v>9.5999999999999992E-3</v>
      </c>
      <c r="J64" s="149"/>
      <c r="K64" s="150"/>
      <c r="L64" s="150"/>
      <c r="M64" s="159"/>
      <c r="N64" s="160" t="s">
        <v>327</v>
      </c>
      <c r="O64" s="161">
        <v>10</v>
      </c>
      <c r="P64" s="184"/>
      <c r="Q64" s="184"/>
      <c r="R64" s="184"/>
      <c r="S64" s="184"/>
      <c r="T64" s="184"/>
      <c r="U64" s="16"/>
      <c r="V64" s="15"/>
      <c r="W64" s="100"/>
      <c r="X64" s="16"/>
      <c r="AA64" s="93"/>
      <c r="AB64" s="100"/>
    </row>
    <row r="65" spans="1:28" s="2" customFormat="1" ht="24.75" customHeight="1">
      <c r="A65" s="15">
        <v>361</v>
      </c>
      <c r="B65" s="151" t="s">
        <v>445</v>
      </c>
      <c r="C65" s="152" t="s">
        <v>45</v>
      </c>
      <c r="D65" s="233">
        <v>30</v>
      </c>
      <c r="E65" s="154">
        <f t="shared" si="6"/>
        <v>0.28799999999999998</v>
      </c>
      <c r="F65" s="155">
        <v>12</v>
      </c>
      <c r="G65" s="155">
        <v>1</v>
      </c>
      <c r="H65" s="155">
        <f t="shared" si="7"/>
        <v>12</v>
      </c>
      <c r="I65" s="191">
        <f t="shared" si="8"/>
        <v>9.5999999999999992E-3</v>
      </c>
      <c r="J65" s="149"/>
      <c r="K65" s="150"/>
      <c r="L65" s="150"/>
      <c r="M65" s="159"/>
      <c r="N65" s="160" t="s">
        <v>327</v>
      </c>
      <c r="O65" s="161">
        <v>11</v>
      </c>
      <c r="P65" s="184"/>
      <c r="Q65" s="184"/>
      <c r="R65" s="184"/>
      <c r="S65" s="184"/>
      <c r="T65" s="184"/>
      <c r="U65" s="16"/>
      <c r="V65" s="15"/>
      <c r="W65" s="100"/>
      <c r="X65" s="16"/>
      <c r="AA65" s="93"/>
      <c r="AB65" s="100"/>
    </row>
    <row r="66" spans="1:28" s="2" customFormat="1" ht="24.75" customHeight="1">
      <c r="A66" s="15">
        <v>362</v>
      </c>
      <c r="B66" s="151" t="s">
        <v>446</v>
      </c>
      <c r="C66" s="152" t="s">
        <v>45</v>
      </c>
      <c r="D66" s="233">
        <v>30</v>
      </c>
      <c r="E66" s="154">
        <f t="shared" si="6"/>
        <v>0.28799999999999998</v>
      </c>
      <c r="F66" s="155">
        <v>12</v>
      </c>
      <c r="G66" s="155">
        <v>1</v>
      </c>
      <c r="H66" s="155">
        <f t="shared" si="7"/>
        <v>12</v>
      </c>
      <c r="I66" s="191">
        <f t="shared" si="8"/>
        <v>9.5999999999999992E-3</v>
      </c>
      <c r="J66" s="149"/>
      <c r="K66" s="150"/>
      <c r="L66" s="150"/>
      <c r="M66" s="159"/>
      <c r="N66" s="160" t="s">
        <v>327</v>
      </c>
      <c r="O66" s="161">
        <v>12</v>
      </c>
      <c r="P66" s="184"/>
      <c r="Q66" s="184"/>
      <c r="R66" s="184"/>
      <c r="S66" s="184"/>
      <c r="T66" s="184"/>
      <c r="U66" s="16"/>
      <c r="V66" s="15"/>
      <c r="W66" s="100"/>
      <c r="X66" s="16"/>
      <c r="AA66" s="93"/>
      <c r="AB66" s="100"/>
    </row>
    <row r="67" spans="1:28" s="2" customFormat="1" ht="24.75" customHeight="1">
      <c r="A67" s="15">
        <v>363</v>
      </c>
      <c r="B67" s="151" t="s">
        <v>447</v>
      </c>
      <c r="C67" s="152" t="s">
        <v>45</v>
      </c>
      <c r="D67" s="233">
        <v>30</v>
      </c>
      <c r="E67" s="154">
        <f t="shared" si="6"/>
        <v>0.28799999999999998</v>
      </c>
      <c r="F67" s="155">
        <v>12</v>
      </c>
      <c r="G67" s="155">
        <v>1</v>
      </c>
      <c r="H67" s="155">
        <f t="shared" si="7"/>
        <v>12</v>
      </c>
      <c r="I67" s="191">
        <f t="shared" si="8"/>
        <v>9.5999999999999992E-3</v>
      </c>
      <c r="J67" s="149"/>
      <c r="K67" s="150"/>
      <c r="L67" s="150"/>
      <c r="M67" s="159"/>
      <c r="N67" s="160" t="s">
        <v>327</v>
      </c>
      <c r="O67" s="161">
        <v>13</v>
      </c>
      <c r="P67" s="184"/>
      <c r="Q67" s="184"/>
      <c r="R67" s="184"/>
      <c r="S67" s="184"/>
      <c r="T67" s="184"/>
      <c r="U67" s="16"/>
      <c r="V67" s="15"/>
      <c r="W67" s="100"/>
      <c r="X67" s="16"/>
      <c r="AA67" s="93"/>
      <c r="AB67" s="100"/>
    </row>
    <row r="68" spans="1:28" s="2" customFormat="1" ht="24.75" customHeight="1">
      <c r="A68" s="15">
        <v>364</v>
      </c>
      <c r="B68" s="151" t="s">
        <v>448</v>
      </c>
      <c r="C68" s="152" t="s">
        <v>45</v>
      </c>
      <c r="D68" s="233">
        <v>30</v>
      </c>
      <c r="E68" s="154">
        <f t="shared" si="6"/>
        <v>0.28799999999999998</v>
      </c>
      <c r="F68" s="155">
        <v>12</v>
      </c>
      <c r="G68" s="155">
        <v>1</v>
      </c>
      <c r="H68" s="155">
        <f t="shared" si="7"/>
        <v>12</v>
      </c>
      <c r="I68" s="191">
        <f t="shared" si="8"/>
        <v>9.5999999999999992E-3</v>
      </c>
      <c r="J68" s="149"/>
      <c r="K68" s="150"/>
      <c r="L68" s="150"/>
      <c r="M68" s="159"/>
      <c r="N68" s="160" t="s">
        <v>327</v>
      </c>
      <c r="O68" s="161">
        <v>14</v>
      </c>
      <c r="P68" s="184"/>
      <c r="Q68" s="184"/>
      <c r="R68" s="184"/>
      <c r="S68" s="184"/>
      <c r="T68" s="184"/>
      <c r="U68" s="16"/>
      <c r="V68" s="15"/>
      <c r="W68" s="100"/>
      <c r="X68" s="16"/>
      <c r="AA68" s="93"/>
      <c r="AB68" s="100"/>
    </row>
    <row r="69" spans="1:28" s="2" customFormat="1" ht="24.75" customHeight="1">
      <c r="A69" s="15">
        <v>365</v>
      </c>
      <c r="B69" s="151" t="s">
        <v>449</v>
      </c>
      <c r="C69" s="152" t="s">
        <v>45</v>
      </c>
      <c r="D69" s="233">
        <v>30</v>
      </c>
      <c r="E69" s="154">
        <f t="shared" si="6"/>
        <v>0.28799999999999998</v>
      </c>
      <c r="F69" s="155">
        <v>12</v>
      </c>
      <c r="G69" s="155">
        <v>1</v>
      </c>
      <c r="H69" s="155">
        <f t="shared" si="7"/>
        <v>12</v>
      </c>
      <c r="I69" s="191">
        <f t="shared" si="8"/>
        <v>9.5999999999999992E-3</v>
      </c>
      <c r="J69" s="149"/>
      <c r="K69" s="150"/>
      <c r="L69" s="150"/>
      <c r="M69" s="159"/>
      <c r="N69" s="160" t="s">
        <v>327</v>
      </c>
      <c r="O69" s="161">
        <v>15</v>
      </c>
      <c r="P69" s="184"/>
      <c r="Q69" s="184"/>
      <c r="R69" s="184"/>
      <c r="S69" s="184"/>
      <c r="T69" s="184"/>
      <c r="U69" s="16"/>
      <c r="V69" s="15"/>
      <c r="W69" s="100"/>
      <c r="X69" s="16"/>
      <c r="AA69" s="93"/>
      <c r="AB69" s="100"/>
    </row>
    <row r="70" spans="1:28" s="2" customFormat="1" ht="24.75" customHeight="1">
      <c r="A70" s="15">
        <v>366</v>
      </c>
      <c r="B70" s="151" t="s">
        <v>450</v>
      </c>
      <c r="C70" s="152" t="s">
        <v>45</v>
      </c>
      <c r="D70" s="155">
        <v>20</v>
      </c>
      <c r="E70" s="154">
        <f t="shared" si="3"/>
        <v>3.84</v>
      </c>
      <c r="F70" s="155">
        <v>15</v>
      </c>
      <c r="G70" s="155">
        <v>16</v>
      </c>
      <c r="H70" s="155">
        <f t="shared" si="4"/>
        <v>240</v>
      </c>
      <c r="I70" s="191">
        <f t="shared" si="5"/>
        <v>0.192</v>
      </c>
      <c r="J70" s="149"/>
      <c r="K70" s="150">
        <v>45293</v>
      </c>
      <c r="L70" s="150">
        <v>45401</v>
      </c>
      <c r="M70" s="159" t="s">
        <v>37</v>
      </c>
      <c r="N70" s="160" t="s">
        <v>336</v>
      </c>
      <c r="O70" s="161">
        <v>1</v>
      </c>
      <c r="P70" s="184"/>
      <c r="Q70" s="184"/>
      <c r="R70" s="184"/>
      <c r="S70" s="184"/>
      <c r="T70" s="184"/>
      <c r="U70" s="16"/>
      <c r="V70" s="15"/>
      <c r="W70" s="100"/>
      <c r="X70" s="16"/>
      <c r="AA70" s="93"/>
      <c r="AB70" s="100"/>
    </row>
    <row r="71" spans="1:28" s="2" customFormat="1" ht="24.75" customHeight="1">
      <c r="A71" s="15">
        <v>367</v>
      </c>
      <c r="B71" s="151" t="s">
        <v>451</v>
      </c>
      <c r="C71" s="152" t="s">
        <v>45</v>
      </c>
      <c r="D71" s="155">
        <v>20</v>
      </c>
      <c r="E71" s="154">
        <f t="shared" si="3"/>
        <v>2.6880000000000002</v>
      </c>
      <c r="F71" s="155">
        <v>12</v>
      </c>
      <c r="G71" s="155">
        <v>14</v>
      </c>
      <c r="H71" s="155">
        <f t="shared" si="4"/>
        <v>168</v>
      </c>
      <c r="I71" s="191">
        <f t="shared" si="5"/>
        <v>0.13439999999999999</v>
      </c>
      <c r="J71" s="149"/>
      <c r="K71" s="150">
        <v>45306</v>
      </c>
      <c r="L71" s="150">
        <v>45401</v>
      </c>
      <c r="M71" s="164" t="s">
        <v>62</v>
      </c>
      <c r="N71" s="160" t="s">
        <v>452</v>
      </c>
      <c r="O71" s="161">
        <v>2</v>
      </c>
      <c r="P71" s="184"/>
      <c r="Q71" s="184"/>
      <c r="R71" s="184"/>
      <c r="S71" s="184"/>
      <c r="T71" s="184"/>
      <c r="U71" s="16"/>
      <c r="V71" s="15"/>
      <c r="W71" s="100"/>
      <c r="X71" s="16"/>
      <c r="AA71" s="93"/>
      <c r="AB71" s="100"/>
    </row>
    <row r="72" spans="1:28" s="2" customFormat="1" ht="24.75" customHeight="1">
      <c r="A72" s="15">
        <v>368</v>
      </c>
      <c r="B72" s="151" t="s">
        <v>453</v>
      </c>
      <c r="C72" s="152" t="s">
        <v>45</v>
      </c>
      <c r="D72" s="155">
        <v>20</v>
      </c>
      <c r="E72" s="154">
        <f t="shared" si="3"/>
        <v>2.3039999999999998</v>
      </c>
      <c r="F72" s="155">
        <v>9</v>
      </c>
      <c r="G72" s="155">
        <v>16</v>
      </c>
      <c r="H72" s="155">
        <f t="shared" si="4"/>
        <v>144</v>
      </c>
      <c r="I72" s="191">
        <f t="shared" si="5"/>
        <v>0.1152</v>
      </c>
      <c r="J72" s="149"/>
      <c r="K72" s="150">
        <v>45293</v>
      </c>
      <c r="L72" s="150">
        <v>45401</v>
      </c>
      <c r="M72" s="164" t="s">
        <v>62</v>
      </c>
      <c r="N72" s="160" t="s">
        <v>454</v>
      </c>
      <c r="O72" s="161">
        <v>3</v>
      </c>
      <c r="P72" s="184"/>
      <c r="Q72" s="184"/>
      <c r="R72" s="184"/>
      <c r="S72" s="184"/>
      <c r="T72" s="184"/>
      <c r="U72" s="16"/>
      <c r="V72" s="15"/>
      <c r="W72" s="100"/>
      <c r="X72" s="16"/>
      <c r="AA72" s="93"/>
      <c r="AB72" s="100"/>
    </row>
    <row r="73" spans="1:28" s="2" customFormat="1" ht="24.75" customHeight="1">
      <c r="A73" s="15">
        <v>369</v>
      </c>
      <c r="B73" s="151" t="s">
        <v>455</v>
      </c>
      <c r="C73" s="152" t="s">
        <v>109</v>
      </c>
      <c r="D73" s="155">
        <v>20</v>
      </c>
      <c r="E73" s="154">
        <f t="shared" ref="E73:E86" si="9">F73/25*D73*G73/50</f>
        <v>2.3039999999999998</v>
      </c>
      <c r="F73" s="155">
        <v>9</v>
      </c>
      <c r="G73" s="155">
        <v>16</v>
      </c>
      <c r="H73" s="155">
        <f t="shared" ref="H73:H86" si="10">F73*G73</f>
        <v>144</v>
      </c>
      <c r="I73" s="191">
        <f t="shared" ref="I73:I86" si="11">F73/25*G73/50</f>
        <v>0.1152</v>
      </c>
      <c r="J73" s="149"/>
      <c r="K73" s="150">
        <v>45293</v>
      </c>
      <c r="L73" s="150">
        <v>45401</v>
      </c>
      <c r="M73" s="164" t="s">
        <v>62</v>
      </c>
      <c r="N73" s="160" t="s">
        <v>340</v>
      </c>
      <c r="O73" s="161">
        <v>4</v>
      </c>
      <c r="P73" s="184"/>
      <c r="Q73" s="184"/>
      <c r="R73" s="184"/>
      <c r="S73" s="184"/>
      <c r="T73" s="184"/>
      <c r="U73" s="16"/>
      <c r="V73" s="15"/>
      <c r="W73" s="100"/>
      <c r="X73" s="16"/>
      <c r="AA73" s="93"/>
      <c r="AB73" s="100"/>
    </row>
    <row r="74" spans="1:28" s="2" customFormat="1" ht="24.75" customHeight="1">
      <c r="A74" s="15">
        <v>370</v>
      </c>
      <c r="B74" s="151" t="s">
        <v>456</v>
      </c>
      <c r="C74" s="152" t="s">
        <v>45</v>
      </c>
      <c r="D74" s="155">
        <v>20</v>
      </c>
      <c r="E74" s="154">
        <f>F74/25*D74*G74/50</f>
        <v>3.0720000000000001</v>
      </c>
      <c r="F74" s="155">
        <v>12</v>
      </c>
      <c r="G74" s="155">
        <v>16</v>
      </c>
      <c r="H74" s="155">
        <f>F74*G74</f>
        <v>192</v>
      </c>
      <c r="I74" s="191">
        <f>F74/25*G74/50</f>
        <v>0.15359999999999999</v>
      </c>
      <c r="J74" s="149"/>
      <c r="K74" s="150">
        <v>45293</v>
      </c>
      <c r="L74" s="150">
        <v>45401</v>
      </c>
      <c r="M74" s="164" t="s">
        <v>62</v>
      </c>
      <c r="N74" s="160" t="s">
        <v>457</v>
      </c>
      <c r="O74" s="161">
        <v>5</v>
      </c>
      <c r="P74" s="184"/>
      <c r="Q74" s="184"/>
      <c r="R74" s="184"/>
      <c r="S74" s="184"/>
      <c r="T74" s="184"/>
      <c r="U74" s="16"/>
      <c r="V74" s="15"/>
      <c r="W74" s="100"/>
      <c r="X74" s="16"/>
      <c r="AA74" s="93"/>
      <c r="AB74" s="100"/>
    </row>
    <row r="75" spans="1:28" s="2" customFormat="1" ht="24.75" customHeight="1">
      <c r="A75" s="15">
        <v>371</v>
      </c>
      <c r="B75" s="151" t="s">
        <v>458</v>
      </c>
      <c r="C75" s="152" t="s">
        <v>109</v>
      </c>
      <c r="D75" s="155">
        <v>20</v>
      </c>
      <c r="E75" s="154">
        <f>F75/25*D75*G75/50</f>
        <v>3.84</v>
      </c>
      <c r="F75" s="155">
        <v>15</v>
      </c>
      <c r="G75" s="155">
        <v>16</v>
      </c>
      <c r="H75" s="155">
        <f>F75*G75</f>
        <v>240</v>
      </c>
      <c r="I75" s="191">
        <f>F75/25*G75/50</f>
        <v>0.192</v>
      </c>
      <c r="J75" s="149"/>
      <c r="K75" s="150">
        <v>45293</v>
      </c>
      <c r="L75" s="150">
        <v>45401</v>
      </c>
      <c r="M75" s="159" t="s">
        <v>37</v>
      </c>
      <c r="N75" s="160" t="s">
        <v>71</v>
      </c>
      <c r="O75" s="161">
        <v>6</v>
      </c>
      <c r="P75" s="184"/>
      <c r="Q75" s="184"/>
      <c r="R75" s="184"/>
      <c r="S75" s="184"/>
      <c r="T75" s="184"/>
      <c r="U75" s="16"/>
      <c r="V75" s="15"/>
      <c r="W75" s="100"/>
      <c r="X75" s="16"/>
      <c r="AA75" s="93"/>
      <c r="AB75" s="100"/>
    </row>
    <row r="76" spans="1:28" s="2" customFormat="1" ht="24.75" customHeight="1">
      <c r="A76" s="15">
        <v>372</v>
      </c>
      <c r="B76" s="151" t="s">
        <v>459</v>
      </c>
      <c r="C76" s="152" t="s">
        <v>45</v>
      </c>
      <c r="D76" s="155">
        <v>20</v>
      </c>
      <c r="E76" s="154">
        <f t="shared" si="9"/>
        <v>3.0720000000000001</v>
      </c>
      <c r="F76" s="155">
        <v>12</v>
      </c>
      <c r="G76" s="155">
        <v>16</v>
      </c>
      <c r="H76" s="155">
        <f t="shared" si="10"/>
        <v>192</v>
      </c>
      <c r="I76" s="191">
        <f t="shared" si="11"/>
        <v>0.15359999999999999</v>
      </c>
      <c r="J76" s="149"/>
      <c r="K76" s="150">
        <v>45293</v>
      </c>
      <c r="L76" s="150">
        <v>45401</v>
      </c>
      <c r="M76" s="164" t="s">
        <v>62</v>
      </c>
      <c r="N76" s="160" t="s">
        <v>116</v>
      </c>
      <c r="O76" s="161">
        <v>11</v>
      </c>
      <c r="P76" s="184"/>
      <c r="Q76" s="184"/>
      <c r="R76" s="184"/>
      <c r="S76" s="184"/>
      <c r="T76" s="184"/>
      <c r="U76" s="16"/>
      <c r="V76" s="15"/>
      <c r="W76" s="100"/>
      <c r="X76" s="16"/>
      <c r="AA76" s="93"/>
      <c r="AB76" s="100"/>
    </row>
    <row r="77" spans="1:28" s="2" customFormat="1" ht="24.75" customHeight="1">
      <c r="A77" s="15">
        <v>373</v>
      </c>
      <c r="B77" s="151" t="s">
        <v>460</v>
      </c>
      <c r="C77" s="152" t="s">
        <v>70</v>
      </c>
      <c r="D77" s="155">
        <v>20</v>
      </c>
      <c r="E77" s="154">
        <f t="shared" si="9"/>
        <v>3.0720000000000001</v>
      </c>
      <c r="F77" s="155">
        <v>12</v>
      </c>
      <c r="G77" s="155">
        <v>16</v>
      </c>
      <c r="H77" s="155">
        <f t="shared" si="10"/>
        <v>192</v>
      </c>
      <c r="I77" s="191">
        <f t="shared" si="11"/>
        <v>0.15359999999999999</v>
      </c>
      <c r="J77" s="149"/>
      <c r="K77" s="150">
        <v>45293</v>
      </c>
      <c r="L77" s="150">
        <v>45401</v>
      </c>
      <c r="M77" s="164" t="s">
        <v>62</v>
      </c>
      <c r="N77" s="160" t="s">
        <v>461</v>
      </c>
      <c r="O77" s="161">
        <v>12</v>
      </c>
      <c r="P77" s="184"/>
      <c r="Q77" s="184"/>
      <c r="R77" s="184"/>
      <c r="S77" s="184"/>
      <c r="T77" s="184"/>
      <c r="U77" s="16"/>
      <c r="V77" s="15"/>
      <c r="W77" s="100"/>
      <c r="X77" s="16"/>
      <c r="AA77" s="93"/>
      <c r="AB77" s="100"/>
    </row>
    <row r="78" spans="1:28" s="2" customFormat="1" ht="24.75" customHeight="1">
      <c r="A78" s="15">
        <v>374</v>
      </c>
      <c r="B78" s="151" t="s">
        <v>462</v>
      </c>
      <c r="C78" s="152" t="s">
        <v>109</v>
      </c>
      <c r="D78" s="155">
        <v>10</v>
      </c>
      <c r="E78" s="154">
        <f t="shared" si="9"/>
        <v>1.024</v>
      </c>
      <c r="F78" s="155">
        <v>8</v>
      </c>
      <c r="G78" s="155">
        <v>16</v>
      </c>
      <c r="H78" s="155">
        <f t="shared" si="10"/>
        <v>128</v>
      </c>
      <c r="I78" s="191">
        <f t="shared" si="11"/>
        <v>0.1024</v>
      </c>
      <c r="J78" s="149"/>
      <c r="K78" s="150">
        <v>45293</v>
      </c>
      <c r="L78" s="150">
        <v>45401</v>
      </c>
      <c r="M78" s="159" t="s">
        <v>43</v>
      </c>
      <c r="N78" s="160" t="s">
        <v>347</v>
      </c>
      <c r="O78" s="161">
        <v>13</v>
      </c>
      <c r="P78" s="184"/>
      <c r="Q78" s="184"/>
      <c r="R78" s="184"/>
      <c r="S78" s="184"/>
      <c r="T78" s="184"/>
      <c r="U78" s="16"/>
      <c r="V78" s="15"/>
      <c r="W78" s="100"/>
      <c r="X78" s="16"/>
      <c r="AA78" s="93"/>
      <c r="AB78" s="100"/>
    </row>
    <row r="79" spans="1:28" s="2" customFormat="1" ht="24.75" customHeight="1">
      <c r="A79" s="15">
        <v>375</v>
      </c>
      <c r="B79" s="151" t="s">
        <v>463</v>
      </c>
      <c r="C79" s="152" t="s">
        <v>45</v>
      </c>
      <c r="D79" s="155">
        <v>10</v>
      </c>
      <c r="E79" s="154">
        <f t="shared" si="9"/>
        <v>0.38400000000000001</v>
      </c>
      <c r="F79" s="155">
        <v>3</v>
      </c>
      <c r="G79" s="155">
        <v>16</v>
      </c>
      <c r="H79" s="155">
        <f t="shared" si="10"/>
        <v>48</v>
      </c>
      <c r="I79" s="191">
        <f t="shared" si="11"/>
        <v>3.8399999999999997E-2</v>
      </c>
      <c r="J79" s="149"/>
      <c r="K79" s="150">
        <v>45293</v>
      </c>
      <c r="L79" s="150">
        <v>45401</v>
      </c>
      <c r="M79" s="159" t="s">
        <v>52</v>
      </c>
      <c r="N79" s="160" t="s">
        <v>116</v>
      </c>
      <c r="O79" s="161">
        <v>14</v>
      </c>
      <c r="P79" s="184"/>
      <c r="Q79" s="184"/>
      <c r="R79" s="184"/>
      <c r="S79" s="184"/>
      <c r="T79" s="184"/>
      <c r="U79" s="16"/>
      <c r="V79" s="15"/>
      <c r="W79" s="100"/>
      <c r="X79" s="16"/>
      <c r="AA79" s="93"/>
      <c r="AB79" s="100"/>
    </row>
    <row r="80" spans="1:28" s="2" customFormat="1" ht="24.75" customHeight="1">
      <c r="A80" s="15">
        <v>376</v>
      </c>
      <c r="B80" s="151" t="s">
        <v>464</v>
      </c>
      <c r="C80" s="152" t="s">
        <v>70</v>
      </c>
      <c r="D80" s="155">
        <v>20</v>
      </c>
      <c r="E80" s="154">
        <f t="shared" si="9"/>
        <v>2.88</v>
      </c>
      <c r="F80" s="155">
        <v>12</v>
      </c>
      <c r="G80" s="155">
        <v>15</v>
      </c>
      <c r="H80" s="155">
        <f t="shared" si="10"/>
        <v>180</v>
      </c>
      <c r="I80" s="191">
        <f t="shared" si="11"/>
        <v>0.14399999999999999</v>
      </c>
      <c r="J80" s="149"/>
      <c r="K80" s="150">
        <v>45299</v>
      </c>
      <c r="L80" s="150">
        <v>45401</v>
      </c>
      <c r="M80" s="164" t="s">
        <v>62</v>
      </c>
      <c r="N80" s="160" t="s">
        <v>465</v>
      </c>
      <c r="O80" s="161">
        <v>21</v>
      </c>
      <c r="P80" s="184"/>
      <c r="Q80" s="184"/>
      <c r="R80" s="184"/>
      <c r="S80" s="184"/>
      <c r="T80" s="184"/>
      <c r="U80" s="16"/>
      <c r="V80" s="15"/>
      <c r="W80" s="100"/>
      <c r="X80" s="16"/>
      <c r="AA80" s="93"/>
      <c r="AB80" s="100"/>
    </row>
    <row r="81" spans="1:29" s="2" customFormat="1" ht="24.75" customHeight="1">
      <c r="A81" s="15">
        <v>377</v>
      </c>
      <c r="B81" s="151" t="s">
        <v>466</v>
      </c>
      <c r="C81" s="152" t="s">
        <v>70</v>
      </c>
      <c r="D81" s="155">
        <v>20</v>
      </c>
      <c r="E81" s="154">
        <f t="shared" si="9"/>
        <v>2.3039999999999998</v>
      </c>
      <c r="F81" s="155">
        <v>9</v>
      </c>
      <c r="G81" s="155">
        <v>16</v>
      </c>
      <c r="H81" s="155">
        <f t="shared" si="10"/>
        <v>144</v>
      </c>
      <c r="I81" s="191">
        <f t="shared" si="11"/>
        <v>0.1152</v>
      </c>
      <c r="J81" s="149"/>
      <c r="K81" s="150">
        <v>45293</v>
      </c>
      <c r="L81" s="150">
        <v>45401</v>
      </c>
      <c r="M81" s="164" t="s">
        <v>62</v>
      </c>
      <c r="N81" s="160" t="s">
        <v>467</v>
      </c>
      <c r="O81" s="161">
        <v>22</v>
      </c>
      <c r="P81" s="184"/>
      <c r="Q81" s="184"/>
      <c r="R81" s="184"/>
      <c r="S81" s="184"/>
      <c r="T81" s="184"/>
      <c r="U81" s="16"/>
      <c r="V81" s="15"/>
      <c r="W81" s="100"/>
      <c r="X81" s="16"/>
      <c r="AA81" s="93"/>
      <c r="AB81" s="100"/>
    </row>
    <row r="82" spans="1:29" s="2" customFormat="1" ht="24.75" customHeight="1">
      <c r="A82" s="15">
        <v>378</v>
      </c>
      <c r="B82" s="151" t="s">
        <v>468</v>
      </c>
      <c r="C82" s="152" t="s">
        <v>24</v>
      </c>
      <c r="D82" s="155">
        <v>16</v>
      </c>
      <c r="E82" s="154">
        <f t="shared" si="9"/>
        <v>1.8431999999999999</v>
      </c>
      <c r="F82" s="155">
        <v>9</v>
      </c>
      <c r="G82" s="155">
        <v>16</v>
      </c>
      <c r="H82" s="155">
        <f>F82*G82</f>
        <v>144</v>
      </c>
      <c r="I82" s="191">
        <f t="shared" si="11"/>
        <v>0.1152</v>
      </c>
      <c r="J82" s="149"/>
      <c r="K82" s="158">
        <v>45355</v>
      </c>
      <c r="L82" s="158">
        <v>45464</v>
      </c>
      <c r="M82" s="159" t="s">
        <v>43</v>
      </c>
      <c r="N82" s="160" t="s">
        <v>137</v>
      </c>
      <c r="O82" s="161"/>
      <c r="P82" s="184"/>
      <c r="Q82" s="258" t="s">
        <v>469</v>
      </c>
      <c r="R82" s="184"/>
      <c r="S82" s="258" t="s">
        <v>469</v>
      </c>
      <c r="T82" s="184"/>
      <c r="U82" s="16"/>
      <c r="V82" s="15"/>
      <c r="W82" s="100"/>
      <c r="X82" s="16"/>
      <c r="AA82" s="93"/>
      <c r="AB82" s="100"/>
    </row>
    <row r="83" spans="1:29" s="2" customFormat="1" ht="24.75" customHeight="1">
      <c r="A83" s="15">
        <v>379</v>
      </c>
      <c r="B83" s="151" t="s">
        <v>470</v>
      </c>
      <c r="C83" s="152" t="s">
        <v>24</v>
      </c>
      <c r="D83" s="155">
        <v>16</v>
      </c>
      <c r="E83" s="154">
        <f t="shared" si="9"/>
        <v>0.46079999999999999</v>
      </c>
      <c r="F83" s="155">
        <v>6</v>
      </c>
      <c r="G83" s="155">
        <v>6</v>
      </c>
      <c r="H83" s="155">
        <f t="shared" si="10"/>
        <v>36</v>
      </c>
      <c r="I83" s="191">
        <f t="shared" si="11"/>
        <v>2.8799999999999999E-2</v>
      </c>
      <c r="J83" s="149"/>
      <c r="K83" s="158">
        <v>45348</v>
      </c>
      <c r="L83" s="158">
        <v>45386</v>
      </c>
      <c r="M83" s="159" t="s">
        <v>43</v>
      </c>
      <c r="N83" s="160" t="s">
        <v>471</v>
      </c>
      <c r="O83" s="161"/>
      <c r="P83" s="258" t="s">
        <v>472</v>
      </c>
      <c r="Q83" s="184"/>
      <c r="R83" s="258" t="s">
        <v>472</v>
      </c>
      <c r="S83" s="184"/>
      <c r="T83" s="184"/>
      <c r="U83" s="16"/>
      <c r="V83" s="15"/>
      <c r="W83" s="100"/>
      <c r="X83" s="16"/>
      <c r="AA83" s="93"/>
      <c r="AB83" s="100"/>
    </row>
    <row r="84" spans="1:29" s="2" customFormat="1" ht="24.75" customHeight="1">
      <c r="A84" s="15">
        <v>380</v>
      </c>
      <c r="B84" s="151" t="s">
        <v>473</v>
      </c>
      <c r="C84" s="152" t="s">
        <v>24</v>
      </c>
      <c r="D84" s="155">
        <v>16</v>
      </c>
      <c r="E84" s="154">
        <f t="shared" si="9"/>
        <v>1.2287999999999999</v>
      </c>
      <c r="F84" s="155">
        <v>12</v>
      </c>
      <c r="G84" s="155">
        <v>8</v>
      </c>
      <c r="H84" s="155">
        <f t="shared" si="10"/>
        <v>96</v>
      </c>
      <c r="I84" s="191">
        <f t="shared" si="11"/>
        <v>7.6799999999999993E-2</v>
      </c>
      <c r="J84" s="149"/>
      <c r="K84" s="158">
        <v>45348</v>
      </c>
      <c r="L84" s="158">
        <v>45401</v>
      </c>
      <c r="M84" s="159" t="s">
        <v>43</v>
      </c>
      <c r="N84" s="160" t="s">
        <v>471</v>
      </c>
      <c r="O84" s="161"/>
      <c r="P84" s="184"/>
      <c r="Q84" s="258" t="s">
        <v>474</v>
      </c>
      <c r="R84" s="184"/>
      <c r="S84" s="258" t="s">
        <v>474</v>
      </c>
      <c r="T84" s="184"/>
      <c r="U84" s="16"/>
      <c r="V84" s="15"/>
      <c r="W84" s="100"/>
      <c r="X84" s="16"/>
      <c r="AA84" s="93"/>
      <c r="AB84" s="100"/>
    </row>
    <row r="85" spans="1:29" s="2" customFormat="1" ht="24.75" customHeight="1">
      <c r="A85" s="15">
        <v>381</v>
      </c>
      <c r="B85" s="151" t="s">
        <v>475</v>
      </c>
      <c r="C85" s="152" t="s">
        <v>24</v>
      </c>
      <c r="D85" s="155">
        <v>16</v>
      </c>
      <c r="E85" s="154">
        <f t="shared" si="9"/>
        <v>0.46079999999999999</v>
      </c>
      <c r="F85" s="155">
        <v>6</v>
      </c>
      <c r="G85" s="155">
        <v>6</v>
      </c>
      <c r="H85" s="155">
        <f t="shared" si="10"/>
        <v>36</v>
      </c>
      <c r="I85" s="191">
        <f t="shared" si="11"/>
        <v>2.8799999999999999E-2</v>
      </c>
      <c r="J85" s="149"/>
      <c r="K85" s="158">
        <v>45348</v>
      </c>
      <c r="L85" s="158">
        <v>45386</v>
      </c>
      <c r="M85" s="159" t="s">
        <v>43</v>
      </c>
      <c r="N85" s="160" t="s">
        <v>142</v>
      </c>
      <c r="O85" s="161"/>
      <c r="P85" s="258" t="s">
        <v>476</v>
      </c>
      <c r="Q85" s="184"/>
      <c r="R85" s="258" t="s">
        <v>476</v>
      </c>
      <c r="S85" s="184"/>
      <c r="T85" s="184"/>
      <c r="U85" s="16"/>
      <c r="V85" s="15"/>
      <c r="W85" s="100"/>
      <c r="X85" s="16"/>
      <c r="AA85" s="93"/>
      <c r="AB85" s="100"/>
    </row>
    <row r="86" spans="1:29" s="2" customFormat="1" ht="24.75" customHeight="1">
      <c r="A86" s="15">
        <v>382</v>
      </c>
      <c r="B86" s="151" t="s">
        <v>477</v>
      </c>
      <c r="C86" s="152" t="s">
        <v>24</v>
      </c>
      <c r="D86" s="155">
        <v>16</v>
      </c>
      <c r="E86" s="154">
        <f t="shared" si="9"/>
        <v>1.536</v>
      </c>
      <c r="F86" s="155">
        <v>15</v>
      </c>
      <c r="G86" s="155">
        <v>8</v>
      </c>
      <c r="H86" s="155">
        <f t="shared" si="10"/>
        <v>120</v>
      </c>
      <c r="I86" s="191">
        <f t="shared" si="11"/>
        <v>9.6000000000000002E-2</v>
      </c>
      <c r="J86" s="149"/>
      <c r="K86" s="158">
        <v>45293</v>
      </c>
      <c r="L86" s="158">
        <v>45342</v>
      </c>
      <c r="M86" s="159" t="s">
        <v>43</v>
      </c>
      <c r="N86" s="160" t="s">
        <v>137</v>
      </c>
      <c r="O86" s="161"/>
      <c r="P86" s="258" t="s">
        <v>478</v>
      </c>
      <c r="Q86" s="184"/>
      <c r="R86" s="258" t="s">
        <v>478</v>
      </c>
      <c r="S86" s="184"/>
      <c r="T86" s="184"/>
      <c r="U86" s="16"/>
      <c r="V86" s="15"/>
      <c r="W86" s="100"/>
      <c r="X86" s="16"/>
      <c r="AA86" s="93"/>
      <c r="AB86" s="100"/>
    </row>
    <row r="87" spans="1:29" s="2" customFormat="1" ht="24.75" customHeight="1">
      <c r="A87" s="15">
        <v>383</v>
      </c>
      <c r="B87" s="151" t="s">
        <v>479</v>
      </c>
      <c r="C87" s="152" t="s">
        <v>70</v>
      </c>
      <c r="D87" s="155">
        <v>16</v>
      </c>
      <c r="E87" s="154">
        <f t="shared" ref="E87:E91" si="12">F87/25*D87*G87/50</f>
        <v>3.0720000000000001</v>
      </c>
      <c r="F87" s="155">
        <v>15</v>
      </c>
      <c r="G87" s="155">
        <v>16</v>
      </c>
      <c r="H87" s="155">
        <f t="shared" ref="H87:H91" si="13">F87*G87</f>
        <v>240</v>
      </c>
      <c r="I87" s="191">
        <f t="shared" ref="I87:I91" si="14">F87/25*G87/50</f>
        <v>0.192</v>
      </c>
      <c r="J87" s="149"/>
      <c r="K87" s="150">
        <v>45293</v>
      </c>
      <c r="L87" s="150">
        <v>45401</v>
      </c>
      <c r="M87" s="164" t="s">
        <v>62</v>
      </c>
      <c r="N87" s="160" t="s">
        <v>137</v>
      </c>
      <c r="O87" s="161"/>
      <c r="P87" s="184"/>
      <c r="Q87" s="258" t="s">
        <v>480</v>
      </c>
      <c r="R87" s="184"/>
      <c r="S87" s="258" t="s">
        <v>480</v>
      </c>
      <c r="T87" s="184"/>
      <c r="U87" s="16"/>
      <c r="V87" s="15"/>
      <c r="W87" s="100"/>
      <c r="X87" s="16"/>
      <c r="AA87" s="93"/>
      <c r="AB87" s="100"/>
    </row>
    <row r="88" spans="1:29" s="2" customFormat="1" ht="24.75" customHeight="1">
      <c r="A88" s="15">
        <v>384</v>
      </c>
      <c r="B88" s="151" t="s">
        <v>481</v>
      </c>
      <c r="C88" s="152" t="s">
        <v>24</v>
      </c>
      <c r="D88" s="155">
        <v>16</v>
      </c>
      <c r="E88" s="154">
        <f t="shared" si="12"/>
        <v>1.8431999999999999</v>
      </c>
      <c r="F88" s="155">
        <v>9</v>
      </c>
      <c r="G88" s="155">
        <v>16</v>
      </c>
      <c r="H88" s="155">
        <f t="shared" si="13"/>
        <v>144</v>
      </c>
      <c r="I88" s="191">
        <f t="shared" si="14"/>
        <v>0.1152</v>
      </c>
      <c r="J88" s="149"/>
      <c r="K88" s="158">
        <v>45355</v>
      </c>
      <c r="L88" s="158">
        <v>45464</v>
      </c>
      <c r="M88" s="159" t="s">
        <v>43</v>
      </c>
      <c r="N88" s="160" t="s">
        <v>137</v>
      </c>
      <c r="O88" s="161"/>
      <c r="P88" s="184"/>
      <c r="Q88" s="258" t="s">
        <v>469</v>
      </c>
      <c r="R88" s="184"/>
      <c r="S88" s="258" t="s">
        <v>469</v>
      </c>
      <c r="T88" s="184"/>
      <c r="U88" s="16"/>
      <c r="V88" s="15"/>
      <c r="W88" s="100"/>
      <c r="X88" s="16"/>
      <c r="AA88" s="93"/>
      <c r="AB88" s="100"/>
    </row>
    <row r="89" spans="1:29" s="2" customFormat="1" ht="24.75" customHeight="1">
      <c r="A89" s="15">
        <v>385</v>
      </c>
      <c r="B89" s="151" t="s">
        <v>482</v>
      </c>
      <c r="C89" s="152" t="s">
        <v>24</v>
      </c>
      <c r="D89" s="155">
        <v>16</v>
      </c>
      <c r="E89" s="154">
        <f t="shared" si="12"/>
        <v>0.92159999999999997</v>
      </c>
      <c r="F89" s="155">
        <v>9</v>
      </c>
      <c r="G89" s="155">
        <v>8</v>
      </c>
      <c r="H89" s="155">
        <f t="shared" si="13"/>
        <v>72</v>
      </c>
      <c r="I89" s="191">
        <f t="shared" si="14"/>
        <v>5.7599999999999998E-2</v>
      </c>
      <c r="J89" s="149"/>
      <c r="K89" s="158">
        <v>45348</v>
      </c>
      <c r="L89" s="158">
        <v>45401</v>
      </c>
      <c r="M89" s="159" t="s">
        <v>52</v>
      </c>
      <c r="N89" s="160" t="s">
        <v>142</v>
      </c>
      <c r="O89" s="161"/>
      <c r="P89" s="184"/>
      <c r="Q89" s="258" t="s">
        <v>368</v>
      </c>
      <c r="R89" s="184"/>
      <c r="S89" s="258" t="s">
        <v>368</v>
      </c>
      <c r="T89" s="184"/>
      <c r="U89" s="16"/>
      <c r="V89" s="15"/>
      <c r="W89" s="100"/>
      <c r="X89" s="16"/>
      <c r="AA89" s="93"/>
      <c r="AB89" s="100"/>
    </row>
    <row r="90" spans="1:29" s="2" customFormat="1" ht="24.75" customHeight="1">
      <c r="A90" s="15">
        <v>386</v>
      </c>
      <c r="B90" s="151" t="s">
        <v>483</v>
      </c>
      <c r="C90" s="152" t="s">
        <v>24</v>
      </c>
      <c r="D90" s="155">
        <v>16</v>
      </c>
      <c r="E90" s="154">
        <f t="shared" si="12"/>
        <v>0.92159999999999997</v>
      </c>
      <c r="F90" s="155">
        <v>9</v>
      </c>
      <c r="G90" s="155">
        <v>8</v>
      </c>
      <c r="H90" s="155">
        <f t="shared" si="13"/>
        <v>72</v>
      </c>
      <c r="I90" s="191">
        <f t="shared" si="14"/>
        <v>5.7599999999999998E-2</v>
      </c>
      <c r="J90" s="149"/>
      <c r="K90" s="158">
        <v>45293</v>
      </c>
      <c r="L90" s="158">
        <v>45342</v>
      </c>
      <c r="M90" s="159" t="s">
        <v>52</v>
      </c>
      <c r="N90" s="160" t="s">
        <v>154</v>
      </c>
      <c r="O90" s="161"/>
      <c r="P90" s="184"/>
      <c r="Q90" s="258" t="s">
        <v>368</v>
      </c>
      <c r="R90" s="184"/>
      <c r="S90" s="258" t="s">
        <v>368</v>
      </c>
      <c r="T90" s="184"/>
      <c r="U90" s="16"/>
      <c r="V90" s="15"/>
      <c r="W90" s="100"/>
      <c r="X90" s="16"/>
      <c r="AA90" s="93"/>
      <c r="AB90" s="100"/>
    </row>
    <row r="91" spans="1:29" s="2" customFormat="1" ht="24.75" customHeight="1">
      <c r="A91" s="15">
        <v>387</v>
      </c>
      <c r="B91" s="151" t="s">
        <v>484</v>
      </c>
      <c r="C91" s="152" t="s">
        <v>24</v>
      </c>
      <c r="D91" s="155">
        <v>16</v>
      </c>
      <c r="E91" s="154">
        <f t="shared" si="12"/>
        <v>0.92159999999999997</v>
      </c>
      <c r="F91" s="155">
        <v>9</v>
      </c>
      <c r="G91" s="155">
        <v>8</v>
      </c>
      <c r="H91" s="155">
        <f t="shared" si="13"/>
        <v>72</v>
      </c>
      <c r="I91" s="191">
        <f t="shared" si="14"/>
        <v>5.7599999999999998E-2</v>
      </c>
      <c r="J91" s="149"/>
      <c r="K91" s="158">
        <v>45348</v>
      </c>
      <c r="L91" s="158">
        <v>45401</v>
      </c>
      <c r="M91" s="159" t="s">
        <v>52</v>
      </c>
      <c r="N91" s="160" t="s">
        <v>154</v>
      </c>
      <c r="O91" s="161"/>
      <c r="P91" s="258" t="s">
        <v>368</v>
      </c>
      <c r="Q91" s="184"/>
      <c r="R91" s="258" t="s">
        <v>368</v>
      </c>
      <c r="S91" s="184"/>
      <c r="T91" s="184"/>
      <c r="U91" s="16"/>
      <c r="V91" s="15"/>
      <c r="W91" s="100"/>
      <c r="X91" s="16"/>
      <c r="AA91" s="93"/>
      <c r="AB91" s="100"/>
    </row>
    <row r="92" spans="1:29">
      <c r="B92" s="25"/>
      <c r="C92" s="60"/>
      <c r="D92" s="61"/>
      <c r="E92" s="190"/>
      <c r="F92" s="61"/>
      <c r="G92" s="61"/>
      <c r="H92" s="61"/>
      <c r="I92" s="61"/>
      <c r="J92" s="143"/>
      <c r="K92" s="28"/>
      <c r="L92" s="29"/>
      <c r="M92" s="17"/>
      <c r="N92" s="49"/>
      <c r="O92" s="25"/>
      <c r="P92" s="18"/>
      <c r="Q92" s="18"/>
      <c r="R92" s="18"/>
      <c r="S92" s="18"/>
      <c r="T92" s="18"/>
      <c r="X92" s="19"/>
    </row>
    <row r="93" spans="1:29" s="33" customFormat="1" ht="31.15">
      <c r="B93" s="35" t="s">
        <v>173</v>
      </c>
      <c r="C93" s="56"/>
      <c r="D93" s="57">
        <f>-(SUMIF(B27:B92,"*SEM*",D27:D92))</f>
        <v>-450</v>
      </c>
      <c r="E93" s="55"/>
      <c r="F93" s="54"/>
      <c r="G93" s="104"/>
      <c r="H93" s="54"/>
      <c r="I93" s="55"/>
      <c r="K93" s="48"/>
      <c r="L93" s="48"/>
      <c r="M93" s="48"/>
      <c r="N93" s="52"/>
      <c r="O93" s="51"/>
      <c r="P93" s="2"/>
      <c r="Q93" s="2"/>
      <c r="R93" s="2"/>
      <c r="S93" s="2"/>
      <c r="T93" s="2"/>
      <c r="U93" s="2"/>
      <c r="V93" s="15"/>
      <c r="W93" s="101"/>
      <c r="X93" s="98"/>
      <c r="AA93" s="93"/>
      <c r="AB93" s="101"/>
      <c r="AC93" s="98"/>
    </row>
    <row r="94" spans="1:29" s="33" customFormat="1" ht="16.149999999999999" thickBot="1">
      <c r="A94" s="41"/>
      <c r="B94" s="36" t="s">
        <v>174</v>
      </c>
      <c r="C94" s="58"/>
      <c r="D94" s="59">
        <f>SUM(D27:D93)</f>
        <v>1034</v>
      </c>
      <c r="E94" s="59">
        <f>SUM(E27:E92)</f>
        <v>127.72799999999997</v>
      </c>
      <c r="F94" s="59"/>
      <c r="G94" s="105"/>
      <c r="H94" s="59">
        <f>SUM(H27:H92)</f>
        <v>7538</v>
      </c>
      <c r="I94" s="59">
        <f>SUM(I27:I92)</f>
        <v>6.0303999999999993</v>
      </c>
      <c r="J94" s="34"/>
      <c r="K94" s="34"/>
      <c r="L94" s="34"/>
      <c r="M94" s="34"/>
      <c r="N94" s="53"/>
      <c r="O94" s="34"/>
      <c r="P94" s="34"/>
      <c r="Q94" s="34"/>
      <c r="R94" s="34"/>
      <c r="S94" s="34"/>
      <c r="T94" s="34"/>
      <c r="U94" s="2"/>
      <c r="V94" s="15"/>
      <c r="W94" s="101"/>
      <c r="X94" s="98"/>
      <c r="AA94" s="93"/>
      <c r="AB94" s="101"/>
      <c r="AC94" s="98"/>
    </row>
    <row r="95" spans="1:29">
      <c r="X95" s="19"/>
    </row>
    <row r="96" spans="1:29">
      <c r="X96" s="19"/>
    </row>
    <row r="97" spans="24:24">
      <c r="X97" s="19"/>
    </row>
    <row r="98" spans="24:24">
      <c r="X98" s="19"/>
    </row>
    <row r="99" spans="24:24">
      <c r="X99" s="19"/>
    </row>
  </sheetData>
  <autoFilter ref="A3:AC91" xr:uid="{02B5AD5F-1003-4C49-AC47-EE7EB659E51B}"/>
  <mergeCells count="4">
    <mergeCell ref="C1:T1"/>
    <mergeCell ref="B2:I2"/>
    <mergeCell ref="K2:T2"/>
    <mergeCell ref="W2:X2"/>
  </mergeCells>
  <dataValidations count="2">
    <dataValidation type="list" allowBlank="1" showInputMessage="1" showErrorMessage="1" sqref="M87 M4:M81" xr:uid="{7502D964-D5E1-404C-871B-646B9CCF88F6}">
      <formula1>$AA$4:$AA$12</formula1>
    </dataValidation>
    <dataValidation type="list" allowBlank="1" showInputMessage="1" showErrorMessage="1" sqref="M82:M86 M88:M91" xr:uid="{04D40CD2-4F8D-4873-BE5D-14981A11A729}">
      <formula1>$AA$4:$AA$9</formula1>
    </dataValidation>
  </dataValidations>
  <pageMargins left="0.7" right="0.7" top="0.75" bottom="0.75" header="0.3" footer="0.3"/>
  <pageSetup paperSize="158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17BE-4677-44A5-A788-8A9E8E93CB6E}">
  <sheetPr>
    <tabColor rgb="FF548235"/>
    <pageSetUpPr fitToPage="1"/>
  </sheetPr>
  <dimension ref="A1:Q326"/>
  <sheetViews>
    <sheetView workbookViewId="0">
      <pane ySplit="4" topLeftCell="A5" activePane="bottomLeft" state="frozen"/>
      <selection pane="bottomLeft" activeCell="B3" sqref="B3:H3"/>
    </sheetView>
  </sheetViews>
  <sheetFormatPr defaultRowHeight="15" customHeight="1"/>
  <cols>
    <col min="1" max="1" width="20" style="72" customWidth="1"/>
    <col min="2" max="2" width="43.140625" bestFit="1" customWidth="1"/>
    <col min="3" max="3" width="15" customWidth="1"/>
    <col min="4" max="4" width="11.5703125" customWidth="1"/>
    <col min="5" max="5" width="16.42578125" customWidth="1"/>
    <col min="6" max="6" width="12.85546875" customWidth="1"/>
    <col min="7" max="7" width="16.28515625" customWidth="1"/>
    <col min="8" max="8" width="12.140625" customWidth="1"/>
    <col min="9" max="9" width="13.7109375" customWidth="1"/>
    <col min="10" max="11" width="18.85546875" style="78" customWidth="1"/>
    <col min="12" max="12" width="12.7109375" customWidth="1"/>
    <col min="13" max="13" width="13.5703125" customWidth="1"/>
    <col min="14" max="14" width="8.85546875" customWidth="1"/>
    <col min="15" max="15" width="21.28515625" customWidth="1"/>
    <col min="16" max="16" width="17.42578125" bestFit="1" customWidth="1"/>
    <col min="17" max="17" width="26.28515625" customWidth="1"/>
  </cols>
  <sheetData>
    <row r="1" spans="1:17">
      <c r="A1" s="77">
        <v>45293</v>
      </c>
    </row>
    <row r="3" spans="1:17" ht="82.5" customHeight="1">
      <c r="A3" s="71" t="s">
        <v>485</v>
      </c>
      <c r="B3" s="297" t="s">
        <v>1</v>
      </c>
      <c r="C3" s="298"/>
      <c r="D3" s="298"/>
      <c r="E3" s="298"/>
      <c r="F3" s="298"/>
      <c r="G3" s="298"/>
      <c r="H3" s="299"/>
      <c r="I3" s="298" t="s">
        <v>486</v>
      </c>
      <c r="J3" s="300"/>
      <c r="K3" s="120"/>
    </row>
    <row r="4" spans="1:17" ht="48.75" customHeight="1">
      <c r="A4" s="72" t="s">
        <v>487</v>
      </c>
      <c r="B4" s="5" t="str">
        <f>'Spring 2023'!B3</f>
        <v>Course LINC Chart No.</v>
      </c>
      <c r="C4" s="64" t="str">
        <f>'Spring 2023'!C3</f>
        <v>Activity
No.</v>
      </c>
      <c r="D4" s="64" t="str">
        <f>'Spring 2023'!D3</f>
        <v>Maximum
Student
Seats</v>
      </c>
      <c r="E4" s="64" t="str">
        <f>'Spring 2023'!E3</f>
        <v>FTE seats
(25hrs/week,
50 weeks/year)</v>
      </c>
      <c r="F4" s="5" t="str">
        <f>'Spring 2023'!F3</f>
        <v># hours/week</v>
      </c>
      <c r="G4" s="5" t="str">
        <f>'Spring 2023'!G3</f>
        <v># of weeks /year</v>
      </c>
      <c r="H4" s="64" t="str">
        <f>'Spring 2023'!H3</f>
        <v>Yearly
instructional
hours</v>
      </c>
      <c r="I4" s="64" t="str">
        <f>'Spring 2023'!I3</f>
        <v>FTE Courses</v>
      </c>
      <c r="J4" s="64" t="s">
        <v>488</v>
      </c>
      <c r="K4" s="78" t="s">
        <v>489</v>
      </c>
      <c r="L4" t="s">
        <v>490</v>
      </c>
      <c r="M4" t="s">
        <v>491</v>
      </c>
      <c r="N4" t="s">
        <v>492</v>
      </c>
      <c r="O4" t="s">
        <v>493</v>
      </c>
      <c r="P4" t="s">
        <v>494</v>
      </c>
      <c r="Q4" t="s">
        <v>495</v>
      </c>
    </row>
    <row r="5" spans="1:17" ht="18" customHeight="1">
      <c r="A5" s="82" t="s">
        <v>496</v>
      </c>
      <c r="B5" t="s">
        <v>497</v>
      </c>
      <c r="C5" t="s">
        <v>45</v>
      </c>
      <c r="D5">
        <v>20</v>
      </c>
      <c r="E5">
        <f t="shared" ref="E5" si="0">F5/25*D5*G5/50</f>
        <v>1.7279999999999998</v>
      </c>
      <c r="F5">
        <v>9</v>
      </c>
      <c r="G5">
        <f>NETWORKDAYS(M5,N5)/5</f>
        <v>12</v>
      </c>
      <c r="H5">
        <v>162</v>
      </c>
      <c r="I5">
        <f t="shared" ref="I5:I22" si="1">F5/25*G5/50</f>
        <v>8.6400000000000005E-2</v>
      </c>
      <c r="K5" s="78" t="s">
        <v>498</v>
      </c>
      <c r="L5" s="46">
        <v>44958</v>
      </c>
      <c r="M5" s="46">
        <v>45017</v>
      </c>
      <c r="N5" s="46">
        <v>45100</v>
      </c>
      <c r="O5" t="s">
        <v>122</v>
      </c>
    </row>
    <row r="6" spans="1:17">
      <c r="A6" s="82" t="s">
        <v>496</v>
      </c>
      <c r="B6" t="s">
        <v>499</v>
      </c>
      <c r="C6" t="s">
        <v>70</v>
      </c>
      <c r="D6">
        <v>20</v>
      </c>
      <c r="E6">
        <f>F6/25*D6*G6/50</f>
        <v>1.7279999999999998</v>
      </c>
      <c r="F6">
        <v>9</v>
      </c>
      <c r="G6">
        <f t="shared" ref="G6:G22" si="2">NETWORKDAYS(M6,N6)/5</f>
        <v>12</v>
      </c>
      <c r="H6">
        <v>81</v>
      </c>
      <c r="I6">
        <f t="shared" si="1"/>
        <v>8.6400000000000005E-2</v>
      </c>
      <c r="K6" s="78" t="s">
        <v>498</v>
      </c>
      <c r="L6" s="46">
        <v>44958</v>
      </c>
      <c r="M6" s="46">
        <v>45017</v>
      </c>
      <c r="N6" s="46">
        <v>45100</v>
      </c>
      <c r="O6" t="str">
        <f>' Winter 2023'!N28</f>
        <v>Nadira Mustapha</v>
      </c>
    </row>
    <row r="7" spans="1:17">
      <c r="A7" s="82" t="s">
        <v>496</v>
      </c>
      <c r="B7" t="s">
        <v>500</v>
      </c>
      <c r="C7" t="s">
        <v>70</v>
      </c>
      <c r="D7">
        <v>20</v>
      </c>
      <c r="E7">
        <f t="shared" ref="E7:E11" si="3">F7/25*D7*G7/50</f>
        <v>1.7279999999999998</v>
      </c>
      <c r="F7">
        <v>9</v>
      </c>
      <c r="G7">
        <f t="shared" si="2"/>
        <v>12</v>
      </c>
      <c r="H7">
        <v>81</v>
      </c>
      <c r="I7">
        <f t="shared" si="1"/>
        <v>8.6400000000000005E-2</v>
      </c>
      <c r="K7" s="78" t="s">
        <v>498</v>
      </c>
      <c r="L7" s="46">
        <v>44958</v>
      </c>
      <c r="M7" s="46">
        <v>45017</v>
      </c>
      <c r="N7" s="46">
        <v>45100</v>
      </c>
      <c r="O7" t="str">
        <f>' Winter 2023'!N29</f>
        <v xml:space="preserve">Nadira Mustapha </v>
      </c>
    </row>
    <row r="8" spans="1:17">
      <c r="A8" s="82" t="s">
        <v>496</v>
      </c>
      <c r="B8" t="s">
        <v>501</v>
      </c>
      <c r="C8" t="s">
        <v>70</v>
      </c>
      <c r="D8">
        <v>20</v>
      </c>
      <c r="E8">
        <f t="shared" si="3"/>
        <v>2.3039999999999998</v>
      </c>
      <c r="F8">
        <v>12</v>
      </c>
      <c r="G8">
        <f t="shared" si="2"/>
        <v>12</v>
      </c>
      <c r="H8">
        <v>96</v>
      </c>
      <c r="I8">
        <f t="shared" si="1"/>
        <v>0.1152</v>
      </c>
      <c r="K8" s="78" t="s">
        <v>502</v>
      </c>
      <c r="L8" s="46">
        <v>44958</v>
      </c>
      <c r="M8" s="46">
        <v>45017</v>
      </c>
      <c r="N8" s="46">
        <v>45100</v>
      </c>
      <c r="O8" t="str">
        <f>' Winter 2023'!N30</f>
        <v xml:space="preserve">Shayeekh Saleheen </v>
      </c>
    </row>
    <row r="9" spans="1:17">
      <c r="A9" s="82" t="s">
        <v>496</v>
      </c>
      <c r="B9" t="s">
        <v>503</v>
      </c>
      <c r="C9" t="s">
        <v>70</v>
      </c>
      <c r="D9">
        <v>20</v>
      </c>
      <c r="E9">
        <f t="shared" si="3"/>
        <v>1.7279999999999998</v>
      </c>
      <c r="F9">
        <v>9</v>
      </c>
      <c r="G9">
        <f t="shared" si="2"/>
        <v>12</v>
      </c>
      <c r="H9">
        <v>81</v>
      </c>
      <c r="I9">
        <f t="shared" si="1"/>
        <v>8.6400000000000005E-2</v>
      </c>
      <c r="K9" s="78" t="s">
        <v>502</v>
      </c>
      <c r="L9" s="46">
        <v>44958</v>
      </c>
      <c r="M9" s="46">
        <v>45017</v>
      </c>
      <c r="N9" s="46">
        <v>45100</v>
      </c>
      <c r="O9" t="str">
        <f>' Winter 2023'!N31</f>
        <v xml:space="preserve">David Garvey </v>
      </c>
    </row>
    <row r="10" spans="1:17">
      <c r="A10" s="82" t="s">
        <v>496</v>
      </c>
      <c r="B10" t="s">
        <v>504</v>
      </c>
      <c r="C10" t="s">
        <v>70</v>
      </c>
      <c r="D10">
        <v>20</v>
      </c>
      <c r="E10">
        <f t="shared" si="3"/>
        <v>1.7279999999999998</v>
      </c>
      <c r="F10">
        <v>9</v>
      </c>
      <c r="G10">
        <f t="shared" si="2"/>
        <v>12</v>
      </c>
      <c r="H10">
        <v>81</v>
      </c>
      <c r="I10">
        <f t="shared" si="1"/>
        <v>8.6400000000000005E-2</v>
      </c>
      <c r="K10" s="78" t="s">
        <v>502</v>
      </c>
      <c r="L10" s="46">
        <v>44958</v>
      </c>
      <c r="M10" s="46">
        <v>45017</v>
      </c>
      <c r="N10" s="46">
        <v>45100</v>
      </c>
      <c r="O10" t="str">
        <f>' Winter 2023'!N32</f>
        <v xml:space="preserve">David Garvey </v>
      </c>
    </row>
    <row r="11" spans="1:17">
      <c r="A11" s="82" t="s">
        <v>496</v>
      </c>
      <c r="B11" t="s">
        <v>505</v>
      </c>
      <c r="C11" t="s">
        <v>70</v>
      </c>
      <c r="D11">
        <v>20</v>
      </c>
      <c r="E11">
        <f t="shared" si="3"/>
        <v>1.7279999999999998</v>
      </c>
      <c r="F11">
        <v>9</v>
      </c>
      <c r="G11">
        <f t="shared" si="2"/>
        <v>12</v>
      </c>
      <c r="H11">
        <v>81</v>
      </c>
      <c r="I11">
        <f t="shared" si="1"/>
        <v>8.6400000000000005E-2</v>
      </c>
      <c r="K11" s="78" t="s">
        <v>502</v>
      </c>
      <c r="L11" s="46">
        <v>44958</v>
      </c>
      <c r="M11" s="46">
        <v>45017</v>
      </c>
      <c r="N11" s="46">
        <v>45100</v>
      </c>
      <c r="O11" t="str">
        <f>' Winter 2023'!N33</f>
        <v xml:space="preserve">Amrit Kaur Ladhar </v>
      </c>
    </row>
    <row r="12" spans="1:17">
      <c r="A12" s="82" t="s">
        <v>496</v>
      </c>
      <c r="B12" t="s">
        <v>506</v>
      </c>
      <c r="C12" t="s">
        <v>70</v>
      </c>
      <c r="D12">
        <v>20</v>
      </c>
      <c r="E12">
        <f>F12/25*D12*G12/50</f>
        <v>1.7279999999999998</v>
      </c>
      <c r="F12">
        <v>9</v>
      </c>
      <c r="G12">
        <f t="shared" si="2"/>
        <v>12</v>
      </c>
      <c r="H12">
        <v>81</v>
      </c>
      <c r="I12">
        <f t="shared" si="1"/>
        <v>8.6400000000000005E-2</v>
      </c>
      <c r="K12" s="78" t="s">
        <v>502</v>
      </c>
      <c r="L12" s="46">
        <v>44958</v>
      </c>
      <c r="M12" s="46">
        <v>45017</v>
      </c>
      <c r="N12" s="46">
        <v>45100</v>
      </c>
      <c r="O12" t="str">
        <f>' Winter 2023'!N34</f>
        <v xml:space="preserve">Farideh Saffari </v>
      </c>
    </row>
    <row r="13" spans="1:17">
      <c r="A13" s="82" t="s">
        <v>496</v>
      </c>
      <c r="B13" t="s">
        <v>507</v>
      </c>
      <c r="C13" t="s">
        <v>70</v>
      </c>
      <c r="D13">
        <v>20</v>
      </c>
      <c r="E13">
        <f t="shared" ref="E13" si="4">F13/25*D13*G13/50</f>
        <v>1.7279999999999998</v>
      </c>
      <c r="F13">
        <v>9</v>
      </c>
      <c r="G13">
        <f t="shared" si="2"/>
        <v>12</v>
      </c>
      <c r="H13">
        <v>81</v>
      </c>
      <c r="I13">
        <f t="shared" si="1"/>
        <v>8.6400000000000005E-2</v>
      </c>
      <c r="K13" s="78" t="s">
        <v>502</v>
      </c>
      <c r="L13" s="46">
        <v>44958</v>
      </c>
      <c r="M13" s="46">
        <v>45017</v>
      </c>
      <c r="N13" s="46">
        <v>45100</v>
      </c>
      <c r="O13" t="str">
        <f>' Winter 2023'!N35</f>
        <v xml:space="preserve">Hanna Samavi </v>
      </c>
    </row>
    <row r="14" spans="1:17">
      <c r="A14" s="82" t="s">
        <v>496</v>
      </c>
      <c r="B14" t="s">
        <v>508</v>
      </c>
      <c r="C14" t="s">
        <v>70</v>
      </c>
      <c r="D14">
        <v>20</v>
      </c>
      <c r="E14">
        <f>F14/25*D14*G14/50</f>
        <v>1.7279999999999998</v>
      </c>
      <c r="F14">
        <v>9</v>
      </c>
      <c r="G14">
        <f t="shared" si="2"/>
        <v>12</v>
      </c>
      <c r="H14">
        <v>54</v>
      </c>
      <c r="I14">
        <f t="shared" si="1"/>
        <v>8.6400000000000005E-2</v>
      </c>
      <c r="K14" s="78" t="s">
        <v>502</v>
      </c>
      <c r="L14" s="46">
        <v>44958</v>
      </c>
      <c r="M14" s="46">
        <v>45017</v>
      </c>
      <c r="N14" s="46">
        <v>45100</v>
      </c>
      <c r="O14" t="str">
        <f>' Winter 2023'!N36</f>
        <v xml:space="preserve">Linda Olson </v>
      </c>
      <c r="Q14" t="s">
        <v>509</v>
      </c>
    </row>
    <row r="15" spans="1:17">
      <c r="A15" s="82" t="s">
        <v>496</v>
      </c>
      <c r="B15" t="s">
        <v>510</v>
      </c>
      <c r="C15" t="s">
        <v>70</v>
      </c>
      <c r="D15">
        <v>20</v>
      </c>
      <c r="E15">
        <f t="shared" ref="E15:E19" si="5">F15/25*D15*G15/50</f>
        <v>1.7279999999999998</v>
      </c>
      <c r="F15">
        <v>9</v>
      </c>
      <c r="G15">
        <f t="shared" si="2"/>
        <v>12</v>
      </c>
      <c r="H15">
        <v>81</v>
      </c>
      <c r="I15">
        <f t="shared" si="1"/>
        <v>8.6400000000000005E-2</v>
      </c>
      <c r="K15" s="78" t="s">
        <v>502</v>
      </c>
      <c r="L15" s="46">
        <v>44958</v>
      </c>
      <c r="M15" s="46">
        <v>45017</v>
      </c>
      <c r="N15" s="46">
        <v>45100</v>
      </c>
      <c r="O15" t="str">
        <f>' Winter 2023'!N37</f>
        <v xml:space="preserve">Jasmeet Kaur </v>
      </c>
    </row>
    <row r="16" spans="1:17">
      <c r="A16" s="82" t="s">
        <v>496</v>
      </c>
      <c r="B16" t="s">
        <v>511</v>
      </c>
      <c r="C16" t="s">
        <v>70</v>
      </c>
      <c r="D16">
        <v>20</v>
      </c>
      <c r="E16">
        <f t="shared" si="5"/>
        <v>1.7279999999999998</v>
      </c>
      <c r="F16">
        <v>9</v>
      </c>
      <c r="G16">
        <f t="shared" si="2"/>
        <v>12</v>
      </c>
      <c r="H16">
        <v>81</v>
      </c>
      <c r="I16">
        <f t="shared" si="1"/>
        <v>8.6400000000000005E-2</v>
      </c>
      <c r="K16" s="78" t="s">
        <v>498</v>
      </c>
      <c r="L16" s="46">
        <v>44958</v>
      </c>
      <c r="M16" s="46">
        <v>45017</v>
      </c>
      <c r="N16" s="46">
        <v>45100</v>
      </c>
      <c r="O16" t="str">
        <f>' Winter 2023'!N38</f>
        <v xml:space="preserve">Amber Katz </v>
      </c>
    </row>
    <row r="17" spans="1:15">
      <c r="A17" s="82" t="s">
        <v>496</v>
      </c>
      <c r="B17" t="s">
        <v>512</v>
      </c>
      <c r="C17" t="s">
        <v>70</v>
      </c>
      <c r="D17">
        <v>20</v>
      </c>
      <c r="E17">
        <f t="shared" si="5"/>
        <v>1.7279999999999998</v>
      </c>
      <c r="F17">
        <v>9</v>
      </c>
      <c r="G17">
        <f t="shared" si="2"/>
        <v>12</v>
      </c>
      <c r="H17">
        <v>81</v>
      </c>
      <c r="I17">
        <f t="shared" si="1"/>
        <v>8.6400000000000005E-2</v>
      </c>
      <c r="K17" s="78" t="s">
        <v>498</v>
      </c>
      <c r="L17" s="46">
        <v>44958</v>
      </c>
      <c r="M17" s="46">
        <v>45017</v>
      </c>
      <c r="N17" s="46">
        <v>45100</v>
      </c>
      <c r="O17" t="str">
        <f>' Winter 2023'!N39</f>
        <v xml:space="preserve">Amber Katz </v>
      </c>
    </row>
    <row r="18" spans="1:15">
      <c r="A18" s="82" t="s">
        <v>496</v>
      </c>
      <c r="B18" t="s">
        <v>513</v>
      </c>
      <c r="C18" t="s">
        <v>70</v>
      </c>
      <c r="D18">
        <v>20</v>
      </c>
      <c r="E18">
        <f t="shared" si="5"/>
        <v>1.7279999999999998</v>
      </c>
      <c r="F18">
        <v>9</v>
      </c>
      <c r="G18">
        <f t="shared" si="2"/>
        <v>12</v>
      </c>
      <c r="H18">
        <v>72</v>
      </c>
      <c r="I18">
        <f t="shared" si="1"/>
        <v>8.6400000000000005E-2</v>
      </c>
      <c r="K18" s="78" t="s">
        <v>502</v>
      </c>
      <c r="L18" s="46">
        <v>44958</v>
      </c>
      <c r="M18" s="46">
        <v>45017</v>
      </c>
      <c r="N18" s="46">
        <v>45100</v>
      </c>
      <c r="O18" t="str">
        <f>' Winter 2023'!N40</f>
        <v>Chiazor Chukwulobe</v>
      </c>
    </row>
    <row r="19" spans="1:15">
      <c r="A19" s="82" t="s">
        <v>496</v>
      </c>
      <c r="B19" t="s">
        <v>514</v>
      </c>
      <c r="C19" t="s">
        <v>70</v>
      </c>
      <c r="D19">
        <v>20</v>
      </c>
      <c r="E19">
        <f t="shared" si="5"/>
        <v>1.7279999999999998</v>
      </c>
      <c r="F19">
        <v>9</v>
      </c>
      <c r="G19">
        <f t="shared" si="2"/>
        <v>12</v>
      </c>
      <c r="H19">
        <v>72</v>
      </c>
      <c r="I19">
        <f t="shared" si="1"/>
        <v>8.6400000000000005E-2</v>
      </c>
      <c r="K19" s="78" t="s">
        <v>502</v>
      </c>
      <c r="L19" s="46">
        <v>44958</v>
      </c>
      <c r="M19" s="46">
        <v>45017</v>
      </c>
      <c r="N19" s="46">
        <v>45100</v>
      </c>
      <c r="O19" t="str">
        <f>' Winter 2023'!N41</f>
        <v>Chiazor Chukwulobe</v>
      </c>
    </row>
    <row r="20" spans="1:15">
      <c r="A20" s="82" t="s">
        <v>496</v>
      </c>
      <c r="B20" t="s">
        <v>515</v>
      </c>
      <c r="C20" t="s">
        <v>70</v>
      </c>
      <c r="D20">
        <v>20</v>
      </c>
      <c r="E20">
        <f>F20/25*D20*G20/50</f>
        <v>1.7279999999999998</v>
      </c>
      <c r="F20">
        <v>9</v>
      </c>
      <c r="G20">
        <f t="shared" si="2"/>
        <v>12</v>
      </c>
      <c r="H20">
        <v>81</v>
      </c>
      <c r="I20">
        <f t="shared" si="1"/>
        <v>8.6400000000000005E-2</v>
      </c>
      <c r="K20" s="78" t="s">
        <v>502</v>
      </c>
      <c r="L20" s="46">
        <v>44958</v>
      </c>
      <c r="M20" s="46">
        <v>45017</v>
      </c>
      <c r="N20" s="46">
        <v>45100</v>
      </c>
      <c r="O20" t="str">
        <f>' Winter 2023'!N42</f>
        <v xml:space="preserve">Kyle Shore </v>
      </c>
    </row>
    <row r="21" spans="1:15">
      <c r="A21" s="82" t="s">
        <v>496</v>
      </c>
      <c r="B21" t="s">
        <v>516</v>
      </c>
      <c r="C21" t="s">
        <v>70</v>
      </c>
      <c r="D21">
        <v>20</v>
      </c>
      <c r="E21">
        <f t="shared" ref="E21" si="6">F21/25*D21*G21/50</f>
        <v>1.7279999999999998</v>
      </c>
      <c r="F21">
        <v>9</v>
      </c>
      <c r="G21">
        <f t="shared" si="2"/>
        <v>12</v>
      </c>
      <c r="H21">
        <v>72</v>
      </c>
      <c r="I21">
        <f t="shared" si="1"/>
        <v>8.6400000000000005E-2</v>
      </c>
      <c r="K21" s="78" t="s">
        <v>498</v>
      </c>
      <c r="L21" s="46">
        <v>44958</v>
      </c>
      <c r="M21" s="46">
        <v>45017</v>
      </c>
      <c r="N21" s="46">
        <v>45100</v>
      </c>
      <c r="O21" t="str">
        <f>' Winter 2023'!N43</f>
        <v xml:space="preserve">Ryan Friesen </v>
      </c>
    </row>
    <row r="22" spans="1:15">
      <c r="A22" s="82" t="s">
        <v>496</v>
      </c>
      <c r="B22" t="s">
        <v>517</v>
      </c>
      <c r="C22" t="s">
        <v>70</v>
      </c>
      <c r="D22">
        <v>20</v>
      </c>
      <c r="E22">
        <f>F22/25*D22*G22/50</f>
        <v>1.7279999999999998</v>
      </c>
      <c r="F22">
        <v>9</v>
      </c>
      <c r="G22">
        <f t="shared" si="2"/>
        <v>12</v>
      </c>
      <c r="H22">
        <v>81</v>
      </c>
      <c r="I22">
        <f t="shared" si="1"/>
        <v>8.6400000000000005E-2</v>
      </c>
      <c r="K22" s="78" t="s">
        <v>502</v>
      </c>
      <c r="L22" s="46">
        <v>44958</v>
      </c>
      <c r="M22" s="46">
        <v>45017</v>
      </c>
      <c r="N22" s="46">
        <v>45100</v>
      </c>
      <c r="O22" t="str">
        <f>' Winter 2023'!N44</f>
        <v xml:space="preserve">Viktoriya Lebova </v>
      </c>
    </row>
    <row r="23" spans="1:15">
      <c r="B23" s="80"/>
      <c r="C23" s="81"/>
      <c r="D23" s="81"/>
      <c r="E23" s="81"/>
      <c r="F23" s="80"/>
      <c r="G23" s="80"/>
      <c r="H23" s="81"/>
      <c r="I23" s="81"/>
    </row>
    <row r="24" spans="1:15">
      <c r="A24" s="74">
        <f>'Spring 2023'!A4</f>
        <v>1</v>
      </c>
      <c r="B24" t="str">
        <f>'Spring 2023'!B4</f>
        <v>EEASF-WPG_5/6 20 WEP 1 2023SP</v>
      </c>
      <c r="C24" t="str">
        <f>'Spring 2023'!C4</f>
        <v>Activity 1.1**</v>
      </c>
      <c r="D24">
        <f>'Spring 2023'!D4</f>
        <v>20</v>
      </c>
      <c r="E24">
        <f>'Spring 2023'!E4</f>
        <v>2.56</v>
      </c>
      <c r="F24">
        <f>'Spring 2023'!F4</f>
        <v>20</v>
      </c>
      <c r="G24">
        <f>'Spring 2023'!G4</f>
        <v>8</v>
      </c>
      <c r="H24">
        <f>'Spring 2023'!H4</f>
        <v>160</v>
      </c>
      <c r="I24">
        <f>'Spring 2023'!I4</f>
        <v>0.128</v>
      </c>
      <c r="K24" s="78" t="s">
        <v>518</v>
      </c>
      <c r="O24" t="str">
        <f>'Spring 2023'!N4</f>
        <v xml:space="preserve">Silke Knieling </v>
      </c>
    </row>
    <row r="25" spans="1:15">
      <c r="A25" s="74">
        <f>'Spring 2023'!A5</f>
        <v>2</v>
      </c>
      <c r="B25" t="str">
        <f>'Spring 2023'!B5</f>
        <v>EEASF-WPG_6/7 20 WEP 2 2023SP</v>
      </c>
      <c r="C25" t="str">
        <f>'Spring 2023'!C5</f>
        <v>Activity 1.1**</v>
      </c>
      <c r="D25">
        <f>'Spring 2023'!D5</f>
        <v>20</v>
      </c>
      <c r="E25">
        <f>'Spring 2023'!E5</f>
        <v>2.56</v>
      </c>
      <c r="F25">
        <f>'Spring 2023'!F5</f>
        <v>20</v>
      </c>
      <c r="G25">
        <f>'Spring 2023'!G5</f>
        <v>8</v>
      </c>
      <c r="H25">
        <f>'Spring 2023'!H5</f>
        <v>160</v>
      </c>
      <c r="I25">
        <f>'Spring 2023'!I5</f>
        <v>0.128</v>
      </c>
      <c r="K25" s="78" t="s">
        <v>518</v>
      </c>
      <c r="O25" t="str">
        <f>'Spring 2023'!N5</f>
        <v xml:space="preserve">Keri-Lee Conly </v>
      </c>
    </row>
    <row r="26" spans="1:15">
      <c r="A26" s="74">
        <f>'Spring 2023'!A6</f>
        <v>3</v>
      </c>
      <c r="B26" t="str">
        <f>'Spring 2023'!B6</f>
        <v>EEASF-WPG_7/8 20 WEP 3 2023SP</v>
      </c>
      <c r="C26" t="str">
        <f>'Spring 2023'!C6</f>
        <v>Activity 1.1**</v>
      </c>
      <c r="D26">
        <f>'Spring 2023'!D6</f>
        <v>20</v>
      </c>
      <c r="E26">
        <f>'Spring 2023'!E6</f>
        <v>2.56</v>
      </c>
      <c r="F26">
        <f>'Spring 2023'!F6</f>
        <v>20</v>
      </c>
      <c r="G26">
        <f>'Spring 2023'!G6</f>
        <v>8</v>
      </c>
      <c r="H26">
        <f>'Spring 2023'!H6</f>
        <v>160</v>
      </c>
      <c r="I26">
        <f>'Spring 2023'!I6</f>
        <v>0.128</v>
      </c>
      <c r="K26" s="78" t="s">
        <v>518</v>
      </c>
      <c r="O26" t="str">
        <f>'Spring 2023'!N6</f>
        <v xml:space="preserve">Simon Haywood </v>
      </c>
    </row>
    <row r="27" spans="1:15">
      <c r="A27" s="74">
        <f>'Spring 2023'!A7</f>
        <v>4</v>
      </c>
      <c r="B27" t="str">
        <f>'Spring 2023'!B7</f>
        <v>EALN-1074 3 4/5 20 F2023SP</v>
      </c>
      <c r="C27" t="str">
        <f>'Spring 2023'!C7</f>
        <v>Activity 1.1</v>
      </c>
      <c r="D27">
        <f>'Spring 2023'!D7</f>
        <v>20</v>
      </c>
      <c r="E27">
        <f>'Spring 2023'!E7</f>
        <v>2.56</v>
      </c>
      <c r="F27">
        <f>'Spring 2023'!F7</f>
        <v>20</v>
      </c>
      <c r="G27">
        <f>'Spring 2023'!G7</f>
        <v>8</v>
      </c>
      <c r="H27">
        <f>'Spring 2023'!H7</f>
        <v>160</v>
      </c>
      <c r="I27">
        <f>'Spring 2023'!I7</f>
        <v>0.128</v>
      </c>
      <c r="K27" s="78" t="s">
        <v>498</v>
      </c>
      <c r="O27" t="str">
        <f>'Spring 2023'!N7</f>
        <v>Nadiya Topalo</v>
      </c>
    </row>
    <row r="28" spans="1:15">
      <c r="A28" s="74">
        <f>'Spring 2023'!A8</f>
        <v>5</v>
      </c>
      <c r="B28" t="str">
        <f>'Spring 2023'!B8</f>
        <v>EALN-1074 5 6/7 20 F2023SP</v>
      </c>
      <c r="C28" t="str">
        <f>'Spring 2023'!C8</f>
        <v>Activity 1.1</v>
      </c>
      <c r="D28">
        <f>'Spring 2023'!D8</f>
        <v>20</v>
      </c>
      <c r="E28">
        <f>'Spring 2023'!E8</f>
        <v>2.56</v>
      </c>
      <c r="F28">
        <f>'Spring 2023'!F8</f>
        <v>20</v>
      </c>
      <c r="G28">
        <f>'Spring 2023'!G8</f>
        <v>8</v>
      </c>
      <c r="H28">
        <f>'Spring 2023'!H8</f>
        <v>160</v>
      </c>
      <c r="I28">
        <f>'Spring 2023'!I8</f>
        <v>0.128</v>
      </c>
      <c r="K28" s="78" t="s">
        <v>519</v>
      </c>
      <c r="O28" t="str">
        <f>'Spring 2023'!N8</f>
        <v>Sandra Schonwetter</v>
      </c>
    </row>
    <row r="29" spans="1:15">
      <c r="A29" s="74">
        <f>'Spring 2023'!A9</f>
        <v>6</v>
      </c>
      <c r="B29" t="str">
        <f>'Spring 2023'!B9</f>
        <v>EALN-1074 6  7/8 20 F2023SP</v>
      </c>
      <c r="C29" t="str">
        <f>'Spring 2023'!C9</f>
        <v>Activity 1.1</v>
      </c>
      <c r="D29">
        <f>'Spring 2023'!D9</f>
        <v>20</v>
      </c>
      <c r="E29">
        <f>'Spring 2023'!E9</f>
        <v>2.56</v>
      </c>
      <c r="F29">
        <f>'Spring 2023'!F9</f>
        <v>20</v>
      </c>
      <c r="G29">
        <f>'Spring 2023'!G9</f>
        <v>8</v>
      </c>
      <c r="H29">
        <f>'Spring 2023'!H9</f>
        <v>160</v>
      </c>
      <c r="I29">
        <f>'Spring 2023'!I9</f>
        <v>0.128</v>
      </c>
      <c r="K29" s="78" t="s">
        <v>519</v>
      </c>
      <c r="O29" t="str">
        <f>'Spring 2023'!N9</f>
        <v>Tracey J Curell</v>
      </c>
    </row>
    <row r="30" spans="1:15">
      <c r="A30" s="74">
        <f>'Spring 2023'!A10</f>
        <v>7</v>
      </c>
      <c r="B30" t="str">
        <f>'Spring 2023'!B10</f>
        <v>EALN-1074 7 5/6 15 F2023SP</v>
      </c>
      <c r="C30" t="str">
        <f>'Spring 2023'!C10</f>
        <v>Activity 1.1</v>
      </c>
      <c r="D30">
        <f>'Spring 2023'!D10</f>
        <v>20</v>
      </c>
      <c r="E30">
        <f>'Spring 2023'!E10</f>
        <v>1.92</v>
      </c>
      <c r="F30">
        <f>'Spring 2023'!F10</f>
        <v>15</v>
      </c>
      <c r="G30">
        <f>'Spring 2023'!G10</f>
        <v>8</v>
      </c>
      <c r="H30">
        <f>'Spring 2023'!H10</f>
        <v>120</v>
      </c>
      <c r="I30">
        <f>'Spring 2023'!I10</f>
        <v>9.6000000000000002E-2</v>
      </c>
      <c r="K30" s="78" t="s">
        <v>502</v>
      </c>
      <c r="O30" t="str">
        <f>'Spring 2023'!N10</f>
        <v>Kim Leslie</v>
      </c>
    </row>
    <row r="31" spans="1:15">
      <c r="A31" s="74">
        <f>'Spring 2023'!A11</f>
        <v>8</v>
      </c>
      <c r="B31" t="str">
        <f>'Spring 2023'!B11</f>
        <v>EALN-1074 9 6/7 15 F2023SP</v>
      </c>
      <c r="C31" t="str">
        <f>'Spring 2023'!C11</f>
        <v>Activity 1.1</v>
      </c>
      <c r="D31">
        <f>'Spring 2023'!D11</f>
        <v>20</v>
      </c>
      <c r="E31">
        <f>'Spring 2023'!E11</f>
        <v>1.92</v>
      </c>
      <c r="F31">
        <f>'Spring 2023'!F11</f>
        <v>15</v>
      </c>
      <c r="G31">
        <f>'Spring 2023'!G11</f>
        <v>8</v>
      </c>
      <c r="H31">
        <f>'Spring 2023'!H11</f>
        <v>120</v>
      </c>
      <c r="I31">
        <f>'Spring 2023'!I11</f>
        <v>9.6000000000000002E-2</v>
      </c>
      <c r="K31" s="78" t="s">
        <v>502</v>
      </c>
      <c r="O31" t="str">
        <f>'Spring 2023'!N11</f>
        <v>Heather Arklie</v>
      </c>
    </row>
    <row r="32" spans="1:15">
      <c r="A32" s="74">
        <f>'Spring 2023'!A12</f>
        <v>9</v>
      </c>
      <c r="B32" t="str">
        <f>'Spring 2023'!B12</f>
        <v>EALN-1074 11 6/7 12 F2023SP</v>
      </c>
      <c r="C32" t="str">
        <f>'Spring 2023'!C12</f>
        <v>Activity 1.1*</v>
      </c>
      <c r="D32">
        <f>'Spring 2023'!D12</f>
        <v>20</v>
      </c>
      <c r="E32">
        <f>'Spring 2023'!E12</f>
        <v>1.536</v>
      </c>
      <c r="F32">
        <f>'Spring 2023'!F12</f>
        <v>12</v>
      </c>
      <c r="G32">
        <f>'Spring 2023'!G12</f>
        <v>8</v>
      </c>
      <c r="H32">
        <f>'Spring 2023'!H12</f>
        <v>96</v>
      </c>
      <c r="I32">
        <f>'Spring 2023'!I12</f>
        <v>7.6799999999999993E-2</v>
      </c>
      <c r="K32" s="78" t="s">
        <v>502</v>
      </c>
      <c r="O32" t="str">
        <f>'Spring 2023'!N12</f>
        <v>Colette Thiessen</v>
      </c>
    </row>
    <row r="33" spans="1:15">
      <c r="A33" s="74">
        <f>'Spring 2023'!A13</f>
        <v>10</v>
      </c>
      <c r="B33" t="str">
        <f>'Spring 2023'!B13</f>
        <v>EALN-1074 13 5/6 9 F2023SP</v>
      </c>
      <c r="C33" t="str">
        <f>'Spring 2023'!C13</f>
        <v>Activity 1.1*</v>
      </c>
      <c r="D33">
        <f>'Spring 2023'!D13</f>
        <v>20</v>
      </c>
      <c r="E33">
        <f>'Spring 2023'!E13</f>
        <v>1.1519999999999999</v>
      </c>
      <c r="F33">
        <f>'Spring 2023'!F13</f>
        <v>9</v>
      </c>
      <c r="G33">
        <f>'Spring 2023'!G13</f>
        <v>8</v>
      </c>
      <c r="H33">
        <f>'Spring 2023'!H13</f>
        <v>72</v>
      </c>
      <c r="I33">
        <f>'Spring 2023'!I13</f>
        <v>5.7599999999999998E-2</v>
      </c>
      <c r="K33" s="78" t="s">
        <v>498</v>
      </c>
      <c r="O33" t="str">
        <f>'Spring 2023'!N13</f>
        <v>Jesse Friesen</v>
      </c>
    </row>
    <row r="34" spans="1:15">
      <c r="A34" s="74">
        <f>'Spring 2023'!A14</f>
        <v>11</v>
      </c>
      <c r="B34" t="str">
        <f>'Spring 2023'!B14</f>
        <v>EALN-1074 14 6/7 9 F2023SP</v>
      </c>
      <c r="C34" t="str">
        <f>'Spring 2023'!C14</f>
        <v>Activity 1.1*</v>
      </c>
      <c r="D34">
        <f>'Spring 2023'!D14</f>
        <v>20</v>
      </c>
      <c r="E34">
        <f>'Spring 2023'!E14</f>
        <v>1.1519999999999999</v>
      </c>
      <c r="F34">
        <f>'Spring 2023'!F14</f>
        <v>9</v>
      </c>
      <c r="G34">
        <f>'Spring 2023'!G14</f>
        <v>8</v>
      </c>
      <c r="H34">
        <f>'Spring 2023'!H14</f>
        <v>72</v>
      </c>
      <c r="I34">
        <f>'Spring 2023'!I14</f>
        <v>5.7599999999999998E-2</v>
      </c>
      <c r="J34" s="79"/>
      <c r="K34" s="79" t="s">
        <v>502</v>
      </c>
      <c r="O34" t="str">
        <f>'Spring 2023'!N14</f>
        <v>Hanim Koken</v>
      </c>
    </row>
    <row r="35" spans="1:15">
      <c r="A35" s="74">
        <f>'Spring 2023'!A15</f>
        <v>12</v>
      </c>
      <c r="B35" t="str">
        <f>'Spring 2023'!B15</f>
        <v>EALN-1074 15 7/8 9 F2023SP</v>
      </c>
      <c r="C35" t="str">
        <f>'Spring 2023'!C15</f>
        <v>Activity 1.1*</v>
      </c>
      <c r="D35">
        <f>'Spring 2023'!D15</f>
        <v>20</v>
      </c>
      <c r="E35">
        <f>'Spring 2023'!E15</f>
        <v>1.1519999999999999</v>
      </c>
      <c r="F35">
        <f>'Spring 2023'!F15</f>
        <v>9</v>
      </c>
      <c r="G35">
        <f>'Spring 2023'!G15</f>
        <v>8</v>
      </c>
      <c r="H35">
        <f>'Spring 2023'!H15</f>
        <v>72</v>
      </c>
      <c r="I35">
        <f>'Spring 2023'!I15</f>
        <v>5.7599999999999998E-2</v>
      </c>
      <c r="J35" s="79"/>
      <c r="K35" s="79" t="s">
        <v>502</v>
      </c>
      <c r="O35" t="str">
        <f>'Spring 2023'!N15</f>
        <v>Kyle Shore</v>
      </c>
    </row>
    <row r="36" spans="1:15">
      <c r="A36" s="74">
        <f>'Spring 2023'!A16</f>
        <v>13</v>
      </c>
      <c r="B36" t="str">
        <f>'Spring 2023'!B16</f>
        <v>EALN-1074 16 5/6 9 F2023SP</v>
      </c>
      <c r="C36" t="str">
        <f>'Spring 2023'!C16</f>
        <v>Activity 1.1*</v>
      </c>
      <c r="D36">
        <f>'Spring 2023'!D16</f>
        <v>20</v>
      </c>
      <c r="E36">
        <f>'Spring 2023'!E16</f>
        <v>1.1519999999999999</v>
      </c>
      <c r="F36">
        <f>'Spring 2023'!F16</f>
        <v>9</v>
      </c>
      <c r="G36">
        <f>'Spring 2023'!G16</f>
        <v>8</v>
      </c>
      <c r="H36">
        <f>'Spring 2023'!H16</f>
        <v>72</v>
      </c>
      <c r="I36">
        <f>'Spring 2023'!I16</f>
        <v>5.7599999999999998E-2</v>
      </c>
      <c r="K36" s="78" t="s">
        <v>498</v>
      </c>
      <c r="O36" t="str">
        <f>'Spring 2023'!N16</f>
        <v>Luciana Wiranto</v>
      </c>
    </row>
    <row r="37" spans="1:15">
      <c r="A37" s="74">
        <f>'Spring 2023'!A17</f>
        <v>14</v>
      </c>
      <c r="B37" t="str">
        <f>'Spring 2023'!B17</f>
        <v>EALN-1074 17 5/6 9 F2023SP</v>
      </c>
      <c r="C37" t="str">
        <f>'Spring 2023'!C17</f>
        <v>Activity 1.1</v>
      </c>
      <c r="D37">
        <f>'Spring 2023'!D17</f>
        <v>20</v>
      </c>
      <c r="E37">
        <f>'Spring 2023'!E17</f>
        <v>1.1519999999999999</v>
      </c>
      <c r="F37">
        <f>'Spring 2023'!F17</f>
        <v>9</v>
      </c>
      <c r="G37">
        <f>'Spring 2023'!G17</f>
        <v>8</v>
      </c>
      <c r="H37">
        <f>'Spring 2023'!H17</f>
        <v>72</v>
      </c>
      <c r="I37">
        <f>'Spring 2023'!I17</f>
        <v>5.7599999999999998E-2</v>
      </c>
      <c r="J37" s="79"/>
      <c r="K37" s="79" t="s">
        <v>502</v>
      </c>
      <c r="O37" t="str">
        <f>'Spring 2023'!N17</f>
        <v>Albina Bushueva</v>
      </c>
    </row>
    <row r="38" spans="1:15">
      <c r="A38" s="74">
        <f>'Spring 2023'!A18</f>
        <v>15</v>
      </c>
      <c r="B38" t="str">
        <f>'Spring 2023'!B18</f>
        <v>EALN-1074 18 5/6 12 F2023SP</v>
      </c>
      <c r="C38" t="str">
        <f>'Spring 2023'!C18</f>
        <v>Activity 1.1</v>
      </c>
      <c r="D38">
        <f>'Spring 2023'!D18</f>
        <v>20</v>
      </c>
      <c r="E38">
        <f>'Spring 2023'!E18</f>
        <v>1.536</v>
      </c>
      <c r="F38">
        <f>'Spring 2023'!F18</f>
        <v>12</v>
      </c>
      <c r="G38">
        <f>'Spring 2023'!G18</f>
        <v>8</v>
      </c>
      <c r="H38">
        <f>'Spring 2023'!H18</f>
        <v>96</v>
      </c>
      <c r="I38">
        <f>'Spring 2023'!I18</f>
        <v>7.6799999999999993E-2</v>
      </c>
      <c r="J38" s="79"/>
      <c r="K38" s="79" t="s">
        <v>502</v>
      </c>
      <c r="O38" t="str">
        <f>'Spring 2023'!N18</f>
        <v>Nina Singh</v>
      </c>
    </row>
    <row r="39" spans="1:15">
      <c r="A39" s="74">
        <f>'Spring 2023'!A19</f>
        <v>16</v>
      </c>
      <c r="B39" t="str">
        <f>'Spring 2023'!B19</f>
        <v>EALN-1074 20 6/7 12 F2023SP</v>
      </c>
      <c r="C39" t="str">
        <f>'Spring 2023'!C19</f>
        <v>Activity 1.1</v>
      </c>
      <c r="D39">
        <f>'Spring 2023'!D19</f>
        <v>20</v>
      </c>
      <c r="E39">
        <f>'Spring 2023'!E19</f>
        <v>1.536</v>
      </c>
      <c r="F39">
        <f>'Spring 2023'!F19</f>
        <v>12</v>
      </c>
      <c r="G39">
        <f>'Spring 2023'!G19</f>
        <v>8</v>
      </c>
      <c r="H39">
        <f>'Spring 2023'!H19</f>
        <v>96</v>
      </c>
      <c r="I39">
        <f>'Spring 2023'!I19</f>
        <v>7.6799999999999993E-2</v>
      </c>
      <c r="J39" s="79"/>
      <c r="K39" s="79" t="s">
        <v>502</v>
      </c>
      <c r="O39" t="str">
        <f>'Spring 2023'!N19</f>
        <v>Farideh Saffari</v>
      </c>
    </row>
    <row r="40" spans="1:15">
      <c r="A40" s="74">
        <f>'Spring 2023'!A20</f>
        <v>17</v>
      </c>
      <c r="B40" t="str">
        <f>'Spring 2023'!B20</f>
        <v>EALN-1074 21 6/7 9 F2023SP</v>
      </c>
      <c r="C40" t="str">
        <f>'Spring 2023'!C20</f>
        <v>Activity 1.1</v>
      </c>
      <c r="D40">
        <f>'Spring 2023'!D20</f>
        <v>20</v>
      </c>
      <c r="E40">
        <f>'Spring 2023'!E20</f>
        <v>1.1519999999999999</v>
      </c>
      <c r="F40">
        <f>'Spring 2023'!F20</f>
        <v>9</v>
      </c>
      <c r="G40">
        <f>'Spring 2023'!G20</f>
        <v>8</v>
      </c>
      <c r="H40">
        <f>'Spring 2023'!H20</f>
        <v>72</v>
      </c>
      <c r="I40">
        <f>'Spring 2023'!I20</f>
        <v>5.7599999999999998E-2</v>
      </c>
      <c r="J40" s="79"/>
      <c r="K40" s="79" t="s">
        <v>502</v>
      </c>
      <c r="O40" t="str">
        <f>'Spring 2023'!N20</f>
        <v xml:space="preserve">Suzanne Wabick </v>
      </c>
    </row>
    <row r="41" spans="1:15">
      <c r="A41" s="74">
        <f>'Spring 2023'!A21</f>
        <v>18</v>
      </c>
      <c r="B41" t="str">
        <f>'Spring 2023'!B21</f>
        <v>EALN-1074 22 6/7 9 F2023SP</v>
      </c>
      <c r="C41" t="str">
        <f>'Spring 2023'!C21</f>
        <v>Activity 1.1</v>
      </c>
      <c r="D41">
        <f>'Spring 2023'!D21</f>
        <v>10</v>
      </c>
      <c r="E41">
        <f>'Spring 2023'!E21</f>
        <v>0.57599999999999996</v>
      </c>
      <c r="F41">
        <f>'Spring 2023'!F21</f>
        <v>9</v>
      </c>
      <c r="G41">
        <f>'Spring 2023'!G21</f>
        <v>8</v>
      </c>
      <c r="H41">
        <f>'Spring 2023'!H21</f>
        <v>72</v>
      </c>
      <c r="I41">
        <f>'Spring 2023'!I21</f>
        <v>5.7599999999999998E-2</v>
      </c>
      <c r="J41" s="79"/>
      <c r="K41" s="79" t="s">
        <v>502</v>
      </c>
      <c r="O41" t="str">
        <f>'Spring 2023'!N21</f>
        <v>Amrit Kaur Ladhar</v>
      </c>
    </row>
    <row r="42" spans="1:15">
      <c r="A42" s="74">
        <f>'Spring 2023'!A22</f>
        <v>19</v>
      </c>
      <c r="B42" t="str">
        <f>'Spring 2023'!B22</f>
        <v>EALN-1074 23 3/4 9 F2023SP</v>
      </c>
      <c r="C42" t="str">
        <f>'Spring 2023'!C22</f>
        <v>Activity 1.1</v>
      </c>
      <c r="D42">
        <f>'Spring 2023'!D22</f>
        <v>20</v>
      </c>
      <c r="E42">
        <f>'Spring 2023'!E22</f>
        <v>1.1519999999999999</v>
      </c>
      <c r="F42">
        <f>'Spring 2023'!F22</f>
        <v>9</v>
      </c>
      <c r="G42">
        <f>'Spring 2023'!G22</f>
        <v>8</v>
      </c>
      <c r="H42">
        <f>'Spring 2023'!H22</f>
        <v>72</v>
      </c>
      <c r="I42">
        <f>'Spring 2023'!I22</f>
        <v>5.7599999999999998E-2</v>
      </c>
      <c r="J42" s="79"/>
      <c r="K42" s="79" t="s">
        <v>502</v>
      </c>
      <c r="O42" t="str">
        <f>'Spring 2023'!N22</f>
        <v xml:space="preserve">Selena Halilovic </v>
      </c>
    </row>
    <row r="43" spans="1:15">
      <c r="A43" s="74">
        <f>'Spring 2023'!A23</f>
        <v>20</v>
      </c>
      <c r="B43" t="str">
        <f>'Spring 2023'!B23</f>
        <v>EALN-1074 24 7/8 9 F2023SP</v>
      </c>
      <c r="C43" t="str">
        <f>'Spring 2023'!C23</f>
        <v>Activity 1.1*</v>
      </c>
      <c r="D43">
        <f>'Spring 2023'!D23</f>
        <v>20</v>
      </c>
      <c r="E43">
        <f>'Spring 2023'!E23</f>
        <v>1.1519999999999999</v>
      </c>
      <c r="F43">
        <f>'Spring 2023'!F23</f>
        <v>9</v>
      </c>
      <c r="G43">
        <f>'Spring 2023'!G23</f>
        <v>8</v>
      </c>
      <c r="H43">
        <f>'Spring 2023'!H23</f>
        <v>72</v>
      </c>
      <c r="I43">
        <f>'Spring 2023'!I23</f>
        <v>5.7599999999999998E-2</v>
      </c>
      <c r="J43" s="79"/>
      <c r="K43" s="79" t="s">
        <v>502</v>
      </c>
      <c r="O43" t="str">
        <f>'Spring 2023'!N23</f>
        <v>Viktoriya Lebova</v>
      </c>
    </row>
    <row r="44" spans="1:15">
      <c r="A44" s="74">
        <f>'Spring 2023'!A24</f>
        <v>21</v>
      </c>
      <c r="B44" t="str">
        <f>'Spring 2023'!B24</f>
        <v>EALN-1074 25 7/8 9 F2023SP</v>
      </c>
      <c r="C44" t="str">
        <f>'Spring 2023'!C24</f>
        <v>Activity 1.1</v>
      </c>
      <c r="D44">
        <f>'Spring 2023'!D24</f>
        <v>20</v>
      </c>
      <c r="E44">
        <f>'Spring 2023'!E24</f>
        <v>1.1519999999999999</v>
      </c>
      <c r="F44">
        <f>'Spring 2023'!F24</f>
        <v>9</v>
      </c>
      <c r="G44">
        <f>'Spring 2023'!G24</f>
        <v>8</v>
      </c>
      <c r="H44">
        <f>'Spring 2023'!H24</f>
        <v>72</v>
      </c>
      <c r="I44">
        <f>'Spring 2023'!I24</f>
        <v>5.7599999999999998E-2</v>
      </c>
      <c r="J44" s="79"/>
      <c r="K44" s="79" t="s">
        <v>502</v>
      </c>
      <c r="O44" t="str">
        <f>'Spring 2023'!N24</f>
        <v>Jasmeet Kaur</v>
      </c>
    </row>
    <row r="45" spans="1:15">
      <c r="A45" s="74">
        <f>'Spring 2023'!A25</f>
        <v>22</v>
      </c>
      <c r="B45" t="str">
        <f>'Spring 2023'!B25</f>
        <v>EALN-1074 26 OPW 5/6 9 F2023SP</v>
      </c>
      <c r="C45" t="str">
        <f>'Spring 2023'!C25</f>
        <v>Activity 1.1</v>
      </c>
      <c r="D45">
        <f>'Spring 2023'!D25</f>
        <v>20</v>
      </c>
      <c r="E45">
        <f>'Spring 2023'!E25</f>
        <v>1.1519999999999999</v>
      </c>
      <c r="F45">
        <f>'Spring 2023'!F25</f>
        <v>9</v>
      </c>
      <c r="G45">
        <f>'Spring 2023'!G25</f>
        <v>8</v>
      </c>
      <c r="H45">
        <f>'Spring 2023'!H25</f>
        <v>72</v>
      </c>
      <c r="I45">
        <f>'Spring 2023'!I25</f>
        <v>5.7599999999999998E-2</v>
      </c>
      <c r="J45" s="79"/>
      <c r="K45" s="79" t="s">
        <v>502</v>
      </c>
      <c r="O45" t="str">
        <f>'Spring 2023'!N25</f>
        <v>Laura Collins</v>
      </c>
    </row>
    <row r="46" spans="1:15">
      <c r="A46" s="74">
        <f>'Spring 2023'!A26</f>
        <v>23</v>
      </c>
      <c r="B46" t="str">
        <f>'Spring 2023'!B26</f>
        <v>EALN-1074 28 OPW 4/5 9 F2023SP</v>
      </c>
      <c r="C46" t="str">
        <f>'Spring 2023'!C26</f>
        <v>Activity 1.1</v>
      </c>
      <c r="D46">
        <f>'Spring 2023'!D26</f>
        <v>20</v>
      </c>
      <c r="E46">
        <f>'Spring 2023'!E26</f>
        <v>1.1519999999999999</v>
      </c>
      <c r="F46">
        <f>'Spring 2023'!F26</f>
        <v>9</v>
      </c>
      <c r="G46">
        <f>'Spring 2023'!G26</f>
        <v>8</v>
      </c>
      <c r="H46">
        <f>'Spring 2023'!H26</f>
        <v>72</v>
      </c>
      <c r="I46">
        <f>'Spring 2023'!I26</f>
        <v>5.7599999999999998E-2</v>
      </c>
      <c r="J46" s="79"/>
      <c r="K46" s="79" t="s">
        <v>502</v>
      </c>
      <c r="O46" t="str">
        <f>'Spring 2023'!N26</f>
        <v>Darlene Asselstine</v>
      </c>
    </row>
    <row r="47" spans="1:15">
      <c r="A47" s="74">
        <f>'Spring 2023'!A27</f>
        <v>24</v>
      </c>
      <c r="B47" t="str">
        <f>'Spring 2023'!B27</f>
        <v>COCSF-2/4 01 25 F2023W2</v>
      </c>
      <c r="C47" t="str">
        <f>'Spring 2023'!C27</f>
        <v>Activity 1.1**</v>
      </c>
      <c r="D47">
        <f>'Spring 2023'!D27</f>
        <v>10</v>
      </c>
      <c r="E47">
        <f>'Spring 2023'!E27</f>
        <v>2</v>
      </c>
      <c r="F47">
        <f>'Spring 2023'!F27</f>
        <v>25</v>
      </c>
      <c r="G47">
        <f>'Spring 2023'!G27</f>
        <v>10</v>
      </c>
      <c r="H47">
        <f>'Spring 2023'!H27</f>
        <v>250</v>
      </c>
      <c r="I47">
        <f>'Spring 2023'!I27</f>
        <v>0.2</v>
      </c>
      <c r="K47" s="78" t="s">
        <v>518</v>
      </c>
      <c r="O47" t="str">
        <f>'Spring 2023'!N27</f>
        <v>Maxine Fehr (AM)
Natalia Vasilchuk (PM)</v>
      </c>
    </row>
    <row r="48" spans="1:15">
      <c r="A48" s="74">
        <f>'Spring 2023'!A28</f>
        <v>25</v>
      </c>
      <c r="B48" t="str">
        <f>'Spring 2023'!B28</f>
        <v>EALN-1060 ELL 1 2/4L 12 F2023SP</v>
      </c>
      <c r="C48" t="str">
        <f>'Spring 2023'!C28</f>
        <v>Activity 1.0</v>
      </c>
      <c r="D48">
        <f>'Spring 2023'!D28</f>
        <v>10</v>
      </c>
      <c r="E48">
        <f>'Spring 2023'!E28</f>
        <v>0.76800000000000002</v>
      </c>
      <c r="F48">
        <f>'Spring 2023'!F28</f>
        <v>12</v>
      </c>
      <c r="G48">
        <f>'Spring 2023'!G28</f>
        <v>8</v>
      </c>
      <c r="H48">
        <f>'Spring 2023'!H28</f>
        <v>96</v>
      </c>
      <c r="I48">
        <f>'Spring 2023'!I28</f>
        <v>7.6799999999999993E-2</v>
      </c>
      <c r="K48" s="78" t="s">
        <v>520</v>
      </c>
      <c r="O48" t="str">
        <f>'Spring 2023'!N28</f>
        <v xml:space="preserve">Natalia Vasilchuk  </v>
      </c>
    </row>
    <row r="49" spans="1:15">
      <c r="A49" s="74">
        <f>'Spring 2023'!A29</f>
        <v>26</v>
      </c>
      <c r="B49" t="str">
        <f>'Spring 2023'!B29</f>
        <v>EALN-1060 ELL 2 3/4 12 F2023SP</v>
      </c>
      <c r="C49" t="str">
        <f>'Spring 2023'!C29</f>
        <v>Activity 1.1</v>
      </c>
      <c r="D49">
        <f>'Spring 2023'!D29</f>
        <v>20</v>
      </c>
      <c r="E49">
        <f>'Spring 2023'!E29</f>
        <v>1.536</v>
      </c>
      <c r="F49">
        <f>'Spring 2023'!F29</f>
        <v>12</v>
      </c>
      <c r="G49">
        <f>'Spring 2023'!G29</f>
        <v>8</v>
      </c>
      <c r="H49">
        <f>'Spring 2023'!H29</f>
        <v>96</v>
      </c>
      <c r="I49">
        <f>'Spring 2023'!I29</f>
        <v>7.6799999999999993E-2</v>
      </c>
      <c r="K49" s="78" t="s">
        <v>520</v>
      </c>
      <c r="O49" t="str">
        <f>'Spring 2023'!N29</f>
        <v xml:space="preserve">Crystelle Wiebe </v>
      </c>
    </row>
    <row r="50" spans="1:15">
      <c r="A50" s="74">
        <f>'Spring 2023'!A30</f>
        <v>27</v>
      </c>
      <c r="B50" t="str">
        <f>'Spring 2023'!B30</f>
        <v>EALN-1060 ELL 3 2/3 9 F2023SP</v>
      </c>
      <c r="C50" t="str">
        <f>'Spring 2023'!C30</f>
        <v>Activity 1.0</v>
      </c>
      <c r="D50">
        <f>'Spring 2023'!D30</f>
        <v>20</v>
      </c>
      <c r="E50">
        <f>'Spring 2023'!E30</f>
        <v>1.1519999999999999</v>
      </c>
      <c r="F50">
        <f>'Spring 2023'!F30</f>
        <v>9</v>
      </c>
      <c r="G50">
        <f>'Spring 2023'!G30</f>
        <v>8</v>
      </c>
      <c r="H50">
        <f>'Spring 2023'!H30</f>
        <v>72</v>
      </c>
      <c r="I50">
        <f>'Spring 2023'!I30</f>
        <v>5.7599999999999998E-2</v>
      </c>
      <c r="K50" s="78" t="s">
        <v>520</v>
      </c>
      <c r="O50" t="str">
        <f>'Spring 2023'!N30</f>
        <v>Lu Lu Seng Ja</v>
      </c>
    </row>
    <row r="51" spans="1:15">
      <c r="A51" s="74">
        <f>'Spring 2023'!A31</f>
        <v>28</v>
      </c>
      <c r="B51" t="str">
        <f>'Spring 2023'!B31</f>
        <v>EALN-1060 ELL 11 2/4 12 F2023SP</v>
      </c>
      <c r="C51" t="str">
        <f>'Spring 2023'!C31</f>
        <v>Activity 1.0</v>
      </c>
      <c r="D51">
        <f>'Spring 2023'!D31</f>
        <v>20</v>
      </c>
      <c r="E51">
        <f>'Spring 2023'!E31</f>
        <v>1.536</v>
      </c>
      <c r="F51">
        <f>'Spring 2023'!F31</f>
        <v>12</v>
      </c>
      <c r="G51">
        <f>'Spring 2023'!G31</f>
        <v>8</v>
      </c>
      <c r="H51">
        <f>'Spring 2023'!H31</f>
        <v>96</v>
      </c>
      <c r="I51">
        <f>'Spring 2023'!I31</f>
        <v>7.6799999999999993E-2</v>
      </c>
      <c r="K51" s="78" t="s">
        <v>520</v>
      </c>
      <c r="O51" t="str">
        <f>'Spring 2023'!N31</f>
        <v>Morgan Melnychuk</v>
      </c>
    </row>
    <row r="52" spans="1:15">
      <c r="A52" s="74">
        <f>'Spring 2023'!A32</f>
        <v>29</v>
      </c>
      <c r="B52" t="str">
        <f>'Spring 2023'!B32</f>
        <v>EALN-1060 ELL 12  5/6  12 F2023SP</v>
      </c>
      <c r="C52" t="str">
        <f>'Spring 2023'!C32</f>
        <v>Activity 1.1</v>
      </c>
      <c r="D52">
        <f>'Spring 2023'!D32</f>
        <v>20</v>
      </c>
      <c r="E52">
        <f>'Spring 2023'!E32</f>
        <v>1.536</v>
      </c>
      <c r="F52">
        <f>'Spring 2023'!F32</f>
        <v>12</v>
      </c>
      <c r="G52">
        <f>'Spring 2023'!G32</f>
        <v>8</v>
      </c>
      <c r="H52">
        <f>'Spring 2023'!H32</f>
        <v>96</v>
      </c>
      <c r="I52">
        <f>'Spring 2023'!I32</f>
        <v>7.6799999999999993E-2</v>
      </c>
      <c r="K52" s="78" t="s">
        <v>520</v>
      </c>
      <c r="O52" t="str">
        <f>'Spring 2023'!N32</f>
        <v>Yuliya Zalyubovska</v>
      </c>
    </row>
    <row r="53" spans="1:15">
      <c r="A53" s="74">
        <f>'Spring 2023'!A33</f>
        <v>30</v>
      </c>
      <c r="B53" t="str">
        <f>'Spring 2023'!B33</f>
        <v>EALN-1060 ELL 22 4/5 12 F2023SP</v>
      </c>
      <c r="C53" t="str">
        <f>'Spring 2023'!C33</f>
        <v>Activity 1.1*</v>
      </c>
      <c r="D53">
        <f>'Spring 2023'!D33</f>
        <v>20</v>
      </c>
      <c r="E53">
        <f>'Spring 2023'!E33</f>
        <v>1.536</v>
      </c>
      <c r="F53">
        <f>'Spring 2023'!F33</f>
        <v>12</v>
      </c>
      <c r="G53">
        <f>'Spring 2023'!G33</f>
        <v>8</v>
      </c>
      <c r="H53">
        <f>'Spring 2023'!H33</f>
        <v>96</v>
      </c>
      <c r="I53">
        <f>'Spring 2023'!I33</f>
        <v>7.6799999999999993E-2</v>
      </c>
      <c r="K53" s="78" t="s">
        <v>520</v>
      </c>
      <c r="O53" t="str">
        <f>'Spring 2023'!N33</f>
        <v>Lucas Neves</v>
      </c>
    </row>
    <row r="54" spans="1:15">
      <c r="A54" s="74">
        <f>'Spring 2023'!A34</f>
        <v>31</v>
      </c>
      <c r="B54" t="str">
        <f>'Spring 2023'!B34</f>
        <v>EALN-1060 ELL 21 4/5 9 F2023SP</v>
      </c>
      <c r="C54" t="str">
        <f>'Spring 2023'!C34</f>
        <v>Activity 1.1*</v>
      </c>
      <c r="D54">
        <f>'Spring 2023'!D34</f>
        <v>20</v>
      </c>
      <c r="E54">
        <f>'Spring 2023'!E34</f>
        <v>1.1519999999999999</v>
      </c>
      <c r="F54">
        <f>'Spring 2023'!F34</f>
        <v>9</v>
      </c>
      <c r="G54">
        <f>'Spring 2023'!G34</f>
        <v>8</v>
      </c>
      <c r="H54">
        <f>'Spring 2023'!H34</f>
        <v>72</v>
      </c>
      <c r="I54">
        <f>'Spring 2023'!I34</f>
        <v>5.7599999999999998E-2</v>
      </c>
      <c r="K54" s="78" t="s">
        <v>520</v>
      </c>
      <c r="O54" t="str">
        <f>'Spring 2023'!N34</f>
        <v>Chris Klassen</v>
      </c>
    </row>
    <row r="55" spans="1:15">
      <c r="A55" s="74">
        <f>'Spring 2023'!A35</f>
        <v>32</v>
      </c>
      <c r="B55" t="str">
        <f>'Spring 2023'!B35</f>
        <v>EALN-1060 ELL 4 P-CLB 1 9 F2023SP</v>
      </c>
      <c r="C55" t="str">
        <f>'Spring 2023'!C35</f>
        <v>Activity 1.0</v>
      </c>
      <c r="D55">
        <f>'Spring 2023'!D35</f>
        <v>20</v>
      </c>
      <c r="E55">
        <f>'Spring 2023'!E35</f>
        <v>1.1519999999999999</v>
      </c>
      <c r="F55">
        <f>'Spring 2023'!F35</f>
        <v>9</v>
      </c>
      <c r="G55">
        <f>'Spring 2023'!G35</f>
        <v>8</v>
      </c>
      <c r="H55">
        <f>'Spring 2023'!H35</f>
        <v>72</v>
      </c>
      <c r="I55">
        <f>'Spring 2023'!I35</f>
        <v>5.7599999999999998E-2</v>
      </c>
      <c r="K55" s="78" t="s">
        <v>502</v>
      </c>
      <c r="O55" t="str">
        <f>'Spring 2023'!N35</f>
        <v>TBD</v>
      </c>
    </row>
    <row r="56" spans="1:15">
      <c r="A56" s="74">
        <f>'Spring 2023'!A36</f>
        <v>33</v>
      </c>
      <c r="B56" t="str">
        <f>'Spring 2023'!B36</f>
        <v>EALN-1060 ELL 14 2/4L 3 F2023SP</v>
      </c>
      <c r="C56" t="str">
        <f>'Spring 2023'!C36</f>
        <v>Activity 1.1</v>
      </c>
      <c r="D56">
        <f>'Spring 2023'!D36</f>
        <v>20</v>
      </c>
      <c r="E56">
        <f>'Spring 2023'!E36</f>
        <v>0.38400000000000001</v>
      </c>
      <c r="F56">
        <f>'Spring 2023'!F36</f>
        <v>3</v>
      </c>
      <c r="G56">
        <f>'Spring 2023'!G36</f>
        <v>8</v>
      </c>
      <c r="H56">
        <f>'Spring 2023'!H36</f>
        <v>24</v>
      </c>
      <c r="I56">
        <f>'Spring 2023'!I36</f>
        <v>1.9199999999999998E-2</v>
      </c>
      <c r="K56" s="78" t="s">
        <v>502</v>
      </c>
      <c r="O56" t="str">
        <f>'Spring 2023'!N36</f>
        <v>Morgan Melnychuk</v>
      </c>
    </row>
    <row r="57" spans="1:15">
      <c r="A57" s="74">
        <f>'Spring 2023'!A37</f>
        <v>34</v>
      </c>
      <c r="B57" t="str">
        <f>'Spring 2023'!B37</f>
        <v>SEMR-9602 01 F2023SP</v>
      </c>
      <c r="C57" t="str">
        <f>'Spring 2023'!C37</f>
        <v>Activity 1.1*</v>
      </c>
      <c r="D57">
        <f>'Spring 2023'!D37</f>
        <v>30</v>
      </c>
      <c r="E57">
        <f>'Spring 2023'!E37</f>
        <v>0.28799999999999998</v>
      </c>
      <c r="F57">
        <f>'Spring 2023'!F37</f>
        <v>12</v>
      </c>
      <c r="G57">
        <f>'Spring 2023'!G37</f>
        <v>1</v>
      </c>
      <c r="H57">
        <f>'Spring 2023'!H37</f>
        <v>12</v>
      </c>
      <c r="I57">
        <f>'Spring 2023'!I37</f>
        <v>9.5999999999999992E-3</v>
      </c>
      <c r="K57" s="78" t="s">
        <v>502</v>
      </c>
      <c r="O57" t="str">
        <f>'Spring 2023'!N37</f>
        <v>Ingrid Porter/Larissa Klymkiw</v>
      </c>
    </row>
    <row r="58" spans="1:15">
      <c r="A58" s="74">
        <f>'Spring 2023'!A38</f>
        <v>35</v>
      </c>
      <c r="B58" t="str">
        <f>'Spring 2023'!B38</f>
        <v>SEMR-9602 02 F2023SP</v>
      </c>
      <c r="C58" t="str">
        <f>'Spring 2023'!C38</f>
        <v>Activity 1.1*</v>
      </c>
      <c r="D58">
        <f>'Spring 2023'!D38</f>
        <v>30</v>
      </c>
      <c r="E58">
        <f>'Spring 2023'!E38</f>
        <v>0.28799999999999998</v>
      </c>
      <c r="F58">
        <f>'Spring 2023'!F38</f>
        <v>12</v>
      </c>
      <c r="G58">
        <f>'Spring 2023'!G38</f>
        <v>1</v>
      </c>
      <c r="H58">
        <f>'Spring 2023'!H38</f>
        <v>12</v>
      </c>
      <c r="I58">
        <f>'Spring 2023'!I38</f>
        <v>9.5999999999999992E-3</v>
      </c>
      <c r="K58" s="78" t="s">
        <v>502</v>
      </c>
      <c r="O58" t="str">
        <f>'Spring 2023'!N38</f>
        <v>Ingrid Porter/Larissa Klymkiw</v>
      </c>
    </row>
    <row r="59" spans="1:15">
      <c r="A59" s="74">
        <f>'Spring 2023'!A39</f>
        <v>36</v>
      </c>
      <c r="B59" t="str">
        <f>'Spring 2023'!B39</f>
        <v>SEMR-9602 03 F2023SP</v>
      </c>
      <c r="C59" t="str">
        <f>'Spring 2023'!C39</f>
        <v>Activity 1.1*</v>
      </c>
      <c r="D59">
        <f>'Spring 2023'!D39</f>
        <v>30</v>
      </c>
      <c r="E59">
        <f>'Spring 2023'!E39</f>
        <v>0.28799999999999998</v>
      </c>
      <c r="F59">
        <f>'Spring 2023'!F39</f>
        <v>12</v>
      </c>
      <c r="G59">
        <f>'Spring 2023'!G39</f>
        <v>1</v>
      </c>
      <c r="H59">
        <f>'Spring 2023'!H39</f>
        <v>12</v>
      </c>
      <c r="I59">
        <f>'Spring 2023'!I39</f>
        <v>9.5999999999999992E-3</v>
      </c>
      <c r="K59" s="78" t="s">
        <v>502</v>
      </c>
      <c r="O59" t="str">
        <f>'Spring 2023'!N39</f>
        <v>Ingrid Porter/Larissa Klymkiw</v>
      </c>
    </row>
    <row r="60" spans="1:15">
      <c r="A60" s="74">
        <f>'Spring 2023'!A40</f>
        <v>37</v>
      </c>
      <c r="B60" t="str">
        <f>'Spring 2023'!B40</f>
        <v>SEMR-9602 04 F2023SP</v>
      </c>
      <c r="C60" t="str">
        <f>'Spring 2023'!C40</f>
        <v>Activity 1.1*</v>
      </c>
      <c r="D60">
        <f>'Spring 2023'!D40</f>
        <v>30</v>
      </c>
      <c r="E60">
        <f>'Spring 2023'!E40</f>
        <v>0.28799999999999998</v>
      </c>
      <c r="F60">
        <f>'Spring 2023'!F40</f>
        <v>12</v>
      </c>
      <c r="G60">
        <f>'Spring 2023'!G40</f>
        <v>1</v>
      </c>
      <c r="H60">
        <f>'Spring 2023'!H40</f>
        <v>12</v>
      </c>
      <c r="I60">
        <f>'Spring 2023'!I40</f>
        <v>9.5999999999999992E-3</v>
      </c>
      <c r="K60" s="78" t="s">
        <v>502</v>
      </c>
      <c r="O60" t="str">
        <f>'Spring 2023'!N40</f>
        <v>Ingrid Porter/Larissa Klymkiw</v>
      </c>
    </row>
    <row r="61" spans="1:15">
      <c r="A61" s="74">
        <f>'Spring 2023'!A41</f>
        <v>38</v>
      </c>
      <c r="B61" t="str">
        <f>'Spring 2023'!B41</f>
        <v>SEMR-9602 05 F2023SP</v>
      </c>
      <c r="C61" t="str">
        <f>'Spring 2023'!C41</f>
        <v>Activity 1.1*</v>
      </c>
      <c r="D61">
        <f>'Spring 2023'!D41</f>
        <v>30</v>
      </c>
      <c r="E61">
        <f>'Spring 2023'!E41</f>
        <v>0.28799999999999998</v>
      </c>
      <c r="F61">
        <f>'Spring 2023'!F41</f>
        <v>12</v>
      </c>
      <c r="G61">
        <f>'Spring 2023'!G41</f>
        <v>1</v>
      </c>
      <c r="H61">
        <f>'Spring 2023'!H41</f>
        <v>12</v>
      </c>
      <c r="I61">
        <f>'Spring 2023'!I41</f>
        <v>9.5999999999999992E-3</v>
      </c>
      <c r="K61" s="78" t="s">
        <v>502</v>
      </c>
      <c r="O61" t="str">
        <f>'Spring 2023'!N41</f>
        <v>Ingrid Porter/Larissa Klymkiw</v>
      </c>
    </row>
    <row r="62" spans="1:15">
      <c r="A62" s="74" t="str">
        <f>'Spring 2023'!A42</f>
        <v>AM8-39</v>
      </c>
      <c r="B62" t="str">
        <f>'Spring 2023'!B42</f>
        <v>CIENF Pronunciation 7/8 6 F2023SP</v>
      </c>
      <c r="C62" t="str">
        <f>'Spring 2023'!C42</f>
        <v>Activity 1.1**</v>
      </c>
      <c r="D62">
        <f>'Spring 2023'!D42</f>
        <v>16</v>
      </c>
      <c r="E62">
        <f>'Spring 2023'!E42</f>
        <v>1.2287999999999999</v>
      </c>
      <c r="F62">
        <f>'Spring 2023'!F42</f>
        <v>6</v>
      </c>
      <c r="G62">
        <f>'Spring 2023'!G42</f>
        <v>16</v>
      </c>
      <c r="H62">
        <f>'Spring 2023'!H42</f>
        <v>96</v>
      </c>
      <c r="I62">
        <f>'Spring 2023'!I42</f>
        <v>7.6799999999999993E-2</v>
      </c>
      <c r="K62" s="78" t="s">
        <v>521</v>
      </c>
      <c r="O62" t="str">
        <f>'Spring 2023'!N42</f>
        <v>Didn't run until Aug 28</v>
      </c>
    </row>
    <row r="63" spans="1:15">
      <c r="A63" s="74" t="str">
        <f>'Spring 2023'!A43</f>
        <v>AM8-40</v>
      </c>
      <c r="B63" t="str">
        <f>'Spring 2023'!B43</f>
        <v>CIENF CELBAN-Read 7/8 4 F2023SP</v>
      </c>
      <c r="C63" t="str">
        <f>'Spring 2023'!C43</f>
        <v>Activity 1.1**</v>
      </c>
      <c r="D63">
        <f>'Spring 2023'!D43</f>
        <v>16</v>
      </c>
      <c r="E63">
        <f>'Spring 2023'!E43</f>
        <v>0.25600000000000001</v>
      </c>
      <c r="F63">
        <f>'Spring 2023'!F43</f>
        <v>4</v>
      </c>
      <c r="G63">
        <f>'Spring 2023'!G43</f>
        <v>5</v>
      </c>
      <c r="H63">
        <f>'Spring 2023'!H43</f>
        <v>20</v>
      </c>
      <c r="I63">
        <f>'Spring 2023'!I43</f>
        <v>1.6E-2</v>
      </c>
      <c r="K63" s="78" t="s">
        <v>521</v>
      </c>
      <c r="O63" t="str">
        <f>'Spring 2023'!N43</f>
        <v>Amrita Gill</v>
      </c>
    </row>
    <row r="64" spans="1:15">
      <c r="A64" s="74" t="str">
        <f>'Spring 2023'!A44</f>
        <v>AM8-41</v>
      </c>
      <c r="B64" t="str">
        <f>'Spring 2023'!B44</f>
        <v>CIENF CELBAN-Write1 7/8 5 F2023SP</v>
      </c>
      <c r="C64" t="str">
        <f>'Spring 2023'!C44</f>
        <v>Activity 1.1**</v>
      </c>
      <c r="D64">
        <f>'Spring 2023'!D44</f>
        <v>16</v>
      </c>
      <c r="E64">
        <f>'Spring 2023'!E44</f>
        <v>0.44800000000000006</v>
      </c>
      <c r="F64">
        <f>'Spring 2023'!F44</f>
        <v>5</v>
      </c>
      <c r="G64">
        <f>'Spring 2023'!G44</f>
        <v>7</v>
      </c>
      <c r="H64">
        <f>'Spring 2023'!H44</f>
        <v>35</v>
      </c>
      <c r="I64">
        <f>'Spring 2023'!I44</f>
        <v>2.8000000000000004E-2</v>
      </c>
      <c r="K64" s="78" t="s">
        <v>521</v>
      </c>
      <c r="O64" t="str">
        <f>'Spring 2023'!N44</f>
        <v>Amrita Gill</v>
      </c>
    </row>
    <row r="65" spans="1:15">
      <c r="A65" s="74" t="str">
        <f>'Spring 2023'!A45</f>
        <v>AM8-42</v>
      </c>
      <c r="B65" t="str">
        <f>'Spring 2023'!B45</f>
        <v>CIENF CELBAN-Listen1 7/8 4 F2023SP</v>
      </c>
      <c r="C65" t="str">
        <f>'Spring 2023'!C45</f>
        <v>Activity 1.1**</v>
      </c>
      <c r="D65">
        <f>'Spring 2023'!D45</f>
        <v>16</v>
      </c>
      <c r="E65">
        <f>'Spring 2023'!E45</f>
        <v>0.25600000000000001</v>
      </c>
      <c r="F65">
        <f>'Spring 2023'!F45</f>
        <v>4</v>
      </c>
      <c r="G65">
        <f>'Spring 2023'!G45</f>
        <v>5</v>
      </c>
      <c r="H65">
        <f>'Spring 2023'!H45</f>
        <v>20</v>
      </c>
      <c r="I65">
        <f>'Spring 2023'!I45</f>
        <v>1.6E-2</v>
      </c>
      <c r="K65" s="78" t="s">
        <v>521</v>
      </c>
      <c r="O65" t="str">
        <f>'Spring 2023'!N45</f>
        <v>Clayton Lorraine</v>
      </c>
    </row>
    <row r="66" spans="1:15">
      <c r="A66" s="74" t="str">
        <f>'Spring 2023'!A46</f>
        <v>AM8-43</v>
      </c>
      <c r="B66" t="str">
        <f>'Spring 2023'!B46</f>
        <v>CIENF CELBAN-Listen1 7/8  F2023W2</v>
      </c>
      <c r="C66" t="str">
        <f>'Spring 2023'!C46</f>
        <v>Activity 1.1**</v>
      </c>
      <c r="D66">
        <f>'Spring 2023'!D46</f>
        <v>16</v>
      </c>
      <c r="E66">
        <f>'Spring 2023'!E46</f>
        <v>0.25600000000000001</v>
      </c>
      <c r="F66">
        <f>'Spring 2023'!F46</f>
        <v>4</v>
      </c>
      <c r="G66">
        <f>'Spring 2023'!G46</f>
        <v>5</v>
      </c>
      <c r="H66">
        <f>'Spring 2023'!H46</f>
        <v>20</v>
      </c>
      <c r="I66">
        <f>'Spring 2023'!I46</f>
        <v>1.6E-2</v>
      </c>
      <c r="K66" s="78" t="s">
        <v>521</v>
      </c>
      <c r="O66" t="str">
        <f>'Spring 2023'!N46</f>
        <v>Clayton Lorraine</v>
      </c>
    </row>
    <row r="67" spans="1:15">
      <c r="A67" s="74" t="str">
        <f>'Spring 2023'!A47</f>
        <v>AM8-44</v>
      </c>
      <c r="B67" t="str">
        <f>'Spring 2023'!B47</f>
        <v>CIENF CELBAN-Write2 7/8 5 F2023SP</v>
      </c>
      <c r="C67" t="str">
        <f>'Spring 2023'!C47</f>
        <v>Activity 1.1**</v>
      </c>
      <c r="D67">
        <f>'Spring 2023'!D47</f>
        <v>16</v>
      </c>
      <c r="E67">
        <f>'Spring 2023'!E47</f>
        <v>0.44800000000000006</v>
      </c>
      <c r="F67">
        <f>'Spring 2023'!F47</f>
        <v>5</v>
      </c>
      <c r="G67">
        <f>'Spring 2023'!G47</f>
        <v>7</v>
      </c>
      <c r="H67">
        <f>'Spring 2023'!H47</f>
        <v>35</v>
      </c>
      <c r="I67">
        <f>'Spring 2023'!I47</f>
        <v>2.8000000000000004E-2</v>
      </c>
      <c r="K67" s="78" t="s">
        <v>521</v>
      </c>
      <c r="O67" t="str">
        <f>'Spring 2023'!N47</f>
        <v>Amrita Gill</v>
      </c>
    </row>
    <row r="68" spans="1:15">
      <c r="A68" s="74" t="str">
        <f>'Spring 2023'!A48</f>
        <v>AM8-45</v>
      </c>
      <c r="B68" t="str">
        <f>'Spring 2023'!B48</f>
        <v>CIENF CELBAN-Speak1 7/8 6 F2023SP</v>
      </c>
      <c r="C68" t="str">
        <f>'Spring 2023'!C48</f>
        <v>Activity 1.1**</v>
      </c>
      <c r="D68">
        <f>'Spring 2023'!D48</f>
        <v>16</v>
      </c>
      <c r="E68">
        <f>'Spring 2023'!E48</f>
        <v>0.62720000000000009</v>
      </c>
      <c r="F68">
        <f>'Spring 2023'!F48</f>
        <v>7</v>
      </c>
      <c r="G68">
        <f>'Spring 2023'!G48</f>
        <v>7</v>
      </c>
      <c r="H68">
        <f>'Spring 2023'!H48</f>
        <v>49</v>
      </c>
      <c r="I68">
        <f>'Spring 2023'!I48</f>
        <v>3.9200000000000006E-2</v>
      </c>
      <c r="K68" s="78" t="s">
        <v>521</v>
      </c>
      <c r="O68" t="str">
        <f>'Spring 2023'!N48</f>
        <v>Amy Armstrong</v>
      </c>
    </row>
    <row r="69" spans="1:15">
      <c r="A69" s="74" t="str">
        <f>'Spring 2023'!A49</f>
        <v>AM8-46</v>
      </c>
      <c r="B69" t="str">
        <f>'Spring 2023'!B49</f>
        <v>CIENF CELBAN-Speak1 7/8 F2023W2</v>
      </c>
      <c r="C69" t="str">
        <f>'Spring 2023'!C49</f>
        <v>Activity 1.1**</v>
      </c>
      <c r="D69">
        <f>'Spring 2023'!D49</f>
        <v>16</v>
      </c>
      <c r="E69">
        <f>'Spring 2023'!E49</f>
        <v>0.62720000000000009</v>
      </c>
      <c r="F69">
        <f>'Spring 2023'!F49</f>
        <v>7</v>
      </c>
      <c r="G69">
        <f>'Spring 2023'!G49</f>
        <v>7</v>
      </c>
      <c r="H69">
        <f>'Spring 2023'!H49</f>
        <v>49</v>
      </c>
      <c r="I69">
        <f>'Spring 2023'!I49</f>
        <v>3.9200000000000006E-2</v>
      </c>
      <c r="K69" s="78" t="s">
        <v>521</v>
      </c>
      <c r="O69" t="str">
        <f>'Spring 2023'!N49</f>
        <v>Amy Armstrong</v>
      </c>
    </row>
    <row r="70" spans="1:15">
      <c r="A70" s="74" t="str">
        <f>'Spring 2023'!A50</f>
        <v>AM8-47</v>
      </c>
      <c r="B70" t="str">
        <f>'Spring 2023'!B50</f>
        <v>CIENF Workshop OpLet_7/8  F2023W2</v>
      </c>
      <c r="C70" t="str">
        <f>'Spring 2023'!C50</f>
        <v>Activity 1.1**</v>
      </c>
      <c r="D70">
        <f>'Spring 2023'!D50</f>
        <v>16</v>
      </c>
      <c r="E70">
        <f>'Spring 2023'!E50</f>
        <v>7.6799999999999993E-2</v>
      </c>
      <c r="F70">
        <f>'Spring 2023'!F50</f>
        <v>3</v>
      </c>
      <c r="G70">
        <f>'Spring 2023'!G50</f>
        <v>2</v>
      </c>
      <c r="H70">
        <f>'Spring 2023'!H50</f>
        <v>6</v>
      </c>
      <c r="I70">
        <f>'Spring 2023'!I50</f>
        <v>4.7999999999999996E-3</v>
      </c>
      <c r="K70" s="78" t="s">
        <v>521</v>
      </c>
    </row>
    <row r="71" spans="1:15">
      <c r="A71" s="74" t="str">
        <f>'Spring 2023'!A51</f>
        <v>AM8-48</v>
      </c>
      <c r="B71" t="str">
        <f>'Spring 2023'!B51</f>
        <v>CIENF Workshop NarRep_7/8  F2023W2</v>
      </c>
      <c r="C71" t="str">
        <f>'Spring 2023'!C51</f>
        <v>Activity 1.1**</v>
      </c>
      <c r="D71">
        <f>'Spring 2023'!D51</f>
        <v>16</v>
      </c>
      <c r="E71">
        <f>'Spring 2023'!E51</f>
        <v>3.8399999999999997E-2</v>
      </c>
      <c r="F71">
        <f>'Spring 2023'!F51</f>
        <v>3</v>
      </c>
      <c r="G71">
        <f>'Spring 2023'!G51</f>
        <v>1</v>
      </c>
      <c r="H71">
        <f>'Spring 2023'!H51</f>
        <v>3</v>
      </c>
      <c r="I71">
        <f>'Spring 2023'!I51</f>
        <v>2.3999999999999998E-3</v>
      </c>
      <c r="K71" s="78" t="s">
        <v>521</v>
      </c>
    </row>
    <row r="72" spans="1:15">
      <c r="A72" s="74" t="str">
        <f>'Spring 2023'!A52</f>
        <v>AM8-49</v>
      </c>
      <c r="B72" t="str">
        <f>'Spring 2023'!B52</f>
        <v>CIENF Workshop Talk_7/8  F2023W2</v>
      </c>
      <c r="C72" t="str">
        <f>'Spring 2023'!C52</f>
        <v>Activity 1.1**</v>
      </c>
      <c r="D72">
        <f>'Spring 2023'!D52</f>
        <v>16</v>
      </c>
      <c r="E72">
        <f>'Spring 2023'!E52</f>
        <v>2.5600000000000001E-2</v>
      </c>
      <c r="F72">
        <f>'Spring 2023'!F52</f>
        <v>2</v>
      </c>
      <c r="G72">
        <f>'Spring 2023'!G52</f>
        <v>1</v>
      </c>
      <c r="H72">
        <f>'Spring 2023'!H52</f>
        <v>2</v>
      </c>
      <c r="I72">
        <f>'Spring 2023'!I52</f>
        <v>1.6000000000000001E-3</v>
      </c>
      <c r="K72" s="78" t="s">
        <v>521</v>
      </c>
    </row>
    <row r="73" spans="1:15">
      <c r="A73" s="74" t="str">
        <f>'Spring 2023'!A53</f>
        <v>AM8-50</v>
      </c>
      <c r="B73" t="str">
        <f>'Spring 2023'!B53</f>
        <v>CIENF Workshop OpLet_2_7/8  F2023W2</v>
      </c>
      <c r="C73" t="str">
        <f>'Spring 2023'!C53</f>
        <v>Activity 1.1**</v>
      </c>
      <c r="D73">
        <f>'Spring 2023'!D53</f>
        <v>16</v>
      </c>
      <c r="E73">
        <f>'Spring 2023'!E53</f>
        <v>3.8399999999999997E-2</v>
      </c>
      <c r="F73">
        <f>'Spring 2023'!F53</f>
        <v>3</v>
      </c>
      <c r="G73">
        <f>'Spring 2023'!G53</f>
        <v>1</v>
      </c>
      <c r="H73">
        <f>'Spring 2023'!H53</f>
        <v>3</v>
      </c>
      <c r="I73">
        <f>'Spring 2023'!I53</f>
        <v>2.3999999999999998E-3</v>
      </c>
      <c r="K73" s="78" t="s">
        <v>521</v>
      </c>
    </row>
    <row r="74" spans="1:15">
      <c r="A74" s="74" t="str">
        <f>'Spring 2023'!A54</f>
        <v>AM8-51</v>
      </c>
      <c r="B74" t="str">
        <f>'Spring 2023'!B54</f>
        <v>CIENF Workshop NarRep_2_7/8  F2023W2</v>
      </c>
      <c r="C74" t="str">
        <f>'Spring 2023'!C54</f>
        <v>Activity 1.1**</v>
      </c>
      <c r="D74">
        <f>'Spring 2023'!D54</f>
        <v>16</v>
      </c>
      <c r="E74">
        <f>'Spring 2023'!E54</f>
        <v>3.8399999999999997E-2</v>
      </c>
      <c r="F74">
        <f>'Spring 2023'!F54</f>
        <v>3</v>
      </c>
      <c r="G74">
        <f>'Spring 2023'!G54</f>
        <v>1</v>
      </c>
      <c r="H74">
        <f>'Spring 2023'!H54</f>
        <v>3</v>
      </c>
      <c r="I74">
        <f>'Spring 2023'!I54</f>
        <v>2.3999999999999998E-3</v>
      </c>
      <c r="K74" s="78" t="s">
        <v>521</v>
      </c>
      <c r="L74" s="72"/>
    </row>
    <row r="75" spans="1:15">
      <c r="A75" s="74" t="str">
        <f>'Spring 2023'!A55</f>
        <v>AM8-52</v>
      </c>
      <c r="B75" t="str">
        <f>'Spring 2023'!B55</f>
        <v>CIENF Workshop Talk_2_7/8  F2023W2</v>
      </c>
      <c r="C75" t="str">
        <f>'Spring 2023'!C55</f>
        <v>Activity 1.1**</v>
      </c>
      <c r="D75">
        <f>'Spring 2023'!D55</f>
        <v>16</v>
      </c>
      <c r="E75">
        <f>'Spring 2023'!E55</f>
        <v>2.5600000000000001E-2</v>
      </c>
      <c r="F75">
        <f>'Spring 2023'!F55</f>
        <v>2</v>
      </c>
      <c r="G75">
        <f>'Spring 2023'!G55</f>
        <v>1</v>
      </c>
      <c r="H75">
        <f>'Spring 2023'!H55</f>
        <v>2</v>
      </c>
      <c r="I75">
        <f>'Spring 2023'!I55</f>
        <v>1.6000000000000001E-3</v>
      </c>
      <c r="K75" s="78" t="s">
        <v>521</v>
      </c>
      <c r="L75" s="72"/>
    </row>
    <row r="76" spans="1:15">
      <c r="A76" s="74" t="str">
        <f>'Spring 2023'!A56</f>
        <v>AM8-53</v>
      </c>
      <c r="B76" t="str">
        <f>'Spring 2023'!B56</f>
        <v>CIENF Workshop OpLet_1_ 7/8  F2023SP</v>
      </c>
      <c r="C76" t="str">
        <f>'Spring 2023'!C56</f>
        <v>Activity 1.1**</v>
      </c>
      <c r="D76">
        <f>'Spring 2023'!D56</f>
        <v>16</v>
      </c>
      <c r="E76">
        <f>'Spring 2023'!E56</f>
        <v>3.8399999999999997E-2</v>
      </c>
      <c r="F76">
        <f>'Spring 2023'!F56</f>
        <v>3</v>
      </c>
      <c r="G76">
        <f>'Spring 2023'!G56</f>
        <v>1</v>
      </c>
      <c r="H76">
        <f>'Spring 2023'!H56</f>
        <v>3</v>
      </c>
      <c r="I76">
        <f>'Spring 2023'!I56</f>
        <v>2.3999999999999998E-3</v>
      </c>
      <c r="K76" s="78" t="s">
        <v>521</v>
      </c>
      <c r="L76" s="72"/>
    </row>
    <row r="77" spans="1:15">
      <c r="A77" s="74" t="str">
        <f>'Spring 2023'!A57</f>
        <v>AM8-54</v>
      </c>
      <c r="B77" t="str">
        <f>'Spring 2023'!B57</f>
        <v>CIENF Workshop NarRep_1_ 7/8  F2023SP</v>
      </c>
      <c r="C77" t="str">
        <f>'Spring 2023'!C57</f>
        <v>Activity 1.1**</v>
      </c>
      <c r="D77">
        <f>'Spring 2023'!D57</f>
        <v>16</v>
      </c>
      <c r="E77">
        <f>'Spring 2023'!E57</f>
        <v>3.8399999999999997E-2</v>
      </c>
      <c r="F77">
        <f>'Spring 2023'!F57</f>
        <v>3</v>
      </c>
      <c r="G77">
        <f>'Spring 2023'!G57</f>
        <v>1</v>
      </c>
      <c r="H77">
        <f>'Spring 2023'!H57</f>
        <v>3</v>
      </c>
      <c r="I77">
        <f>'Spring 2023'!I57</f>
        <v>2.3999999999999998E-3</v>
      </c>
      <c r="K77" s="78" t="s">
        <v>521</v>
      </c>
      <c r="L77" s="72"/>
    </row>
    <row r="78" spans="1:15">
      <c r="A78" s="74" t="str">
        <f>'Spring 2023'!A58</f>
        <v>AM8-55</v>
      </c>
      <c r="B78" t="str">
        <f>'Spring 2023'!B58</f>
        <v>CIENF Workshop Talk_1_ 7/8  F2023SP</v>
      </c>
      <c r="C78" t="str">
        <f>'Spring 2023'!C58</f>
        <v>Activity 1.1**</v>
      </c>
      <c r="D78">
        <f>'Spring 2023'!D58</f>
        <v>16</v>
      </c>
      <c r="E78">
        <f>'Spring 2023'!E58</f>
        <v>2.5600000000000001E-2</v>
      </c>
      <c r="F78">
        <f>'Spring 2023'!F58</f>
        <v>2</v>
      </c>
      <c r="G78">
        <f>'Spring 2023'!G58</f>
        <v>1</v>
      </c>
      <c r="H78">
        <f>'Spring 2023'!H58</f>
        <v>2</v>
      </c>
      <c r="I78">
        <f>'Spring 2023'!I58</f>
        <v>1.6000000000000001E-3</v>
      </c>
      <c r="K78" s="78" t="s">
        <v>521</v>
      </c>
      <c r="L78" s="72"/>
    </row>
    <row r="79" spans="1:15">
      <c r="A79" s="74" t="str">
        <f>'Spring 2023'!A59</f>
        <v>AM8-56</v>
      </c>
      <c r="B79" t="str">
        <f>'Spring 2023'!B59</f>
        <v>CIENF - Onboarding SEM</v>
      </c>
      <c r="C79" t="str">
        <f>'Spring 2023'!C59</f>
        <v>Activity 1.1*</v>
      </c>
      <c r="D79">
        <f>'Spring 2023'!D59</f>
        <v>16</v>
      </c>
      <c r="E79">
        <f>'Spring 2023'!E59</f>
        <v>3.8399999999999997E-2</v>
      </c>
      <c r="F79">
        <f>'Spring 2023'!F59</f>
        <v>3</v>
      </c>
      <c r="G79">
        <f>'Spring 2023'!G59</f>
        <v>1</v>
      </c>
      <c r="H79">
        <f>'Spring 2023'!H59</f>
        <v>3</v>
      </c>
      <c r="I79">
        <f>'Spring 2023'!I59</f>
        <v>2.3999999999999998E-3</v>
      </c>
      <c r="K79" s="78" t="s">
        <v>521</v>
      </c>
      <c r="L79" s="72"/>
    </row>
    <row r="80" spans="1:15">
      <c r="B80" s="85"/>
      <c r="C80" s="85"/>
      <c r="D80" s="85"/>
      <c r="E80" s="85"/>
      <c r="F80" s="85"/>
      <c r="G80" s="85"/>
      <c r="H80" s="85"/>
      <c r="I80" s="85"/>
      <c r="J80" s="86"/>
      <c r="K80" s="86"/>
    </row>
    <row r="81" spans="1:9">
      <c r="A81" s="75" cm="1">
        <f t="array" ref="A81:I81">'Summer 2023'!A4:I4</f>
        <v>100</v>
      </c>
      <c r="B81" t="str">
        <v>EEASF-WPG_4 3/4 1 F2023SU Talk (S&amp;L1)</v>
      </c>
      <c r="C81" t="str">
        <v>Activity 1.1</v>
      </c>
      <c r="D81">
        <v>20</v>
      </c>
      <c r="E81">
        <v>0.19200000000000003</v>
      </c>
      <c r="F81">
        <v>4</v>
      </c>
      <c r="G81">
        <v>3</v>
      </c>
      <c r="H81">
        <v>12</v>
      </c>
      <c r="I81">
        <v>9.5999999999999992E-3</v>
      </c>
    </row>
    <row r="82" spans="1:9">
      <c r="A82" s="75" cm="1">
        <f t="array" ref="A82:I82">'Summer 2023'!A5:I5</f>
        <v>101</v>
      </c>
      <c r="B82" t="str">
        <v>EEASF-WPG_4 5/6  2 F2023SU Talk</v>
      </c>
      <c r="C82" t="str">
        <v>Activity 1.1</v>
      </c>
      <c r="D82">
        <v>20</v>
      </c>
      <c r="E82">
        <v>0.19200000000000003</v>
      </c>
      <c r="F82">
        <v>4</v>
      </c>
      <c r="G82">
        <v>3</v>
      </c>
      <c r="H82">
        <v>12</v>
      </c>
      <c r="I82">
        <v>9.5999999999999992E-3</v>
      </c>
    </row>
    <row r="83" spans="1:9">
      <c r="A83" s="75" cm="1">
        <f t="array" ref="A83:I83">'Summer 2023'!A6:I6</f>
        <v>102</v>
      </c>
      <c r="B83" t="str">
        <v>EEASF-WPG_4 3/4  3 F2023SU Talk</v>
      </c>
      <c r="C83" t="str">
        <v>Activity 1.1</v>
      </c>
      <c r="D83">
        <v>20</v>
      </c>
      <c r="E83">
        <v>0.19200000000000003</v>
      </c>
      <c r="F83">
        <v>4</v>
      </c>
      <c r="G83">
        <v>3</v>
      </c>
      <c r="H83">
        <v>12</v>
      </c>
      <c r="I83">
        <v>9.5999999999999992E-3</v>
      </c>
    </row>
    <row r="84" spans="1:9">
      <c r="A84" s="75" cm="1">
        <f t="array" ref="A84:I84">'Summer 2023'!A7:I7</f>
        <v>103</v>
      </c>
      <c r="B84" t="str">
        <v>EEASF-WPG_4 7/8  4 F2023SU Talk</v>
      </c>
      <c r="C84" t="str">
        <v>Activity 1.1</v>
      </c>
      <c r="D84">
        <v>20</v>
      </c>
      <c r="E84">
        <v>0.19200000000000003</v>
      </c>
      <c r="F84">
        <v>4</v>
      </c>
      <c r="G84">
        <v>3</v>
      </c>
      <c r="H84">
        <v>12</v>
      </c>
      <c r="I84">
        <v>9.5999999999999992E-3</v>
      </c>
    </row>
    <row r="85" spans="1:9">
      <c r="A85" s="75" cm="1">
        <f t="array" ref="A85:I85">'Summer 2023'!A8:I8</f>
        <v>104</v>
      </c>
      <c r="B85" t="str">
        <v>EEASF-WPG_4 5/6  5 F2023SU Talk</v>
      </c>
      <c r="C85" t="str">
        <v>Activity 1.1</v>
      </c>
      <c r="D85">
        <v>20</v>
      </c>
      <c r="E85">
        <v>0.19200000000000003</v>
      </c>
      <c r="F85">
        <v>4</v>
      </c>
      <c r="G85">
        <v>3</v>
      </c>
      <c r="H85">
        <v>12</v>
      </c>
      <c r="I85">
        <v>9.5999999999999992E-3</v>
      </c>
    </row>
    <row r="86" spans="1:9">
      <c r="A86" s="75" cm="1">
        <f t="array" ref="A86:I86">'Summer 2023'!A9:I9</f>
        <v>105</v>
      </c>
      <c r="B86" t="str">
        <v>EEASF-WPG_4 5/6  6 F2023SU Talk</v>
      </c>
      <c r="C86" t="str">
        <v>Activity 1.1</v>
      </c>
      <c r="D86">
        <v>20</v>
      </c>
      <c r="E86">
        <v>0.19200000000000003</v>
      </c>
      <c r="F86">
        <v>4</v>
      </c>
      <c r="G86">
        <v>3</v>
      </c>
      <c r="H86">
        <v>12</v>
      </c>
      <c r="I86">
        <v>9.5999999999999992E-3</v>
      </c>
    </row>
    <row r="87" spans="1:9">
      <c r="A87" s="75" cm="1">
        <f t="array" ref="A87:I87">'Summer 2023'!A10:I10</f>
        <v>106</v>
      </c>
      <c r="B87" t="str">
        <v>EEASF-WPG_4 5/6  7 F2023SU Talk</v>
      </c>
      <c r="C87" t="str">
        <v>Activity 1.1</v>
      </c>
      <c r="D87">
        <v>20</v>
      </c>
      <c r="E87">
        <v>0.19200000000000003</v>
      </c>
      <c r="F87">
        <v>4</v>
      </c>
      <c r="G87">
        <v>3</v>
      </c>
      <c r="H87">
        <v>12</v>
      </c>
      <c r="I87">
        <v>9.5999999999999992E-3</v>
      </c>
    </row>
    <row r="88" spans="1:9">
      <c r="A88" s="75" cm="1">
        <f t="array" ref="A88:I88">'Summer 2023'!A11:I11</f>
        <v>107</v>
      </c>
      <c r="B88" t="str">
        <v>EEASF-WPG_4 3/4  8 F2023SU Talk</v>
      </c>
      <c r="C88" t="str">
        <v>Activity 1.1</v>
      </c>
      <c r="D88">
        <v>20</v>
      </c>
      <c r="E88">
        <v>0.19200000000000003</v>
      </c>
      <c r="F88">
        <v>4</v>
      </c>
      <c r="G88">
        <v>3</v>
      </c>
      <c r="H88">
        <v>12</v>
      </c>
      <c r="I88">
        <v>9.5999999999999992E-3</v>
      </c>
    </row>
    <row r="89" spans="1:9">
      <c r="A89" s="75" cm="1">
        <f t="array" ref="A89:I89">'Summer 2023'!A12:I12</f>
        <v>108</v>
      </c>
      <c r="B89" t="str">
        <v>EEASF-WPG_4 7/8  9 F2023SU Talk</v>
      </c>
      <c r="C89" t="str">
        <v>Activity 1.1</v>
      </c>
      <c r="D89">
        <v>20</v>
      </c>
      <c r="E89">
        <v>0.19200000000000003</v>
      </c>
      <c r="F89">
        <v>4</v>
      </c>
      <c r="G89">
        <v>3</v>
      </c>
      <c r="H89">
        <v>12</v>
      </c>
      <c r="I89">
        <v>9.5999999999999992E-3</v>
      </c>
    </row>
    <row r="90" spans="1:9">
      <c r="A90" s="75" cm="1">
        <f t="array" ref="A90:I90">'Summer 2023'!A13:I13</f>
        <v>109</v>
      </c>
      <c r="B90" t="str">
        <v>EEASF-WPG_4 7/8  10 F2023SU Talk</v>
      </c>
      <c r="C90" t="str">
        <v>Activity 1.1</v>
      </c>
      <c r="D90">
        <v>20</v>
      </c>
      <c r="E90">
        <v>0.19200000000000003</v>
      </c>
      <c r="F90">
        <v>4</v>
      </c>
      <c r="G90">
        <v>3</v>
      </c>
      <c r="H90">
        <v>12</v>
      </c>
      <c r="I90">
        <v>9.5999999999999992E-3</v>
      </c>
    </row>
    <row r="91" spans="1:9">
      <c r="A91" s="75" cm="1">
        <f t="array" ref="A91:I91">'Summer 2023'!A14:I14</f>
        <v>110</v>
      </c>
      <c r="B91" t="str">
        <v>EEASF-WPG_4 5/6 11 F2023SU Talk</v>
      </c>
      <c r="C91" t="str">
        <v>Activity 1.1</v>
      </c>
      <c r="D91">
        <v>20</v>
      </c>
      <c r="E91">
        <v>0.19200000000000003</v>
      </c>
      <c r="F91">
        <v>4</v>
      </c>
      <c r="G91">
        <v>3</v>
      </c>
      <c r="H91">
        <v>12</v>
      </c>
      <c r="I91">
        <v>9.5999999999999992E-3</v>
      </c>
    </row>
    <row r="92" spans="1:9">
      <c r="A92" s="75" cm="1">
        <f t="array" ref="A92:I92">'Summer 2023'!A15:I15</f>
        <v>111</v>
      </c>
      <c r="B92" t="str">
        <v>EEASF-WPG_4 3/4  1 F2023SU Proof (writing 1)</v>
      </c>
      <c r="C92" t="str">
        <v>Activity 1.1</v>
      </c>
      <c r="D92">
        <v>20</v>
      </c>
      <c r="E92">
        <v>0.19200000000000003</v>
      </c>
      <c r="F92">
        <v>4</v>
      </c>
      <c r="G92">
        <v>3</v>
      </c>
      <c r="H92">
        <v>12</v>
      </c>
      <c r="I92">
        <v>9.5999999999999992E-3</v>
      </c>
    </row>
    <row r="93" spans="1:9">
      <c r="A93" s="75" cm="1">
        <f t="array" ref="A93:I93">'Summer 2023'!A16:I16</f>
        <v>112</v>
      </c>
      <c r="B93" t="str">
        <v>EEASF-WPG_4 5/6  2  F2023SU Proof</v>
      </c>
      <c r="C93" t="str">
        <v>Activity 1.1</v>
      </c>
      <c r="D93">
        <v>20</v>
      </c>
      <c r="E93">
        <v>0.19200000000000003</v>
      </c>
      <c r="F93">
        <v>4</v>
      </c>
      <c r="G93">
        <v>3</v>
      </c>
      <c r="H93">
        <v>12</v>
      </c>
      <c r="I93">
        <v>9.5999999999999992E-3</v>
      </c>
    </row>
    <row r="94" spans="1:9">
      <c r="A94" s="75" cm="1">
        <f t="array" ref="A94:I94">'Summer 2023'!A17:I17</f>
        <v>113</v>
      </c>
      <c r="B94" t="str">
        <v>EEASF-WPG_4 3/4  3 F2023SU Proof</v>
      </c>
      <c r="C94" t="str">
        <v>Activity 1.1</v>
      </c>
      <c r="D94">
        <v>20</v>
      </c>
      <c r="E94">
        <v>0.19200000000000003</v>
      </c>
      <c r="F94">
        <v>4</v>
      </c>
      <c r="G94">
        <v>3</v>
      </c>
      <c r="H94">
        <v>12</v>
      </c>
      <c r="I94">
        <v>9.5999999999999992E-3</v>
      </c>
    </row>
    <row r="95" spans="1:9">
      <c r="A95" s="75" cm="1">
        <f t="array" ref="A95:I95">'Summer 2023'!A18:I18</f>
        <v>114</v>
      </c>
      <c r="B95" t="str">
        <v>EEASF-WPG_4 7/8  4 F2023SU Proof</v>
      </c>
      <c r="C95" t="str">
        <v>Activity 1.1</v>
      </c>
      <c r="D95">
        <v>20</v>
      </c>
      <c r="E95">
        <v>0.19200000000000003</v>
      </c>
      <c r="F95">
        <v>4</v>
      </c>
      <c r="G95">
        <v>3</v>
      </c>
      <c r="H95">
        <v>12</v>
      </c>
      <c r="I95">
        <v>9.5999999999999992E-3</v>
      </c>
    </row>
    <row r="96" spans="1:9">
      <c r="A96" s="75" cm="1">
        <f t="array" ref="A96:I96">'Summer 2023'!A19:I19</f>
        <v>115</v>
      </c>
      <c r="B96" t="str">
        <v>EEASF-WPG_4 5/6  5 F2023SU Proof</v>
      </c>
      <c r="C96" t="str">
        <v>Activity 1.1</v>
      </c>
      <c r="D96">
        <v>20</v>
      </c>
      <c r="E96">
        <v>0.19200000000000003</v>
      </c>
      <c r="F96">
        <v>4</v>
      </c>
      <c r="G96">
        <v>3</v>
      </c>
      <c r="H96">
        <v>12</v>
      </c>
      <c r="I96">
        <v>9.5999999999999992E-3</v>
      </c>
    </row>
    <row r="97" spans="1:9">
      <c r="A97" s="75" cm="1">
        <f t="array" ref="A97:I97">'Summer 2023'!A20:I20</f>
        <v>116</v>
      </c>
      <c r="B97" t="str">
        <v>EEASF-WPG_4 5/6  6 F2023SU Proof</v>
      </c>
      <c r="C97" t="str">
        <v>Activity 1.1</v>
      </c>
      <c r="D97">
        <v>20</v>
      </c>
      <c r="E97">
        <v>0.19200000000000003</v>
      </c>
      <c r="F97">
        <v>4</v>
      </c>
      <c r="G97">
        <v>3</v>
      </c>
      <c r="H97">
        <v>12</v>
      </c>
      <c r="I97">
        <v>9.5999999999999992E-3</v>
      </c>
    </row>
    <row r="98" spans="1:9">
      <c r="A98" s="75" cm="1">
        <f t="array" ref="A98:I98">'Summer 2023'!A21:I21</f>
        <v>117</v>
      </c>
      <c r="B98" t="str">
        <v>EEASF-WPG_4 5/6  7 F2023SU Proof</v>
      </c>
      <c r="C98" t="str">
        <v>Activity 1.1</v>
      </c>
      <c r="D98">
        <v>20</v>
      </c>
      <c r="E98">
        <v>0.19200000000000003</v>
      </c>
      <c r="F98">
        <v>4</v>
      </c>
      <c r="G98">
        <v>3</v>
      </c>
      <c r="H98">
        <v>12</v>
      </c>
      <c r="I98">
        <v>9.5999999999999992E-3</v>
      </c>
    </row>
    <row r="99" spans="1:9">
      <c r="A99" s="75" cm="1">
        <f t="array" ref="A99:I99">'Summer 2023'!A22:I22</f>
        <v>118</v>
      </c>
      <c r="B99" t="str">
        <v>EEASF-WPG_4  8 3/4  F2023SU Proof</v>
      </c>
      <c r="C99" t="str">
        <v>Activity 1.1</v>
      </c>
      <c r="D99">
        <v>20</v>
      </c>
      <c r="E99">
        <v>0.19200000000000003</v>
      </c>
      <c r="F99">
        <v>4</v>
      </c>
      <c r="G99">
        <v>3</v>
      </c>
      <c r="H99">
        <v>12</v>
      </c>
      <c r="I99">
        <v>9.5999999999999992E-3</v>
      </c>
    </row>
    <row r="100" spans="1:9">
      <c r="A100" s="75" cm="1">
        <f t="array" ref="A100:I100">'Summer 2023'!A23:I23</f>
        <v>119</v>
      </c>
      <c r="B100" t="str">
        <v>EEASF-WPG_4 7/8  9 F2023SU Proof</v>
      </c>
      <c r="C100" t="str">
        <v>Activity 1.1</v>
      </c>
      <c r="D100">
        <v>20</v>
      </c>
      <c r="E100">
        <v>0.19200000000000003</v>
      </c>
      <c r="F100">
        <v>4</v>
      </c>
      <c r="G100">
        <v>3</v>
      </c>
      <c r="H100">
        <v>12</v>
      </c>
      <c r="I100">
        <v>9.5999999999999992E-3</v>
      </c>
    </row>
    <row r="101" spans="1:9">
      <c r="A101" s="75" cm="1">
        <f t="array" ref="A101:I101">'Summer 2023'!A24:I24</f>
        <v>120</v>
      </c>
      <c r="B101" t="str">
        <v>EEASF-WPG_4 7/8  10 F2023SU Proof</v>
      </c>
      <c r="C101" t="str">
        <v>Activity 1.1</v>
      </c>
      <c r="D101">
        <v>20</v>
      </c>
      <c r="E101">
        <v>0.19200000000000003</v>
      </c>
      <c r="F101">
        <v>4</v>
      </c>
      <c r="G101">
        <v>3</v>
      </c>
      <c r="H101">
        <v>12</v>
      </c>
      <c r="I101">
        <v>9.5999999999999992E-3</v>
      </c>
    </row>
    <row r="102" spans="1:9">
      <c r="A102" s="75" cm="1">
        <f t="array" ref="A102:I102">'Summer 2023'!A25:I25</f>
        <v>121</v>
      </c>
      <c r="B102" t="str">
        <v>EEASF-WPG_4 5/6 11 F2023SU Proof</v>
      </c>
      <c r="C102" t="str">
        <v>Activity 1.1</v>
      </c>
      <c r="D102">
        <v>20</v>
      </c>
      <c r="E102">
        <v>0.19200000000000003</v>
      </c>
      <c r="F102">
        <v>4</v>
      </c>
      <c r="G102">
        <v>3</v>
      </c>
      <c r="H102">
        <v>12</v>
      </c>
      <c r="I102">
        <v>9.5999999999999992E-3</v>
      </c>
    </row>
    <row r="103" spans="1:9">
      <c r="A103" s="75" cm="1">
        <f t="array" ref="A103:I103">'Summer 2023'!A26:I26</f>
        <v>122</v>
      </c>
      <c r="B103" t="str">
        <v>EEASF-WPG_4 5/6 2 F2023SU Prob Sol</v>
      </c>
      <c r="C103" t="str">
        <v>Activity 1.1</v>
      </c>
      <c r="D103">
        <v>20</v>
      </c>
      <c r="E103">
        <v>0.19200000000000003</v>
      </c>
      <c r="F103">
        <v>4</v>
      </c>
      <c r="G103">
        <v>3</v>
      </c>
      <c r="H103">
        <v>12</v>
      </c>
      <c r="I103">
        <v>9.5999999999999992E-3</v>
      </c>
    </row>
    <row r="104" spans="1:9">
      <c r="A104" s="75" cm="1">
        <f t="array" ref="A104:I104">'Summer 2023'!A27:I27</f>
        <v>123</v>
      </c>
      <c r="B104" t="str">
        <v>EEASF-WPG_4 3/4  3 F2023SU Prob Sol</v>
      </c>
      <c r="C104" t="str">
        <v>Activity 1.1</v>
      </c>
      <c r="D104">
        <v>20</v>
      </c>
      <c r="E104">
        <v>0.19200000000000003</v>
      </c>
      <c r="F104">
        <v>4</v>
      </c>
      <c r="G104">
        <v>3</v>
      </c>
      <c r="H104">
        <v>12</v>
      </c>
      <c r="I104">
        <v>9.5999999999999992E-3</v>
      </c>
    </row>
    <row r="105" spans="1:9">
      <c r="A105" s="75" cm="1">
        <f t="array" ref="A105:I105">'Summer 2023'!A28:I28</f>
        <v>124</v>
      </c>
      <c r="B105" t="str">
        <v>EEASF-WPG_4 5/6  5 F2023SU Prob Sol</v>
      </c>
      <c r="C105" t="str">
        <v>Activity 1.1</v>
      </c>
      <c r="D105">
        <v>20</v>
      </c>
      <c r="E105">
        <v>0.19200000000000003</v>
      </c>
      <c r="F105">
        <v>4</v>
      </c>
      <c r="G105">
        <v>3</v>
      </c>
      <c r="H105">
        <v>12</v>
      </c>
      <c r="I105">
        <v>9.5999999999999992E-3</v>
      </c>
    </row>
    <row r="106" spans="1:9">
      <c r="A106" s="75" cm="1">
        <f t="array" ref="A106:I106">'Summer 2023'!A29:I29</f>
        <v>125</v>
      </c>
      <c r="B106" t="str">
        <v>EEASF-WPG_4 5/6  6 F2023SU Prob Sol</v>
      </c>
      <c r="C106" t="str">
        <v>Activity 1.1</v>
      </c>
      <c r="D106">
        <v>20</v>
      </c>
      <c r="E106">
        <v>0.19200000000000003</v>
      </c>
      <c r="F106">
        <v>4</v>
      </c>
      <c r="G106">
        <v>3</v>
      </c>
      <c r="H106">
        <v>12</v>
      </c>
      <c r="I106">
        <v>9.5999999999999992E-3</v>
      </c>
    </row>
    <row r="107" spans="1:9">
      <c r="A107" s="75" cm="1">
        <f t="array" ref="A107:I107">'Summer 2023'!A30:I30</f>
        <v>126</v>
      </c>
      <c r="B107" t="str">
        <v>EEASF-WPG_4 5/6  7 F2023SU Prob Sol</v>
      </c>
      <c r="C107" t="str">
        <v>Activity 1.1</v>
      </c>
      <c r="D107">
        <v>20</v>
      </c>
      <c r="E107">
        <v>0.19200000000000003</v>
      </c>
      <c r="F107">
        <v>4</v>
      </c>
      <c r="G107">
        <v>3</v>
      </c>
      <c r="H107">
        <v>12</v>
      </c>
      <c r="I107">
        <v>9.5999999999999992E-3</v>
      </c>
    </row>
    <row r="108" spans="1:9">
      <c r="A108" s="75" cm="1">
        <f t="array" ref="A108:I108">'Summer 2023'!A31:I31</f>
        <v>127</v>
      </c>
      <c r="B108" t="str">
        <v>EEASF-WPG_4 3/4  8 F2023SU Prob Sol</v>
      </c>
      <c r="C108" t="str">
        <v>Activity 1.1</v>
      </c>
      <c r="D108">
        <v>20</v>
      </c>
      <c r="E108">
        <v>0.19200000000000003</v>
      </c>
      <c r="F108">
        <v>4</v>
      </c>
      <c r="G108">
        <v>3</v>
      </c>
      <c r="H108">
        <v>12</v>
      </c>
      <c r="I108">
        <v>9.5999999999999992E-3</v>
      </c>
    </row>
    <row r="109" spans="1:9">
      <c r="A109" s="75" cm="1">
        <f t="array" ref="A109:I109">'Summer 2023'!A32:I32</f>
        <v>128</v>
      </c>
      <c r="B109" t="str">
        <v>EEASF-WPG_4 7/8  9 F2023SU Prob Sol</v>
      </c>
      <c r="C109" t="str">
        <v>Activity 1.1</v>
      </c>
      <c r="D109">
        <v>20</v>
      </c>
      <c r="E109">
        <v>0.19200000000000003</v>
      </c>
      <c r="F109">
        <v>4</v>
      </c>
      <c r="G109">
        <v>3</v>
      </c>
      <c r="H109">
        <v>12</v>
      </c>
      <c r="I109">
        <v>9.5999999999999992E-3</v>
      </c>
    </row>
    <row r="110" spans="1:9">
      <c r="A110" s="75" cm="1">
        <f t="array" ref="A110:I110">'Summer 2023'!A33:I33</f>
        <v>129</v>
      </c>
      <c r="B110" t="str">
        <v>EEASF-WPG_4 7/8  10 F2023SU Prob Sol</v>
      </c>
      <c r="C110" t="str">
        <v>Activity 1.1</v>
      </c>
      <c r="D110">
        <v>20</v>
      </c>
      <c r="E110">
        <v>0.19200000000000003</v>
      </c>
      <c r="F110">
        <v>4</v>
      </c>
      <c r="G110">
        <v>3</v>
      </c>
      <c r="H110">
        <v>12</v>
      </c>
      <c r="I110">
        <v>9.5999999999999992E-3</v>
      </c>
    </row>
    <row r="111" spans="1:9">
      <c r="A111" s="75" cm="1">
        <f t="array" ref="A111:I111">'Summer 2023'!A34:I34</f>
        <v>130</v>
      </c>
      <c r="B111" t="str">
        <v>EEASF-WPG_4 5/6 11 F2023SU Prob Sol</v>
      </c>
      <c r="C111" t="str">
        <v>Activity 1.1</v>
      </c>
      <c r="D111">
        <v>20</v>
      </c>
      <c r="E111">
        <v>0.19200000000000003</v>
      </c>
      <c r="F111">
        <v>4</v>
      </c>
      <c r="G111">
        <v>3</v>
      </c>
      <c r="H111">
        <v>12</v>
      </c>
      <c r="I111">
        <v>9.5999999999999992E-3</v>
      </c>
    </row>
    <row r="112" spans="1:9">
      <c r="A112" s="75" cm="1">
        <f t="array" ref="A112:I112">'Summer 2023'!A35:I35</f>
        <v>131</v>
      </c>
      <c r="B112" t="str">
        <v>EEASF-WPG_4 3/4 1 F2023SU Write (writing 2)</v>
      </c>
      <c r="C112" t="str">
        <v>Activity 1.1</v>
      </c>
      <c r="D112">
        <v>20</v>
      </c>
      <c r="E112">
        <v>0.19200000000000003</v>
      </c>
      <c r="F112">
        <v>4</v>
      </c>
      <c r="G112">
        <v>3</v>
      </c>
      <c r="H112">
        <v>12</v>
      </c>
      <c r="I112">
        <v>9.5999999999999992E-3</v>
      </c>
    </row>
    <row r="113" spans="1:11">
      <c r="A113" s="75" cm="1">
        <f t="array" ref="A113:I113">'Summer 2023'!A36:I36</f>
        <v>132</v>
      </c>
      <c r="B113" t="str">
        <v>EEASF-WPG_4 5/6  2 F2023SU Write</v>
      </c>
      <c r="C113" t="str">
        <v>Activity 1.1</v>
      </c>
      <c r="D113">
        <v>20</v>
      </c>
      <c r="E113">
        <v>0.19200000000000003</v>
      </c>
      <c r="F113">
        <v>4</v>
      </c>
      <c r="G113">
        <v>3</v>
      </c>
      <c r="H113">
        <v>12</v>
      </c>
      <c r="I113">
        <v>9.5999999999999992E-3</v>
      </c>
    </row>
    <row r="114" spans="1:11">
      <c r="A114" s="75" cm="1">
        <f t="array" ref="A114:I114">'Summer 2023'!A37:I37</f>
        <v>133</v>
      </c>
      <c r="B114" t="str">
        <v>EEASF-WPG_4 3/4  3 F2023SU Write</v>
      </c>
      <c r="C114" t="str">
        <v>Activity 1.1</v>
      </c>
      <c r="D114">
        <v>20</v>
      </c>
      <c r="E114">
        <v>0.19200000000000003</v>
      </c>
      <c r="F114">
        <v>4</v>
      </c>
      <c r="G114">
        <v>3</v>
      </c>
      <c r="H114">
        <v>12</v>
      </c>
      <c r="I114">
        <v>9.5999999999999992E-3</v>
      </c>
    </row>
    <row r="115" spans="1:11">
      <c r="A115" s="75" cm="1">
        <f t="array" ref="A115:I115">'Summer 2023'!A38:I38</f>
        <v>134</v>
      </c>
      <c r="B115" t="str">
        <v>EEASF-WPG_4 5/6  5 F2023SU Write</v>
      </c>
      <c r="C115" t="str">
        <v>Activity 1.1</v>
      </c>
      <c r="D115">
        <v>20</v>
      </c>
      <c r="E115">
        <v>0.19200000000000003</v>
      </c>
      <c r="F115">
        <v>4</v>
      </c>
      <c r="G115">
        <v>3</v>
      </c>
      <c r="H115">
        <v>12</v>
      </c>
      <c r="I115">
        <v>9.5999999999999992E-3</v>
      </c>
    </row>
    <row r="116" spans="1:11">
      <c r="A116" s="75" cm="1">
        <f t="array" ref="A116:I116">'Summer 2023'!A39:I39</f>
        <v>135</v>
      </c>
      <c r="B116" t="str">
        <v>EEASF-WPG_4 5/6  6 F2023SU Write</v>
      </c>
      <c r="C116" t="str">
        <v>Activity 1.1</v>
      </c>
      <c r="D116">
        <v>20</v>
      </c>
      <c r="E116">
        <v>0.19200000000000003</v>
      </c>
      <c r="F116">
        <v>4</v>
      </c>
      <c r="G116">
        <v>3</v>
      </c>
      <c r="H116">
        <v>12</v>
      </c>
      <c r="I116">
        <v>9.5999999999999992E-3</v>
      </c>
    </row>
    <row r="117" spans="1:11">
      <c r="A117" s="75" cm="1">
        <f t="array" ref="A117:I117">'Summer 2023'!A40:I40</f>
        <v>136</v>
      </c>
      <c r="B117" t="str">
        <v>EEASF-WPG_4 5/6  7 F2023SU Write</v>
      </c>
      <c r="C117" t="str">
        <v>Activity 1.1</v>
      </c>
      <c r="D117">
        <v>20</v>
      </c>
      <c r="E117">
        <v>0.19200000000000003</v>
      </c>
      <c r="F117">
        <v>4</v>
      </c>
      <c r="G117">
        <v>3</v>
      </c>
      <c r="H117">
        <v>12</v>
      </c>
      <c r="I117">
        <v>9.5999999999999992E-3</v>
      </c>
    </row>
    <row r="118" spans="1:11">
      <c r="A118" s="75" cm="1">
        <f t="array" ref="A118:I118">'Summer 2023'!A41:I41</f>
        <v>137</v>
      </c>
      <c r="B118" t="str">
        <v>EEASF-WPG_4 3/4  8 F2023SU Write</v>
      </c>
      <c r="C118" t="str">
        <v>Activity 1.1</v>
      </c>
      <c r="D118">
        <v>20</v>
      </c>
      <c r="E118">
        <v>0.19200000000000003</v>
      </c>
      <c r="F118">
        <v>4</v>
      </c>
      <c r="G118">
        <v>3</v>
      </c>
      <c r="H118">
        <v>12</v>
      </c>
      <c r="I118">
        <v>9.5999999999999992E-3</v>
      </c>
    </row>
    <row r="119" spans="1:11">
      <c r="A119" s="75" cm="1">
        <f t="array" ref="A119:I119">'Summer 2023'!A42:I42</f>
        <v>138</v>
      </c>
      <c r="B119" t="str">
        <v>EEASF-WPG_4 7/8  9 F2023SU Write</v>
      </c>
      <c r="C119" t="str">
        <v>Activity 1.1</v>
      </c>
      <c r="D119">
        <v>20</v>
      </c>
      <c r="E119">
        <v>0.19200000000000003</v>
      </c>
      <c r="F119">
        <v>4</v>
      </c>
      <c r="G119">
        <v>3</v>
      </c>
      <c r="H119">
        <v>12</v>
      </c>
      <c r="I119">
        <v>9.5999999999999992E-3</v>
      </c>
    </row>
    <row r="120" spans="1:11">
      <c r="A120" s="75" cm="1">
        <f t="array" ref="A120:I120">'Summer 2023'!A43:I43</f>
        <v>139</v>
      </c>
      <c r="B120" t="str">
        <v>EEASF-WPG_4 7/8  10 F2023SU Write</v>
      </c>
      <c r="C120" t="str">
        <v>Activity 1.1</v>
      </c>
      <c r="D120">
        <v>20</v>
      </c>
      <c r="E120">
        <v>0.19200000000000003</v>
      </c>
      <c r="F120">
        <v>4</v>
      </c>
      <c r="G120">
        <v>3</v>
      </c>
      <c r="H120">
        <v>12</v>
      </c>
      <c r="I120">
        <v>9.5999999999999992E-3</v>
      </c>
    </row>
    <row r="121" spans="1:11">
      <c r="A121" s="75" cm="1">
        <f t="array" ref="A121:I121">'Summer 2023'!A44:I44</f>
        <v>140</v>
      </c>
      <c r="B121" t="str">
        <v>EEASF-WPG_4 5/6 11 F2023SU Write</v>
      </c>
      <c r="C121" t="str">
        <v>Activity 1.1</v>
      </c>
      <c r="D121">
        <v>20</v>
      </c>
      <c r="E121">
        <v>0.19200000000000003</v>
      </c>
      <c r="F121">
        <v>4</v>
      </c>
      <c r="G121">
        <v>3</v>
      </c>
      <c r="H121">
        <v>12</v>
      </c>
      <c r="I121">
        <v>9.5999999999999992E-3</v>
      </c>
    </row>
    <row r="122" spans="1:11">
      <c r="A122" s="75" cm="1">
        <f t="array" ref="A122:I122">'Summer 2023'!A45:I45</f>
        <v>141</v>
      </c>
      <c r="B122" t="str">
        <v>EALN-1060 ELL 1 2/4 F2023SU</v>
      </c>
      <c r="C122" t="str">
        <v>Activity 1.0</v>
      </c>
      <c r="D122">
        <v>20</v>
      </c>
      <c r="E122">
        <v>1.1519999999999999</v>
      </c>
      <c r="F122">
        <v>12</v>
      </c>
      <c r="G122">
        <v>6</v>
      </c>
      <c r="H122">
        <v>72</v>
      </c>
      <c r="I122">
        <v>5.7599999999999998E-2</v>
      </c>
    </row>
    <row r="123" spans="1:11">
      <c r="A123" s="75" cm="1">
        <f t="array" ref="A123:I123">'Summer 2023'!A46:I46</f>
        <v>142</v>
      </c>
      <c r="B123" t="str">
        <v>EALN-1060 ELL 2 3/4 F2023SU</v>
      </c>
      <c r="C123" t="str">
        <v>Activity 1.1</v>
      </c>
      <c r="D123">
        <v>20</v>
      </c>
      <c r="E123">
        <v>0.86399999999999988</v>
      </c>
      <c r="F123">
        <v>9</v>
      </c>
      <c r="G123">
        <v>6</v>
      </c>
      <c r="H123">
        <v>54</v>
      </c>
      <c r="I123">
        <v>4.3200000000000002E-2</v>
      </c>
    </row>
    <row r="124" spans="1:11">
      <c r="A124" s="75" cm="1">
        <f t="array" ref="A124:I124">'Summer 2023'!A47:I47</f>
        <v>143</v>
      </c>
      <c r="B124" t="str">
        <v>EALN-1060 ELL 3 2/3 F2023SU</v>
      </c>
      <c r="C124" t="str">
        <v>Activity 1.0</v>
      </c>
      <c r="D124">
        <v>20</v>
      </c>
      <c r="E124">
        <v>0.28799999999999998</v>
      </c>
      <c r="F124">
        <v>6</v>
      </c>
      <c r="G124">
        <v>3</v>
      </c>
      <c r="H124">
        <v>18</v>
      </c>
      <c r="I124">
        <v>1.44E-2</v>
      </c>
    </row>
    <row r="125" spans="1:11">
      <c r="A125" s="75" cm="1">
        <f t="array" ref="A125:I125">'Summer 2023'!A48:I48</f>
        <v>144</v>
      </c>
      <c r="B125" t="str">
        <v>EALN-1060 ELL 4 P-1 CLB F2023SU</v>
      </c>
      <c r="C125" t="str">
        <v>Activity 1.1</v>
      </c>
      <c r="D125">
        <v>10</v>
      </c>
      <c r="E125">
        <v>0.43199999999999994</v>
      </c>
      <c r="F125">
        <v>9</v>
      </c>
      <c r="G125">
        <v>6</v>
      </c>
      <c r="H125">
        <v>54</v>
      </c>
      <c r="I125">
        <v>4.3200000000000002E-2</v>
      </c>
    </row>
    <row r="126" spans="1:11">
      <c r="A126" s="75" cm="1">
        <f t="array" ref="A126:I126">'Summer 2023'!A49:I49</f>
        <v>145</v>
      </c>
      <c r="B126" t="str">
        <v>EALN-1060 ELL 11 2/4 F2023SU</v>
      </c>
      <c r="C126" t="str">
        <v>Activity 1.1</v>
      </c>
      <c r="D126">
        <v>20</v>
      </c>
      <c r="E126">
        <v>0.57599999999999996</v>
      </c>
      <c r="F126">
        <v>12</v>
      </c>
      <c r="G126">
        <v>3</v>
      </c>
      <c r="H126">
        <v>36</v>
      </c>
      <c r="I126">
        <v>2.8799999999999999E-2</v>
      </c>
    </row>
    <row r="127" spans="1:11">
      <c r="A127" s="75" cm="1">
        <f t="array" ref="A127:I127">'Summer 2023'!A50:I50</f>
        <v>146</v>
      </c>
      <c r="B127" t="str">
        <v>EALN-1060  ELL_14 2/4L F2023SU</v>
      </c>
      <c r="C127" t="str">
        <v>Activity 1.0</v>
      </c>
      <c r="D127">
        <v>10</v>
      </c>
      <c r="E127">
        <v>7.1999999999999995E-2</v>
      </c>
      <c r="F127">
        <v>3</v>
      </c>
      <c r="G127">
        <v>3</v>
      </c>
      <c r="H127">
        <v>9</v>
      </c>
      <c r="I127">
        <v>7.1999999999999998E-3</v>
      </c>
    </row>
    <row r="128" spans="1:11">
      <c r="A128" s="75" cm="1">
        <f t="array" ref="A128:I128">'Summer 2023'!A51:I51</f>
        <v>147</v>
      </c>
      <c r="B128" t="str">
        <v xml:space="preserve">COCSF-2/4 01 25 F2023SU </v>
      </c>
      <c r="C128" t="str">
        <v>Activity 1.1**</v>
      </c>
      <c r="D128">
        <v>10</v>
      </c>
      <c r="E128">
        <v>2</v>
      </c>
      <c r="F128">
        <v>25</v>
      </c>
      <c r="G128">
        <v>10</v>
      </c>
      <c r="H128">
        <v>250</v>
      </c>
      <c r="I128">
        <v>0.2</v>
      </c>
      <c r="K128" s="78" t="s">
        <v>518</v>
      </c>
    </row>
    <row r="129" spans="1:15">
      <c r="B129" s="85"/>
      <c r="C129" s="85"/>
      <c r="D129" s="85"/>
      <c r="E129" s="85"/>
      <c r="F129" s="85"/>
      <c r="G129" s="85"/>
      <c r="H129" s="85"/>
      <c r="I129" s="85"/>
    </row>
    <row r="130" spans="1:15">
      <c r="A130" s="15">
        <f>'Fall 2023'!A4</f>
        <v>200</v>
      </c>
      <c r="B130" t="str">
        <f>'Fall 2023'!B4</f>
        <v>EEASF-WPG_5/6 20 WEP 1 2023FA</v>
      </c>
      <c r="C130" t="str">
        <f>'Fall 2023'!C4</f>
        <v>Activity 1.1**</v>
      </c>
      <c r="D130">
        <f>'Fall 2023'!D4</f>
        <v>24</v>
      </c>
      <c r="E130">
        <f>'Fall 2023'!E4</f>
        <v>5.7600000000000016</v>
      </c>
      <c r="F130">
        <f>'Fall 2023'!F4</f>
        <v>20</v>
      </c>
      <c r="G130">
        <f>'Fall 2023'!G4</f>
        <v>15</v>
      </c>
      <c r="H130">
        <f>'Fall 2023'!H4</f>
        <v>300</v>
      </c>
      <c r="I130">
        <f>'Fall 2023'!I4</f>
        <v>0.24</v>
      </c>
      <c r="K130" s="78" t="s">
        <v>518</v>
      </c>
      <c r="O130" t="s">
        <v>26</v>
      </c>
    </row>
    <row r="131" spans="1:15">
      <c r="A131" s="15">
        <f>'Fall 2023'!A5</f>
        <v>201</v>
      </c>
      <c r="B131" t="str">
        <f>'Fall 2023'!B5</f>
        <v>EEASF-WPG_6/7 20 WEP 2 2023FA</v>
      </c>
      <c r="C131" t="str">
        <f>'Fall 2023'!C5</f>
        <v>Activity 1.1**</v>
      </c>
      <c r="D131">
        <f>'Fall 2023'!D5</f>
        <v>24</v>
      </c>
      <c r="E131">
        <f>'Fall 2023'!E5</f>
        <v>5.7600000000000016</v>
      </c>
      <c r="F131">
        <f>'Fall 2023'!F5</f>
        <v>20</v>
      </c>
      <c r="G131">
        <f>'Fall 2023'!G5</f>
        <v>15</v>
      </c>
      <c r="H131">
        <f>'Fall 2023'!H5</f>
        <v>300</v>
      </c>
      <c r="I131">
        <f>'Fall 2023'!I5</f>
        <v>0.24</v>
      </c>
      <c r="K131" s="78" t="s">
        <v>518</v>
      </c>
      <c r="O131" t="s">
        <v>122</v>
      </c>
    </row>
    <row r="132" spans="1:15">
      <c r="A132" s="15">
        <f>'Fall 2023'!A6</f>
        <v>202</v>
      </c>
      <c r="B132" t="str">
        <f>'Fall 2023'!B6</f>
        <v>EEASF-WPG_7/8 20 WEP 3 2023FA</v>
      </c>
      <c r="C132" t="str">
        <f>'Fall 2023'!C6</f>
        <v>Activity 1.1**</v>
      </c>
      <c r="D132">
        <f>'Fall 2023'!D6</f>
        <v>24</v>
      </c>
      <c r="E132">
        <f>'Fall 2023'!E6</f>
        <v>5.7600000000000016</v>
      </c>
      <c r="F132">
        <f>'Fall 2023'!F6</f>
        <v>20</v>
      </c>
      <c r="G132">
        <f>'Fall 2023'!G6</f>
        <v>15</v>
      </c>
      <c r="H132">
        <f>'Fall 2023'!H6</f>
        <v>300</v>
      </c>
      <c r="I132">
        <f>'Fall 2023'!I6</f>
        <v>0.24</v>
      </c>
      <c r="K132" s="78" t="s">
        <v>518</v>
      </c>
      <c r="O132" t="s">
        <v>39</v>
      </c>
    </row>
    <row r="133" spans="1:15">
      <c r="A133" s="15">
        <f>'Fall 2023'!A7</f>
        <v>203</v>
      </c>
      <c r="B133" t="str">
        <f>'Fall 2023'!B7</f>
        <v>EALN-1074 1 3/4 20 F2023FA</v>
      </c>
      <c r="C133" t="str">
        <f>'Fall 2023'!C7</f>
        <v>Activity 1.1</v>
      </c>
      <c r="D133">
        <f>'Fall 2023'!D7</f>
        <v>24</v>
      </c>
      <c r="E133">
        <f>'Fall 2023'!E7</f>
        <v>5.7600000000000016</v>
      </c>
      <c r="F133">
        <f>'Fall 2023'!F7</f>
        <v>20</v>
      </c>
      <c r="G133">
        <f>'Fall 2023'!G7</f>
        <v>15</v>
      </c>
      <c r="H133">
        <f>'Fall 2023'!H7</f>
        <v>300</v>
      </c>
      <c r="I133">
        <f>'Fall 2023'!I7</f>
        <v>0.24</v>
      </c>
      <c r="O133" t="s">
        <v>246</v>
      </c>
    </row>
    <row r="134" spans="1:15">
      <c r="A134" s="15">
        <f>'Fall 2023'!A8</f>
        <v>204</v>
      </c>
      <c r="B134" t="str">
        <f>'Fall 2023'!B8</f>
        <v>EALN-1074 2 4/5 20 F2023FA</v>
      </c>
      <c r="C134" t="str">
        <f>'Fall 2023'!C8</f>
        <v>Activity 1.1</v>
      </c>
      <c r="D134">
        <f>'Fall 2023'!D8</f>
        <v>24</v>
      </c>
      <c r="E134">
        <f>'Fall 2023'!E8</f>
        <v>5.7600000000000016</v>
      </c>
      <c r="F134">
        <f>'Fall 2023'!F8</f>
        <v>20</v>
      </c>
      <c r="G134">
        <f>'Fall 2023'!G8</f>
        <v>15</v>
      </c>
      <c r="H134">
        <f>'Fall 2023'!H8</f>
        <v>300</v>
      </c>
      <c r="I134">
        <f>'Fall 2023'!I8</f>
        <v>0.24</v>
      </c>
      <c r="O134" t="s">
        <v>248</v>
      </c>
    </row>
    <row r="135" spans="1:15">
      <c r="A135" s="15">
        <f>'Fall 2023'!A9</f>
        <v>205</v>
      </c>
      <c r="B135" t="str">
        <f>'Fall 2023'!B9</f>
        <v>EALN-1074 3 4/5 20 F2023FA</v>
      </c>
      <c r="C135" t="str">
        <f>'Fall 2023'!C9</f>
        <v>Activity 1.1</v>
      </c>
      <c r="D135">
        <f>'Fall 2023'!D9</f>
        <v>24</v>
      </c>
      <c r="E135">
        <f>'Fall 2023'!E9</f>
        <v>5.7600000000000016</v>
      </c>
      <c r="F135">
        <f>'Fall 2023'!F9</f>
        <v>20</v>
      </c>
      <c r="G135">
        <f>'Fall 2023'!G9</f>
        <v>15</v>
      </c>
      <c r="H135">
        <f>'Fall 2023'!H9</f>
        <v>300</v>
      </c>
      <c r="I135">
        <f>'Fall 2023'!I9</f>
        <v>0.24</v>
      </c>
      <c r="O135" t="s">
        <v>251</v>
      </c>
    </row>
    <row r="136" spans="1:15">
      <c r="A136" s="15">
        <f>'Fall 2023'!A10</f>
        <v>206</v>
      </c>
      <c r="B136" t="str">
        <f>'Fall 2023'!B10</f>
        <v>EALN-1074 4 5/6 20 F2023FA</v>
      </c>
      <c r="C136" t="str">
        <f>'Fall 2023'!C10</f>
        <v>Activity 1.1</v>
      </c>
      <c r="D136">
        <f>'Fall 2023'!D10</f>
        <v>24</v>
      </c>
      <c r="E136">
        <f>'Fall 2023'!E10</f>
        <v>5.7600000000000016</v>
      </c>
      <c r="F136">
        <f>'Fall 2023'!F10</f>
        <v>20</v>
      </c>
      <c r="G136">
        <f>'Fall 2023'!G10</f>
        <v>15</v>
      </c>
      <c r="H136">
        <f>'Fall 2023'!H10</f>
        <v>300</v>
      </c>
      <c r="I136">
        <f>'Fall 2023'!I10</f>
        <v>0.24</v>
      </c>
      <c r="O136" t="s">
        <v>254</v>
      </c>
    </row>
    <row r="137" spans="1:15">
      <c r="A137" s="15">
        <f>'Fall 2023'!A11</f>
        <v>207</v>
      </c>
      <c r="B137" t="str">
        <f>'Fall 2023'!B11</f>
        <v>EALN-1074 5 6/7 20 F2023FA</v>
      </c>
      <c r="C137" t="str">
        <f>'Fall 2023'!C11</f>
        <v>Activity 1.1</v>
      </c>
      <c r="D137">
        <f>'Fall 2023'!D11</f>
        <v>24</v>
      </c>
      <c r="E137">
        <f>'Fall 2023'!E11</f>
        <v>5.7600000000000016</v>
      </c>
      <c r="F137">
        <f>'Fall 2023'!F11</f>
        <v>20</v>
      </c>
      <c r="G137">
        <f>'Fall 2023'!G11</f>
        <v>15</v>
      </c>
      <c r="H137">
        <f>'Fall 2023'!H11</f>
        <v>300</v>
      </c>
      <c r="I137">
        <f>'Fall 2023'!I11</f>
        <v>0.24</v>
      </c>
      <c r="O137" t="s">
        <v>68</v>
      </c>
    </row>
    <row r="138" spans="1:15">
      <c r="A138" s="15">
        <f>'Fall 2023'!A12</f>
        <v>208</v>
      </c>
      <c r="B138" t="str">
        <f>'Fall 2023'!B12</f>
        <v>EALN-1074 6  7/8 20 F2023FA</v>
      </c>
      <c r="C138" t="str">
        <f>'Fall 2023'!C12</f>
        <v>Activity 1.1</v>
      </c>
      <c r="D138">
        <f>'Fall 2023'!D12</f>
        <v>24</v>
      </c>
      <c r="E138">
        <f>'Fall 2023'!E12</f>
        <v>5.7600000000000016</v>
      </c>
      <c r="F138">
        <f>'Fall 2023'!F12</f>
        <v>20</v>
      </c>
      <c r="G138">
        <f>'Fall 2023'!G12</f>
        <v>15</v>
      </c>
      <c r="H138">
        <f>'Fall 2023'!H12</f>
        <v>300</v>
      </c>
      <c r="I138">
        <f>'Fall 2023'!I12</f>
        <v>0.24</v>
      </c>
      <c r="O138" t="s">
        <v>259</v>
      </c>
    </row>
    <row r="139" spans="1:15">
      <c r="A139" s="15">
        <f>'Fall 2023'!A13</f>
        <v>209</v>
      </c>
      <c r="B139" t="str">
        <f>'Fall 2023'!B13</f>
        <v>EALN-1074 7 5/6 15 F2023FA</v>
      </c>
      <c r="C139" t="str">
        <f>'Fall 2023'!C13</f>
        <v>Activity 1.1</v>
      </c>
      <c r="D139">
        <f>'Fall 2023'!D13</f>
        <v>24</v>
      </c>
      <c r="E139">
        <f>'Fall 2023'!E13</f>
        <v>4.3199999999999994</v>
      </c>
      <c r="F139">
        <f>'Fall 2023'!F13</f>
        <v>15</v>
      </c>
      <c r="G139">
        <f>'Fall 2023'!G13</f>
        <v>15</v>
      </c>
      <c r="H139">
        <f>'Fall 2023'!H13</f>
        <v>225</v>
      </c>
      <c r="I139">
        <f>'Fall 2023'!I13</f>
        <v>0.18</v>
      </c>
      <c r="O139" t="s">
        <v>64</v>
      </c>
    </row>
    <row r="140" spans="1:15">
      <c r="A140" s="15">
        <f>'Fall 2023'!A14</f>
        <v>210</v>
      </c>
      <c r="B140" t="str">
        <f>'Fall 2023'!B14</f>
        <v>EALN-1074 8 6/7 15 F2023FA</v>
      </c>
      <c r="C140" t="str">
        <f>'Fall 2023'!C14</f>
        <v>Activity 1.1</v>
      </c>
      <c r="D140">
        <f>'Fall 2023'!D14</f>
        <v>24</v>
      </c>
      <c r="E140">
        <f>'Fall 2023'!E14</f>
        <v>4.3199999999999994</v>
      </c>
      <c r="F140">
        <f>'Fall 2023'!F14</f>
        <v>15</v>
      </c>
      <c r="G140">
        <f>'Fall 2023'!G14</f>
        <v>15</v>
      </c>
      <c r="H140">
        <f>'Fall 2023'!H14</f>
        <v>225</v>
      </c>
      <c r="I140">
        <f>'Fall 2023'!I14</f>
        <v>0.18</v>
      </c>
      <c r="O140" t="s">
        <v>54</v>
      </c>
    </row>
    <row r="141" spans="1:15">
      <c r="A141" s="15">
        <f>'Fall 2023'!A15</f>
        <v>211</v>
      </c>
      <c r="B141" t="str">
        <f>'Fall 2023'!B15</f>
        <v>EALN-1074 11 6/7 12 F2023FA</v>
      </c>
      <c r="C141" t="str">
        <f>'Fall 2023'!C15</f>
        <v>Activity 1.1*</v>
      </c>
      <c r="D141">
        <f>'Fall 2023'!D15</f>
        <v>24</v>
      </c>
      <c r="E141">
        <f>'Fall 2023'!E15</f>
        <v>3.2256</v>
      </c>
      <c r="F141">
        <f>'Fall 2023'!F15</f>
        <v>12</v>
      </c>
      <c r="G141">
        <f>'Fall 2023'!G15</f>
        <v>14</v>
      </c>
      <c r="H141">
        <f>'Fall 2023'!H15</f>
        <v>168</v>
      </c>
      <c r="I141">
        <f>'Fall 2023'!I15</f>
        <v>0.13439999999999999</v>
      </c>
      <c r="O141" t="s">
        <v>266</v>
      </c>
    </row>
    <row r="142" spans="1:15">
      <c r="A142" s="15">
        <f>'Fall 2023'!A16</f>
        <v>212</v>
      </c>
      <c r="B142" t="str">
        <f>'Fall 2023'!B16</f>
        <v>EALN-1074 12 5/6 9 F2023FA</v>
      </c>
      <c r="C142" t="str">
        <f>'Fall 2023'!C16</f>
        <v>Activity 1.1*</v>
      </c>
      <c r="D142">
        <f>'Fall 2023'!D16</f>
        <v>24</v>
      </c>
      <c r="E142">
        <f>'Fall 2023'!E16</f>
        <v>2.5920000000000005</v>
      </c>
      <c r="F142">
        <f>'Fall 2023'!F16</f>
        <v>9</v>
      </c>
      <c r="G142">
        <f>'Fall 2023'!G16</f>
        <v>15</v>
      </c>
      <c r="H142">
        <f>'Fall 2023'!H16</f>
        <v>135</v>
      </c>
      <c r="I142">
        <f>'Fall 2023'!I16</f>
        <v>0.10799999999999998</v>
      </c>
      <c r="O142" t="s">
        <v>82</v>
      </c>
    </row>
    <row r="143" spans="1:15">
      <c r="A143" s="15">
        <f>'Fall 2023'!A17</f>
        <v>213</v>
      </c>
      <c r="B143" t="str">
        <f>'Fall 2023'!B17</f>
        <v>EALN-1074 13 6/7 9 F2023FA</v>
      </c>
      <c r="C143" t="str">
        <f>'Fall 2023'!C17</f>
        <v>Activity 1.1*</v>
      </c>
      <c r="D143">
        <f>'Fall 2023'!D17</f>
        <v>24</v>
      </c>
      <c r="E143">
        <f>'Fall 2023'!E17</f>
        <v>2.5920000000000005</v>
      </c>
      <c r="F143">
        <f>'Fall 2023'!F17</f>
        <v>9</v>
      </c>
      <c r="G143">
        <f>'Fall 2023'!G17</f>
        <v>15</v>
      </c>
      <c r="H143">
        <f>'Fall 2023'!H17</f>
        <v>135</v>
      </c>
      <c r="I143">
        <f>'Fall 2023'!I17</f>
        <v>0.10799999999999998</v>
      </c>
      <c r="O143" t="s">
        <v>183</v>
      </c>
    </row>
    <row r="144" spans="1:15">
      <c r="A144" s="15">
        <f>'Fall 2023'!A18</f>
        <v>214</v>
      </c>
      <c r="B144" t="str">
        <f>'Fall 2023'!B18</f>
        <v>EALN-1074 14 7/8 9 F2023FA</v>
      </c>
      <c r="C144" t="str">
        <f>'Fall 2023'!C18</f>
        <v>Activity 1.1*</v>
      </c>
      <c r="D144">
        <f>'Fall 2023'!D18</f>
        <v>24</v>
      </c>
      <c r="E144">
        <f>'Fall 2023'!E18</f>
        <v>2.5920000000000005</v>
      </c>
      <c r="F144">
        <f>'Fall 2023'!F18</f>
        <v>9</v>
      </c>
      <c r="G144">
        <f>'Fall 2023'!G18</f>
        <v>15</v>
      </c>
      <c r="H144">
        <f>'Fall 2023'!H18</f>
        <v>135</v>
      </c>
      <c r="I144">
        <f>'Fall 2023'!I18</f>
        <v>0.10799999999999998</v>
      </c>
      <c r="O144" t="s">
        <v>270</v>
      </c>
    </row>
    <row r="145" spans="1:15">
      <c r="A145" s="15">
        <f>'Fall 2023'!A19</f>
        <v>215</v>
      </c>
      <c r="B145" t="str">
        <f>'Fall 2023'!B19</f>
        <v>EALN-1074 15 5/6 9 F2023FA</v>
      </c>
      <c r="C145" t="str">
        <f>'Fall 2023'!C19</f>
        <v>Activity 1.1*</v>
      </c>
      <c r="D145">
        <f>'Fall 2023'!D19</f>
        <v>24</v>
      </c>
      <c r="E145">
        <f>'Fall 2023'!E19</f>
        <v>2.5920000000000005</v>
      </c>
      <c r="F145">
        <f>'Fall 2023'!F19</f>
        <v>9</v>
      </c>
      <c r="G145">
        <f>'Fall 2023'!G19</f>
        <v>15</v>
      </c>
      <c r="H145">
        <f>'Fall 2023'!H19</f>
        <v>135</v>
      </c>
      <c r="I145">
        <f>'Fall 2023'!I19</f>
        <v>0.10799999999999998</v>
      </c>
      <c r="O145" t="s">
        <v>272</v>
      </c>
    </row>
    <row r="146" spans="1:15">
      <c r="A146" s="15">
        <f>'Fall 2023'!A20</f>
        <v>216</v>
      </c>
      <c r="B146" t="str">
        <f>'Fall 2023'!B20</f>
        <v>EALN-1074 16 5/6 9 F2023FA</v>
      </c>
      <c r="C146" t="str">
        <f>'Fall 2023'!C20</f>
        <v>Activity 1.1</v>
      </c>
      <c r="D146">
        <f>'Fall 2023'!D20</f>
        <v>24</v>
      </c>
      <c r="E146">
        <f>'Fall 2023'!E20</f>
        <v>2.5920000000000005</v>
      </c>
      <c r="F146">
        <f>'Fall 2023'!F20</f>
        <v>9</v>
      </c>
      <c r="G146">
        <f>'Fall 2023'!G20</f>
        <v>15</v>
      </c>
      <c r="H146">
        <f>'Fall 2023'!H20</f>
        <v>135</v>
      </c>
      <c r="I146">
        <f>'Fall 2023'!I20</f>
        <v>0.10799999999999998</v>
      </c>
      <c r="O146" t="s">
        <v>82</v>
      </c>
    </row>
    <row r="147" spans="1:15">
      <c r="A147" s="15">
        <f>'Fall 2023'!A21</f>
        <v>217</v>
      </c>
      <c r="B147" t="str">
        <f>'Fall 2023'!B21</f>
        <v>EALN-1074 17 5/6 12 F2023FA</v>
      </c>
      <c r="C147" t="str">
        <f>'Fall 2023'!C21</f>
        <v>Activity 1.1</v>
      </c>
      <c r="D147">
        <f>'Fall 2023'!D21</f>
        <v>24</v>
      </c>
      <c r="E147">
        <f>'Fall 2023'!E21</f>
        <v>3.4559999999999995</v>
      </c>
      <c r="F147">
        <f>'Fall 2023'!F21</f>
        <v>12</v>
      </c>
      <c r="G147">
        <f>'Fall 2023'!G21</f>
        <v>15</v>
      </c>
      <c r="H147">
        <f>'Fall 2023'!H21</f>
        <v>180</v>
      </c>
      <c r="I147">
        <f>'Fall 2023'!I21</f>
        <v>0.14399999999999999</v>
      </c>
      <c r="O147" t="s">
        <v>73</v>
      </c>
    </row>
    <row r="148" spans="1:15">
      <c r="A148" s="15">
        <f>'Fall 2023'!A22</f>
        <v>218</v>
      </c>
      <c r="B148" t="str">
        <f>'Fall 2023'!B22</f>
        <v>EALN-1074 18 6/7 9 F2023FA</v>
      </c>
      <c r="C148" t="str">
        <f>'Fall 2023'!C22</f>
        <v>Activity 1.1</v>
      </c>
      <c r="D148">
        <f>'Fall 2023'!D22</f>
        <v>24</v>
      </c>
      <c r="E148">
        <f>'Fall 2023'!E22</f>
        <v>2.5920000000000005</v>
      </c>
      <c r="F148">
        <f>'Fall 2023'!F22</f>
        <v>9</v>
      </c>
      <c r="G148">
        <f>'Fall 2023'!G22</f>
        <v>15</v>
      </c>
      <c r="H148">
        <f>'Fall 2023'!H22</f>
        <v>135</v>
      </c>
      <c r="I148">
        <f>'Fall 2023'!I22</f>
        <v>0.10799999999999998</v>
      </c>
      <c r="O148" t="s">
        <v>88</v>
      </c>
    </row>
    <row r="149" spans="1:15">
      <c r="A149" s="15">
        <f>'Fall 2023'!A23</f>
        <v>219</v>
      </c>
      <c r="B149" t="str">
        <f>'Fall 2023'!B23</f>
        <v>EALN-1074 19 7/8 12 F2023FA</v>
      </c>
      <c r="C149" t="str">
        <f>'Fall 2023'!C23</f>
        <v>Activity 1.1</v>
      </c>
      <c r="D149">
        <f>'Fall 2023'!D23</f>
        <v>24</v>
      </c>
      <c r="E149">
        <f>'Fall 2023'!E23</f>
        <v>3.4559999999999995</v>
      </c>
      <c r="F149">
        <f>'Fall 2023'!F23</f>
        <v>12</v>
      </c>
      <c r="G149">
        <f>'Fall 2023'!G23</f>
        <v>15</v>
      </c>
      <c r="H149">
        <f>'Fall 2023'!H23</f>
        <v>180</v>
      </c>
      <c r="I149">
        <f>'Fall 2023'!I23</f>
        <v>0.14399999999999999</v>
      </c>
      <c r="O149" t="s">
        <v>277</v>
      </c>
    </row>
    <row r="150" spans="1:15">
      <c r="A150" s="15">
        <f>'Fall 2023'!A24</f>
        <v>220</v>
      </c>
      <c r="B150" t="str">
        <f>'Fall 2023'!B24</f>
        <v>EALN-1074 20 6/7 12 F2023FA</v>
      </c>
      <c r="C150" t="str">
        <f>'Fall 2023'!C24</f>
        <v>Activity 1.1</v>
      </c>
      <c r="D150">
        <f>'Fall 2023'!D24</f>
        <v>24</v>
      </c>
      <c r="E150">
        <f>'Fall 2023'!E24</f>
        <v>3.4559999999999995</v>
      </c>
      <c r="F150">
        <f>'Fall 2023'!F24</f>
        <v>12</v>
      </c>
      <c r="G150">
        <f>'Fall 2023'!G24</f>
        <v>15</v>
      </c>
      <c r="H150">
        <f>'Fall 2023'!H24</f>
        <v>180</v>
      </c>
      <c r="I150">
        <f>'Fall 2023'!I24</f>
        <v>0.14399999999999999</v>
      </c>
      <c r="O150" t="s">
        <v>104</v>
      </c>
    </row>
    <row r="151" spans="1:15">
      <c r="A151" s="15">
        <f>'Fall 2023'!A25</f>
        <v>221</v>
      </c>
      <c r="B151" t="str">
        <f>'Fall 2023'!B25</f>
        <v>EALN-1074 21 6/7 9 F2023FA</v>
      </c>
      <c r="C151" t="str">
        <f>'Fall 2023'!C25</f>
        <v>Activity 1.1</v>
      </c>
      <c r="D151">
        <f>'Fall 2023'!D25</f>
        <v>24</v>
      </c>
      <c r="E151">
        <f>'Fall 2023'!E25</f>
        <v>2.5920000000000005</v>
      </c>
      <c r="F151">
        <f>'Fall 2023'!F25</f>
        <v>9</v>
      </c>
      <c r="G151">
        <f>'Fall 2023'!G25</f>
        <v>15</v>
      </c>
      <c r="H151">
        <f>'Fall 2023'!H25</f>
        <v>135</v>
      </c>
      <c r="I151">
        <f>'Fall 2023'!I25</f>
        <v>0.10799999999999998</v>
      </c>
      <c r="O151" t="s">
        <v>93</v>
      </c>
    </row>
    <row r="152" spans="1:15">
      <c r="A152" s="15">
        <f>'Fall 2023'!A26</f>
        <v>222</v>
      </c>
      <c r="B152" t="str">
        <f>'Fall 2023'!B26</f>
        <v>EALN-1074 22 3/4 9 F2023FA</v>
      </c>
      <c r="C152" t="str">
        <f>'Fall 2023'!C26</f>
        <v>Activity 1.1**</v>
      </c>
      <c r="D152">
        <f>'Fall 2023'!D26</f>
        <v>24</v>
      </c>
      <c r="E152">
        <f>'Fall 2023'!E26</f>
        <v>1.5552000000000001</v>
      </c>
      <c r="F152">
        <f>'Fall 2023'!F26</f>
        <v>9</v>
      </c>
      <c r="G152">
        <f>'Fall 2023'!G26</f>
        <v>9</v>
      </c>
      <c r="H152">
        <f>'Fall 2023'!H26</f>
        <v>81</v>
      </c>
      <c r="I152">
        <f>'Fall 2023'!I26</f>
        <v>6.4799999999999996E-2</v>
      </c>
      <c r="O152" t="s">
        <v>283</v>
      </c>
    </row>
    <row r="153" spans="1:15">
      <c r="A153" s="15">
        <f>'Fall 2023'!A27</f>
        <v>223</v>
      </c>
      <c r="B153" t="str">
        <f>'Fall 2023'!B27</f>
        <v>EALN-1074 23 7/8 9 F2023FA</v>
      </c>
      <c r="C153" t="str">
        <f>'Fall 2023'!C27</f>
        <v>Activity 1.1</v>
      </c>
      <c r="D153">
        <f>'Fall 2023'!D27</f>
        <v>24</v>
      </c>
      <c r="E153">
        <f>'Fall 2023'!E27</f>
        <v>2.5920000000000005</v>
      </c>
      <c r="F153">
        <f>'Fall 2023'!F27</f>
        <v>9</v>
      </c>
      <c r="G153">
        <f>'Fall 2023'!G27</f>
        <v>15</v>
      </c>
      <c r="H153">
        <f>'Fall 2023'!H27</f>
        <v>135</v>
      </c>
      <c r="I153">
        <f>'Fall 2023'!I27</f>
        <v>0.10799999999999998</v>
      </c>
      <c r="O153" t="s">
        <v>285</v>
      </c>
    </row>
    <row r="154" spans="1:15">
      <c r="A154" s="15">
        <f>'Fall 2023'!A28</f>
        <v>224</v>
      </c>
      <c r="B154" t="str">
        <f>'Fall 2023'!B28</f>
        <v>EALN-1074 24 7/8 9 F2023FA</v>
      </c>
      <c r="C154" t="str">
        <f>'Fall 2023'!C28</f>
        <v>Activity 1.1</v>
      </c>
      <c r="D154">
        <f>'Fall 2023'!D28</f>
        <v>24</v>
      </c>
      <c r="E154">
        <f>'Fall 2023'!E28</f>
        <v>2.5920000000000005</v>
      </c>
      <c r="F154">
        <f>'Fall 2023'!F28</f>
        <v>9</v>
      </c>
      <c r="G154">
        <f>'Fall 2023'!G28</f>
        <v>15</v>
      </c>
      <c r="H154">
        <f>'Fall 2023'!H28</f>
        <v>135</v>
      </c>
      <c r="I154">
        <f>'Fall 2023'!I28</f>
        <v>0.10799999999999998</v>
      </c>
      <c r="O154" t="s">
        <v>99</v>
      </c>
    </row>
    <row r="155" spans="1:15">
      <c r="A155" s="15">
        <f>'Fall 2023'!A29</f>
        <v>225</v>
      </c>
      <c r="B155" t="str">
        <f>'Fall 2023'!B29</f>
        <v>EALN-1074 25 OPW 5/6 12 F2023FA</v>
      </c>
      <c r="C155" t="str">
        <f>'Fall 2023'!C29</f>
        <v>Activity 1.1*</v>
      </c>
      <c r="D155">
        <f>'Fall 2023'!D29</f>
        <v>24</v>
      </c>
      <c r="E155">
        <f>'Fall 2023'!E29</f>
        <v>2.5920000000000005</v>
      </c>
      <c r="F155">
        <f>'Fall 2023'!F29</f>
        <v>9</v>
      </c>
      <c r="G155">
        <f>'Fall 2023'!G29</f>
        <v>15</v>
      </c>
      <c r="H155">
        <f>'Fall 2023'!H29</f>
        <v>135</v>
      </c>
      <c r="I155">
        <f>'Fall 2023'!I29</f>
        <v>0.10799999999999998</v>
      </c>
      <c r="O155" t="s">
        <v>75</v>
      </c>
    </row>
    <row r="156" spans="1:15">
      <c r="A156" s="15">
        <f>'Fall 2023'!A30</f>
        <v>226</v>
      </c>
      <c r="B156" t="str">
        <f>'Fall 2023'!B30</f>
        <v>EALN-1074 26 4/5 12 F2023FA</v>
      </c>
      <c r="C156" t="str">
        <f>'Fall 2023'!C30</f>
        <v>Activity 1.1**</v>
      </c>
      <c r="D156">
        <f>'Fall 2023'!D30</f>
        <v>24</v>
      </c>
      <c r="E156">
        <f>'Fall 2023'!E30</f>
        <v>2.0735999999999999</v>
      </c>
      <c r="F156">
        <f>'Fall 2023'!F30</f>
        <v>12</v>
      </c>
      <c r="G156">
        <f>'Fall 2023'!G30</f>
        <v>9</v>
      </c>
      <c r="H156">
        <f>'Fall 2023'!H30</f>
        <v>108</v>
      </c>
      <c r="I156">
        <f>'Fall 2023'!I30</f>
        <v>8.6400000000000005E-2</v>
      </c>
      <c r="O156" t="s">
        <v>290</v>
      </c>
    </row>
    <row r="157" spans="1:15">
      <c r="A157" s="15">
        <f>'Fall 2023'!A31</f>
        <v>228</v>
      </c>
      <c r="B157" t="str">
        <f>'Fall 2023'!B31</f>
        <v>EALN-1074 28 4/5 12 F2023FA</v>
      </c>
      <c r="C157" t="str">
        <f>'Fall 2023'!C31</f>
        <v>Activity 1.1</v>
      </c>
      <c r="D157">
        <f>'Fall 2023'!D31</f>
        <v>24</v>
      </c>
      <c r="E157">
        <f>'Fall 2023'!E31</f>
        <v>2.5920000000000005</v>
      </c>
      <c r="F157">
        <f>'Fall 2023'!F31</f>
        <v>9</v>
      </c>
      <c r="G157">
        <f>'Fall 2023'!G31</f>
        <v>15</v>
      </c>
      <c r="H157">
        <f>'Fall 2023'!H31</f>
        <v>135</v>
      </c>
      <c r="I157">
        <f>'Fall 2023'!I31</f>
        <v>0.10799999999999998</v>
      </c>
      <c r="O157" t="s">
        <v>292</v>
      </c>
    </row>
    <row r="158" spans="1:15">
      <c r="A158" s="286">
        <f>'Fall 2023'!A32</f>
        <v>229</v>
      </c>
      <c r="B158" t="str">
        <f>'Fall 2023'!B32</f>
        <v>EALN-1074 29 4/5 9 F2023FA</v>
      </c>
      <c r="C158" t="str">
        <f>'Fall 2023'!C32</f>
        <v>Activity 1.1</v>
      </c>
      <c r="D158">
        <f>'Fall 2023'!D32</f>
        <v>24</v>
      </c>
      <c r="E158">
        <f>'Fall 2023'!E32</f>
        <v>2.5920000000000005</v>
      </c>
      <c r="F158">
        <f>'Fall 2023'!F32</f>
        <v>9</v>
      </c>
      <c r="G158">
        <f>'Fall 2023'!G32</f>
        <v>15</v>
      </c>
      <c r="H158">
        <f>'Fall 2023'!H32</f>
        <v>135</v>
      </c>
      <c r="I158">
        <f>'Fall 2023'!I32</f>
        <v>0.10799999999999998</v>
      </c>
      <c r="O158" t="s">
        <v>189</v>
      </c>
    </row>
    <row r="159" spans="1:15">
      <c r="A159" s="286">
        <f>'Fall 2023'!A33</f>
        <v>230</v>
      </c>
      <c r="B159" t="str">
        <f>'Fall 2023'!B33</f>
        <v>EALN-1074 30 4/5 9 F2023FA</v>
      </c>
      <c r="C159" t="str">
        <f>'Fall 2023'!C33</f>
        <v>Activity 1.1</v>
      </c>
      <c r="D159">
        <f>'Fall 2023'!D33</f>
        <v>24</v>
      </c>
      <c r="E159">
        <f>'Fall 2023'!E33</f>
        <v>2.5920000000000005</v>
      </c>
      <c r="F159">
        <f>'Fall 2023'!F33</f>
        <v>9</v>
      </c>
      <c r="G159">
        <f>'Fall 2023'!G33</f>
        <v>15</v>
      </c>
      <c r="H159">
        <f>'Fall 2023'!H33</f>
        <v>135</v>
      </c>
      <c r="I159">
        <f>'Fall 2023'!I33</f>
        <v>0.10799999999999998</v>
      </c>
      <c r="O159" t="s">
        <v>295</v>
      </c>
    </row>
    <row r="160" spans="1:15">
      <c r="A160" s="286">
        <f>'Fall 2023'!A34</f>
        <v>231</v>
      </c>
      <c r="B160" t="str">
        <f>'Fall 2023'!B34</f>
        <v>EALN-1074 31 4/5 9 F2023FA</v>
      </c>
      <c r="C160" t="str">
        <f>'Fall 2023'!C34</f>
        <v>Activity 1.1</v>
      </c>
      <c r="D160">
        <f>'Fall 2023'!D34</f>
        <v>24</v>
      </c>
      <c r="E160">
        <f>'Fall 2023'!E34</f>
        <v>2.5920000000000005</v>
      </c>
      <c r="F160">
        <f>'Fall 2023'!F34</f>
        <v>9</v>
      </c>
      <c r="G160">
        <f>'Fall 2023'!G34</f>
        <v>15</v>
      </c>
      <c r="H160">
        <f>'Fall 2023'!H34</f>
        <v>135</v>
      </c>
      <c r="I160">
        <f>'Fall 2023'!I34</f>
        <v>0.10799999999999998</v>
      </c>
      <c r="O160" t="s">
        <v>295</v>
      </c>
    </row>
    <row r="161" spans="1:15">
      <c r="A161" s="286">
        <f>'Fall 2023'!A35</f>
        <v>232</v>
      </c>
      <c r="B161" t="str">
        <f>'Fall 2023'!B35</f>
        <v>EALN-1074 32 5/6 9 F2023FA</v>
      </c>
      <c r="C161" t="str">
        <f>'Fall 2023'!C35</f>
        <v>Activity 1.1</v>
      </c>
      <c r="D161">
        <f>'Fall 2023'!D35</f>
        <v>24</v>
      </c>
      <c r="E161">
        <f>'Fall 2023'!E35</f>
        <v>2.5920000000000005</v>
      </c>
      <c r="F161">
        <f>'Fall 2023'!F35</f>
        <v>9</v>
      </c>
      <c r="G161">
        <f>'Fall 2023'!G35</f>
        <v>15</v>
      </c>
      <c r="H161">
        <f>'Fall 2023'!H35</f>
        <v>135</v>
      </c>
      <c r="I161">
        <f>'Fall 2023'!I35</f>
        <v>0.10799999999999998</v>
      </c>
      <c r="O161" t="s">
        <v>298</v>
      </c>
    </row>
    <row r="162" spans="1:15">
      <c r="A162" s="286">
        <f>'Fall 2023'!A36</f>
        <v>233</v>
      </c>
      <c r="B162" t="str">
        <f>'Fall 2023'!B36</f>
        <v>EALN-1074 33  5/6 9 F2023FA</v>
      </c>
      <c r="C162" t="str">
        <f>'Fall 2023'!C36</f>
        <v>Activity 1.1</v>
      </c>
      <c r="D162">
        <f>'Fall 2023'!D36</f>
        <v>24</v>
      </c>
      <c r="E162">
        <f>'Fall 2023'!E36</f>
        <v>2.5920000000000005</v>
      </c>
      <c r="F162">
        <f>'Fall 2023'!F36</f>
        <v>9</v>
      </c>
      <c r="G162">
        <f>'Fall 2023'!G36</f>
        <v>15</v>
      </c>
      <c r="H162">
        <f>'Fall 2023'!H36</f>
        <v>135</v>
      </c>
      <c r="I162">
        <f>'Fall 2023'!I36</f>
        <v>0.10799999999999998</v>
      </c>
      <c r="O162" t="s">
        <v>300</v>
      </c>
    </row>
    <row r="163" spans="1:15">
      <c r="A163" s="286">
        <f>'Fall 2023'!A37</f>
        <v>234</v>
      </c>
      <c r="B163" t="str">
        <f>'Fall 2023'!B37</f>
        <v>EALN-1074 34  5/6 9 F2023FA</v>
      </c>
      <c r="C163" t="str">
        <f>'Fall 2023'!C37</f>
        <v>Activity 1.1</v>
      </c>
      <c r="D163">
        <f>'Fall 2023'!D37</f>
        <v>24</v>
      </c>
      <c r="E163">
        <f>'Fall 2023'!E37</f>
        <v>2.5920000000000005</v>
      </c>
      <c r="F163">
        <f>'Fall 2023'!F37</f>
        <v>9</v>
      </c>
      <c r="G163">
        <f>'Fall 2023'!G37</f>
        <v>15</v>
      </c>
      <c r="H163">
        <f>'Fall 2023'!H37</f>
        <v>135</v>
      </c>
      <c r="I163">
        <f>'Fall 2023'!I37</f>
        <v>0.10799999999999998</v>
      </c>
      <c r="O163" t="s">
        <v>179</v>
      </c>
    </row>
    <row r="164" spans="1:15">
      <c r="A164" s="286">
        <f>'Fall 2023'!A38</f>
        <v>235</v>
      </c>
      <c r="B164" t="str">
        <f>'Fall 2023'!B38</f>
        <v>EALN-1074 35 6/7 9 F2023FA</v>
      </c>
      <c r="C164" t="str">
        <f>'Fall 2023'!C38</f>
        <v>Activity 1.1*</v>
      </c>
      <c r="D164">
        <f>'Fall 2023'!D38</f>
        <v>24</v>
      </c>
      <c r="E164">
        <f>'Fall 2023'!E38</f>
        <v>2.5920000000000005</v>
      </c>
      <c r="F164">
        <f>'Fall 2023'!F38</f>
        <v>9</v>
      </c>
      <c r="G164">
        <f>'Fall 2023'!G38</f>
        <v>15</v>
      </c>
      <c r="H164">
        <f>'Fall 2023'!H38</f>
        <v>135</v>
      </c>
      <c r="I164">
        <f>'Fall 2023'!I38</f>
        <v>0.10799999999999998</v>
      </c>
      <c r="O164" t="s">
        <v>93</v>
      </c>
    </row>
    <row r="165" spans="1:15">
      <c r="A165" s="286">
        <f>'Fall 2023'!A39</f>
        <v>236</v>
      </c>
      <c r="B165" t="str">
        <f>'Fall 2023'!B39</f>
        <v>EALN-1074 36 6/7 9 F2023FA</v>
      </c>
      <c r="C165" t="str">
        <f>'Fall 2023'!C39</f>
        <v>Activity 1.1*</v>
      </c>
      <c r="D165">
        <f>'Fall 2023'!D39</f>
        <v>24</v>
      </c>
      <c r="E165">
        <f>'Fall 2023'!E39</f>
        <v>2.5920000000000005</v>
      </c>
      <c r="F165">
        <f>'Fall 2023'!F39</f>
        <v>9</v>
      </c>
      <c r="G165">
        <f>'Fall 2023'!G39</f>
        <v>15</v>
      </c>
      <c r="H165">
        <f>'Fall 2023'!H39</f>
        <v>135</v>
      </c>
      <c r="I165">
        <f>'Fall 2023'!I39</f>
        <v>0.10799999999999998</v>
      </c>
      <c r="O165" t="s">
        <v>88</v>
      </c>
    </row>
    <row r="166" spans="1:15">
      <c r="A166" s="286">
        <f>'Fall 2023'!A40</f>
        <v>237</v>
      </c>
      <c r="B166" t="str">
        <f>'Fall 2023'!B40</f>
        <v>EALN-1074 37 6/7 9 F2023FA</v>
      </c>
      <c r="C166" t="str">
        <f>'Fall 2023'!C40</f>
        <v>Activity 1.1*</v>
      </c>
      <c r="D166">
        <f>'Fall 2023'!D40</f>
        <v>24</v>
      </c>
      <c r="E166">
        <f>'Fall 2023'!E40</f>
        <v>2.5920000000000005</v>
      </c>
      <c r="F166">
        <f>'Fall 2023'!F40</f>
        <v>9</v>
      </c>
      <c r="G166">
        <f>'Fall 2023'!G40</f>
        <v>15</v>
      </c>
      <c r="H166">
        <f>'Fall 2023'!H40</f>
        <v>135</v>
      </c>
      <c r="I166">
        <f>'Fall 2023'!I40</f>
        <v>0.10799999999999998</v>
      </c>
      <c r="O166" t="s">
        <v>183</v>
      </c>
    </row>
    <row r="167" spans="1:15">
      <c r="A167" s="289">
        <f>'Fall 2023'!A41</f>
        <v>239</v>
      </c>
      <c r="B167" t="str">
        <f>'Fall 2023'!B41</f>
        <v>EALN-1074 39 6/7 9 F2023FA</v>
      </c>
      <c r="C167" t="str">
        <f>'Fall 2023'!C41</f>
        <v>Activity 1.1*</v>
      </c>
      <c r="D167">
        <f>'Fall 2023'!D41</f>
        <v>24</v>
      </c>
      <c r="E167">
        <f>'Fall 2023'!E41</f>
        <v>2.5920000000000005</v>
      </c>
      <c r="F167">
        <f>'Fall 2023'!F41</f>
        <v>9</v>
      </c>
      <c r="G167">
        <f>'Fall 2023'!G41</f>
        <v>15</v>
      </c>
      <c r="H167">
        <f>'Fall 2023'!H41</f>
        <v>135</v>
      </c>
      <c r="I167">
        <f>'Fall 2023'!I41</f>
        <v>0.10799999999999998</v>
      </c>
      <c r="O167" t="s">
        <v>306</v>
      </c>
    </row>
    <row r="168" spans="1:15">
      <c r="A168" s="289">
        <f>'Fall 2023'!A42</f>
        <v>240</v>
      </c>
      <c r="B168" t="str">
        <f>'Fall 2023'!B42</f>
        <v>EALN-1074 40 7/8 9 F2023FA</v>
      </c>
      <c r="C168" t="str">
        <f>'Fall 2023'!C42</f>
        <v>Activity 1.1*</v>
      </c>
      <c r="D168">
        <f>'Fall 2023'!D42</f>
        <v>24</v>
      </c>
      <c r="E168">
        <f>'Fall 2023'!E42</f>
        <v>2.5920000000000005</v>
      </c>
      <c r="F168">
        <f>'Fall 2023'!F42</f>
        <v>9</v>
      </c>
      <c r="G168">
        <f>'Fall 2023'!G42</f>
        <v>15</v>
      </c>
      <c r="H168">
        <f>'Fall 2023'!H42</f>
        <v>135</v>
      </c>
      <c r="I168">
        <f>'Fall 2023'!I42</f>
        <v>0.10799999999999998</v>
      </c>
      <c r="O168" t="s">
        <v>99</v>
      </c>
    </row>
    <row r="169" spans="1:15">
      <c r="A169" s="286">
        <f>'Fall 2023'!A43</f>
        <v>242</v>
      </c>
      <c r="B169" t="str">
        <f>'Fall 2023'!B43</f>
        <v>EALN-1074 42 3/4 9 F2023FA</v>
      </c>
      <c r="C169" t="str">
        <f>'Fall 2023'!C43</f>
        <v>Activity 1.1</v>
      </c>
      <c r="D169">
        <f>'Fall 2023'!D43</f>
        <v>24</v>
      </c>
      <c r="E169">
        <f>'Fall 2023'!E43</f>
        <v>2.5920000000000005</v>
      </c>
      <c r="F169">
        <f>'Fall 2023'!F43</f>
        <v>9</v>
      </c>
      <c r="G169">
        <f>'Fall 2023'!G43</f>
        <v>15</v>
      </c>
      <c r="H169">
        <f>'Fall 2023'!H43</f>
        <v>135</v>
      </c>
      <c r="I169">
        <f>'Fall 2023'!I43</f>
        <v>0.10799999999999998</v>
      </c>
      <c r="O169" t="s">
        <v>309</v>
      </c>
    </row>
    <row r="170" spans="1:15">
      <c r="A170" s="286">
        <f>'Fall 2023'!A44</f>
        <v>243</v>
      </c>
      <c r="B170" t="str">
        <f>'Fall 2023'!B44</f>
        <v>EALN-1074 43 6/7 9 F2023FA</v>
      </c>
      <c r="C170" t="str">
        <f>'Fall 2023'!C44</f>
        <v>Activity 1.1</v>
      </c>
      <c r="D170">
        <f>'Fall 2023'!D44</f>
        <v>24</v>
      </c>
      <c r="E170">
        <f>'Fall 2023'!E44</f>
        <v>2.5920000000000005</v>
      </c>
      <c r="F170">
        <f>'Fall 2023'!F44</f>
        <v>9</v>
      </c>
      <c r="G170">
        <f>'Fall 2023'!G44</f>
        <v>15</v>
      </c>
      <c r="H170">
        <f>'Fall 2023'!H44</f>
        <v>135</v>
      </c>
      <c r="I170">
        <f>'Fall 2023'!I44</f>
        <v>0.10799999999999998</v>
      </c>
      <c r="O170" t="s">
        <v>75</v>
      </c>
    </row>
    <row r="171" spans="1:15">
      <c r="A171" s="286">
        <f>'Fall 2023'!A45</f>
        <v>244</v>
      </c>
      <c r="B171" t="str">
        <f>'Fall 2023'!B45</f>
        <v>EALN-1074 44 6/7 9 F2023FA</v>
      </c>
      <c r="C171" t="str">
        <f>'Fall 2023'!C45</f>
        <v>Activity 1.1</v>
      </c>
      <c r="D171">
        <f>'Fall 2023'!D45</f>
        <v>24</v>
      </c>
      <c r="E171">
        <f>'Fall 2023'!E45</f>
        <v>2.5920000000000005</v>
      </c>
      <c r="F171">
        <f>'Fall 2023'!F45</f>
        <v>9</v>
      </c>
      <c r="G171">
        <f>'Fall 2023'!G45</f>
        <v>15</v>
      </c>
      <c r="H171">
        <f>'Fall 2023'!H45</f>
        <v>135</v>
      </c>
      <c r="I171">
        <f>'Fall 2023'!I45</f>
        <v>0.10799999999999998</v>
      </c>
      <c r="O171" t="s">
        <v>306</v>
      </c>
    </row>
    <row r="172" spans="1:15">
      <c r="A172" s="286">
        <f>'Fall 2023'!A46</f>
        <v>245</v>
      </c>
      <c r="B172" t="str">
        <f>'Fall 2023'!B46</f>
        <v>EALN-1074 45 7/8 9 F2023FA</v>
      </c>
      <c r="C172" t="str">
        <f>'Fall 2023'!C46</f>
        <v>Activity 1.1</v>
      </c>
      <c r="D172">
        <f>'Fall 2023'!D46</f>
        <v>24</v>
      </c>
      <c r="E172">
        <f>'Fall 2023'!E46</f>
        <v>2.5920000000000005</v>
      </c>
      <c r="F172">
        <f>'Fall 2023'!F46</f>
        <v>9</v>
      </c>
      <c r="G172">
        <f>'Fall 2023'!G46</f>
        <v>15</v>
      </c>
      <c r="H172">
        <f>'Fall 2023'!H46</f>
        <v>135</v>
      </c>
      <c r="I172">
        <f>'Fall 2023'!I46</f>
        <v>0.10799999999999998</v>
      </c>
      <c r="O172" t="s">
        <v>77</v>
      </c>
    </row>
    <row r="173" spans="1:15">
      <c r="A173" s="286">
        <f>'Fall 2023'!A47</f>
        <v>246</v>
      </c>
      <c r="B173" t="str">
        <f>'Fall 2023'!B47</f>
        <v>EALN-1074 46 5/6 9 F2023FA</v>
      </c>
      <c r="C173" t="str">
        <f>'Fall 2023'!C47</f>
        <v>Activity 1.1</v>
      </c>
      <c r="D173">
        <f>'Fall 2023'!D47</f>
        <v>24</v>
      </c>
      <c r="E173">
        <f>'Fall 2023'!E47</f>
        <v>2.5920000000000005</v>
      </c>
      <c r="F173">
        <f>'Fall 2023'!F47</f>
        <v>9</v>
      </c>
      <c r="G173">
        <f>'Fall 2023'!G47</f>
        <v>15</v>
      </c>
      <c r="H173">
        <f>'Fall 2023'!H47</f>
        <v>135</v>
      </c>
      <c r="I173">
        <f>'Fall 2023'!I47</f>
        <v>0.10799999999999998</v>
      </c>
      <c r="O173" t="s">
        <v>179</v>
      </c>
    </row>
    <row r="174" spans="1:15">
      <c r="A174" s="286">
        <f>'Fall 2023'!A48</f>
        <v>247</v>
      </c>
      <c r="B174" t="str">
        <f>'Fall 2023'!B48</f>
        <v>EALN-1074 47 5/6 9 F2023FA</v>
      </c>
      <c r="C174" t="str">
        <f>'Fall 2023'!C48</f>
        <v>Activity 1.1</v>
      </c>
      <c r="D174">
        <f>'Fall 2023'!D48</f>
        <v>24</v>
      </c>
      <c r="E174">
        <f>'Fall 2023'!E48</f>
        <v>2.5920000000000005</v>
      </c>
      <c r="F174">
        <f>'Fall 2023'!F48</f>
        <v>9</v>
      </c>
      <c r="G174">
        <f>'Fall 2023'!G48</f>
        <v>15</v>
      </c>
      <c r="H174">
        <f>'Fall 2023'!H48</f>
        <v>135</v>
      </c>
      <c r="I174">
        <f>'Fall 2023'!I48</f>
        <v>0.10799999999999998</v>
      </c>
      <c r="O174" t="s">
        <v>300</v>
      </c>
    </row>
    <row r="175" spans="1:15">
      <c r="A175" s="286">
        <f>'Fall 2023'!A49</f>
        <v>248</v>
      </c>
      <c r="B175" t="str">
        <f>'Fall 2023'!B49</f>
        <v>EALN-1074 48 7/8 9 F2023FA</v>
      </c>
      <c r="C175" t="str">
        <f>'Fall 2023'!C49</f>
        <v>Activity 1.1</v>
      </c>
      <c r="D175">
        <f>'Fall 2023'!D49</f>
        <v>24</v>
      </c>
      <c r="E175">
        <f>'Fall 2023'!E49</f>
        <v>2.5920000000000005</v>
      </c>
      <c r="F175">
        <f>'Fall 2023'!F49</f>
        <v>9</v>
      </c>
      <c r="G175">
        <f>'Fall 2023'!G49</f>
        <v>15</v>
      </c>
      <c r="H175">
        <f>'Fall 2023'!H49</f>
        <v>135</v>
      </c>
      <c r="I175">
        <f>'Fall 2023'!I49</f>
        <v>0.10799999999999998</v>
      </c>
      <c r="O175" t="s">
        <v>97</v>
      </c>
    </row>
    <row r="176" spans="1:15">
      <c r="A176" s="288" t="str">
        <f>'Fall 2023'!A50</f>
        <v>AM8 - 249</v>
      </c>
      <c r="B176" t="str">
        <f>'Fall 2023'!B50</f>
        <v>EALN-1086 1 7/8  9 F2023FA</v>
      </c>
      <c r="C176" t="str">
        <f>'Fall 2023'!C50</f>
        <v>Activity 1.1*</v>
      </c>
      <c r="D176">
        <f>'Fall 2023'!D50</f>
        <v>24</v>
      </c>
      <c r="E176">
        <f>'Fall 2023'!E50</f>
        <v>1.3824000000000001</v>
      </c>
      <c r="F176">
        <f>'Fall 2023'!F50</f>
        <v>9</v>
      </c>
      <c r="G176">
        <f>'Fall 2023'!G50</f>
        <v>8</v>
      </c>
      <c r="H176">
        <f>'Fall 2023'!H50</f>
        <v>72</v>
      </c>
      <c r="I176">
        <f>'Fall 2023'!I50</f>
        <v>5.7599999999999998E-2</v>
      </c>
      <c r="O176" t="s">
        <v>86</v>
      </c>
    </row>
    <row r="177" spans="1:15">
      <c r="A177" s="288" t="str">
        <f>'Fall 2023'!A51</f>
        <v>AM8 - 250</v>
      </c>
      <c r="B177" t="str">
        <f>'Fall 2023'!B51</f>
        <v>EALN-1086 2 7/8 9 FA2023FA</v>
      </c>
      <c r="C177" t="str">
        <f>'Fall 2023'!C51</f>
        <v>Activity 1.1*</v>
      </c>
      <c r="D177">
        <f>'Fall 2023'!D51</f>
        <v>24</v>
      </c>
      <c r="E177">
        <f>'Fall 2023'!E51</f>
        <v>1.2096</v>
      </c>
      <c r="F177">
        <f>'Fall 2023'!F51</f>
        <v>9</v>
      </c>
      <c r="G177">
        <f>'Fall 2023'!G51</f>
        <v>7</v>
      </c>
      <c r="H177">
        <f>'Fall 2023'!H51</f>
        <v>63</v>
      </c>
      <c r="I177">
        <f>'Fall 2023'!I51</f>
        <v>5.04E-2</v>
      </c>
      <c r="O177" t="s">
        <v>86</v>
      </c>
    </row>
    <row r="178" spans="1:15">
      <c r="A178" s="15">
        <f>'Fall 2023'!A52</f>
        <v>251</v>
      </c>
      <c r="B178" t="str">
        <f>'Fall 2023'!B52</f>
        <v>SEMR -9602 1  6/7/8 F2023FA</v>
      </c>
      <c r="C178" t="str">
        <f>'Fall 2023'!C52</f>
        <v>Activity 1.1*</v>
      </c>
      <c r="D178">
        <f>'Fall 2023'!D52</f>
        <v>30</v>
      </c>
      <c r="E178">
        <f>'Fall 2023'!E52</f>
        <v>0.57599999999999996</v>
      </c>
      <c r="F178">
        <f>'Fall 2023'!F52</f>
        <v>12</v>
      </c>
      <c r="G178">
        <f>'Fall 2023'!G52</f>
        <v>2</v>
      </c>
      <c r="H178">
        <f>'Fall 2023'!H52</f>
        <v>24</v>
      </c>
      <c r="I178">
        <f>'Fall 2023'!I52</f>
        <v>1.9199999999999998E-2</v>
      </c>
      <c r="O178" t="s">
        <v>327</v>
      </c>
    </row>
    <row r="179" spans="1:15">
      <c r="A179" s="15">
        <f>'Fall 2023'!A53</f>
        <v>252</v>
      </c>
      <c r="B179" t="str">
        <f>'Fall 2023'!B53</f>
        <v>SEMR -9602 2 6/7/8 F2023FA</v>
      </c>
      <c r="C179" t="str">
        <f>'Fall 2023'!C53</f>
        <v>Activity 1.1*</v>
      </c>
      <c r="D179">
        <f>'Fall 2023'!D53</f>
        <v>30</v>
      </c>
      <c r="E179">
        <f>'Fall 2023'!E53</f>
        <v>0.57599999999999996</v>
      </c>
      <c r="F179">
        <f>'Fall 2023'!F53</f>
        <v>12</v>
      </c>
      <c r="G179">
        <f>'Fall 2023'!G53</f>
        <v>2</v>
      </c>
      <c r="H179">
        <f>'Fall 2023'!H53</f>
        <v>24</v>
      </c>
      <c r="I179">
        <f>'Fall 2023'!I53</f>
        <v>1.9199999999999998E-2</v>
      </c>
      <c r="O179" t="s">
        <v>327</v>
      </c>
    </row>
    <row r="180" spans="1:15">
      <c r="A180" s="15">
        <f>'Fall 2023'!A54</f>
        <v>253</v>
      </c>
      <c r="B180" t="str">
        <f>'Fall 2023'!B54</f>
        <v>SEMR -9602 3 6/7/8 F2023FA</v>
      </c>
      <c r="C180" t="str">
        <f>'Fall 2023'!C54</f>
        <v>Activity 1.1*</v>
      </c>
      <c r="D180">
        <f>'Fall 2023'!D54</f>
        <v>30</v>
      </c>
      <c r="E180">
        <f>'Fall 2023'!E54</f>
        <v>0.57599999999999996</v>
      </c>
      <c r="F180">
        <f>'Fall 2023'!F54</f>
        <v>12</v>
      </c>
      <c r="G180">
        <f>'Fall 2023'!G54</f>
        <v>2</v>
      </c>
      <c r="H180">
        <f>'Fall 2023'!H54</f>
        <v>24</v>
      </c>
      <c r="I180">
        <f>'Fall 2023'!I54</f>
        <v>1.9199999999999998E-2</v>
      </c>
      <c r="O180" t="s">
        <v>327</v>
      </c>
    </row>
    <row r="181" spans="1:15">
      <c r="A181" s="15">
        <f>'Fall 2023'!A55</f>
        <v>254</v>
      </c>
      <c r="B181" t="str">
        <f>'Fall 2023'!B55</f>
        <v>SEMR -9602 4 6/7/8 F2023FA</v>
      </c>
      <c r="C181" t="str">
        <f>'Fall 2023'!C55</f>
        <v>Activity 1.1*</v>
      </c>
      <c r="D181">
        <f>'Fall 2023'!D55</f>
        <v>30</v>
      </c>
      <c r="E181">
        <f>'Fall 2023'!E55</f>
        <v>0.57599999999999996</v>
      </c>
      <c r="F181">
        <f>'Fall 2023'!F55</f>
        <v>12</v>
      </c>
      <c r="G181">
        <f>'Fall 2023'!G55</f>
        <v>2</v>
      </c>
      <c r="H181">
        <f>'Fall 2023'!H55</f>
        <v>24</v>
      </c>
      <c r="I181">
        <f>'Fall 2023'!I55</f>
        <v>1.9199999999999998E-2</v>
      </c>
      <c r="O181" t="s">
        <v>327</v>
      </c>
    </row>
    <row r="182" spans="1:15">
      <c r="A182" s="15">
        <f>'Fall 2023'!A56</f>
        <v>255</v>
      </c>
      <c r="B182" t="str">
        <f>'Fall 2023'!B56</f>
        <v>SEMR -9602 5 6/7/8 F2023FA</v>
      </c>
      <c r="C182" t="str">
        <f>'Fall 2023'!C56</f>
        <v>Activity 1.1*</v>
      </c>
      <c r="D182">
        <f>'Fall 2023'!D56</f>
        <v>30</v>
      </c>
      <c r="E182">
        <f>'Fall 2023'!E56</f>
        <v>0.57599999999999996</v>
      </c>
      <c r="F182">
        <f>'Fall 2023'!F56</f>
        <v>12</v>
      </c>
      <c r="G182">
        <f>'Fall 2023'!G56</f>
        <v>2</v>
      </c>
      <c r="H182">
        <f>'Fall 2023'!H56</f>
        <v>24</v>
      </c>
      <c r="I182">
        <f>'Fall 2023'!I56</f>
        <v>1.9199999999999998E-2</v>
      </c>
      <c r="O182" t="s">
        <v>327</v>
      </c>
    </row>
    <row r="183" spans="1:15">
      <c r="A183" s="15">
        <f>'Fall 2023'!A57</f>
        <v>256</v>
      </c>
      <c r="B183" t="str">
        <f>'Fall 2023'!B57</f>
        <v>SEMR -9602 6 6/7/8 F2023FA</v>
      </c>
      <c r="C183" t="str">
        <f>'Fall 2023'!C57</f>
        <v>Activity 1.1*</v>
      </c>
      <c r="D183">
        <f>'Fall 2023'!D57</f>
        <v>30</v>
      </c>
      <c r="E183">
        <f>'Fall 2023'!E57</f>
        <v>0.57599999999999996</v>
      </c>
      <c r="F183">
        <f>'Fall 2023'!F57</f>
        <v>12</v>
      </c>
      <c r="G183">
        <f>'Fall 2023'!G57</f>
        <v>2</v>
      </c>
      <c r="H183">
        <f>'Fall 2023'!H57</f>
        <v>24</v>
      </c>
      <c r="I183">
        <f>'Fall 2023'!I57</f>
        <v>1.9199999999999998E-2</v>
      </c>
      <c r="O183" t="s">
        <v>327</v>
      </c>
    </row>
    <row r="184" spans="1:15">
      <c r="A184" s="15">
        <f>'Fall 2023'!A58</f>
        <v>257</v>
      </c>
      <c r="B184" t="str">
        <f>'Fall 2023'!B58</f>
        <v>SEMR -9602 7 6/7/8 F2023FA</v>
      </c>
      <c r="C184" t="str">
        <f>'Fall 2023'!C58</f>
        <v>Activity 1.1*</v>
      </c>
      <c r="D184">
        <f>'Fall 2023'!D58</f>
        <v>30</v>
      </c>
      <c r="E184">
        <f>'Fall 2023'!E58</f>
        <v>0.57599999999999996</v>
      </c>
      <c r="F184">
        <f>'Fall 2023'!F58</f>
        <v>12</v>
      </c>
      <c r="G184">
        <f>'Fall 2023'!G58</f>
        <v>2</v>
      </c>
      <c r="H184">
        <f>'Fall 2023'!H58</f>
        <v>24</v>
      </c>
      <c r="I184">
        <f>'Fall 2023'!I58</f>
        <v>1.9199999999999998E-2</v>
      </c>
      <c r="O184" t="s">
        <v>327</v>
      </c>
    </row>
    <row r="185" spans="1:15">
      <c r="A185" s="15">
        <f>'Fall 2023'!A59</f>
        <v>258</v>
      </c>
      <c r="B185" t="str">
        <f>'Fall 2023'!B59</f>
        <v>COCSF_2/4 01 25 F2023FA</v>
      </c>
      <c r="C185" t="str">
        <f>'Fall 2023'!C59</f>
        <v>Activity 1.1**</v>
      </c>
      <c r="D185">
        <f>'Fall 2023'!D59</f>
        <v>10</v>
      </c>
      <c r="E185">
        <f>'Fall 2023'!E59</f>
        <v>2</v>
      </c>
      <c r="F185">
        <f>'Fall 2023'!F59</f>
        <v>25</v>
      </c>
      <c r="G185">
        <f>'Fall 2023'!G59</f>
        <v>10</v>
      </c>
      <c r="H185">
        <f>'Fall 2023'!H59</f>
        <v>250</v>
      </c>
      <c r="I185">
        <f>'Fall 2023'!I59</f>
        <v>0.2</v>
      </c>
      <c r="O185" t="s">
        <v>522</v>
      </c>
    </row>
    <row r="186" spans="1:15">
      <c r="A186" s="15">
        <f>'Fall 2023'!A60</f>
        <v>259</v>
      </c>
      <c r="B186" t="str">
        <f>'Fall 2023'!B60</f>
        <v>EALN-1060 ELL 1 2/4L 15 F2023FA</v>
      </c>
      <c r="C186" t="str">
        <f>'Fall 2023'!C60</f>
        <v>Activity 1.1</v>
      </c>
      <c r="D186">
        <f>'Fall 2023'!D60</f>
        <v>20</v>
      </c>
      <c r="E186">
        <f>'Fall 2023'!E60</f>
        <v>3.6</v>
      </c>
      <c r="F186">
        <f>'Fall 2023'!F60</f>
        <v>15</v>
      </c>
      <c r="G186">
        <f>'Fall 2023'!G60</f>
        <v>15</v>
      </c>
      <c r="H186">
        <f>'Fall 2023'!H60</f>
        <v>225</v>
      </c>
      <c r="I186">
        <f>'Fall 2023'!I60</f>
        <v>0.18</v>
      </c>
      <c r="O186" t="s">
        <v>336</v>
      </c>
    </row>
    <row r="187" spans="1:15">
      <c r="A187" s="15">
        <f>'Fall 2023'!A61</f>
        <v>260</v>
      </c>
      <c r="B187" t="str">
        <f>'Fall 2023'!B61</f>
        <v>EALN-1060 ELL 2 3/4 12 F2023FA</v>
      </c>
      <c r="C187" t="str">
        <f>'Fall 2023'!C61</f>
        <v>Activity 1.1</v>
      </c>
      <c r="D187">
        <f>'Fall 2023'!D61</f>
        <v>20</v>
      </c>
      <c r="E187">
        <f>'Fall 2023'!E61</f>
        <v>2.88</v>
      </c>
      <c r="F187">
        <f>'Fall 2023'!F61</f>
        <v>12</v>
      </c>
      <c r="G187">
        <f>'Fall 2023'!G61</f>
        <v>15</v>
      </c>
      <c r="H187">
        <f>'Fall 2023'!H61</f>
        <v>180</v>
      </c>
      <c r="I187">
        <f>'Fall 2023'!I61</f>
        <v>0.14399999999999999</v>
      </c>
      <c r="J187" s="301">
        <v>39</v>
      </c>
      <c r="O187" t="s">
        <v>226</v>
      </c>
    </row>
    <row r="188" spans="1:15">
      <c r="A188" s="15">
        <f>'Fall 2023'!A62</f>
        <v>261</v>
      </c>
      <c r="B188" t="str">
        <f>'Fall 2023'!B62</f>
        <v>EALN-1060 ELL 3 2/3 9 F2023FA</v>
      </c>
      <c r="C188" t="str">
        <f>'Fall 2023'!C62</f>
        <v>Activity 1.1</v>
      </c>
      <c r="D188">
        <f>'Fall 2023'!D62</f>
        <v>20</v>
      </c>
      <c r="E188">
        <f>'Fall 2023'!E62</f>
        <v>2.1599999999999997</v>
      </c>
      <c r="F188">
        <f>'Fall 2023'!F62</f>
        <v>9</v>
      </c>
      <c r="G188">
        <f>'Fall 2023'!G62</f>
        <v>15</v>
      </c>
      <c r="H188">
        <f>'Fall 2023'!H62</f>
        <v>135</v>
      </c>
      <c r="I188">
        <f>'Fall 2023'!I62</f>
        <v>0.10799999999999998</v>
      </c>
      <c r="J188" s="301"/>
      <c r="O188" t="s">
        <v>114</v>
      </c>
    </row>
    <row r="189" spans="1:15">
      <c r="A189" s="15">
        <f>'Fall 2023'!A63</f>
        <v>262</v>
      </c>
      <c r="B189" t="str">
        <f>'Fall 2023'!B63</f>
        <v>EALN-1060 ELL 4 P-1 9 F2023FA</v>
      </c>
      <c r="C189" t="str">
        <f>'Fall 2023'!C63</f>
        <v>Activity 1.0</v>
      </c>
      <c r="D189">
        <f>'Fall 2023'!D63</f>
        <v>10</v>
      </c>
      <c r="E189">
        <f>'Fall 2023'!E63</f>
        <v>1.0799999999999998</v>
      </c>
      <c r="F189">
        <f>'Fall 2023'!F63</f>
        <v>9</v>
      </c>
      <c r="G189">
        <f>'Fall 2023'!G63</f>
        <v>15</v>
      </c>
      <c r="H189">
        <f>'Fall 2023'!H63</f>
        <v>135</v>
      </c>
      <c r="I189">
        <f>'Fall 2023'!I63</f>
        <v>0.10799999999999998</v>
      </c>
      <c r="J189" s="301"/>
      <c r="O189" t="s">
        <v>340</v>
      </c>
    </row>
    <row r="190" spans="1:15">
      <c r="A190" s="15">
        <f>'Fall 2023'!A64</f>
        <v>263</v>
      </c>
      <c r="B190" t="str">
        <f>'Fall 2023'!B64</f>
        <v>EALN-1060 ELL 6 4/5 15 F2023FA</v>
      </c>
      <c r="C190" t="str">
        <f>'Fall 2023'!C64</f>
        <v>Activity 1.1</v>
      </c>
      <c r="D190">
        <f>'Fall 2023'!D64</f>
        <v>20</v>
      </c>
      <c r="E190">
        <f>'Fall 2023'!E64</f>
        <v>3.6</v>
      </c>
      <c r="F190">
        <f>'Fall 2023'!F64</f>
        <v>15</v>
      </c>
      <c r="G190">
        <f>'Fall 2023'!G64</f>
        <v>15</v>
      </c>
      <c r="H190">
        <f>'Fall 2023'!H64</f>
        <v>225</v>
      </c>
      <c r="I190">
        <f>'Fall 2023'!I64</f>
        <v>0.18</v>
      </c>
      <c r="J190" s="301"/>
      <c r="O190" t="s">
        <v>71</v>
      </c>
    </row>
    <row r="191" spans="1:15">
      <c r="A191" s="15">
        <f>'Fall 2023'!A65</f>
        <v>264</v>
      </c>
      <c r="B191" t="str">
        <f>'Fall 2023'!B65</f>
        <v>EALN-1060 ELL 11 2/4 9 F2023FA</v>
      </c>
      <c r="C191" t="str">
        <f>'Fall 2023'!C65</f>
        <v>Activity 1.1</v>
      </c>
      <c r="D191">
        <f>'Fall 2023'!D65</f>
        <v>20</v>
      </c>
      <c r="E191">
        <f>'Fall 2023'!E65</f>
        <v>2.88</v>
      </c>
      <c r="F191">
        <f>'Fall 2023'!F65</f>
        <v>12</v>
      </c>
      <c r="G191">
        <f>'Fall 2023'!G65</f>
        <v>15</v>
      </c>
      <c r="H191">
        <f>'Fall 2023'!H65</f>
        <v>180</v>
      </c>
      <c r="I191">
        <f>'Fall 2023'!I65</f>
        <v>0.14399999999999999</v>
      </c>
      <c r="J191" s="301"/>
      <c r="O191" t="s">
        <v>116</v>
      </c>
    </row>
    <row r="192" spans="1:15">
      <c r="A192" s="15">
        <f>'Fall 2023'!A66</f>
        <v>265</v>
      </c>
      <c r="B192" t="str">
        <f>'Fall 2023'!B66</f>
        <v>EALN-1060 ELL 12 5/6  12 F2023FA</v>
      </c>
      <c r="C192" t="str">
        <f>'Fall 2023'!C66</f>
        <v>Activity 1.1*</v>
      </c>
      <c r="D192">
        <f>'Fall 2023'!D66</f>
        <v>20</v>
      </c>
      <c r="E192">
        <f>'Fall 2023'!E66</f>
        <v>0.76800000000000002</v>
      </c>
      <c r="F192">
        <f>'Fall 2023'!F66</f>
        <v>12</v>
      </c>
      <c r="G192">
        <f>'Fall 2023'!G66</f>
        <v>4</v>
      </c>
      <c r="H192">
        <f>'Fall 2023'!H66</f>
        <v>48</v>
      </c>
      <c r="I192">
        <f>'Fall 2023'!I66</f>
        <v>3.8399999999999997E-2</v>
      </c>
      <c r="J192" s="301"/>
      <c r="O192" t="s">
        <v>345</v>
      </c>
    </row>
    <row r="193" spans="1:17">
      <c r="A193" s="15">
        <f>'Fall 2023'!A67</f>
        <v>266</v>
      </c>
      <c r="B193" s="284" t="str">
        <f>'Fall 2023'!B67</f>
        <v>EALN-1060 ELL 13  2/4L  8 F2023FA</v>
      </c>
      <c r="C193" t="str">
        <f>'Fall 2023'!C67</f>
        <v>Activity 1.0</v>
      </c>
      <c r="D193">
        <f>'Fall 2023'!D67</f>
        <v>20</v>
      </c>
      <c r="E193">
        <f>'Fall 2023'!E67</f>
        <v>0.76800000000000013</v>
      </c>
      <c r="F193">
        <f>'Fall 2023'!F67</f>
        <v>8</v>
      </c>
      <c r="G193">
        <f>'Fall 2023'!G67</f>
        <v>6</v>
      </c>
      <c r="H193">
        <f>'Fall 2023'!H67</f>
        <v>48</v>
      </c>
      <c r="I193">
        <f>'Fall 2023'!I67</f>
        <v>3.8399999999999997E-2</v>
      </c>
      <c r="J193" s="301"/>
      <c r="K193" s="78" t="s">
        <v>523</v>
      </c>
      <c r="L193" s="285">
        <f>'Fall 2023'!K67</f>
        <v>45260</v>
      </c>
      <c r="M193" s="285">
        <f>'Fall 2023'!L67</f>
        <v>45268</v>
      </c>
      <c r="N193" s="285" t="str">
        <f>'Fall 2023'!M67</f>
        <v>10:00 AM - 12:00 PM</v>
      </c>
      <c r="O193" s="285" t="str">
        <f>'Fall 2023'!N67</f>
        <v>Mark Feuer</v>
      </c>
    </row>
    <row r="194" spans="1:17">
      <c r="A194" s="15">
        <f>'Fall 2023'!A68</f>
        <v>267</v>
      </c>
      <c r="B194" t="str">
        <f>'Fall 2023'!B68</f>
        <v>EALN-1060 ELL 14 2/4L  3 F2023FA</v>
      </c>
      <c r="C194" t="str">
        <f>'Fall 2023'!C68</f>
        <v>Activity 1.0</v>
      </c>
      <c r="D194">
        <f>'Fall 2023'!D68</f>
        <v>10</v>
      </c>
      <c r="E194">
        <f>'Fall 2023'!E68</f>
        <v>0.36</v>
      </c>
      <c r="F194">
        <f>'Fall 2023'!F68</f>
        <v>3</v>
      </c>
      <c r="G194">
        <f>'Fall 2023'!G68</f>
        <v>15</v>
      </c>
      <c r="H194">
        <f>'Fall 2023'!H68</f>
        <v>45</v>
      </c>
      <c r="I194">
        <f>'Fall 2023'!I68</f>
        <v>3.5999999999999997E-2</v>
      </c>
      <c r="J194" s="301"/>
      <c r="O194" t="s">
        <v>116</v>
      </c>
    </row>
    <row r="195" spans="1:17">
      <c r="A195" s="15">
        <f>'Fall 2023'!A69</f>
        <v>268</v>
      </c>
      <c r="B195" t="str">
        <f>'Fall 2023'!B69</f>
        <v>EALN-1060 ELL 21 OPW 4/5 12 F2023FA</v>
      </c>
      <c r="C195" t="str">
        <f>'Fall 2023'!C69</f>
        <v>Activity 1.1*</v>
      </c>
      <c r="D195">
        <f>'Fall 2023'!D69</f>
        <v>20</v>
      </c>
      <c r="E195">
        <f>'Fall 2023'!E69</f>
        <v>2.88</v>
      </c>
      <c r="F195">
        <f>'Fall 2023'!F69</f>
        <v>12</v>
      </c>
      <c r="G195">
        <f>'Fall 2023'!G69</f>
        <v>15</v>
      </c>
      <c r="H195">
        <f>'Fall 2023'!H69</f>
        <v>180</v>
      </c>
      <c r="I195">
        <f>'Fall 2023'!I69</f>
        <v>0.14399999999999999</v>
      </c>
      <c r="J195" s="301"/>
      <c r="O195" t="s">
        <v>120</v>
      </c>
    </row>
    <row r="196" spans="1:17">
      <c r="A196" s="15">
        <f>'Fall 2023'!A70</f>
        <v>269</v>
      </c>
      <c r="B196" t="str">
        <f>'Fall 2023'!B70</f>
        <v>EALN-1060 ELL 22 4/5 9 F2023FA</v>
      </c>
      <c r="C196" t="str">
        <f>'Fall 2023'!C70</f>
        <v>Activity 1.1*</v>
      </c>
      <c r="D196">
        <f>'Fall 2023'!D70</f>
        <v>20</v>
      </c>
      <c r="E196">
        <f>'Fall 2023'!E70</f>
        <v>0.72</v>
      </c>
      <c r="F196">
        <f>'Fall 2023'!F70</f>
        <v>9</v>
      </c>
      <c r="G196">
        <f>'Fall 2023'!G70</f>
        <v>5</v>
      </c>
      <c r="H196">
        <f>'Fall 2023'!H70</f>
        <v>45</v>
      </c>
      <c r="I196">
        <f>'Fall 2023'!I70</f>
        <v>3.5999999999999997E-2</v>
      </c>
      <c r="J196" s="301"/>
      <c r="O196" t="s">
        <v>352</v>
      </c>
    </row>
    <row r="197" spans="1:17">
      <c r="A197" s="15">
        <f>'Fall 2023'!A71</f>
        <v>270</v>
      </c>
      <c r="B197" t="str">
        <f>'Fall 2023'!B71</f>
        <v>COHEF 01 EALN-1073 20 7/8 F2023FA</v>
      </c>
      <c r="C197" t="str">
        <f>'Fall 2023'!C71</f>
        <v>Activity 1.1*</v>
      </c>
      <c r="D197">
        <f>'Fall 2023'!D71</f>
        <v>16</v>
      </c>
      <c r="E197">
        <f>'Fall 2023'!E71</f>
        <v>3.84</v>
      </c>
      <c r="F197">
        <f>'Fall 2023'!F71</f>
        <v>20</v>
      </c>
      <c r="G197">
        <f>'Fall 2023'!G71</f>
        <v>15</v>
      </c>
      <c r="H197">
        <f>'Fall 2023'!H71</f>
        <v>300</v>
      </c>
      <c r="I197">
        <f>'Fall 2023'!I71</f>
        <v>0.24</v>
      </c>
      <c r="J197" s="301"/>
      <c r="K197" s="78" t="s">
        <v>521</v>
      </c>
      <c r="L197" s="277">
        <v>45166</v>
      </c>
      <c r="N197" s="277">
        <v>45268</v>
      </c>
      <c r="O197" t="s">
        <v>524</v>
      </c>
    </row>
    <row r="198" spans="1:17">
      <c r="A198" s="15">
        <f>'Fall 2023'!A72</f>
        <v>271</v>
      </c>
      <c r="B198" t="str">
        <f>'Fall 2023'!B72</f>
        <v>COHEF 01 PROJ-1060 2 7/8 F2023FA</v>
      </c>
      <c r="C198" t="str">
        <f>'Fall 2023'!C72</f>
        <v>Activity 1.1*</v>
      </c>
      <c r="D198">
        <f>'Fall 2023'!D72</f>
        <v>16</v>
      </c>
      <c r="E198">
        <f>'Fall 2023'!E72</f>
        <v>0.38400000000000001</v>
      </c>
      <c r="F198">
        <f>'Fall 2023'!F72</f>
        <v>2</v>
      </c>
      <c r="G198">
        <f>'Fall 2023'!G72</f>
        <v>15</v>
      </c>
      <c r="H198">
        <f>'Fall 2023'!H72</f>
        <v>30</v>
      </c>
      <c r="I198">
        <f>'Fall 2023'!I72</f>
        <v>2.4E-2</v>
      </c>
      <c r="K198" s="78" t="s">
        <v>521</v>
      </c>
      <c r="L198" s="277">
        <v>45166</v>
      </c>
      <c r="N198" s="277">
        <v>45268</v>
      </c>
      <c r="O198" t="s">
        <v>142</v>
      </c>
    </row>
    <row r="199" spans="1:17">
      <c r="A199" s="15">
        <f>'Fall 2023'!A73</f>
        <v>272</v>
      </c>
      <c r="B199" t="str">
        <f>'Fall 2023'!B73</f>
        <v>COHEF 01 RESR-1030 1 7/8 F2023FA</v>
      </c>
      <c r="C199" t="str">
        <f>'Fall 2023'!C73</f>
        <v>Activity 1.1*</v>
      </c>
      <c r="D199">
        <f>'Fall 2023'!D73</f>
        <v>16</v>
      </c>
      <c r="E199">
        <f>'Fall 2023'!E73</f>
        <v>0.192</v>
      </c>
      <c r="F199">
        <f>'Fall 2023'!F73</f>
        <v>1</v>
      </c>
      <c r="G199">
        <f>'Fall 2023'!G73</f>
        <v>15</v>
      </c>
      <c r="H199">
        <f>'Fall 2023'!H73</f>
        <v>15</v>
      </c>
      <c r="I199">
        <f>'Fall 2023'!I73</f>
        <v>1.2E-2</v>
      </c>
      <c r="K199" s="78" t="s">
        <v>521</v>
      </c>
      <c r="L199" s="277">
        <v>45166</v>
      </c>
      <c r="N199" s="277">
        <v>45268</v>
      </c>
      <c r="O199" t="s">
        <v>142</v>
      </c>
    </row>
    <row r="200" spans="1:17">
      <c r="A200" s="15">
        <f>'Fall 2023'!A74</f>
        <v>273</v>
      </c>
      <c r="B200" t="str">
        <f>'Fall 2023'!B74</f>
        <v>CIENF Commcor 7/8 15 F2023FA</v>
      </c>
      <c r="C200" t="str">
        <f>'Fall 2023'!C74</f>
        <v>Activity 1.1*</v>
      </c>
      <c r="D200">
        <f>'Fall 2023'!D74</f>
        <v>16</v>
      </c>
      <c r="E200">
        <f>'Fall 2023'!E74</f>
        <v>2.3039999999999998</v>
      </c>
      <c r="F200">
        <f>'Fall 2023'!F74</f>
        <v>15</v>
      </c>
      <c r="G200">
        <f>'Fall 2023'!G74</f>
        <v>12</v>
      </c>
      <c r="H200">
        <f>'Fall 2023'!H74</f>
        <v>180</v>
      </c>
      <c r="I200">
        <f>'Fall 2023'!I74</f>
        <v>0.14399999999999999</v>
      </c>
      <c r="K200" s="78" t="s">
        <v>521</v>
      </c>
      <c r="L200" s="277">
        <v>45174</v>
      </c>
      <c r="N200" s="277">
        <v>45261</v>
      </c>
      <c r="O200" t="s">
        <v>149</v>
      </c>
      <c r="P200" s="276"/>
      <c r="Q200" t="s">
        <v>525</v>
      </c>
    </row>
    <row r="201" spans="1:17">
      <c r="A201" s="15">
        <f>'Fall 2023'!A75</f>
        <v>274</v>
      </c>
      <c r="B201" t="str">
        <f>'Fall 2023'!B75</f>
        <v>EALN-1044 7/8 6 F2023FA</v>
      </c>
      <c r="C201" t="str">
        <f>'Fall 2023'!C75</f>
        <v>Activity 1.1*</v>
      </c>
      <c r="D201">
        <f>'Fall 2023'!D75</f>
        <v>17</v>
      </c>
      <c r="E201">
        <f>'Fall 2023'!E75</f>
        <v>1.224</v>
      </c>
      <c r="F201">
        <f>'Fall 2023'!F75</f>
        <v>6</v>
      </c>
      <c r="G201">
        <f>'Fall 2023'!G75</f>
        <v>15</v>
      </c>
      <c r="H201">
        <f>'Fall 2023'!H75</f>
        <v>90</v>
      </c>
      <c r="I201">
        <f>'Fall 2023'!I75</f>
        <v>7.1999999999999995E-2</v>
      </c>
      <c r="K201" s="78" t="s">
        <v>521</v>
      </c>
      <c r="L201" s="277">
        <v>45166</v>
      </c>
      <c r="N201" s="277">
        <v>45268</v>
      </c>
      <c r="O201" t="s">
        <v>142</v>
      </c>
      <c r="Q201" t="s">
        <v>526</v>
      </c>
    </row>
    <row r="202" spans="1:17">
      <c r="A202" s="15">
        <f>'Fall 2023'!A76</f>
        <v>275</v>
      </c>
      <c r="B202" t="str">
        <f>'Fall 2023'!B76</f>
        <v>COIEF EALN-1045 7/8 F2023F2</v>
      </c>
      <c r="C202" t="str">
        <f>'Fall 2023'!C76</f>
        <v>Activity 1.1*</v>
      </c>
      <c r="D202">
        <f>'Fall 2023'!D76</f>
        <v>16</v>
      </c>
      <c r="E202">
        <f>'Fall 2023'!E76</f>
        <v>0.92159999999999997</v>
      </c>
      <c r="F202">
        <f>'Fall 2023'!F76</f>
        <v>9</v>
      </c>
      <c r="G202">
        <f>'Fall 2023'!G76</f>
        <v>8</v>
      </c>
      <c r="H202">
        <f>'Fall 2023'!H76</f>
        <v>72</v>
      </c>
      <c r="I202">
        <f>'Fall 2023'!I76</f>
        <v>5.7599999999999998E-2</v>
      </c>
      <c r="K202" s="78" t="s">
        <v>521</v>
      </c>
      <c r="L202" s="277">
        <v>45222</v>
      </c>
      <c r="N202" s="277">
        <v>45272</v>
      </c>
      <c r="O202" t="s">
        <v>154</v>
      </c>
      <c r="Q202" t="s">
        <v>527</v>
      </c>
    </row>
    <row r="203" spans="1:17">
      <c r="A203" s="15">
        <f>'Fall 2023'!A77</f>
        <v>276</v>
      </c>
      <c r="B203" t="str">
        <f>'Fall 2023'!B77</f>
        <v>COBEF COMM 1500 2 7/8 12 F2023FA</v>
      </c>
      <c r="C203" t="str">
        <f>'Fall 2023'!C77</f>
        <v>Activity 1.1**</v>
      </c>
      <c r="D203">
        <f>'Fall 2023'!D77</f>
        <v>20</v>
      </c>
      <c r="E203">
        <f>'Fall 2023'!E77</f>
        <v>2.88</v>
      </c>
      <c r="F203">
        <f>'Fall 2023'!F77</f>
        <v>12</v>
      </c>
      <c r="G203">
        <f>'Fall 2023'!G77</f>
        <v>15</v>
      </c>
      <c r="H203">
        <f>'Fall 2023'!H77</f>
        <v>180</v>
      </c>
      <c r="I203">
        <f>'Fall 2023'!I77</f>
        <v>0.14399999999999999</v>
      </c>
      <c r="K203" s="78" t="s">
        <v>519</v>
      </c>
      <c r="O203" t="s">
        <v>370</v>
      </c>
    </row>
    <row r="204" spans="1:17">
      <c r="B204" s="85"/>
      <c r="C204" s="85"/>
      <c r="D204" s="85"/>
      <c r="E204" s="85"/>
      <c r="F204" s="85"/>
      <c r="G204" s="85"/>
      <c r="H204" s="85"/>
      <c r="I204" s="85"/>
    </row>
    <row r="205" spans="1:17">
      <c r="A205" s="270">
        <v>300</v>
      </c>
      <c r="B205" t="s">
        <v>528</v>
      </c>
      <c r="C205" t="s">
        <v>24</v>
      </c>
      <c r="D205">
        <v>24</v>
      </c>
      <c r="E205">
        <v>5.7600000000000016</v>
      </c>
      <c r="F205">
        <v>20</v>
      </c>
      <c r="G205">
        <v>15</v>
      </c>
      <c r="H205">
        <v>300</v>
      </c>
      <c r="I205">
        <v>0.24</v>
      </c>
      <c r="O205" t="e">
        <v>#N/A</v>
      </c>
    </row>
    <row r="206" spans="1:17">
      <c r="A206" s="270">
        <v>301</v>
      </c>
      <c r="B206" t="s">
        <v>529</v>
      </c>
      <c r="C206" t="s">
        <v>24</v>
      </c>
      <c r="D206">
        <v>24</v>
      </c>
      <c r="E206">
        <v>5.7600000000000016</v>
      </c>
      <c r="F206">
        <v>20</v>
      </c>
      <c r="G206">
        <v>15</v>
      </c>
      <c r="H206">
        <v>300</v>
      </c>
      <c r="I206">
        <v>0.24</v>
      </c>
      <c r="O206" t="e">
        <v>#N/A</v>
      </c>
    </row>
    <row r="207" spans="1:17">
      <c r="A207" s="76" cm="1">
        <f t="array" ref="A207:I207">'Winter 2024'!A6:I6</f>
        <v>302</v>
      </c>
      <c r="B207" t="str">
        <v>EEASF-WPG_7/8 20 WEP 03 2024WI</v>
      </c>
      <c r="C207" t="str">
        <v>Activity 1.1**</v>
      </c>
      <c r="D207">
        <v>24</v>
      </c>
      <c r="E207">
        <v>6.144000000000001</v>
      </c>
      <c r="F207">
        <v>20</v>
      </c>
      <c r="G207">
        <v>16</v>
      </c>
      <c r="H207">
        <v>320</v>
      </c>
      <c r="I207">
        <v>0.25600000000000001</v>
      </c>
      <c r="O207" t="s">
        <v>39</v>
      </c>
    </row>
    <row r="208" spans="1:17">
      <c r="A208" s="76" cm="1">
        <f t="array" ref="A208:I208">'Winter 2024'!A7:I7</f>
        <v>303</v>
      </c>
      <c r="B208" t="str">
        <v>EALN-1074 01 3/4 20 F2024WI</v>
      </c>
      <c r="C208" t="str">
        <v>Activity 1.1</v>
      </c>
      <c r="D208">
        <v>24</v>
      </c>
      <c r="E208">
        <v>6.144000000000001</v>
      </c>
      <c r="F208">
        <v>20</v>
      </c>
      <c r="G208">
        <v>16</v>
      </c>
      <c r="H208">
        <v>320</v>
      </c>
      <c r="I208">
        <v>0.25600000000000001</v>
      </c>
      <c r="O208" t="s">
        <v>379</v>
      </c>
    </row>
    <row r="209" spans="1:15">
      <c r="A209" s="76" cm="1">
        <f t="array" ref="A209:I209">'Winter 2024'!A8:I8</f>
        <v>304</v>
      </c>
      <c r="B209" t="str">
        <v>EALN-1074 02 4/5 20 F2024WI</v>
      </c>
      <c r="C209" t="str">
        <v>Activity 1.1</v>
      </c>
      <c r="D209">
        <v>24</v>
      </c>
      <c r="E209">
        <v>6.144000000000001</v>
      </c>
      <c r="F209">
        <v>20</v>
      </c>
      <c r="G209">
        <v>16</v>
      </c>
      <c r="H209">
        <v>320</v>
      </c>
      <c r="I209">
        <v>0.25600000000000001</v>
      </c>
      <c r="O209" t="s">
        <v>248</v>
      </c>
    </row>
    <row r="210" spans="1:15">
      <c r="A210" s="76" cm="1">
        <f t="array" ref="A210:I210">'Winter 2024'!A9:I9</f>
        <v>305</v>
      </c>
      <c r="B210" t="str">
        <v>EALN-1074 03 4/5 20 F2024WI</v>
      </c>
      <c r="C210" t="str">
        <v>Activity 1.1</v>
      </c>
      <c r="D210">
        <v>24</v>
      </c>
      <c r="E210">
        <v>6.144000000000001</v>
      </c>
      <c r="F210">
        <v>20</v>
      </c>
      <c r="G210">
        <v>16</v>
      </c>
      <c r="H210">
        <v>320</v>
      </c>
      <c r="I210">
        <v>0.25600000000000001</v>
      </c>
      <c r="O210" t="s">
        <v>251</v>
      </c>
    </row>
    <row r="211" spans="1:15">
      <c r="A211" s="76" cm="1">
        <f t="array" ref="A211:I211">'Winter 2024'!A10:I10</f>
        <v>306</v>
      </c>
      <c r="B211" t="str">
        <v>EALN-1074 04 5/6 20 F2024WI</v>
      </c>
      <c r="C211" t="str">
        <v>Activity 1.1</v>
      </c>
      <c r="D211">
        <v>24</v>
      </c>
      <c r="E211">
        <v>6.144000000000001</v>
      </c>
      <c r="F211">
        <v>20</v>
      </c>
      <c r="G211">
        <v>16</v>
      </c>
      <c r="H211">
        <v>320</v>
      </c>
      <c r="I211">
        <v>0.25600000000000001</v>
      </c>
      <c r="O211" t="s">
        <v>254</v>
      </c>
    </row>
    <row r="212" spans="1:15">
      <c r="A212" s="76" cm="1">
        <f t="array" ref="A212:I212">'Winter 2024'!A11:I11</f>
        <v>307</v>
      </c>
      <c r="B212" t="str">
        <v>EALN-1074 05 4/5 20 F2024WI</v>
      </c>
      <c r="C212" t="str">
        <v>Activity 1.1</v>
      </c>
      <c r="D212">
        <v>24</v>
      </c>
      <c r="E212">
        <v>6.144000000000001</v>
      </c>
      <c r="F212">
        <v>20</v>
      </c>
      <c r="G212">
        <v>16</v>
      </c>
      <c r="H212">
        <v>320</v>
      </c>
      <c r="I212">
        <v>0.25600000000000001</v>
      </c>
      <c r="O212" t="s">
        <v>68</v>
      </c>
    </row>
    <row r="213" spans="1:15">
      <c r="A213" s="76" cm="1">
        <f t="array" ref="A213:I213">'Winter 2024'!A12:I12</f>
        <v>308</v>
      </c>
      <c r="B213" t="str">
        <v>EALN-1074 06  7/8 15 F2024WI</v>
      </c>
      <c r="C213" t="str">
        <v>Activity 1.1</v>
      </c>
      <c r="D213">
        <v>24</v>
      </c>
      <c r="E213">
        <v>4.6079999999999997</v>
      </c>
      <c r="F213">
        <v>15</v>
      </c>
      <c r="G213">
        <v>16</v>
      </c>
      <c r="H213">
        <v>240</v>
      </c>
      <c r="I213">
        <v>0.192</v>
      </c>
      <c r="O213" t="s">
        <v>259</v>
      </c>
    </row>
    <row r="214" spans="1:15">
      <c r="A214" s="76" cm="1">
        <f t="array" ref="A214:I214">'Winter 2024'!A13:I13</f>
        <v>309</v>
      </c>
      <c r="B214" t="str">
        <v>EALN-1074 07 5/6 15 F2024WI</v>
      </c>
      <c r="C214" t="str">
        <v>Activity 1.1</v>
      </c>
      <c r="D214">
        <v>24</v>
      </c>
      <c r="E214">
        <v>4.6079999999999997</v>
      </c>
      <c r="F214">
        <v>15</v>
      </c>
      <c r="G214">
        <v>16</v>
      </c>
      <c r="H214">
        <v>240</v>
      </c>
      <c r="I214">
        <v>0.192</v>
      </c>
      <c r="O214" t="s">
        <v>64</v>
      </c>
    </row>
    <row r="215" spans="1:15">
      <c r="A215" s="76" cm="1">
        <f t="array" ref="A215:I215">'Winter 2024'!A14:I14</f>
        <v>310</v>
      </c>
      <c r="B215" t="str">
        <v>EALN-1074 08 6/7 15 F2024WI</v>
      </c>
      <c r="C215" t="str">
        <v>Activity 1.1</v>
      </c>
      <c r="D215">
        <v>24</v>
      </c>
      <c r="E215">
        <v>4.6079999999999997</v>
      </c>
      <c r="F215">
        <v>15</v>
      </c>
      <c r="G215">
        <v>16</v>
      </c>
      <c r="H215">
        <v>240</v>
      </c>
      <c r="I215">
        <v>0.192</v>
      </c>
      <c r="O215" t="s">
        <v>54</v>
      </c>
    </row>
    <row r="216" spans="1:15">
      <c r="A216" s="76" cm="1">
        <f t="array" ref="A216:I216">'Winter 2024'!A15:I15</f>
        <v>311</v>
      </c>
      <c r="B216" t="str">
        <v>EALN-1074 11 6/7 12 F2024WI</v>
      </c>
      <c r="C216" t="str">
        <v>Activity 1.1*</v>
      </c>
      <c r="D216">
        <v>24</v>
      </c>
      <c r="E216">
        <v>3.6863999999999999</v>
      </c>
      <c r="F216">
        <v>12</v>
      </c>
      <c r="G216">
        <v>16</v>
      </c>
      <c r="H216">
        <v>192</v>
      </c>
      <c r="I216">
        <v>0.15359999999999999</v>
      </c>
      <c r="O216" t="s">
        <v>266</v>
      </c>
    </row>
    <row r="217" spans="1:15">
      <c r="A217" s="76" cm="1">
        <f t="array" ref="A217:I217">'Winter 2024'!A16:I16</f>
        <v>312</v>
      </c>
      <c r="B217" t="str">
        <v>EALN-1074 12 5/6 9 F2024WI</v>
      </c>
      <c r="C217" t="str">
        <v>Activity 1.1*</v>
      </c>
      <c r="D217">
        <v>24</v>
      </c>
      <c r="E217">
        <v>2.7648000000000001</v>
      </c>
      <c r="F217">
        <v>9</v>
      </c>
      <c r="G217">
        <v>16</v>
      </c>
      <c r="H217">
        <v>144</v>
      </c>
      <c r="I217">
        <v>0.1152</v>
      </c>
      <c r="O217" t="s">
        <v>82</v>
      </c>
    </row>
    <row r="218" spans="1:15">
      <c r="A218" s="76" cm="1">
        <f t="array" ref="A218:I218">'Winter 2024'!A17:I17</f>
        <v>313</v>
      </c>
      <c r="B218" t="str">
        <v>EALN-1074 13 6/7 9 F2024WI</v>
      </c>
      <c r="C218" t="str">
        <v>Activity 1.1*</v>
      </c>
      <c r="D218">
        <v>24</v>
      </c>
      <c r="E218">
        <v>2.7648000000000001</v>
      </c>
      <c r="F218">
        <v>9</v>
      </c>
      <c r="G218">
        <v>16</v>
      </c>
      <c r="H218">
        <v>144</v>
      </c>
      <c r="I218">
        <v>0.1152</v>
      </c>
      <c r="O218" t="s">
        <v>183</v>
      </c>
    </row>
    <row r="219" spans="1:15">
      <c r="A219" s="76" cm="1">
        <f t="array" ref="A219:I219">'Winter 2024'!A18:I18</f>
        <v>314</v>
      </c>
      <c r="B219" t="str">
        <v>EALN-1074 14 7/8 9 F2024WI</v>
      </c>
      <c r="C219" t="str">
        <v>Activity 1.1*</v>
      </c>
      <c r="D219">
        <v>24</v>
      </c>
      <c r="E219">
        <v>2.7648000000000001</v>
      </c>
      <c r="F219">
        <v>9</v>
      </c>
      <c r="G219">
        <v>16</v>
      </c>
      <c r="H219">
        <v>144</v>
      </c>
      <c r="I219">
        <v>0.1152</v>
      </c>
      <c r="O219" t="s">
        <v>270</v>
      </c>
    </row>
    <row r="220" spans="1:15">
      <c r="A220" s="76" cm="1">
        <f t="array" ref="A220:I220">'Winter 2024'!A19:I19</f>
        <v>315</v>
      </c>
      <c r="B220" t="str">
        <v>EALN-1074 15 5/6 9 F2024WI</v>
      </c>
      <c r="C220" t="str">
        <v>Activity 1.1*</v>
      </c>
      <c r="D220">
        <v>24</v>
      </c>
      <c r="E220">
        <v>2.7648000000000001</v>
      </c>
      <c r="F220">
        <v>9</v>
      </c>
      <c r="G220">
        <v>16</v>
      </c>
      <c r="H220">
        <v>144</v>
      </c>
      <c r="I220">
        <v>0.1152</v>
      </c>
      <c r="O220" t="s">
        <v>272</v>
      </c>
    </row>
    <row r="221" spans="1:15">
      <c r="A221" s="76" cm="1">
        <f t="array" ref="A221:I221">'Winter 2024'!A20:I20</f>
        <v>316</v>
      </c>
      <c r="B221" t="str">
        <v>EALN-1074 16 5/6 9 F2024WI</v>
      </c>
      <c r="C221" t="str">
        <v>Activity 1.1</v>
      </c>
      <c r="D221">
        <v>24</v>
      </c>
      <c r="E221">
        <v>2.7648000000000001</v>
      </c>
      <c r="F221">
        <v>9</v>
      </c>
      <c r="G221">
        <v>16</v>
      </c>
      <c r="H221">
        <v>144</v>
      </c>
      <c r="I221">
        <v>0.1152</v>
      </c>
      <c r="O221" t="s">
        <v>82</v>
      </c>
    </row>
    <row r="222" spans="1:15">
      <c r="A222" s="76" cm="1">
        <f t="array" ref="A222:I222">'Winter 2024'!A21:I21</f>
        <v>317</v>
      </c>
      <c r="B222" t="str">
        <v>EALN-1074 17 5/6 12 F2024WI</v>
      </c>
      <c r="C222" t="str">
        <v>Activity 1.1</v>
      </c>
      <c r="D222">
        <v>24</v>
      </c>
      <c r="E222">
        <v>3.6863999999999999</v>
      </c>
      <c r="F222">
        <v>12</v>
      </c>
      <c r="G222">
        <v>16</v>
      </c>
      <c r="H222">
        <v>192</v>
      </c>
      <c r="I222">
        <v>0.15359999999999999</v>
      </c>
      <c r="O222" t="s">
        <v>73</v>
      </c>
    </row>
    <row r="223" spans="1:15">
      <c r="A223" s="76" cm="1">
        <f t="array" ref="A223:I223">'Winter 2024'!A22:I22</f>
        <v>318</v>
      </c>
      <c r="B223" t="str">
        <v>EALN-1074 18 6/7 9 F2024WI</v>
      </c>
      <c r="C223" t="str">
        <v>Activity 1.1</v>
      </c>
      <c r="D223">
        <v>24</v>
      </c>
      <c r="E223">
        <v>2.7648000000000001</v>
      </c>
      <c r="F223">
        <v>9</v>
      </c>
      <c r="G223">
        <v>16</v>
      </c>
      <c r="H223">
        <v>144</v>
      </c>
      <c r="I223">
        <v>0.1152</v>
      </c>
      <c r="O223" t="s">
        <v>88</v>
      </c>
    </row>
    <row r="224" spans="1:15">
      <c r="A224" s="76" cm="1">
        <f t="array" ref="A224:I224">'Winter 2024'!A23:I23</f>
        <v>319</v>
      </c>
      <c r="B224" t="str">
        <v>EALN-1074 19 7/8 12 F2024WI</v>
      </c>
      <c r="C224" t="str">
        <v>Activity 1.1</v>
      </c>
      <c r="D224">
        <v>24</v>
      </c>
      <c r="E224">
        <v>3.6863999999999999</v>
      </c>
      <c r="F224">
        <v>12</v>
      </c>
      <c r="G224">
        <v>16</v>
      </c>
      <c r="H224">
        <v>192</v>
      </c>
      <c r="I224">
        <v>0.15359999999999999</v>
      </c>
      <c r="O224" t="s">
        <v>277</v>
      </c>
    </row>
    <row r="225" spans="1:15">
      <c r="A225" s="76" cm="1">
        <f t="array" ref="A225:I225">'Winter 2024'!A24:I24</f>
        <v>320</v>
      </c>
      <c r="B225" t="str">
        <v>EALN-1074 20 6/7 12 F2024WI</v>
      </c>
      <c r="C225" t="str">
        <v>Activity 1.1</v>
      </c>
      <c r="D225">
        <v>24</v>
      </c>
      <c r="E225">
        <v>3.6863999999999999</v>
      </c>
      <c r="F225">
        <v>12</v>
      </c>
      <c r="G225">
        <v>16</v>
      </c>
      <c r="H225">
        <v>192</v>
      </c>
      <c r="I225">
        <v>0.15359999999999999</v>
      </c>
      <c r="O225" t="s">
        <v>104</v>
      </c>
    </row>
    <row r="226" spans="1:15">
      <c r="A226" s="76" cm="1">
        <f t="array" ref="A226:I226">'Winter 2024'!A25:I25</f>
        <v>321</v>
      </c>
      <c r="B226" t="str">
        <v>EALN-1074 21 6/7 9 F2024WI</v>
      </c>
      <c r="C226" t="str">
        <v>Activity 1.1</v>
      </c>
      <c r="D226">
        <v>24</v>
      </c>
      <c r="E226">
        <v>2.7648000000000001</v>
      </c>
      <c r="F226">
        <v>9</v>
      </c>
      <c r="G226">
        <v>16</v>
      </c>
      <c r="H226">
        <v>144</v>
      </c>
      <c r="I226">
        <v>0.1152</v>
      </c>
      <c r="O226" t="s">
        <v>399</v>
      </c>
    </row>
    <row r="227" spans="1:15">
      <c r="A227" s="76" cm="1">
        <f t="array" ref="A227:I227">'Winter 2024'!A26:I26</f>
        <v>322</v>
      </c>
      <c r="B227" t="str">
        <v>EALN-1074 22 3/4 9 F2024WI</v>
      </c>
      <c r="C227" t="str">
        <v>Activity 1.1</v>
      </c>
      <c r="D227">
        <v>24</v>
      </c>
      <c r="E227">
        <v>2.7648000000000001</v>
      </c>
      <c r="F227">
        <v>9</v>
      </c>
      <c r="G227">
        <v>16</v>
      </c>
      <c r="H227">
        <v>144</v>
      </c>
      <c r="I227">
        <v>0.1152</v>
      </c>
      <c r="O227" t="s">
        <v>283</v>
      </c>
    </row>
    <row r="228" spans="1:15">
      <c r="A228" s="76" cm="1">
        <f t="array" ref="A228:I228">'Winter 2024'!A27:I27</f>
        <v>323</v>
      </c>
      <c r="B228" t="str">
        <v>EALN-1074 23 7/8 9 F2024WI</v>
      </c>
      <c r="C228" t="str">
        <v>Activity 1.1</v>
      </c>
      <c r="D228">
        <v>24</v>
      </c>
      <c r="E228">
        <v>2.7648000000000001</v>
      </c>
      <c r="F228">
        <v>9</v>
      </c>
      <c r="G228">
        <v>16</v>
      </c>
      <c r="H228">
        <v>144</v>
      </c>
      <c r="I228">
        <v>0.1152</v>
      </c>
      <c r="O228" t="s">
        <v>285</v>
      </c>
    </row>
    <row r="229" spans="1:15">
      <c r="A229" s="76" cm="1">
        <f t="array" ref="A229:I229">'Winter 2024'!A28:I28</f>
        <v>324</v>
      </c>
      <c r="B229" t="str">
        <v>EALN-1074 24 7/8 9 F2024WI</v>
      </c>
      <c r="C229" t="str">
        <v>Activity 1.1</v>
      </c>
      <c r="D229">
        <v>24</v>
      </c>
      <c r="E229">
        <v>2.7648000000000001</v>
      </c>
      <c r="F229">
        <v>9</v>
      </c>
      <c r="G229">
        <v>16</v>
      </c>
      <c r="H229">
        <v>144</v>
      </c>
      <c r="I229">
        <v>0.1152</v>
      </c>
      <c r="O229" t="s">
        <v>99</v>
      </c>
    </row>
    <row r="230" spans="1:15">
      <c r="A230" s="76" cm="1">
        <f t="array" ref="A230:I230">'Winter 2024'!A29:I29</f>
        <v>325</v>
      </c>
      <c r="B230" t="str">
        <v>EALN-1074 25 6/7 9 F2024WI</v>
      </c>
      <c r="C230" t="str">
        <v>Activity 1.1*</v>
      </c>
      <c r="D230">
        <v>24</v>
      </c>
      <c r="E230">
        <v>2.7648000000000001</v>
      </c>
      <c r="F230">
        <v>9</v>
      </c>
      <c r="G230">
        <v>16</v>
      </c>
      <c r="H230">
        <v>144</v>
      </c>
      <c r="I230">
        <v>0.1152</v>
      </c>
      <c r="O230" t="s">
        <v>75</v>
      </c>
    </row>
    <row r="231" spans="1:15">
      <c r="A231" s="76" cm="1">
        <f t="array" ref="A231:I231">'Winter 2024'!A30:I30</f>
        <v>326</v>
      </c>
      <c r="B231" t="str">
        <v>EALN-1074 26 4/5 12 F2024WI</v>
      </c>
      <c r="C231" t="str">
        <v>Activity 1.1*</v>
      </c>
      <c r="D231">
        <v>24</v>
      </c>
      <c r="E231">
        <v>3.6863999999999999</v>
      </c>
      <c r="F231">
        <v>12</v>
      </c>
      <c r="G231">
        <v>16</v>
      </c>
      <c r="H231">
        <v>192</v>
      </c>
      <c r="I231">
        <v>0.15359999999999999</v>
      </c>
      <c r="O231" t="s">
        <v>290</v>
      </c>
    </row>
    <row r="232" spans="1:15">
      <c r="A232" s="76" cm="1">
        <f t="array" ref="A232:I232">'Winter 2024'!A31:I31</f>
        <v>327</v>
      </c>
      <c r="B232" t="str">
        <v>EALN-1074 27 3/4 9 F2024WI</v>
      </c>
      <c r="C232" t="str">
        <v>Activity 1.1</v>
      </c>
      <c r="D232">
        <v>24</v>
      </c>
      <c r="E232">
        <v>2.7648000000000001</v>
      </c>
      <c r="F232">
        <v>9</v>
      </c>
      <c r="G232">
        <v>16</v>
      </c>
      <c r="H232">
        <v>144</v>
      </c>
      <c r="I232">
        <v>0.1152</v>
      </c>
      <c r="O232" t="s">
        <v>406</v>
      </c>
    </row>
    <row r="233" spans="1:15">
      <c r="A233" s="76" cm="1">
        <f t="array" ref="A233:I233">'Winter 2024'!A32:I32</f>
        <v>328</v>
      </c>
      <c r="B233" t="str">
        <v>EALN-1074 28 3/4 9 F2024WI</v>
      </c>
      <c r="C233" t="str">
        <v>Activity 1.1</v>
      </c>
      <c r="D233">
        <v>24</v>
      </c>
      <c r="E233">
        <v>2.7648000000000001</v>
      </c>
      <c r="F233">
        <v>9</v>
      </c>
      <c r="G233">
        <v>16</v>
      </c>
      <c r="H233">
        <v>144</v>
      </c>
      <c r="I233">
        <v>0.1152</v>
      </c>
      <c r="O233" t="s">
        <v>309</v>
      </c>
    </row>
    <row r="234" spans="1:15">
      <c r="A234" s="290" cm="1">
        <f t="array" ref="A234:I234">'Winter 2024'!A33:I33</f>
        <v>329</v>
      </c>
      <c r="B234" t="str">
        <v>EALN-1074 29 4/5 12 F2024WI</v>
      </c>
      <c r="C234" t="str">
        <v>Activity 1.1</v>
      </c>
      <c r="D234">
        <v>24</v>
      </c>
      <c r="E234">
        <v>3.6863999999999999</v>
      </c>
      <c r="F234">
        <v>12</v>
      </c>
      <c r="G234">
        <v>16</v>
      </c>
      <c r="H234">
        <v>192</v>
      </c>
      <c r="I234">
        <v>0.15359999999999999</v>
      </c>
      <c r="O234" t="s">
        <v>189</v>
      </c>
    </row>
    <row r="235" spans="1:15">
      <c r="A235" s="290" cm="1">
        <f t="array" ref="A235:I235">'Winter 2024'!A34:I34</f>
        <v>330</v>
      </c>
      <c r="B235" t="str">
        <v>EALN-1074 30 4/5 9 F2024WI</v>
      </c>
      <c r="C235" t="str">
        <v>Activity 1.1</v>
      </c>
      <c r="D235">
        <v>24</v>
      </c>
      <c r="E235">
        <v>2.7648000000000001</v>
      </c>
      <c r="F235">
        <v>9</v>
      </c>
      <c r="G235">
        <v>16</v>
      </c>
      <c r="H235">
        <v>144</v>
      </c>
      <c r="I235">
        <v>0.1152</v>
      </c>
      <c r="O235" t="s">
        <v>295</v>
      </c>
    </row>
    <row r="236" spans="1:15">
      <c r="A236" s="290" cm="1">
        <f t="array" ref="A236:I236">'Winter 2024'!A35:I35</f>
        <v>331</v>
      </c>
      <c r="B236" t="str">
        <v>EALN-1074 31 4/5 9 F2024WI</v>
      </c>
      <c r="C236" t="str">
        <v>Activity 1.1</v>
      </c>
      <c r="D236">
        <v>24</v>
      </c>
      <c r="E236">
        <v>2.7648000000000001</v>
      </c>
      <c r="F236">
        <v>9</v>
      </c>
      <c r="G236">
        <v>16</v>
      </c>
      <c r="H236">
        <v>144</v>
      </c>
      <c r="I236">
        <v>0.1152</v>
      </c>
      <c r="O236" t="s">
        <v>295</v>
      </c>
    </row>
    <row r="237" spans="1:15">
      <c r="A237" s="290" cm="1">
        <f t="array" ref="A237:I237">'Winter 2024'!A36:I36</f>
        <v>332</v>
      </c>
      <c r="B237" t="str">
        <v>EALN-1074 32 5/6 12 F2024WI</v>
      </c>
      <c r="C237" t="str">
        <v>Activity 1.1</v>
      </c>
      <c r="D237">
        <v>24</v>
      </c>
      <c r="E237">
        <v>3.6863999999999999</v>
      </c>
      <c r="F237">
        <v>12</v>
      </c>
      <c r="G237">
        <v>16</v>
      </c>
      <c r="H237">
        <v>192</v>
      </c>
      <c r="I237">
        <v>0.15359999999999999</v>
      </c>
      <c r="O237" t="s">
        <v>298</v>
      </c>
    </row>
    <row r="238" spans="1:15">
      <c r="A238" s="290" cm="1">
        <f t="array" ref="A238:I238">'Winter 2024'!A37:I37</f>
        <v>333</v>
      </c>
      <c r="B238" t="str">
        <v>EALN 1074 33  5/6 9 F2024WI</v>
      </c>
      <c r="C238" t="str">
        <v>Activity 1.1</v>
      </c>
      <c r="D238">
        <v>24</v>
      </c>
      <c r="E238">
        <v>2.7648000000000001</v>
      </c>
      <c r="F238">
        <v>9</v>
      </c>
      <c r="G238">
        <v>16</v>
      </c>
      <c r="H238">
        <v>144</v>
      </c>
      <c r="I238">
        <v>0.1152</v>
      </c>
      <c r="O238" t="s">
        <v>300</v>
      </c>
    </row>
    <row r="239" spans="1:15">
      <c r="A239" s="290" cm="1">
        <f t="array" ref="A239:I239">'Winter 2024'!A38:I38</f>
        <v>334</v>
      </c>
      <c r="B239" t="str">
        <v>EALN 1074 34  5/6 9 F2024WI</v>
      </c>
      <c r="C239" t="str">
        <v>Activity 1.1</v>
      </c>
      <c r="D239">
        <v>24</v>
      </c>
      <c r="E239">
        <v>2.7648000000000001</v>
      </c>
      <c r="F239">
        <v>9</v>
      </c>
      <c r="G239">
        <v>16</v>
      </c>
      <c r="H239">
        <v>144</v>
      </c>
      <c r="I239">
        <v>0.1152</v>
      </c>
      <c r="O239" t="s">
        <v>179</v>
      </c>
    </row>
    <row r="240" spans="1:15">
      <c r="A240" s="290" cm="1">
        <f t="array" ref="A240:I240">'Winter 2024'!A39:I39</f>
        <v>335</v>
      </c>
      <c r="B240" t="str">
        <v>EALN-1074 35 6/7 9 F2024WI</v>
      </c>
      <c r="C240" t="str">
        <v>Activity 1.1*</v>
      </c>
      <c r="D240">
        <v>24</v>
      </c>
      <c r="E240">
        <v>2.7648000000000001</v>
      </c>
      <c r="F240">
        <v>9</v>
      </c>
      <c r="G240">
        <v>16</v>
      </c>
      <c r="H240">
        <v>144</v>
      </c>
      <c r="I240">
        <v>0.1152</v>
      </c>
      <c r="O240" t="s">
        <v>399</v>
      </c>
    </row>
    <row r="241" spans="1:15">
      <c r="A241" s="290" cm="1">
        <f t="array" ref="A241:I241">'Winter 2024'!A40:I40</f>
        <v>336</v>
      </c>
      <c r="B241" t="str">
        <v>EALN-1074 36 6/7 9 F2024WI</v>
      </c>
      <c r="C241" t="str">
        <v>Activity 1.1*</v>
      </c>
      <c r="D241">
        <v>24</v>
      </c>
      <c r="E241">
        <v>2.7648000000000001</v>
      </c>
      <c r="F241">
        <v>9</v>
      </c>
      <c r="G241">
        <v>16</v>
      </c>
      <c r="H241">
        <v>144</v>
      </c>
      <c r="I241">
        <v>0.1152</v>
      </c>
      <c r="O241" t="s">
        <v>88</v>
      </c>
    </row>
    <row r="242" spans="1:15">
      <c r="A242" s="290" cm="1">
        <f t="array" ref="A242:I242">'Winter 2024'!A41:I41</f>
        <v>337</v>
      </c>
      <c r="B242" t="str">
        <v>EALN-1074 37 6/7 9 F2024WI</v>
      </c>
      <c r="C242" t="str">
        <v>Activity 1.1*</v>
      </c>
      <c r="D242">
        <v>24</v>
      </c>
      <c r="E242">
        <v>2.7648000000000001</v>
      </c>
      <c r="F242">
        <v>9</v>
      </c>
      <c r="G242">
        <v>16</v>
      </c>
      <c r="H242">
        <v>144</v>
      </c>
      <c r="I242">
        <v>0.1152</v>
      </c>
      <c r="O242" t="s">
        <v>183</v>
      </c>
    </row>
    <row r="243" spans="1:15">
      <c r="A243" s="290" cm="1">
        <f t="array" ref="A243:I243">'Winter 2024'!A42:I42</f>
        <v>338</v>
      </c>
      <c r="B243" t="str">
        <v>EALN-1074 38 7/8 12 F2024WI</v>
      </c>
      <c r="C243" t="str">
        <v>Activity 1.1</v>
      </c>
      <c r="D243">
        <v>24</v>
      </c>
      <c r="E243">
        <v>3.6863999999999999</v>
      </c>
      <c r="F243">
        <v>12</v>
      </c>
      <c r="G243">
        <v>16</v>
      </c>
      <c r="H243">
        <v>192</v>
      </c>
      <c r="I243">
        <v>0.15359999999999999</v>
      </c>
      <c r="O243" t="s">
        <v>418</v>
      </c>
    </row>
    <row r="244" spans="1:15">
      <c r="A244" s="290" cm="1">
        <f t="array" ref="A244:I244">'Winter 2024'!A43:I43</f>
        <v>339</v>
      </c>
      <c r="B244" t="str">
        <v>EALN-1074 39 6/7 9 F2024WI</v>
      </c>
      <c r="C244" t="str">
        <v>Activity 1.1*</v>
      </c>
      <c r="D244">
        <v>24</v>
      </c>
      <c r="E244">
        <v>2.7648000000000001</v>
      </c>
      <c r="F244">
        <v>9</v>
      </c>
      <c r="G244">
        <v>16</v>
      </c>
      <c r="H244">
        <v>144</v>
      </c>
      <c r="I244">
        <v>0.1152</v>
      </c>
      <c r="O244" t="s">
        <v>530</v>
      </c>
    </row>
    <row r="245" spans="1:15">
      <c r="A245" s="290" cm="1">
        <f t="array" ref="A245:I245">'Winter 2024'!A44:I44</f>
        <v>340</v>
      </c>
      <c r="B245" t="str">
        <v>EALN 1074 40 7/8 9 F2024WI</v>
      </c>
      <c r="C245" t="str">
        <v>Activity 1.1*</v>
      </c>
      <c r="D245">
        <v>24</v>
      </c>
      <c r="E245">
        <v>2.7648000000000001</v>
      </c>
      <c r="F245">
        <v>9</v>
      </c>
      <c r="G245">
        <v>16</v>
      </c>
      <c r="H245">
        <v>144</v>
      </c>
      <c r="I245">
        <v>0.1152</v>
      </c>
      <c r="O245" t="s">
        <v>99</v>
      </c>
    </row>
    <row r="246" spans="1:15">
      <c r="A246" s="290" cm="1">
        <f t="array" ref="A246:I246">'Winter 2024'!A45:I45</f>
        <v>341</v>
      </c>
      <c r="B246" t="str">
        <v>EALN 1074 42 3/4 9 F2024WI</v>
      </c>
      <c r="C246" t="str">
        <v>Activity 1.1</v>
      </c>
      <c r="D246">
        <v>24</v>
      </c>
      <c r="E246">
        <v>2.7648000000000001</v>
      </c>
      <c r="F246">
        <v>9</v>
      </c>
      <c r="G246">
        <v>16</v>
      </c>
      <c r="H246">
        <v>144</v>
      </c>
      <c r="I246">
        <v>0.1152</v>
      </c>
      <c r="O246" t="s">
        <v>309</v>
      </c>
    </row>
    <row r="247" spans="1:15">
      <c r="A247" s="290" cm="1">
        <f t="array" ref="A247:I247">'Winter 2024'!A46:I46</f>
        <v>342</v>
      </c>
      <c r="B247" t="str">
        <v>EALN 1074 43 6/7 9 F2024WI</v>
      </c>
      <c r="C247" t="str">
        <v>Activity 1.1</v>
      </c>
      <c r="D247">
        <v>24</v>
      </c>
      <c r="E247">
        <v>2.7648000000000001</v>
      </c>
      <c r="F247">
        <v>9</v>
      </c>
      <c r="G247">
        <v>16</v>
      </c>
      <c r="H247">
        <v>144</v>
      </c>
      <c r="I247">
        <v>0.1152</v>
      </c>
      <c r="O247" t="s">
        <v>75</v>
      </c>
    </row>
    <row r="248" spans="1:15">
      <c r="A248" s="290" cm="1">
        <f t="array" ref="A248:I248">'Winter 2024'!A47:I47</f>
        <v>343</v>
      </c>
      <c r="B248" t="str">
        <v>EALN 1074 44 6/7 9 F2024WI</v>
      </c>
      <c r="C248" t="str">
        <v>Activity 1.1</v>
      </c>
      <c r="D248">
        <v>24</v>
      </c>
      <c r="E248">
        <v>2.7648000000000001</v>
      </c>
      <c r="F248">
        <v>9</v>
      </c>
      <c r="G248">
        <v>16</v>
      </c>
      <c r="H248">
        <v>144</v>
      </c>
      <c r="I248">
        <v>0.1152</v>
      </c>
      <c r="O248" t="s">
        <v>306</v>
      </c>
    </row>
    <row r="249" spans="1:15">
      <c r="A249" s="290" cm="1">
        <f t="array" ref="A249:I249">'Winter 2024'!A48:I48</f>
        <v>344</v>
      </c>
      <c r="B249" t="str">
        <v>EALN 1074 45 7/8 9 F2024WI</v>
      </c>
      <c r="C249" t="str">
        <v>Activity 1.1</v>
      </c>
      <c r="D249">
        <v>24</v>
      </c>
      <c r="E249">
        <v>2.7648000000000001</v>
      </c>
      <c r="F249">
        <v>9</v>
      </c>
      <c r="G249">
        <v>16</v>
      </c>
      <c r="H249">
        <v>144</v>
      </c>
      <c r="I249">
        <v>0.1152</v>
      </c>
      <c r="O249" t="s">
        <v>77</v>
      </c>
    </row>
    <row r="250" spans="1:15">
      <c r="A250" s="290" cm="1">
        <f t="array" ref="A250:I250">'Winter 2024'!A49:I49</f>
        <v>345</v>
      </c>
      <c r="B250" t="str">
        <v>EALN 1074 46 5/6 9 F2024WI</v>
      </c>
      <c r="C250" t="str">
        <v>Activity 1.1*</v>
      </c>
      <c r="D250">
        <v>24</v>
      </c>
      <c r="E250">
        <v>2.7648000000000001</v>
      </c>
      <c r="F250">
        <v>9</v>
      </c>
      <c r="G250">
        <v>16</v>
      </c>
      <c r="H250">
        <v>144</v>
      </c>
      <c r="I250">
        <v>0.1152</v>
      </c>
      <c r="O250" t="s">
        <v>179</v>
      </c>
    </row>
    <row r="251" spans="1:15">
      <c r="A251" s="290" cm="1">
        <f t="array" ref="A251:I251">'Winter 2024'!A50:I50</f>
        <v>346</v>
      </c>
      <c r="B251" t="str">
        <v>EALN 1074 47 5/6 9 F2024WI</v>
      </c>
      <c r="C251" t="str">
        <v>Activity 1.1*</v>
      </c>
      <c r="D251">
        <v>24</v>
      </c>
      <c r="E251">
        <v>2.7648000000000001</v>
      </c>
      <c r="F251">
        <v>9</v>
      </c>
      <c r="G251">
        <v>16</v>
      </c>
      <c r="H251">
        <v>144</v>
      </c>
      <c r="I251">
        <v>0.1152</v>
      </c>
      <c r="O251" t="s">
        <v>300</v>
      </c>
    </row>
    <row r="252" spans="1:15">
      <c r="A252" s="290" cm="1">
        <f t="array" ref="A252:I252">'Winter 2024'!A51:I51</f>
        <v>347</v>
      </c>
      <c r="B252" t="str">
        <v>EALN 1074 48 7/8 9 F2024WI</v>
      </c>
      <c r="C252" t="str">
        <v>Activity 1.1*</v>
      </c>
      <c r="D252">
        <v>24</v>
      </c>
      <c r="E252">
        <v>2.7648000000000001</v>
      </c>
      <c r="F252">
        <v>9</v>
      </c>
      <c r="G252">
        <v>16</v>
      </c>
      <c r="H252">
        <v>144</v>
      </c>
      <c r="I252">
        <v>0.1152</v>
      </c>
      <c r="O252" t="s">
        <v>97</v>
      </c>
    </row>
    <row r="253" spans="1:15">
      <c r="A253" s="76" cm="1">
        <f t="array" ref="A253:I253">'Winter 2024'!A52:I52</f>
        <v>348</v>
      </c>
      <c r="B253" t="str">
        <v>EALN 1086 1 7/8  5 F2024WI</v>
      </c>
      <c r="C253" t="str">
        <v>Activity 1.1</v>
      </c>
      <c r="D253">
        <v>24</v>
      </c>
      <c r="E253">
        <v>1.5360000000000003</v>
      </c>
      <c r="F253">
        <v>5</v>
      </c>
      <c r="G253">
        <v>16</v>
      </c>
      <c r="H253">
        <v>80</v>
      </c>
      <c r="I253">
        <v>6.4000000000000001E-2</v>
      </c>
      <c r="K253" s="78" t="s">
        <v>519</v>
      </c>
      <c r="O253" t="s">
        <v>429</v>
      </c>
    </row>
    <row r="254" spans="1:15">
      <c r="A254" s="76" cm="1">
        <f t="array" ref="A254:I254">'Winter 2024'!A53:I53</f>
        <v>349</v>
      </c>
      <c r="B254" t="str">
        <v>COCSF_2/4 01 25 F2024WI</v>
      </c>
      <c r="C254" t="str">
        <v>Activity 1.1**</v>
      </c>
      <c r="D254">
        <v>10</v>
      </c>
      <c r="E254">
        <v>2</v>
      </c>
      <c r="F254">
        <v>25</v>
      </c>
      <c r="G254">
        <v>10</v>
      </c>
      <c r="H254">
        <v>250</v>
      </c>
      <c r="I254">
        <v>0.2</v>
      </c>
      <c r="O254" t="s">
        <v>531</v>
      </c>
    </row>
    <row r="255" spans="1:15">
      <c r="A255" s="76" cm="1">
        <f t="array" ref="A255:I255">'Winter 2024'!A54:I54</f>
        <v>350</v>
      </c>
      <c r="B255" t="str">
        <v>COBEF COMM 1500 1 7/8 12 F2024WI</v>
      </c>
      <c r="C255" t="str">
        <v>Activity 1.1**</v>
      </c>
      <c r="D255">
        <v>20</v>
      </c>
      <c r="E255">
        <v>3.0720000000000001</v>
      </c>
      <c r="F255">
        <v>12</v>
      </c>
      <c r="G255">
        <v>16</v>
      </c>
      <c r="H255">
        <v>192</v>
      </c>
      <c r="I255">
        <v>0.15359999999999999</v>
      </c>
      <c r="K255" s="78" t="s">
        <v>519</v>
      </c>
      <c r="O255" t="s">
        <v>370</v>
      </c>
    </row>
    <row r="256" spans="1:15">
      <c r="A256" s="76" cm="1">
        <f t="array" ref="A256:I256">'Winter 2024'!A55:I55</f>
        <v>351</v>
      </c>
      <c r="B256" t="str">
        <v>SEMR -9602 1  6/7/8 F2024WI</v>
      </c>
      <c r="C256" t="str">
        <v>Activity 1.1</v>
      </c>
      <c r="D256">
        <v>30</v>
      </c>
      <c r="E256">
        <v>0.28799999999999998</v>
      </c>
      <c r="F256">
        <v>12</v>
      </c>
      <c r="G256">
        <v>1</v>
      </c>
      <c r="H256">
        <v>12</v>
      </c>
      <c r="I256">
        <v>9.5999999999999992E-3</v>
      </c>
      <c r="K256" s="78" t="s">
        <v>502</v>
      </c>
      <c r="O256" t="s">
        <v>327</v>
      </c>
    </row>
    <row r="257" spans="1:15">
      <c r="A257" s="76" cm="1">
        <f t="array" ref="A257:I257">'Winter 2024'!A56:I56</f>
        <v>352</v>
      </c>
      <c r="B257" t="str">
        <v>SEMR -9602 2 6/7/8 F2024WI</v>
      </c>
      <c r="C257" t="str">
        <v>Activity 1.1</v>
      </c>
      <c r="D257">
        <v>30</v>
      </c>
      <c r="E257">
        <v>0.28799999999999998</v>
      </c>
      <c r="F257">
        <v>12</v>
      </c>
      <c r="G257">
        <v>1</v>
      </c>
      <c r="H257">
        <v>12</v>
      </c>
      <c r="I257">
        <v>9.5999999999999992E-3</v>
      </c>
      <c r="K257" s="78" t="s">
        <v>502</v>
      </c>
      <c r="O257" t="s">
        <v>327</v>
      </c>
    </row>
    <row r="258" spans="1:15">
      <c r="A258" s="76" cm="1">
        <f t="array" ref="A258:I258">'Winter 2024'!A57:I57</f>
        <v>353</v>
      </c>
      <c r="B258" t="str">
        <v>SEMR -9602 3 6/7/8 F2024WI</v>
      </c>
      <c r="C258" t="str">
        <v>Activity 1.1</v>
      </c>
      <c r="D258">
        <v>30</v>
      </c>
      <c r="E258">
        <v>0.28799999999999998</v>
      </c>
      <c r="F258">
        <v>12</v>
      </c>
      <c r="G258">
        <v>1</v>
      </c>
      <c r="H258">
        <v>12</v>
      </c>
      <c r="I258">
        <v>9.5999999999999992E-3</v>
      </c>
      <c r="K258" s="78" t="s">
        <v>502</v>
      </c>
      <c r="O258" t="s">
        <v>327</v>
      </c>
    </row>
    <row r="259" spans="1:15">
      <c r="A259" s="76" cm="1">
        <f t="array" ref="A259:I259">'Winter 2024'!A58:I58</f>
        <v>354</v>
      </c>
      <c r="B259" t="str">
        <v>SEMR -9602 4 6/7/8 F2024WI</v>
      </c>
      <c r="C259" t="str">
        <v>Activity 1.1</v>
      </c>
      <c r="D259">
        <v>30</v>
      </c>
      <c r="E259">
        <v>0.28799999999999998</v>
      </c>
      <c r="F259">
        <v>12</v>
      </c>
      <c r="G259">
        <v>1</v>
      </c>
      <c r="H259">
        <v>12</v>
      </c>
      <c r="I259">
        <v>9.5999999999999992E-3</v>
      </c>
      <c r="K259" s="78" t="s">
        <v>502</v>
      </c>
      <c r="O259" t="s">
        <v>327</v>
      </c>
    </row>
    <row r="260" spans="1:15">
      <c r="A260" s="76" cm="1">
        <f t="array" ref="A260:I260">'Winter 2024'!A59:I59</f>
        <v>355</v>
      </c>
      <c r="B260" t="str">
        <v>SEMR -9602 5 6/7/8 F2024WI</v>
      </c>
      <c r="C260" t="str">
        <v>Activity 1.1</v>
      </c>
      <c r="D260">
        <v>30</v>
      </c>
      <c r="E260">
        <v>0.28799999999999998</v>
      </c>
      <c r="F260">
        <v>12</v>
      </c>
      <c r="G260">
        <v>1</v>
      </c>
      <c r="H260">
        <v>12</v>
      </c>
      <c r="I260">
        <v>9.5999999999999992E-3</v>
      </c>
      <c r="K260" s="78" t="s">
        <v>502</v>
      </c>
      <c r="O260" t="s">
        <v>327</v>
      </c>
    </row>
    <row r="261" spans="1:15">
      <c r="A261" s="76" cm="1">
        <f t="array" ref="A261:I261">'Winter 2024'!A60:I60</f>
        <v>356</v>
      </c>
      <c r="B261" t="str">
        <v>SEMR -9602 6 6/7/8 F2024WI</v>
      </c>
      <c r="C261" t="str">
        <v>Activity 1.1</v>
      </c>
      <c r="D261">
        <v>30</v>
      </c>
      <c r="E261">
        <v>0.28799999999999998</v>
      </c>
      <c r="F261">
        <v>12</v>
      </c>
      <c r="G261">
        <v>1</v>
      </c>
      <c r="H261">
        <v>12</v>
      </c>
      <c r="I261">
        <v>9.5999999999999992E-3</v>
      </c>
      <c r="K261" s="78" t="s">
        <v>502</v>
      </c>
      <c r="O261" t="s">
        <v>327</v>
      </c>
    </row>
    <row r="262" spans="1:15">
      <c r="A262" s="76" cm="1">
        <f t="array" ref="A262:I262">'Winter 2024'!A61:I61</f>
        <v>357</v>
      </c>
      <c r="B262" t="str">
        <v>SEMR -9602 7 6/7/8 F2024WI</v>
      </c>
      <c r="C262" t="str">
        <v>Activity 1.1</v>
      </c>
      <c r="D262">
        <v>30</v>
      </c>
      <c r="E262">
        <v>0.28799999999999998</v>
      </c>
      <c r="F262">
        <v>12</v>
      </c>
      <c r="G262">
        <v>1</v>
      </c>
      <c r="H262">
        <v>12</v>
      </c>
      <c r="I262">
        <v>9.5999999999999992E-3</v>
      </c>
      <c r="K262" s="78" t="s">
        <v>502</v>
      </c>
      <c r="O262" t="s">
        <v>327</v>
      </c>
    </row>
    <row r="263" spans="1:15">
      <c r="A263" s="76" cm="1">
        <f t="array" ref="A263:I263">'Winter 2024'!A62:I62</f>
        <v>358</v>
      </c>
      <c r="B263" t="str">
        <v>SEMR -9602 8 6/7/8 F2024WI</v>
      </c>
      <c r="C263" t="str">
        <v>Activity 1.1</v>
      </c>
      <c r="D263">
        <v>30</v>
      </c>
      <c r="E263">
        <v>0.28799999999999998</v>
      </c>
      <c r="F263">
        <v>12</v>
      </c>
      <c r="G263">
        <v>1</v>
      </c>
      <c r="H263">
        <v>12</v>
      </c>
      <c r="I263">
        <v>9.5999999999999992E-3</v>
      </c>
      <c r="K263" s="78" t="s">
        <v>502</v>
      </c>
      <c r="O263" t="s">
        <v>327</v>
      </c>
    </row>
    <row r="264" spans="1:15">
      <c r="A264" s="76" cm="1">
        <f t="array" ref="A264:I264">'Winter 2024'!A63:I63</f>
        <v>359</v>
      </c>
      <c r="B264" t="str">
        <v>SEMR -9602 9 6/7/8 F2024WI</v>
      </c>
      <c r="C264" t="str">
        <v>Activity 1.1</v>
      </c>
      <c r="D264">
        <v>30</v>
      </c>
      <c r="E264">
        <v>0.28799999999999998</v>
      </c>
      <c r="F264">
        <v>12</v>
      </c>
      <c r="G264">
        <v>1</v>
      </c>
      <c r="H264">
        <v>12</v>
      </c>
      <c r="I264">
        <v>9.5999999999999992E-3</v>
      </c>
      <c r="K264" s="78" t="s">
        <v>502</v>
      </c>
      <c r="O264" t="s">
        <v>327</v>
      </c>
    </row>
    <row r="265" spans="1:15">
      <c r="A265" s="76" cm="1">
        <f t="array" ref="A265:I265">'Winter 2024'!A64:I64</f>
        <v>360</v>
      </c>
      <c r="B265" t="str">
        <v>SEMR -9602 10 6/7/8 F2024WI</v>
      </c>
      <c r="C265" t="str">
        <v>Activity 1.1</v>
      </c>
      <c r="D265">
        <v>30</v>
      </c>
      <c r="E265">
        <v>0.28799999999999998</v>
      </c>
      <c r="F265">
        <v>12</v>
      </c>
      <c r="G265">
        <v>1</v>
      </c>
      <c r="H265">
        <v>12</v>
      </c>
      <c r="I265">
        <v>9.5999999999999992E-3</v>
      </c>
      <c r="K265" s="78" t="s">
        <v>502</v>
      </c>
      <c r="O265" t="s">
        <v>327</v>
      </c>
    </row>
    <row r="266" spans="1:15">
      <c r="A266" s="76" cm="1">
        <f t="array" ref="A266:I266">'Winter 2024'!A65:I65</f>
        <v>361</v>
      </c>
      <c r="B266" t="str">
        <v>SEMR -9602 11 6/7/8 F2024WI</v>
      </c>
      <c r="C266" t="str">
        <v>Activity 1.1</v>
      </c>
      <c r="D266">
        <v>30</v>
      </c>
      <c r="E266">
        <v>0.28799999999999998</v>
      </c>
      <c r="F266">
        <v>12</v>
      </c>
      <c r="G266">
        <v>1</v>
      </c>
      <c r="H266">
        <v>12</v>
      </c>
      <c r="I266">
        <v>9.5999999999999992E-3</v>
      </c>
      <c r="K266" s="78" t="s">
        <v>502</v>
      </c>
      <c r="O266" t="s">
        <v>327</v>
      </c>
    </row>
    <row r="267" spans="1:15">
      <c r="A267" s="76" cm="1">
        <f t="array" ref="A267:I267">'Winter 2024'!A66:I66</f>
        <v>362</v>
      </c>
      <c r="B267" t="str">
        <v>SEMR -9602 12 6/7/8 F2024WI</v>
      </c>
      <c r="C267" t="str">
        <v>Activity 1.1</v>
      </c>
      <c r="D267">
        <v>30</v>
      </c>
      <c r="E267">
        <v>0.28799999999999998</v>
      </c>
      <c r="F267">
        <v>12</v>
      </c>
      <c r="G267">
        <v>1</v>
      </c>
      <c r="H267">
        <v>12</v>
      </c>
      <c r="I267">
        <v>9.5999999999999992E-3</v>
      </c>
      <c r="K267" s="78" t="s">
        <v>502</v>
      </c>
      <c r="O267" t="s">
        <v>327</v>
      </c>
    </row>
    <row r="268" spans="1:15">
      <c r="A268" s="76" cm="1">
        <f t="array" ref="A268:I268">'Winter 2024'!A67:I67</f>
        <v>363</v>
      </c>
      <c r="B268" t="str">
        <v>SEMR -9602 13 6/7/8 F2024WI</v>
      </c>
      <c r="C268" t="str">
        <v>Activity 1.1</v>
      </c>
      <c r="D268">
        <v>30</v>
      </c>
      <c r="E268">
        <v>0.28799999999999998</v>
      </c>
      <c r="F268">
        <v>12</v>
      </c>
      <c r="G268">
        <v>1</v>
      </c>
      <c r="H268">
        <v>12</v>
      </c>
      <c r="I268">
        <v>9.5999999999999992E-3</v>
      </c>
      <c r="K268" s="78" t="s">
        <v>502</v>
      </c>
      <c r="O268" t="s">
        <v>327</v>
      </c>
    </row>
    <row r="269" spans="1:15">
      <c r="A269" s="76" cm="1">
        <f t="array" ref="A269:I269">'Winter 2024'!A68:I68</f>
        <v>364</v>
      </c>
      <c r="B269" t="str">
        <v>SEMR -9602 14 6/7/8 F2024WI</v>
      </c>
      <c r="C269" t="str">
        <v>Activity 1.1</v>
      </c>
      <c r="D269">
        <v>30</v>
      </c>
      <c r="E269">
        <v>0.28799999999999998</v>
      </c>
      <c r="F269">
        <v>12</v>
      </c>
      <c r="G269">
        <v>1</v>
      </c>
      <c r="H269">
        <v>12</v>
      </c>
      <c r="I269">
        <v>9.5999999999999992E-3</v>
      </c>
      <c r="K269" s="78" t="s">
        <v>502</v>
      </c>
      <c r="O269" t="s">
        <v>327</v>
      </c>
    </row>
    <row r="270" spans="1:15">
      <c r="A270" s="76" cm="1">
        <f t="array" ref="A270:I270">'Winter 2024'!A69:I69</f>
        <v>365</v>
      </c>
      <c r="B270" t="str">
        <v>SEMR -9602 15 6/7/8 F2024WI</v>
      </c>
      <c r="C270" t="str">
        <v>Activity 1.1</v>
      </c>
      <c r="D270">
        <v>30</v>
      </c>
      <c r="E270">
        <v>0.28799999999999998</v>
      </c>
      <c r="F270">
        <v>12</v>
      </c>
      <c r="G270">
        <v>1</v>
      </c>
      <c r="H270">
        <v>12</v>
      </c>
      <c r="I270">
        <v>9.5999999999999992E-3</v>
      </c>
      <c r="K270" s="78" t="s">
        <v>502</v>
      </c>
      <c r="O270" t="s">
        <v>327</v>
      </c>
    </row>
    <row r="271" spans="1:15">
      <c r="A271" s="76" cm="1">
        <f t="array" ref="A271:I271">'Winter 2024'!A70:I70</f>
        <v>366</v>
      </c>
      <c r="B271" t="str">
        <v>EALN-1060 ELL 1 2/4L 15 F2024WI</v>
      </c>
      <c r="C271" t="str">
        <v>Activity 1.1</v>
      </c>
      <c r="D271">
        <v>20</v>
      </c>
      <c r="E271">
        <v>3.84</v>
      </c>
      <c r="F271">
        <v>15</v>
      </c>
      <c r="G271">
        <v>16</v>
      </c>
      <c r="H271">
        <v>240</v>
      </c>
      <c r="I271">
        <v>0.192</v>
      </c>
      <c r="O271" t="s">
        <v>336</v>
      </c>
    </row>
    <row r="272" spans="1:15">
      <c r="A272" s="76" cm="1">
        <f t="array" ref="A272:I272">'Winter 2024'!A71:I71</f>
        <v>367</v>
      </c>
      <c r="B272" t="str">
        <v>EALN-1060 ELL 2 3/4 12 F2024WI</v>
      </c>
      <c r="C272" t="str">
        <v>Activity 1.1</v>
      </c>
      <c r="D272">
        <v>20</v>
      </c>
      <c r="E272">
        <v>2.6880000000000002</v>
      </c>
      <c r="F272">
        <v>12</v>
      </c>
      <c r="G272">
        <v>14</v>
      </c>
      <c r="H272">
        <v>168</v>
      </c>
      <c r="I272">
        <v>0.13439999999999999</v>
      </c>
      <c r="O272" t="s">
        <v>226</v>
      </c>
    </row>
    <row r="273" spans="1:17">
      <c r="A273" s="76" cm="1">
        <f t="array" ref="A273:I273">'Winter 2024'!A72:I72</f>
        <v>368</v>
      </c>
      <c r="B273" t="str">
        <v>EALN-1060 ELL 3 2/3 9 F2024WI</v>
      </c>
      <c r="C273" t="str">
        <v>Activity 1.1</v>
      </c>
      <c r="D273">
        <v>20</v>
      </c>
      <c r="E273">
        <v>2.3039999999999998</v>
      </c>
      <c r="F273">
        <v>9</v>
      </c>
      <c r="G273">
        <v>16</v>
      </c>
      <c r="H273">
        <v>144</v>
      </c>
      <c r="I273">
        <v>0.1152</v>
      </c>
      <c r="O273" t="s">
        <v>454</v>
      </c>
    </row>
    <row r="274" spans="1:17">
      <c r="A274" s="76" cm="1">
        <f t="array" ref="A274:I274">'Winter 2024'!A73:I73</f>
        <v>369</v>
      </c>
      <c r="B274" t="str">
        <v>EALN-1060 ELL 4 P-1 9 F2024WI</v>
      </c>
      <c r="C274" t="str">
        <v>Activity 1.0</v>
      </c>
      <c r="D274">
        <v>20</v>
      </c>
      <c r="E274">
        <v>2.3039999999999998</v>
      </c>
      <c r="F274">
        <v>9</v>
      </c>
      <c r="G274">
        <v>16</v>
      </c>
      <c r="H274">
        <v>144</v>
      </c>
      <c r="I274">
        <v>0.1152</v>
      </c>
      <c r="O274" t="s">
        <v>340</v>
      </c>
    </row>
    <row r="275" spans="1:17">
      <c r="A275" s="76" cm="1">
        <f t="array" ref="A275:I275">'Winter 2024'!A74:I74</f>
        <v>370</v>
      </c>
      <c r="B275" t="str">
        <v>EALN-1060 ELL 5 4/5 12 F2024WI</v>
      </c>
      <c r="C275" t="str">
        <v>Activity 1.1</v>
      </c>
      <c r="D275">
        <v>20</v>
      </c>
      <c r="E275">
        <v>3.0720000000000001</v>
      </c>
      <c r="F275">
        <v>12</v>
      </c>
      <c r="G275">
        <v>16</v>
      </c>
      <c r="H275">
        <v>192</v>
      </c>
      <c r="I275">
        <v>0.15359999999999999</v>
      </c>
      <c r="O275" t="s">
        <v>457</v>
      </c>
    </row>
    <row r="276" spans="1:17">
      <c r="A276" s="76" cm="1">
        <f t="array" ref="A276:I276">'Winter 2024'!A75:I75</f>
        <v>371</v>
      </c>
      <c r="B276" t="str">
        <v>EALN-1060 ELL 6 4/5 15 F2024WI</v>
      </c>
      <c r="C276" t="str">
        <v>Activity 1.0</v>
      </c>
      <c r="D276">
        <v>20</v>
      </c>
      <c r="E276">
        <v>3.84</v>
      </c>
      <c r="F276">
        <v>15</v>
      </c>
      <c r="G276">
        <v>16</v>
      </c>
      <c r="H276">
        <v>240</v>
      </c>
      <c r="I276">
        <v>0.192</v>
      </c>
      <c r="O276" t="s">
        <v>71</v>
      </c>
    </row>
    <row r="277" spans="1:17">
      <c r="A277" s="76" cm="1">
        <f t="array" ref="A277:I277">'Winter 2024'!A76:I76</f>
        <v>372</v>
      </c>
      <c r="B277" t="str">
        <v>EALN-1060 ELL 11 2/4 12 F2024WI</v>
      </c>
      <c r="C277" t="str">
        <v>Activity 1.1</v>
      </c>
      <c r="D277">
        <v>20</v>
      </c>
      <c r="E277">
        <v>3.0720000000000001</v>
      </c>
      <c r="F277">
        <v>12</v>
      </c>
      <c r="G277">
        <v>16</v>
      </c>
      <c r="H277">
        <v>192</v>
      </c>
      <c r="I277">
        <v>0.15359999999999999</v>
      </c>
      <c r="O277" t="s">
        <v>116</v>
      </c>
    </row>
    <row r="278" spans="1:17">
      <c r="A278" s="76" cm="1">
        <f t="array" ref="A278:I278">'Winter 2024'!A77:I77</f>
        <v>373</v>
      </c>
      <c r="B278" t="str">
        <v>EALN-1060 ELL 12 5/6 12 F2024WI</v>
      </c>
      <c r="C278" t="str">
        <v>Activity 1.1*</v>
      </c>
      <c r="D278">
        <v>20</v>
      </c>
      <c r="E278">
        <v>3.0720000000000001</v>
      </c>
      <c r="F278">
        <v>12</v>
      </c>
      <c r="G278">
        <v>16</v>
      </c>
      <c r="H278">
        <v>192</v>
      </c>
      <c r="I278">
        <v>0.15359999999999999</v>
      </c>
      <c r="O278" t="s">
        <v>461</v>
      </c>
    </row>
    <row r="279" spans="1:17">
      <c r="A279" s="76" cm="1">
        <f t="array" ref="A279:I279">'Winter 2024'!A78:I78</f>
        <v>374</v>
      </c>
      <c r="B279" t="str">
        <v>EALN-1060 ELL 13  2/4L  8 F2024WI</v>
      </c>
      <c r="C279" t="str">
        <v>Activity 1.0</v>
      </c>
      <c r="D279">
        <v>10</v>
      </c>
      <c r="E279">
        <v>1.024</v>
      </c>
      <c r="F279">
        <v>8</v>
      </c>
      <c r="G279">
        <v>16</v>
      </c>
      <c r="H279">
        <v>128</v>
      </c>
      <c r="I279">
        <v>0.1024</v>
      </c>
      <c r="O279" t="s">
        <v>347</v>
      </c>
    </row>
    <row r="280" spans="1:17">
      <c r="A280" s="76" cm="1">
        <f t="array" ref="A280:I280">'Winter 2024'!A79:I79</f>
        <v>375</v>
      </c>
      <c r="B280" t="str">
        <v>EALN-1060 ELL 14 2/4L 3 F2024WI</v>
      </c>
      <c r="C280" t="str">
        <v>Activity 1.1</v>
      </c>
      <c r="D280">
        <v>10</v>
      </c>
      <c r="E280">
        <v>0.38400000000000001</v>
      </c>
      <c r="F280">
        <v>3</v>
      </c>
      <c r="G280">
        <v>16</v>
      </c>
      <c r="H280">
        <v>48</v>
      </c>
      <c r="I280">
        <v>3.8399999999999997E-2</v>
      </c>
      <c r="O280" t="s">
        <v>116</v>
      </c>
    </row>
    <row r="281" spans="1:17">
      <c r="A281" s="76" cm="1">
        <f t="array" ref="A281:I281">'Winter 2024'!A80:I80</f>
        <v>376</v>
      </c>
      <c r="B281" t="str">
        <v>EALN-1060 ELL 21 4/5 12 F2024WI</v>
      </c>
      <c r="C281" t="str">
        <v>Activity 1.1*</v>
      </c>
      <c r="D281">
        <v>20</v>
      </c>
      <c r="E281">
        <v>2.88</v>
      </c>
      <c r="F281">
        <v>12</v>
      </c>
      <c r="G281">
        <v>15</v>
      </c>
      <c r="H281">
        <v>180</v>
      </c>
      <c r="I281">
        <v>0.14399999999999999</v>
      </c>
      <c r="O281" t="s">
        <v>120</v>
      </c>
    </row>
    <row r="282" spans="1:17">
      <c r="A282" s="76" cm="1">
        <f t="array" ref="A282:I282">'Winter 2024'!A81:I81</f>
        <v>377</v>
      </c>
      <c r="B282" t="str">
        <v>EALN-1060 ELL 22 4/5 9 F2024WI</v>
      </c>
      <c r="C282" t="str">
        <v>Activity 1.1*</v>
      </c>
      <c r="D282">
        <v>20</v>
      </c>
      <c r="E282">
        <v>2.3039999999999998</v>
      </c>
      <c r="F282">
        <v>9</v>
      </c>
      <c r="G282">
        <v>16</v>
      </c>
      <c r="H282">
        <v>144</v>
      </c>
      <c r="I282">
        <v>0.1152</v>
      </c>
      <c r="O282" t="s">
        <v>467</v>
      </c>
    </row>
    <row r="283" spans="1:17">
      <c r="A283" s="76" cm="1">
        <f t="array" ref="A283:I283">'Winter 2024'!A82:I82</f>
        <v>378</v>
      </c>
      <c r="B283" t="str">
        <v>CIENF Pronunciation 7/8 9 F2024W2</v>
      </c>
      <c r="C283" t="str">
        <v>Activity 1.1**</v>
      </c>
      <c r="D283">
        <v>16</v>
      </c>
      <c r="E283">
        <v>1.8431999999999999</v>
      </c>
      <c r="F283">
        <v>9</v>
      </c>
      <c r="G283">
        <v>16</v>
      </c>
      <c r="H283">
        <v>144</v>
      </c>
      <c r="I283">
        <v>0.1152</v>
      </c>
      <c r="K283" s="78" t="s">
        <v>521</v>
      </c>
      <c r="O283" t="s">
        <v>137</v>
      </c>
      <c r="P283" s="276"/>
      <c r="Q283" t="s">
        <v>532</v>
      </c>
    </row>
    <row r="284" spans="1:17">
      <c r="A284" s="76" cm="1">
        <f t="array" ref="A284:I284">'Winter 2024'!A83:I83</f>
        <v>379</v>
      </c>
      <c r="B284" t="str">
        <v>CIENF CELBAN-Read 7/8 6 F2024WI</v>
      </c>
      <c r="C284" t="str">
        <v>Activity 1.1**</v>
      </c>
      <c r="D284">
        <v>16</v>
      </c>
      <c r="E284">
        <v>0.46079999999999999</v>
      </c>
      <c r="F284">
        <v>6</v>
      </c>
      <c r="G284">
        <v>6</v>
      </c>
      <c r="H284">
        <v>36</v>
      </c>
      <c r="I284">
        <v>2.8799999999999999E-2</v>
      </c>
      <c r="K284" s="78" t="s">
        <v>521</v>
      </c>
      <c r="O284" t="s">
        <v>471</v>
      </c>
    </row>
    <row r="285" spans="1:17">
      <c r="A285" s="76" cm="1">
        <f t="array" ref="A285:I285">'Winter 2024'!A84:I84</f>
        <v>380</v>
      </c>
      <c r="B285" t="str">
        <v>CIENF CELBAN-Write1 7/8 12 F2024WI</v>
      </c>
      <c r="C285" t="str">
        <v>Activity 1.1**</v>
      </c>
      <c r="D285">
        <v>16</v>
      </c>
      <c r="E285">
        <v>1.2287999999999999</v>
      </c>
      <c r="F285">
        <v>12</v>
      </c>
      <c r="G285">
        <v>8</v>
      </c>
      <c r="H285">
        <v>96</v>
      </c>
      <c r="I285">
        <v>7.6799999999999993E-2</v>
      </c>
      <c r="K285" s="78" t="s">
        <v>521</v>
      </c>
      <c r="O285" t="s">
        <v>471</v>
      </c>
    </row>
    <row r="286" spans="1:17">
      <c r="A286" s="76" cm="1">
        <f t="array" ref="A286:I286">'Winter 2024'!A85:I85</f>
        <v>381</v>
      </c>
      <c r="B286" t="str">
        <v>CIENF CELBAN-Listen1 7/8 6 F2024WI</v>
      </c>
      <c r="C286" t="str">
        <v>Activity 1.1**</v>
      </c>
      <c r="D286">
        <v>16</v>
      </c>
      <c r="E286">
        <v>0.46079999999999999</v>
      </c>
      <c r="F286">
        <v>6</v>
      </c>
      <c r="G286">
        <v>6</v>
      </c>
      <c r="H286">
        <v>36</v>
      </c>
      <c r="I286">
        <v>2.8799999999999999E-2</v>
      </c>
      <c r="K286" s="78" t="s">
        <v>521</v>
      </c>
      <c r="O286" t="s">
        <v>142</v>
      </c>
    </row>
    <row r="287" spans="1:17">
      <c r="A287" s="76" cm="1">
        <f t="array" ref="A287:I287">'Winter 2024'!A86:I86</f>
        <v>382</v>
      </c>
      <c r="B287" t="str">
        <v>CIENF CELBAN Speak1 7/8 15 F2024WI</v>
      </c>
      <c r="C287" t="str">
        <v>Activity 1.1**</v>
      </c>
      <c r="D287">
        <v>16</v>
      </c>
      <c r="E287">
        <v>1.536</v>
      </c>
      <c r="F287">
        <v>15</v>
      </c>
      <c r="G287">
        <v>8</v>
      </c>
      <c r="H287">
        <v>120</v>
      </c>
      <c r="I287">
        <v>9.6000000000000002E-2</v>
      </c>
      <c r="K287" s="78" t="s">
        <v>521</v>
      </c>
      <c r="O287" t="s">
        <v>137</v>
      </c>
    </row>
    <row r="288" spans="1:17">
      <c r="A288" s="76" cm="1">
        <f t="array" ref="A288:I288">'Winter 2024'!A87:I87</f>
        <v>383</v>
      </c>
      <c r="B288" t="str">
        <v>CIENF Commcor 7/8 15 F2024WI</v>
      </c>
      <c r="C288" t="str">
        <v>Activity 1.1*</v>
      </c>
      <c r="D288">
        <v>16</v>
      </c>
      <c r="E288">
        <v>3.0720000000000001</v>
      </c>
      <c r="F288">
        <v>15</v>
      </c>
      <c r="G288">
        <v>16</v>
      </c>
      <c r="H288">
        <v>240</v>
      </c>
      <c r="I288">
        <v>0.192</v>
      </c>
      <c r="K288" s="78" t="s">
        <v>521</v>
      </c>
      <c r="O288" t="s">
        <v>149</v>
      </c>
    </row>
    <row r="289" spans="1:16">
      <c r="A289" s="76" cm="1">
        <f t="array" ref="A289:I289">'Winter 2024'!A88:I88</f>
        <v>384</v>
      </c>
      <c r="B289" t="str">
        <v>COIEF EALN-1044 7/8 9 F2024W2</v>
      </c>
      <c r="C289" t="str">
        <v>Activity 1.1**</v>
      </c>
      <c r="D289">
        <v>16</v>
      </c>
      <c r="E289">
        <v>1.8431999999999999</v>
      </c>
      <c r="F289">
        <v>9</v>
      </c>
      <c r="G289">
        <v>16</v>
      </c>
      <c r="H289">
        <v>144</v>
      </c>
      <c r="I289">
        <v>0.1152</v>
      </c>
      <c r="K289" s="78" t="s">
        <v>521</v>
      </c>
      <c r="O289" t="s">
        <v>137</v>
      </c>
    </row>
    <row r="290" spans="1:16">
      <c r="A290" s="76" cm="1">
        <f t="array" ref="A290:I290">'Winter 2024'!A89:I89</f>
        <v>385</v>
      </c>
      <c r="B290" t="str">
        <v>COIEF EALN-1045 7/8 9 F2024WI</v>
      </c>
      <c r="C290" t="str">
        <v>Activity 1.1**</v>
      </c>
      <c r="D290">
        <v>16</v>
      </c>
      <c r="E290">
        <v>0.92159999999999997</v>
      </c>
      <c r="F290">
        <v>9</v>
      </c>
      <c r="G290">
        <v>8</v>
      </c>
      <c r="H290">
        <v>72</v>
      </c>
      <c r="I290">
        <v>5.7599999999999998E-2</v>
      </c>
      <c r="K290" s="78" t="s">
        <v>521</v>
      </c>
      <c r="O290" t="s">
        <v>142</v>
      </c>
    </row>
    <row r="291" spans="1:16">
      <c r="A291" s="76" cm="1">
        <f t="array" ref="A291:I291">'Winter 2024'!A90:I90</f>
        <v>386</v>
      </c>
      <c r="B291" t="str">
        <v>COIEF EALN-1046 7/8 9 F2024WI</v>
      </c>
      <c r="C291" t="str">
        <v>Activity 1.1**</v>
      </c>
      <c r="D291">
        <v>16</v>
      </c>
      <c r="E291">
        <v>0.92159999999999997</v>
      </c>
      <c r="F291">
        <v>9</v>
      </c>
      <c r="G291">
        <v>8</v>
      </c>
      <c r="H291">
        <v>72</v>
      </c>
      <c r="I291">
        <v>5.7599999999999998E-2</v>
      </c>
      <c r="K291" s="78" t="s">
        <v>521</v>
      </c>
      <c r="O291" t="s">
        <v>154</v>
      </c>
    </row>
    <row r="292" spans="1:16">
      <c r="A292" s="76" cm="1">
        <f t="array" ref="A292:I292">'Winter 2024'!A91:I91</f>
        <v>387</v>
      </c>
      <c r="B292" t="str">
        <v>COIEF EALN-1047 7/8 F2024WI</v>
      </c>
      <c r="C292" t="str">
        <v>Activity 1.1**</v>
      </c>
      <c r="D292">
        <v>16</v>
      </c>
      <c r="E292">
        <v>0.92159999999999997</v>
      </c>
      <c r="F292">
        <v>9</v>
      </c>
      <c r="G292">
        <v>8</v>
      </c>
      <c r="H292">
        <v>72</v>
      </c>
      <c r="I292">
        <v>5.7599999999999998E-2</v>
      </c>
      <c r="K292" s="78" t="s">
        <v>521</v>
      </c>
      <c r="O292" t="s">
        <v>154</v>
      </c>
    </row>
    <row r="293" spans="1:16">
      <c r="A293" s="76" t="e" cm="1">
        <f t="array" ref="A293">'Winter 2024'!#REF!</f>
        <v>#REF!</v>
      </c>
      <c r="K293" s="78" t="s">
        <v>519</v>
      </c>
      <c r="O293" t="s">
        <v>124</v>
      </c>
    </row>
    <row r="294" spans="1:16">
      <c r="A294" s="76" t="e" cm="1">
        <f t="array" ref="A294">'Winter 2024'!#REF!</f>
        <v>#REF!</v>
      </c>
      <c r="K294" s="78" t="s">
        <v>519</v>
      </c>
      <c r="O294" t="s">
        <v>124</v>
      </c>
    </row>
    <row r="295" spans="1:16">
      <c r="K295" s="78" t="s">
        <v>519</v>
      </c>
      <c r="O295" t="s">
        <v>533</v>
      </c>
      <c r="P295" s="276" t="s">
        <v>534</v>
      </c>
    </row>
    <row r="296" spans="1:16">
      <c r="B296" t="s">
        <v>535</v>
      </c>
      <c r="D296">
        <f>-(SUMIF(B4:B294,"*SEM*",D4:D294))</f>
        <v>-826</v>
      </c>
    </row>
    <row r="297" spans="1:16" thickBot="1">
      <c r="A297" s="73"/>
      <c r="B297" s="70" t="s">
        <v>536</v>
      </c>
      <c r="C297" s="70"/>
      <c r="D297" s="70">
        <f>SUM(D24:D296)</f>
        <v>4897</v>
      </c>
      <c r="E297" s="70">
        <f>SUM(E24:E296)</f>
        <v>490.77119999999985</v>
      </c>
      <c r="F297" s="70"/>
      <c r="G297" s="70"/>
      <c r="H297" s="122">
        <f>SUM(H24:H296)</f>
        <v>28247</v>
      </c>
      <c r="I297" s="122">
        <f>SUM(I24:I296)</f>
        <v>22.597600000000035</v>
      </c>
    </row>
    <row r="298" spans="1:16" ht="45.75">
      <c r="D298" s="71" t="s">
        <v>7</v>
      </c>
      <c r="E298" s="71" t="s">
        <v>8</v>
      </c>
      <c r="F298" s="71" t="s">
        <v>9</v>
      </c>
      <c r="G298" s="71" t="s">
        <v>10</v>
      </c>
      <c r="H298" s="71" t="s">
        <v>11</v>
      </c>
      <c r="I298" s="71" t="s">
        <v>12</v>
      </c>
    </row>
    <row r="301" spans="1:16" hidden="1">
      <c r="A301" s="125"/>
      <c r="B301" s="126" t="s">
        <v>537</v>
      </c>
      <c r="C301" s="126"/>
      <c r="D301" s="126"/>
      <c r="E301" s="126">
        <v>267.08800000000008</v>
      </c>
      <c r="F301" s="126"/>
      <c r="G301" s="126"/>
      <c r="H301" s="127">
        <v>15752</v>
      </c>
      <c r="I301" s="128">
        <v>12.697600000000012</v>
      </c>
    </row>
    <row r="302" spans="1:16" hidden="1">
      <c r="A302" s="129"/>
      <c r="B302" s="123"/>
      <c r="C302" s="123"/>
      <c r="D302" s="123"/>
      <c r="E302" s="123"/>
      <c r="F302" s="123"/>
      <c r="G302" s="123"/>
      <c r="H302" s="123"/>
      <c r="I302" s="130"/>
    </row>
    <row r="303" spans="1:16" hidden="1">
      <c r="A303" s="129" t="s">
        <v>538</v>
      </c>
      <c r="B303" s="123" t="s">
        <v>539</v>
      </c>
      <c r="C303" s="123"/>
      <c r="D303" s="124">
        <v>5324</v>
      </c>
      <c r="E303" s="124">
        <v>498.78399999999999</v>
      </c>
      <c r="F303" s="124"/>
      <c r="G303" s="124"/>
      <c r="H303" s="124">
        <v>28163</v>
      </c>
      <c r="I303" s="131">
        <v>22.5304</v>
      </c>
    </row>
    <row r="304" spans="1:16" hidden="1">
      <c r="A304" s="129"/>
      <c r="B304" s="135" t="s">
        <v>540</v>
      </c>
      <c r="C304" s="135"/>
      <c r="D304" s="135">
        <f>D297-D303</f>
        <v>-427</v>
      </c>
      <c r="E304" s="135">
        <f t="shared" ref="E304:I304" si="7">E297-E303</f>
        <v>-8.0128000000001407</v>
      </c>
      <c r="F304" s="135"/>
      <c r="G304" s="135"/>
      <c r="H304" s="135">
        <f t="shared" si="7"/>
        <v>84</v>
      </c>
      <c r="I304" s="136">
        <f t="shared" si="7"/>
        <v>6.7200000000035232E-2</v>
      </c>
    </row>
    <row r="305" spans="1:9" hidden="1">
      <c r="A305" s="129"/>
      <c r="B305" s="123"/>
      <c r="C305" s="123"/>
      <c r="D305" s="123"/>
      <c r="E305" s="123"/>
      <c r="F305" s="123"/>
      <c r="G305" s="123"/>
      <c r="H305" s="123"/>
      <c r="I305" s="130"/>
    </row>
    <row r="306" spans="1:9" hidden="1">
      <c r="A306" s="132"/>
      <c r="B306" s="133" t="s">
        <v>541</v>
      </c>
      <c r="C306" s="133"/>
      <c r="D306" s="133">
        <v>5424</v>
      </c>
      <c r="E306" s="133">
        <v>501.76000000000005</v>
      </c>
      <c r="F306" s="133"/>
      <c r="G306" s="133"/>
      <c r="H306" s="133">
        <v>28361</v>
      </c>
      <c r="I306" s="134">
        <v>22.688800000000008</v>
      </c>
    </row>
    <row r="307" spans="1:9" hidden="1"/>
    <row r="308" spans="1:9" hidden="1"/>
    <row r="309" spans="1:9" hidden="1">
      <c r="A309" s="125"/>
      <c r="B309" s="126" t="s">
        <v>542</v>
      </c>
      <c r="C309" s="126"/>
      <c r="D309" s="241">
        <f>170+6144</f>
        <v>6314</v>
      </c>
      <c r="E309" s="241">
        <f>11.14+519.33</f>
        <v>530.47</v>
      </c>
      <c r="F309" s="241"/>
      <c r="G309" s="241"/>
      <c r="H309" s="242">
        <f>28829+834</f>
        <v>29663</v>
      </c>
      <c r="I309" s="243">
        <f>0.67+23.45</f>
        <v>24.12</v>
      </c>
    </row>
    <row r="310" spans="1:9" hidden="1">
      <c r="A310" s="129"/>
      <c r="B310" s="123"/>
      <c r="C310" s="123"/>
      <c r="D310" s="244">
        <f>D314/D309</f>
        <v>0.8520747545137789</v>
      </c>
      <c r="E310" s="244">
        <f t="shared" ref="E310:I310" si="8">E314/E309</f>
        <v>0.94264784059419038</v>
      </c>
      <c r="F310" s="244"/>
      <c r="G310" s="244"/>
      <c r="H310" s="244">
        <f t="shared" si="8"/>
        <v>0.96086033105215252</v>
      </c>
      <c r="I310" s="244">
        <f t="shared" si="8"/>
        <v>0.94533996683250432</v>
      </c>
    </row>
    <row r="311" spans="1:9" hidden="1">
      <c r="A311" s="129" t="s">
        <v>538</v>
      </c>
      <c r="B311" s="123" t="s">
        <v>543</v>
      </c>
      <c r="C311" s="123"/>
      <c r="D311" s="124">
        <f>D306</f>
        <v>5424</v>
      </c>
      <c r="E311" s="124">
        <f>E306</f>
        <v>501.76000000000005</v>
      </c>
      <c r="F311" s="124"/>
      <c r="G311" s="124"/>
      <c r="H311" s="124">
        <f>H306</f>
        <v>28361</v>
      </c>
      <c r="I311" s="131">
        <v>22.5304</v>
      </c>
    </row>
    <row r="312" spans="1:9" hidden="1">
      <c r="A312" s="129"/>
      <c r="B312" s="135" t="s">
        <v>540</v>
      </c>
      <c r="C312" s="135"/>
      <c r="D312" s="135">
        <f>D314-D311</f>
        <v>-44</v>
      </c>
      <c r="E312" s="135">
        <f t="shared" ref="E312:I312" si="9">E314-E311</f>
        <v>-1.7135999999998717</v>
      </c>
      <c r="F312" s="135">
        <f t="shared" si="9"/>
        <v>0</v>
      </c>
      <c r="G312" s="135">
        <f t="shared" si="9"/>
        <v>0</v>
      </c>
      <c r="H312" s="135">
        <f t="shared" si="9"/>
        <v>141</v>
      </c>
      <c r="I312" s="135">
        <f t="shared" si="9"/>
        <v>0.27120000000000388</v>
      </c>
    </row>
    <row r="313" spans="1:9" hidden="1">
      <c r="A313" s="129"/>
      <c r="B313" s="123"/>
      <c r="C313" s="123"/>
      <c r="D313" s="123"/>
      <c r="E313" s="123"/>
      <c r="F313" s="123"/>
      <c r="G313" s="123"/>
      <c r="H313" s="123"/>
      <c r="I313" s="130"/>
    </row>
    <row r="314" spans="1:9" hidden="1">
      <c r="A314" s="132" t="s">
        <v>544</v>
      </c>
      <c r="B314" s="133" t="s">
        <v>545</v>
      </c>
      <c r="C314" s="133"/>
      <c r="D314" s="133">
        <v>5380</v>
      </c>
      <c r="E314" s="133">
        <v>500.04640000000018</v>
      </c>
      <c r="F314" s="133"/>
      <c r="G314" s="133"/>
      <c r="H314" s="133">
        <v>28502</v>
      </c>
      <c r="I314" s="134">
        <v>22.801600000000004</v>
      </c>
    </row>
    <row r="317" spans="1:9">
      <c r="D317" s="70">
        <v>5010</v>
      </c>
      <c r="E317" s="70">
        <v>484.05440000000004</v>
      </c>
      <c r="F317" s="70"/>
      <c r="G317" s="70"/>
      <c r="H317" s="122">
        <v>27652</v>
      </c>
      <c r="I317" s="122">
        <v>22.121600000000001</v>
      </c>
    </row>
    <row r="320" spans="1:9">
      <c r="A320" s="125"/>
      <c r="B320" s="126" t="s">
        <v>546</v>
      </c>
      <c r="C320" s="126"/>
      <c r="D320" s="241">
        <v>5962</v>
      </c>
      <c r="E320" s="241">
        <v>518.89</v>
      </c>
      <c r="F320" s="241"/>
      <c r="G320" s="241"/>
      <c r="H320" s="242">
        <v>29057</v>
      </c>
      <c r="I320" s="243">
        <v>23.63</v>
      </c>
    </row>
    <row r="321" spans="1:9">
      <c r="A321" s="129"/>
      <c r="B321" s="123"/>
      <c r="C321" s="123"/>
      <c r="D321" s="244">
        <f>D325/D320</f>
        <v>0.90238175109023822</v>
      </c>
      <c r="E321" s="244">
        <f t="shared" ref="E321" si="10">E325/E320</f>
        <v>0.96368478868353635</v>
      </c>
      <c r="F321" s="244"/>
      <c r="G321" s="244"/>
      <c r="H321" s="244">
        <f t="shared" ref="H321:I321" si="11">H325/H320</f>
        <v>0.98089961110919921</v>
      </c>
      <c r="I321" s="244">
        <f t="shared" si="11"/>
        <v>0.96494286923402472</v>
      </c>
    </row>
    <row r="322" spans="1:9">
      <c r="A322" s="129" t="s">
        <v>538</v>
      </c>
      <c r="B322" s="267" t="s">
        <v>543</v>
      </c>
      <c r="C322" s="123"/>
      <c r="D322" s="124">
        <f>D317</f>
        <v>5010</v>
      </c>
      <c r="E322" s="124">
        <f>E317</f>
        <v>484.05440000000004</v>
      </c>
      <c r="F322" s="124"/>
      <c r="G322" s="124"/>
      <c r="H322" s="124">
        <f>H317</f>
        <v>27652</v>
      </c>
      <c r="I322" s="131">
        <v>22.5304</v>
      </c>
    </row>
    <row r="323" spans="1:9">
      <c r="A323" s="129"/>
      <c r="B323" s="268" t="s">
        <v>540</v>
      </c>
      <c r="C323" s="135"/>
      <c r="D323" s="135">
        <f>D325-D322</f>
        <v>370</v>
      </c>
      <c r="E323" s="135">
        <f t="shared" ref="E323:I323" si="12">E325-E322</f>
        <v>15.992000000000132</v>
      </c>
      <c r="F323" s="135">
        <f t="shared" si="12"/>
        <v>0</v>
      </c>
      <c r="G323" s="135">
        <f t="shared" si="12"/>
        <v>0</v>
      </c>
      <c r="H323" s="135">
        <f t="shared" si="12"/>
        <v>850</v>
      </c>
      <c r="I323" s="135">
        <f t="shared" si="12"/>
        <v>0.27120000000000388</v>
      </c>
    </row>
    <row r="324" spans="1:9">
      <c r="A324" s="129"/>
      <c r="B324" s="267"/>
      <c r="C324" s="123"/>
      <c r="D324" s="123"/>
      <c r="E324" s="123"/>
      <c r="F324" s="123"/>
      <c r="G324" s="123"/>
      <c r="H324" s="123"/>
      <c r="I324" s="130"/>
    </row>
    <row r="325" spans="1:9">
      <c r="A325" s="132" t="s">
        <v>544</v>
      </c>
      <c r="B325" s="269" t="s">
        <v>545</v>
      </c>
      <c r="C325" s="133"/>
      <c r="D325" s="133">
        <v>5380</v>
      </c>
      <c r="E325" s="133">
        <v>500.04640000000018</v>
      </c>
      <c r="F325" s="133"/>
      <c r="G325" s="133"/>
      <c r="H325" s="133">
        <v>28502</v>
      </c>
      <c r="I325" s="134">
        <v>22.801600000000004</v>
      </c>
    </row>
    <row r="326" spans="1:9">
      <c r="A326" s="72" t="s">
        <v>538</v>
      </c>
      <c r="B326" t="s">
        <v>547</v>
      </c>
      <c r="D326">
        <v>4909</v>
      </c>
      <c r="E326">
        <v>490.5791999999999</v>
      </c>
      <c r="H326">
        <v>28235</v>
      </c>
      <c r="I326">
        <v>22.58800000000004</v>
      </c>
    </row>
  </sheetData>
  <protectedRanges>
    <protectedRange algorithmName="SHA-512" hashValue="nIgFbwwaucNFUIlJfBOAaBtmCwmoo/DvLiixk3yNj81phuuuEqN7X+LTuCPp4aZATGR/fkzXZAuPH1lCxUasfw==" saltValue="mfgE/rhfySWgZeTRy1w35w==" spinCount="100000" sqref="B200:I202" name="Range1_1_1"/>
  </protectedRanges>
  <autoFilter ref="A23:K79" xr:uid="{17F017BE-4677-44A5-A788-8A9E8E93CB6E}"/>
  <mergeCells count="3">
    <mergeCell ref="B3:H3"/>
    <mergeCell ref="I3:J3"/>
    <mergeCell ref="J187:J197"/>
  </mergeCells>
  <printOptions gridLines="1"/>
  <pageMargins left="0.25" right="0.25" top="0.75" bottom="0.75" header="0.3" footer="0.3"/>
  <pageSetup paperSize="5" scale="61" fitToHeight="0"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AB57"/>
  <sheetViews>
    <sheetView topLeftCell="A3" zoomScale="70" zoomScaleNormal="70" workbookViewId="0">
      <selection activeCell="B10" sqref="B10"/>
    </sheetView>
  </sheetViews>
  <sheetFormatPr defaultColWidth="9.140625" defaultRowHeight="14.45"/>
  <cols>
    <col min="1" max="1" width="14.140625" style="4" customWidth="1"/>
    <col min="2" max="2" width="42.5703125" style="11" bestFit="1" customWidth="1"/>
    <col min="3" max="3" width="13.5703125" style="62" customWidth="1"/>
    <col min="4" max="4" width="11.85546875" style="63" customWidth="1"/>
    <col min="5" max="5" width="15.7109375" style="84" customWidth="1"/>
    <col min="6" max="6" width="11.28515625" style="63" customWidth="1"/>
    <col min="7" max="7" width="12.85546875" style="107" customWidth="1"/>
    <col min="8" max="8" width="13.7109375" style="63" customWidth="1"/>
    <col min="9" max="9" width="13.5703125" style="63" customWidth="1"/>
    <col min="10" max="10" width="5.7109375" style="19" customWidth="1"/>
    <col min="11" max="11" width="10.7109375" style="26" customWidth="1"/>
    <col min="12" max="12" width="10.7109375" style="27" customWidth="1"/>
    <col min="13" max="13" width="20.7109375" style="12" customWidth="1"/>
    <col min="14" max="14" width="22.85546875" style="50" bestFit="1" customWidth="1"/>
    <col min="15" max="15" width="7.28515625" style="11" bestFit="1" customWidth="1"/>
    <col min="16" max="20" width="9.28515625" style="3" customWidth="1"/>
    <col min="21" max="21" width="5.5703125" style="3" customWidth="1"/>
    <col min="22" max="22" width="13.28515625" style="3" hidden="1" customWidth="1"/>
    <col min="23" max="25" width="13.85546875" style="4" hidden="1" customWidth="1"/>
    <col min="26" max="26" width="65.28515625" style="4" hidden="1" customWidth="1"/>
    <col min="27" max="27" width="14.28515625" style="96" hidden="1" customWidth="1"/>
    <col min="28" max="28" width="14.28515625" style="4" customWidth="1"/>
    <col min="29" max="16384" width="9.140625" style="4"/>
  </cols>
  <sheetData>
    <row r="1" spans="1:28" s="1" customFormat="1" ht="49.5" customHeight="1">
      <c r="A1" s="40"/>
      <c r="B1" s="44"/>
      <c r="C1" s="291" t="s">
        <v>0</v>
      </c>
      <c r="D1" s="291"/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1"/>
      <c r="S1" s="291"/>
      <c r="T1" s="291"/>
      <c r="U1" s="42"/>
      <c r="V1" s="42"/>
      <c r="AA1" s="91"/>
      <c r="AB1" s="97"/>
    </row>
    <row r="2" spans="1:28" s="31" customFormat="1" ht="26.25" customHeight="1">
      <c r="A2" s="38"/>
      <c r="B2" s="292" t="s">
        <v>1</v>
      </c>
      <c r="C2" s="292"/>
      <c r="D2" s="292"/>
      <c r="E2" s="292"/>
      <c r="F2" s="292"/>
      <c r="G2" s="292"/>
      <c r="H2" s="292"/>
      <c r="I2" s="292"/>
      <c r="J2" s="145"/>
      <c r="K2" s="292" t="s">
        <v>2</v>
      </c>
      <c r="L2" s="292"/>
      <c r="M2" s="292"/>
      <c r="N2" s="292"/>
      <c r="O2" s="292"/>
      <c r="P2" s="292"/>
      <c r="Q2" s="292"/>
      <c r="R2" s="292"/>
      <c r="S2" s="292"/>
      <c r="T2" s="292"/>
      <c r="U2" s="30"/>
      <c r="V2" s="45"/>
      <c r="W2" s="293" t="s">
        <v>3</v>
      </c>
      <c r="X2" s="294"/>
      <c r="Y2" s="37"/>
      <c r="AA2" s="92"/>
      <c r="AB2" s="30"/>
    </row>
    <row r="3" spans="1:28" s="2" customFormat="1" ht="43.15">
      <c r="A3" s="15" t="s">
        <v>548</v>
      </c>
      <c r="B3" s="146" t="s">
        <v>5</v>
      </c>
      <c r="C3" s="147" t="s">
        <v>6</v>
      </c>
      <c r="D3" s="147" t="s">
        <v>7</v>
      </c>
      <c r="E3" s="147" t="s">
        <v>8</v>
      </c>
      <c r="F3" s="147" t="s">
        <v>9</v>
      </c>
      <c r="G3" s="148" t="s">
        <v>10</v>
      </c>
      <c r="H3" s="147" t="s">
        <v>11</v>
      </c>
      <c r="I3" s="147" t="s">
        <v>12</v>
      </c>
      <c r="J3" s="149"/>
      <c r="K3" s="150" t="s">
        <v>13</v>
      </c>
      <c r="L3" s="150" t="s">
        <v>14</v>
      </c>
      <c r="M3" s="146" t="s">
        <v>15</v>
      </c>
      <c r="N3" s="147" t="s">
        <v>16</v>
      </c>
      <c r="O3" s="147" t="s">
        <v>17</v>
      </c>
      <c r="P3" s="146" t="s">
        <v>18</v>
      </c>
      <c r="Q3" s="146" t="s">
        <v>19</v>
      </c>
      <c r="R3" s="146" t="s">
        <v>20</v>
      </c>
      <c r="S3" s="146" t="s">
        <v>21</v>
      </c>
      <c r="T3" s="146" t="s">
        <v>22</v>
      </c>
      <c r="U3" s="141"/>
      <c r="V3" s="43"/>
      <c r="AA3" s="93"/>
      <c r="AB3" s="16"/>
    </row>
    <row r="4" spans="1:28" s="2" customFormat="1" ht="24.95" customHeight="1">
      <c r="A4" s="15"/>
      <c r="B4" s="151"/>
      <c r="C4" s="152"/>
      <c r="D4" s="153"/>
      <c r="E4" s="154"/>
      <c r="F4" s="155"/>
      <c r="G4" s="156"/>
      <c r="H4" s="155"/>
      <c r="I4" s="157"/>
      <c r="J4" s="149"/>
      <c r="K4" s="150"/>
      <c r="L4" s="150"/>
      <c r="M4" s="159"/>
      <c r="N4" s="160"/>
      <c r="O4" s="161"/>
      <c r="P4" s="149"/>
      <c r="Q4" s="149"/>
      <c r="R4" s="149"/>
      <c r="S4" s="149"/>
      <c r="T4" s="149"/>
      <c r="U4" s="16"/>
      <c r="W4" s="6" t="s">
        <v>32</v>
      </c>
      <c r="X4" s="6"/>
      <c r="Y4" s="6"/>
      <c r="AA4" s="94" t="s">
        <v>25</v>
      </c>
      <c r="AB4" s="16"/>
    </row>
    <row r="5" spans="1:28" s="2" customFormat="1" ht="24.95" customHeight="1">
      <c r="A5" s="15"/>
      <c r="B5" s="151"/>
      <c r="C5" s="152"/>
      <c r="D5" s="153"/>
      <c r="E5" s="154"/>
      <c r="F5" s="155"/>
      <c r="G5" s="156"/>
      <c r="H5" s="155"/>
      <c r="I5" s="157"/>
      <c r="J5" s="149"/>
      <c r="K5" s="150"/>
      <c r="L5" s="150"/>
      <c r="M5" s="159"/>
      <c r="N5" s="160"/>
      <c r="O5" s="161"/>
      <c r="P5" s="149"/>
      <c r="Q5" s="149"/>
      <c r="R5" s="149"/>
      <c r="S5" s="149"/>
      <c r="T5" s="149"/>
      <c r="U5" s="16"/>
      <c r="W5" s="7" t="s">
        <v>30</v>
      </c>
      <c r="X5" s="7"/>
      <c r="Y5" s="7"/>
      <c r="AA5" s="95" t="s">
        <v>37</v>
      </c>
      <c r="AB5" s="16"/>
    </row>
    <row r="6" spans="1:28" s="2" customFormat="1" ht="24.95" customHeight="1">
      <c r="A6" s="15"/>
      <c r="B6" s="151"/>
      <c r="C6" s="152"/>
      <c r="D6" s="153"/>
      <c r="E6" s="154"/>
      <c r="F6" s="155"/>
      <c r="G6" s="156"/>
      <c r="H6" s="155"/>
      <c r="I6" s="157"/>
      <c r="J6" s="149"/>
      <c r="K6" s="150"/>
      <c r="L6" s="150"/>
      <c r="M6" s="159"/>
      <c r="N6" s="160"/>
      <c r="O6" s="161"/>
      <c r="P6" s="149"/>
      <c r="Q6" s="149"/>
      <c r="R6" s="149"/>
      <c r="S6" s="149"/>
      <c r="T6" s="149"/>
      <c r="U6" s="16"/>
      <c r="AA6" s="95" t="s">
        <v>43</v>
      </c>
      <c r="AB6" s="16"/>
    </row>
    <row r="7" spans="1:28" s="2" customFormat="1" ht="24.95" customHeight="1">
      <c r="A7" s="15"/>
      <c r="B7" s="151"/>
      <c r="C7" s="152"/>
      <c r="D7" s="155"/>
      <c r="E7" s="154"/>
      <c r="F7" s="155"/>
      <c r="G7" s="156"/>
      <c r="H7" s="155"/>
      <c r="I7" s="157"/>
      <c r="J7" s="149"/>
      <c r="K7" s="150"/>
      <c r="L7" s="150"/>
      <c r="M7" s="159"/>
      <c r="N7" s="160"/>
      <c r="O7" s="161"/>
      <c r="P7" s="149"/>
      <c r="Q7" s="149"/>
      <c r="R7" s="149"/>
      <c r="S7" s="149"/>
      <c r="T7" s="149"/>
      <c r="U7" s="16"/>
      <c r="W7" s="23" t="s">
        <v>51</v>
      </c>
      <c r="X7" s="13"/>
      <c r="Y7" s="13"/>
      <c r="AA7" s="95" t="s">
        <v>52</v>
      </c>
      <c r="AB7" s="16"/>
    </row>
    <row r="8" spans="1:28" s="2" customFormat="1" ht="24.95" customHeight="1">
      <c r="A8" s="15"/>
      <c r="B8" s="151"/>
      <c r="C8" s="152"/>
      <c r="D8" s="155"/>
      <c r="E8" s="154"/>
      <c r="F8" s="155"/>
      <c r="G8" s="156"/>
      <c r="H8" s="155"/>
      <c r="I8" s="157"/>
      <c r="J8" s="149"/>
      <c r="K8" s="150"/>
      <c r="L8" s="150"/>
      <c r="M8" s="159"/>
      <c r="N8" s="160"/>
      <c r="O8" s="161"/>
      <c r="P8" s="149"/>
      <c r="Q8" s="149"/>
      <c r="R8" s="149"/>
      <c r="S8" s="149"/>
      <c r="T8" s="149"/>
      <c r="U8" s="16"/>
      <c r="W8" s="24" t="s">
        <v>56</v>
      </c>
      <c r="X8" s="22"/>
      <c r="Y8" s="22"/>
      <c r="AA8" s="95" t="s">
        <v>181</v>
      </c>
      <c r="AB8" s="16"/>
    </row>
    <row r="9" spans="1:28" s="2" customFormat="1" ht="24.95" customHeight="1">
      <c r="A9" s="15"/>
      <c r="B9" s="151"/>
      <c r="C9" s="152"/>
      <c r="D9" s="155"/>
      <c r="E9" s="154"/>
      <c r="F9" s="155"/>
      <c r="G9" s="156"/>
      <c r="H9" s="155"/>
      <c r="I9" s="157"/>
      <c r="J9" s="149"/>
      <c r="K9" s="150"/>
      <c r="L9" s="150"/>
      <c r="M9" s="159"/>
      <c r="N9" s="160"/>
      <c r="O9" s="161"/>
      <c r="P9" s="149"/>
      <c r="Q9" s="149"/>
      <c r="R9" s="149"/>
      <c r="S9" s="149"/>
      <c r="T9" s="149"/>
      <c r="U9" s="16"/>
      <c r="AA9" s="93" t="s">
        <v>62</v>
      </c>
      <c r="AB9" s="16"/>
    </row>
    <row r="10" spans="1:28" s="2" customFormat="1" ht="24.95" customHeight="1">
      <c r="A10" s="15"/>
      <c r="B10" s="151"/>
      <c r="C10" s="152"/>
      <c r="D10" s="155"/>
      <c r="E10" s="154"/>
      <c r="F10" s="155"/>
      <c r="G10" s="156"/>
      <c r="H10" s="155"/>
      <c r="I10" s="157"/>
      <c r="J10" s="149"/>
      <c r="K10" s="150"/>
      <c r="L10" s="150"/>
      <c r="M10" s="159"/>
      <c r="N10" s="160"/>
      <c r="O10" s="161"/>
      <c r="P10" s="149"/>
      <c r="Q10" s="149"/>
      <c r="R10" s="149"/>
      <c r="S10" s="149"/>
      <c r="T10" s="149"/>
      <c r="U10" s="16"/>
      <c r="AA10" s="93" t="s">
        <v>66</v>
      </c>
      <c r="AB10" s="16"/>
    </row>
    <row r="11" spans="1:28" s="2" customFormat="1" ht="24.95" customHeight="1">
      <c r="A11" s="15"/>
      <c r="B11" s="151"/>
      <c r="C11" s="152"/>
      <c r="D11" s="155"/>
      <c r="E11" s="154"/>
      <c r="F11" s="155"/>
      <c r="G11" s="156"/>
      <c r="H11" s="155"/>
      <c r="I11" s="157"/>
      <c r="J11" s="149"/>
      <c r="K11" s="150"/>
      <c r="L11" s="150"/>
      <c r="M11" s="159"/>
      <c r="N11" s="160"/>
      <c r="O11" s="161"/>
      <c r="P11" s="149"/>
      <c r="Q11" s="149"/>
      <c r="R11" s="149"/>
      <c r="S11" s="149"/>
      <c r="T11" s="149"/>
      <c r="U11" s="16"/>
      <c r="AA11" s="93"/>
      <c r="AB11" s="16"/>
    </row>
    <row r="12" spans="1:28" s="2" customFormat="1" ht="24.95" customHeight="1">
      <c r="A12" s="15"/>
      <c r="B12" s="151"/>
      <c r="C12" s="152"/>
      <c r="D12" s="155"/>
      <c r="E12" s="154"/>
      <c r="F12" s="155"/>
      <c r="G12" s="156"/>
      <c r="H12" s="155"/>
      <c r="I12" s="157"/>
      <c r="J12" s="149"/>
      <c r="K12" s="150"/>
      <c r="L12" s="150"/>
      <c r="M12" s="159"/>
      <c r="N12" s="160"/>
      <c r="O12" s="161"/>
      <c r="P12" s="149"/>
      <c r="Q12" s="149"/>
      <c r="R12" s="149"/>
      <c r="S12" s="149"/>
      <c r="T12" s="149"/>
      <c r="U12" s="16"/>
      <c r="AA12" s="93"/>
      <c r="AB12" s="16"/>
    </row>
    <row r="13" spans="1:28" s="2" customFormat="1" ht="24.95" customHeight="1">
      <c r="A13" s="15"/>
      <c r="B13" s="151"/>
      <c r="C13" s="152"/>
      <c r="D13" s="155"/>
      <c r="E13" s="154"/>
      <c r="F13" s="155"/>
      <c r="G13" s="156"/>
      <c r="H13" s="155"/>
      <c r="I13" s="157"/>
      <c r="J13" s="149"/>
      <c r="K13" s="150"/>
      <c r="L13" s="150"/>
      <c r="M13" s="159"/>
      <c r="N13" s="160"/>
      <c r="O13" s="161"/>
      <c r="P13" s="149"/>
      <c r="Q13" s="149"/>
      <c r="R13" s="149"/>
      <c r="S13" s="149"/>
      <c r="T13" s="149"/>
      <c r="U13" s="16"/>
      <c r="AA13" s="93"/>
      <c r="AB13" s="16"/>
    </row>
    <row r="14" spans="1:28" s="2" customFormat="1" ht="24.95" customHeight="1">
      <c r="A14" s="15"/>
      <c r="B14" s="151"/>
      <c r="C14" s="152"/>
      <c r="D14" s="155"/>
      <c r="E14" s="154"/>
      <c r="F14" s="155"/>
      <c r="G14" s="156"/>
      <c r="H14" s="155"/>
      <c r="I14" s="157"/>
      <c r="J14" s="149"/>
      <c r="K14" s="150"/>
      <c r="L14" s="150"/>
      <c r="M14" s="159"/>
      <c r="N14" s="160"/>
      <c r="O14" s="161"/>
      <c r="P14" s="149"/>
      <c r="Q14" s="149"/>
      <c r="R14" s="149"/>
      <c r="S14" s="149"/>
      <c r="T14" s="149"/>
      <c r="U14" s="16"/>
      <c r="AA14" s="93"/>
      <c r="AB14" s="16"/>
    </row>
    <row r="15" spans="1:28" s="2" customFormat="1" ht="24.95" customHeight="1">
      <c r="A15" s="15"/>
      <c r="B15" s="151"/>
      <c r="C15" s="152"/>
      <c r="D15" s="155"/>
      <c r="E15" s="154"/>
      <c r="F15" s="155"/>
      <c r="G15" s="156"/>
      <c r="H15" s="155"/>
      <c r="I15" s="157"/>
      <c r="J15" s="149"/>
      <c r="K15" s="150"/>
      <c r="L15" s="150"/>
      <c r="M15" s="159"/>
      <c r="N15" s="160"/>
      <c r="O15" s="161"/>
      <c r="P15" s="149"/>
      <c r="Q15" s="149"/>
      <c r="R15" s="149"/>
      <c r="S15" s="149"/>
      <c r="T15" s="149"/>
      <c r="U15" s="142"/>
      <c r="AA15" s="93"/>
      <c r="AB15" s="16"/>
    </row>
    <row r="16" spans="1:28" s="2" customFormat="1" ht="24.95" customHeight="1">
      <c r="A16" s="15"/>
      <c r="B16" s="151"/>
      <c r="C16" s="152"/>
      <c r="D16" s="155"/>
      <c r="E16" s="154"/>
      <c r="F16" s="155"/>
      <c r="G16" s="156"/>
      <c r="H16" s="155"/>
      <c r="I16" s="157"/>
      <c r="J16" s="149"/>
      <c r="K16" s="150"/>
      <c r="L16" s="150"/>
      <c r="M16" s="159"/>
      <c r="N16" s="160"/>
      <c r="O16" s="161"/>
      <c r="P16" s="149"/>
      <c r="Q16" s="149"/>
      <c r="R16" s="149"/>
      <c r="S16" s="149"/>
      <c r="T16" s="149"/>
      <c r="U16" s="16"/>
      <c r="AA16" s="93"/>
      <c r="AB16" s="16"/>
    </row>
    <row r="17" spans="1:28" s="2" customFormat="1" ht="24.95" customHeight="1">
      <c r="A17" s="15"/>
      <c r="B17" s="151"/>
      <c r="C17" s="152"/>
      <c r="D17" s="155"/>
      <c r="E17" s="154"/>
      <c r="F17" s="155"/>
      <c r="G17" s="156"/>
      <c r="H17" s="155"/>
      <c r="I17" s="157"/>
      <c r="J17" s="149"/>
      <c r="K17" s="150"/>
      <c r="L17" s="150"/>
      <c r="M17" s="159"/>
      <c r="N17" s="160"/>
      <c r="O17" s="161"/>
      <c r="P17" s="149"/>
      <c r="Q17" s="149"/>
      <c r="R17" s="149"/>
      <c r="S17" s="149"/>
      <c r="T17" s="149"/>
      <c r="U17" s="16"/>
      <c r="AA17" s="93"/>
      <c r="AB17" s="16"/>
    </row>
    <row r="18" spans="1:28" s="2" customFormat="1" ht="24.95" customHeight="1">
      <c r="A18" s="15"/>
      <c r="B18" s="151"/>
      <c r="C18" s="152"/>
      <c r="D18" s="155"/>
      <c r="E18" s="154"/>
      <c r="F18" s="155"/>
      <c r="G18" s="156"/>
      <c r="H18" s="155"/>
      <c r="I18" s="157"/>
      <c r="J18" s="149"/>
      <c r="K18" s="150"/>
      <c r="L18" s="150"/>
      <c r="M18" s="159"/>
      <c r="N18" s="160"/>
      <c r="O18" s="161"/>
      <c r="P18" s="149"/>
      <c r="Q18" s="149"/>
      <c r="R18" s="149"/>
      <c r="S18" s="149"/>
      <c r="T18" s="149"/>
      <c r="U18" s="16"/>
      <c r="AA18" s="93"/>
      <c r="AB18" s="16"/>
    </row>
    <row r="19" spans="1:28" s="2" customFormat="1" ht="24.95" customHeight="1">
      <c r="A19" s="15"/>
      <c r="B19" s="151"/>
      <c r="C19" s="152"/>
      <c r="D19" s="155"/>
      <c r="E19" s="154"/>
      <c r="F19" s="155"/>
      <c r="G19" s="156"/>
      <c r="H19" s="155"/>
      <c r="I19" s="157"/>
      <c r="J19" s="149"/>
      <c r="K19" s="150"/>
      <c r="L19" s="150"/>
      <c r="M19" s="159"/>
      <c r="N19" s="160"/>
      <c r="O19" s="161"/>
      <c r="P19" s="149"/>
      <c r="Q19" s="149"/>
      <c r="R19" s="149"/>
      <c r="S19" s="149"/>
      <c r="T19" s="149"/>
      <c r="U19" s="142"/>
      <c r="AA19" s="93"/>
      <c r="AB19" s="16"/>
    </row>
    <row r="20" spans="1:28" s="2" customFormat="1" ht="24.95" customHeight="1">
      <c r="A20" s="15"/>
      <c r="B20" s="151"/>
      <c r="C20" s="152"/>
      <c r="D20" s="155"/>
      <c r="E20" s="154"/>
      <c r="F20" s="155"/>
      <c r="G20" s="156"/>
      <c r="H20" s="155"/>
      <c r="I20" s="157"/>
      <c r="J20" s="149"/>
      <c r="K20" s="150"/>
      <c r="L20" s="150"/>
      <c r="M20" s="159"/>
      <c r="N20" s="160"/>
      <c r="O20" s="161"/>
      <c r="P20" s="149"/>
      <c r="Q20" s="149"/>
      <c r="R20" s="149"/>
      <c r="S20" s="149"/>
      <c r="T20" s="149"/>
      <c r="U20" s="142"/>
      <c r="AA20" s="93"/>
      <c r="AB20" s="16"/>
    </row>
    <row r="21" spans="1:28" s="2" customFormat="1" ht="24.95" customHeight="1">
      <c r="A21" s="15"/>
      <c r="B21" s="151"/>
      <c r="C21" s="165"/>
      <c r="D21" s="155"/>
      <c r="E21" s="154"/>
      <c r="F21" s="155"/>
      <c r="G21" s="156"/>
      <c r="H21" s="155"/>
      <c r="I21" s="157"/>
      <c r="J21" s="149"/>
      <c r="K21" s="150"/>
      <c r="L21" s="150"/>
      <c r="M21" s="159"/>
      <c r="N21" s="160"/>
      <c r="O21" s="161"/>
      <c r="P21" s="149"/>
      <c r="Q21" s="149"/>
      <c r="R21" s="149"/>
      <c r="S21" s="149"/>
      <c r="T21" s="149"/>
      <c r="U21" s="142"/>
      <c r="AA21" s="93"/>
      <c r="AB21" s="16"/>
    </row>
    <row r="22" spans="1:28" s="2" customFormat="1" ht="24.95" customHeight="1">
      <c r="A22" s="15"/>
      <c r="B22" s="151"/>
      <c r="C22" s="152"/>
      <c r="D22" s="155"/>
      <c r="E22" s="154"/>
      <c r="F22" s="155"/>
      <c r="G22" s="156"/>
      <c r="H22" s="155"/>
      <c r="I22" s="157"/>
      <c r="J22" s="149"/>
      <c r="K22" s="150"/>
      <c r="L22" s="150"/>
      <c r="M22" s="159"/>
      <c r="N22" s="160"/>
      <c r="O22" s="161"/>
      <c r="P22" s="149"/>
      <c r="Q22" s="149"/>
      <c r="R22" s="149"/>
      <c r="S22" s="149"/>
      <c r="T22" s="149"/>
      <c r="U22" s="142"/>
      <c r="AA22" s="93"/>
      <c r="AB22" s="16"/>
    </row>
    <row r="23" spans="1:28" s="2" customFormat="1" ht="24.6" customHeight="1">
      <c r="A23" s="15"/>
      <c r="B23" s="151"/>
      <c r="C23" s="152"/>
      <c r="D23" s="155"/>
      <c r="E23" s="154"/>
      <c r="F23" s="155"/>
      <c r="G23" s="156"/>
      <c r="H23" s="155"/>
      <c r="I23" s="157"/>
      <c r="J23" s="149"/>
      <c r="K23" s="150"/>
      <c r="L23" s="150"/>
      <c r="M23" s="159"/>
      <c r="N23" s="160"/>
      <c r="O23" s="161"/>
      <c r="P23" s="149"/>
      <c r="Q23" s="149"/>
      <c r="R23" s="149"/>
      <c r="S23" s="149"/>
      <c r="T23" s="149"/>
      <c r="U23" s="142"/>
      <c r="AA23" s="93"/>
      <c r="AB23" s="16"/>
    </row>
    <row r="24" spans="1:28" s="2" customFormat="1" ht="24.95" customHeight="1">
      <c r="A24" s="15"/>
      <c r="B24" s="151"/>
      <c r="C24" s="152"/>
      <c r="D24" s="155"/>
      <c r="E24" s="154"/>
      <c r="F24" s="155"/>
      <c r="G24" s="156"/>
      <c r="H24" s="155"/>
      <c r="I24" s="157"/>
      <c r="J24" s="149"/>
      <c r="K24" s="150"/>
      <c r="L24" s="150"/>
      <c r="M24" s="159"/>
      <c r="N24" s="160"/>
      <c r="O24" s="161"/>
      <c r="P24" s="149"/>
      <c r="Q24" s="149"/>
      <c r="R24" s="149"/>
      <c r="S24" s="149"/>
      <c r="T24" s="149"/>
      <c r="U24" s="142"/>
      <c r="AA24" s="93"/>
      <c r="AB24" s="16"/>
    </row>
    <row r="25" spans="1:28" s="33" customFormat="1" ht="24.95" customHeight="1">
      <c r="A25" s="15"/>
      <c r="B25" s="151"/>
      <c r="C25" s="152"/>
      <c r="D25" s="155"/>
      <c r="E25" s="154"/>
      <c r="F25" s="155"/>
      <c r="G25" s="156"/>
      <c r="H25" s="155"/>
      <c r="I25" s="157"/>
      <c r="J25" s="166"/>
      <c r="K25" s="150"/>
      <c r="L25" s="150"/>
      <c r="M25" s="159"/>
      <c r="N25" s="160"/>
      <c r="O25" s="161"/>
      <c r="P25" s="149"/>
      <c r="Q25" s="149"/>
      <c r="R25" s="149"/>
      <c r="S25" s="149"/>
      <c r="T25" s="149"/>
      <c r="U25" s="142"/>
      <c r="V25" s="2"/>
      <c r="AA25" s="93"/>
      <c r="AB25" s="98"/>
    </row>
    <row r="26" spans="1:28" s="33" customFormat="1" ht="24.95" customHeight="1">
      <c r="A26" s="15"/>
      <c r="B26" s="151"/>
      <c r="C26" s="152"/>
      <c r="D26" s="155"/>
      <c r="E26" s="154"/>
      <c r="F26" s="155"/>
      <c r="G26" s="156"/>
      <c r="H26" s="155"/>
      <c r="I26" s="157"/>
      <c r="J26" s="166"/>
      <c r="K26" s="150"/>
      <c r="L26" s="150"/>
      <c r="M26" s="159"/>
      <c r="N26" s="160"/>
      <c r="O26" s="161"/>
      <c r="P26" s="149"/>
      <c r="Q26" s="149"/>
      <c r="R26" s="149"/>
      <c r="S26" s="149"/>
      <c r="T26" s="149"/>
      <c r="U26" s="16"/>
      <c r="V26" s="2"/>
      <c r="AA26" s="93"/>
      <c r="AB26" s="98"/>
    </row>
    <row r="27" spans="1:28" s="33" customFormat="1" ht="24.95" customHeight="1">
      <c r="A27" s="15"/>
      <c r="B27" s="151"/>
      <c r="C27" s="152"/>
      <c r="D27" s="155"/>
      <c r="E27" s="154"/>
      <c r="F27" s="155"/>
      <c r="G27" s="156"/>
      <c r="H27" s="155"/>
      <c r="I27" s="157"/>
      <c r="J27" s="166"/>
      <c r="K27" s="150"/>
      <c r="L27" s="150"/>
      <c r="M27" s="159"/>
      <c r="N27" s="160"/>
      <c r="O27" s="161"/>
      <c r="P27" s="149"/>
      <c r="Q27" s="149"/>
      <c r="R27" s="149"/>
      <c r="S27" s="149"/>
      <c r="T27" s="149"/>
      <c r="U27" s="16"/>
      <c r="V27" s="2"/>
      <c r="AA27" s="93"/>
      <c r="AB27" s="98"/>
    </row>
    <row r="28" spans="1:28" s="33" customFormat="1" ht="24.95" customHeight="1">
      <c r="A28" s="15"/>
      <c r="B28" s="151"/>
      <c r="C28" s="152"/>
      <c r="D28" s="155"/>
      <c r="E28" s="154"/>
      <c r="F28" s="155"/>
      <c r="G28" s="156"/>
      <c r="H28" s="155"/>
      <c r="I28" s="157"/>
      <c r="J28" s="166"/>
      <c r="K28" s="150"/>
      <c r="L28" s="150"/>
      <c r="M28" s="159"/>
      <c r="N28" s="160"/>
      <c r="O28" s="161"/>
      <c r="P28" s="149"/>
      <c r="Q28" s="149"/>
      <c r="R28" s="149"/>
      <c r="S28" s="149"/>
      <c r="T28" s="149"/>
      <c r="U28" s="16"/>
      <c r="V28" s="2"/>
      <c r="AA28" s="93"/>
      <c r="AB28" s="98"/>
    </row>
    <row r="29" spans="1:28" s="33" customFormat="1" ht="24.95" customHeight="1">
      <c r="A29" s="15"/>
      <c r="B29" s="151"/>
      <c r="C29" s="152"/>
      <c r="D29" s="155"/>
      <c r="E29" s="154"/>
      <c r="F29" s="155"/>
      <c r="G29" s="156"/>
      <c r="H29" s="155"/>
      <c r="I29" s="157"/>
      <c r="J29" s="166"/>
      <c r="K29" s="150"/>
      <c r="L29" s="150"/>
      <c r="M29" s="159"/>
      <c r="N29" s="160"/>
      <c r="O29" s="161"/>
      <c r="P29" s="149"/>
      <c r="Q29" s="149"/>
      <c r="R29" s="149"/>
      <c r="S29" s="149"/>
      <c r="T29" s="149"/>
      <c r="U29" s="16"/>
      <c r="V29" s="2"/>
      <c r="AA29" s="93"/>
      <c r="AB29" s="98"/>
    </row>
    <row r="30" spans="1:28" s="33" customFormat="1" ht="24.95" customHeight="1">
      <c r="A30" s="15"/>
      <c r="B30" s="151"/>
      <c r="C30" s="152"/>
      <c r="D30" s="155"/>
      <c r="E30" s="154"/>
      <c r="F30" s="155"/>
      <c r="G30" s="156"/>
      <c r="H30" s="155"/>
      <c r="I30" s="157"/>
      <c r="J30" s="167"/>
      <c r="K30" s="150"/>
      <c r="L30" s="150"/>
      <c r="M30" s="159"/>
      <c r="N30" s="160"/>
      <c r="O30" s="161"/>
      <c r="P30" s="149"/>
      <c r="Q30" s="149"/>
      <c r="R30" s="149"/>
      <c r="S30" s="149"/>
      <c r="T30" s="149"/>
      <c r="U30" s="16"/>
      <c r="V30" s="2"/>
      <c r="AA30" s="93"/>
      <c r="AB30" s="98"/>
    </row>
    <row r="31" spans="1:28" s="33" customFormat="1" ht="24.95" customHeight="1">
      <c r="A31" s="15"/>
      <c r="B31" s="151"/>
      <c r="C31" s="152"/>
      <c r="D31" s="155"/>
      <c r="E31" s="154"/>
      <c r="F31" s="155"/>
      <c r="G31" s="156"/>
      <c r="H31" s="155"/>
      <c r="I31" s="157"/>
      <c r="J31" s="166"/>
      <c r="K31" s="150"/>
      <c r="L31" s="150"/>
      <c r="M31" s="159"/>
      <c r="N31" s="160"/>
      <c r="O31" s="161"/>
      <c r="P31" s="149"/>
      <c r="Q31" s="149"/>
      <c r="R31" s="149"/>
      <c r="S31" s="149"/>
      <c r="T31" s="149"/>
      <c r="U31" s="16"/>
      <c r="V31" s="2"/>
      <c r="AA31" s="93"/>
      <c r="AB31" s="103">
        <v>45016</v>
      </c>
    </row>
    <row r="32" spans="1:28" s="33" customFormat="1" ht="24.95" customHeight="1">
      <c r="A32" s="15"/>
      <c r="B32" s="151"/>
      <c r="C32" s="152"/>
      <c r="D32" s="155"/>
      <c r="E32" s="154"/>
      <c r="F32" s="155"/>
      <c r="G32" s="156"/>
      <c r="H32" s="155"/>
      <c r="I32" s="157"/>
      <c r="J32" s="166"/>
      <c r="K32" s="150"/>
      <c r="L32" s="150"/>
      <c r="M32" s="159"/>
      <c r="N32" s="160"/>
      <c r="O32" s="161"/>
      <c r="P32" s="149"/>
      <c r="Q32" s="149"/>
      <c r="R32" s="149"/>
      <c r="S32" s="149"/>
      <c r="T32" s="149"/>
      <c r="U32" s="16"/>
      <c r="V32" s="2"/>
      <c r="AA32" s="93"/>
      <c r="AB32" s="98"/>
    </row>
    <row r="33" spans="1:28" s="33" customFormat="1" ht="24.95" customHeight="1">
      <c r="A33" s="15"/>
      <c r="B33" s="151"/>
      <c r="C33" s="152"/>
      <c r="D33" s="155"/>
      <c r="E33" s="154"/>
      <c r="F33" s="155"/>
      <c r="G33" s="156"/>
      <c r="H33" s="155"/>
      <c r="I33" s="157"/>
      <c r="J33" s="166"/>
      <c r="K33" s="150"/>
      <c r="L33" s="150"/>
      <c r="M33" s="159"/>
      <c r="N33" s="160"/>
      <c r="O33" s="161"/>
      <c r="P33" s="149"/>
      <c r="Q33" s="149"/>
      <c r="R33" s="149"/>
      <c r="S33" s="149"/>
      <c r="T33" s="149"/>
      <c r="U33" s="16"/>
      <c r="V33" s="2"/>
      <c r="AA33" s="93"/>
      <c r="AB33" s="98"/>
    </row>
    <row r="34" spans="1:28" s="33" customFormat="1" ht="24.95" customHeight="1">
      <c r="A34" s="15"/>
      <c r="B34" s="151"/>
      <c r="C34" s="152"/>
      <c r="D34" s="155"/>
      <c r="E34" s="154"/>
      <c r="F34" s="155"/>
      <c r="G34" s="156"/>
      <c r="H34" s="155"/>
      <c r="I34" s="157"/>
      <c r="J34" s="166"/>
      <c r="K34" s="150"/>
      <c r="L34" s="150"/>
      <c r="M34" s="159"/>
      <c r="N34" s="160"/>
      <c r="O34" s="161"/>
      <c r="P34" s="149"/>
      <c r="Q34" s="149"/>
      <c r="R34" s="149"/>
      <c r="S34" s="149"/>
      <c r="T34" s="149"/>
      <c r="U34" s="16"/>
      <c r="V34" s="2"/>
      <c r="AA34" s="93"/>
      <c r="AB34" s="98"/>
    </row>
    <row r="35" spans="1:28" s="33" customFormat="1" ht="24.95" customHeight="1">
      <c r="A35" s="15"/>
      <c r="B35" s="151"/>
      <c r="C35" s="152"/>
      <c r="D35" s="155"/>
      <c r="E35" s="154"/>
      <c r="F35" s="155"/>
      <c r="G35" s="156"/>
      <c r="H35" s="155"/>
      <c r="I35" s="157"/>
      <c r="J35" s="166"/>
      <c r="K35" s="150"/>
      <c r="L35" s="150"/>
      <c r="M35" s="159"/>
      <c r="N35" s="160"/>
      <c r="O35" s="161"/>
      <c r="P35" s="149"/>
      <c r="Q35" s="149"/>
      <c r="R35" s="149"/>
      <c r="S35" s="149"/>
      <c r="T35" s="149"/>
      <c r="U35" s="16"/>
      <c r="V35" s="2"/>
      <c r="AA35" s="93"/>
      <c r="AB35" s="98"/>
    </row>
    <row r="36" spans="1:28" s="33" customFormat="1" ht="24.95" customHeight="1">
      <c r="A36" s="15"/>
      <c r="B36" s="151"/>
      <c r="C36" s="152"/>
      <c r="D36" s="155"/>
      <c r="E36" s="154"/>
      <c r="F36" s="155"/>
      <c r="G36" s="156"/>
      <c r="H36" s="155"/>
      <c r="I36" s="157"/>
      <c r="J36" s="166"/>
      <c r="K36" s="150"/>
      <c r="L36" s="150"/>
      <c r="M36" s="159"/>
      <c r="N36" s="160"/>
      <c r="O36" s="161"/>
      <c r="P36" s="149"/>
      <c r="Q36" s="149"/>
      <c r="R36" s="149"/>
      <c r="S36" s="149"/>
      <c r="T36" s="149"/>
      <c r="U36" s="16"/>
      <c r="V36" s="2"/>
      <c r="AA36" s="93"/>
      <c r="AB36" s="98"/>
    </row>
    <row r="37" spans="1:28" s="33" customFormat="1" ht="24.75" customHeight="1">
      <c r="A37" s="15"/>
      <c r="B37" s="151"/>
      <c r="C37" s="152"/>
      <c r="D37" s="155"/>
      <c r="E37" s="154"/>
      <c r="F37" s="155"/>
      <c r="G37" s="156"/>
      <c r="H37" s="155"/>
      <c r="I37" s="157"/>
      <c r="J37" s="166"/>
      <c r="K37" s="150"/>
      <c r="L37" s="150"/>
      <c r="M37" s="159"/>
      <c r="N37" s="160"/>
      <c r="O37" s="161"/>
      <c r="P37" s="149"/>
      <c r="Q37" s="149"/>
      <c r="R37" s="149"/>
      <c r="S37" s="149"/>
      <c r="T37" s="149"/>
      <c r="U37" s="16"/>
      <c r="V37" s="2"/>
      <c r="AA37" s="93"/>
      <c r="AB37" s="98"/>
    </row>
    <row r="38" spans="1:28" s="33" customFormat="1" ht="24.75" customHeight="1">
      <c r="A38" s="15"/>
      <c r="B38" s="151"/>
      <c r="C38" s="152"/>
      <c r="D38" s="155"/>
      <c r="E38" s="154"/>
      <c r="F38" s="155"/>
      <c r="G38" s="156"/>
      <c r="H38" s="155"/>
      <c r="I38" s="157"/>
      <c r="J38" s="166"/>
      <c r="K38" s="150"/>
      <c r="L38" s="150"/>
      <c r="M38" s="159"/>
      <c r="N38" s="160"/>
      <c r="O38" s="161"/>
      <c r="P38" s="149"/>
      <c r="Q38" s="149"/>
      <c r="R38" s="149"/>
      <c r="S38" s="149"/>
      <c r="T38" s="149"/>
      <c r="U38" s="16"/>
      <c r="V38" s="2"/>
      <c r="AA38" s="93"/>
      <c r="AB38" s="98"/>
    </row>
    <row r="39" spans="1:28" s="33" customFormat="1" ht="24.75" customHeight="1">
      <c r="A39" s="15"/>
      <c r="B39" s="151"/>
      <c r="C39" s="152"/>
      <c r="D39" s="155"/>
      <c r="E39" s="154"/>
      <c r="F39" s="155"/>
      <c r="G39" s="156"/>
      <c r="H39" s="155"/>
      <c r="I39" s="157"/>
      <c r="J39" s="166"/>
      <c r="K39" s="150"/>
      <c r="L39" s="150"/>
      <c r="M39" s="159"/>
      <c r="N39" s="160"/>
      <c r="O39" s="161"/>
      <c r="P39" s="149"/>
      <c r="Q39" s="149"/>
      <c r="R39" s="149"/>
      <c r="S39" s="149"/>
      <c r="T39" s="149"/>
      <c r="U39" s="16"/>
      <c r="V39" s="2"/>
      <c r="AA39" s="93"/>
      <c r="AB39" s="98"/>
    </row>
    <row r="40" spans="1:28" s="33" customFormat="1" ht="24.75" customHeight="1">
      <c r="A40" s="15"/>
      <c r="B40" s="151"/>
      <c r="C40" s="152"/>
      <c r="D40" s="155"/>
      <c r="E40" s="154"/>
      <c r="F40" s="155"/>
      <c r="G40" s="156"/>
      <c r="H40" s="155"/>
      <c r="I40" s="157"/>
      <c r="J40" s="166"/>
      <c r="K40" s="150"/>
      <c r="L40" s="150"/>
      <c r="M40" s="159"/>
      <c r="N40" s="160"/>
      <c r="O40" s="161"/>
      <c r="P40" s="149"/>
      <c r="Q40" s="149"/>
      <c r="R40" s="149"/>
      <c r="S40" s="149"/>
      <c r="T40" s="149"/>
      <c r="U40" s="16"/>
      <c r="V40" s="2"/>
      <c r="AA40" s="93"/>
      <c r="AB40" s="98"/>
    </row>
    <row r="41" spans="1:28" s="33" customFormat="1" ht="24.75" customHeight="1">
      <c r="A41" s="15"/>
      <c r="B41" s="151"/>
      <c r="C41" s="152"/>
      <c r="D41" s="155"/>
      <c r="E41" s="154"/>
      <c r="F41" s="155"/>
      <c r="G41" s="156"/>
      <c r="H41" s="155"/>
      <c r="I41" s="157"/>
      <c r="J41" s="166"/>
      <c r="K41" s="150"/>
      <c r="L41" s="150"/>
      <c r="M41" s="159"/>
      <c r="N41" s="160"/>
      <c r="O41" s="161"/>
      <c r="P41" s="149"/>
      <c r="Q41" s="149"/>
      <c r="R41" s="149"/>
      <c r="S41" s="149"/>
      <c r="T41" s="149"/>
      <c r="U41" s="16"/>
      <c r="V41" s="2"/>
      <c r="AA41" s="93"/>
      <c r="AB41" s="98"/>
    </row>
    <row r="42" spans="1:28" s="33" customFormat="1" ht="24.75" customHeight="1">
      <c r="A42" s="15"/>
      <c r="B42" s="151"/>
      <c r="C42" s="152"/>
      <c r="D42" s="155"/>
      <c r="E42" s="154"/>
      <c r="F42" s="155"/>
      <c r="G42" s="156"/>
      <c r="H42" s="155"/>
      <c r="I42" s="157"/>
      <c r="J42" s="166"/>
      <c r="K42" s="150"/>
      <c r="L42" s="150"/>
      <c r="M42" s="159"/>
      <c r="N42" s="160"/>
      <c r="O42" s="161"/>
      <c r="P42" s="149"/>
      <c r="Q42" s="149"/>
      <c r="R42" s="149"/>
      <c r="S42" s="149"/>
      <c r="T42" s="149"/>
      <c r="U42" s="16"/>
      <c r="V42" s="2"/>
      <c r="AA42" s="93"/>
      <c r="AB42" s="98"/>
    </row>
    <row r="43" spans="1:28" s="33" customFormat="1" ht="24.95" customHeight="1">
      <c r="A43" s="15"/>
      <c r="B43" s="151"/>
      <c r="C43" s="152"/>
      <c r="D43" s="155"/>
      <c r="E43" s="154"/>
      <c r="F43" s="155"/>
      <c r="G43" s="156"/>
      <c r="H43" s="155"/>
      <c r="I43" s="157"/>
      <c r="J43" s="166"/>
      <c r="K43" s="150"/>
      <c r="L43" s="150"/>
      <c r="M43" s="159"/>
      <c r="N43" s="160"/>
      <c r="O43" s="161"/>
      <c r="P43" s="149"/>
      <c r="Q43" s="149"/>
      <c r="R43" s="149"/>
      <c r="S43" s="149"/>
      <c r="T43" s="149"/>
      <c r="U43" s="16"/>
      <c r="V43" s="2"/>
      <c r="AA43" s="93"/>
      <c r="AB43" s="98"/>
    </row>
    <row r="44" spans="1:28" s="33" customFormat="1" ht="24.95" customHeight="1">
      <c r="A44" s="15"/>
      <c r="B44" s="151"/>
      <c r="C44" s="152"/>
      <c r="D44" s="155"/>
      <c r="E44" s="154"/>
      <c r="F44" s="155"/>
      <c r="G44" s="156"/>
      <c r="H44" s="155"/>
      <c r="I44" s="157"/>
      <c r="J44" s="166"/>
      <c r="K44" s="150"/>
      <c r="L44" s="150"/>
      <c r="M44" s="159"/>
      <c r="N44" s="160"/>
      <c r="O44" s="161"/>
      <c r="P44" s="149"/>
      <c r="Q44" s="149"/>
      <c r="R44" s="149"/>
      <c r="S44" s="149"/>
      <c r="T44" s="149"/>
      <c r="U44" s="16"/>
      <c r="V44" s="2"/>
      <c r="AA44" s="93"/>
      <c r="AB44" s="98"/>
    </row>
    <row r="45" spans="1:28" s="33" customFormat="1" ht="24.95" customHeight="1">
      <c r="A45" s="15"/>
      <c r="B45" s="151"/>
      <c r="C45" s="152"/>
      <c r="D45" s="155"/>
      <c r="E45" s="154"/>
      <c r="F45" s="155"/>
      <c r="G45" s="156"/>
      <c r="H45" s="155"/>
      <c r="I45" s="157"/>
      <c r="J45" s="166"/>
      <c r="K45" s="150"/>
      <c r="L45" s="150"/>
      <c r="M45" s="159"/>
      <c r="N45" s="160"/>
      <c r="O45" s="161"/>
      <c r="P45" s="149"/>
      <c r="Q45" s="149"/>
      <c r="R45" s="149"/>
      <c r="S45" s="149"/>
      <c r="T45" s="149"/>
      <c r="U45" s="16"/>
      <c r="V45" s="2"/>
      <c r="AA45" s="93"/>
      <c r="AB45" s="98"/>
    </row>
    <row r="46" spans="1:28" s="33" customFormat="1" ht="24.95" customHeight="1">
      <c r="A46" s="15"/>
      <c r="B46" s="151"/>
      <c r="C46" s="152"/>
      <c r="D46" s="155"/>
      <c r="E46" s="154"/>
      <c r="F46" s="155"/>
      <c r="G46" s="156"/>
      <c r="H46" s="155"/>
      <c r="I46" s="157"/>
      <c r="J46" s="166"/>
      <c r="K46" s="150"/>
      <c r="L46" s="150"/>
      <c r="M46" s="159"/>
      <c r="N46" s="160"/>
      <c r="O46" s="161"/>
      <c r="P46" s="149"/>
      <c r="Q46" s="149"/>
      <c r="R46" s="149"/>
      <c r="S46" s="149"/>
      <c r="T46" s="149"/>
      <c r="U46" s="16"/>
      <c r="V46" s="2"/>
      <c r="AA46" s="93"/>
      <c r="AB46" s="98"/>
    </row>
    <row r="47" spans="1:28" s="33" customFormat="1" ht="24.95" customHeight="1">
      <c r="A47" s="15"/>
      <c r="B47" s="151"/>
      <c r="C47" s="152"/>
      <c r="D47" s="155"/>
      <c r="E47" s="154"/>
      <c r="F47" s="155"/>
      <c r="G47" s="156"/>
      <c r="H47" s="155"/>
      <c r="I47" s="157"/>
      <c r="J47" s="166"/>
      <c r="K47" s="150"/>
      <c r="L47" s="150"/>
      <c r="M47" s="159"/>
      <c r="N47" s="160"/>
      <c r="O47" s="161"/>
      <c r="P47" s="149"/>
      <c r="Q47" s="149"/>
      <c r="R47" s="149"/>
      <c r="S47" s="149"/>
      <c r="T47" s="149"/>
      <c r="U47" s="16"/>
      <c r="V47" s="2"/>
      <c r="AA47" s="93"/>
      <c r="AB47" s="98"/>
    </row>
    <row r="48" spans="1:28" s="33" customFormat="1" ht="24.95" customHeight="1">
      <c r="A48" s="15"/>
      <c r="B48" s="151"/>
      <c r="C48" s="152"/>
      <c r="D48" s="155"/>
      <c r="E48" s="154"/>
      <c r="F48" s="155"/>
      <c r="G48" s="156"/>
      <c r="H48" s="155"/>
      <c r="I48" s="157"/>
      <c r="J48" s="166"/>
      <c r="K48" s="150"/>
      <c r="L48" s="150"/>
      <c r="M48" s="159"/>
      <c r="N48" s="160"/>
      <c r="O48" s="161"/>
      <c r="P48" s="149"/>
      <c r="Q48" s="149"/>
      <c r="R48" s="149"/>
      <c r="S48" s="149"/>
      <c r="T48" s="149"/>
      <c r="U48" s="16"/>
      <c r="V48" s="2"/>
      <c r="AA48" s="93"/>
      <c r="AB48" s="98"/>
    </row>
    <row r="49" spans="1:28" s="33" customFormat="1" ht="24.95" customHeight="1">
      <c r="A49" s="15"/>
      <c r="B49" s="151"/>
      <c r="C49" s="152"/>
      <c r="D49" s="155"/>
      <c r="E49" s="154"/>
      <c r="F49" s="155"/>
      <c r="G49" s="156"/>
      <c r="H49" s="155"/>
      <c r="I49" s="157"/>
      <c r="J49" s="166"/>
      <c r="K49" s="150"/>
      <c r="L49" s="150"/>
      <c r="M49" s="159"/>
      <c r="N49" s="160"/>
      <c r="O49" s="161"/>
      <c r="P49" s="149"/>
      <c r="Q49" s="149"/>
      <c r="R49" s="149"/>
      <c r="S49" s="149"/>
      <c r="T49" s="149"/>
      <c r="U49" s="16"/>
      <c r="V49" s="2"/>
      <c r="AA49" s="93"/>
      <c r="AB49" s="98"/>
    </row>
    <row r="50" spans="1:28" s="33" customFormat="1" ht="24.95" customHeight="1">
      <c r="A50" s="15"/>
      <c r="B50" s="151"/>
      <c r="C50" s="152"/>
      <c r="D50" s="155"/>
      <c r="E50" s="154"/>
      <c r="F50" s="155"/>
      <c r="G50" s="156"/>
      <c r="H50" s="155"/>
      <c r="I50" s="157"/>
      <c r="J50" s="166"/>
      <c r="K50" s="150"/>
      <c r="L50" s="150"/>
      <c r="M50" s="159"/>
      <c r="N50" s="160"/>
      <c r="O50" s="161"/>
      <c r="P50" s="149"/>
      <c r="Q50" s="149"/>
      <c r="R50" s="149"/>
      <c r="S50" s="149"/>
      <c r="T50" s="149"/>
      <c r="U50" s="16"/>
      <c r="V50" s="2"/>
      <c r="AA50" s="93"/>
      <c r="AB50" s="98"/>
    </row>
    <row r="51" spans="1:28" s="33" customFormat="1" ht="24.95" customHeight="1">
      <c r="A51" s="15"/>
      <c r="B51" s="151"/>
      <c r="C51" s="152"/>
      <c r="D51" s="155"/>
      <c r="E51" s="154"/>
      <c r="F51" s="155"/>
      <c r="G51" s="156"/>
      <c r="H51" s="155"/>
      <c r="I51" s="157"/>
      <c r="J51" s="166"/>
      <c r="K51" s="150"/>
      <c r="L51" s="150"/>
      <c r="M51" s="159"/>
      <c r="N51" s="160"/>
      <c r="O51" s="161"/>
      <c r="P51" s="149"/>
      <c r="Q51" s="149"/>
      <c r="R51" s="149"/>
      <c r="S51" s="149"/>
      <c r="T51" s="149"/>
      <c r="U51" s="16"/>
      <c r="V51" s="2"/>
      <c r="AA51" s="93"/>
      <c r="AB51" s="98"/>
    </row>
    <row r="52" spans="1:28" s="33" customFormat="1" ht="24.95" customHeight="1">
      <c r="A52" s="15"/>
      <c r="B52" s="151"/>
      <c r="C52" s="152"/>
      <c r="D52" s="155"/>
      <c r="E52" s="154"/>
      <c r="F52" s="155"/>
      <c r="G52" s="156"/>
      <c r="H52" s="155"/>
      <c r="I52" s="157"/>
      <c r="J52" s="166"/>
      <c r="K52" s="150"/>
      <c r="L52" s="150"/>
      <c r="M52" s="159"/>
      <c r="N52" s="160"/>
      <c r="O52" s="161"/>
      <c r="P52" s="149"/>
      <c r="Q52" s="149"/>
      <c r="R52" s="149"/>
      <c r="S52" s="149"/>
      <c r="T52" s="149"/>
      <c r="U52" s="16"/>
      <c r="V52" s="2"/>
      <c r="AA52" s="93"/>
      <c r="AB52" s="98"/>
    </row>
    <row r="53" spans="1:28" s="33" customFormat="1" ht="24.95" customHeight="1">
      <c r="A53" s="15"/>
      <c r="B53" s="151"/>
      <c r="C53" s="152"/>
      <c r="D53" s="155"/>
      <c r="E53" s="154"/>
      <c r="F53" s="155"/>
      <c r="G53" s="156"/>
      <c r="H53" s="155"/>
      <c r="I53" s="157"/>
      <c r="J53" s="166"/>
      <c r="K53" s="150"/>
      <c r="L53" s="150"/>
      <c r="M53" s="159"/>
      <c r="N53" s="160"/>
      <c r="O53" s="161"/>
      <c r="P53" s="149"/>
      <c r="Q53" s="149"/>
      <c r="R53" s="149"/>
      <c r="S53" s="149"/>
      <c r="T53" s="149"/>
      <c r="U53" s="16"/>
      <c r="V53" s="2"/>
      <c r="AA53" s="93"/>
      <c r="AB53" s="98"/>
    </row>
    <row r="54" spans="1:28" s="33" customFormat="1" ht="24.95" customHeight="1">
      <c r="B54" s="210"/>
      <c r="C54" s="211"/>
      <c r="D54" s="212"/>
      <c r="E54" s="213"/>
      <c r="F54" s="214"/>
      <c r="G54" s="215"/>
      <c r="H54" s="214"/>
      <c r="I54" s="213"/>
      <c r="J54" s="209"/>
      <c r="K54" s="216"/>
      <c r="L54" s="216"/>
      <c r="M54" s="216"/>
      <c r="N54" s="217"/>
      <c r="O54" s="218"/>
      <c r="P54" s="219"/>
      <c r="Q54" s="219"/>
      <c r="R54" s="219"/>
      <c r="S54" s="219"/>
      <c r="T54" s="219"/>
      <c r="U54" s="2"/>
      <c r="V54" s="2"/>
      <c r="AA54" s="93"/>
      <c r="AB54" s="98"/>
    </row>
    <row r="55" spans="1:28" s="33" customFormat="1" ht="24.95" hidden="1" customHeight="1">
      <c r="A55" s="41"/>
      <c r="B55" s="36" t="s">
        <v>174</v>
      </c>
      <c r="C55" s="58"/>
      <c r="D55" s="59">
        <f>SUM(D4:D54)</f>
        <v>0</v>
      </c>
      <c r="E55" s="59">
        <f>SUM(E4:E53)</f>
        <v>0</v>
      </c>
      <c r="F55" s="59"/>
      <c r="G55" s="105"/>
      <c r="H55" s="59">
        <f>SUM(H4:H53)</f>
        <v>0</v>
      </c>
      <c r="I55" s="59">
        <f>SUM(I4:I53)</f>
        <v>0</v>
      </c>
      <c r="J55" s="34"/>
      <c r="K55" s="34"/>
      <c r="L55" s="34"/>
      <c r="M55" s="34"/>
      <c r="N55" s="53"/>
      <c r="O55" s="34"/>
      <c r="P55" s="34"/>
      <c r="Q55" s="34"/>
      <c r="R55" s="34"/>
      <c r="S55" s="34"/>
      <c r="T55" s="34"/>
      <c r="U55" s="2"/>
      <c r="V55" s="2"/>
      <c r="AA55" s="93"/>
      <c r="AB55" s="98"/>
    </row>
    <row r="56" spans="1:28">
      <c r="A56" s="20"/>
      <c r="B56" s="25"/>
      <c r="C56" s="60"/>
      <c r="D56" s="61"/>
      <c r="E56" s="83"/>
      <c r="F56" s="61"/>
      <c r="G56" s="106"/>
      <c r="H56" s="61"/>
      <c r="I56" s="61"/>
      <c r="K56" s="28"/>
      <c r="L56" s="29"/>
      <c r="M56" s="17"/>
      <c r="N56" s="49"/>
      <c r="O56" s="25"/>
      <c r="P56" s="18"/>
      <c r="Q56" s="18"/>
      <c r="R56" s="18"/>
      <c r="S56" s="18"/>
      <c r="T56" s="18"/>
      <c r="AB56" s="19"/>
    </row>
    <row r="57" spans="1:28">
      <c r="AB57" s="19"/>
    </row>
  </sheetData>
  <mergeCells count="4">
    <mergeCell ref="W2:X2"/>
    <mergeCell ref="C1:T1"/>
    <mergeCell ref="B2:I2"/>
    <mergeCell ref="K2:T2"/>
  </mergeCells>
  <phoneticPr fontId="1" type="noConversion"/>
  <dataValidations count="2">
    <dataValidation type="list" allowBlank="1" showInputMessage="1" showErrorMessage="1" sqref="M4:M26 M28:M53" xr:uid="{F76A7F77-D4E9-42D9-9CCD-F7DBBC64176D}">
      <formula1>$AA$4:$AA$9</formula1>
    </dataValidation>
    <dataValidation type="list" allowBlank="1" showInputMessage="1" showErrorMessage="1" sqref="M27" xr:uid="{1C36E153-EF8B-4F05-80A9-0EBB3B20A7D1}">
      <formula1>$AA$4:$AA$10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56880-71C3-4756-A425-268F90E85146}">
  <dimension ref="A1:V20"/>
  <sheetViews>
    <sheetView workbookViewId="0">
      <selection activeCell="U11" sqref="U11"/>
    </sheetView>
  </sheetViews>
  <sheetFormatPr defaultRowHeight="15"/>
  <cols>
    <col min="1" max="1" width="12.42578125" customWidth="1"/>
    <col min="2" max="13" width="3" customWidth="1"/>
    <col min="20" max="20" width="16.42578125" customWidth="1"/>
  </cols>
  <sheetData>
    <row r="1" spans="1:22">
      <c r="A1" t="s">
        <v>549</v>
      </c>
      <c r="B1" t="s">
        <v>343</v>
      </c>
      <c r="C1" t="s">
        <v>550</v>
      </c>
      <c r="D1" t="s">
        <v>551</v>
      </c>
      <c r="E1" t="s">
        <v>551</v>
      </c>
      <c r="F1" t="s">
        <v>343</v>
      </c>
      <c r="G1" t="s">
        <v>552</v>
      </c>
      <c r="H1" t="s">
        <v>553</v>
      </c>
      <c r="I1" t="s">
        <v>554</v>
      </c>
      <c r="J1" t="s">
        <v>555</v>
      </c>
      <c r="K1" t="s">
        <v>551</v>
      </c>
      <c r="L1" t="s">
        <v>556</v>
      </c>
      <c r="M1" t="s">
        <v>550</v>
      </c>
      <c r="T1" t="s">
        <v>557</v>
      </c>
      <c r="U1" t="s">
        <v>558</v>
      </c>
    </row>
    <row r="2" spans="1:22">
      <c r="A2" t="s">
        <v>559</v>
      </c>
      <c r="B2" s="282"/>
      <c r="C2" s="282"/>
      <c r="D2" s="282"/>
      <c r="T2">
        <v>1</v>
      </c>
      <c r="U2" s="283">
        <v>43922</v>
      </c>
    </row>
    <row r="3" spans="1:22">
      <c r="B3" s="282"/>
      <c r="C3" s="282"/>
      <c r="D3" s="282"/>
      <c r="T3">
        <v>2</v>
      </c>
    </row>
    <row r="4" spans="1:22">
      <c r="A4" t="s">
        <v>560</v>
      </c>
      <c r="E4" s="278"/>
      <c r="F4" s="278"/>
      <c r="G4" s="278"/>
      <c r="T4">
        <v>3</v>
      </c>
    </row>
    <row r="5" spans="1:22">
      <c r="E5" s="278"/>
      <c r="F5" s="278"/>
      <c r="G5" s="278"/>
      <c r="T5">
        <v>4</v>
      </c>
    </row>
    <row r="6" spans="1:22">
      <c r="A6" t="s">
        <v>561</v>
      </c>
      <c r="H6" s="279"/>
      <c r="I6" s="281" t="s">
        <v>562</v>
      </c>
      <c r="J6" s="279"/>
      <c r="T6">
        <v>5</v>
      </c>
    </row>
    <row r="7" spans="1:22">
      <c r="H7" s="279"/>
      <c r="I7" s="281"/>
      <c r="J7" s="279"/>
      <c r="T7">
        <v>6</v>
      </c>
    </row>
    <row r="8" spans="1:22">
      <c r="A8" t="s">
        <v>563</v>
      </c>
      <c r="K8" s="280" t="s">
        <v>564</v>
      </c>
      <c r="L8" s="280"/>
      <c r="M8" s="280"/>
      <c r="T8">
        <v>7</v>
      </c>
      <c r="U8" s="283">
        <v>44927</v>
      </c>
      <c r="V8" t="s">
        <v>565</v>
      </c>
    </row>
    <row r="9" spans="1:22">
      <c r="K9" s="280"/>
      <c r="L9" s="280" t="s">
        <v>566</v>
      </c>
      <c r="M9" s="280"/>
      <c r="T9">
        <v>8</v>
      </c>
      <c r="U9" s="283">
        <v>45017</v>
      </c>
    </row>
    <row r="10" spans="1:22">
      <c r="K10" s="280"/>
      <c r="L10" s="280"/>
      <c r="M10" s="280" t="s">
        <v>567</v>
      </c>
      <c r="T10">
        <v>9</v>
      </c>
      <c r="U10" s="283">
        <v>45108</v>
      </c>
    </row>
    <row r="11" spans="1:22">
      <c r="T11">
        <v>10</v>
      </c>
    </row>
    <row r="12" spans="1:22">
      <c r="A12" t="s">
        <v>568</v>
      </c>
    </row>
    <row r="14" spans="1:22">
      <c r="A14" t="s">
        <v>559</v>
      </c>
      <c r="B14" s="282" t="s">
        <v>569</v>
      </c>
      <c r="C14" s="282"/>
      <c r="D14" s="282"/>
    </row>
    <row r="15" spans="1:22">
      <c r="B15" s="282"/>
      <c r="C15" s="282"/>
      <c r="D15" s="282"/>
    </row>
    <row r="16" spans="1:22">
      <c r="A16" t="s">
        <v>560</v>
      </c>
      <c r="E16" s="278" t="s">
        <v>570</v>
      </c>
      <c r="F16" s="278"/>
      <c r="G16" s="278"/>
    </row>
    <row r="17" spans="1:13">
      <c r="E17" s="278"/>
      <c r="F17" s="278"/>
      <c r="G17" s="278"/>
    </row>
    <row r="18" spans="1:13">
      <c r="A18" t="s">
        <v>561</v>
      </c>
      <c r="H18" s="279"/>
      <c r="I18" s="279"/>
      <c r="J18" s="279"/>
    </row>
    <row r="19" spans="1:13">
      <c r="H19" s="279"/>
      <c r="I19" s="279"/>
      <c r="J19" s="279"/>
    </row>
    <row r="20" spans="1:13">
      <c r="A20" t="s">
        <v>563</v>
      </c>
      <c r="K20" s="280"/>
      <c r="L20" s="280"/>
      <c r="M20" s="28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0E2B-7BE0-4003-82C8-513E7562362A}">
  <sheetPr>
    <tabColor rgb="FFFFC000"/>
  </sheetPr>
  <dimension ref="A1:G63"/>
  <sheetViews>
    <sheetView zoomScale="80" zoomScaleNormal="80" workbookViewId="0">
      <selection activeCell="C3" sqref="C3"/>
    </sheetView>
  </sheetViews>
  <sheetFormatPr defaultColWidth="9.140625" defaultRowHeight="14.45"/>
  <cols>
    <col min="1" max="1" width="19.28515625" customWidth="1"/>
    <col min="2" max="2" width="15.85546875" customWidth="1"/>
    <col min="3" max="3" width="15" customWidth="1"/>
    <col min="4" max="9" width="15.7109375" customWidth="1"/>
    <col min="10" max="10" width="5.7109375" customWidth="1"/>
    <col min="11" max="12" width="10.7109375" customWidth="1"/>
    <col min="13" max="13" width="20.7109375" customWidth="1"/>
    <col min="14" max="14" width="22.85546875" bestFit="1" customWidth="1"/>
    <col min="15" max="15" width="7.28515625" bestFit="1" customWidth="1"/>
    <col min="16" max="20" width="20.7109375" customWidth="1"/>
    <col min="21" max="21" width="5.5703125" customWidth="1"/>
    <col min="22" max="22" width="13.28515625" customWidth="1"/>
    <col min="23" max="25" width="13.85546875" customWidth="1"/>
    <col min="26" max="26" width="65.28515625" customWidth="1"/>
    <col min="27" max="28" width="25.7109375" customWidth="1"/>
  </cols>
  <sheetData>
    <row r="1" spans="1:7" ht="49.5" customHeight="1"/>
    <row r="2" spans="1:7" ht="52.5" customHeight="1">
      <c r="B2" s="147" t="s">
        <v>7</v>
      </c>
      <c r="C2" s="147" t="s">
        <v>8</v>
      </c>
      <c r="D2" s="146" t="s">
        <v>9</v>
      </c>
      <c r="E2" s="146" t="s">
        <v>10</v>
      </c>
      <c r="F2" s="147" t="s">
        <v>11</v>
      </c>
      <c r="G2" s="147" t="s">
        <v>12</v>
      </c>
    </row>
    <row r="3" spans="1:7" ht="27" customHeight="1">
      <c r="A3" t="s">
        <v>571</v>
      </c>
      <c r="B3" s="200">
        <f>'Spring 2023'!D61</f>
        <v>902</v>
      </c>
      <c r="C3" s="200">
        <f>'Spring 2023'!E61</f>
        <v>55.779200000000024</v>
      </c>
      <c r="D3" s="200"/>
      <c r="E3" s="200"/>
      <c r="F3" s="200">
        <f>'Spring 2023'!H61</f>
        <v>3736</v>
      </c>
      <c r="G3" s="200">
        <f>'Spring 2023'!I61</f>
        <v>2.9888000000000008</v>
      </c>
    </row>
    <row r="4" spans="1:7" ht="24.95" customHeight="1">
      <c r="A4" t="s">
        <v>572</v>
      </c>
      <c r="B4" s="200">
        <f>'Summer 2023'!D54</f>
        <v>930</v>
      </c>
      <c r="C4" s="200">
        <f>'Summer 2023'!E54</f>
        <v>13.256000000000006</v>
      </c>
      <c r="D4" s="200"/>
      <c r="E4" s="200"/>
      <c r="F4" s="200">
        <f>'Summer 2023'!H54</f>
        <v>985</v>
      </c>
      <c r="G4" s="200">
        <f>'Summer 2023'!I54</f>
        <v>0.78800000000000003</v>
      </c>
    </row>
    <row r="5" spans="1:7" ht="24.95" customHeight="1">
      <c r="A5" t="s">
        <v>573</v>
      </c>
      <c r="B5" s="200" t="e">
        <f>'Fall 2023'!#REF!</f>
        <v>#REF!</v>
      </c>
      <c r="C5" s="200" t="e">
        <f>'Fall 2023'!#REF!</f>
        <v>#REF!</v>
      </c>
      <c r="D5" s="200"/>
      <c r="E5" s="200"/>
      <c r="F5" s="200" t="e">
        <f>'Fall 2023'!#REF!</f>
        <v>#REF!</v>
      </c>
      <c r="G5" s="200" t="e">
        <f>'Fall 2023'!#REF!</f>
        <v>#REF!</v>
      </c>
    </row>
    <row r="6" spans="1:7" ht="24.95" customHeight="1">
      <c r="A6" s="65" t="s">
        <v>574</v>
      </c>
      <c r="B6" s="200">
        <f>'Winter 2024'!D40</f>
        <v>24</v>
      </c>
      <c r="C6" s="200">
        <f>'Winter 2024'!E40</f>
        <v>2.7648000000000001</v>
      </c>
      <c r="D6" s="200"/>
      <c r="E6" s="200"/>
      <c r="F6" s="200">
        <f>'Winter 2024'!H40</f>
        <v>144</v>
      </c>
      <c r="G6" s="200">
        <f>'Winter 2024'!I40</f>
        <v>0.1152</v>
      </c>
    </row>
    <row r="7" spans="1:7" ht="24.95" customHeight="1">
      <c r="A7" s="66" t="s">
        <v>174</v>
      </c>
      <c r="B7" s="201" t="e">
        <f>SUM(B3:B6)</f>
        <v>#REF!</v>
      </c>
      <c r="C7" s="201" t="e">
        <f t="shared" ref="C7:G7" si="0">SUM(C3:C6)</f>
        <v>#REF!</v>
      </c>
      <c r="D7" s="201"/>
      <c r="E7" s="201"/>
      <c r="F7" s="201" t="e">
        <f t="shared" si="0"/>
        <v>#REF!</v>
      </c>
      <c r="G7" s="201" t="e">
        <f t="shared" si="0"/>
        <v>#REF!</v>
      </c>
    </row>
    <row r="8" spans="1:7" ht="45.75" customHeight="1">
      <c r="B8" s="202" t="e">
        <f>B7/B11</f>
        <v>#REF!</v>
      </c>
      <c r="C8" s="202" t="e">
        <f>C7/C11</f>
        <v>#REF!</v>
      </c>
      <c r="D8" s="202"/>
      <c r="E8" s="202"/>
      <c r="F8" s="202" t="e">
        <f t="shared" ref="F8:G8" si="1">F7/F11</f>
        <v>#REF!</v>
      </c>
      <c r="G8" s="202" t="e">
        <f t="shared" si="1"/>
        <v>#REF!</v>
      </c>
    </row>
    <row r="9" spans="1:7" ht="24.95" customHeight="1">
      <c r="A9" s="67" t="s">
        <v>575</v>
      </c>
      <c r="B9" s="195">
        <f>1273</f>
        <v>1273</v>
      </c>
      <c r="C9" s="195">
        <v>249.52</v>
      </c>
      <c r="D9" s="195"/>
      <c r="E9" s="195"/>
      <c r="F9" s="195">
        <v>19560</v>
      </c>
      <c r="G9" s="195">
        <v>21.46</v>
      </c>
    </row>
    <row r="10" spans="1:7" ht="24.95" customHeight="1">
      <c r="A10" s="68" t="s">
        <v>576</v>
      </c>
      <c r="B10" s="195">
        <v>278</v>
      </c>
      <c r="C10" s="195">
        <v>66.489999999999995</v>
      </c>
      <c r="D10" s="195"/>
      <c r="E10" s="195"/>
      <c r="F10" s="195">
        <v>6414</v>
      </c>
      <c r="G10" s="195">
        <v>5.13</v>
      </c>
    </row>
    <row r="11" spans="1:7" ht="24.95" customHeight="1">
      <c r="A11" s="69"/>
      <c r="B11" s="203">
        <f>SUM(B9:B10)</f>
        <v>1551</v>
      </c>
      <c r="C11" s="203">
        <f>SUM(C9:C10)</f>
        <v>316.01</v>
      </c>
      <c r="D11" s="203"/>
      <c r="E11" s="203"/>
      <c r="F11" s="203">
        <f t="shared" ref="F11:G11" si="2">SUM(F9:F10)</f>
        <v>25974</v>
      </c>
      <c r="G11" s="203">
        <f t="shared" si="2"/>
        <v>26.59</v>
      </c>
    </row>
    <row r="12" spans="1:7" ht="24.95" customHeight="1"/>
    <row r="13" spans="1:7" ht="24.95" customHeight="1"/>
    <row r="14" spans="1:7" ht="24.95" customHeight="1"/>
    <row r="15" spans="1:7" ht="24.95" customHeight="1"/>
    <row r="16" spans="1:7" ht="24.95" customHeight="1"/>
    <row r="17" ht="24.95" customHeight="1"/>
    <row r="18" ht="24.95" customHeight="1"/>
    <row r="19" ht="24.95" customHeight="1"/>
    <row r="20" ht="24.95" customHeight="1"/>
    <row r="21" ht="24.95" customHeight="1"/>
    <row r="22" ht="24.95" customHeight="1"/>
    <row r="23" ht="24.6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  <row r="33" ht="24.95" customHeight="1"/>
    <row r="34" ht="24.95" customHeight="1"/>
    <row r="35" ht="24.95" customHeight="1"/>
    <row r="36" ht="24.95" customHeight="1"/>
    <row r="37" ht="24.95" customHeight="1"/>
    <row r="38" ht="24.95" customHeight="1"/>
    <row r="39" ht="24.95" customHeight="1"/>
    <row r="40" ht="24.95" customHeight="1"/>
    <row r="41" ht="24.95" customHeight="1"/>
    <row r="42" ht="24.95" customHeight="1"/>
    <row r="43" ht="24.95" customHeight="1"/>
    <row r="44" ht="24.95" customHeight="1"/>
    <row r="45" ht="24.95" customHeight="1"/>
    <row r="46" ht="24.95" customHeight="1"/>
    <row r="47" ht="24.95" customHeight="1"/>
    <row r="48" ht="24.95" customHeight="1"/>
    <row r="49" ht="24.95" customHeight="1"/>
    <row r="50" ht="24.95" customHeight="1"/>
    <row r="51" ht="24.95" customHeight="1"/>
    <row r="52" ht="24.95" customHeight="1"/>
    <row r="53" ht="24.95" customHeight="1"/>
    <row r="54" ht="24.95" customHeight="1"/>
    <row r="55" ht="33.6" customHeight="1"/>
    <row r="56" ht="33.6" customHeight="1"/>
    <row r="57" ht="33.6" customHeight="1"/>
    <row r="58" ht="33.6" customHeight="1"/>
    <row r="59" ht="33.6" customHeight="1"/>
    <row r="60" ht="33.6" customHeight="1"/>
    <row r="61" ht="24.95" customHeight="1"/>
    <row r="62" ht="24.95" customHeight="1"/>
    <row r="63" ht="24.95" customHeigh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892E-8AD5-4385-98B7-D8A90155AF25}">
  <sheetPr>
    <tabColor rgb="FF9BC2E6"/>
  </sheetPr>
  <dimension ref="A1:AS128"/>
  <sheetViews>
    <sheetView workbookViewId="0">
      <pane xSplit="5" ySplit="3" topLeftCell="F113" activePane="bottomRight" state="frozen"/>
      <selection pane="bottomRight" activeCell="B126" sqref="B126"/>
      <selection pane="bottomLeft"/>
      <selection pane="topRight"/>
    </sheetView>
  </sheetViews>
  <sheetFormatPr defaultColWidth="9.140625" defaultRowHeight="14.45"/>
  <cols>
    <col min="1" max="1" width="15.85546875" style="4" customWidth="1"/>
    <col min="2" max="2" width="33.42578125" style="4" bestFit="1" customWidth="1"/>
    <col min="3" max="3" width="49.28515625" style="11" bestFit="1" customWidth="1"/>
    <col min="4" max="4" width="14.140625" style="4" customWidth="1"/>
    <col min="5" max="5" width="42.5703125" style="11" bestFit="1" customWidth="1"/>
    <col min="6" max="6" width="13.5703125" style="62" customWidth="1"/>
    <col min="7" max="7" width="11.85546875" style="63" customWidth="1"/>
    <col min="8" max="8" width="15.7109375" style="84" customWidth="1"/>
    <col min="9" max="9" width="11.28515625" style="63" customWidth="1"/>
    <col min="10" max="10" width="12.85546875" style="107" customWidth="1"/>
    <col min="11" max="11" width="13.7109375" style="63" customWidth="1"/>
    <col min="12" max="12" width="13.5703125" style="63" customWidth="1"/>
    <col min="13" max="13" width="5.7109375" style="19" customWidth="1"/>
    <col min="14" max="14" width="10.7109375" style="26" customWidth="1"/>
    <col min="15" max="15" width="10.7109375" style="27" customWidth="1"/>
    <col min="16" max="16" width="20.7109375" style="12" customWidth="1"/>
    <col min="17" max="17" width="22.85546875" style="50" bestFit="1" customWidth="1"/>
    <col min="18" max="18" width="7.28515625" style="11" bestFit="1" customWidth="1"/>
    <col min="19" max="23" width="9.28515625" style="3" customWidth="1"/>
    <col min="24" max="24" width="5.5703125" style="3" customWidth="1"/>
    <col min="25" max="25" width="13.28515625" style="3" hidden="1" customWidth="1"/>
    <col min="26" max="28" width="13.85546875" style="4" hidden="1" customWidth="1"/>
    <col min="29" max="29" width="65.28515625" style="4" hidden="1" customWidth="1"/>
    <col min="30" max="30" width="14.28515625" style="96" hidden="1" customWidth="1"/>
    <col min="31" max="31" width="14.28515625" style="4" customWidth="1"/>
    <col min="32" max="16384" width="9.140625" style="4"/>
  </cols>
  <sheetData>
    <row r="1" spans="1:45" s="1" customFormat="1" ht="49.5" customHeight="1">
      <c r="A1" s="204"/>
      <c r="B1" s="137"/>
      <c r="C1" s="138"/>
      <c r="D1" s="137"/>
      <c r="E1" s="205"/>
      <c r="F1" s="291" t="s">
        <v>0</v>
      </c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1"/>
      <c r="S1" s="291"/>
      <c r="T1" s="291"/>
      <c r="U1" s="291"/>
      <c r="V1" s="291"/>
      <c r="W1" s="291"/>
      <c r="X1" s="206"/>
      <c r="Y1" s="206"/>
      <c r="Z1" s="207"/>
      <c r="AA1" s="207"/>
      <c r="AB1" s="207"/>
      <c r="AC1" s="207"/>
      <c r="AD1" s="208"/>
      <c r="AE1" s="40"/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</row>
    <row r="2" spans="1:45" s="31" customFormat="1" ht="26.25" customHeight="1">
      <c r="A2" s="145"/>
      <c r="B2" s="145"/>
      <c r="C2" s="139"/>
      <c r="D2" s="145"/>
      <c r="E2" s="292" t="s">
        <v>1</v>
      </c>
      <c r="F2" s="292"/>
      <c r="G2" s="292"/>
      <c r="H2" s="292"/>
      <c r="I2" s="292"/>
      <c r="J2" s="292"/>
      <c r="K2" s="292"/>
      <c r="L2" s="292"/>
      <c r="M2" s="145"/>
      <c r="N2" s="292" t="s">
        <v>2</v>
      </c>
      <c r="O2" s="292"/>
      <c r="P2" s="292"/>
      <c r="Q2" s="292"/>
      <c r="R2" s="292"/>
      <c r="S2" s="292"/>
      <c r="T2" s="292"/>
      <c r="U2" s="292"/>
      <c r="V2" s="292"/>
      <c r="W2" s="292"/>
      <c r="X2" s="145"/>
      <c r="Y2" s="145"/>
      <c r="Z2" s="292" t="s">
        <v>3</v>
      </c>
      <c r="AA2" s="292"/>
      <c r="AB2" s="144"/>
      <c r="AC2" s="145"/>
      <c r="AD2" s="139"/>
      <c r="AE2" s="145"/>
      <c r="AF2" s="145"/>
      <c r="AG2" s="145"/>
      <c r="AH2" s="145"/>
      <c r="AI2" s="145"/>
      <c r="AJ2" s="145"/>
      <c r="AK2" s="145"/>
      <c r="AL2" s="145"/>
      <c r="AM2" s="145"/>
      <c r="AN2" s="145"/>
      <c r="AO2" s="145"/>
      <c r="AP2" s="145"/>
      <c r="AQ2" s="145"/>
      <c r="AR2" s="145"/>
      <c r="AS2" s="30"/>
    </row>
    <row r="3" spans="1:45" s="2" customFormat="1" ht="43.15">
      <c r="A3" s="236" t="s">
        <v>577</v>
      </c>
      <c r="B3" s="220" t="s">
        <v>578</v>
      </c>
      <c r="C3" s="220" t="s">
        <v>579</v>
      </c>
      <c r="D3" s="220" t="s">
        <v>580</v>
      </c>
      <c r="E3" s="146" t="s">
        <v>5</v>
      </c>
      <c r="F3" s="147" t="s">
        <v>6</v>
      </c>
      <c r="G3" s="147" t="s">
        <v>7</v>
      </c>
      <c r="H3" s="147" t="s">
        <v>8</v>
      </c>
      <c r="I3" s="147" t="s">
        <v>9</v>
      </c>
      <c r="J3" s="148" t="s">
        <v>10</v>
      </c>
      <c r="K3" s="147" t="s">
        <v>11</v>
      </c>
      <c r="L3" s="147" t="s">
        <v>12</v>
      </c>
      <c r="M3" s="149"/>
      <c r="N3" s="150" t="s">
        <v>13</v>
      </c>
      <c r="O3" s="150" t="s">
        <v>14</v>
      </c>
      <c r="P3" s="146" t="s">
        <v>15</v>
      </c>
      <c r="Q3" s="147" t="s">
        <v>16</v>
      </c>
      <c r="R3" s="147" t="s">
        <v>17</v>
      </c>
      <c r="S3" s="146" t="s">
        <v>18</v>
      </c>
      <c r="T3" s="146" t="s">
        <v>19</v>
      </c>
      <c r="U3" s="146" t="s">
        <v>20</v>
      </c>
      <c r="V3" s="146" t="s">
        <v>21</v>
      </c>
      <c r="W3" s="146" t="s">
        <v>22</v>
      </c>
      <c r="X3" s="221"/>
      <c r="Y3" s="221"/>
      <c r="Z3" s="149"/>
      <c r="AA3" s="149"/>
      <c r="AB3" s="149"/>
      <c r="AC3" s="149"/>
      <c r="AD3" s="222"/>
      <c r="AE3" s="149"/>
      <c r="AF3" s="149"/>
      <c r="AG3" s="149"/>
      <c r="AH3" s="149"/>
      <c r="AI3" s="149"/>
      <c r="AJ3" s="149"/>
      <c r="AK3" s="149"/>
      <c r="AL3" s="149"/>
      <c r="AM3" s="149"/>
      <c r="AN3" s="149"/>
      <c r="AO3" s="149"/>
      <c r="AP3" s="149"/>
      <c r="AQ3" s="149"/>
      <c r="AR3" s="149"/>
      <c r="AS3" s="16"/>
    </row>
    <row r="4" spans="1:45" s="2" customFormat="1" ht="24.95" customHeight="1">
      <c r="A4" s="236" t="s">
        <v>581</v>
      </c>
      <c r="B4" s="220" t="s">
        <v>582</v>
      </c>
      <c r="C4" s="223" t="s">
        <v>583</v>
      </c>
      <c r="D4" s="220" t="s">
        <v>584</v>
      </c>
      <c r="E4" s="151" t="s">
        <v>585</v>
      </c>
      <c r="F4" s="152" t="s">
        <v>45</v>
      </c>
      <c r="G4" s="155">
        <v>10</v>
      </c>
      <c r="H4" s="154">
        <v>9.6000000000000002E-2</v>
      </c>
      <c r="I4" s="155">
        <v>4</v>
      </c>
      <c r="J4" s="156">
        <v>3</v>
      </c>
      <c r="K4" s="155">
        <v>12</v>
      </c>
      <c r="L4" s="157">
        <v>9.5999999999999992E-3</v>
      </c>
      <c r="M4" s="149"/>
      <c r="N4" s="150">
        <v>45131</v>
      </c>
      <c r="O4" s="150">
        <v>45149</v>
      </c>
      <c r="P4" s="159"/>
      <c r="Q4" s="160"/>
      <c r="R4" s="161"/>
      <c r="S4" s="149"/>
      <c r="T4" s="149"/>
      <c r="U4" s="149"/>
      <c r="V4" s="149"/>
      <c r="W4" s="149"/>
      <c r="X4" s="149"/>
      <c r="Y4" s="149"/>
      <c r="Z4" s="162" t="s">
        <v>32</v>
      </c>
      <c r="AA4" s="162"/>
      <c r="AB4" s="162"/>
      <c r="AC4" s="149"/>
      <c r="AD4" s="224" t="s">
        <v>25</v>
      </c>
      <c r="AE4" s="149"/>
      <c r="AF4" s="149"/>
      <c r="AG4" s="149"/>
      <c r="AH4" s="149"/>
      <c r="AI4" s="149"/>
      <c r="AJ4" s="149"/>
      <c r="AK4" s="149"/>
      <c r="AL4" s="149"/>
      <c r="AM4" s="149"/>
      <c r="AN4" s="149"/>
      <c r="AO4" s="149"/>
      <c r="AP4" s="149"/>
      <c r="AQ4" s="149"/>
      <c r="AR4" s="149"/>
      <c r="AS4" s="16"/>
    </row>
    <row r="5" spans="1:45" s="2" customFormat="1" ht="24.95" customHeight="1">
      <c r="A5" s="236" t="s">
        <v>581</v>
      </c>
      <c r="B5" s="220" t="s">
        <v>582</v>
      </c>
      <c r="C5" s="223" t="s">
        <v>583</v>
      </c>
      <c r="D5" s="220" t="s">
        <v>584</v>
      </c>
      <c r="E5" s="151" t="s">
        <v>586</v>
      </c>
      <c r="F5" s="152" t="s">
        <v>45</v>
      </c>
      <c r="G5" s="155">
        <v>10</v>
      </c>
      <c r="H5" s="154">
        <v>9.6000000000000002E-2</v>
      </c>
      <c r="I5" s="155">
        <v>4</v>
      </c>
      <c r="J5" s="156">
        <v>3</v>
      </c>
      <c r="K5" s="155">
        <v>12</v>
      </c>
      <c r="L5" s="157">
        <v>9.5999999999999992E-3</v>
      </c>
      <c r="M5" s="149"/>
      <c r="N5" s="150">
        <v>45131</v>
      </c>
      <c r="O5" s="150">
        <v>45149</v>
      </c>
      <c r="P5" s="159"/>
      <c r="Q5" s="160"/>
      <c r="R5" s="161"/>
      <c r="S5" s="149"/>
      <c r="T5" s="149"/>
      <c r="U5" s="149"/>
      <c r="V5" s="149"/>
      <c r="W5" s="149"/>
      <c r="X5" s="149"/>
      <c r="Y5" s="149"/>
      <c r="Z5" s="163" t="s">
        <v>30</v>
      </c>
      <c r="AA5" s="163"/>
      <c r="AB5" s="163"/>
      <c r="AC5" s="149"/>
      <c r="AD5" s="225" t="s">
        <v>37</v>
      </c>
      <c r="AE5" s="149"/>
      <c r="AF5" s="149"/>
      <c r="AG5" s="149"/>
      <c r="AH5" s="149"/>
      <c r="AI5" s="149"/>
      <c r="AJ5" s="149"/>
      <c r="AK5" s="149"/>
      <c r="AL5" s="149"/>
      <c r="AM5" s="149"/>
      <c r="AN5" s="149"/>
      <c r="AO5" s="149"/>
      <c r="AP5" s="149"/>
      <c r="AQ5" s="149"/>
      <c r="AR5" s="149"/>
      <c r="AS5" s="16"/>
    </row>
    <row r="6" spans="1:45" s="2" customFormat="1" ht="24.95" customHeight="1">
      <c r="A6" s="236" t="s">
        <v>581</v>
      </c>
      <c r="B6" s="220" t="s">
        <v>582</v>
      </c>
      <c r="C6" s="223" t="s">
        <v>583</v>
      </c>
      <c r="D6" s="220" t="s">
        <v>584</v>
      </c>
      <c r="E6" s="151" t="s">
        <v>587</v>
      </c>
      <c r="F6" s="152" t="s">
        <v>45</v>
      </c>
      <c r="G6" s="155">
        <v>20</v>
      </c>
      <c r="H6" s="154">
        <v>0.192</v>
      </c>
      <c r="I6" s="155">
        <v>4</v>
      </c>
      <c r="J6" s="156">
        <v>3</v>
      </c>
      <c r="K6" s="155">
        <v>12</v>
      </c>
      <c r="L6" s="157">
        <v>9.5999999999999992E-3</v>
      </c>
      <c r="M6" s="149"/>
      <c r="N6" s="150">
        <v>45131</v>
      </c>
      <c r="O6" s="150">
        <v>45149</v>
      </c>
      <c r="P6" s="159"/>
      <c r="Q6" s="160"/>
      <c r="R6" s="161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225" t="s">
        <v>43</v>
      </c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  <c r="AQ6" s="149"/>
      <c r="AR6" s="149"/>
      <c r="AS6" s="16"/>
    </row>
    <row r="7" spans="1:45" s="2" customFormat="1" ht="24.95" customHeight="1">
      <c r="A7" s="236" t="s">
        <v>581</v>
      </c>
      <c r="B7" s="220" t="s">
        <v>582</v>
      </c>
      <c r="C7" s="223" t="s">
        <v>583</v>
      </c>
      <c r="D7" s="220" t="s">
        <v>584</v>
      </c>
      <c r="E7" s="151" t="s">
        <v>588</v>
      </c>
      <c r="F7" s="152" t="s">
        <v>45</v>
      </c>
      <c r="G7" s="155">
        <v>20</v>
      </c>
      <c r="H7" s="154">
        <v>0.192</v>
      </c>
      <c r="I7" s="155">
        <v>4</v>
      </c>
      <c r="J7" s="156">
        <v>3</v>
      </c>
      <c r="K7" s="155">
        <v>12</v>
      </c>
      <c r="L7" s="157">
        <v>9.5999999999999992E-3</v>
      </c>
      <c r="M7" s="149"/>
      <c r="N7" s="150">
        <v>45131</v>
      </c>
      <c r="O7" s="150">
        <v>45149</v>
      </c>
      <c r="P7" s="159"/>
      <c r="Q7" s="160"/>
      <c r="R7" s="161"/>
      <c r="S7" s="149"/>
      <c r="T7" s="149"/>
      <c r="U7" s="149"/>
      <c r="V7" s="149"/>
      <c r="W7" s="149"/>
      <c r="X7" s="149"/>
      <c r="Y7" s="149"/>
      <c r="Z7" s="159" t="s">
        <v>51</v>
      </c>
      <c r="AA7" s="226"/>
      <c r="AB7" s="226"/>
      <c r="AC7" s="149"/>
      <c r="AD7" s="225" t="s">
        <v>52</v>
      </c>
      <c r="AE7" s="149"/>
      <c r="AF7" s="149"/>
      <c r="AG7" s="149"/>
      <c r="AH7" s="149"/>
      <c r="AI7" s="149"/>
      <c r="AJ7" s="149"/>
      <c r="AK7" s="149"/>
      <c r="AL7" s="149"/>
      <c r="AM7" s="149"/>
      <c r="AN7" s="149"/>
      <c r="AO7" s="149"/>
      <c r="AP7" s="149"/>
      <c r="AQ7" s="149"/>
      <c r="AR7" s="149"/>
      <c r="AS7" s="16"/>
    </row>
    <row r="8" spans="1:45" s="2" customFormat="1" ht="24.95" customHeight="1">
      <c r="A8" s="236" t="s">
        <v>589</v>
      </c>
      <c r="B8" s="220" t="s">
        <v>582</v>
      </c>
      <c r="C8" s="223" t="s">
        <v>590</v>
      </c>
      <c r="D8" s="220" t="s">
        <v>591</v>
      </c>
      <c r="E8" s="151" t="s">
        <v>592</v>
      </c>
      <c r="F8" s="152" t="s">
        <v>593</v>
      </c>
      <c r="G8" s="155">
        <v>20</v>
      </c>
      <c r="H8" s="154">
        <v>0.96</v>
      </c>
      <c r="I8" s="155">
        <v>4</v>
      </c>
      <c r="J8" s="156">
        <v>15</v>
      </c>
      <c r="K8" s="155">
        <v>60</v>
      </c>
      <c r="L8" s="157">
        <v>4.8000000000000001E-2</v>
      </c>
      <c r="M8" s="149"/>
      <c r="N8" s="150">
        <v>45166</v>
      </c>
      <c r="O8" s="150">
        <v>45268</v>
      </c>
      <c r="P8" s="159"/>
      <c r="Q8" s="160"/>
      <c r="R8" s="161"/>
      <c r="S8" s="149"/>
      <c r="T8" s="149"/>
      <c r="U8" s="149"/>
      <c r="V8" s="149"/>
      <c r="W8" s="149"/>
      <c r="X8" s="149"/>
      <c r="Y8" s="149"/>
      <c r="Z8" s="164" t="s">
        <v>56</v>
      </c>
      <c r="AA8" s="227"/>
      <c r="AB8" s="227"/>
      <c r="AC8" s="149"/>
      <c r="AD8" s="225" t="s">
        <v>181</v>
      </c>
      <c r="AE8" s="149"/>
      <c r="AF8" s="149"/>
      <c r="AG8" s="149"/>
      <c r="AH8" s="149"/>
      <c r="AI8" s="149"/>
      <c r="AJ8" s="149"/>
      <c r="AK8" s="149"/>
      <c r="AL8" s="149"/>
      <c r="AM8" s="149"/>
      <c r="AN8" s="149"/>
      <c r="AO8" s="149"/>
      <c r="AP8" s="149"/>
      <c r="AQ8" s="149"/>
      <c r="AR8" s="149"/>
      <c r="AS8" s="16"/>
    </row>
    <row r="9" spans="1:45" s="2" customFormat="1" ht="24.95" customHeight="1">
      <c r="A9" s="236" t="s">
        <v>589</v>
      </c>
      <c r="B9" s="220" t="s">
        <v>582</v>
      </c>
      <c r="C9" s="223" t="s">
        <v>590</v>
      </c>
      <c r="D9" s="220" t="s">
        <v>591</v>
      </c>
      <c r="E9" s="151" t="s">
        <v>594</v>
      </c>
      <c r="F9" s="152" t="s">
        <v>595</v>
      </c>
      <c r="G9" s="155">
        <v>20</v>
      </c>
      <c r="H9" s="154">
        <v>1.44</v>
      </c>
      <c r="I9" s="155">
        <v>6</v>
      </c>
      <c r="J9" s="156">
        <v>15</v>
      </c>
      <c r="K9" s="155">
        <v>90</v>
      </c>
      <c r="L9" s="157">
        <v>7.1999999999999995E-2</v>
      </c>
      <c r="M9" s="149"/>
      <c r="N9" s="150">
        <v>45166</v>
      </c>
      <c r="O9" s="150">
        <v>45268</v>
      </c>
      <c r="P9" s="159"/>
      <c r="Q9" s="160"/>
      <c r="R9" s="161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222" t="s">
        <v>62</v>
      </c>
      <c r="AE9" s="149"/>
      <c r="AF9" s="149"/>
      <c r="AG9" s="149"/>
      <c r="AH9" s="149"/>
      <c r="AI9" s="149"/>
      <c r="AJ9" s="149"/>
      <c r="AK9" s="149"/>
      <c r="AL9" s="149"/>
      <c r="AM9" s="149"/>
      <c r="AN9" s="149"/>
      <c r="AO9" s="149"/>
      <c r="AP9" s="149"/>
      <c r="AQ9" s="149"/>
      <c r="AR9" s="149"/>
      <c r="AS9" s="16"/>
    </row>
    <row r="10" spans="1:45" s="2" customFormat="1" ht="24.95" customHeight="1">
      <c r="A10" s="236" t="s">
        <v>596</v>
      </c>
      <c r="B10" s="220" t="s">
        <v>597</v>
      </c>
      <c r="C10" s="223" t="s">
        <v>598</v>
      </c>
      <c r="D10" s="220" t="s">
        <v>591</v>
      </c>
      <c r="E10" s="151" t="s">
        <v>317</v>
      </c>
      <c r="F10" s="152" t="s">
        <v>70</v>
      </c>
      <c r="G10" s="155">
        <v>24</v>
      </c>
      <c r="H10" s="154">
        <f t="shared" ref="H10:H22" si="0">I10/25*G10*J10/50</f>
        <v>1.3824000000000001</v>
      </c>
      <c r="I10" s="155">
        <v>9</v>
      </c>
      <c r="J10" s="155">
        <v>8</v>
      </c>
      <c r="K10" s="155">
        <f t="shared" ref="K10:K22" si="1">I10*J10</f>
        <v>72</v>
      </c>
      <c r="L10" s="191">
        <f t="shared" ref="L10:L22" si="2">I10/25*J10/50</f>
        <v>5.7599999999999998E-2</v>
      </c>
      <c r="M10" s="166"/>
      <c r="N10" s="150">
        <v>45166</v>
      </c>
      <c r="O10" s="150">
        <v>45268</v>
      </c>
      <c r="P10" s="159"/>
      <c r="Q10" s="160"/>
      <c r="R10" s="161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222" t="s">
        <v>66</v>
      </c>
      <c r="AE10" s="149"/>
      <c r="AF10" s="149"/>
      <c r="AG10" s="149"/>
      <c r="AH10" s="149"/>
      <c r="AI10" s="149"/>
      <c r="AJ10" s="149"/>
      <c r="AK10" s="149"/>
      <c r="AL10" s="149"/>
      <c r="AM10" s="149"/>
      <c r="AN10" s="149"/>
      <c r="AO10" s="149"/>
      <c r="AP10" s="149"/>
      <c r="AQ10" s="149"/>
      <c r="AR10" s="149"/>
      <c r="AS10" s="16"/>
    </row>
    <row r="11" spans="1:45" s="2" customFormat="1" ht="24.95" customHeight="1">
      <c r="A11" s="236" t="s">
        <v>596</v>
      </c>
      <c r="B11" s="220" t="s">
        <v>597</v>
      </c>
      <c r="C11" s="223" t="s">
        <v>598</v>
      </c>
      <c r="D11" s="220" t="s">
        <v>591</v>
      </c>
      <c r="E11" s="151" t="s">
        <v>324</v>
      </c>
      <c r="F11" s="152" t="s">
        <v>70</v>
      </c>
      <c r="G11" s="155">
        <v>24</v>
      </c>
      <c r="H11" s="154">
        <f t="shared" si="0"/>
        <v>1.2096</v>
      </c>
      <c r="I11" s="155">
        <v>9</v>
      </c>
      <c r="J11" s="155">
        <v>7</v>
      </c>
      <c r="K11" s="155">
        <f t="shared" si="1"/>
        <v>63</v>
      </c>
      <c r="L11" s="191">
        <f t="shared" si="2"/>
        <v>5.04E-2</v>
      </c>
      <c r="M11" s="166"/>
      <c r="N11" s="150">
        <v>45166</v>
      </c>
      <c r="O11" s="150">
        <v>45268</v>
      </c>
      <c r="P11" s="159"/>
      <c r="Q11" s="160"/>
      <c r="R11" s="161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222"/>
      <c r="AE11" s="149"/>
      <c r="AF11" s="149"/>
      <c r="AG11" s="149"/>
      <c r="AH11" s="149"/>
      <c r="AI11" s="149"/>
      <c r="AJ11" s="149"/>
      <c r="AK11" s="149"/>
      <c r="AL11" s="149"/>
      <c r="AM11" s="149"/>
      <c r="AN11" s="149"/>
      <c r="AO11" s="149"/>
      <c r="AP11" s="149"/>
      <c r="AQ11" s="149"/>
      <c r="AR11" s="149"/>
      <c r="AS11" s="16"/>
    </row>
    <row r="12" spans="1:45" s="2" customFormat="1" ht="24.95" customHeight="1">
      <c r="A12" s="236" t="s">
        <v>599</v>
      </c>
      <c r="B12" s="220" t="s">
        <v>600</v>
      </c>
      <c r="C12" s="223" t="s">
        <v>601</v>
      </c>
      <c r="D12" s="304" t="s">
        <v>602</v>
      </c>
      <c r="E12" s="151" t="s">
        <v>153</v>
      </c>
      <c r="F12" s="152" t="s">
        <v>24</v>
      </c>
      <c r="G12" s="155">
        <v>16</v>
      </c>
      <c r="H12" s="154">
        <f t="shared" si="0"/>
        <v>7.6799999999999993E-2</v>
      </c>
      <c r="I12" s="155">
        <v>3</v>
      </c>
      <c r="J12" s="156">
        <v>2</v>
      </c>
      <c r="K12" s="155">
        <f t="shared" si="1"/>
        <v>6</v>
      </c>
      <c r="L12" s="157">
        <f t="shared" si="2"/>
        <v>4.7999999999999996E-3</v>
      </c>
      <c r="M12" s="149"/>
      <c r="N12" s="150"/>
      <c r="O12" s="150"/>
      <c r="P12" s="159"/>
      <c r="Q12" s="160"/>
      <c r="R12" s="161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222"/>
      <c r="AE12" s="149"/>
      <c r="AF12" s="149"/>
      <c r="AG12" s="149"/>
      <c r="AH12" s="149"/>
      <c r="AI12" s="149"/>
      <c r="AJ12" s="149"/>
      <c r="AK12" s="149"/>
      <c r="AL12" s="149"/>
      <c r="AM12" s="149"/>
      <c r="AN12" s="149"/>
      <c r="AO12" s="149"/>
      <c r="AP12" s="149"/>
      <c r="AQ12" s="149"/>
      <c r="AR12" s="149"/>
      <c r="AS12" s="16"/>
    </row>
    <row r="13" spans="1:45" s="2" customFormat="1" ht="24.95" customHeight="1">
      <c r="A13" s="236"/>
      <c r="B13" s="220"/>
      <c r="C13" s="228" t="s">
        <v>603</v>
      </c>
      <c r="D13" s="304"/>
      <c r="E13" s="151" t="s">
        <v>156</v>
      </c>
      <c r="F13" s="152" t="s">
        <v>24</v>
      </c>
      <c r="G13" s="155">
        <v>16</v>
      </c>
      <c r="H13" s="154">
        <f t="shared" si="0"/>
        <v>3.8399999999999997E-2</v>
      </c>
      <c r="I13" s="155">
        <v>3</v>
      </c>
      <c r="J13" s="156">
        <v>1</v>
      </c>
      <c r="K13" s="155">
        <f t="shared" si="1"/>
        <v>3</v>
      </c>
      <c r="L13" s="157">
        <f t="shared" si="2"/>
        <v>2.3999999999999998E-3</v>
      </c>
      <c r="M13" s="149"/>
      <c r="N13" s="150"/>
      <c r="O13" s="150"/>
      <c r="P13" s="159"/>
      <c r="Q13" s="160"/>
      <c r="R13" s="161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  <c r="AD13" s="222"/>
      <c r="AE13" s="149"/>
      <c r="AF13" s="149"/>
      <c r="AG13" s="149"/>
      <c r="AH13" s="149"/>
      <c r="AI13" s="149"/>
      <c r="AJ13" s="149"/>
      <c r="AK13" s="149"/>
      <c r="AL13" s="149"/>
      <c r="AM13" s="149"/>
      <c r="AN13" s="149"/>
      <c r="AO13" s="149"/>
      <c r="AP13" s="149"/>
      <c r="AQ13" s="149"/>
      <c r="AR13" s="149"/>
      <c r="AS13" s="16"/>
    </row>
    <row r="14" spans="1:45" s="2" customFormat="1" ht="24.95" customHeight="1">
      <c r="A14" s="236"/>
      <c r="B14" s="220"/>
      <c r="C14" s="223"/>
      <c r="D14" s="304"/>
      <c r="E14" s="151" t="s">
        <v>158</v>
      </c>
      <c r="F14" s="152" t="s">
        <v>24</v>
      </c>
      <c r="G14" s="155">
        <v>16</v>
      </c>
      <c r="H14" s="154">
        <f t="shared" si="0"/>
        <v>2.5600000000000001E-2</v>
      </c>
      <c r="I14" s="155">
        <v>2</v>
      </c>
      <c r="J14" s="156">
        <v>1</v>
      </c>
      <c r="K14" s="155">
        <f t="shared" si="1"/>
        <v>2</v>
      </c>
      <c r="L14" s="157">
        <f t="shared" si="2"/>
        <v>1.6000000000000001E-3</v>
      </c>
      <c r="M14" s="149"/>
      <c r="N14" s="150"/>
      <c r="O14" s="150"/>
      <c r="P14" s="159"/>
      <c r="Q14" s="160"/>
      <c r="R14" s="161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222"/>
      <c r="AE14" s="149"/>
      <c r="AF14" s="149"/>
      <c r="AG14" s="149"/>
      <c r="AH14" s="149"/>
      <c r="AI14" s="149"/>
      <c r="AJ14" s="149"/>
      <c r="AK14" s="149"/>
      <c r="AL14" s="149"/>
      <c r="AM14" s="149"/>
      <c r="AN14" s="149"/>
      <c r="AO14" s="149"/>
      <c r="AP14" s="149"/>
      <c r="AQ14" s="149"/>
      <c r="AR14" s="149"/>
      <c r="AS14" s="16"/>
    </row>
    <row r="15" spans="1:45" s="2" customFormat="1" ht="24.95" customHeight="1">
      <c r="A15" s="236"/>
      <c r="B15" s="220"/>
      <c r="C15" s="305" t="s">
        <v>604</v>
      </c>
      <c r="D15" s="304" t="s">
        <v>602</v>
      </c>
      <c r="E15" s="151" t="s">
        <v>160</v>
      </c>
      <c r="F15" s="152" t="s">
        <v>24</v>
      </c>
      <c r="G15" s="155">
        <v>16</v>
      </c>
      <c r="H15" s="154">
        <f t="shared" si="0"/>
        <v>3.8399999999999997E-2</v>
      </c>
      <c r="I15" s="155">
        <v>3</v>
      </c>
      <c r="J15" s="156">
        <v>1</v>
      </c>
      <c r="K15" s="155">
        <f t="shared" si="1"/>
        <v>3</v>
      </c>
      <c r="L15" s="157">
        <f t="shared" si="2"/>
        <v>2.3999999999999998E-3</v>
      </c>
      <c r="M15" s="149"/>
      <c r="N15" s="158">
        <v>45047</v>
      </c>
      <c r="O15" s="158">
        <v>45049</v>
      </c>
      <c r="P15" s="159"/>
      <c r="Q15" s="160"/>
      <c r="R15" s="161"/>
      <c r="S15" s="149"/>
      <c r="T15" s="149"/>
      <c r="U15" s="149"/>
      <c r="V15" s="149"/>
      <c r="W15" s="149"/>
      <c r="X15" s="184"/>
      <c r="Y15" s="149"/>
      <c r="Z15" s="149"/>
      <c r="AA15" s="149"/>
      <c r="AB15" s="149"/>
      <c r="AC15" s="149"/>
      <c r="AD15" s="222"/>
      <c r="AE15" s="149"/>
      <c r="AF15" s="149"/>
      <c r="AG15" s="149"/>
      <c r="AH15" s="149"/>
      <c r="AI15" s="149"/>
      <c r="AJ15" s="149"/>
      <c r="AK15" s="149"/>
      <c r="AL15" s="149"/>
      <c r="AM15" s="149"/>
      <c r="AN15" s="149"/>
      <c r="AO15" s="149"/>
      <c r="AP15" s="149"/>
      <c r="AQ15" s="149"/>
      <c r="AR15" s="149"/>
      <c r="AS15" s="16"/>
    </row>
    <row r="16" spans="1:45" s="2" customFormat="1" ht="24.95" customHeight="1">
      <c r="A16" s="236"/>
      <c r="B16" s="220"/>
      <c r="C16" s="305"/>
      <c r="D16" s="304"/>
      <c r="E16" s="151" t="s">
        <v>162</v>
      </c>
      <c r="F16" s="152" t="s">
        <v>24</v>
      </c>
      <c r="G16" s="155">
        <v>16</v>
      </c>
      <c r="H16" s="154">
        <f t="shared" si="0"/>
        <v>3.8399999999999997E-2</v>
      </c>
      <c r="I16" s="155">
        <v>3</v>
      </c>
      <c r="J16" s="156">
        <v>1</v>
      </c>
      <c r="K16" s="155">
        <f t="shared" si="1"/>
        <v>3</v>
      </c>
      <c r="L16" s="157">
        <f t="shared" si="2"/>
        <v>2.3999999999999998E-3</v>
      </c>
      <c r="M16" s="149"/>
      <c r="N16" s="158">
        <v>45040</v>
      </c>
      <c r="O16" s="158">
        <v>45042</v>
      </c>
      <c r="P16" s="159"/>
      <c r="Q16" s="160"/>
      <c r="R16" s="161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49"/>
      <c r="AD16" s="222"/>
      <c r="AE16" s="149"/>
      <c r="AF16" s="149"/>
      <c r="AG16" s="149"/>
      <c r="AH16" s="149"/>
      <c r="AI16" s="149"/>
      <c r="AJ16" s="149"/>
      <c r="AK16" s="149"/>
      <c r="AL16" s="149"/>
      <c r="AM16" s="149"/>
      <c r="AN16" s="149"/>
      <c r="AO16" s="149"/>
      <c r="AP16" s="149"/>
      <c r="AQ16" s="149"/>
      <c r="AR16" s="149"/>
      <c r="AS16" s="16"/>
    </row>
    <row r="17" spans="1:45" s="2" customFormat="1" ht="24.95" customHeight="1">
      <c r="A17" s="236"/>
      <c r="B17" s="220"/>
      <c r="C17" s="305"/>
      <c r="D17" s="304"/>
      <c r="E17" s="151" t="s">
        <v>164</v>
      </c>
      <c r="F17" s="152" t="s">
        <v>24</v>
      </c>
      <c r="G17" s="155">
        <v>16</v>
      </c>
      <c r="H17" s="154">
        <f t="shared" si="0"/>
        <v>2.5600000000000001E-2</v>
      </c>
      <c r="I17" s="155">
        <v>2</v>
      </c>
      <c r="J17" s="156">
        <v>1</v>
      </c>
      <c r="K17" s="155">
        <f t="shared" si="1"/>
        <v>2</v>
      </c>
      <c r="L17" s="157">
        <f t="shared" si="2"/>
        <v>1.6000000000000001E-3</v>
      </c>
      <c r="M17" s="149"/>
      <c r="N17" s="158">
        <v>45054</v>
      </c>
      <c r="O17" s="158">
        <v>45057</v>
      </c>
      <c r="P17" s="159"/>
      <c r="Q17" s="160"/>
      <c r="R17" s="161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  <c r="AD17" s="222"/>
      <c r="AE17" s="149"/>
      <c r="AF17" s="149"/>
      <c r="AG17" s="149"/>
      <c r="AH17" s="149"/>
      <c r="AI17" s="149"/>
      <c r="AJ17" s="149"/>
      <c r="AK17" s="149"/>
      <c r="AL17" s="149"/>
      <c r="AM17" s="149"/>
      <c r="AN17" s="149"/>
      <c r="AO17" s="149"/>
      <c r="AP17" s="149"/>
      <c r="AQ17" s="149"/>
      <c r="AR17" s="149"/>
      <c r="AS17" s="16"/>
    </row>
    <row r="18" spans="1:45" s="2" customFormat="1" ht="24.95" customHeight="1">
      <c r="A18" s="236"/>
      <c r="B18" s="220"/>
      <c r="C18" s="305" t="s">
        <v>605</v>
      </c>
      <c r="D18" s="304" t="s">
        <v>606</v>
      </c>
      <c r="E18" s="151" t="s">
        <v>166</v>
      </c>
      <c r="F18" s="152" t="s">
        <v>24</v>
      </c>
      <c r="G18" s="155">
        <v>16</v>
      </c>
      <c r="H18" s="154">
        <f t="shared" si="0"/>
        <v>3.8399999999999997E-2</v>
      </c>
      <c r="I18" s="155">
        <v>3</v>
      </c>
      <c r="J18" s="156">
        <v>1</v>
      </c>
      <c r="K18" s="155">
        <f t="shared" si="1"/>
        <v>3</v>
      </c>
      <c r="L18" s="157">
        <f t="shared" si="2"/>
        <v>2.3999999999999998E-3</v>
      </c>
      <c r="M18" s="149"/>
      <c r="N18" s="158">
        <v>45096</v>
      </c>
      <c r="O18" s="158">
        <v>45098</v>
      </c>
      <c r="P18" s="159"/>
      <c r="Q18" s="160"/>
      <c r="R18" s="161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  <c r="AD18" s="222"/>
      <c r="AE18" s="149"/>
      <c r="AF18" s="149"/>
      <c r="AG18" s="149"/>
      <c r="AH18" s="149"/>
      <c r="AI18" s="149"/>
      <c r="AJ18" s="149"/>
      <c r="AK18" s="149"/>
      <c r="AL18" s="149"/>
      <c r="AM18" s="149"/>
      <c r="AN18" s="149"/>
      <c r="AO18" s="149"/>
      <c r="AP18" s="149"/>
      <c r="AQ18" s="149"/>
      <c r="AR18" s="149"/>
      <c r="AS18" s="16"/>
    </row>
    <row r="19" spans="1:45" s="2" customFormat="1" ht="24.95" customHeight="1">
      <c r="A19" s="236"/>
      <c r="B19" s="220"/>
      <c r="C19" s="305"/>
      <c r="D19" s="304"/>
      <c r="E19" s="151" t="s">
        <v>168</v>
      </c>
      <c r="F19" s="152" t="s">
        <v>24</v>
      </c>
      <c r="G19" s="155">
        <v>16</v>
      </c>
      <c r="H19" s="154">
        <f t="shared" si="0"/>
        <v>3.8399999999999997E-2</v>
      </c>
      <c r="I19" s="155">
        <v>3</v>
      </c>
      <c r="J19" s="156">
        <v>1</v>
      </c>
      <c r="K19" s="155">
        <f t="shared" si="1"/>
        <v>3</v>
      </c>
      <c r="L19" s="157">
        <f t="shared" si="2"/>
        <v>2.3999999999999998E-3</v>
      </c>
      <c r="M19" s="149"/>
      <c r="N19" s="158">
        <v>45089</v>
      </c>
      <c r="O19" s="158">
        <v>45091</v>
      </c>
      <c r="P19" s="159"/>
      <c r="Q19" s="160"/>
      <c r="R19" s="161"/>
      <c r="S19" s="149"/>
      <c r="T19" s="149"/>
      <c r="U19" s="149"/>
      <c r="V19" s="149"/>
      <c r="W19" s="149"/>
      <c r="X19" s="184"/>
      <c r="Y19" s="149"/>
      <c r="Z19" s="149"/>
      <c r="AA19" s="149"/>
      <c r="AB19" s="149"/>
      <c r="AC19" s="149"/>
      <c r="AD19" s="222"/>
      <c r="AE19" s="149"/>
      <c r="AF19" s="149"/>
      <c r="AG19" s="149"/>
      <c r="AH19" s="149"/>
      <c r="AI19" s="149"/>
      <c r="AJ19" s="149"/>
      <c r="AK19" s="149"/>
      <c r="AL19" s="149"/>
      <c r="AM19" s="149"/>
      <c r="AN19" s="149"/>
      <c r="AO19" s="149"/>
      <c r="AP19" s="149"/>
      <c r="AQ19" s="149"/>
      <c r="AR19" s="149"/>
      <c r="AS19" s="16"/>
    </row>
    <row r="20" spans="1:45" s="2" customFormat="1" ht="24.95" customHeight="1">
      <c r="A20" s="236"/>
      <c r="B20" s="220"/>
      <c r="C20" s="305"/>
      <c r="D20" s="304"/>
      <c r="E20" s="151" t="s">
        <v>170</v>
      </c>
      <c r="F20" s="152" t="s">
        <v>24</v>
      </c>
      <c r="G20" s="155">
        <v>16</v>
      </c>
      <c r="H20" s="154">
        <f t="shared" si="0"/>
        <v>2.5600000000000001E-2</v>
      </c>
      <c r="I20" s="155">
        <v>2</v>
      </c>
      <c r="J20" s="156">
        <v>1</v>
      </c>
      <c r="K20" s="155">
        <f t="shared" si="1"/>
        <v>2</v>
      </c>
      <c r="L20" s="157">
        <f t="shared" si="2"/>
        <v>1.6000000000000001E-3</v>
      </c>
      <c r="M20" s="149"/>
      <c r="N20" s="158">
        <v>45103</v>
      </c>
      <c r="O20" s="158">
        <v>45106</v>
      </c>
      <c r="P20" s="159"/>
      <c r="Q20" s="160"/>
      <c r="R20" s="161"/>
      <c r="S20" s="149"/>
      <c r="T20" s="149"/>
      <c r="U20" s="149"/>
      <c r="V20" s="149"/>
      <c r="W20" s="149"/>
      <c r="X20" s="184"/>
      <c r="Y20" s="149"/>
      <c r="Z20" s="149"/>
      <c r="AA20" s="149"/>
      <c r="AB20" s="149"/>
      <c r="AC20" s="149"/>
      <c r="AD20" s="222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  <c r="AS20" s="16"/>
    </row>
    <row r="21" spans="1:45" s="2" customFormat="1" ht="24.95" customHeight="1">
      <c r="A21" s="236" t="s">
        <v>607</v>
      </c>
      <c r="B21" s="220" t="s">
        <v>608</v>
      </c>
      <c r="C21" s="223" t="s">
        <v>609</v>
      </c>
      <c r="D21" s="220" t="s">
        <v>610</v>
      </c>
      <c r="E21" s="151" t="s">
        <v>611</v>
      </c>
      <c r="F21" s="152"/>
      <c r="G21" s="155">
        <v>16</v>
      </c>
      <c r="H21" s="154"/>
      <c r="I21" s="155"/>
      <c r="J21" s="156"/>
      <c r="K21" s="155"/>
      <c r="L21" s="157"/>
      <c r="M21" s="149"/>
      <c r="N21" s="158"/>
      <c r="O21" s="158"/>
      <c r="P21" s="159"/>
      <c r="Q21" s="160"/>
      <c r="R21" s="161"/>
      <c r="S21" s="149"/>
      <c r="T21" s="149"/>
      <c r="U21" s="149"/>
      <c r="V21" s="149"/>
      <c r="W21" s="149"/>
      <c r="X21" s="184"/>
      <c r="Y21" s="149"/>
      <c r="Z21" s="149"/>
      <c r="AA21" s="149"/>
      <c r="AB21" s="149"/>
      <c r="AC21" s="149"/>
      <c r="AD21" s="222"/>
      <c r="AE21" s="149"/>
      <c r="AF21" s="149"/>
      <c r="AG21" s="149"/>
      <c r="AH21" s="149"/>
      <c r="AI21" s="149"/>
      <c r="AJ21" s="149"/>
      <c r="AK21" s="149"/>
      <c r="AL21" s="149"/>
      <c r="AM21" s="149"/>
      <c r="AN21" s="149"/>
      <c r="AO21" s="149"/>
      <c r="AP21" s="149"/>
      <c r="AQ21" s="149"/>
      <c r="AR21" s="149"/>
      <c r="AS21" s="16"/>
    </row>
    <row r="22" spans="1:45" s="2" customFormat="1" ht="24.95" customHeight="1">
      <c r="A22" s="236" t="s">
        <v>612</v>
      </c>
      <c r="B22" s="220" t="s">
        <v>582</v>
      </c>
      <c r="C22" s="223" t="s">
        <v>613</v>
      </c>
      <c r="D22" s="220" t="s">
        <v>591</v>
      </c>
      <c r="E22" s="151" t="s">
        <v>361</v>
      </c>
      <c r="F22" s="152" t="s">
        <v>24</v>
      </c>
      <c r="G22" s="155">
        <v>16</v>
      </c>
      <c r="H22" s="154">
        <f t="shared" si="0"/>
        <v>2.3039999999999998</v>
      </c>
      <c r="I22" s="155">
        <v>15</v>
      </c>
      <c r="J22" s="156">
        <v>12</v>
      </c>
      <c r="K22" s="155">
        <f t="shared" si="1"/>
        <v>180</v>
      </c>
      <c r="L22" s="157">
        <f t="shared" si="2"/>
        <v>0.14399999999999999</v>
      </c>
      <c r="M22" s="149"/>
      <c r="N22" s="158" t="s">
        <v>614</v>
      </c>
      <c r="O22" s="158" t="s">
        <v>363</v>
      </c>
      <c r="P22" s="159" t="s">
        <v>62</v>
      </c>
      <c r="Q22" s="160"/>
      <c r="R22" s="161"/>
      <c r="S22" s="149"/>
      <c r="T22" s="149"/>
      <c r="U22" s="149"/>
      <c r="V22" s="149"/>
      <c r="W22" s="149"/>
      <c r="X22" s="184"/>
      <c r="Y22" s="149"/>
      <c r="Z22" s="149"/>
      <c r="AA22" s="149"/>
      <c r="AB22" s="149"/>
      <c r="AC22" s="149"/>
      <c r="AD22" s="222"/>
      <c r="AE22" s="149"/>
      <c r="AF22" s="149"/>
      <c r="AG22" s="149"/>
      <c r="AH22" s="149"/>
      <c r="AI22" s="149"/>
      <c r="AJ22" s="149"/>
      <c r="AK22" s="149"/>
      <c r="AL22" s="149"/>
      <c r="AM22" s="149"/>
      <c r="AN22" s="149"/>
      <c r="AO22" s="149"/>
      <c r="AP22" s="149"/>
      <c r="AQ22" s="149"/>
      <c r="AR22" s="149"/>
      <c r="AS22" s="16"/>
    </row>
    <row r="23" spans="1:45" s="2" customFormat="1" ht="24.95" customHeight="1">
      <c r="A23" s="236" t="s">
        <v>612</v>
      </c>
      <c r="B23" s="220" t="s">
        <v>600</v>
      </c>
      <c r="C23" s="223" t="s">
        <v>601</v>
      </c>
      <c r="D23" s="304" t="s">
        <v>591</v>
      </c>
      <c r="E23" s="151" t="s">
        <v>615</v>
      </c>
      <c r="F23" s="152" t="s">
        <v>24</v>
      </c>
      <c r="G23" s="155">
        <v>16</v>
      </c>
      <c r="H23" s="154">
        <f t="shared" ref="H23:H31" si="3">I23/25*G23*J23/50</f>
        <v>7.6799999999999993E-2</v>
      </c>
      <c r="I23" s="155">
        <v>3</v>
      </c>
      <c r="J23" s="156">
        <v>2</v>
      </c>
      <c r="K23" s="155">
        <f t="shared" ref="K23:K31" si="4">I23*J23</f>
        <v>6</v>
      </c>
      <c r="L23" s="157">
        <f t="shared" ref="L23:L31" si="5">I23/25*J23/50</f>
        <v>4.7999999999999996E-3</v>
      </c>
      <c r="M23" s="149"/>
      <c r="N23" s="150"/>
      <c r="O23" s="150"/>
      <c r="P23" s="159"/>
      <c r="Q23" s="160"/>
      <c r="R23" s="161"/>
      <c r="S23" s="149"/>
      <c r="T23" s="149"/>
      <c r="U23" s="149"/>
      <c r="V23" s="149"/>
      <c r="W23" s="149"/>
      <c r="X23" s="184"/>
      <c r="Y23" s="149"/>
      <c r="Z23" s="149"/>
      <c r="AA23" s="149"/>
      <c r="AB23" s="149"/>
      <c r="AC23" s="149"/>
      <c r="AD23" s="222"/>
      <c r="AE23" s="149"/>
      <c r="AF23" s="149"/>
      <c r="AG23" s="149"/>
      <c r="AH23" s="149"/>
      <c r="AI23" s="149"/>
      <c r="AJ23" s="149"/>
      <c r="AK23" s="149"/>
      <c r="AL23" s="149"/>
      <c r="AM23" s="149"/>
      <c r="AN23" s="149"/>
      <c r="AO23" s="149"/>
      <c r="AP23" s="149"/>
      <c r="AQ23" s="149"/>
      <c r="AR23" s="149"/>
      <c r="AS23" s="16"/>
    </row>
    <row r="24" spans="1:45" s="2" customFormat="1" ht="24.6" customHeight="1">
      <c r="A24" s="220"/>
      <c r="B24" s="220"/>
      <c r="C24" s="228" t="s">
        <v>616</v>
      </c>
      <c r="D24" s="304"/>
      <c r="E24" s="151" t="s">
        <v>617</v>
      </c>
      <c r="F24" s="152" t="s">
        <v>24</v>
      </c>
      <c r="G24" s="155">
        <v>16</v>
      </c>
      <c r="H24" s="154">
        <f t="shared" si="3"/>
        <v>3.8399999999999997E-2</v>
      </c>
      <c r="I24" s="155">
        <v>3</v>
      </c>
      <c r="J24" s="156">
        <v>1</v>
      </c>
      <c r="K24" s="155">
        <f t="shared" si="4"/>
        <v>3</v>
      </c>
      <c r="L24" s="157">
        <f t="shared" si="5"/>
        <v>2.3999999999999998E-3</v>
      </c>
      <c r="M24" s="149"/>
      <c r="N24" s="150"/>
      <c r="O24" s="150"/>
      <c r="P24" s="159"/>
      <c r="Q24" s="160"/>
      <c r="R24" s="161"/>
      <c r="S24" s="149"/>
      <c r="T24" s="149"/>
      <c r="U24" s="149"/>
      <c r="V24" s="149"/>
      <c r="W24" s="149"/>
      <c r="X24" s="184"/>
      <c r="Y24" s="149"/>
      <c r="Z24" s="149"/>
      <c r="AA24" s="149"/>
      <c r="AB24" s="149"/>
      <c r="AC24" s="149"/>
      <c r="AD24" s="222"/>
      <c r="AE24" s="149"/>
      <c r="AF24" s="149"/>
      <c r="AG24" s="149"/>
      <c r="AH24" s="149"/>
      <c r="AI24" s="149"/>
      <c r="AJ24" s="149"/>
      <c r="AK24" s="149"/>
      <c r="AL24" s="149"/>
      <c r="AM24" s="149"/>
      <c r="AN24" s="149"/>
      <c r="AO24" s="149"/>
      <c r="AP24" s="149"/>
      <c r="AQ24" s="149"/>
      <c r="AR24" s="149"/>
      <c r="AS24" s="16"/>
    </row>
    <row r="25" spans="1:45" s="2" customFormat="1" ht="24.95" customHeight="1">
      <c r="A25" s="220"/>
      <c r="B25" s="220"/>
      <c r="C25" s="223"/>
      <c r="D25" s="304"/>
      <c r="E25" s="151" t="s">
        <v>618</v>
      </c>
      <c r="F25" s="152" t="s">
        <v>24</v>
      </c>
      <c r="G25" s="155">
        <v>16</v>
      </c>
      <c r="H25" s="154">
        <f t="shared" si="3"/>
        <v>2.5600000000000001E-2</v>
      </c>
      <c r="I25" s="155">
        <v>2</v>
      </c>
      <c r="J25" s="156">
        <v>1</v>
      </c>
      <c r="K25" s="155">
        <f t="shared" si="4"/>
        <v>2</v>
      </c>
      <c r="L25" s="157">
        <f t="shared" si="5"/>
        <v>1.6000000000000001E-3</v>
      </c>
      <c r="M25" s="149"/>
      <c r="N25" s="150"/>
      <c r="O25" s="150"/>
      <c r="P25" s="159"/>
      <c r="Q25" s="160"/>
      <c r="R25" s="161"/>
      <c r="S25" s="149"/>
      <c r="T25" s="149"/>
      <c r="U25" s="149"/>
      <c r="V25" s="149"/>
      <c r="W25" s="149"/>
      <c r="X25" s="184"/>
      <c r="Y25" s="149"/>
      <c r="Z25" s="149"/>
      <c r="AA25" s="149"/>
      <c r="AB25" s="149"/>
      <c r="AC25" s="149"/>
      <c r="AD25" s="222"/>
      <c r="AE25" s="149"/>
      <c r="AF25" s="149"/>
      <c r="AG25" s="149"/>
      <c r="AH25" s="149"/>
      <c r="AI25" s="149"/>
      <c r="AJ25" s="149"/>
      <c r="AK25" s="149"/>
      <c r="AL25" s="149"/>
      <c r="AM25" s="149"/>
      <c r="AN25" s="149"/>
      <c r="AO25" s="149"/>
      <c r="AP25" s="149"/>
      <c r="AQ25" s="149"/>
      <c r="AR25" s="149"/>
      <c r="AS25" s="16"/>
    </row>
    <row r="26" spans="1:45" s="33" customFormat="1" ht="24.95" customHeight="1">
      <c r="A26" s="220"/>
      <c r="B26" s="220"/>
      <c r="C26" s="305" t="s">
        <v>619</v>
      </c>
      <c r="D26" s="304" t="s">
        <v>591</v>
      </c>
      <c r="E26" s="151" t="s">
        <v>620</v>
      </c>
      <c r="F26" s="152" t="s">
        <v>24</v>
      </c>
      <c r="G26" s="155">
        <v>16</v>
      </c>
      <c r="H26" s="154">
        <f t="shared" si="3"/>
        <v>3.8399999999999997E-2</v>
      </c>
      <c r="I26" s="155">
        <v>3</v>
      </c>
      <c r="J26" s="156">
        <v>1</v>
      </c>
      <c r="K26" s="155">
        <f t="shared" si="4"/>
        <v>3</v>
      </c>
      <c r="L26" s="157">
        <f t="shared" si="5"/>
        <v>2.3999999999999998E-3</v>
      </c>
      <c r="M26" s="166"/>
      <c r="N26" s="150"/>
      <c r="O26" s="150"/>
      <c r="P26" s="159"/>
      <c r="Q26" s="160"/>
      <c r="R26" s="161"/>
      <c r="S26" s="149"/>
      <c r="T26" s="149"/>
      <c r="U26" s="149"/>
      <c r="V26" s="149"/>
      <c r="W26" s="149"/>
      <c r="X26" s="184"/>
      <c r="Y26" s="149"/>
      <c r="Z26" s="166"/>
      <c r="AA26" s="166"/>
      <c r="AB26" s="166"/>
      <c r="AC26" s="166"/>
      <c r="AD26" s="222"/>
      <c r="AE26" s="166"/>
      <c r="AF26" s="166"/>
      <c r="AG26" s="166"/>
      <c r="AH26" s="166"/>
      <c r="AI26" s="166"/>
      <c r="AJ26" s="166"/>
      <c r="AK26" s="166"/>
      <c r="AL26" s="166"/>
      <c r="AM26" s="166"/>
      <c r="AN26" s="166"/>
      <c r="AO26" s="166"/>
      <c r="AP26" s="166"/>
      <c r="AQ26" s="166"/>
      <c r="AR26" s="166"/>
      <c r="AS26" s="98"/>
    </row>
    <row r="27" spans="1:45" s="33" customFormat="1" ht="24.95" customHeight="1">
      <c r="A27" s="220"/>
      <c r="B27" s="220"/>
      <c r="C27" s="305"/>
      <c r="D27" s="304"/>
      <c r="E27" s="151" t="s">
        <v>621</v>
      </c>
      <c r="F27" s="152" t="s">
        <v>24</v>
      </c>
      <c r="G27" s="155">
        <v>16</v>
      </c>
      <c r="H27" s="154">
        <f t="shared" si="3"/>
        <v>3.8399999999999997E-2</v>
      </c>
      <c r="I27" s="155">
        <v>3</v>
      </c>
      <c r="J27" s="156">
        <v>1</v>
      </c>
      <c r="K27" s="155">
        <f t="shared" si="4"/>
        <v>3</v>
      </c>
      <c r="L27" s="157">
        <f t="shared" si="5"/>
        <v>2.3999999999999998E-3</v>
      </c>
      <c r="M27" s="166"/>
      <c r="N27" s="150"/>
      <c r="O27" s="150"/>
      <c r="P27" s="159"/>
      <c r="Q27" s="160"/>
      <c r="R27" s="161"/>
      <c r="S27" s="149"/>
      <c r="T27" s="149"/>
      <c r="U27" s="149"/>
      <c r="V27" s="149"/>
      <c r="W27" s="149"/>
      <c r="X27" s="149"/>
      <c r="Y27" s="149"/>
      <c r="Z27" s="166"/>
      <c r="AA27" s="166"/>
      <c r="AB27" s="166"/>
      <c r="AC27" s="166"/>
      <c r="AD27" s="222"/>
      <c r="AE27" s="166"/>
      <c r="AF27" s="166"/>
      <c r="AG27" s="166"/>
      <c r="AH27" s="166"/>
      <c r="AI27" s="166"/>
      <c r="AJ27" s="166"/>
      <c r="AK27" s="166"/>
      <c r="AL27" s="166"/>
      <c r="AM27" s="166"/>
      <c r="AN27" s="166"/>
      <c r="AO27" s="166"/>
      <c r="AP27" s="166"/>
      <c r="AQ27" s="166"/>
      <c r="AR27" s="166"/>
      <c r="AS27" s="98"/>
    </row>
    <row r="28" spans="1:45" s="33" customFormat="1" ht="24.95" customHeight="1">
      <c r="A28" s="220"/>
      <c r="B28" s="220"/>
      <c r="C28" s="305"/>
      <c r="D28" s="304"/>
      <c r="E28" s="151" t="s">
        <v>622</v>
      </c>
      <c r="F28" s="152" t="s">
        <v>24</v>
      </c>
      <c r="G28" s="155">
        <v>16</v>
      </c>
      <c r="H28" s="154">
        <f t="shared" si="3"/>
        <v>2.5600000000000001E-2</v>
      </c>
      <c r="I28" s="155">
        <v>2</v>
      </c>
      <c r="J28" s="156">
        <v>1</v>
      </c>
      <c r="K28" s="155">
        <f t="shared" si="4"/>
        <v>2</v>
      </c>
      <c r="L28" s="157">
        <f t="shared" si="5"/>
        <v>1.6000000000000001E-3</v>
      </c>
      <c r="M28" s="166"/>
      <c r="N28" s="150"/>
      <c r="O28" s="150"/>
      <c r="P28" s="159"/>
      <c r="Q28" s="160"/>
      <c r="R28" s="161"/>
      <c r="S28" s="149"/>
      <c r="T28" s="149"/>
      <c r="U28" s="149"/>
      <c r="V28" s="149"/>
      <c r="W28" s="149"/>
      <c r="X28" s="149"/>
      <c r="Y28" s="149"/>
      <c r="Z28" s="166"/>
      <c r="AA28" s="166"/>
      <c r="AB28" s="166"/>
      <c r="AC28" s="166"/>
      <c r="AD28" s="222"/>
      <c r="AE28" s="166"/>
      <c r="AF28" s="166"/>
      <c r="AG28" s="166"/>
      <c r="AH28" s="166"/>
      <c r="AI28" s="166"/>
      <c r="AJ28" s="166"/>
      <c r="AK28" s="166"/>
      <c r="AL28" s="166"/>
      <c r="AM28" s="166"/>
      <c r="AN28" s="166"/>
      <c r="AO28" s="166"/>
      <c r="AP28" s="166"/>
      <c r="AQ28" s="166"/>
      <c r="AR28" s="166"/>
      <c r="AS28" s="98"/>
    </row>
    <row r="29" spans="1:45" s="33" customFormat="1" ht="24.95" customHeight="1">
      <c r="A29" s="220"/>
      <c r="B29" s="220"/>
      <c r="C29" s="305" t="s">
        <v>623</v>
      </c>
      <c r="D29" s="304" t="s">
        <v>591</v>
      </c>
      <c r="E29" s="151" t="s">
        <v>624</v>
      </c>
      <c r="F29" s="152" t="s">
        <v>24</v>
      </c>
      <c r="G29" s="155">
        <v>16</v>
      </c>
      <c r="H29" s="154">
        <f t="shared" si="3"/>
        <v>3.8399999999999997E-2</v>
      </c>
      <c r="I29" s="155">
        <v>3</v>
      </c>
      <c r="J29" s="156">
        <v>1</v>
      </c>
      <c r="K29" s="155">
        <f t="shared" si="4"/>
        <v>3</v>
      </c>
      <c r="L29" s="157">
        <f t="shared" si="5"/>
        <v>2.3999999999999998E-3</v>
      </c>
      <c r="M29" s="166"/>
      <c r="N29" s="150"/>
      <c r="O29" s="150"/>
      <c r="P29" s="159"/>
      <c r="Q29" s="160"/>
      <c r="R29" s="161"/>
      <c r="S29" s="149"/>
      <c r="T29" s="149"/>
      <c r="U29" s="149"/>
      <c r="V29" s="149"/>
      <c r="W29" s="149"/>
      <c r="X29" s="149"/>
      <c r="Y29" s="149"/>
      <c r="Z29" s="166"/>
      <c r="AA29" s="166"/>
      <c r="AB29" s="166"/>
      <c r="AC29" s="166"/>
      <c r="AD29" s="222"/>
      <c r="AE29" s="166"/>
      <c r="AF29" s="166"/>
      <c r="AG29" s="166"/>
      <c r="AH29" s="166"/>
      <c r="AI29" s="166"/>
      <c r="AJ29" s="166"/>
      <c r="AK29" s="166"/>
      <c r="AL29" s="166"/>
      <c r="AM29" s="166"/>
      <c r="AN29" s="166"/>
      <c r="AO29" s="166"/>
      <c r="AP29" s="166"/>
      <c r="AQ29" s="166"/>
      <c r="AR29" s="166"/>
      <c r="AS29" s="98"/>
    </row>
    <row r="30" spans="1:45" s="33" customFormat="1" ht="24.95" customHeight="1">
      <c r="A30" s="220"/>
      <c r="B30" s="220"/>
      <c r="C30" s="305"/>
      <c r="D30" s="304"/>
      <c r="E30" s="151" t="s">
        <v>625</v>
      </c>
      <c r="F30" s="152" t="s">
        <v>24</v>
      </c>
      <c r="G30" s="155">
        <v>16</v>
      </c>
      <c r="H30" s="154">
        <f t="shared" si="3"/>
        <v>3.8399999999999997E-2</v>
      </c>
      <c r="I30" s="155">
        <v>3</v>
      </c>
      <c r="J30" s="156">
        <v>1</v>
      </c>
      <c r="K30" s="155">
        <f t="shared" si="4"/>
        <v>3</v>
      </c>
      <c r="L30" s="157">
        <f t="shared" si="5"/>
        <v>2.3999999999999998E-3</v>
      </c>
      <c r="M30" s="166"/>
      <c r="N30" s="150"/>
      <c r="O30" s="150"/>
      <c r="P30" s="159"/>
      <c r="Q30" s="160"/>
      <c r="R30" s="161"/>
      <c r="S30" s="149"/>
      <c r="T30" s="149"/>
      <c r="U30" s="149"/>
      <c r="V30" s="149"/>
      <c r="W30" s="149"/>
      <c r="X30" s="149"/>
      <c r="Y30" s="149"/>
      <c r="Z30" s="166"/>
      <c r="AA30" s="166"/>
      <c r="AB30" s="166"/>
      <c r="AC30" s="166"/>
      <c r="AD30" s="222"/>
      <c r="AE30" s="166"/>
      <c r="AF30" s="166"/>
      <c r="AG30" s="166"/>
      <c r="AH30" s="166"/>
      <c r="AI30" s="166"/>
      <c r="AJ30" s="166"/>
      <c r="AK30" s="166"/>
      <c r="AL30" s="166"/>
      <c r="AM30" s="166"/>
      <c r="AN30" s="166"/>
      <c r="AO30" s="166"/>
      <c r="AP30" s="166"/>
      <c r="AQ30" s="166"/>
      <c r="AR30" s="166"/>
      <c r="AS30" s="98"/>
    </row>
    <row r="31" spans="1:45" s="33" customFormat="1" ht="24.95" customHeight="1">
      <c r="A31" s="220"/>
      <c r="B31" s="220"/>
      <c r="C31" s="305"/>
      <c r="D31" s="304"/>
      <c r="E31" s="151" t="s">
        <v>626</v>
      </c>
      <c r="F31" s="152" t="s">
        <v>24</v>
      </c>
      <c r="G31" s="155">
        <v>16</v>
      </c>
      <c r="H31" s="154">
        <f t="shared" si="3"/>
        <v>2.5600000000000001E-2</v>
      </c>
      <c r="I31" s="155">
        <v>2</v>
      </c>
      <c r="J31" s="156">
        <v>1</v>
      </c>
      <c r="K31" s="155">
        <f t="shared" si="4"/>
        <v>2</v>
      </c>
      <c r="L31" s="157">
        <f t="shared" si="5"/>
        <v>1.6000000000000001E-3</v>
      </c>
      <c r="M31" s="167"/>
      <c r="N31" s="150"/>
      <c r="O31" s="150"/>
      <c r="P31" s="159"/>
      <c r="Q31" s="160"/>
      <c r="R31" s="161"/>
      <c r="S31" s="149"/>
      <c r="T31" s="149"/>
      <c r="U31" s="149"/>
      <c r="V31" s="149"/>
      <c r="W31" s="149"/>
      <c r="X31" s="149"/>
      <c r="Y31" s="149"/>
      <c r="Z31" s="166"/>
      <c r="AA31" s="166"/>
      <c r="AB31" s="166"/>
      <c r="AC31" s="166"/>
      <c r="AD31" s="222"/>
      <c r="AE31" s="166"/>
      <c r="AF31" s="166"/>
      <c r="AG31" s="166"/>
      <c r="AH31" s="166"/>
      <c r="AI31" s="166"/>
      <c r="AJ31" s="166"/>
      <c r="AK31" s="166"/>
      <c r="AL31" s="166"/>
      <c r="AM31" s="166"/>
      <c r="AN31" s="166"/>
      <c r="AO31" s="166"/>
      <c r="AP31" s="166"/>
      <c r="AQ31" s="166"/>
      <c r="AR31" s="166"/>
      <c r="AS31" s="98"/>
    </row>
    <row r="32" spans="1:45" s="33" customFormat="1" ht="24.95" customHeight="1">
      <c r="A32" s="220" t="s">
        <v>627</v>
      </c>
      <c r="B32" s="302" t="s">
        <v>600</v>
      </c>
      <c r="C32" s="223" t="s">
        <v>628</v>
      </c>
      <c r="D32" s="220" t="s">
        <v>606</v>
      </c>
      <c r="E32" s="151" t="s">
        <v>115</v>
      </c>
      <c r="F32" s="152" t="s">
        <v>109</v>
      </c>
      <c r="G32" s="155">
        <v>20</v>
      </c>
      <c r="H32" s="154">
        <f>I32/25*G32*J32/50</f>
        <v>1.536</v>
      </c>
      <c r="I32" s="155">
        <v>12</v>
      </c>
      <c r="J32" s="156">
        <f>NETWORKDAYS(N32,O32)/5</f>
        <v>8</v>
      </c>
      <c r="K32" s="155">
        <f>I32*J32</f>
        <v>96</v>
      </c>
      <c r="L32" s="157">
        <f>I32/25*J32/50</f>
        <v>7.6799999999999993E-2</v>
      </c>
      <c r="M32" s="166"/>
      <c r="N32" s="150">
        <v>45047</v>
      </c>
      <c r="O32" s="150">
        <v>45100</v>
      </c>
      <c r="P32" s="164" t="s">
        <v>62</v>
      </c>
      <c r="Q32" s="160" t="s">
        <v>116</v>
      </c>
      <c r="R32" s="161">
        <v>11</v>
      </c>
      <c r="S32" s="149"/>
      <c r="T32" s="149"/>
      <c r="U32" s="149"/>
      <c r="V32" s="149"/>
      <c r="W32" s="149"/>
      <c r="X32" s="149"/>
      <c r="Y32" s="149"/>
      <c r="Z32" s="166"/>
      <c r="AA32" s="166"/>
      <c r="AB32" s="166"/>
      <c r="AC32" s="166"/>
      <c r="AD32" s="222"/>
      <c r="AE32" s="229">
        <v>45016</v>
      </c>
      <c r="AF32" s="166"/>
      <c r="AG32" s="166"/>
      <c r="AH32" s="166"/>
      <c r="AI32" s="166"/>
      <c r="AJ32" s="166"/>
      <c r="AK32" s="166"/>
      <c r="AL32" s="166"/>
      <c r="AM32" s="166"/>
      <c r="AN32" s="166"/>
      <c r="AO32" s="166"/>
      <c r="AP32" s="166"/>
      <c r="AQ32" s="166"/>
      <c r="AR32" s="166"/>
      <c r="AS32" s="98"/>
    </row>
    <row r="33" spans="1:45" s="33" customFormat="1" ht="24.95" customHeight="1">
      <c r="A33" s="220"/>
      <c r="B33" s="303"/>
      <c r="C33" s="223" t="s">
        <v>629</v>
      </c>
      <c r="D33" s="220" t="s">
        <v>606</v>
      </c>
      <c r="E33" s="151" t="s">
        <v>125</v>
      </c>
      <c r="F33" s="152" t="s">
        <v>45</v>
      </c>
      <c r="G33" s="155">
        <v>20</v>
      </c>
      <c r="H33" s="154">
        <f>I33/25*G33*J33/50</f>
        <v>0.38400000000000001</v>
      </c>
      <c r="I33" s="155">
        <v>3</v>
      </c>
      <c r="J33" s="156">
        <v>8</v>
      </c>
      <c r="K33" s="155">
        <f>I33*J33</f>
        <v>24</v>
      </c>
      <c r="L33" s="157">
        <f>I33/25*J33/50</f>
        <v>1.9199999999999998E-2</v>
      </c>
      <c r="M33" s="166"/>
      <c r="N33" s="150">
        <v>45047</v>
      </c>
      <c r="O33" s="150">
        <v>45100</v>
      </c>
      <c r="P33" s="164" t="s">
        <v>57</v>
      </c>
      <c r="Q33" s="160" t="s">
        <v>116</v>
      </c>
      <c r="R33" s="161">
        <v>14</v>
      </c>
      <c r="S33" s="149"/>
      <c r="T33" s="149"/>
      <c r="U33" s="149"/>
      <c r="V33" s="149"/>
      <c r="W33" s="149"/>
      <c r="X33" s="149"/>
      <c r="Y33" s="149"/>
      <c r="Z33" s="166"/>
      <c r="AA33" s="166"/>
      <c r="AB33" s="166"/>
      <c r="AC33" s="166"/>
      <c r="AD33" s="222"/>
      <c r="AE33" s="166"/>
      <c r="AF33" s="166"/>
      <c r="AG33" s="166"/>
      <c r="AH33" s="166"/>
      <c r="AI33" s="166"/>
      <c r="AJ33" s="166"/>
      <c r="AK33" s="166"/>
      <c r="AL33" s="166"/>
      <c r="AM33" s="166"/>
      <c r="AN33" s="166"/>
      <c r="AO33" s="166"/>
      <c r="AP33" s="166"/>
      <c r="AQ33" s="166"/>
      <c r="AR33" s="166"/>
      <c r="AS33" s="98"/>
    </row>
    <row r="34" spans="1:45" s="33" customFormat="1" ht="24.95" customHeight="1">
      <c r="A34" s="220" t="s">
        <v>630</v>
      </c>
      <c r="B34" s="302" t="s">
        <v>600</v>
      </c>
      <c r="C34" s="238" t="s">
        <v>631</v>
      </c>
      <c r="D34" s="220" t="s">
        <v>606</v>
      </c>
      <c r="E34" s="151" t="s">
        <v>101</v>
      </c>
      <c r="F34" s="152" t="s">
        <v>45</v>
      </c>
      <c r="G34" s="155">
        <v>20</v>
      </c>
      <c r="H34" s="154">
        <f t="shared" ref="H34:H35" si="6">I34/25*G34*J34/50</f>
        <v>1.1519999999999999</v>
      </c>
      <c r="I34" s="155">
        <v>9</v>
      </c>
      <c r="J34" s="156">
        <f t="shared" ref="J34:J35" si="7">NETWORKDAYS(N34,O34)/5</f>
        <v>8</v>
      </c>
      <c r="K34" s="155">
        <f t="shared" ref="K34:K35" si="8">I34*J34</f>
        <v>72</v>
      </c>
      <c r="L34" s="157">
        <f t="shared" ref="L34:L35" si="9">I34/25*J34/50</f>
        <v>5.7599999999999998E-2</v>
      </c>
      <c r="M34" s="166"/>
      <c r="N34" s="150">
        <v>45047</v>
      </c>
      <c r="O34" s="150">
        <v>45100</v>
      </c>
      <c r="P34" s="164" t="s">
        <v>62</v>
      </c>
      <c r="Q34" s="160" t="s">
        <v>102</v>
      </c>
      <c r="R34" s="161">
        <v>26</v>
      </c>
      <c r="T34" s="149"/>
      <c r="U34" s="149"/>
      <c r="V34" s="149"/>
      <c r="W34" s="149"/>
      <c r="X34" s="149"/>
      <c r="Y34" s="149"/>
      <c r="Z34" s="166"/>
      <c r="AA34" s="166"/>
      <c r="AB34" s="166"/>
      <c r="AC34" s="166"/>
      <c r="AD34" s="222"/>
      <c r="AE34" s="166"/>
      <c r="AF34" s="166"/>
      <c r="AG34" s="166"/>
      <c r="AH34" s="166"/>
      <c r="AI34" s="166"/>
      <c r="AJ34" s="166"/>
      <c r="AK34" s="166"/>
      <c r="AL34" s="166"/>
      <c r="AM34" s="166"/>
      <c r="AN34" s="166"/>
      <c r="AO34" s="166"/>
      <c r="AP34" s="166"/>
      <c r="AQ34" s="166"/>
      <c r="AR34" s="166"/>
      <c r="AS34" s="98"/>
    </row>
    <row r="35" spans="1:45" s="33" customFormat="1" ht="24.95" customHeight="1">
      <c r="A35" s="220"/>
      <c r="B35" s="303"/>
      <c r="C35" s="228" t="s">
        <v>632</v>
      </c>
      <c r="D35" s="220" t="s">
        <v>606</v>
      </c>
      <c r="E35" s="151" t="s">
        <v>103</v>
      </c>
      <c r="F35" s="152" t="s">
        <v>45</v>
      </c>
      <c r="G35" s="155">
        <v>20</v>
      </c>
      <c r="H35" s="154">
        <f t="shared" si="6"/>
        <v>1.1519999999999999</v>
      </c>
      <c r="I35" s="155">
        <v>9</v>
      </c>
      <c r="J35" s="156">
        <f t="shared" si="7"/>
        <v>8</v>
      </c>
      <c r="K35" s="155">
        <f t="shared" si="8"/>
        <v>72</v>
      </c>
      <c r="L35" s="157">
        <f t="shared" si="9"/>
        <v>5.7599999999999998E-2</v>
      </c>
      <c r="M35" s="166"/>
      <c r="N35" s="150">
        <v>45047</v>
      </c>
      <c r="O35" s="150">
        <v>45100</v>
      </c>
      <c r="P35" s="164" t="s">
        <v>62</v>
      </c>
      <c r="Q35" s="160" t="s">
        <v>104</v>
      </c>
      <c r="R35" s="161">
        <v>28</v>
      </c>
      <c r="T35" s="149"/>
      <c r="U35" s="149"/>
      <c r="V35" s="149"/>
      <c r="W35" s="149"/>
      <c r="X35" s="149"/>
      <c r="Y35" s="149"/>
      <c r="Z35" s="166"/>
      <c r="AA35" s="166"/>
      <c r="AB35" s="166"/>
      <c r="AC35" s="166"/>
      <c r="AD35" s="222"/>
      <c r="AE35" s="166"/>
      <c r="AF35" s="166"/>
      <c r="AG35" s="166"/>
      <c r="AH35" s="166"/>
      <c r="AI35" s="166"/>
      <c r="AJ35" s="166"/>
      <c r="AK35" s="166"/>
      <c r="AL35" s="166"/>
      <c r="AM35" s="166"/>
      <c r="AN35" s="166"/>
      <c r="AO35" s="166"/>
      <c r="AP35" s="166"/>
      <c r="AQ35" s="166"/>
      <c r="AR35" s="166"/>
      <c r="AS35" s="98"/>
    </row>
    <row r="36" spans="1:45" s="33" customFormat="1" ht="24.95" customHeight="1">
      <c r="A36" s="220" t="s">
        <v>633</v>
      </c>
      <c r="B36" s="220" t="s">
        <v>600</v>
      </c>
      <c r="C36" s="238" t="s">
        <v>634</v>
      </c>
      <c r="D36" s="220" t="s">
        <v>584</v>
      </c>
      <c r="E36" s="151" t="s">
        <v>176</v>
      </c>
      <c r="F36" s="152" t="s">
        <v>45</v>
      </c>
      <c r="G36" s="155">
        <v>20</v>
      </c>
      <c r="H36" s="154">
        <f t="shared" ref="H36:H47" si="10">I36/25*G36*J36/50</f>
        <v>0.19200000000000003</v>
      </c>
      <c r="I36" s="155">
        <v>4</v>
      </c>
      <c r="J36" s="155">
        <v>3</v>
      </c>
      <c r="K36" s="155">
        <f t="shared" ref="K36:K47" si="11">I36*J36</f>
        <v>12</v>
      </c>
      <c r="L36" s="157">
        <f t="shared" ref="L36" si="12">I36/25*J36/50</f>
        <v>9.5999999999999992E-3</v>
      </c>
      <c r="M36" s="166"/>
      <c r="N36" s="150"/>
      <c r="O36" s="150"/>
      <c r="P36" s="159"/>
      <c r="Q36" s="160"/>
      <c r="R36" s="161"/>
      <c r="S36" s="149"/>
      <c r="T36" s="149"/>
      <c r="U36" s="149"/>
      <c r="V36" s="149"/>
      <c r="W36" s="149"/>
      <c r="X36" s="149"/>
      <c r="Y36" s="149"/>
      <c r="Z36" s="166"/>
      <c r="AA36" s="166"/>
      <c r="AB36" s="166"/>
      <c r="AC36" s="166"/>
      <c r="AD36" s="222"/>
      <c r="AE36" s="166"/>
      <c r="AF36" s="166"/>
      <c r="AG36" s="166"/>
      <c r="AH36" s="166"/>
      <c r="AI36" s="166"/>
      <c r="AJ36" s="166"/>
      <c r="AK36" s="166"/>
      <c r="AL36" s="166"/>
      <c r="AM36" s="166"/>
      <c r="AN36" s="166"/>
      <c r="AO36" s="166"/>
      <c r="AP36" s="166"/>
      <c r="AQ36" s="166"/>
      <c r="AR36" s="166"/>
      <c r="AS36" s="98"/>
    </row>
    <row r="37" spans="1:45" s="33" customFormat="1" ht="24.95" customHeight="1">
      <c r="A37" s="220"/>
      <c r="B37" s="220" t="s">
        <v>600</v>
      </c>
      <c r="C37" s="239" t="s">
        <v>635</v>
      </c>
      <c r="D37" s="220" t="s">
        <v>584</v>
      </c>
      <c r="E37" s="151" t="s">
        <v>188</v>
      </c>
      <c r="F37" s="152" t="s">
        <v>45</v>
      </c>
      <c r="G37" s="155">
        <v>20</v>
      </c>
      <c r="H37" s="154">
        <f t="shared" si="10"/>
        <v>0.19200000000000003</v>
      </c>
      <c r="I37" s="155">
        <v>4</v>
      </c>
      <c r="J37" s="155">
        <v>3</v>
      </c>
      <c r="K37" s="155">
        <f t="shared" si="11"/>
        <v>12</v>
      </c>
      <c r="L37" s="157">
        <f t="shared" ref="L37" si="13">I37/25*J37/50</f>
        <v>9.5999999999999992E-3</v>
      </c>
      <c r="M37" s="166"/>
      <c r="N37" s="150"/>
      <c r="O37" s="150"/>
      <c r="P37" s="159"/>
      <c r="Q37" s="160"/>
      <c r="R37" s="161"/>
      <c r="S37" s="149"/>
      <c r="T37" s="149"/>
      <c r="U37" s="149"/>
      <c r="V37" s="149"/>
      <c r="W37" s="149"/>
      <c r="X37" s="149"/>
      <c r="Y37" s="149"/>
      <c r="Z37" s="166"/>
      <c r="AA37" s="166"/>
      <c r="AB37" s="166"/>
      <c r="AC37" s="166"/>
      <c r="AD37" s="222"/>
      <c r="AE37" s="166"/>
      <c r="AF37" s="166"/>
      <c r="AG37" s="166"/>
      <c r="AH37" s="166"/>
      <c r="AI37" s="166"/>
      <c r="AJ37" s="166"/>
      <c r="AK37" s="166"/>
      <c r="AL37" s="166"/>
      <c r="AM37" s="166"/>
      <c r="AN37" s="166"/>
      <c r="AO37" s="166"/>
      <c r="AP37" s="166"/>
      <c r="AQ37" s="166"/>
      <c r="AR37" s="166"/>
      <c r="AS37" s="98"/>
    </row>
    <row r="38" spans="1:45" s="33" customFormat="1" ht="24.75" customHeight="1">
      <c r="A38" s="220"/>
      <c r="B38" s="220" t="s">
        <v>582</v>
      </c>
      <c r="C38" s="223"/>
      <c r="D38" s="220" t="s">
        <v>584</v>
      </c>
      <c r="E38" s="151" t="s">
        <v>193</v>
      </c>
      <c r="F38" s="152" t="s">
        <v>45</v>
      </c>
      <c r="G38" s="155">
        <v>20</v>
      </c>
      <c r="H38" s="154">
        <f t="shared" si="10"/>
        <v>0.19200000000000003</v>
      </c>
      <c r="I38" s="155">
        <v>4</v>
      </c>
      <c r="J38" s="155">
        <v>3</v>
      </c>
      <c r="K38" s="155">
        <f t="shared" si="11"/>
        <v>12</v>
      </c>
      <c r="L38" s="157">
        <f t="shared" ref="L38" si="14">I38/25*J38/50</f>
        <v>9.5999999999999992E-3</v>
      </c>
      <c r="M38" s="166"/>
      <c r="N38" s="150"/>
      <c r="O38" s="150"/>
      <c r="P38" s="159"/>
      <c r="Q38" s="160"/>
      <c r="R38" s="161"/>
      <c r="S38" s="149"/>
      <c r="T38" s="149"/>
      <c r="U38" s="149"/>
      <c r="V38" s="149"/>
      <c r="W38" s="149"/>
      <c r="X38" s="149"/>
      <c r="Y38" s="149"/>
      <c r="Z38" s="166"/>
      <c r="AA38" s="166"/>
      <c r="AB38" s="166"/>
      <c r="AC38" s="166"/>
      <c r="AD38" s="222"/>
      <c r="AE38" s="166"/>
      <c r="AF38" s="166"/>
      <c r="AG38" s="166"/>
      <c r="AH38" s="166"/>
      <c r="AI38" s="166"/>
      <c r="AJ38" s="166"/>
      <c r="AK38" s="166"/>
      <c r="AL38" s="166"/>
      <c r="AM38" s="166"/>
      <c r="AN38" s="166"/>
      <c r="AO38" s="166"/>
      <c r="AP38" s="166"/>
      <c r="AQ38" s="166"/>
      <c r="AR38" s="166"/>
      <c r="AS38" s="98"/>
    </row>
    <row r="39" spans="1:45" s="33" customFormat="1" ht="24.75" customHeight="1">
      <c r="A39" s="220"/>
      <c r="B39" s="302" t="s">
        <v>600</v>
      </c>
      <c r="C39" s="228" t="s">
        <v>636</v>
      </c>
      <c r="D39" s="220" t="s">
        <v>584</v>
      </c>
      <c r="E39" s="151" t="s">
        <v>194</v>
      </c>
      <c r="F39" s="152" t="s">
        <v>45</v>
      </c>
      <c r="G39" s="155">
        <v>20</v>
      </c>
      <c r="H39" s="154">
        <f t="shared" si="10"/>
        <v>0.19200000000000003</v>
      </c>
      <c r="I39" s="155">
        <v>4</v>
      </c>
      <c r="J39" s="155">
        <v>3</v>
      </c>
      <c r="K39" s="155">
        <f t="shared" si="11"/>
        <v>12</v>
      </c>
      <c r="L39" s="157">
        <f t="shared" ref="L39" si="15">I39/25*J39/50</f>
        <v>9.5999999999999992E-3</v>
      </c>
      <c r="M39" s="166"/>
      <c r="N39" s="150"/>
      <c r="O39" s="150"/>
      <c r="P39" s="159"/>
      <c r="Q39" s="160"/>
      <c r="R39" s="161"/>
      <c r="S39" s="149"/>
      <c r="T39" s="149"/>
      <c r="U39" s="149"/>
      <c r="V39" s="149"/>
      <c r="W39" s="149"/>
      <c r="X39" s="149"/>
      <c r="Y39" s="149"/>
      <c r="Z39" s="166"/>
      <c r="AA39" s="166"/>
      <c r="AB39" s="166"/>
      <c r="AC39" s="166"/>
      <c r="AD39" s="222"/>
      <c r="AE39" s="166"/>
      <c r="AF39" s="166"/>
      <c r="AG39" s="166"/>
      <c r="AH39" s="166"/>
      <c r="AI39" s="166"/>
      <c r="AJ39" s="166"/>
      <c r="AK39" s="166"/>
      <c r="AL39" s="166"/>
      <c r="AM39" s="166"/>
      <c r="AN39" s="166"/>
      <c r="AO39" s="166"/>
      <c r="AP39" s="166"/>
      <c r="AQ39" s="166"/>
      <c r="AR39" s="166"/>
      <c r="AS39" s="98"/>
    </row>
    <row r="40" spans="1:45" s="33" customFormat="1" ht="24.75" customHeight="1">
      <c r="A40" s="220"/>
      <c r="B40" s="303"/>
      <c r="C40" s="239" t="s">
        <v>637</v>
      </c>
      <c r="D40" s="220" t="s">
        <v>584</v>
      </c>
      <c r="E40" s="151" t="s">
        <v>638</v>
      </c>
      <c r="F40" s="152" t="s">
        <v>45</v>
      </c>
      <c r="G40" s="155">
        <v>20</v>
      </c>
      <c r="H40" s="154">
        <f t="shared" si="10"/>
        <v>0.19200000000000003</v>
      </c>
      <c r="I40" s="155">
        <v>4</v>
      </c>
      <c r="J40" s="155">
        <v>3</v>
      </c>
      <c r="K40" s="155">
        <f t="shared" si="11"/>
        <v>12</v>
      </c>
      <c r="L40" s="157">
        <f t="shared" ref="L40" si="16">I40/25*J40/50</f>
        <v>9.5999999999999992E-3</v>
      </c>
      <c r="M40" s="166"/>
      <c r="N40" s="150"/>
      <c r="O40" s="150"/>
      <c r="P40" s="159"/>
      <c r="Q40" s="160"/>
      <c r="R40" s="161"/>
      <c r="S40" s="149"/>
      <c r="T40" s="149"/>
      <c r="U40" s="149"/>
      <c r="V40" s="149"/>
      <c r="W40" s="149"/>
      <c r="X40" s="149"/>
      <c r="Y40" s="149"/>
      <c r="Z40" s="166"/>
      <c r="AA40" s="166"/>
      <c r="AB40" s="166"/>
      <c r="AC40" s="166"/>
      <c r="AD40" s="222"/>
      <c r="AE40" s="166"/>
      <c r="AF40" s="166"/>
      <c r="AG40" s="166"/>
      <c r="AH40" s="166"/>
      <c r="AI40" s="166"/>
      <c r="AJ40" s="166"/>
      <c r="AK40" s="166"/>
      <c r="AL40" s="166"/>
      <c r="AM40" s="166"/>
      <c r="AN40" s="166"/>
      <c r="AO40" s="166"/>
      <c r="AP40" s="166"/>
      <c r="AQ40" s="166"/>
      <c r="AR40" s="166"/>
      <c r="AS40" s="98"/>
    </row>
    <row r="41" spans="1:45" s="33" customFormat="1" ht="24.75" customHeight="1">
      <c r="A41" s="220"/>
      <c r="B41" s="220" t="s">
        <v>582</v>
      </c>
      <c r="C41" s="223"/>
      <c r="D41" s="220" t="s">
        <v>584</v>
      </c>
      <c r="E41" s="151" t="s">
        <v>204</v>
      </c>
      <c r="F41" s="152" t="s">
        <v>45</v>
      </c>
      <c r="G41" s="155">
        <v>20</v>
      </c>
      <c r="H41" s="154">
        <f t="shared" si="10"/>
        <v>0.19200000000000003</v>
      </c>
      <c r="I41" s="155">
        <v>4</v>
      </c>
      <c r="J41" s="155">
        <v>3</v>
      </c>
      <c r="K41" s="155">
        <f t="shared" si="11"/>
        <v>12</v>
      </c>
      <c r="L41" s="157">
        <f t="shared" ref="L41" si="17">I41/25*J41/50</f>
        <v>9.5999999999999992E-3</v>
      </c>
      <c r="M41" s="166"/>
      <c r="N41" s="150"/>
      <c r="O41" s="150"/>
      <c r="P41" s="159"/>
      <c r="Q41" s="160"/>
      <c r="R41" s="161"/>
      <c r="S41" s="149"/>
      <c r="T41" s="149"/>
      <c r="U41" s="149"/>
      <c r="V41" s="149"/>
      <c r="W41" s="149"/>
      <c r="X41" s="149"/>
      <c r="Y41" s="149"/>
      <c r="Z41" s="166"/>
      <c r="AA41" s="166"/>
      <c r="AB41" s="166"/>
      <c r="AC41" s="166"/>
      <c r="AD41" s="222"/>
      <c r="AE41" s="166"/>
      <c r="AF41" s="166"/>
      <c r="AG41" s="166"/>
      <c r="AH41" s="166"/>
      <c r="AI41" s="166"/>
      <c r="AJ41" s="166"/>
      <c r="AK41" s="166"/>
      <c r="AL41" s="166"/>
      <c r="AM41" s="166"/>
      <c r="AN41" s="166"/>
      <c r="AO41" s="166"/>
      <c r="AP41" s="166"/>
      <c r="AQ41" s="166"/>
      <c r="AR41" s="166"/>
      <c r="AS41" s="98"/>
    </row>
    <row r="42" spans="1:45" s="33" customFormat="1" ht="24.75" customHeight="1">
      <c r="A42" s="220"/>
      <c r="B42" s="302" t="s">
        <v>600</v>
      </c>
      <c r="C42" s="239" t="s">
        <v>639</v>
      </c>
      <c r="D42" s="220" t="s">
        <v>584</v>
      </c>
      <c r="E42" s="151" t="s">
        <v>640</v>
      </c>
      <c r="F42" s="152" t="s">
        <v>45</v>
      </c>
      <c r="G42" s="155">
        <v>20</v>
      </c>
      <c r="H42" s="154">
        <f t="shared" si="10"/>
        <v>0.19200000000000003</v>
      </c>
      <c r="I42" s="155">
        <v>4</v>
      </c>
      <c r="J42" s="155">
        <v>3</v>
      </c>
      <c r="K42" s="155">
        <f t="shared" si="11"/>
        <v>12</v>
      </c>
      <c r="L42" s="157">
        <f t="shared" ref="L42" si="18">I42/25*J42/50</f>
        <v>9.5999999999999992E-3</v>
      </c>
      <c r="M42" s="166"/>
      <c r="N42" s="150"/>
      <c r="O42" s="150"/>
      <c r="P42" s="159"/>
      <c r="Q42" s="160"/>
      <c r="R42" s="161"/>
      <c r="S42" s="149"/>
      <c r="T42" s="149"/>
      <c r="U42" s="149"/>
      <c r="V42" s="149"/>
      <c r="W42" s="149"/>
      <c r="X42" s="149"/>
      <c r="Y42" s="149"/>
      <c r="Z42" s="166"/>
      <c r="AA42" s="166"/>
      <c r="AB42" s="166"/>
      <c r="AC42" s="166"/>
      <c r="AD42" s="222"/>
      <c r="AE42" s="166"/>
      <c r="AF42" s="166"/>
      <c r="AG42" s="166"/>
      <c r="AH42" s="166"/>
      <c r="AI42" s="166"/>
      <c r="AJ42" s="166"/>
      <c r="AK42" s="166"/>
      <c r="AL42" s="166"/>
      <c r="AM42" s="166"/>
      <c r="AN42" s="166"/>
      <c r="AO42" s="166"/>
      <c r="AP42" s="166"/>
      <c r="AQ42" s="166"/>
      <c r="AR42" s="166"/>
      <c r="AS42" s="98"/>
    </row>
    <row r="43" spans="1:45" s="33" customFormat="1" ht="24.75" customHeight="1">
      <c r="A43" s="220"/>
      <c r="B43" s="303"/>
      <c r="C43" s="239" t="s">
        <v>641</v>
      </c>
      <c r="D43" s="220" t="s">
        <v>584</v>
      </c>
      <c r="E43" s="151" t="s">
        <v>210</v>
      </c>
      <c r="F43" s="152" t="s">
        <v>45</v>
      </c>
      <c r="G43" s="155">
        <v>20</v>
      </c>
      <c r="H43" s="154">
        <f t="shared" si="10"/>
        <v>0.19200000000000003</v>
      </c>
      <c r="I43" s="155">
        <v>4</v>
      </c>
      <c r="J43" s="155">
        <v>3</v>
      </c>
      <c r="K43" s="155">
        <f t="shared" si="11"/>
        <v>12</v>
      </c>
      <c r="L43" s="157">
        <f t="shared" ref="L43" si="19">I43/25*J43/50</f>
        <v>9.5999999999999992E-3</v>
      </c>
      <c r="M43" s="166"/>
      <c r="N43" s="150"/>
      <c r="O43" s="150"/>
      <c r="P43" s="159"/>
      <c r="Q43" s="160"/>
      <c r="R43" s="161"/>
      <c r="S43" s="149"/>
      <c r="T43" s="149"/>
      <c r="U43" s="149"/>
      <c r="V43" s="149"/>
      <c r="W43" s="149"/>
      <c r="X43" s="149"/>
      <c r="Y43" s="149"/>
      <c r="Z43" s="166"/>
      <c r="AA43" s="166"/>
      <c r="AB43" s="166"/>
      <c r="AC43" s="166"/>
      <c r="AD43" s="222"/>
      <c r="AE43" s="166"/>
      <c r="AF43" s="166"/>
      <c r="AG43" s="166"/>
      <c r="AH43" s="166"/>
      <c r="AI43" s="166"/>
      <c r="AJ43" s="166"/>
      <c r="AK43" s="166"/>
      <c r="AL43" s="166"/>
      <c r="AM43" s="166"/>
      <c r="AN43" s="166"/>
      <c r="AO43" s="166"/>
      <c r="AP43" s="166"/>
      <c r="AQ43" s="166"/>
      <c r="AR43" s="166"/>
      <c r="AS43" s="98"/>
    </row>
    <row r="44" spans="1:45" s="33" customFormat="1" ht="24.95" customHeight="1">
      <c r="A44" s="220"/>
      <c r="B44" s="220" t="s">
        <v>582</v>
      </c>
      <c r="C44" s="223"/>
      <c r="D44" s="220" t="s">
        <v>584</v>
      </c>
      <c r="E44" s="151" t="s">
        <v>213</v>
      </c>
      <c r="F44" s="152" t="s">
        <v>45</v>
      </c>
      <c r="G44" s="155">
        <v>20</v>
      </c>
      <c r="H44" s="154">
        <f t="shared" si="10"/>
        <v>0.19200000000000003</v>
      </c>
      <c r="I44" s="155">
        <v>4</v>
      </c>
      <c r="J44" s="155">
        <v>3</v>
      </c>
      <c r="K44" s="155">
        <f t="shared" si="11"/>
        <v>12</v>
      </c>
      <c r="L44" s="157">
        <f t="shared" ref="L44" si="20">I44/25*J44/50</f>
        <v>9.5999999999999992E-3</v>
      </c>
      <c r="M44" s="166"/>
      <c r="N44" s="150"/>
      <c r="O44" s="150"/>
      <c r="P44" s="159"/>
      <c r="Q44" s="160"/>
      <c r="R44" s="161"/>
      <c r="S44" s="149"/>
      <c r="T44" s="149"/>
      <c r="U44" s="149"/>
      <c r="V44" s="149"/>
      <c r="W44" s="149"/>
      <c r="X44" s="149"/>
      <c r="Y44" s="149"/>
      <c r="Z44" s="166"/>
      <c r="AA44" s="166"/>
      <c r="AB44" s="166"/>
      <c r="AC44" s="166"/>
      <c r="AD44" s="222"/>
      <c r="AE44" s="166"/>
      <c r="AF44" s="166"/>
      <c r="AG44" s="166"/>
      <c r="AH44" s="166"/>
      <c r="AI44" s="166"/>
      <c r="AJ44" s="166"/>
      <c r="AK44" s="166"/>
      <c r="AL44" s="166"/>
      <c r="AM44" s="166"/>
      <c r="AN44" s="166"/>
      <c r="AO44" s="166"/>
      <c r="AP44" s="166"/>
      <c r="AQ44" s="166"/>
      <c r="AR44" s="166"/>
      <c r="AS44" s="98"/>
    </row>
    <row r="45" spans="1:45" s="33" customFormat="1" ht="24.95" customHeight="1">
      <c r="A45" s="220"/>
      <c r="B45" s="302" t="s">
        <v>600</v>
      </c>
      <c r="C45" s="239" t="s">
        <v>642</v>
      </c>
      <c r="D45" s="220" t="s">
        <v>584</v>
      </c>
      <c r="E45" s="151" t="s">
        <v>214</v>
      </c>
      <c r="F45" s="152" t="s">
        <v>45</v>
      </c>
      <c r="G45" s="155">
        <v>20</v>
      </c>
      <c r="H45" s="154">
        <f t="shared" si="10"/>
        <v>0.19200000000000003</v>
      </c>
      <c r="I45" s="155">
        <v>4</v>
      </c>
      <c r="J45" s="155">
        <v>3</v>
      </c>
      <c r="K45" s="155">
        <f t="shared" si="11"/>
        <v>12</v>
      </c>
      <c r="L45" s="157">
        <f t="shared" ref="L45" si="21">I45/25*J45/50</f>
        <v>9.5999999999999992E-3</v>
      </c>
      <c r="M45" s="166"/>
      <c r="N45" s="150"/>
      <c r="O45" s="150"/>
      <c r="P45" s="159"/>
      <c r="Q45" s="160"/>
      <c r="R45" s="161"/>
      <c r="S45" s="149"/>
      <c r="T45" s="149"/>
      <c r="U45" s="149"/>
      <c r="V45" s="149"/>
      <c r="W45" s="149"/>
      <c r="X45" s="149"/>
      <c r="Y45" s="149"/>
      <c r="Z45" s="166"/>
      <c r="AA45" s="166"/>
      <c r="AB45" s="166"/>
      <c r="AC45" s="166"/>
      <c r="AD45" s="222"/>
      <c r="AE45" s="166"/>
      <c r="AF45" s="166"/>
      <c r="AG45" s="166"/>
      <c r="AH45" s="166"/>
      <c r="AI45" s="166"/>
      <c r="AJ45" s="166"/>
      <c r="AK45" s="166"/>
      <c r="AL45" s="166"/>
      <c r="AM45" s="166"/>
      <c r="AN45" s="166"/>
      <c r="AO45" s="166"/>
      <c r="AP45" s="166"/>
      <c r="AQ45" s="166"/>
      <c r="AR45" s="166"/>
      <c r="AS45" s="98"/>
    </row>
    <row r="46" spans="1:45" s="33" customFormat="1" ht="24.95" customHeight="1">
      <c r="A46" s="220"/>
      <c r="B46" s="303"/>
      <c r="C46" s="239" t="s">
        <v>643</v>
      </c>
      <c r="D46" s="220" t="s">
        <v>584</v>
      </c>
      <c r="E46" s="151" t="s">
        <v>220</v>
      </c>
      <c r="F46" s="152" t="s">
        <v>45</v>
      </c>
      <c r="G46" s="155">
        <v>20</v>
      </c>
      <c r="H46" s="154">
        <f t="shared" si="10"/>
        <v>0.19200000000000003</v>
      </c>
      <c r="I46" s="155">
        <v>4</v>
      </c>
      <c r="J46" s="155">
        <v>3</v>
      </c>
      <c r="K46" s="155">
        <f t="shared" si="11"/>
        <v>12</v>
      </c>
      <c r="L46" s="157">
        <f t="shared" ref="L46" si="22">I46/25*J46/50</f>
        <v>9.5999999999999992E-3</v>
      </c>
      <c r="M46" s="166"/>
      <c r="N46" s="150"/>
      <c r="O46" s="150"/>
      <c r="P46" s="159"/>
      <c r="Q46" s="160"/>
      <c r="R46" s="161"/>
      <c r="S46" s="149"/>
      <c r="T46" s="149"/>
      <c r="U46" s="149"/>
      <c r="V46" s="149"/>
      <c r="W46" s="149"/>
      <c r="X46" s="149"/>
      <c r="Y46" s="149"/>
      <c r="Z46" s="166"/>
      <c r="AA46" s="166"/>
      <c r="AB46" s="166"/>
      <c r="AC46" s="166"/>
      <c r="AD46" s="222"/>
      <c r="AE46" s="166"/>
      <c r="AF46" s="166"/>
      <c r="AG46" s="166"/>
      <c r="AH46" s="166"/>
      <c r="AI46" s="166"/>
      <c r="AJ46" s="166"/>
      <c r="AK46" s="166"/>
      <c r="AL46" s="166"/>
      <c r="AM46" s="166"/>
      <c r="AN46" s="166"/>
      <c r="AO46" s="166"/>
      <c r="AP46" s="166"/>
      <c r="AQ46" s="166"/>
      <c r="AR46" s="166"/>
      <c r="AS46" s="98"/>
    </row>
    <row r="47" spans="1:45" s="33" customFormat="1" ht="24.95" customHeight="1">
      <c r="A47" s="220"/>
      <c r="B47" s="220" t="s">
        <v>582</v>
      </c>
      <c r="C47" s="223"/>
      <c r="D47" s="220" t="s">
        <v>584</v>
      </c>
      <c r="E47" s="151" t="s">
        <v>644</v>
      </c>
      <c r="F47" s="152" t="s">
        <v>45</v>
      </c>
      <c r="G47" s="155">
        <v>20</v>
      </c>
      <c r="H47" s="154">
        <f t="shared" si="10"/>
        <v>0.19200000000000003</v>
      </c>
      <c r="I47" s="155">
        <v>4</v>
      </c>
      <c r="J47" s="155">
        <v>3</v>
      </c>
      <c r="K47" s="155">
        <f t="shared" si="11"/>
        <v>12</v>
      </c>
      <c r="L47" s="157">
        <f t="shared" ref="L47" si="23">I47/25*J47/50</f>
        <v>9.5999999999999992E-3</v>
      </c>
      <c r="M47" s="166"/>
      <c r="N47" s="150"/>
      <c r="O47" s="150"/>
      <c r="P47" s="159"/>
      <c r="Q47" s="160"/>
      <c r="R47" s="161"/>
      <c r="S47" s="149"/>
      <c r="T47" s="149"/>
      <c r="U47" s="149"/>
      <c r="V47" s="149"/>
      <c r="W47" s="149"/>
      <c r="X47" s="149"/>
      <c r="Y47" s="149"/>
      <c r="Z47" s="166"/>
      <c r="AA47" s="166"/>
      <c r="AB47" s="166"/>
      <c r="AC47" s="166"/>
      <c r="AD47" s="222"/>
      <c r="AE47" s="166"/>
      <c r="AF47" s="166"/>
      <c r="AG47" s="166"/>
      <c r="AH47" s="166"/>
      <c r="AI47" s="166"/>
      <c r="AJ47" s="166"/>
      <c r="AK47" s="166"/>
      <c r="AL47" s="166"/>
      <c r="AM47" s="166"/>
      <c r="AN47" s="166"/>
      <c r="AO47" s="166"/>
      <c r="AP47" s="166"/>
      <c r="AQ47" s="166"/>
      <c r="AR47" s="166"/>
      <c r="AS47" s="98"/>
    </row>
    <row r="48" spans="1:45" s="33" customFormat="1" ht="24.95" customHeight="1">
      <c r="A48" s="220"/>
      <c r="B48" s="302" t="s">
        <v>645</v>
      </c>
      <c r="C48" s="239" t="s">
        <v>646</v>
      </c>
      <c r="D48" s="220" t="s">
        <v>584</v>
      </c>
      <c r="E48" s="151"/>
      <c r="F48" s="152"/>
      <c r="G48" s="155"/>
      <c r="H48" s="154"/>
      <c r="I48" s="155"/>
      <c r="J48" s="156"/>
      <c r="K48" s="155"/>
      <c r="L48" s="157"/>
      <c r="M48" s="166"/>
      <c r="N48" s="150"/>
      <c r="O48" s="150"/>
      <c r="P48" s="159"/>
      <c r="Q48" s="160"/>
      <c r="R48" s="161"/>
      <c r="S48" s="149"/>
      <c r="T48" s="149"/>
      <c r="U48" s="149"/>
      <c r="V48" s="149"/>
      <c r="W48" s="149"/>
      <c r="X48" s="149"/>
      <c r="Y48" s="149"/>
      <c r="Z48" s="166"/>
      <c r="AA48" s="166"/>
      <c r="AB48" s="166"/>
      <c r="AC48" s="166"/>
      <c r="AD48" s="222"/>
      <c r="AE48" s="166"/>
      <c r="AF48" s="166"/>
      <c r="AG48" s="166"/>
      <c r="AH48" s="166"/>
      <c r="AI48" s="166"/>
      <c r="AJ48" s="166"/>
      <c r="AK48" s="166"/>
      <c r="AL48" s="166"/>
      <c r="AM48" s="166"/>
      <c r="AN48" s="166"/>
      <c r="AO48" s="166"/>
      <c r="AP48" s="166"/>
      <c r="AQ48" s="166"/>
      <c r="AR48" s="166"/>
      <c r="AS48" s="98"/>
    </row>
    <row r="49" spans="1:45" s="33" customFormat="1" ht="24.95" customHeight="1">
      <c r="A49" s="220"/>
      <c r="B49" s="306"/>
      <c r="C49" s="239" t="s">
        <v>647</v>
      </c>
      <c r="D49" s="220" t="s">
        <v>584</v>
      </c>
      <c r="E49" s="151"/>
      <c r="F49" s="152"/>
      <c r="G49" s="155"/>
      <c r="H49" s="154"/>
      <c r="I49" s="155"/>
      <c r="J49" s="156"/>
      <c r="K49" s="155"/>
      <c r="L49" s="157"/>
      <c r="M49" s="166"/>
      <c r="N49" s="150"/>
      <c r="O49" s="150"/>
      <c r="P49" s="159"/>
      <c r="Q49" s="160"/>
      <c r="R49" s="161"/>
      <c r="S49" s="149"/>
      <c r="T49" s="149"/>
      <c r="U49" s="149"/>
      <c r="V49" s="149"/>
      <c r="W49" s="149"/>
      <c r="X49" s="149"/>
      <c r="Y49" s="149"/>
      <c r="Z49" s="166"/>
      <c r="AA49" s="166"/>
      <c r="AB49" s="166"/>
      <c r="AC49" s="166"/>
      <c r="AD49" s="222"/>
      <c r="AE49" s="166"/>
      <c r="AF49" s="166"/>
      <c r="AG49" s="166"/>
      <c r="AH49" s="166"/>
      <c r="AI49" s="166"/>
      <c r="AJ49" s="166"/>
      <c r="AK49" s="166"/>
      <c r="AL49" s="166"/>
      <c r="AM49" s="166"/>
      <c r="AN49" s="166"/>
      <c r="AO49" s="166"/>
      <c r="AP49" s="166"/>
      <c r="AQ49" s="166"/>
      <c r="AR49" s="166"/>
      <c r="AS49" s="98"/>
    </row>
    <row r="50" spans="1:45" s="33" customFormat="1" ht="24.95" customHeight="1">
      <c r="A50" s="220"/>
      <c r="B50" s="306"/>
      <c r="C50" s="239" t="s">
        <v>648</v>
      </c>
      <c r="D50" s="220" t="s">
        <v>584</v>
      </c>
      <c r="E50" s="151"/>
      <c r="F50" s="152"/>
      <c r="G50" s="155"/>
      <c r="H50" s="154"/>
      <c r="I50" s="155"/>
      <c r="J50" s="156"/>
      <c r="K50" s="155"/>
      <c r="L50" s="157"/>
      <c r="M50" s="166"/>
      <c r="N50" s="150"/>
      <c r="O50" s="150"/>
      <c r="P50" s="159"/>
      <c r="Q50" s="160"/>
      <c r="R50" s="161"/>
      <c r="S50" s="149"/>
      <c r="T50" s="149"/>
      <c r="U50" s="149"/>
      <c r="V50" s="149"/>
      <c r="W50" s="149"/>
      <c r="X50" s="149"/>
      <c r="Y50" s="149"/>
      <c r="Z50" s="166"/>
      <c r="AA50" s="166"/>
      <c r="AB50" s="166"/>
      <c r="AC50" s="166"/>
      <c r="AD50" s="222"/>
      <c r="AE50" s="166"/>
      <c r="AF50" s="166"/>
      <c r="AG50" s="166"/>
      <c r="AH50" s="166"/>
      <c r="AI50" s="166"/>
      <c r="AJ50" s="166"/>
      <c r="AK50" s="166"/>
      <c r="AL50" s="166"/>
      <c r="AM50" s="166"/>
      <c r="AN50" s="166"/>
      <c r="AO50" s="166"/>
      <c r="AP50" s="166"/>
      <c r="AQ50" s="166"/>
      <c r="AR50" s="166"/>
      <c r="AS50" s="98"/>
    </row>
    <row r="51" spans="1:45" s="33" customFormat="1" ht="24.95" customHeight="1">
      <c r="A51" s="220"/>
      <c r="B51" s="306"/>
      <c r="C51" s="239" t="s">
        <v>649</v>
      </c>
      <c r="D51" s="220" t="s">
        <v>584</v>
      </c>
      <c r="E51" s="151"/>
      <c r="F51" s="152"/>
      <c r="G51" s="155"/>
      <c r="H51" s="154"/>
      <c r="I51" s="155"/>
      <c r="J51" s="156"/>
      <c r="K51" s="155"/>
      <c r="L51" s="157"/>
      <c r="M51" s="166"/>
      <c r="N51" s="150"/>
      <c r="O51" s="150"/>
      <c r="P51" s="159"/>
      <c r="Q51" s="160"/>
      <c r="R51" s="161"/>
      <c r="S51" s="149"/>
      <c r="T51" s="149"/>
      <c r="U51" s="149"/>
      <c r="V51" s="149"/>
      <c r="W51" s="149"/>
      <c r="X51" s="149"/>
      <c r="Y51" s="149"/>
      <c r="Z51" s="166"/>
      <c r="AA51" s="166"/>
      <c r="AB51" s="166"/>
      <c r="AC51" s="166"/>
      <c r="AD51" s="222"/>
      <c r="AE51" s="166"/>
      <c r="AF51" s="166"/>
      <c r="AG51" s="166"/>
      <c r="AH51" s="166"/>
      <c r="AI51" s="166"/>
      <c r="AJ51" s="166"/>
      <c r="AK51" s="166"/>
      <c r="AL51" s="166"/>
      <c r="AM51" s="166"/>
      <c r="AN51" s="166"/>
      <c r="AO51" s="166"/>
      <c r="AP51" s="166"/>
      <c r="AQ51" s="166"/>
      <c r="AR51" s="166"/>
      <c r="AS51" s="98"/>
    </row>
    <row r="52" spans="1:45" s="33" customFormat="1" ht="24.95" customHeight="1">
      <c r="A52" s="220"/>
      <c r="B52" s="306"/>
      <c r="C52" s="239" t="s">
        <v>650</v>
      </c>
      <c r="D52" s="220" t="s">
        <v>584</v>
      </c>
      <c r="E52" s="151"/>
      <c r="F52" s="152"/>
      <c r="G52" s="155"/>
      <c r="H52" s="154"/>
      <c r="I52" s="155"/>
      <c r="J52" s="156"/>
      <c r="K52" s="155"/>
      <c r="L52" s="157"/>
      <c r="M52" s="166"/>
      <c r="N52" s="150"/>
      <c r="O52" s="150"/>
      <c r="P52" s="159"/>
      <c r="Q52" s="160"/>
      <c r="R52" s="161"/>
      <c r="S52" s="149"/>
      <c r="T52" s="149"/>
      <c r="U52" s="149"/>
      <c r="V52" s="149"/>
      <c r="W52" s="149"/>
      <c r="X52" s="149"/>
      <c r="Y52" s="149"/>
      <c r="Z52" s="166"/>
      <c r="AA52" s="166"/>
      <c r="AB52" s="166"/>
      <c r="AC52" s="166"/>
      <c r="AD52" s="222"/>
      <c r="AE52" s="166"/>
      <c r="AF52" s="166"/>
      <c r="AG52" s="166"/>
      <c r="AH52" s="166"/>
      <c r="AI52" s="166"/>
      <c r="AJ52" s="166"/>
      <c r="AK52" s="166"/>
      <c r="AL52" s="166"/>
      <c r="AM52" s="166"/>
      <c r="AN52" s="166"/>
      <c r="AO52" s="166"/>
      <c r="AP52" s="166"/>
      <c r="AQ52" s="166"/>
      <c r="AR52" s="166"/>
      <c r="AS52" s="98"/>
    </row>
    <row r="53" spans="1:45" s="33" customFormat="1" ht="24.95" customHeight="1">
      <c r="A53" s="220"/>
      <c r="B53" s="306"/>
      <c r="C53" s="239" t="s">
        <v>651</v>
      </c>
      <c r="D53" s="220" t="s">
        <v>584</v>
      </c>
      <c r="E53" s="151"/>
      <c r="F53" s="152"/>
      <c r="G53" s="155"/>
      <c r="H53" s="154"/>
      <c r="I53" s="155"/>
      <c r="J53" s="156"/>
      <c r="K53" s="155"/>
      <c r="L53" s="157"/>
      <c r="M53" s="166"/>
      <c r="N53" s="150"/>
      <c r="O53" s="150"/>
      <c r="P53" s="159"/>
      <c r="Q53" s="160"/>
      <c r="R53" s="161"/>
      <c r="S53" s="149"/>
      <c r="T53" s="149"/>
      <c r="U53" s="149"/>
      <c r="V53" s="149"/>
      <c r="W53" s="149"/>
      <c r="X53" s="149"/>
      <c r="Y53" s="149"/>
      <c r="Z53" s="166"/>
      <c r="AA53" s="166"/>
      <c r="AB53" s="166"/>
      <c r="AC53" s="166"/>
      <c r="AD53" s="222"/>
      <c r="AE53" s="166"/>
      <c r="AF53" s="166"/>
      <c r="AG53" s="166"/>
      <c r="AH53" s="166"/>
      <c r="AI53" s="166"/>
      <c r="AJ53" s="166"/>
      <c r="AK53" s="166"/>
      <c r="AL53" s="166"/>
      <c r="AM53" s="166"/>
      <c r="AN53" s="166"/>
      <c r="AO53" s="166"/>
      <c r="AP53" s="166"/>
      <c r="AQ53" s="166"/>
      <c r="AR53" s="166"/>
      <c r="AS53" s="98"/>
    </row>
    <row r="54" spans="1:45" s="33" customFormat="1" ht="24.95" customHeight="1">
      <c r="A54" s="220"/>
      <c r="B54" s="306"/>
      <c r="C54" s="239" t="s">
        <v>652</v>
      </c>
      <c r="D54" s="220" t="s">
        <v>584</v>
      </c>
      <c r="E54" s="151"/>
      <c r="F54" s="152"/>
      <c r="G54" s="155"/>
      <c r="H54" s="154"/>
      <c r="I54" s="155"/>
      <c r="J54" s="156"/>
      <c r="K54" s="155"/>
      <c r="L54" s="157"/>
      <c r="M54" s="166"/>
      <c r="N54" s="150"/>
      <c r="O54" s="150"/>
      <c r="P54" s="159"/>
      <c r="Q54" s="160"/>
      <c r="R54" s="161"/>
      <c r="S54" s="149"/>
      <c r="T54" s="149"/>
      <c r="U54" s="149"/>
      <c r="V54" s="149"/>
      <c r="W54" s="149"/>
      <c r="X54" s="149"/>
      <c r="Y54" s="149"/>
      <c r="Z54" s="166"/>
      <c r="AA54" s="166"/>
      <c r="AB54" s="166"/>
      <c r="AC54" s="166"/>
      <c r="AD54" s="222"/>
      <c r="AE54" s="166"/>
      <c r="AF54" s="166"/>
      <c r="AG54" s="166"/>
      <c r="AH54" s="166"/>
      <c r="AI54" s="166"/>
      <c r="AJ54" s="166"/>
      <c r="AK54" s="166"/>
      <c r="AL54" s="166"/>
      <c r="AM54" s="166"/>
      <c r="AN54" s="166"/>
      <c r="AO54" s="166"/>
      <c r="AP54" s="166"/>
      <c r="AQ54" s="166"/>
      <c r="AR54" s="166"/>
      <c r="AS54" s="98"/>
    </row>
    <row r="55" spans="1:45" s="33" customFormat="1" ht="24.95" customHeight="1">
      <c r="A55" s="220"/>
      <c r="B55" s="306"/>
      <c r="C55" s="239" t="s">
        <v>653</v>
      </c>
      <c r="D55" s="220" t="s">
        <v>584</v>
      </c>
      <c r="E55" s="151"/>
      <c r="F55" s="152"/>
      <c r="G55" s="155"/>
      <c r="H55" s="154"/>
      <c r="I55" s="155"/>
      <c r="J55" s="156"/>
      <c r="K55" s="155"/>
      <c r="L55" s="157"/>
      <c r="M55" s="166"/>
      <c r="N55" s="150"/>
      <c r="O55" s="150"/>
      <c r="P55" s="159"/>
      <c r="Q55" s="160"/>
      <c r="R55" s="161"/>
      <c r="S55" s="149"/>
      <c r="T55" s="149"/>
      <c r="U55" s="149"/>
      <c r="V55" s="149"/>
      <c r="W55" s="149"/>
      <c r="X55" s="149"/>
      <c r="Y55" s="149"/>
      <c r="Z55" s="166"/>
      <c r="AA55" s="166"/>
      <c r="AB55" s="166"/>
      <c r="AC55" s="166"/>
      <c r="AD55" s="222"/>
      <c r="AE55" s="166"/>
      <c r="AF55" s="166"/>
      <c r="AG55" s="166"/>
      <c r="AH55" s="166"/>
      <c r="AI55" s="166"/>
      <c r="AJ55" s="166"/>
      <c r="AK55" s="166"/>
      <c r="AL55" s="166"/>
      <c r="AM55" s="166"/>
      <c r="AN55" s="166"/>
      <c r="AO55" s="166"/>
      <c r="AP55" s="166"/>
      <c r="AQ55" s="166"/>
      <c r="AR55" s="166"/>
      <c r="AS55" s="98"/>
    </row>
    <row r="56" spans="1:45" s="33" customFormat="1" ht="24.95" customHeight="1">
      <c r="A56" s="220"/>
      <c r="B56" s="306"/>
      <c r="C56" s="239" t="s">
        <v>654</v>
      </c>
      <c r="D56" s="220" t="s">
        <v>584</v>
      </c>
      <c r="E56" s="151"/>
      <c r="F56" s="152"/>
      <c r="G56" s="155"/>
      <c r="H56" s="154"/>
      <c r="I56" s="155"/>
      <c r="J56" s="156"/>
      <c r="K56" s="155"/>
      <c r="L56" s="157"/>
      <c r="M56" s="166"/>
      <c r="N56" s="150"/>
      <c r="O56" s="150"/>
      <c r="P56" s="159"/>
      <c r="Q56" s="160"/>
      <c r="R56" s="161"/>
      <c r="S56" s="149"/>
      <c r="T56" s="149"/>
      <c r="U56" s="149"/>
      <c r="V56" s="149"/>
      <c r="W56" s="149"/>
      <c r="X56" s="149"/>
      <c r="Y56" s="149"/>
      <c r="Z56" s="166"/>
      <c r="AA56" s="166"/>
      <c r="AB56" s="166"/>
      <c r="AC56" s="166"/>
      <c r="AD56" s="222"/>
      <c r="AE56" s="166"/>
      <c r="AF56" s="166"/>
      <c r="AG56" s="166"/>
      <c r="AH56" s="166"/>
      <c r="AI56" s="166"/>
      <c r="AJ56" s="166"/>
      <c r="AK56" s="166"/>
      <c r="AL56" s="166"/>
      <c r="AM56" s="166"/>
      <c r="AN56" s="166"/>
      <c r="AO56" s="166"/>
      <c r="AP56" s="166"/>
      <c r="AQ56" s="166"/>
      <c r="AR56" s="166"/>
      <c r="AS56" s="98"/>
    </row>
    <row r="57" spans="1:45" s="33" customFormat="1" ht="24.95" customHeight="1">
      <c r="A57" s="220"/>
      <c r="B57" s="306"/>
      <c r="C57" s="239" t="s">
        <v>655</v>
      </c>
      <c r="D57" s="220" t="s">
        <v>584</v>
      </c>
      <c r="E57" s="151"/>
      <c r="F57" s="152"/>
      <c r="G57" s="155"/>
      <c r="H57" s="154"/>
      <c r="I57" s="155"/>
      <c r="J57" s="156"/>
      <c r="K57" s="155"/>
      <c r="L57" s="157"/>
      <c r="M57" s="166"/>
      <c r="N57" s="150"/>
      <c r="O57" s="150"/>
      <c r="P57" s="159"/>
      <c r="Q57" s="160"/>
      <c r="R57" s="161"/>
      <c r="S57" s="149"/>
      <c r="T57" s="149"/>
      <c r="U57" s="149"/>
      <c r="V57" s="149"/>
      <c r="W57" s="149"/>
      <c r="X57" s="149"/>
      <c r="Y57" s="149"/>
      <c r="Z57" s="166"/>
      <c r="AA57" s="166"/>
      <c r="AB57" s="166"/>
      <c r="AC57" s="166"/>
      <c r="AD57" s="222"/>
      <c r="AE57" s="166"/>
      <c r="AF57" s="166"/>
      <c r="AG57" s="166"/>
      <c r="AH57" s="166"/>
      <c r="AI57" s="166"/>
      <c r="AJ57" s="166"/>
      <c r="AK57" s="166"/>
      <c r="AL57" s="166"/>
      <c r="AM57" s="166"/>
      <c r="AN57" s="166"/>
      <c r="AO57" s="166"/>
      <c r="AP57" s="166"/>
      <c r="AQ57" s="166"/>
      <c r="AR57" s="166"/>
      <c r="AS57" s="98"/>
    </row>
    <row r="58" spans="1:45" s="33" customFormat="1" ht="24.95" customHeight="1">
      <c r="A58" s="220"/>
      <c r="B58" s="306"/>
      <c r="C58" s="239" t="s">
        <v>656</v>
      </c>
      <c r="D58" s="220" t="s">
        <v>584</v>
      </c>
      <c r="E58" s="151"/>
      <c r="F58" s="152"/>
      <c r="G58" s="155"/>
      <c r="H58" s="154"/>
      <c r="I58" s="155"/>
      <c r="J58" s="156"/>
      <c r="K58" s="155"/>
      <c r="L58" s="157"/>
      <c r="M58" s="166"/>
      <c r="N58" s="150"/>
      <c r="O58" s="150"/>
      <c r="P58" s="159"/>
      <c r="Q58" s="160"/>
      <c r="R58" s="161"/>
      <c r="S58" s="149"/>
      <c r="T58" s="149"/>
      <c r="U58" s="149"/>
      <c r="V58" s="149"/>
      <c r="W58" s="149"/>
      <c r="X58" s="149"/>
      <c r="Y58" s="149"/>
      <c r="Z58" s="166"/>
      <c r="AA58" s="166"/>
      <c r="AB58" s="166"/>
      <c r="AC58" s="166"/>
      <c r="AD58" s="222"/>
      <c r="AE58" s="166"/>
      <c r="AF58" s="166"/>
      <c r="AG58" s="166"/>
      <c r="AH58" s="166"/>
      <c r="AI58" s="166"/>
      <c r="AJ58" s="166"/>
      <c r="AK58" s="166"/>
      <c r="AL58" s="166"/>
      <c r="AM58" s="166"/>
      <c r="AN58" s="166"/>
      <c r="AO58" s="166"/>
      <c r="AP58" s="166"/>
      <c r="AQ58" s="166"/>
      <c r="AR58" s="166"/>
      <c r="AS58" s="98"/>
    </row>
    <row r="59" spans="1:45" s="33" customFormat="1" ht="24.95" customHeight="1">
      <c r="A59" s="220"/>
      <c r="B59" s="306"/>
      <c r="C59" s="239" t="s">
        <v>657</v>
      </c>
      <c r="D59" s="220" t="s">
        <v>584</v>
      </c>
      <c r="E59" s="151"/>
      <c r="F59" s="152"/>
      <c r="G59" s="155"/>
      <c r="H59" s="154"/>
      <c r="I59" s="155"/>
      <c r="J59" s="156"/>
      <c r="K59" s="155"/>
      <c r="L59" s="157"/>
      <c r="M59" s="166"/>
      <c r="N59" s="150"/>
      <c r="O59" s="150"/>
      <c r="P59" s="159"/>
      <c r="Q59" s="160"/>
      <c r="R59" s="161"/>
      <c r="S59" s="149"/>
      <c r="T59" s="149"/>
      <c r="U59" s="149"/>
      <c r="V59" s="149"/>
      <c r="W59" s="149"/>
      <c r="X59" s="149"/>
      <c r="Y59" s="149"/>
      <c r="Z59" s="166"/>
      <c r="AA59" s="166"/>
      <c r="AB59" s="166"/>
      <c r="AC59" s="166"/>
      <c r="AD59" s="222"/>
      <c r="AE59" s="166"/>
      <c r="AF59" s="166"/>
      <c r="AG59" s="166"/>
      <c r="AH59" s="166"/>
      <c r="AI59" s="166"/>
      <c r="AJ59" s="166"/>
      <c r="AK59" s="166"/>
      <c r="AL59" s="166"/>
      <c r="AM59" s="166"/>
      <c r="AN59" s="166"/>
      <c r="AO59" s="166"/>
      <c r="AP59" s="166"/>
      <c r="AQ59" s="166"/>
      <c r="AR59" s="166"/>
      <c r="AS59" s="98"/>
    </row>
    <row r="60" spans="1:45" s="33" customFormat="1" ht="24.95" customHeight="1">
      <c r="A60" s="220"/>
      <c r="B60" s="306"/>
      <c r="C60" s="239" t="s">
        <v>585</v>
      </c>
      <c r="D60" s="220" t="s">
        <v>584</v>
      </c>
      <c r="E60" s="151"/>
      <c r="F60" s="152"/>
      <c r="G60" s="155"/>
      <c r="H60" s="154"/>
      <c r="I60" s="155"/>
      <c r="J60" s="156"/>
      <c r="K60" s="155"/>
      <c r="L60" s="157"/>
      <c r="M60" s="166"/>
      <c r="N60" s="150"/>
      <c r="O60" s="150"/>
      <c r="P60" s="159"/>
      <c r="Q60" s="160"/>
      <c r="R60" s="161"/>
      <c r="S60" s="149"/>
      <c r="T60" s="149"/>
      <c r="U60" s="149"/>
      <c r="V60" s="149"/>
      <c r="W60" s="149"/>
      <c r="X60" s="149"/>
      <c r="Y60" s="149"/>
      <c r="Z60" s="166"/>
      <c r="AA60" s="166"/>
      <c r="AB60" s="166"/>
      <c r="AC60" s="166"/>
      <c r="AD60" s="222"/>
      <c r="AE60" s="166"/>
      <c r="AF60" s="166"/>
      <c r="AG60" s="166"/>
      <c r="AH60" s="166"/>
      <c r="AI60" s="166"/>
      <c r="AJ60" s="166"/>
      <c r="AK60" s="166"/>
      <c r="AL60" s="166"/>
      <c r="AM60" s="166"/>
      <c r="AN60" s="166"/>
      <c r="AO60" s="166"/>
      <c r="AP60" s="166"/>
      <c r="AQ60" s="166"/>
      <c r="AR60" s="166"/>
      <c r="AS60" s="98"/>
    </row>
    <row r="61" spans="1:45" s="33" customFormat="1" ht="24.95" customHeight="1">
      <c r="A61" s="220"/>
      <c r="B61" s="306"/>
      <c r="C61" s="239" t="s">
        <v>586</v>
      </c>
      <c r="D61" s="220" t="s">
        <v>584</v>
      </c>
      <c r="E61" s="151"/>
      <c r="F61" s="152"/>
      <c r="G61" s="155"/>
      <c r="H61" s="154"/>
      <c r="I61" s="155"/>
      <c r="J61" s="156"/>
      <c r="K61" s="155"/>
      <c r="L61" s="157"/>
      <c r="M61" s="166"/>
      <c r="N61" s="150"/>
      <c r="O61" s="150"/>
      <c r="P61" s="159"/>
      <c r="Q61" s="160"/>
      <c r="R61" s="161"/>
      <c r="S61" s="149"/>
      <c r="T61" s="149"/>
      <c r="U61" s="149"/>
      <c r="V61" s="149"/>
      <c r="W61" s="149"/>
      <c r="X61" s="149"/>
      <c r="Y61" s="149"/>
      <c r="Z61" s="166"/>
      <c r="AA61" s="166"/>
      <c r="AB61" s="166"/>
      <c r="AC61" s="166"/>
      <c r="AD61" s="222"/>
      <c r="AE61" s="166"/>
      <c r="AF61" s="166"/>
      <c r="AG61" s="166"/>
      <c r="AH61" s="166"/>
      <c r="AI61" s="166"/>
      <c r="AJ61" s="166"/>
      <c r="AK61" s="166"/>
      <c r="AL61" s="166"/>
      <c r="AM61" s="166"/>
      <c r="AN61" s="166"/>
      <c r="AO61" s="166"/>
      <c r="AP61" s="166"/>
      <c r="AQ61" s="166"/>
      <c r="AR61" s="166"/>
      <c r="AS61" s="98"/>
    </row>
    <row r="62" spans="1:45" s="33" customFormat="1" ht="24.95" customHeight="1">
      <c r="A62" s="220"/>
      <c r="B62" s="306"/>
      <c r="C62" s="239" t="s">
        <v>587</v>
      </c>
      <c r="D62" s="220" t="s">
        <v>584</v>
      </c>
      <c r="E62" s="151"/>
      <c r="F62" s="152"/>
      <c r="G62" s="155"/>
      <c r="H62" s="154"/>
      <c r="I62" s="155"/>
      <c r="J62" s="156"/>
      <c r="K62" s="155"/>
      <c r="L62" s="157"/>
      <c r="M62" s="166"/>
      <c r="N62" s="150"/>
      <c r="O62" s="150"/>
      <c r="P62" s="159"/>
      <c r="Q62" s="160"/>
      <c r="R62" s="161"/>
      <c r="S62" s="149"/>
      <c r="T62" s="149"/>
      <c r="U62" s="149"/>
      <c r="V62" s="149"/>
      <c r="W62" s="149"/>
      <c r="X62" s="149"/>
      <c r="Y62" s="149"/>
      <c r="Z62" s="166"/>
      <c r="AA62" s="166"/>
      <c r="AB62" s="166"/>
      <c r="AC62" s="166"/>
      <c r="AD62" s="222"/>
      <c r="AE62" s="166"/>
      <c r="AF62" s="166"/>
      <c r="AG62" s="166"/>
      <c r="AH62" s="166"/>
      <c r="AI62" s="166"/>
      <c r="AJ62" s="166"/>
      <c r="AK62" s="166"/>
      <c r="AL62" s="166"/>
      <c r="AM62" s="166"/>
      <c r="AN62" s="166"/>
      <c r="AO62" s="166"/>
      <c r="AP62" s="166"/>
      <c r="AQ62" s="166"/>
      <c r="AR62" s="166"/>
      <c r="AS62" s="98"/>
    </row>
    <row r="63" spans="1:45" s="33" customFormat="1" ht="24.95" customHeight="1">
      <c r="A63" s="220"/>
      <c r="B63" s="303"/>
      <c r="C63" s="239" t="s">
        <v>588</v>
      </c>
      <c r="D63" s="220" t="s">
        <v>584</v>
      </c>
      <c r="E63" s="151"/>
      <c r="F63" s="152"/>
      <c r="G63" s="155"/>
      <c r="H63" s="154"/>
      <c r="I63" s="155"/>
      <c r="J63" s="156"/>
      <c r="K63" s="155"/>
      <c r="L63" s="157"/>
      <c r="M63" s="166"/>
      <c r="N63" s="150"/>
      <c r="O63" s="150"/>
      <c r="P63" s="159"/>
      <c r="Q63" s="160"/>
      <c r="R63" s="161"/>
      <c r="S63" s="149"/>
      <c r="T63" s="149"/>
      <c r="U63" s="149"/>
      <c r="V63" s="149"/>
      <c r="W63" s="149"/>
      <c r="X63" s="149"/>
      <c r="Y63" s="149"/>
      <c r="Z63" s="166"/>
      <c r="AA63" s="166"/>
      <c r="AB63" s="166"/>
      <c r="AC63" s="166"/>
      <c r="AD63" s="222"/>
      <c r="AE63" s="166"/>
      <c r="AF63" s="166"/>
      <c r="AG63" s="166"/>
      <c r="AH63" s="166"/>
      <c r="AI63" s="166"/>
      <c r="AJ63" s="166"/>
      <c r="AK63" s="166"/>
      <c r="AL63" s="166"/>
      <c r="AM63" s="166"/>
      <c r="AN63" s="166"/>
      <c r="AO63" s="166"/>
      <c r="AP63" s="166"/>
      <c r="AQ63" s="166"/>
      <c r="AR63" s="166"/>
      <c r="AS63" s="98"/>
    </row>
    <row r="64" spans="1:45" s="33" customFormat="1" ht="24.95" customHeight="1">
      <c r="A64" s="220"/>
      <c r="B64" s="302" t="s">
        <v>582</v>
      </c>
      <c r="C64" s="223"/>
      <c r="D64" s="220" t="s">
        <v>584</v>
      </c>
      <c r="E64" s="151" t="s">
        <v>224</v>
      </c>
      <c r="F64" s="152" t="s">
        <v>109</v>
      </c>
      <c r="G64" s="155">
        <v>20</v>
      </c>
      <c r="H64" s="154">
        <f>I64/25*G64*J64/50</f>
        <v>1.1519999999999999</v>
      </c>
      <c r="I64" s="155">
        <v>12</v>
      </c>
      <c r="J64" s="156">
        <v>6</v>
      </c>
      <c r="K64" s="155">
        <f>I64*J64</f>
        <v>72</v>
      </c>
      <c r="L64" s="157">
        <f t="shared" ref="L64:L65" si="24">I64/25*J64/50</f>
        <v>5.7599999999999998E-2</v>
      </c>
      <c r="M64" s="166"/>
      <c r="N64" s="150"/>
      <c r="O64" s="150"/>
      <c r="P64" s="159"/>
      <c r="Q64" s="160"/>
      <c r="R64" s="161"/>
      <c r="S64" s="149"/>
      <c r="T64" s="149"/>
      <c r="U64" s="149"/>
      <c r="V64" s="149"/>
      <c r="W64" s="149"/>
      <c r="X64" s="149"/>
      <c r="Y64" s="149"/>
      <c r="Z64" s="166"/>
      <c r="AA64" s="166"/>
      <c r="AB64" s="166"/>
      <c r="AC64" s="166"/>
      <c r="AD64" s="222"/>
      <c r="AE64" s="166"/>
      <c r="AF64" s="166"/>
      <c r="AG64" s="166"/>
      <c r="AH64" s="166"/>
      <c r="AI64" s="166"/>
      <c r="AJ64" s="166"/>
      <c r="AK64" s="166"/>
      <c r="AL64" s="166"/>
      <c r="AM64" s="166"/>
      <c r="AN64" s="166"/>
      <c r="AO64" s="166"/>
      <c r="AP64" s="166"/>
      <c r="AQ64" s="166"/>
      <c r="AR64" s="166"/>
      <c r="AS64" s="98"/>
    </row>
    <row r="65" spans="1:45" s="33" customFormat="1" ht="24.95" customHeight="1">
      <c r="A65" s="220"/>
      <c r="B65" s="306"/>
      <c r="C65" s="223"/>
      <c r="D65" s="220" t="s">
        <v>584</v>
      </c>
      <c r="E65" s="151" t="s">
        <v>225</v>
      </c>
      <c r="F65" s="152" t="s">
        <v>45</v>
      </c>
      <c r="G65" s="155">
        <v>20</v>
      </c>
      <c r="H65" s="154">
        <f>I65/25*G65*J65/50</f>
        <v>0.86399999999999988</v>
      </c>
      <c r="I65" s="155">
        <v>9</v>
      </c>
      <c r="J65" s="156">
        <v>6</v>
      </c>
      <c r="K65" s="155">
        <f>I65*J65</f>
        <v>54</v>
      </c>
      <c r="L65" s="157">
        <f t="shared" si="24"/>
        <v>4.3200000000000002E-2</v>
      </c>
      <c r="M65" s="166"/>
      <c r="N65" s="150"/>
      <c r="O65" s="150"/>
      <c r="P65" s="159"/>
      <c r="Q65" s="160"/>
      <c r="R65" s="161"/>
      <c r="S65" s="149"/>
      <c r="T65" s="149"/>
      <c r="U65" s="149"/>
      <c r="V65" s="149"/>
      <c r="W65" s="149"/>
      <c r="X65" s="149"/>
      <c r="Y65" s="149"/>
      <c r="Z65" s="166"/>
      <c r="AA65" s="166"/>
      <c r="AB65" s="166"/>
      <c r="AC65" s="166"/>
      <c r="AD65" s="222"/>
      <c r="AE65" s="166"/>
      <c r="AF65" s="166"/>
      <c r="AG65" s="166"/>
      <c r="AH65" s="166"/>
      <c r="AI65" s="166"/>
      <c r="AJ65" s="166"/>
      <c r="AK65" s="166"/>
      <c r="AL65" s="166"/>
      <c r="AM65" s="166"/>
      <c r="AN65" s="166"/>
      <c r="AO65" s="166"/>
      <c r="AP65" s="166"/>
      <c r="AQ65" s="166"/>
      <c r="AR65" s="166"/>
      <c r="AS65" s="98"/>
    </row>
    <row r="66" spans="1:45" s="33" customFormat="1" ht="24.95" customHeight="1">
      <c r="A66" s="220"/>
      <c r="B66" s="303"/>
      <c r="C66" s="223"/>
      <c r="D66" s="220" t="s">
        <v>584</v>
      </c>
      <c r="E66" s="151" t="s">
        <v>227</v>
      </c>
      <c r="F66" s="152" t="s">
        <v>109</v>
      </c>
      <c r="G66" s="155">
        <v>20</v>
      </c>
      <c r="H66" s="154">
        <f>I66/25*G66*J66/50</f>
        <v>0.28799999999999998</v>
      </c>
      <c r="I66" s="155">
        <v>6</v>
      </c>
      <c r="J66" s="156">
        <v>3</v>
      </c>
      <c r="K66" s="155">
        <f>I66*J66</f>
        <v>18</v>
      </c>
      <c r="L66" s="157">
        <f t="shared" ref="L66:L67" si="25">I66/25*J66/50</f>
        <v>1.44E-2</v>
      </c>
      <c r="M66" s="166"/>
      <c r="N66" s="150"/>
      <c r="O66" s="150"/>
      <c r="P66" s="159"/>
      <c r="Q66" s="160"/>
      <c r="R66" s="161"/>
      <c r="S66" s="149"/>
      <c r="T66" s="149"/>
      <c r="U66" s="149"/>
      <c r="V66" s="149"/>
      <c r="W66" s="149"/>
      <c r="X66" s="149"/>
      <c r="Y66" s="149"/>
      <c r="Z66" s="166"/>
      <c r="AA66" s="166"/>
      <c r="AB66" s="166"/>
      <c r="AC66" s="166"/>
      <c r="AD66" s="222"/>
      <c r="AE66" s="166"/>
      <c r="AF66" s="166"/>
      <c r="AG66" s="166"/>
      <c r="AH66" s="166"/>
      <c r="AI66" s="166"/>
      <c r="AJ66" s="166"/>
      <c r="AK66" s="166"/>
      <c r="AL66" s="166"/>
      <c r="AM66" s="166"/>
      <c r="AN66" s="166"/>
      <c r="AO66" s="166"/>
      <c r="AP66" s="166"/>
      <c r="AQ66" s="166"/>
      <c r="AR66" s="166"/>
      <c r="AS66" s="98"/>
    </row>
    <row r="67" spans="1:45" s="33" customFormat="1" ht="24.95" customHeight="1">
      <c r="A67" s="220"/>
      <c r="B67" s="220" t="s">
        <v>600</v>
      </c>
      <c r="C67" s="228" t="s">
        <v>658</v>
      </c>
      <c r="D67" s="220" t="s">
        <v>584</v>
      </c>
      <c r="E67" s="151" t="s">
        <v>228</v>
      </c>
      <c r="F67" s="152" t="s">
        <v>45</v>
      </c>
      <c r="G67" s="155">
        <v>10</v>
      </c>
      <c r="H67" s="154">
        <f>I67/25*G67*J67/50</f>
        <v>0.43199999999999994</v>
      </c>
      <c r="I67" s="155">
        <v>9</v>
      </c>
      <c r="J67" s="156">
        <v>6</v>
      </c>
      <c r="K67" s="155">
        <f>I67*J67</f>
        <v>54</v>
      </c>
      <c r="L67" s="157">
        <f t="shared" si="25"/>
        <v>4.3200000000000002E-2</v>
      </c>
      <c r="M67" s="166"/>
      <c r="N67" s="150"/>
      <c r="O67" s="150"/>
      <c r="P67" s="159"/>
      <c r="Q67" s="160"/>
      <c r="R67" s="161"/>
      <c r="S67" s="149"/>
      <c r="T67" s="149"/>
      <c r="U67" s="149"/>
      <c r="V67" s="149"/>
      <c r="W67" s="149"/>
      <c r="X67" s="149"/>
      <c r="Y67" s="149"/>
      <c r="Z67" s="166"/>
      <c r="AA67" s="166"/>
      <c r="AB67" s="166"/>
      <c r="AC67" s="166"/>
      <c r="AD67" s="222"/>
      <c r="AE67" s="166"/>
      <c r="AF67" s="166"/>
      <c r="AG67" s="166"/>
      <c r="AH67" s="166"/>
      <c r="AI67" s="166"/>
      <c r="AJ67" s="166"/>
      <c r="AK67" s="166"/>
      <c r="AL67" s="166"/>
      <c r="AM67" s="166"/>
      <c r="AN67" s="166"/>
      <c r="AO67" s="166"/>
      <c r="AP67" s="166"/>
      <c r="AQ67" s="166"/>
      <c r="AR67" s="166"/>
      <c r="AS67" s="98"/>
    </row>
    <row r="68" spans="1:45" s="33" customFormat="1" ht="24.95" customHeight="1">
      <c r="A68" s="220"/>
      <c r="B68" s="302" t="s">
        <v>582</v>
      </c>
      <c r="C68" s="223"/>
      <c r="D68" s="220" t="s">
        <v>584</v>
      </c>
      <c r="E68" s="151" t="s">
        <v>230</v>
      </c>
      <c r="F68" s="152" t="s">
        <v>45</v>
      </c>
      <c r="G68" s="155">
        <v>20</v>
      </c>
      <c r="H68" s="154">
        <f t="shared" ref="H68:H69" si="26">I68/25*G68*J68/50</f>
        <v>0.57599999999999996</v>
      </c>
      <c r="I68" s="155">
        <v>12</v>
      </c>
      <c r="J68" s="156">
        <v>3</v>
      </c>
      <c r="K68" s="155">
        <f t="shared" ref="K68:K69" si="27">I68*J68</f>
        <v>36</v>
      </c>
      <c r="L68" s="157">
        <f t="shared" ref="L68:L69" si="28">I68/25*J68/50</f>
        <v>2.8799999999999999E-2</v>
      </c>
      <c r="M68" s="166"/>
      <c r="N68" s="150"/>
      <c r="O68" s="150"/>
      <c r="P68" s="159"/>
      <c r="Q68" s="160"/>
      <c r="R68" s="161"/>
      <c r="S68" s="149"/>
      <c r="T68" s="149"/>
      <c r="U68" s="149"/>
      <c r="V68" s="149"/>
      <c r="W68" s="149"/>
      <c r="X68" s="149"/>
      <c r="Y68" s="149"/>
      <c r="Z68" s="166"/>
      <c r="AA68" s="166"/>
      <c r="AB68" s="166"/>
      <c r="AC68" s="166"/>
      <c r="AD68" s="222"/>
      <c r="AE68" s="166"/>
      <c r="AF68" s="166"/>
      <c r="AG68" s="166"/>
      <c r="AH68" s="166"/>
      <c r="AI68" s="166"/>
      <c r="AJ68" s="166"/>
      <c r="AK68" s="166"/>
      <c r="AL68" s="166"/>
      <c r="AM68" s="166"/>
      <c r="AN68" s="166"/>
      <c r="AO68" s="166"/>
      <c r="AP68" s="166"/>
      <c r="AQ68" s="166"/>
      <c r="AR68" s="166"/>
      <c r="AS68" s="98"/>
    </row>
    <row r="69" spans="1:45" s="33" customFormat="1" ht="24.95" customHeight="1">
      <c r="A69" s="220"/>
      <c r="B69" s="303"/>
      <c r="C69" s="223"/>
      <c r="D69" s="220" t="s">
        <v>584</v>
      </c>
      <c r="E69" s="151" t="s">
        <v>231</v>
      </c>
      <c r="F69" s="152" t="s">
        <v>109</v>
      </c>
      <c r="G69" s="155">
        <v>10</v>
      </c>
      <c r="H69" s="154">
        <f t="shared" si="26"/>
        <v>7.1999999999999995E-2</v>
      </c>
      <c r="I69" s="155">
        <v>3</v>
      </c>
      <c r="J69" s="156">
        <v>3</v>
      </c>
      <c r="K69" s="155">
        <f t="shared" si="27"/>
        <v>9</v>
      </c>
      <c r="L69" s="157">
        <f t="shared" si="28"/>
        <v>7.1999999999999998E-3</v>
      </c>
      <c r="M69" s="166"/>
      <c r="N69" s="150"/>
      <c r="O69" s="150"/>
      <c r="P69" s="159"/>
      <c r="Q69" s="160"/>
      <c r="R69" s="161"/>
      <c r="S69" s="149"/>
      <c r="T69" s="149"/>
      <c r="U69" s="149"/>
      <c r="V69" s="149"/>
      <c r="W69" s="149"/>
      <c r="X69" s="149"/>
      <c r="Y69" s="149"/>
      <c r="Z69" s="166"/>
      <c r="AA69" s="166"/>
      <c r="AB69" s="166"/>
      <c r="AC69" s="166"/>
      <c r="AD69" s="222"/>
      <c r="AE69" s="166"/>
      <c r="AF69" s="166"/>
      <c r="AG69" s="166"/>
      <c r="AH69" s="166"/>
      <c r="AI69" s="166"/>
      <c r="AJ69" s="166"/>
      <c r="AK69" s="166"/>
      <c r="AL69" s="166"/>
      <c r="AM69" s="166"/>
      <c r="AN69" s="166"/>
      <c r="AO69" s="166"/>
      <c r="AP69" s="166"/>
      <c r="AQ69" s="166"/>
      <c r="AR69" s="166"/>
      <c r="AS69" s="98"/>
    </row>
    <row r="70" spans="1:45" s="33" customFormat="1" ht="24.95" customHeight="1">
      <c r="A70" s="220"/>
      <c r="B70" s="220" t="s">
        <v>645</v>
      </c>
      <c r="C70" s="228" t="s">
        <v>640</v>
      </c>
      <c r="D70" s="220" t="s">
        <v>584</v>
      </c>
      <c r="E70" s="151"/>
      <c r="F70" s="152"/>
      <c r="G70" s="155"/>
      <c r="H70" s="154"/>
      <c r="I70" s="155"/>
      <c r="J70" s="156"/>
      <c r="K70" s="155"/>
      <c r="L70" s="157"/>
      <c r="M70" s="166"/>
      <c r="N70" s="150"/>
      <c r="O70" s="150"/>
      <c r="P70" s="159"/>
      <c r="Q70" s="160"/>
      <c r="R70" s="161"/>
      <c r="S70" s="149"/>
      <c r="T70" s="149"/>
      <c r="U70" s="149"/>
      <c r="V70" s="149"/>
      <c r="W70" s="149"/>
      <c r="X70" s="149"/>
      <c r="Y70" s="149"/>
      <c r="Z70" s="166"/>
      <c r="AA70" s="166"/>
      <c r="AB70" s="166"/>
      <c r="AC70" s="166"/>
      <c r="AD70" s="222"/>
      <c r="AE70" s="166"/>
      <c r="AF70" s="166"/>
      <c r="AG70" s="166"/>
      <c r="AH70" s="166"/>
      <c r="AI70" s="166"/>
      <c r="AJ70" s="166"/>
      <c r="AK70" s="166"/>
      <c r="AL70" s="166"/>
      <c r="AM70" s="166"/>
      <c r="AN70" s="166"/>
      <c r="AO70" s="166"/>
      <c r="AP70" s="166"/>
      <c r="AQ70" s="166"/>
      <c r="AR70" s="166"/>
      <c r="AS70" s="98"/>
    </row>
    <row r="71" spans="1:45" s="33" customFormat="1" ht="24.95" customHeight="1">
      <c r="A71" s="220" t="s">
        <v>659</v>
      </c>
      <c r="B71" s="220" t="s">
        <v>660</v>
      </c>
      <c r="C71" s="223" t="s">
        <v>661</v>
      </c>
      <c r="D71" s="220" t="s">
        <v>591</v>
      </c>
      <c r="E71" s="151" t="s">
        <v>334</v>
      </c>
      <c r="F71" s="152" t="s">
        <v>24</v>
      </c>
      <c r="G71" s="155">
        <v>10</v>
      </c>
      <c r="H71" s="154">
        <f>I71/25*G71*J71/50</f>
        <v>1.6</v>
      </c>
      <c r="I71" s="245">
        <v>20</v>
      </c>
      <c r="J71" s="245">
        <v>10</v>
      </c>
      <c r="K71" s="155">
        <f>I71*J71</f>
        <v>200</v>
      </c>
      <c r="L71" s="191">
        <f>I71/25*J71/50</f>
        <v>0.16</v>
      </c>
      <c r="M71" s="166"/>
      <c r="N71" s="150"/>
      <c r="O71" s="150"/>
      <c r="P71" s="159"/>
      <c r="Q71" s="160"/>
      <c r="R71" s="161"/>
      <c r="S71" s="149"/>
      <c r="T71" s="149"/>
      <c r="U71" s="149"/>
      <c r="V71" s="149"/>
      <c r="W71" s="149"/>
      <c r="X71" s="149"/>
      <c r="Y71" s="149"/>
      <c r="Z71" s="166"/>
      <c r="AA71" s="166"/>
      <c r="AB71" s="166"/>
      <c r="AC71" s="166"/>
      <c r="AD71" s="222"/>
      <c r="AE71" s="166"/>
      <c r="AF71" s="166"/>
      <c r="AG71" s="166"/>
      <c r="AH71" s="166"/>
      <c r="AI71" s="166"/>
      <c r="AJ71" s="166"/>
      <c r="AK71" s="166"/>
      <c r="AL71" s="166"/>
      <c r="AM71" s="166"/>
      <c r="AN71" s="166"/>
      <c r="AO71" s="166"/>
      <c r="AP71" s="166"/>
      <c r="AQ71" s="166"/>
      <c r="AR71" s="166"/>
      <c r="AS71" s="98"/>
    </row>
    <row r="72" spans="1:45" s="33" customFormat="1" ht="24.95" customHeight="1">
      <c r="A72" s="220" t="s">
        <v>662</v>
      </c>
      <c r="B72" s="220" t="s">
        <v>645</v>
      </c>
      <c r="C72" s="228" t="s">
        <v>663</v>
      </c>
      <c r="D72" s="220" t="s">
        <v>591</v>
      </c>
      <c r="E72" s="151"/>
      <c r="F72" s="152"/>
      <c r="G72" s="155"/>
      <c r="H72" s="154"/>
      <c r="I72" s="155"/>
      <c r="J72" s="156"/>
      <c r="K72" s="155"/>
      <c r="L72" s="157"/>
      <c r="M72" s="166"/>
      <c r="N72" s="150"/>
      <c r="O72" s="150"/>
      <c r="P72" s="159"/>
      <c r="Q72" s="160"/>
      <c r="R72" s="161"/>
      <c r="S72" s="149"/>
      <c r="T72" s="149"/>
      <c r="U72" s="149"/>
      <c r="V72" s="149"/>
      <c r="W72" s="149"/>
      <c r="X72" s="149"/>
      <c r="Y72" s="149"/>
      <c r="Z72" s="166"/>
      <c r="AA72" s="166"/>
      <c r="AB72" s="166"/>
      <c r="AC72" s="166"/>
      <c r="AD72" s="222"/>
      <c r="AE72" s="166"/>
      <c r="AF72" s="166"/>
      <c r="AG72" s="166"/>
      <c r="AH72" s="166"/>
      <c r="AI72" s="166"/>
      <c r="AJ72" s="166"/>
      <c r="AK72" s="166"/>
      <c r="AL72" s="166"/>
      <c r="AM72" s="166"/>
      <c r="AN72" s="166"/>
      <c r="AO72" s="166"/>
      <c r="AP72" s="166"/>
      <c r="AQ72" s="166"/>
      <c r="AR72" s="166"/>
      <c r="AS72" s="98"/>
    </row>
    <row r="73" spans="1:45" s="33" customFormat="1" ht="24.95" customHeight="1">
      <c r="A73" s="220"/>
      <c r="B73" s="220"/>
      <c r="C73" s="228" t="s">
        <v>664</v>
      </c>
      <c r="D73" s="220" t="s">
        <v>591</v>
      </c>
      <c r="E73" s="151"/>
      <c r="F73" s="152"/>
      <c r="G73" s="155"/>
      <c r="H73" s="154"/>
      <c r="I73" s="155"/>
      <c r="J73" s="156"/>
      <c r="K73" s="155"/>
      <c r="L73" s="157"/>
      <c r="M73" s="166"/>
      <c r="N73" s="150"/>
      <c r="O73" s="150"/>
      <c r="P73" s="159"/>
      <c r="Q73" s="160"/>
      <c r="R73" s="161"/>
      <c r="S73" s="149"/>
      <c r="T73" s="149"/>
      <c r="U73" s="149"/>
      <c r="V73" s="149"/>
      <c r="W73" s="149"/>
      <c r="X73" s="149"/>
      <c r="Y73" s="149"/>
      <c r="Z73" s="166"/>
      <c r="AA73" s="166"/>
      <c r="AB73" s="166"/>
      <c r="AC73" s="166"/>
      <c r="AD73" s="222"/>
      <c r="AE73" s="166"/>
      <c r="AF73" s="166"/>
      <c r="AG73" s="166"/>
      <c r="AH73" s="166"/>
      <c r="AI73" s="166"/>
      <c r="AJ73" s="166"/>
      <c r="AK73" s="166"/>
      <c r="AL73" s="166"/>
      <c r="AM73" s="166"/>
      <c r="AN73" s="166"/>
      <c r="AO73" s="166"/>
      <c r="AP73" s="166"/>
      <c r="AQ73" s="166"/>
      <c r="AR73" s="166"/>
      <c r="AS73" s="98"/>
    </row>
    <row r="74" spans="1:45" s="33" customFormat="1" ht="24.95" customHeight="1">
      <c r="A74" s="220"/>
      <c r="B74" s="220" t="s">
        <v>600</v>
      </c>
      <c r="C74" s="228" t="s">
        <v>665</v>
      </c>
      <c r="D74" s="220" t="s">
        <v>591</v>
      </c>
      <c r="E74" s="151" t="s">
        <v>287</v>
      </c>
      <c r="F74" s="152" t="s">
        <v>70</v>
      </c>
      <c r="G74" s="155">
        <v>24</v>
      </c>
      <c r="H74" s="154">
        <f t="shared" ref="H74:H76" si="29">I74/25*G74*J74/50</f>
        <v>3.4559999999999995</v>
      </c>
      <c r="I74" s="155">
        <v>12</v>
      </c>
      <c r="J74" s="155">
        <v>15</v>
      </c>
      <c r="K74" s="155">
        <f t="shared" ref="K74:K81" si="30">I74*J74</f>
        <v>180</v>
      </c>
      <c r="L74" s="191">
        <f t="shared" ref="L74:L76" si="31">I74/25*J74/50</f>
        <v>0.14399999999999999</v>
      </c>
      <c r="M74" s="166"/>
      <c r="N74" s="150"/>
      <c r="O74" s="150"/>
      <c r="P74" s="159"/>
      <c r="Q74" s="160"/>
      <c r="R74" s="161"/>
      <c r="S74" s="149"/>
      <c r="T74" s="149"/>
      <c r="U74" s="149"/>
      <c r="V74" s="149"/>
      <c r="W74" s="149"/>
      <c r="X74" s="149"/>
      <c r="Y74" s="149"/>
      <c r="Z74" s="166"/>
      <c r="AA74" s="166"/>
      <c r="AB74" s="166"/>
      <c r="AC74" s="166"/>
      <c r="AD74" s="222"/>
      <c r="AE74" s="166"/>
      <c r="AF74" s="166"/>
      <c r="AG74" s="166"/>
      <c r="AH74" s="166"/>
      <c r="AI74" s="166"/>
      <c r="AJ74" s="166"/>
      <c r="AK74" s="166"/>
      <c r="AL74" s="166"/>
      <c r="AM74" s="166"/>
      <c r="AN74" s="166"/>
      <c r="AO74" s="166"/>
      <c r="AP74" s="166"/>
      <c r="AQ74" s="166"/>
      <c r="AR74" s="166"/>
      <c r="AS74" s="98"/>
    </row>
    <row r="75" spans="1:45" s="33" customFormat="1" ht="24.95" customHeight="1">
      <c r="A75" s="220" t="s">
        <v>666</v>
      </c>
      <c r="B75" s="220" t="s">
        <v>667</v>
      </c>
      <c r="C75" s="223" t="s">
        <v>668</v>
      </c>
      <c r="D75" s="220" t="s">
        <v>591</v>
      </c>
      <c r="E75" s="151" t="s">
        <v>291</v>
      </c>
      <c r="F75" s="152" t="s">
        <v>45</v>
      </c>
      <c r="G75" s="155">
        <v>24</v>
      </c>
      <c r="H75" s="154">
        <f t="shared" si="29"/>
        <v>2.5920000000000005</v>
      </c>
      <c r="I75" s="155">
        <v>9</v>
      </c>
      <c r="J75" s="155">
        <v>15</v>
      </c>
      <c r="K75" s="155">
        <f t="shared" si="30"/>
        <v>135</v>
      </c>
      <c r="L75" s="191">
        <f t="shared" si="31"/>
        <v>0.10799999999999998</v>
      </c>
      <c r="M75" s="166"/>
      <c r="N75" s="150"/>
      <c r="O75" s="150"/>
      <c r="P75" s="159"/>
      <c r="Q75" s="160"/>
      <c r="R75" s="161"/>
      <c r="S75" s="149"/>
      <c r="T75" s="149"/>
      <c r="U75" s="149"/>
      <c r="V75" s="149"/>
      <c r="W75" s="149"/>
      <c r="X75" s="149"/>
      <c r="Y75" s="149"/>
      <c r="Z75" s="166"/>
      <c r="AA75" s="166"/>
      <c r="AB75" s="166"/>
      <c r="AC75" s="166"/>
      <c r="AD75" s="222"/>
      <c r="AE75" s="166"/>
      <c r="AF75" s="166"/>
      <c r="AG75" s="166"/>
      <c r="AH75" s="166"/>
      <c r="AI75" s="166"/>
      <c r="AJ75" s="166"/>
      <c r="AK75" s="166"/>
      <c r="AL75" s="166"/>
      <c r="AM75" s="166"/>
      <c r="AN75" s="166"/>
      <c r="AO75" s="166"/>
      <c r="AP75" s="166"/>
      <c r="AQ75" s="166"/>
      <c r="AR75" s="166"/>
      <c r="AS75" s="98"/>
    </row>
    <row r="76" spans="1:45" s="33" customFormat="1" ht="24.95" customHeight="1">
      <c r="A76" s="220"/>
      <c r="B76" s="220" t="s">
        <v>582</v>
      </c>
      <c r="C76" s="223" t="s">
        <v>341</v>
      </c>
      <c r="D76" s="220" t="s">
        <v>591</v>
      </c>
      <c r="E76" s="151" t="s">
        <v>341</v>
      </c>
      <c r="F76" s="152" t="s">
        <v>45</v>
      </c>
      <c r="G76" s="155">
        <v>20</v>
      </c>
      <c r="H76" s="154">
        <f t="shared" si="29"/>
        <v>3.6</v>
      </c>
      <c r="I76" s="155">
        <v>15</v>
      </c>
      <c r="J76" s="155">
        <v>15</v>
      </c>
      <c r="K76" s="155">
        <f t="shared" si="30"/>
        <v>225</v>
      </c>
      <c r="L76" s="191">
        <f t="shared" si="31"/>
        <v>0.18</v>
      </c>
      <c r="M76" s="166"/>
      <c r="N76" s="150"/>
      <c r="O76" s="150"/>
      <c r="P76" s="159"/>
      <c r="Q76" s="160"/>
      <c r="R76" s="161"/>
      <c r="S76" s="149"/>
      <c r="T76" s="149"/>
      <c r="U76" s="149"/>
      <c r="V76" s="149"/>
      <c r="W76" s="149"/>
      <c r="X76" s="149"/>
      <c r="Y76" s="149"/>
      <c r="Z76" s="166"/>
      <c r="AA76" s="166"/>
      <c r="AB76" s="166"/>
      <c r="AC76" s="166"/>
      <c r="AD76" s="222"/>
      <c r="AE76" s="166"/>
      <c r="AF76" s="166"/>
      <c r="AG76" s="166"/>
      <c r="AH76" s="166"/>
      <c r="AI76" s="166"/>
      <c r="AJ76" s="166"/>
      <c r="AK76" s="166"/>
      <c r="AL76" s="166"/>
      <c r="AM76" s="166"/>
      <c r="AN76" s="166"/>
      <c r="AO76" s="166"/>
      <c r="AP76" s="166"/>
      <c r="AQ76" s="166"/>
      <c r="AR76" s="166"/>
      <c r="AS76" s="98"/>
    </row>
    <row r="77" spans="1:45" s="33" customFormat="1" ht="24.95" customHeight="1">
      <c r="A77" s="220"/>
      <c r="B77" s="220" t="s">
        <v>600</v>
      </c>
      <c r="C77" s="228" t="s">
        <v>669</v>
      </c>
      <c r="D77" s="220" t="s">
        <v>591</v>
      </c>
      <c r="E77" s="151" t="s">
        <v>348</v>
      </c>
      <c r="F77" s="152" t="s">
        <v>109</v>
      </c>
      <c r="G77" s="155">
        <v>20</v>
      </c>
      <c r="H77" s="154">
        <f>I77/25*G77*J77/50</f>
        <v>0.72</v>
      </c>
      <c r="I77" s="155">
        <v>3</v>
      </c>
      <c r="J77" s="155">
        <v>15</v>
      </c>
      <c r="K77" s="155">
        <f t="shared" si="30"/>
        <v>45</v>
      </c>
      <c r="L77" s="191">
        <f>I77/25*J77/50</f>
        <v>3.5999999999999997E-2</v>
      </c>
      <c r="M77" s="166"/>
      <c r="N77" s="150"/>
      <c r="O77" s="150"/>
      <c r="P77" s="159"/>
      <c r="Q77" s="160"/>
      <c r="R77" s="161"/>
      <c r="S77" s="149"/>
      <c r="T77" s="149"/>
      <c r="U77" s="149"/>
      <c r="V77" s="149"/>
      <c r="W77" s="149"/>
      <c r="X77" s="149"/>
      <c r="Y77" s="149"/>
      <c r="Z77" s="166"/>
      <c r="AA77" s="166"/>
      <c r="AB77" s="166"/>
      <c r="AC77" s="166"/>
      <c r="AD77" s="222"/>
      <c r="AE77" s="166"/>
      <c r="AF77" s="166"/>
      <c r="AG77" s="166"/>
      <c r="AH77" s="166"/>
      <c r="AI77" s="166"/>
      <c r="AJ77" s="166"/>
      <c r="AK77" s="166"/>
      <c r="AL77" s="166"/>
      <c r="AM77" s="166"/>
      <c r="AN77" s="166"/>
      <c r="AO77" s="166"/>
      <c r="AP77" s="166"/>
      <c r="AQ77" s="166"/>
      <c r="AR77" s="166"/>
      <c r="AS77" s="98"/>
    </row>
    <row r="78" spans="1:45" s="33" customFormat="1" ht="24.95" customHeight="1">
      <c r="A78" s="220"/>
      <c r="B78" s="220" t="s">
        <v>600</v>
      </c>
      <c r="C78" s="228" t="s">
        <v>670</v>
      </c>
      <c r="D78" s="220" t="s">
        <v>591</v>
      </c>
      <c r="E78" s="151" t="s">
        <v>350</v>
      </c>
      <c r="F78" s="152" t="s">
        <v>70</v>
      </c>
      <c r="G78" s="155">
        <v>20</v>
      </c>
      <c r="H78" s="154">
        <f t="shared" ref="H78:H81" si="32">I78/25*G78*J78/50</f>
        <v>2.88</v>
      </c>
      <c r="I78" s="155">
        <v>12</v>
      </c>
      <c r="J78" s="155">
        <v>15</v>
      </c>
      <c r="K78" s="155">
        <f t="shared" si="30"/>
        <v>180</v>
      </c>
      <c r="L78" s="191">
        <f t="shared" ref="L78:L81" si="33">I78/25*J78/50</f>
        <v>0.14399999999999999</v>
      </c>
      <c r="M78" s="166"/>
      <c r="N78" s="150"/>
      <c r="O78" s="150"/>
      <c r="P78" s="159"/>
      <c r="Q78" s="160"/>
      <c r="R78" s="161"/>
      <c r="S78" s="149"/>
      <c r="T78" s="149"/>
      <c r="U78" s="149"/>
      <c r="V78" s="149"/>
      <c r="W78" s="149"/>
      <c r="X78" s="149"/>
      <c r="Y78" s="149"/>
      <c r="Z78" s="166"/>
      <c r="AA78" s="166"/>
      <c r="AB78" s="166"/>
      <c r="AC78" s="166"/>
      <c r="AD78" s="222"/>
      <c r="AE78" s="166"/>
      <c r="AF78" s="166"/>
      <c r="AG78" s="166"/>
      <c r="AH78" s="166"/>
      <c r="AI78" s="166"/>
      <c r="AJ78" s="166"/>
      <c r="AK78" s="166"/>
      <c r="AL78" s="166"/>
      <c r="AM78" s="166"/>
      <c r="AN78" s="166"/>
      <c r="AO78" s="166"/>
      <c r="AP78" s="166"/>
      <c r="AQ78" s="166"/>
      <c r="AR78" s="166"/>
      <c r="AS78" s="98"/>
    </row>
    <row r="79" spans="1:45" s="33" customFormat="1" ht="24.95" customHeight="1">
      <c r="A79" s="220"/>
      <c r="B79" s="220" t="s">
        <v>645</v>
      </c>
      <c r="C79" s="228" t="s">
        <v>592</v>
      </c>
      <c r="D79" s="220" t="s">
        <v>591</v>
      </c>
      <c r="E79" s="151" t="s">
        <v>592</v>
      </c>
      <c r="F79" s="152" t="s">
        <v>593</v>
      </c>
      <c r="G79" s="155">
        <v>20</v>
      </c>
      <c r="H79" s="154">
        <f t="shared" si="32"/>
        <v>0.96</v>
      </c>
      <c r="I79" s="155">
        <v>4</v>
      </c>
      <c r="J79" s="155">
        <v>15</v>
      </c>
      <c r="K79" s="155">
        <f t="shared" si="30"/>
        <v>60</v>
      </c>
      <c r="L79" s="191">
        <f t="shared" si="33"/>
        <v>4.8000000000000001E-2</v>
      </c>
      <c r="M79" s="166"/>
      <c r="N79" s="150"/>
      <c r="O79" s="150"/>
      <c r="P79" s="159"/>
      <c r="Q79" s="160"/>
      <c r="R79" s="161"/>
      <c r="S79" s="149"/>
      <c r="T79" s="149"/>
      <c r="U79" s="149"/>
      <c r="V79" s="149"/>
      <c r="W79" s="149"/>
      <c r="X79" s="149"/>
      <c r="Y79" s="149"/>
      <c r="Z79" s="166"/>
      <c r="AA79" s="166"/>
      <c r="AB79" s="166"/>
      <c r="AC79" s="166"/>
      <c r="AD79" s="222"/>
      <c r="AE79" s="166"/>
      <c r="AF79" s="166"/>
      <c r="AG79" s="166"/>
      <c r="AH79" s="166"/>
      <c r="AI79" s="166"/>
      <c r="AJ79" s="166"/>
      <c r="AK79" s="166"/>
      <c r="AL79" s="166"/>
      <c r="AM79" s="166"/>
      <c r="AN79" s="166"/>
      <c r="AO79" s="166"/>
      <c r="AP79" s="166"/>
      <c r="AQ79" s="166"/>
      <c r="AR79" s="166"/>
      <c r="AS79" s="98"/>
    </row>
    <row r="80" spans="1:45" s="33" customFormat="1" ht="24.95" customHeight="1">
      <c r="A80" s="220"/>
      <c r="B80" s="220"/>
      <c r="C80" s="228" t="s">
        <v>594</v>
      </c>
      <c r="D80" s="220" t="s">
        <v>591</v>
      </c>
      <c r="E80" s="151" t="s">
        <v>594</v>
      </c>
      <c r="F80" s="152" t="s">
        <v>595</v>
      </c>
      <c r="G80" s="155">
        <v>20</v>
      </c>
      <c r="H80" s="154">
        <f t="shared" si="32"/>
        <v>1.44</v>
      </c>
      <c r="I80" s="155">
        <v>6</v>
      </c>
      <c r="J80" s="155">
        <v>15</v>
      </c>
      <c r="K80" s="155">
        <f t="shared" si="30"/>
        <v>90</v>
      </c>
      <c r="L80" s="191">
        <f t="shared" si="33"/>
        <v>7.1999999999999995E-2</v>
      </c>
      <c r="M80" s="166"/>
      <c r="N80" s="150"/>
      <c r="O80" s="150"/>
      <c r="P80" s="159"/>
      <c r="Q80" s="160"/>
      <c r="R80" s="161"/>
      <c r="S80" s="149"/>
      <c r="T80" s="149"/>
      <c r="U80" s="149"/>
      <c r="V80" s="149"/>
      <c r="W80" s="149"/>
      <c r="X80" s="149"/>
      <c r="Y80" s="149"/>
      <c r="Z80" s="166"/>
      <c r="AA80" s="166"/>
      <c r="AB80" s="166"/>
      <c r="AC80" s="166"/>
      <c r="AD80" s="222"/>
      <c r="AE80" s="166"/>
      <c r="AF80" s="166"/>
      <c r="AG80" s="166"/>
      <c r="AH80" s="166"/>
      <c r="AI80" s="166"/>
      <c r="AJ80" s="166"/>
      <c r="AK80" s="166"/>
      <c r="AL80" s="166"/>
      <c r="AM80" s="166"/>
      <c r="AN80" s="166"/>
      <c r="AO80" s="166"/>
      <c r="AP80" s="166"/>
      <c r="AQ80" s="166"/>
      <c r="AR80" s="166"/>
      <c r="AS80" s="98"/>
    </row>
    <row r="81" spans="1:45" s="33" customFormat="1" ht="24.95" customHeight="1">
      <c r="A81" s="220"/>
      <c r="B81" s="220" t="s">
        <v>582</v>
      </c>
      <c r="C81" s="223" t="s">
        <v>671</v>
      </c>
      <c r="D81" s="220" t="s">
        <v>591</v>
      </c>
      <c r="E81" s="151" t="s">
        <v>671</v>
      </c>
      <c r="F81" s="152" t="s">
        <v>70</v>
      </c>
      <c r="G81" s="155">
        <v>16</v>
      </c>
      <c r="H81" s="154">
        <f t="shared" si="32"/>
        <v>1.1519999999999999</v>
      </c>
      <c r="I81" s="155">
        <v>6</v>
      </c>
      <c r="J81" s="156">
        <v>15</v>
      </c>
      <c r="K81" s="155">
        <f t="shared" si="30"/>
        <v>90</v>
      </c>
      <c r="L81" s="191">
        <f t="shared" si="33"/>
        <v>7.1999999999999995E-2</v>
      </c>
      <c r="M81" s="166"/>
      <c r="N81" s="150"/>
      <c r="O81" s="150"/>
      <c r="P81" s="159"/>
      <c r="Q81" s="160"/>
      <c r="R81" s="161"/>
      <c r="S81" s="149"/>
      <c r="T81" s="149"/>
      <c r="U81" s="149"/>
      <c r="V81" s="149"/>
      <c r="W81" s="149"/>
      <c r="X81" s="149"/>
      <c r="Y81" s="149"/>
      <c r="Z81" s="166"/>
      <c r="AA81" s="166"/>
      <c r="AB81" s="166"/>
      <c r="AC81" s="166"/>
      <c r="AD81" s="222"/>
      <c r="AE81" s="166"/>
      <c r="AF81" s="166"/>
      <c r="AG81" s="166"/>
      <c r="AH81" s="166"/>
      <c r="AI81" s="166"/>
      <c r="AJ81" s="166"/>
      <c r="AK81" s="166"/>
      <c r="AL81" s="166"/>
      <c r="AM81" s="166"/>
      <c r="AN81" s="166"/>
      <c r="AO81" s="166"/>
      <c r="AP81" s="166"/>
      <c r="AQ81" s="166"/>
      <c r="AR81" s="166"/>
      <c r="AS81" s="98"/>
    </row>
    <row r="82" spans="1:45" s="33" customFormat="1" ht="24.95" customHeight="1">
      <c r="A82" s="220"/>
      <c r="B82" s="220"/>
      <c r="C82" s="223" t="s">
        <v>353</v>
      </c>
      <c r="D82" s="220" t="s">
        <v>591</v>
      </c>
      <c r="E82" s="151" t="s">
        <v>353</v>
      </c>
      <c r="F82" s="152" t="s">
        <v>70</v>
      </c>
      <c r="G82" s="155">
        <v>16</v>
      </c>
      <c r="H82" s="154">
        <f t="shared" ref="H82:H84" si="34">I82/25*G82*J82/50</f>
        <v>3.84</v>
      </c>
      <c r="I82" s="155">
        <v>20</v>
      </c>
      <c r="J82" s="156">
        <v>15</v>
      </c>
      <c r="K82" s="155">
        <f t="shared" ref="K82:K84" si="35">I82*J82</f>
        <v>300</v>
      </c>
      <c r="L82" s="191">
        <f t="shared" ref="L82:L84" si="36">I82/25*J82/50</f>
        <v>0.24</v>
      </c>
      <c r="M82" s="166"/>
      <c r="N82" s="150"/>
      <c r="O82" s="150"/>
      <c r="P82" s="159"/>
      <c r="Q82" s="160"/>
      <c r="R82" s="161"/>
      <c r="S82" s="149"/>
      <c r="T82" s="149"/>
      <c r="U82" s="149"/>
      <c r="V82" s="149"/>
      <c r="W82" s="149"/>
      <c r="X82" s="149"/>
      <c r="Y82" s="149"/>
      <c r="Z82" s="166"/>
      <c r="AA82" s="166"/>
      <c r="AB82" s="166"/>
      <c r="AC82" s="166"/>
      <c r="AD82" s="222"/>
      <c r="AE82" s="166"/>
      <c r="AF82" s="166"/>
      <c r="AG82" s="166"/>
      <c r="AH82" s="166"/>
      <c r="AI82" s="166"/>
      <c r="AJ82" s="166"/>
      <c r="AK82" s="166"/>
      <c r="AL82" s="166"/>
      <c r="AM82" s="166"/>
      <c r="AN82" s="166"/>
      <c r="AO82" s="166"/>
      <c r="AP82" s="166"/>
      <c r="AQ82" s="166"/>
      <c r="AR82" s="166"/>
      <c r="AS82" s="98"/>
    </row>
    <row r="83" spans="1:45" s="33" customFormat="1" ht="24.95" customHeight="1">
      <c r="A83" s="220"/>
      <c r="B83" s="220"/>
      <c r="C83" s="223" t="s">
        <v>357</v>
      </c>
      <c r="D83" s="220" t="s">
        <v>591</v>
      </c>
      <c r="E83" s="151" t="s">
        <v>357</v>
      </c>
      <c r="F83" s="152" t="s">
        <v>70</v>
      </c>
      <c r="G83" s="155">
        <v>16</v>
      </c>
      <c r="H83" s="154">
        <f t="shared" si="34"/>
        <v>0.38400000000000001</v>
      </c>
      <c r="I83" s="155">
        <v>2</v>
      </c>
      <c r="J83" s="156">
        <v>15</v>
      </c>
      <c r="K83" s="155">
        <f t="shared" si="35"/>
        <v>30</v>
      </c>
      <c r="L83" s="191">
        <f t="shared" si="36"/>
        <v>2.4E-2</v>
      </c>
      <c r="M83" s="166"/>
      <c r="N83" s="150"/>
      <c r="O83" s="150"/>
      <c r="P83" s="159"/>
      <c r="Q83" s="160"/>
      <c r="R83" s="161"/>
      <c r="S83" s="149"/>
      <c r="T83" s="149"/>
      <c r="U83" s="149"/>
      <c r="V83" s="149"/>
      <c r="W83" s="149"/>
      <c r="X83" s="149"/>
      <c r="Y83" s="149"/>
      <c r="Z83" s="166"/>
      <c r="AA83" s="166"/>
      <c r="AB83" s="166"/>
      <c r="AC83" s="166"/>
      <c r="AD83" s="222"/>
      <c r="AE83" s="166"/>
      <c r="AF83" s="166"/>
      <c r="AG83" s="166"/>
      <c r="AH83" s="166"/>
      <c r="AI83" s="166"/>
      <c r="AJ83" s="166"/>
      <c r="AK83" s="166"/>
      <c r="AL83" s="166"/>
      <c r="AM83" s="166"/>
      <c r="AN83" s="166"/>
      <c r="AO83" s="166"/>
      <c r="AP83" s="166"/>
      <c r="AQ83" s="166"/>
      <c r="AR83" s="166"/>
      <c r="AS83" s="98"/>
    </row>
    <row r="84" spans="1:45" s="33" customFormat="1" ht="24.95" customHeight="1">
      <c r="A84" s="220"/>
      <c r="B84" s="220"/>
      <c r="C84" s="223" t="s">
        <v>359</v>
      </c>
      <c r="D84" s="220" t="s">
        <v>591</v>
      </c>
      <c r="E84" s="151" t="s">
        <v>359</v>
      </c>
      <c r="F84" s="152" t="s">
        <v>70</v>
      </c>
      <c r="G84" s="155">
        <v>16</v>
      </c>
      <c r="H84" s="154">
        <f t="shared" si="34"/>
        <v>0.192</v>
      </c>
      <c r="I84" s="155">
        <v>1</v>
      </c>
      <c r="J84" s="156">
        <v>15</v>
      </c>
      <c r="K84" s="155">
        <f t="shared" si="35"/>
        <v>15</v>
      </c>
      <c r="L84" s="191">
        <f t="shared" si="36"/>
        <v>1.2E-2</v>
      </c>
      <c r="M84" s="166"/>
      <c r="N84" s="150"/>
      <c r="O84" s="150"/>
      <c r="P84" s="159"/>
      <c r="Q84" s="160"/>
      <c r="R84" s="161"/>
      <c r="S84" s="149"/>
      <c r="T84" s="149"/>
      <c r="U84" s="149"/>
      <c r="V84" s="149"/>
      <c r="W84" s="149"/>
      <c r="X84" s="149"/>
      <c r="Y84" s="149"/>
      <c r="Z84" s="166"/>
      <c r="AA84" s="166"/>
      <c r="AB84" s="166"/>
      <c r="AC84" s="166"/>
      <c r="AD84" s="222"/>
      <c r="AE84" s="166"/>
      <c r="AF84" s="166"/>
      <c r="AG84" s="166"/>
      <c r="AH84" s="166"/>
      <c r="AI84" s="166"/>
      <c r="AJ84" s="166"/>
      <c r="AK84" s="166"/>
      <c r="AL84" s="166"/>
      <c r="AM84" s="166"/>
      <c r="AN84" s="166"/>
      <c r="AO84" s="166"/>
      <c r="AP84" s="166"/>
      <c r="AQ84" s="166"/>
      <c r="AR84" s="166"/>
      <c r="AS84" s="98"/>
    </row>
    <row r="85" spans="1:45" s="33" customFormat="1" ht="24.95" customHeight="1">
      <c r="A85" s="220"/>
      <c r="B85" s="220" t="s">
        <v>645</v>
      </c>
      <c r="C85" s="228" t="s">
        <v>672</v>
      </c>
      <c r="D85" s="220" t="s">
        <v>591</v>
      </c>
      <c r="E85" s="151"/>
      <c r="F85" s="152"/>
      <c r="G85" s="155"/>
      <c r="H85" s="154"/>
      <c r="I85" s="155"/>
      <c r="J85" s="156"/>
      <c r="K85" s="155"/>
      <c r="L85" s="157"/>
      <c r="M85" s="166"/>
      <c r="N85" s="150"/>
      <c r="O85" s="150"/>
      <c r="P85" s="159"/>
      <c r="Q85" s="160"/>
      <c r="R85" s="161"/>
      <c r="S85" s="149"/>
      <c r="T85" s="149"/>
      <c r="U85" s="149"/>
      <c r="V85" s="149"/>
      <c r="W85" s="149"/>
      <c r="X85" s="149"/>
      <c r="Y85" s="149"/>
      <c r="Z85" s="166"/>
      <c r="AA85" s="166"/>
      <c r="AB85" s="166"/>
      <c r="AC85" s="166"/>
      <c r="AD85" s="222"/>
      <c r="AE85" s="166"/>
      <c r="AF85" s="166"/>
      <c r="AG85" s="166"/>
      <c r="AH85" s="166"/>
      <c r="AI85" s="166"/>
      <c r="AJ85" s="166"/>
      <c r="AK85" s="166"/>
      <c r="AL85" s="166"/>
      <c r="AM85" s="166"/>
      <c r="AN85" s="166"/>
      <c r="AO85" s="166"/>
      <c r="AP85" s="166"/>
      <c r="AQ85" s="166"/>
      <c r="AR85" s="166"/>
      <c r="AS85" s="98"/>
    </row>
    <row r="86" spans="1:45" s="33" customFormat="1" ht="24.95" customHeight="1">
      <c r="A86" s="220"/>
      <c r="B86" s="220"/>
      <c r="C86" s="228" t="s">
        <v>673</v>
      </c>
      <c r="D86" s="220" t="s">
        <v>591</v>
      </c>
      <c r="E86" s="151"/>
      <c r="F86" s="152"/>
      <c r="G86" s="155"/>
      <c r="H86" s="154"/>
      <c r="I86" s="155"/>
      <c r="J86" s="156"/>
      <c r="K86" s="155"/>
      <c r="L86" s="157"/>
      <c r="M86" s="166"/>
      <c r="N86" s="150"/>
      <c r="O86" s="150"/>
      <c r="P86" s="159"/>
      <c r="Q86" s="160"/>
      <c r="R86" s="161"/>
      <c r="S86" s="149"/>
      <c r="T86" s="149"/>
      <c r="U86" s="149"/>
      <c r="V86" s="149"/>
      <c r="W86" s="149"/>
      <c r="X86" s="149"/>
      <c r="Y86" s="149"/>
      <c r="Z86" s="166"/>
      <c r="AA86" s="166"/>
      <c r="AB86" s="166"/>
      <c r="AC86" s="166"/>
      <c r="AD86" s="222"/>
      <c r="AE86" s="166"/>
      <c r="AF86" s="166"/>
      <c r="AG86" s="166"/>
      <c r="AH86" s="166"/>
      <c r="AI86" s="166"/>
      <c r="AJ86" s="166"/>
      <c r="AK86" s="166"/>
      <c r="AL86" s="166"/>
      <c r="AM86" s="166"/>
      <c r="AN86" s="166"/>
      <c r="AO86" s="166"/>
      <c r="AP86" s="166"/>
      <c r="AQ86" s="166"/>
      <c r="AR86" s="166"/>
      <c r="AS86" s="98"/>
    </row>
    <row r="87" spans="1:45" s="33" customFormat="1" ht="24.95" customHeight="1">
      <c r="A87" s="220"/>
      <c r="B87" s="220"/>
      <c r="C87" s="228" t="s">
        <v>674</v>
      </c>
      <c r="D87" s="220" t="s">
        <v>591</v>
      </c>
      <c r="E87" s="151"/>
      <c r="F87" s="152"/>
      <c r="G87" s="155"/>
      <c r="H87" s="154"/>
      <c r="I87" s="155"/>
      <c r="J87" s="156"/>
      <c r="K87" s="155"/>
      <c r="L87" s="157"/>
      <c r="M87" s="166"/>
      <c r="N87" s="150"/>
      <c r="O87" s="150"/>
      <c r="P87" s="159"/>
      <c r="Q87" s="160"/>
      <c r="R87" s="161"/>
      <c r="S87" s="149"/>
      <c r="T87" s="149"/>
      <c r="U87" s="149"/>
      <c r="V87" s="149"/>
      <c r="W87" s="149"/>
      <c r="X87" s="149"/>
      <c r="Y87" s="149"/>
      <c r="Z87" s="166"/>
      <c r="AA87" s="166"/>
      <c r="AB87" s="166"/>
      <c r="AC87" s="166"/>
      <c r="AD87" s="222"/>
      <c r="AE87" s="166"/>
      <c r="AF87" s="166"/>
      <c r="AG87" s="166"/>
      <c r="AH87" s="166"/>
      <c r="AI87" s="166"/>
      <c r="AJ87" s="166"/>
      <c r="AK87" s="166"/>
      <c r="AL87" s="166"/>
      <c r="AM87" s="166"/>
      <c r="AN87" s="166"/>
      <c r="AO87" s="166"/>
      <c r="AP87" s="166"/>
      <c r="AQ87" s="166"/>
      <c r="AR87" s="166"/>
      <c r="AS87" s="98"/>
    </row>
    <row r="88" spans="1:45" s="33" customFormat="1" ht="24.95" customHeight="1">
      <c r="A88" s="220"/>
      <c r="B88" s="220"/>
      <c r="C88" s="228" t="s">
        <v>675</v>
      </c>
      <c r="D88" s="220" t="s">
        <v>591</v>
      </c>
      <c r="E88" s="151"/>
      <c r="F88" s="152"/>
      <c r="G88" s="155"/>
      <c r="H88" s="154"/>
      <c r="I88" s="155"/>
      <c r="J88" s="156"/>
      <c r="K88" s="155"/>
      <c r="L88" s="157"/>
      <c r="M88" s="166"/>
      <c r="N88" s="150"/>
      <c r="O88" s="150"/>
      <c r="P88" s="159"/>
      <c r="Q88" s="160"/>
      <c r="R88" s="161"/>
      <c r="S88" s="149"/>
      <c r="T88" s="149"/>
      <c r="U88" s="149"/>
      <c r="V88" s="149"/>
      <c r="W88" s="149"/>
      <c r="X88" s="149"/>
      <c r="Y88" s="149"/>
      <c r="Z88" s="166"/>
      <c r="AA88" s="166"/>
      <c r="AB88" s="166"/>
      <c r="AC88" s="166"/>
      <c r="AD88" s="222"/>
      <c r="AE88" s="166"/>
      <c r="AF88" s="166"/>
      <c r="AG88" s="166"/>
      <c r="AH88" s="166"/>
      <c r="AI88" s="166"/>
      <c r="AJ88" s="166"/>
      <c r="AK88" s="166"/>
      <c r="AL88" s="166"/>
      <c r="AM88" s="166"/>
      <c r="AN88" s="166"/>
      <c r="AO88" s="166"/>
      <c r="AP88" s="166"/>
      <c r="AQ88" s="166"/>
      <c r="AR88" s="166"/>
      <c r="AS88" s="98"/>
    </row>
    <row r="89" spans="1:45" s="33" customFormat="1" ht="24.95" customHeight="1">
      <c r="A89" s="220"/>
      <c r="B89" s="220"/>
      <c r="C89" s="228" t="s">
        <v>676</v>
      </c>
      <c r="D89" s="220" t="s">
        <v>591</v>
      </c>
      <c r="E89" s="151"/>
      <c r="F89" s="152"/>
      <c r="G89" s="155"/>
      <c r="H89" s="154"/>
      <c r="I89" s="155"/>
      <c r="J89" s="156"/>
      <c r="K89" s="155"/>
      <c r="L89" s="157"/>
      <c r="M89" s="166"/>
      <c r="N89" s="150"/>
      <c r="O89" s="150"/>
      <c r="P89" s="159"/>
      <c r="Q89" s="160"/>
      <c r="R89" s="161"/>
      <c r="S89" s="149"/>
      <c r="T89" s="149"/>
      <c r="U89" s="149"/>
      <c r="V89" s="149"/>
      <c r="W89" s="149"/>
      <c r="X89" s="149"/>
      <c r="Y89" s="149"/>
      <c r="Z89" s="166"/>
      <c r="AA89" s="166"/>
      <c r="AB89" s="166"/>
      <c r="AC89" s="166"/>
      <c r="AD89" s="222"/>
      <c r="AE89" s="166"/>
      <c r="AF89" s="166"/>
      <c r="AG89" s="166"/>
      <c r="AH89" s="166"/>
      <c r="AI89" s="166"/>
      <c r="AJ89" s="166"/>
      <c r="AK89" s="166"/>
      <c r="AL89" s="166"/>
      <c r="AM89" s="166"/>
      <c r="AN89" s="166"/>
      <c r="AO89" s="166"/>
      <c r="AP89" s="166"/>
      <c r="AQ89" s="166"/>
      <c r="AR89" s="166"/>
      <c r="AS89" s="98"/>
    </row>
    <row r="90" spans="1:45" s="33" customFormat="1" ht="24.95" customHeight="1">
      <c r="A90" s="220"/>
      <c r="B90" s="220"/>
      <c r="C90" s="228" t="s">
        <v>677</v>
      </c>
      <c r="D90" s="220" t="s">
        <v>591</v>
      </c>
      <c r="E90" s="151"/>
      <c r="F90" s="152"/>
      <c r="G90" s="155"/>
      <c r="H90" s="154"/>
      <c r="I90" s="155"/>
      <c r="J90" s="156"/>
      <c r="K90" s="155"/>
      <c r="L90" s="157"/>
      <c r="M90" s="166"/>
      <c r="N90" s="150"/>
      <c r="O90" s="150"/>
      <c r="P90" s="159"/>
      <c r="Q90" s="160"/>
      <c r="R90" s="161"/>
      <c r="S90" s="149"/>
      <c r="T90" s="149"/>
      <c r="U90" s="149"/>
      <c r="V90" s="149"/>
      <c r="W90" s="149"/>
      <c r="X90" s="149"/>
      <c r="Y90" s="149"/>
      <c r="Z90" s="166"/>
      <c r="AA90" s="166"/>
      <c r="AB90" s="166"/>
      <c r="AC90" s="166"/>
      <c r="AD90" s="222"/>
      <c r="AE90" s="166"/>
      <c r="AF90" s="166"/>
      <c r="AG90" s="166"/>
      <c r="AH90" s="166"/>
      <c r="AI90" s="166"/>
      <c r="AJ90" s="166"/>
      <c r="AK90" s="166"/>
      <c r="AL90" s="166"/>
      <c r="AM90" s="166"/>
      <c r="AN90" s="166"/>
      <c r="AO90" s="166"/>
      <c r="AP90" s="166"/>
      <c r="AQ90" s="166"/>
      <c r="AR90" s="166"/>
      <c r="AS90" s="98"/>
    </row>
    <row r="91" spans="1:45" s="33" customFormat="1" ht="24.95" customHeight="1">
      <c r="A91" s="220"/>
      <c r="B91" s="220"/>
      <c r="C91" s="228" t="s">
        <v>678</v>
      </c>
      <c r="D91" s="220" t="s">
        <v>591</v>
      </c>
      <c r="E91" s="151"/>
      <c r="F91" s="152"/>
      <c r="G91" s="155"/>
      <c r="H91" s="154"/>
      <c r="I91" s="155"/>
      <c r="J91" s="156"/>
      <c r="K91" s="155"/>
      <c r="L91" s="157"/>
      <c r="M91" s="166"/>
      <c r="N91" s="150"/>
      <c r="O91" s="150"/>
      <c r="P91" s="159"/>
      <c r="Q91" s="160"/>
      <c r="R91" s="161"/>
      <c r="S91" s="149"/>
      <c r="T91" s="149"/>
      <c r="U91" s="149"/>
      <c r="V91" s="149"/>
      <c r="W91" s="149"/>
      <c r="X91" s="149"/>
      <c r="Y91" s="149"/>
      <c r="Z91" s="166"/>
      <c r="AA91" s="166"/>
      <c r="AB91" s="166"/>
      <c r="AC91" s="166"/>
      <c r="AD91" s="222"/>
      <c r="AE91" s="166"/>
      <c r="AF91" s="166"/>
      <c r="AG91" s="166"/>
      <c r="AH91" s="166"/>
      <c r="AI91" s="166"/>
      <c r="AJ91" s="166"/>
      <c r="AK91" s="166"/>
      <c r="AL91" s="166"/>
      <c r="AM91" s="166"/>
      <c r="AN91" s="166"/>
      <c r="AO91" s="166"/>
      <c r="AP91" s="166"/>
      <c r="AQ91" s="166"/>
      <c r="AR91" s="166"/>
      <c r="AS91" s="98"/>
    </row>
    <row r="92" spans="1:45" s="33" customFormat="1" ht="24.95" customHeight="1">
      <c r="A92" s="220"/>
      <c r="B92" s="220"/>
      <c r="C92" s="228" t="s">
        <v>615</v>
      </c>
      <c r="D92" s="220" t="s">
        <v>591</v>
      </c>
      <c r="E92" s="151"/>
      <c r="F92" s="152"/>
      <c r="G92" s="155"/>
      <c r="H92" s="154"/>
      <c r="I92" s="155"/>
      <c r="J92" s="156"/>
      <c r="K92" s="155"/>
      <c r="L92" s="157"/>
      <c r="M92" s="166"/>
      <c r="N92" s="150"/>
      <c r="O92" s="150"/>
      <c r="P92" s="159"/>
      <c r="Q92" s="160"/>
      <c r="R92" s="161"/>
      <c r="S92" s="149"/>
      <c r="T92" s="149"/>
      <c r="U92" s="149"/>
      <c r="V92" s="149"/>
      <c r="W92" s="149"/>
      <c r="X92" s="149"/>
      <c r="Y92" s="149"/>
      <c r="Z92" s="166"/>
      <c r="AA92" s="166"/>
      <c r="AB92" s="166"/>
      <c r="AC92" s="166"/>
      <c r="AD92" s="222"/>
      <c r="AE92" s="166"/>
      <c r="AF92" s="166"/>
      <c r="AG92" s="166"/>
      <c r="AH92" s="166"/>
      <c r="AI92" s="166"/>
      <c r="AJ92" s="166"/>
      <c r="AK92" s="166"/>
      <c r="AL92" s="166"/>
      <c r="AM92" s="166"/>
      <c r="AN92" s="166"/>
      <c r="AO92" s="166"/>
      <c r="AP92" s="166"/>
      <c r="AQ92" s="166"/>
      <c r="AR92" s="166"/>
      <c r="AS92" s="98"/>
    </row>
    <row r="93" spans="1:45" s="33" customFormat="1" ht="24.95" customHeight="1">
      <c r="A93" s="220"/>
      <c r="B93" s="220"/>
      <c r="C93" s="228" t="s">
        <v>617</v>
      </c>
      <c r="D93" s="220" t="s">
        <v>591</v>
      </c>
      <c r="E93" s="151"/>
      <c r="F93" s="152"/>
      <c r="G93" s="155"/>
      <c r="H93" s="154"/>
      <c r="I93" s="155"/>
      <c r="J93" s="156"/>
      <c r="K93" s="155"/>
      <c r="L93" s="157"/>
      <c r="M93" s="166"/>
      <c r="N93" s="150"/>
      <c r="O93" s="150"/>
      <c r="P93" s="159"/>
      <c r="Q93" s="160"/>
      <c r="R93" s="161"/>
      <c r="S93" s="149"/>
      <c r="T93" s="149"/>
      <c r="U93" s="149"/>
      <c r="V93" s="149"/>
      <c r="W93" s="149"/>
      <c r="X93" s="149"/>
      <c r="Y93" s="149"/>
      <c r="Z93" s="166"/>
      <c r="AA93" s="166"/>
      <c r="AB93" s="166"/>
      <c r="AC93" s="166"/>
      <c r="AD93" s="222"/>
      <c r="AE93" s="166"/>
      <c r="AF93" s="166"/>
      <c r="AG93" s="166"/>
      <c r="AH93" s="166"/>
      <c r="AI93" s="166"/>
      <c r="AJ93" s="166"/>
      <c r="AK93" s="166"/>
      <c r="AL93" s="166"/>
      <c r="AM93" s="166"/>
      <c r="AN93" s="166"/>
      <c r="AO93" s="166"/>
      <c r="AP93" s="166"/>
      <c r="AQ93" s="166"/>
      <c r="AR93" s="166"/>
      <c r="AS93" s="98"/>
    </row>
    <row r="94" spans="1:45" s="33" customFormat="1" ht="24.95" customHeight="1">
      <c r="A94" s="220"/>
      <c r="B94" s="220"/>
      <c r="C94" s="228" t="s">
        <v>618</v>
      </c>
      <c r="D94" s="220" t="s">
        <v>591</v>
      </c>
      <c r="E94" s="151"/>
      <c r="F94" s="152"/>
      <c r="G94" s="155"/>
      <c r="H94" s="154"/>
      <c r="I94" s="155"/>
      <c r="J94" s="156"/>
      <c r="K94" s="155"/>
      <c r="L94" s="157"/>
      <c r="M94" s="166"/>
      <c r="N94" s="150"/>
      <c r="O94" s="150"/>
      <c r="P94" s="159"/>
      <c r="Q94" s="160"/>
      <c r="R94" s="161"/>
      <c r="S94" s="149"/>
      <c r="T94" s="149"/>
      <c r="U94" s="149"/>
      <c r="V94" s="149"/>
      <c r="W94" s="149"/>
      <c r="X94" s="149"/>
      <c r="Y94" s="149"/>
      <c r="Z94" s="166"/>
      <c r="AA94" s="166"/>
      <c r="AB94" s="166"/>
      <c r="AC94" s="166"/>
      <c r="AD94" s="222"/>
      <c r="AE94" s="166"/>
      <c r="AF94" s="166"/>
      <c r="AG94" s="166"/>
      <c r="AH94" s="166"/>
      <c r="AI94" s="166"/>
      <c r="AJ94" s="166"/>
      <c r="AK94" s="166"/>
      <c r="AL94" s="166"/>
      <c r="AM94" s="166"/>
      <c r="AN94" s="166"/>
      <c r="AO94" s="166"/>
      <c r="AP94" s="166"/>
      <c r="AQ94" s="166"/>
      <c r="AR94" s="166"/>
      <c r="AS94" s="98"/>
    </row>
    <row r="95" spans="1:45" s="33" customFormat="1" ht="24.95" customHeight="1">
      <c r="A95" s="220"/>
      <c r="B95" s="220"/>
      <c r="C95" s="228" t="s">
        <v>620</v>
      </c>
      <c r="D95" s="220" t="s">
        <v>591</v>
      </c>
      <c r="E95" s="151"/>
      <c r="F95" s="152"/>
      <c r="G95" s="155"/>
      <c r="H95" s="154"/>
      <c r="I95" s="155"/>
      <c r="J95" s="156"/>
      <c r="K95" s="155"/>
      <c r="L95" s="157"/>
      <c r="M95" s="166"/>
      <c r="N95" s="150"/>
      <c r="O95" s="150"/>
      <c r="P95" s="159"/>
      <c r="Q95" s="160"/>
      <c r="R95" s="161"/>
      <c r="S95" s="149"/>
      <c r="T95" s="149"/>
      <c r="U95" s="149"/>
      <c r="V95" s="149"/>
      <c r="W95" s="149"/>
      <c r="X95" s="149"/>
      <c r="Y95" s="149"/>
      <c r="Z95" s="166"/>
      <c r="AA95" s="166"/>
      <c r="AB95" s="166"/>
      <c r="AC95" s="166"/>
      <c r="AD95" s="222"/>
      <c r="AE95" s="166"/>
      <c r="AF95" s="166"/>
      <c r="AG95" s="166"/>
      <c r="AH95" s="166"/>
      <c r="AI95" s="166"/>
      <c r="AJ95" s="166"/>
      <c r="AK95" s="166"/>
      <c r="AL95" s="166"/>
      <c r="AM95" s="166"/>
      <c r="AN95" s="166"/>
      <c r="AO95" s="166"/>
      <c r="AP95" s="166"/>
      <c r="AQ95" s="166"/>
      <c r="AR95" s="166"/>
      <c r="AS95" s="98"/>
    </row>
    <row r="96" spans="1:45" s="33" customFormat="1" ht="24.95" customHeight="1">
      <c r="A96" s="220"/>
      <c r="B96" s="220"/>
      <c r="C96" s="228" t="s">
        <v>621</v>
      </c>
      <c r="D96" s="220" t="s">
        <v>591</v>
      </c>
      <c r="E96" s="151"/>
      <c r="F96" s="152"/>
      <c r="G96" s="155"/>
      <c r="H96" s="154"/>
      <c r="I96" s="155"/>
      <c r="J96" s="156"/>
      <c r="K96" s="155"/>
      <c r="L96" s="157"/>
      <c r="M96" s="166"/>
      <c r="N96" s="150"/>
      <c r="O96" s="150"/>
      <c r="P96" s="159"/>
      <c r="Q96" s="160"/>
      <c r="R96" s="161"/>
      <c r="S96" s="149"/>
      <c r="T96" s="149"/>
      <c r="U96" s="149"/>
      <c r="V96" s="149"/>
      <c r="W96" s="149"/>
      <c r="X96" s="149"/>
      <c r="Y96" s="149"/>
      <c r="Z96" s="166"/>
      <c r="AA96" s="166"/>
      <c r="AB96" s="166"/>
      <c r="AC96" s="166"/>
      <c r="AD96" s="222"/>
      <c r="AE96" s="166"/>
      <c r="AF96" s="166"/>
      <c r="AG96" s="166"/>
      <c r="AH96" s="166"/>
      <c r="AI96" s="166"/>
      <c r="AJ96" s="166"/>
      <c r="AK96" s="166"/>
      <c r="AL96" s="166"/>
      <c r="AM96" s="166"/>
      <c r="AN96" s="166"/>
      <c r="AO96" s="166"/>
      <c r="AP96" s="166"/>
      <c r="AQ96" s="166"/>
      <c r="AR96" s="166"/>
      <c r="AS96" s="98"/>
    </row>
    <row r="97" spans="1:45" s="33" customFormat="1" ht="24.95" customHeight="1">
      <c r="A97" s="220"/>
      <c r="B97" s="220"/>
      <c r="C97" s="228" t="s">
        <v>622</v>
      </c>
      <c r="D97" s="220" t="s">
        <v>591</v>
      </c>
      <c r="E97" s="151"/>
      <c r="F97" s="152"/>
      <c r="G97" s="155"/>
      <c r="H97" s="154"/>
      <c r="I97" s="155"/>
      <c r="J97" s="156"/>
      <c r="K97" s="155"/>
      <c r="L97" s="157"/>
      <c r="M97" s="166"/>
      <c r="N97" s="150"/>
      <c r="O97" s="150"/>
      <c r="P97" s="159"/>
      <c r="Q97" s="160"/>
      <c r="R97" s="161"/>
      <c r="S97" s="149"/>
      <c r="T97" s="149"/>
      <c r="U97" s="149"/>
      <c r="V97" s="149"/>
      <c r="W97" s="149"/>
      <c r="X97" s="149"/>
      <c r="Y97" s="149"/>
      <c r="Z97" s="166"/>
      <c r="AA97" s="166"/>
      <c r="AB97" s="166"/>
      <c r="AC97" s="166"/>
      <c r="AD97" s="222"/>
      <c r="AE97" s="166"/>
      <c r="AF97" s="166"/>
      <c r="AG97" s="166"/>
      <c r="AH97" s="166"/>
      <c r="AI97" s="166"/>
      <c r="AJ97" s="166"/>
      <c r="AK97" s="166"/>
      <c r="AL97" s="166"/>
      <c r="AM97" s="166"/>
      <c r="AN97" s="166"/>
      <c r="AO97" s="166"/>
      <c r="AP97" s="166"/>
      <c r="AQ97" s="166"/>
      <c r="AR97" s="166"/>
      <c r="AS97" s="98"/>
    </row>
    <row r="98" spans="1:45" s="33" customFormat="1" ht="24.95" customHeight="1">
      <c r="A98" s="220"/>
      <c r="B98" s="220"/>
      <c r="C98" s="228" t="s">
        <v>624</v>
      </c>
      <c r="D98" s="220" t="s">
        <v>591</v>
      </c>
      <c r="E98" s="151"/>
      <c r="F98" s="152"/>
      <c r="G98" s="155"/>
      <c r="H98" s="154"/>
      <c r="I98" s="155"/>
      <c r="J98" s="156"/>
      <c r="K98" s="155"/>
      <c r="L98" s="157"/>
      <c r="M98" s="166"/>
      <c r="N98" s="150"/>
      <c r="O98" s="150"/>
      <c r="P98" s="159"/>
      <c r="Q98" s="160"/>
      <c r="R98" s="161"/>
      <c r="S98" s="149"/>
      <c r="T98" s="149"/>
      <c r="U98" s="149"/>
      <c r="V98" s="149"/>
      <c r="W98" s="149"/>
      <c r="X98" s="149"/>
      <c r="Y98" s="149"/>
      <c r="Z98" s="166"/>
      <c r="AA98" s="166"/>
      <c r="AB98" s="166"/>
      <c r="AC98" s="166"/>
      <c r="AD98" s="222"/>
      <c r="AE98" s="166"/>
      <c r="AF98" s="166"/>
      <c r="AG98" s="166"/>
      <c r="AH98" s="166"/>
      <c r="AI98" s="166"/>
      <c r="AJ98" s="166"/>
      <c r="AK98" s="166"/>
      <c r="AL98" s="166"/>
      <c r="AM98" s="166"/>
      <c r="AN98" s="166"/>
      <c r="AO98" s="166"/>
      <c r="AP98" s="166"/>
      <c r="AQ98" s="166"/>
      <c r="AR98" s="166"/>
      <c r="AS98" s="98"/>
    </row>
    <row r="99" spans="1:45" s="33" customFormat="1" ht="24.95" customHeight="1">
      <c r="A99" s="220"/>
      <c r="B99" s="220"/>
      <c r="C99" s="228" t="s">
        <v>625</v>
      </c>
      <c r="D99" s="220" t="s">
        <v>591</v>
      </c>
      <c r="E99" s="151"/>
      <c r="F99" s="152"/>
      <c r="G99" s="155"/>
      <c r="H99" s="154"/>
      <c r="I99" s="155"/>
      <c r="J99" s="156"/>
      <c r="K99" s="155"/>
      <c r="L99" s="157"/>
      <c r="M99" s="166"/>
      <c r="N99" s="150"/>
      <c r="O99" s="150"/>
      <c r="P99" s="159"/>
      <c r="Q99" s="160"/>
      <c r="R99" s="161"/>
      <c r="S99" s="149"/>
      <c r="T99" s="149"/>
      <c r="U99" s="149"/>
      <c r="V99" s="149"/>
      <c r="W99" s="149"/>
      <c r="X99" s="149"/>
      <c r="Y99" s="149"/>
      <c r="Z99" s="166"/>
      <c r="AA99" s="166"/>
      <c r="AB99" s="166"/>
      <c r="AC99" s="166"/>
      <c r="AD99" s="222"/>
      <c r="AE99" s="166"/>
      <c r="AF99" s="166"/>
      <c r="AG99" s="166"/>
      <c r="AH99" s="166"/>
      <c r="AI99" s="166"/>
      <c r="AJ99" s="166"/>
      <c r="AK99" s="166"/>
      <c r="AL99" s="166"/>
      <c r="AM99" s="166"/>
      <c r="AN99" s="166"/>
      <c r="AO99" s="166"/>
      <c r="AP99" s="166"/>
      <c r="AQ99" s="166"/>
      <c r="AR99" s="166"/>
      <c r="AS99" s="98"/>
    </row>
    <row r="100" spans="1:45" s="33" customFormat="1" ht="24.95" customHeight="1">
      <c r="A100" s="220"/>
      <c r="B100" s="220"/>
      <c r="C100" s="228" t="s">
        <v>626</v>
      </c>
      <c r="D100" s="220" t="s">
        <v>591</v>
      </c>
      <c r="E100" s="151"/>
      <c r="F100" s="152"/>
      <c r="G100" s="155"/>
      <c r="H100" s="154"/>
      <c r="I100" s="155"/>
      <c r="J100" s="156"/>
      <c r="K100" s="155"/>
      <c r="L100" s="157"/>
      <c r="M100" s="166"/>
      <c r="N100" s="150"/>
      <c r="O100" s="150"/>
      <c r="P100" s="159"/>
      <c r="Q100" s="160"/>
      <c r="R100" s="161"/>
      <c r="S100" s="149"/>
      <c r="T100" s="149"/>
      <c r="U100" s="149"/>
      <c r="V100" s="149"/>
      <c r="W100" s="149"/>
      <c r="X100" s="149"/>
      <c r="Y100" s="149"/>
      <c r="Z100" s="166"/>
      <c r="AA100" s="166"/>
      <c r="AB100" s="166"/>
      <c r="AC100" s="166"/>
      <c r="AD100" s="222"/>
      <c r="AE100" s="166"/>
      <c r="AF100" s="166"/>
      <c r="AG100" s="166"/>
      <c r="AH100" s="166"/>
      <c r="AI100" s="166"/>
      <c r="AJ100" s="166"/>
      <c r="AK100" s="166"/>
      <c r="AL100" s="166"/>
      <c r="AM100" s="166"/>
      <c r="AN100" s="166"/>
      <c r="AO100" s="166"/>
      <c r="AP100" s="166"/>
      <c r="AQ100" s="166"/>
      <c r="AR100" s="166"/>
      <c r="AS100" s="98"/>
    </row>
    <row r="101" spans="1:45" s="33" customFormat="1" ht="24.95" customHeight="1">
      <c r="A101" s="220"/>
      <c r="B101" s="220"/>
      <c r="C101" s="228" t="s">
        <v>172</v>
      </c>
      <c r="D101" s="220" t="s">
        <v>591</v>
      </c>
      <c r="E101" s="151"/>
      <c r="F101" s="152"/>
      <c r="G101" s="155"/>
      <c r="H101" s="154"/>
      <c r="I101" s="155"/>
      <c r="J101" s="156"/>
      <c r="K101" s="155"/>
      <c r="L101" s="157"/>
      <c r="M101" s="166"/>
      <c r="N101" s="150"/>
      <c r="O101" s="150"/>
      <c r="P101" s="159"/>
      <c r="Q101" s="160"/>
      <c r="R101" s="161"/>
      <c r="S101" s="149"/>
      <c r="T101" s="149"/>
      <c r="U101" s="149"/>
      <c r="V101" s="149"/>
      <c r="W101" s="149"/>
      <c r="X101" s="149"/>
      <c r="Y101" s="149"/>
      <c r="Z101" s="166"/>
      <c r="AA101" s="166"/>
      <c r="AB101" s="166"/>
      <c r="AC101" s="166"/>
      <c r="AD101" s="222"/>
      <c r="AE101" s="166"/>
      <c r="AF101" s="166"/>
      <c r="AG101" s="166"/>
      <c r="AH101" s="166"/>
      <c r="AI101" s="166"/>
      <c r="AJ101" s="166"/>
      <c r="AK101" s="166"/>
      <c r="AL101" s="166"/>
      <c r="AM101" s="166"/>
      <c r="AN101" s="166"/>
      <c r="AO101" s="166"/>
      <c r="AP101" s="166"/>
      <c r="AQ101" s="166"/>
      <c r="AR101" s="166"/>
      <c r="AS101" s="98"/>
    </row>
    <row r="102" spans="1:45" s="33" customFormat="1" ht="24.95" customHeight="1">
      <c r="A102" s="220" t="s">
        <v>679</v>
      </c>
      <c r="B102" s="220" t="s">
        <v>582</v>
      </c>
      <c r="C102" s="223" t="s">
        <v>680</v>
      </c>
      <c r="D102" s="220" t="s">
        <v>591</v>
      </c>
      <c r="E102" s="151" t="s">
        <v>680</v>
      </c>
      <c r="F102" s="152" t="s">
        <v>70</v>
      </c>
      <c r="G102" s="155">
        <v>16</v>
      </c>
      <c r="H102" s="154">
        <f t="shared" ref="H102" si="37">I102/25*G102*J102/50</f>
        <v>1.1519999999999999</v>
      </c>
      <c r="I102" s="155">
        <v>6</v>
      </c>
      <c r="J102" s="156">
        <v>15</v>
      </c>
      <c r="K102" s="155">
        <f t="shared" ref="K102" si="38">I102*J102</f>
        <v>90</v>
      </c>
      <c r="L102" s="157">
        <f>I102/25*J102/50</f>
        <v>7.1999999999999995E-2</v>
      </c>
      <c r="M102" s="166"/>
      <c r="N102" s="150"/>
      <c r="O102" s="150"/>
      <c r="P102" s="159"/>
      <c r="Q102" s="160"/>
      <c r="R102" s="161"/>
      <c r="S102" s="149"/>
      <c r="T102" s="149"/>
      <c r="U102" s="149"/>
      <c r="V102" s="149"/>
      <c r="W102" s="149"/>
      <c r="X102" s="149"/>
      <c r="Y102" s="149"/>
      <c r="Z102" s="166"/>
      <c r="AA102" s="166"/>
      <c r="AB102" s="166"/>
      <c r="AC102" s="166"/>
      <c r="AD102" s="222"/>
      <c r="AE102" s="166"/>
      <c r="AF102" s="166"/>
      <c r="AG102" s="166"/>
      <c r="AH102" s="166"/>
      <c r="AI102" s="166"/>
      <c r="AJ102" s="166"/>
      <c r="AK102" s="166"/>
      <c r="AL102" s="166"/>
      <c r="AM102" s="166"/>
      <c r="AN102" s="166"/>
      <c r="AO102" s="166"/>
      <c r="AP102" s="166"/>
      <c r="AQ102" s="166"/>
      <c r="AR102" s="166"/>
      <c r="AS102" s="98"/>
    </row>
    <row r="103" spans="1:45" s="33" customFormat="1" ht="24.95" customHeight="1">
      <c r="A103" s="220"/>
      <c r="B103" s="220"/>
      <c r="C103" s="223" t="s">
        <v>367</v>
      </c>
      <c r="D103" s="220" t="s">
        <v>591</v>
      </c>
      <c r="E103" s="151" t="s">
        <v>367</v>
      </c>
      <c r="F103" s="152" t="s">
        <v>70</v>
      </c>
      <c r="G103" s="155">
        <v>16</v>
      </c>
      <c r="H103" s="154">
        <f t="shared" ref="H103" si="39">I103/25*G103*J103/50</f>
        <v>0.92159999999999997</v>
      </c>
      <c r="I103" s="155">
        <v>9</v>
      </c>
      <c r="J103" s="156">
        <v>8</v>
      </c>
      <c r="K103" s="155">
        <f t="shared" ref="K103:K106" si="40">I103*J103</f>
        <v>72</v>
      </c>
      <c r="L103" s="157">
        <f>I103/25*J103/50</f>
        <v>5.7599999999999998E-2</v>
      </c>
      <c r="M103" s="166"/>
      <c r="N103" s="150"/>
      <c r="O103" s="150"/>
      <c r="P103" s="159"/>
      <c r="Q103" s="160"/>
      <c r="R103" s="161"/>
      <c r="S103" s="149"/>
      <c r="T103" s="149"/>
      <c r="U103" s="149"/>
      <c r="V103" s="149"/>
      <c r="W103" s="149"/>
      <c r="X103" s="149"/>
      <c r="Y103" s="149"/>
      <c r="Z103" s="166"/>
      <c r="AA103" s="166"/>
      <c r="AB103" s="166"/>
      <c r="AC103" s="166"/>
      <c r="AD103" s="222"/>
      <c r="AE103" s="166"/>
      <c r="AF103" s="166"/>
      <c r="AG103" s="166"/>
      <c r="AH103" s="166"/>
      <c r="AI103" s="166"/>
      <c r="AJ103" s="166"/>
      <c r="AK103" s="166"/>
      <c r="AL103" s="166"/>
      <c r="AM103" s="166"/>
      <c r="AN103" s="166"/>
      <c r="AO103" s="166"/>
      <c r="AP103" s="166"/>
      <c r="AQ103" s="166"/>
      <c r="AR103" s="166"/>
      <c r="AS103" s="98"/>
    </row>
    <row r="104" spans="1:45" s="33" customFormat="1" ht="24.95" customHeight="1">
      <c r="A104" s="220" t="s">
        <v>681</v>
      </c>
      <c r="B104" s="307" t="s">
        <v>682</v>
      </c>
      <c r="C104" s="228" t="s">
        <v>683</v>
      </c>
      <c r="D104" s="220" t="s">
        <v>591</v>
      </c>
      <c r="E104" s="151" t="s">
        <v>683</v>
      </c>
      <c r="F104" s="152" t="s">
        <v>45</v>
      </c>
      <c r="G104" s="155">
        <v>24</v>
      </c>
      <c r="H104" s="154">
        <f>I104/25*G104*J104/50</f>
        <v>2.5920000000000005</v>
      </c>
      <c r="I104" s="155">
        <v>9</v>
      </c>
      <c r="J104" s="155">
        <v>15</v>
      </c>
      <c r="K104" s="155">
        <f t="shared" si="40"/>
        <v>135</v>
      </c>
      <c r="L104" s="191">
        <f>I104/25*J104/50</f>
        <v>0.10799999999999998</v>
      </c>
      <c r="M104" s="166"/>
      <c r="N104" s="150"/>
      <c r="O104" s="150"/>
      <c r="P104" s="159"/>
      <c r="Q104" s="160"/>
      <c r="R104" s="161"/>
      <c r="S104" s="149"/>
      <c r="T104" s="149"/>
      <c r="U104" s="149"/>
      <c r="V104" s="149"/>
      <c r="W104" s="149"/>
      <c r="X104" s="149"/>
      <c r="Y104" s="149"/>
      <c r="Z104" s="166"/>
      <c r="AA104" s="166"/>
      <c r="AB104" s="166"/>
      <c r="AC104" s="166"/>
      <c r="AD104" s="222"/>
      <c r="AE104" s="166"/>
      <c r="AF104" s="166"/>
      <c r="AG104" s="166"/>
      <c r="AH104" s="166"/>
      <c r="AI104" s="166"/>
      <c r="AJ104" s="166"/>
      <c r="AK104" s="166"/>
      <c r="AL104" s="166"/>
      <c r="AM104" s="166"/>
      <c r="AN104" s="166"/>
      <c r="AO104" s="166"/>
      <c r="AP104" s="166"/>
      <c r="AQ104" s="166"/>
      <c r="AR104" s="166"/>
      <c r="AS104" s="98"/>
    </row>
    <row r="105" spans="1:45" s="33" customFormat="1" ht="24.95" customHeight="1">
      <c r="A105" s="220"/>
      <c r="B105" s="306"/>
      <c r="C105" s="228" t="s">
        <v>684</v>
      </c>
      <c r="D105" s="220" t="s">
        <v>591</v>
      </c>
      <c r="E105" s="151" t="s">
        <v>684</v>
      </c>
      <c r="F105" s="152" t="s">
        <v>45</v>
      </c>
      <c r="G105" s="155">
        <v>24</v>
      </c>
      <c r="H105" s="154">
        <f t="shared" ref="H105:H106" si="41">I105/25*G105*J105/50</f>
        <v>2.5920000000000005</v>
      </c>
      <c r="I105" s="155">
        <v>9</v>
      </c>
      <c r="J105" s="155">
        <v>15</v>
      </c>
      <c r="K105" s="155">
        <f t="shared" si="40"/>
        <v>135</v>
      </c>
      <c r="L105" s="191">
        <f t="shared" ref="L105:L106" si="42">I105/25*J105/50</f>
        <v>0.10799999999999998</v>
      </c>
      <c r="M105" s="166"/>
      <c r="N105" s="150"/>
      <c r="O105" s="150"/>
      <c r="P105" s="159"/>
      <c r="Q105" s="160"/>
      <c r="R105" s="161"/>
      <c r="S105" s="149"/>
      <c r="T105" s="149"/>
      <c r="U105" s="149"/>
      <c r="V105" s="149"/>
      <c r="W105" s="149"/>
      <c r="X105" s="149"/>
      <c r="Y105" s="149"/>
      <c r="Z105" s="166"/>
      <c r="AA105" s="166"/>
      <c r="AB105" s="166"/>
      <c r="AC105" s="166"/>
      <c r="AD105" s="222"/>
      <c r="AE105" s="166"/>
      <c r="AF105" s="166"/>
      <c r="AG105" s="166"/>
      <c r="AH105" s="166"/>
      <c r="AI105" s="166"/>
      <c r="AJ105" s="166"/>
      <c r="AK105" s="166"/>
      <c r="AL105" s="166"/>
      <c r="AM105" s="166"/>
      <c r="AN105" s="166"/>
      <c r="AO105" s="166"/>
      <c r="AP105" s="166"/>
      <c r="AQ105" s="166"/>
      <c r="AR105" s="166"/>
      <c r="AS105" s="98"/>
    </row>
    <row r="106" spans="1:45" s="33" customFormat="1" ht="24.95" customHeight="1">
      <c r="A106" s="220"/>
      <c r="B106" s="303"/>
      <c r="C106" s="228" t="s">
        <v>685</v>
      </c>
      <c r="D106" s="220" t="s">
        <v>591</v>
      </c>
      <c r="E106" s="151" t="s">
        <v>685</v>
      </c>
      <c r="F106" s="152" t="s">
        <v>45</v>
      </c>
      <c r="G106" s="155">
        <v>24</v>
      </c>
      <c r="H106" s="154">
        <f t="shared" si="41"/>
        <v>2.5920000000000005</v>
      </c>
      <c r="I106" s="155">
        <v>9</v>
      </c>
      <c r="J106" s="155">
        <v>15</v>
      </c>
      <c r="K106" s="155">
        <f t="shared" si="40"/>
        <v>135</v>
      </c>
      <c r="L106" s="191">
        <f t="shared" si="42"/>
        <v>0.10799999999999998</v>
      </c>
      <c r="M106" s="166"/>
      <c r="N106" s="150"/>
      <c r="O106" s="150"/>
      <c r="P106" s="159"/>
      <c r="Q106" s="160"/>
      <c r="R106" s="161"/>
      <c r="S106" s="149"/>
      <c r="T106" s="149"/>
      <c r="U106" s="149"/>
      <c r="V106" s="149"/>
      <c r="W106" s="149"/>
      <c r="X106" s="149"/>
      <c r="Y106" s="149"/>
      <c r="Z106" s="166"/>
      <c r="AA106" s="166"/>
      <c r="AB106" s="166"/>
      <c r="AC106" s="166"/>
      <c r="AD106" s="222"/>
      <c r="AE106" s="166"/>
      <c r="AF106" s="166"/>
      <c r="AG106" s="166"/>
      <c r="AH106" s="166"/>
      <c r="AI106" s="166"/>
      <c r="AJ106" s="166"/>
      <c r="AK106" s="166"/>
      <c r="AL106" s="166"/>
      <c r="AM106" s="166"/>
      <c r="AN106" s="166"/>
      <c r="AO106" s="166"/>
      <c r="AP106" s="166"/>
      <c r="AQ106" s="166"/>
      <c r="AR106" s="166"/>
      <c r="AS106" s="98"/>
    </row>
    <row r="107" spans="1:45" s="33" customFormat="1" ht="24.95" customHeight="1">
      <c r="A107" s="220"/>
      <c r="B107" s="307" t="s">
        <v>686</v>
      </c>
      <c r="C107" s="228" t="s">
        <v>687</v>
      </c>
      <c r="D107" s="220" t="s">
        <v>584</v>
      </c>
      <c r="E107" s="151" t="s">
        <v>687</v>
      </c>
      <c r="F107" s="152" t="s">
        <v>45</v>
      </c>
      <c r="G107" s="155">
        <v>20</v>
      </c>
      <c r="H107" s="154">
        <f>I107/25*G107*J107/50</f>
        <v>0.19200000000000003</v>
      </c>
      <c r="I107" s="155">
        <v>4</v>
      </c>
      <c r="J107" s="155">
        <v>3</v>
      </c>
      <c r="K107" s="155">
        <f>I107*J107</f>
        <v>12</v>
      </c>
      <c r="L107" s="157">
        <f>I107/25*J107/50</f>
        <v>9.5999999999999992E-3</v>
      </c>
      <c r="M107" s="166"/>
      <c r="N107" s="150"/>
      <c r="O107" s="150"/>
      <c r="P107" s="159"/>
      <c r="Q107" s="160"/>
      <c r="R107" s="161"/>
      <c r="S107" s="149"/>
      <c r="T107" s="149"/>
      <c r="U107" s="149"/>
      <c r="V107" s="149"/>
      <c r="W107" s="149"/>
      <c r="X107" s="149"/>
      <c r="Y107" s="149"/>
      <c r="Z107" s="166"/>
      <c r="AA107" s="166"/>
      <c r="AB107" s="166"/>
      <c r="AC107" s="166"/>
      <c r="AD107" s="222"/>
      <c r="AE107" s="166"/>
      <c r="AF107" s="166"/>
      <c r="AG107" s="166"/>
      <c r="AH107" s="166"/>
      <c r="AI107" s="166"/>
      <c r="AJ107" s="166"/>
      <c r="AK107" s="166"/>
      <c r="AL107" s="166"/>
      <c r="AM107" s="166"/>
      <c r="AN107" s="166"/>
      <c r="AO107" s="166"/>
      <c r="AP107" s="166"/>
      <c r="AQ107" s="166"/>
      <c r="AR107" s="166"/>
      <c r="AS107" s="98"/>
    </row>
    <row r="108" spans="1:45" s="33" customFormat="1" ht="24.95" customHeight="1">
      <c r="A108" s="220"/>
      <c r="B108" s="303"/>
      <c r="C108" s="228" t="s">
        <v>688</v>
      </c>
      <c r="D108" s="220" t="s">
        <v>584</v>
      </c>
      <c r="E108" s="151" t="s">
        <v>688</v>
      </c>
      <c r="F108" s="152" t="s">
        <v>45</v>
      </c>
      <c r="G108" s="155">
        <v>20</v>
      </c>
      <c r="H108" s="154">
        <f>I108/25*G108*J108/50</f>
        <v>0.19200000000000003</v>
      </c>
      <c r="I108" s="155">
        <v>4</v>
      </c>
      <c r="J108" s="155">
        <v>3</v>
      </c>
      <c r="K108" s="155">
        <f>I108*J108</f>
        <v>12</v>
      </c>
      <c r="L108" s="157">
        <f>I108/25*J108/50</f>
        <v>9.5999999999999992E-3</v>
      </c>
      <c r="M108" s="166"/>
      <c r="N108" s="150"/>
      <c r="O108" s="150"/>
      <c r="P108" s="159"/>
      <c r="Q108" s="160"/>
      <c r="R108" s="161"/>
      <c r="S108" s="149"/>
      <c r="T108" s="149"/>
      <c r="U108" s="149"/>
      <c r="V108" s="149"/>
      <c r="W108" s="149"/>
      <c r="X108" s="149"/>
      <c r="Y108" s="149"/>
      <c r="Z108" s="166"/>
      <c r="AA108" s="166"/>
      <c r="AB108" s="166"/>
      <c r="AC108" s="166"/>
      <c r="AD108" s="222"/>
      <c r="AE108" s="166"/>
      <c r="AF108" s="166"/>
      <c r="AG108" s="166"/>
      <c r="AH108" s="166"/>
      <c r="AI108" s="166"/>
      <c r="AJ108" s="166"/>
      <c r="AK108" s="166"/>
      <c r="AL108" s="166"/>
      <c r="AM108" s="166"/>
      <c r="AN108" s="166"/>
      <c r="AO108" s="166"/>
      <c r="AP108" s="166"/>
      <c r="AQ108" s="166"/>
      <c r="AR108" s="166"/>
      <c r="AS108" s="98"/>
    </row>
    <row r="109" spans="1:45" s="33" customFormat="1" ht="24.95" customHeight="1">
      <c r="A109" s="220"/>
      <c r="B109" s="220" t="s">
        <v>689</v>
      </c>
      <c r="C109" s="223" t="s">
        <v>342</v>
      </c>
      <c r="D109" s="220" t="s">
        <v>591</v>
      </c>
      <c r="E109" s="151" t="s">
        <v>342</v>
      </c>
      <c r="F109" s="152" t="s">
        <v>45</v>
      </c>
      <c r="G109" s="155">
        <v>20</v>
      </c>
      <c r="H109" s="154">
        <f t="shared" ref="H109:H114" si="43">I109/25*G109*J109/50</f>
        <v>2.88</v>
      </c>
      <c r="I109" s="245">
        <v>12</v>
      </c>
      <c r="J109" s="155">
        <v>15</v>
      </c>
      <c r="K109" s="155">
        <f t="shared" ref="K109:K120" si="44">I109*J109</f>
        <v>180</v>
      </c>
      <c r="L109" s="191">
        <f t="shared" ref="L109:L114" si="45">I109/25*J109/50</f>
        <v>0.14399999999999999</v>
      </c>
      <c r="M109" s="166"/>
      <c r="N109" s="150"/>
      <c r="O109" s="150"/>
      <c r="P109" s="159"/>
      <c r="Q109" s="160"/>
      <c r="R109" s="161"/>
      <c r="S109" s="149"/>
      <c r="T109" s="149"/>
      <c r="U109" s="149"/>
      <c r="V109" s="149"/>
      <c r="W109" s="149"/>
      <c r="X109" s="149"/>
      <c r="Y109" s="149"/>
      <c r="Z109" s="166"/>
      <c r="AA109" s="166"/>
      <c r="AB109" s="166"/>
      <c r="AC109" s="166"/>
      <c r="AD109" s="222"/>
      <c r="AE109" s="166"/>
      <c r="AF109" s="166"/>
      <c r="AG109" s="166"/>
      <c r="AH109" s="166"/>
      <c r="AI109" s="166"/>
      <c r="AJ109" s="166"/>
      <c r="AK109" s="166"/>
      <c r="AL109" s="166"/>
      <c r="AM109" s="166"/>
      <c r="AN109" s="166"/>
      <c r="AO109" s="166"/>
      <c r="AP109" s="166"/>
      <c r="AQ109" s="166"/>
      <c r="AR109" s="166"/>
      <c r="AS109" s="98"/>
    </row>
    <row r="110" spans="1:45" s="33" customFormat="1" ht="24.95" customHeight="1">
      <c r="A110" s="220"/>
      <c r="B110" s="307" t="s">
        <v>690</v>
      </c>
      <c r="C110" s="223" t="s">
        <v>691</v>
      </c>
      <c r="D110" s="220" t="s">
        <v>591</v>
      </c>
      <c r="E110" s="151" t="s">
        <v>265</v>
      </c>
      <c r="F110" s="152" t="s">
        <v>70</v>
      </c>
      <c r="G110" s="155">
        <v>24</v>
      </c>
      <c r="H110" s="154">
        <f t="shared" si="43"/>
        <v>3.2256</v>
      </c>
      <c r="I110" s="155">
        <v>12</v>
      </c>
      <c r="J110" s="245">
        <v>14</v>
      </c>
      <c r="K110" s="155">
        <f t="shared" si="44"/>
        <v>168</v>
      </c>
      <c r="L110" s="191">
        <f t="shared" si="45"/>
        <v>0.13439999999999999</v>
      </c>
      <c r="M110" s="166"/>
      <c r="N110" s="150">
        <v>45174</v>
      </c>
      <c r="O110" s="150">
        <v>45268</v>
      </c>
      <c r="P110" s="159"/>
      <c r="Q110" s="160"/>
      <c r="R110" s="161"/>
      <c r="S110" s="149"/>
      <c r="T110" s="149"/>
      <c r="U110" s="149"/>
      <c r="V110" s="149"/>
      <c r="W110" s="149"/>
      <c r="X110" s="149"/>
      <c r="Y110" s="149"/>
      <c r="Z110" s="166"/>
      <c r="AA110" s="166"/>
      <c r="AB110" s="166"/>
      <c r="AC110" s="166"/>
      <c r="AD110" s="222"/>
      <c r="AE110" s="166"/>
      <c r="AF110" s="166"/>
      <c r="AG110" s="166"/>
      <c r="AH110" s="166"/>
      <c r="AI110" s="166"/>
      <c r="AJ110" s="166"/>
      <c r="AK110" s="166"/>
      <c r="AL110" s="166"/>
      <c r="AM110" s="166"/>
      <c r="AN110" s="166"/>
      <c r="AO110" s="166"/>
      <c r="AP110" s="166"/>
      <c r="AQ110" s="166"/>
      <c r="AR110" s="166"/>
      <c r="AS110" s="98"/>
    </row>
    <row r="111" spans="1:45" s="33" customFormat="1" ht="24.95" customHeight="1">
      <c r="A111" s="220"/>
      <c r="B111" s="306"/>
      <c r="C111" s="223" t="s">
        <v>692</v>
      </c>
      <c r="D111" s="220" t="s">
        <v>591</v>
      </c>
      <c r="E111" s="151" t="s">
        <v>282</v>
      </c>
      <c r="F111" s="165" t="s">
        <v>45</v>
      </c>
      <c r="G111" s="155">
        <v>24</v>
      </c>
      <c r="H111" s="154">
        <f t="shared" si="43"/>
        <v>1.7280000000000002</v>
      </c>
      <c r="I111" s="155">
        <v>9</v>
      </c>
      <c r="J111" s="245">
        <v>10</v>
      </c>
      <c r="K111" s="155">
        <f t="shared" si="44"/>
        <v>90</v>
      </c>
      <c r="L111" s="191">
        <f t="shared" si="45"/>
        <v>7.1999999999999995E-2</v>
      </c>
      <c r="M111" s="149"/>
      <c r="N111" s="150">
        <v>45202</v>
      </c>
      <c r="O111" s="150">
        <v>45268</v>
      </c>
      <c r="P111" s="159"/>
      <c r="Q111" s="160"/>
      <c r="R111" s="161"/>
      <c r="S111" s="149"/>
      <c r="T111" s="149"/>
      <c r="U111" s="149"/>
      <c r="V111" s="149"/>
      <c r="W111" s="149"/>
      <c r="X111" s="149"/>
      <c r="Y111" s="149"/>
      <c r="Z111" s="166"/>
      <c r="AA111" s="166"/>
      <c r="AB111" s="166"/>
      <c r="AC111" s="166"/>
      <c r="AD111" s="222"/>
      <c r="AE111" s="166"/>
      <c r="AF111" s="166"/>
      <c r="AG111" s="166"/>
      <c r="AH111" s="166"/>
      <c r="AI111" s="166"/>
      <c r="AJ111" s="166"/>
      <c r="AK111" s="166"/>
      <c r="AL111" s="166"/>
      <c r="AM111" s="166"/>
      <c r="AN111" s="166"/>
      <c r="AO111" s="166"/>
      <c r="AP111" s="166"/>
      <c r="AQ111" s="166"/>
      <c r="AR111" s="166"/>
      <c r="AS111" s="98"/>
    </row>
    <row r="112" spans="1:45" s="33" customFormat="1" ht="24.95" customHeight="1">
      <c r="A112" s="220"/>
      <c r="B112" s="303"/>
      <c r="C112" s="223" t="s">
        <v>693</v>
      </c>
      <c r="D112" s="220" t="s">
        <v>591</v>
      </c>
      <c r="E112" s="151" t="s">
        <v>289</v>
      </c>
      <c r="F112" s="152" t="s">
        <v>70</v>
      </c>
      <c r="G112" s="155">
        <v>24</v>
      </c>
      <c r="H112" s="154">
        <f t="shared" si="43"/>
        <v>2.3039999999999998</v>
      </c>
      <c r="I112" s="155">
        <v>12</v>
      </c>
      <c r="J112" s="245">
        <v>10</v>
      </c>
      <c r="K112" s="155">
        <f t="shared" si="44"/>
        <v>120</v>
      </c>
      <c r="L112" s="191">
        <f t="shared" si="45"/>
        <v>9.6000000000000002E-2</v>
      </c>
      <c r="M112" s="166"/>
      <c r="N112" s="150">
        <v>45202</v>
      </c>
      <c r="O112" s="150">
        <v>45268</v>
      </c>
      <c r="P112" s="159"/>
      <c r="Q112" s="160"/>
      <c r="R112" s="161"/>
      <c r="S112" s="149"/>
      <c r="T112" s="149"/>
      <c r="U112" s="149"/>
      <c r="V112" s="149"/>
      <c r="W112" s="149"/>
      <c r="X112" s="149"/>
      <c r="Y112" s="149"/>
      <c r="Z112" s="166"/>
      <c r="AA112" s="166"/>
      <c r="AB112" s="166"/>
      <c r="AC112" s="166"/>
      <c r="AD112" s="222"/>
      <c r="AE112" s="166"/>
      <c r="AF112" s="166"/>
      <c r="AG112" s="166"/>
      <c r="AH112" s="166"/>
      <c r="AI112" s="166"/>
      <c r="AJ112" s="166"/>
      <c r="AK112" s="166"/>
      <c r="AL112" s="166"/>
      <c r="AM112" s="166"/>
      <c r="AN112" s="166"/>
      <c r="AO112" s="166"/>
      <c r="AP112" s="166"/>
      <c r="AQ112" s="166"/>
      <c r="AR112" s="166"/>
      <c r="AS112" s="98"/>
    </row>
    <row r="113" spans="1:45" s="33" customFormat="1" ht="24.95" customHeight="1">
      <c r="A113" s="220"/>
      <c r="B113" s="307" t="s">
        <v>694</v>
      </c>
      <c r="C113" s="223" t="s">
        <v>695</v>
      </c>
      <c r="D113" s="220" t="s">
        <v>591</v>
      </c>
      <c r="E113" s="151" t="s">
        <v>291</v>
      </c>
      <c r="F113" s="152" t="s">
        <v>45</v>
      </c>
      <c r="G113" s="155">
        <v>24</v>
      </c>
      <c r="H113" s="154">
        <f t="shared" si="43"/>
        <v>2.5920000000000005</v>
      </c>
      <c r="I113" s="155">
        <v>9</v>
      </c>
      <c r="J113" s="155">
        <v>15</v>
      </c>
      <c r="K113" s="155">
        <f t="shared" si="44"/>
        <v>135</v>
      </c>
      <c r="L113" s="191">
        <f t="shared" si="45"/>
        <v>0.10799999999999998</v>
      </c>
      <c r="M113" s="166"/>
      <c r="N113" s="264">
        <v>45168</v>
      </c>
      <c r="O113" s="150">
        <v>45268</v>
      </c>
      <c r="P113" s="159"/>
      <c r="Q113" s="160"/>
      <c r="R113" s="161"/>
      <c r="S113" s="149"/>
      <c r="T113" s="149"/>
      <c r="U113" s="149"/>
      <c r="V113" s="149"/>
      <c r="W113" s="149"/>
      <c r="X113" s="149"/>
      <c r="Y113" s="149"/>
      <c r="Z113" s="166"/>
      <c r="AA113" s="166"/>
      <c r="AB113" s="166"/>
      <c r="AC113" s="166"/>
      <c r="AD113" s="222"/>
      <c r="AE113" s="166"/>
      <c r="AF113" s="166"/>
      <c r="AG113" s="166"/>
      <c r="AH113" s="166"/>
      <c r="AI113" s="166"/>
      <c r="AJ113" s="166"/>
      <c r="AK113" s="166"/>
      <c r="AL113" s="166"/>
      <c r="AM113" s="166"/>
      <c r="AN113" s="166"/>
      <c r="AO113" s="166"/>
      <c r="AP113" s="166"/>
      <c r="AQ113" s="166"/>
      <c r="AR113" s="166"/>
      <c r="AS113" s="98"/>
    </row>
    <row r="114" spans="1:45" s="33" customFormat="1" ht="24.95" customHeight="1">
      <c r="A114" s="220"/>
      <c r="B114" s="303"/>
      <c r="C114" s="223" t="s">
        <v>696</v>
      </c>
      <c r="D114" s="220" t="s">
        <v>591</v>
      </c>
      <c r="E114" s="151" t="s">
        <v>308</v>
      </c>
      <c r="F114" s="152" t="s">
        <v>45</v>
      </c>
      <c r="G114" s="155">
        <v>24</v>
      </c>
      <c r="H114" s="154">
        <f t="shared" si="43"/>
        <v>2.5920000000000005</v>
      </c>
      <c r="I114" s="155">
        <v>9</v>
      </c>
      <c r="J114" s="155">
        <v>15</v>
      </c>
      <c r="K114" s="155">
        <f t="shared" si="44"/>
        <v>135</v>
      </c>
      <c r="L114" s="191">
        <f t="shared" si="45"/>
        <v>0.10799999999999998</v>
      </c>
      <c r="M114" s="166"/>
      <c r="N114" s="264">
        <v>45169</v>
      </c>
      <c r="O114" s="150">
        <v>45268</v>
      </c>
      <c r="P114" s="159"/>
      <c r="Q114" s="160"/>
      <c r="R114" s="161"/>
      <c r="S114" s="149"/>
      <c r="T114" s="149"/>
      <c r="U114" s="149"/>
      <c r="V114" s="149"/>
      <c r="W114" s="149"/>
      <c r="X114" s="149"/>
      <c r="Y114" s="149"/>
      <c r="Z114" s="166"/>
      <c r="AA114" s="166"/>
      <c r="AB114" s="166"/>
      <c r="AC114" s="166"/>
      <c r="AD114" s="222"/>
      <c r="AE114" s="166"/>
      <c r="AF114" s="166"/>
      <c r="AG114" s="166"/>
      <c r="AH114" s="166"/>
      <c r="AI114" s="166"/>
      <c r="AJ114" s="166"/>
      <c r="AK114" s="166"/>
      <c r="AL114" s="166"/>
      <c r="AM114" s="166"/>
      <c r="AN114" s="166"/>
      <c r="AO114" s="166"/>
      <c r="AP114" s="166"/>
      <c r="AQ114" s="166"/>
      <c r="AR114" s="166"/>
      <c r="AS114" s="98"/>
    </row>
    <row r="115" spans="1:45" s="33" customFormat="1" ht="24.95" customHeight="1">
      <c r="A115" s="220"/>
      <c r="B115" s="307" t="s">
        <v>697</v>
      </c>
      <c r="C115" s="223" t="s">
        <v>698</v>
      </c>
      <c r="D115" s="220" t="s">
        <v>591</v>
      </c>
      <c r="E115" s="151" t="s">
        <v>339</v>
      </c>
      <c r="F115" s="152" t="s">
        <v>109</v>
      </c>
      <c r="G115" s="245">
        <v>10</v>
      </c>
      <c r="H115" s="154">
        <f>I115/25*G115*J115/50</f>
        <v>1.0799999999999998</v>
      </c>
      <c r="I115" s="155">
        <v>9</v>
      </c>
      <c r="J115" s="155">
        <v>15</v>
      </c>
      <c r="K115" s="155">
        <f t="shared" si="44"/>
        <v>135</v>
      </c>
      <c r="L115" s="191">
        <f>I115/25*J115/50</f>
        <v>0.10799999999999998</v>
      </c>
      <c r="M115" s="166"/>
      <c r="N115" s="150"/>
      <c r="O115" s="150"/>
      <c r="P115" s="159"/>
      <c r="Q115" s="160"/>
      <c r="R115" s="161"/>
      <c r="S115" s="149"/>
      <c r="T115" s="149"/>
      <c r="U115" s="149"/>
      <c r="V115" s="149"/>
      <c r="W115" s="149"/>
      <c r="X115" s="149"/>
      <c r="Y115" s="149"/>
      <c r="Z115" s="166"/>
      <c r="AA115" s="166"/>
      <c r="AB115" s="166"/>
      <c r="AC115" s="166"/>
      <c r="AD115" s="222"/>
      <c r="AE115" s="166"/>
      <c r="AF115" s="166"/>
      <c r="AG115" s="166"/>
      <c r="AH115" s="166"/>
      <c r="AI115" s="166"/>
      <c r="AJ115" s="166"/>
      <c r="AK115" s="166"/>
      <c r="AL115" s="166"/>
      <c r="AM115" s="166"/>
      <c r="AN115" s="166"/>
      <c r="AO115" s="166"/>
      <c r="AP115" s="166"/>
      <c r="AQ115" s="166"/>
      <c r="AR115" s="166"/>
      <c r="AS115" s="98"/>
    </row>
    <row r="116" spans="1:45" s="33" customFormat="1" ht="24.95" customHeight="1">
      <c r="A116" s="220"/>
      <c r="B116" s="309"/>
      <c r="C116" s="223" t="s">
        <v>699</v>
      </c>
      <c r="D116" s="220" t="s">
        <v>591</v>
      </c>
      <c r="E116" s="151" t="s">
        <v>348</v>
      </c>
      <c r="F116" s="152" t="s">
        <v>109</v>
      </c>
      <c r="G116" s="245">
        <v>10</v>
      </c>
      <c r="H116" s="154">
        <f>I116/25*G116*J116/50</f>
        <v>0.36</v>
      </c>
      <c r="I116" s="155">
        <v>3</v>
      </c>
      <c r="J116" s="155">
        <v>15</v>
      </c>
      <c r="K116" s="155">
        <f t="shared" si="44"/>
        <v>45</v>
      </c>
      <c r="L116" s="191">
        <f>I116/25*J116/50</f>
        <v>3.5999999999999997E-2</v>
      </c>
      <c r="M116" s="166"/>
      <c r="N116" s="150"/>
      <c r="O116" s="150"/>
      <c r="P116" s="159"/>
      <c r="Q116" s="160"/>
      <c r="R116" s="161"/>
      <c r="S116" s="149"/>
      <c r="T116" s="149"/>
      <c r="U116" s="149"/>
      <c r="V116" s="149"/>
      <c r="W116" s="149"/>
      <c r="X116" s="149"/>
      <c r="Y116" s="149"/>
      <c r="Z116" s="166"/>
      <c r="AA116" s="166"/>
      <c r="AB116" s="166"/>
      <c r="AC116" s="166"/>
      <c r="AD116" s="222"/>
      <c r="AE116" s="166"/>
      <c r="AF116" s="166"/>
      <c r="AG116" s="166"/>
      <c r="AH116" s="166"/>
      <c r="AI116" s="166"/>
      <c r="AJ116" s="166"/>
      <c r="AK116" s="166"/>
      <c r="AL116" s="166"/>
      <c r="AM116" s="166"/>
      <c r="AN116" s="166"/>
      <c r="AO116" s="166"/>
      <c r="AP116" s="166"/>
      <c r="AQ116" s="166"/>
      <c r="AR116" s="166"/>
      <c r="AS116" s="98"/>
    </row>
    <row r="117" spans="1:45" s="33" customFormat="1" ht="24.95" customHeight="1">
      <c r="A117" s="220" t="s">
        <v>700</v>
      </c>
      <c r="B117" s="307" t="s">
        <v>701</v>
      </c>
      <c r="C117" s="310" t="s">
        <v>364</v>
      </c>
      <c r="D117" s="302" t="s">
        <v>591</v>
      </c>
      <c r="E117" s="265" t="s">
        <v>671</v>
      </c>
      <c r="F117" s="152" t="s">
        <v>70</v>
      </c>
      <c r="G117" s="155">
        <v>16</v>
      </c>
      <c r="H117" s="154">
        <f t="shared" ref="H117:H119" si="46">I117/25*G117*J117/50</f>
        <v>1.1519999999999999</v>
      </c>
      <c r="I117" s="155">
        <v>6</v>
      </c>
      <c r="J117" s="156">
        <v>15</v>
      </c>
      <c r="K117" s="155">
        <f t="shared" si="44"/>
        <v>90</v>
      </c>
      <c r="L117" s="191">
        <f t="shared" ref="L117" si="47">I117/25*J117/50</f>
        <v>7.1999999999999995E-2</v>
      </c>
      <c r="M117" s="166"/>
      <c r="N117" s="150"/>
      <c r="O117" s="150"/>
      <c r="P117" s="159"/>
      <c r="Q117" s="160"/>
      <c r="R117" s="161"/>
      <c r="S117" s="149"/>
      <c r="T117" s="149"/>
      <c r="U117" s="149"/>
      <c r="V117" s="149"/>
      <c r="W117" s="149"/>
      <c r="X117" s="149"/>
      <c r="Y117" s="149"/>
      <c r="Z117" s="166"/>
      <c r="AA117" s="166"/>
      <c r="AB117" s="166"/>
      <c r="AC117" s="166"/>
      <c r="AD117" s="222"/>
      <c r="AE117" s="166"/>
      <c r="AF117" s="166"/>
      <c r="AG117" s="166"/>
      <c r="AH117" s="166"/>
      <c r="AI117" s="166"/>
      <c r="AJ117" s="166"/>
      <c r="AK117" s="166"/>
      <c r="AL117" s="166"/>
      <c r="AM117" s="166"/>
      <c r="AN117" s="166"/>
      <c r="AO117" s="166"/>
      <c r="AP117" s="166"/>
      <c r="AQ117" s="166"/>
      <c r="AR117" s="166"/>
      <c r="AS117" s="98"/>
    </row>
    <row r="118" spans="1:45" s="33" customFormat="1" ht="24.95" customHeight="1">
      <c r="A118" s="220"/>
      <c r="B118" s="308"/>
      <c r="C118" s="311"/>
      <c r="D118" s="306"/>
      <c r="E118" s="266" t="s">
        <v>702</v>
      </c>
      <c r="F118" s="152" t="s">
        <v>70</v>
      </c>
      <c r="G118" s="155">
        <v>16</v>
      </c>
      <c r="H118" s="154">
        <f t="shared" si="46"/>
        <v>1.1519999999999999</v>
      </c>
      <c r="I118" s="155">
        <v>6</v>
      </c>
      <c r="J118" s="156">
        <v>15</v>
      </c>
      <c r="K118" s="155">
        <f t="shared" si="44"/>
        <v>90</v>
      </c>
      <c r="L118" s="157">
        <f>I118/25*J118/50</f>
        <v>7.1999999999999995E-2</v>
      </c>
      <c r="M118" s="166"/>
      <c r="N118" s="150"/>
      <c r="O118" s="150"/>
      <c r="P118" s="159"/>
      <c r="Q118" s="160"/>
      <c r="R118" s="161"/>
      <c r="S118" s="149"/>
      <c r="T118" s="149"/>
      <c r="U118" s="149"/>
      <c r="V118" s="149"/>
      <c r="W118" s="149"/>
      <c r="X118" s="149"/>
      <c r="Y118" s="149"/>
      <c r="Z118" s="166"/>
      <c r="AA118" s="166"/>
      <c r="AB118" s="166"/>
      <c r="AC118" s="166"/>
      <c r="AD118" s="222"/>
      <c r="AE118" s="166"/>
      <c r="AF118" s="166"/>
      <c r="AG118" s="166"/>
      <c r="AH118" s="166"/>
      <c r="AI118" s="166"/>
      <c r="AJ118" s="166"/>
      <c r="AK118" s="166"/>
      <c r="AL118" s="166"/>
      <c r="AM118" s="166"/>
      <c r="AN118" s="166"/>
      <c r="AO118" s="166"/>
      <c r="AP118" s="166"/>
      <c r="AQ118" s="166"/>
      <c r="AR118" s="166"/>
      <c r="AS118" s="98"/>
    </row>
    <row r="119" spans="1:45" s="33" customFormat="1" ht="24.95" customHeight="1">
      <c r="A119" s="220"/>
      <c r="B119" s="309"/>
      <c r="C119" s="312"/>
      <c r="D119" s="303"/>
      <c r="E119" s="265" t="s">
        <v>680</v>
      </c>
      <c r="F119" s="152" t="s">
        <v>70</v>
      </c>
      <c r="G119" s="155">
        <v>16</v>
      </c>
      <c r="H119" s="154">
        <f t="shared" si="46"/>
        <v>1.1519999999999999</v>
      </c>
      <c r="I119" s="155">
        <v>6</v>
      </c>
      <c r="J119" s="156">
        <v>15</v>
      </c>
      <c r="K119" s="155">
        <f t="shared" si="44"/>
        <v>90</v>
      </c>
      <c r="L119" s="157">
        <f>I119/25*J119/50</f>
        <v>7.1999999999999995E-2</v>
      </c>
      <c r="M119" s="166"/>
      <c r="N119" s="150"/>
      <c r="O119" s="150"/>
      <c r="P119" s="159"/>
      <c r="Q119" s="160"/>
      <c r="R119" s="161"/>
      <c r="S119" s="149"/>
      <c r="T119" s="149"/>
      <c r="U119" s="149"/>
      <c r="V119" s="149"/>
      <c r="W119" s="149"/>
      <c r="X119" s="149"/>
      <c r="Y119" s="149"/>
      <c r="Z119" s="166"/>
      <c r="AA119" s="166"/>
      <c r="AB119" s="166"/>
      <c r="AC119" s="166"/>
      <c r="AD119" s="222"/>
      <c r="AE119" s="166"/>
      <c r="AF119" s="166"/>
      <c r="AG119" s="166"/>
      <c r="AH119" s="166"/>
      <c r="AI119" s="166"/>
      <c r="AJ119" s="166"/>
      <c r="AK119" s="166"/>
      <c r="AL119" s="166"/>
      <c r="AM119" s="166"/>
      <c r="AN119" s="166"/>
      <c r="AO119" s="166"/>
      <c r="AP119" s="166"/>
      <c r="AQ119" s="166"/>
      <c r="AR119" s="166"/>
      <c r="AS119" s="98"/>
    </row>
    <row r="120" spans="1:45" s="33" customFormat="1" ht="24.95" customHeight="1">
      <c r="A120" s="220" t="s">
        <v>703</v>
      </c>
      <c r="B120" s="272" t="s">
        <v>704</v>
      </c>
      <c r="C120" s="273" t="s">
        <v>705</v>
      </c>
      <c r="D120" s="271" t="s">
        <v>591</v>
      </c>
      <c r="E120" s="151" t="s">
        <v>705</v>
      </c>
      <c r="F120" s="152" t="s">
        <v>109</v>
      </c>
      <c r="G120" s="155">
        <v>10</v>
      </c>
      <c r="H120" s="154">
        <f>I120/25*G120*J120/50</f>
        <v>0.72</v>
      </c>
      <c r="I120" s="155">
        <v>6</v>
      </c>
      <c r="J120" s="155">
        <v>15</v>
      </c>
      <c r="K120" s="155">
        <f t="shared" si="44"/>
        <v>90</v>
      </c>
      <c r="L120" s="191">
        <f>I120/25*J120/50</f>
        <v>7.1999999999999995E-2</v>
      </c>
      <c r="M120" s="166"/>
      <c r="N120" s="150"/>
      <c r="O120" s="150"/>
      <c r="P120" s="159"/>
      <c r="Q120" s="160"/>
      <c r="R120" s="161"/>
      <c r="S120" s="149"/>
      <c r="T120" s="149"/>
      <c r="U120" s="149"/>
      <c r="V120" s="149"/>
      <c r="W120" s="149"/>
      <c r="X120" s="149"/>
      <c r="Y120" s="149"/>
      <c r="Z120" s="166"/>
      <c r="AA120" s="166"/>
      <c r="AB120" s="166"/>
      <c r="AC120" s="166"/>
      <c r="AD120" s="222"/>
      <c r="AE120" s="166"/>
      <c r="AF120" s="166"/>
      <c r="AG120" s="166"/>
      <c r="AH120" s="166"/>
      <c r="AI120" s="166"/>
      <c r="AJ120" s="166"/>
      <c r="AK120" s="166"/>
      <c r="AL120" s="166"/>
      <c r="AM120" s="166"/>
      <c r="AN120" s="166"/>
      <c r="AO120" s="166"/>
      <c r="AP120" s="166"/>
      <c r="AQ120" s="166"/>
      <c r="AR120" s="166"/>
      <c r="AS120" s="98"/>
    </row>
    <row r="121" spans="1:45" s="33" customFormat="1" ht="24.95" customHeight="1">
      <c r="A121" s="220" t="s">
        <v>706</v>
      </c>
      <c r="B121" s="272" t="s">
        <v>707</v>
      </c>
      <c r="C121" s="273" t="s">
        <v>708</v>
      </c>
      <c r="D121" s="271" t="s">
        <v>591</v>
      </c>
      <c r="E121" s="151" t="s">
        <v>708</v>
      </c>
      <c r="F121" s="152"/>
      <c r="G121" s="155">
        <v>24</v>
      </c>
      <c r="H121" s="154"/>
      <c r="I121" s="155">
        <v>9</v>
      </c>
      <c r="J121" s="155"/>
      <c r="K121" s="155"/>
      <c r="L121" s="191"/>
      <c r="M121" s="166"/>
      <c r="N121" s="150"/>
      <c r="O121" s="150"/>
      <c r="P121" s="159"/>
      <c r="Q121" s="160"/>
      <c r="R121" s="161"/>
      <c r="S121" s="149"/>
      <c r="T121" s="149"/>
      <c r="U121" s="149"/>
      <c r="V121" s="149"/>
      <c r="W121" s="149"/>
      <c r="X121" s="149"/>
      <c r="Y121" s="149"/>
      <c r="Z121" s="166"/>
      <c r="AA121" s="166"/>
      <c r="AB121" s="166"/>
      <c r="AC121" s="166"/>
      <c r="AD121" s="222"/>
      <c r="AE121" s="166"/>
      <c r="AF121" s="166"/>
      <c r="AG121" s="166"/>
      <c r="AH121" s="166"/>
      <c r="AI121" s="166"/>
      <c r="AJ121" s="166"/>
      <c r="AK121" s="166"/>
      <c r="AL121" s="166"/>
      <c r="AM121" s="166"/>
      <c r="AN121" s="166"/>
      <c r="AO121" s="166"/>
      <c r="AP121" s="166"/>
      <c r="AQ121" s="166"/>
      <c r="AR121" s="166"/>
      <c r="AS121" s="98"/>
    </row>
    <row r="122" spans="1:45" s="33" customFormat="1" ht="24.95" customHeight="1">
      <c r="A122" s="220"/>
      <c r="B122" s="272"/>
      <c r="C122" s="273" t="s">
        <v>709</v>
      </c>
      <c r="D122" s="271" t="s">
        <v>591</v>
      </c>
      <c r="E122" s="151" t="s">
        <v>709</v>
      </c>
      <c r="F122" s="152"/>
      <c r="G122" s="155">
        <v>24</v>
      </c>
      <c r="H122" s="154"/>
      <c r="I122" s="155">
        <v>12</v>
      </c>
      <c r="J122" s="155"/>
      <c r="K122" s="155"/>
      <c r="L122" s="191"/>
      <c r="M122" s="166"/>
      <c r="N122" s="150"/>
      <c r="O122" s="150"/>
      <c r="P122" s="159"/>
      <c r="Q122" s="160"/>
      <c r="R122" s="161"/>
      <c r="S122" s="149"/>
      <c r="T122" s="149"/>
      <c r="U122" s="149"/>
      <c r="V122" s="149"/>
      <c r="W122" s="149"/>
      <c r="X122" s="149"/>
      <c r="Y122" s="149"/>
      <c r="Z122" s="166"/>
      <c r="AA122" s="166"/>
      <c r="AB122" s="166"/>
      <c r="AC122" s="166"/>
      <c r="AD122" s="222"/>
      <c r="AE122" s="166"/>
      <c r="AF122" s="166"/>
      <c r="AG122" s="166"/>
      <c r="AH122" s="166"/>
      <c r="AI122" s="166"/>
      <c r="AJ122" s="166"/>
      <c r="AK122" s="166"/>
      <c r="AL122" s="166"/>
      <c r="AM122" s="166"/>
      <c r="AN122" s="166"/>
      <c r="AO122" s="166"/>
      <c r="AP122" s="166"/>
      <c r="AQ122" s="166"/>
      <c r="AR122" s="166"/>
      <c r="AS122" s="98"/>
    </row>
    <row r="123" spans="1:45" s="33" customFormat="1" ht="24.95" customHeight="1">
      <c r="A123" s="220"/>
      <c r="B123" s="272"/>
      <c r="C123" s="273" t="s">
        <v>710</v>
      </c>
      <c r="D123" s="271" t="s">
        <v>591</v>
      </c>
      <c r="E123" s="151" t="s">
        <v>710</v>
      </c>
      <c r="F123" s="152"/>
      <c r="G123" s="155">
        <v>24</v>
      </c>
      <c r="H123" s="154"/>
      <c r="I123" s="155">
        <v>9</v>
      </c>
      <c r="J123" s="155"/>
      <c r="K123" s="155"/>
      <c r="L123" s="191"/>
      <c r="M123" s="166"/>
      <c r="N123" s="150"/>
      <c r="O123" s="150"/>
      <c r="P123" s="159"/>
      <c r="Q123" s="160"/>
      <c r="R123" s="161"/>
      <c r="S123" s="149"/>
      <c r="T123" s="149"/>
      <c r="U123" s="149"/>
      <c r="V123" s="149"/>
      <c r="W123" s="149"/>
      <c r="X123" s="149"/>
      <c r="Y123" s="149"/>
      <c r="Z123" s="166"/>
      <c r="AA123" s="166"/>
      <c r="AB123" s="166"/>
      <c r="AC123" s="166"/>
      <c r="AD123" s="222"/>
      <c r="AE123" s="166"/>
      <c r="AF123" s="166"/>
      <c r="AG123" s="166"/>
      <c r="AH123" s="166"/>
      <c r="AI123" s="166"/>
      <c r="AJ123" s="166"/>
      <c r="AK123" s="166"/>
      <c r="AL123" s="166"/>
      <c r="AM123" s="166"/>
      <c r="AN123" s="166"/>
      <c r="AO123" s="166"/>
      <c r="AP123" s="166"/>
      <c r="AQ123" s="166"/>
      <c r="AR123" s="166"/>
      <c r="AS123" s="98"/>
    </row>
    <row r="124" spans="1:45" s="33" customFormat="1" ht="24.95" customHeight="1">
      <c r="A124" s="220" t="s">
        <v>711</v>
      </c>
      <c r="B124" s="272" t="s">
        <v>667</v>
      </c>
      <c r="C124" s="223" t="s">
        <v>712</v>
      </c>
      <c r="D124" s="220" t="s">
        <v>591</v>
      </c>
      <c r="E124" s="151" t="s">
        <v>287</v>
      </c>
      <c r="F124" s="152" t="s">
        <v>70</v>
      </c>
      <c r="G124" s="155">
        <v>24</v>
      </c>
      <c r="H124" s="154">
        <f t="shared" ref="H124:H125" si="48">I124/25*G124*J124/50</f>
        <v>2.5920000000000005</v>
      </c>
      <c r="I124" s="245">
        <v>9</v>
      </c>
      <c r="J124" s="155">
        <v>15</v>
      </c>
      <c r="K124" s="155">
        <f t="shared" ref="K124:K125" si="49">I124*J124</f>
        <v>135</v>
      </c>
      <c r="L124" s="191">
        <f t="shared" ref="L124:L125" si="50">I124/25*J124/50</f>
        <v>0.10799999999999998</v>
      </c>
      <c r="M124" s="166"/>
      <c r="N124" s="150"/>
      <c r="O124" s="150"/>
      <c r="P124" s="159"/>
      <c r="Q124" s="160"/>
      <c r="R124" s="161"/>
      <c r="S124" s="149"/>
      <c r="T124" s="149"/>
      <c r="U124" s="149"/>
      <c r="V124" s="149"/>
      <c r="W124" s="149"/>
      <c r="X124" s="149"/>
      <c r="Y124" s="149"/>
      <c r="Z124" s="166"/>
      <c r="AA124" s="166"/>
      <c r="AB124" s="166"/>
      <c r="AC124" s="166"/>
      <c r="AD124" s="222"/>
      <c r="AE124" s="166"/>
      <c r="AF124" s="166"/>
      <c r="AG124" s="166"/>
      <c r="AH124" s="166"/>
      <c r="AI124" s="166"/>
      <c r="AJ124" s="166"/>
      <c r="AK124" s="166"/>
      <c r="AL124" s="166"/>
      <c r="AM124" s="166"/>
      <c r="AN124" s="166"/>
      <c r="AO124" s="166"/>
      <c r="AP124" s="166"/>
      <c r="AQ124" s="166"/>
      <c r="AR124" s="166"/>
      <c r="AS124" s="98"/>
    </row>
    <row r="125" spans="1:45" s="33" customFormat="1" ht="24.95" customHeight="1">
      <c r="A125" s="220" t="s">
        <v>713</v>
      </c>
      <c r="B125" s="272" t="s">
        <v>582</v>
      </c>
      <c r="C125" s="274" t="s">
        <v>714</v>
      </c>
      <c r="D125" s="271" t="s">
        <v>591</v>
      </c>
      <c r="E125" s="151" t="s">
        <v>346</v>
      </c>
      <c r="F125" s="152" t="s">
        <v>109</v>
      </c>
      <c r="G125" s="155">
        <v>20</v>
      </c>
      <c r="H125" s="154">
        <f t="shared" si="48"/>
        <v>0.76800000000000013</v>
      </c>
      <c r="I125" s="155">
        <v>8</v>
      </c>
      <c r="J125" s="155">
        <v>6</v>
      </c>
      <c r="K125" s="155">
        <f t="shared" si="49"/>
        <v>48</v>
      </c>
      <c r="L125" s="191">
        <f t="shared" si="50"/>
        <v>3.8399999999999997E-2</v>
      </c>
      <c r="M125" s="166"/>
      <c r="N125" s="150"/>
      <c r="O125" s="150"/>
      <c r="P125" s="159"/>
      <c r="Q125" s="160"/>
      <c r="R125" s="161"/>
      <c r="S125" s="149"/>
      <c r="T125" s="149"/>
      <c r="U125" s="149"/>
      <c r="V125" s="149"/>
      <c r="W125" s="149"/>
      <c r="X125" s="149"/>
      <c r="Y125" s="149"/>
      <c r="Z125" s="166"/>
      <c r="AA125" s="166"/>
      <c r="AB125" s="166"/>
      <c r="AC125" s="166"/>
      <c r="AD125" s="222"/>
      <c r="AE125" s="166"/>
      <c r="AF125" s="166"/>
      <c r="AG125" s="166"/>
      <c r="AH125" s="166"/>
      <c r="AI125" s="166"/>
      <c r="AJ125" s="166"/>
      <c r="AK125" s="166"/>
      <c r="AL125" s="166"/>
      <c r="AM125" s="166"/>
      <c r="AN125" s="166"/>
      <c r="AO125" s="166"/>
      <c r="AP125" s="166"/>
      <c r="AQ125" s="166"/>
      <c r="AR125" s="166"/>
      <c r="AS125" s="98"/>
    </row>
    <row r="126" spans="1:45" s="33" customFormat="1" ht="24.95" customHeight="1">
      <c r="A126" s="220"/>
      <c r="B126" s="272"/>
      <c r="C126" s="274"/>
      <c r="D126" s="271"/>
      <c r="E126" s="151"/>
      <c r="F126" s="152"/>
      <c r="G126" s="155"/>
      <c r="H126" s="154"/>
      <c r="I126" s="155"/>
      <c r="J126" s="155"/>
      <c r="K126" s="155"/>
      <c r="L126" s="191"/>
      <c r="M126" s="166"/>
      <c r="N126" s="150"/>
      <c r="O126" s="150"/>
      <c r="P126" s="159"/>
      <c r="Q126" s="160"/>
      <c r="R126" s="161"/>
      <c r="S126" s="149"/>
      <c r="T126" s="149"/>
      <c r="U126" s="149"/>
      <c r="V126" s="149"/>
      <c r="W126" s="149"/>
      <c r="X126" s="149"/>
      <c r="Y126" s="149"/>
      <c r="Z126" s="166"/>
      <c r="AA126" s="166"/>
      <c r="AB126" s="166"/>
      <c r="AC126" s="166"/>
      <c r="AD126" s="222"/>
      <c r="AE126" s="166"/>
      <c r="AF126" s="166"/>
      <c r="AG126" s="166"/>
      <c r="AH126" s="166"/>
      <c r="AI126" s="166"/>
      <c r="AJ126" s="166"/>
      <c r="AK126" s="166"/>
      <c r="AL126" s="166"/>
      <c r="AM126" s="166"/>
      <c r="AN126" s="166"/>
      <c r="AO126" s="166"/>
      <c r="AP126" s="166"/>
      <c r="AQ126" s="166"/>
      <c r="AR126" s="166"/>
      <c r="AS126" s="98"/>
    </row>
    <row r="127" spans="1:45" s="33" customFormat="1" ht="24.95" customHeight="1">
      <c r="A127" s="220"/>
      <c r="B127" s="272"/>
      <c r="C127" s="273"/>
      <c r="D127" s="271"/>
      <c r="E127" s="151"/>
      <c r="F127" s="152"/>
      <c r="G127" s="155"/>
      <c r="H127" s="154"/>
      <c r="I127" s="155"/>
      <c r="J127" s="155"/>
      <c r="K127" s="155"/>
      <c r="L127" s="191"/>
      <c r="M127" s="166"/>
      <c r="N127" s="150"/>
      <c r="O127" s="150"/>
      <c r="P127" s="159"/>
      <c r="Q127" s="160"/>
      <c r="R127" s="161"/>
      <c r="S127" s="149"/>
      <c r="T127" s="149"/>
      <c r="U127" s="149"/>
      <c r="V127" s="149"/>
      <c r="W127" s="149"/>
      <c r="X127" s="149"/>
      <c r="Y127" s="149"/>
      <c r="Z127" s="166"/>
      <c r="AA127" s="166"/>
      <c r="AB127" s="166"/>
      <c r="AC127" s="166"/>
      <c r="AD127" s="222"/>
      <c r="AE127" s="166"/>
      <c r="AF127" s="166"/>
      <c r="AG127" s="166"/>
      <c r="AH127" s="166"/>
      <c r="AI127" s="166"/>
      <c r="AJ127" s="166"/>
      <c r="AK127" s="166"/>
      <c r="AL127" s="166"/>
      <c r="AM127" s="166"/>
      <c r="AN127" s="166"/>
      <c r="AO127" s="166"/>
      <c r="AP127" s="166"/>
      <c r="AQ127" s="166"/>
      <c r="AR127" s="166"/>
      <c r="AS127" s="98"/>
    </row>
    <row r="128" spans="1:45" s="33" customFormat="1" ht="24.95" customHeight="1">
      <c r="A128" s="220"/>
      <c r="B128" s="272"/>
      <c r="C128" s="273"/>
      <c r="D128" s="271"/>
      <c r="E128" s="151"/>
      <c r="F128" s="152"/>
      <c r="G128" s="155"/>
      <c r="H128" s="154"/>
      <c r="I128" s="155"/>
      <c r="J128" s="155"/>
      <c r="K128" s="155"/>
      <c r="L128" s="191"/>
      <c r="M128" s="166"/>
      <c r="N128" s="150"/>
      <c r="O128" s="150"/>
      <c r="P128" s="159"/>
      <c r="Q128" s="160"/>
      <c r="R128" s="161"/>
      <c r="S128" s="149"/>
      <c r="T128" s="149"/>
      <c r="U128" s="149"/>
      <c r="V128" s="149"/>
      <c r="W128" s="149"/>
      <c r="X128" s="149"/>
      <c r="Y128" s="149"/>
      <c r="Z128" s="166"/>
      <c r="AA128" s="166"/>
      <c r="AB128" s="166"/>
      <c r="AC128" s="166"/>
      <c r="AD128" s="222"/>
      <c r="AE128" s="166"/>
      <c r="AF128" s="166"/>
      <c r="AG128" s="166"/>
      <c r="AH128" s="166"/>
      <c r="AI128" s="166"/>
      <c r="AJ128" s="166"/>
      <c r="AK128" s="166"/>
      <c r="AL128" s="166"/>
      <c r="AM128" s="166"/>
      <c r="AN128" s="166"/>
      <c r="AO128" s="166"/>
      <c r="AP128" s="166"/>
      <c r="AQ128" s="166"/>
      <c r="AR128" s="166"/>
      <c r="AS128" s="98"/>
    </row>
  </sheetData>
  <sheetProtection sheet="1" objects="1" scenarios="1"/>
  <protectedRanges>
    <protectedRange algorithmName="SHA-512" hashValue="nIgFbwwaucNFUIlJfBOAaBtmCwmoo/DvLiixk3yNj81phuuuEqN7X+LTuCPp4aZATGR/fkzXZAuPH1lCxUasfw==" saltValue="mfgE/rhfySWgZeTRy1w35w==" spinCount="100000" sqref="A70:C70 E70:XFD70 A71:XFD84 A129:XFD240 D85:XFD101 D102:E103 M102:XFD109 M110 P110:XFD128 M115:M128 A85:B128 D104:D128" name="Range1"/>
    <protectedRange algorithmName="SHA-512" hashValue="nIgFbwwaucNFUIlJfBOAaBtmCwmoo/DvLiixk3yNj81phuuuEqN7X+LTuCPp4aZATGR/fkzXZAuPH1lCxUasfw==" saltValue="mfgE/rhfySWgZeTRy1w35w==" spinCount="100000" sqref="E117:L117" name="Range1_1"/>
    <protectedRange algorithmName="SHA-512" hashValue="nIgFbwwaucNFUIlJfBOAaBtmCwmoo/DvLiixk3yNj81phuuuEqN7X+LTuCPp4aZATGR/fkzXZAuPH1lCxUasfw==" saltValue="mfgE/rhfySWgZeTRy1w35w==" spinCount="100000" sqref="E119" name="Range1_2"/>
  </protectedRanges>
  <mergeCells count="30">
    <mergeCell ref="B117:B119"/>
    <mergeCell ref="C117:C119"/>
    <mergeCell ref="D117:D119"/>
    <mergeCell ref="B104:B106"/>
    <mergeCell ref="B107:B108"/>
    <mergeCell ref="B110:B112"/>
    <mergeCell ref="B113:B114"/>
    <mergeCell ref="B115:B116"/>
    <mergeCell ref="C15:C17"/>
    <mergeCell ref="C18:C20"/>
    <mergeCell ref="D18:D20"/>
    <mergeCell ref="Z2:AA2"/>
    <mergeCell ref="F1:W1"/>
    <mergeCell ref="E2:L2"/>
    <mergeCell ref="N2:W2"/>
    <mergeCell ref="D12:D14"/>
    <mergeCell ref="D15:D17"/>
    <mergeCell ref="B68:B69"/>
    <mergeCell ref="D23:D25"/>
    <mergeCell ref="C26:C28"/>
    <mergeCell ref="D26:D28"/>
    <mergeCell ref="C29:C31"/>
    <mergeCell ref="D29:D31"/>
    <mergeCell ref="B34:B35"/>
    <mergeCell ref="B32:B33"/>
    <mergeCell ref="B48:B63"/>
    <mergeCell ref="B64:B66"/>
    <mergeCell ref="B45:B46"/>
    <mergeCell ref="B42:B43"/>
    <mergeCell ref="B39:B40"/>
  </mergeCells>
  <dataValidations count="3">
    <dataValidation type="list" allowBlank="1" showInputMessage="1" showErrorMessage="1" sqref="P28" xr:uid="{D36B6968-3E22-48C7-8468-859F15EB52BD}">
      <formula1>$AD$4:$AD$10</formula1>
    </dataValidation>
    <dataValidation type="list" allowBlank="1" showInputMessage="1" showErrorMessage="1" sqref="P4:P27 P29:P31 P36:P97" xr:uid="{B006B258-7475-47F1-B805-C63C331A2FD8}">
      <formula1>$AD$4:$AD$9</formula1>
    </dataValidation>
    <dataValidation type="list" allowBlank="1" showInputMessage="1" showErrorMessage="1" sqref="P32:P35" xr:uid="{8141A782-E2CD-44B7-AF69-4C72F4DF79B1}">
      <formula1>$AA$4:$AA$9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F675-55B1-4324-9100-C09BF4170767}">
  <sheetPr>
    <tabColor rgb="FFC00000"/>
  </sheetPr>
  <dimension ref="B2:B20"/>
  <sheetViews>
    <sheetView workbookViewId="0">
      <selection activeCell="B13" sqref="B13"/>
    </sheetView>
  </sheetViews>
  <sheetFormatPr defaultRowHeight="14.45"/>
  <sheetData>
    <row r="2" spans="2:2" ht="19.149999999999999">
      <c r="B2" s="87" t="s">
        <v>715</v>
      </c>
    </row>
    <row r="3" spans="2:2" ht="19.149999999999999">
      <c r="B3" s="88" t="s">
        <v>716</v>
      </c>
    </row>
    <row r="4" spans="2:2" ht="19.149999999999999">
      <c r="B4" s="88" t="s">
        <v>717</v>
      </c>
    </row>
    <row r="5" spans="2:2" ht="19.149999999999999">
      <c r="B5" s="87" t="s">
        <v>718</v>
      </c>
    </row>
    <row r="6" spans="2:2" ht="19.149999999999999">
      <c r="B6" s="88" t="s">
        <v>719</v>
      </c>
    </row>
    <row r="7" spans="2:2" ht="19.149999999999999">
      <c r="B7" s="87" t="s">
        <v>720</v>
      </c>
    </row>
    <row r="8" spans="2:2" ht="19.149999999999999">
      <c r="B8" s="88" t="s">
        <v>721</v>
      </c>
    </row>
    <row r="9" spans="2:2" ht="19.149999999999999">
      <c r="B9" s="89" t="s">
        <v>722</v>
      </c>
    </row>
    <row r="10" spans="2:2" ht="19.149999999999999">
      <c r="B10" s="89" t="s">
        <v>723</v>
      </c>
    </row>
    <row r="11" spans="2:2" ht="19.149999999999999">
      <c r="B11" s="89" t="s">
        <v>724</v>
      </c>
    </row>
    <row r="12" spans="2:2" ht="19.149999999999999">
      <c r="B12" s="89" t="s">
        <v>725</v>
      </c>
    </row>
    <row r="13" spans="2:2" ht="19.149999999999999">
      <c r="B13" s="121" t="s">
        <v>726</v>
      </c>
    </row>
    <row r="14" spans="2:2" ht="19.149999999999999">
      <c r="B14" s="89" t="s">
        <v>727</v>
      </c>
    </row>
    <row r="15" spans="2:2" ht="19.149999999999999">
      <c r="B15" s="89" t="s">
        <v>728</v>
      </c>
    </row>
    <row r="16" spans="2:2" ht="19.149999999999999">
      <c r="B16" s="89" t="s">
        <v>729</v>
      </c>
    </row>
    <row r="17" spans="2:2" ht="19.149999999999999">
      <c r="B17" s="88" t="s">
        <v>730</v>
      </c>
    </row>
    <row r="18" spans="2:2" ht="19.149999999999999">
      <c r="B18" s="88" t="s">
        <v>731</v>
      </c>
    </row>
    <row r="19" spans="2:2" ht="19.149999999999999">
      <c r="B19" s="90"/>
    </row>
    <row r="20" spans="2:2" ht="19.149999999999999">
      <c r="B20" s="90" t="s">
        <v>732</v>
      </c>
    </row>
  </sheetData>
  <pageMargins left="0.7" right="0.7" top="0.75" bottom="0.75" header="0.3" footer="0.3"/>
  <pageSetup paperSize="158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5831-AC35-4DE4-B89A-32D9C81016DD}">
  <sheetPr>
    <tabColor rgb="FFC00000"/>
  </sheetPr>
  <dimension ref="A1:AA64"/>
  <sheetViews>
    <sheetView zoomScale="80" zoomScaleNormal="80" workbookViewId="0">
      <pane xSplit="2" ySplit="3" topLeftCell="N55" activePane="bottomRight" state="frozen"/>
      <selection pane="bottomRight" activeCell="N10" sqref="N10"/>
      <selection pane="bottomLeft" activeCell="A4" sqref="A4"/>
      <selection pane="topRight" activeCell="C1" sqref="C1"/>
    </sheetView>
  </sheetViews>
  <sheetFormatPr defaultColWidth="9.140625" defaultRowHeight="14.45"/>
  <cols>
    <col min="1" max="1" width="9.140625" style="4"/>
    <col min="2" max="2" width="42.5703125" style="11" bestFit="1" customWidth="1"/>
    <col min="3" max="3" width="15" style="62" customWidth="1"/>
    <col min="4" max="9" width="15.7109375" style="63" customWidth="1"/>
    <col min="10" max="10" width="5.7109375" style="19" customWidth="1"/>
    <col min="11" max="11" width="10.7109375" style="26" customWidth="1"/>
    <col min="12" max="12" width="10.7109375" style="27" customWidth="1"/>
    <col min="13" max="13" width="20.7109375" style="12" customWidth="1"/>
    <col min="14" max="14" width="22.85546875" style="50" bestFit="1" customWidth="1"/>
    <col min="15" max="15" width="7.28515625" style="11" bestFit="1" customWidth="1"/>
    <col min="16" max="20" width="20.7109375" style="3" customWidth="1"/>
    <col min="21" max="21" width="5.5703125" style="3" customWidth="1"/>
    <col min="22" max="22" width="13.28515625" style="3" customWidth="1"/>
    <col min="23" max="25" width="13.85546875" style="4" customWidth="1"/>
    <col min="26" max="26" width="65.28515625" style="4" customWidth="1"/>
    <col min="27" max="27" width="25.7109375" style="11" customWidth="1"/>
    <col min="28" max="28" width="25.7109375" style="4" customWidth="1"/>
    <col min="29" max="16384" width="9.140625" style="4"/>
  </cols>
  <sheetData>
    <row r="1" spans="1:27" s="1" customFormat="1" ht="49.5" customHeight="1">
      <c r="A1" s="40"/>
      <c r="B1" s="44"/>
      <c r="C1" s="291" t="s">
        <v>0</v>
      </c>
      <c r="D1" s="291"/>
      <c r="E1" s="291"/>
      <c r="F1" s="291"/>
      <c r="G1" s="291"/>
      <c r="H1" s="291"/>
      <c r="I1" s="291"/>
      <c r="J1" s="291"/>
      <c r="K1" s="291"/>
      <c r="L1" s="291"/>
      <c r="M1" s="291"/>
      <c r="N1" s="291"/>
      <c r="O1" s="291"/>
      <c r="P1" s="291"/>
      <c r="Q1" s="291"/>
      <c r="R1" s="291"/>
      <c r="S1" s="291"/>
      <c r="T1" s="291"/>
      <c r="U1" s="42"/>
      <c r="V1" s="42"/>
      <c r="AA1" s="8"/>
    </row>
    <row r="2" spans="1:27" s="31" customFormat="1" ht="26.25" customHeight="1">
      <c r="A2" s="38"/>
      <c r="B2" s="292" t="s">
        <v>1</v>
      </c>
      <c r="C2" s="292"/>
      <c r="D2" s="292"/>
      <c r="E2" s="292"/>
      <c r="F2" s="292"/>
      <c r="G2" s="292"/>
      <c r="H2" s="292"/>
      <c r="I2" s="292"/>
      <c r="J2" s="145"/>
      <c r="K2" s="292" t="s">
        <v>2</v>
      </c>
      <c r="L2" s="292"/>
      <c r="M2" s="292"/>
      <c r="N2" s="292"/>
      <c r="O2" s="292"/>
      <c r="P2" s="292"/>
      <c r="Q2" s="292"/>
      <c r="R2" s="292"/>
      <c r="S2" s="292"/>
      <c r="T2" s="292"/>
      <c r="U2" s="30"/>
      <c r="V2" s="45"/>
      <c r="W2" s="293" t="s">
        <v>3</v>
      </c>
      <c r="X2" s="294"/>
      <c r="Y2" s="37"/>
      <c r="AA2" s="32"/>
    </row>
    <row r="3" spans="1:27" s="2" customFormat="1" ht="43.15">
      <c r="A3" s="15"/>
      <c r="B3" s="146" t="s">
        <v>5</v>
      </c>
      <c r="C3" s="147" t="s">
        <v>6</v>
      </c>
      <c r="D3" s="147" t="s">
        <v>7</v>
      </c>
      <c r="E3" s="147" t="s">
        <v>8</v>
      </c>
      <c r="F3" s="146" t="s">
        <v>9</v>
      </c>
      <c r="G3" s="146" t="s">
        <v>10</v>
      </c>
      <c r="H3" s="147" t="s">
        <v>11</v>
      </c>
      <c r="I3" s="147" t="s">
        <v>11</v>
      </c>
      <c r="J3" s="149"/>
      <c r="K3" s="150" t="s">
        <v>13</v>
      </c>
      <c r="L3" s="150" t="s">
        <v>14</v>
      </c>
      <c r="M3" s="146" t="s">
        <v>15</v>
      </c>
      <c r="N3" s="147" t="s">
        <v>16</v>
      </c>
      <c r="O3" s="147" t="s">
        <v>17</v>
      </c>
      <c r="P3" s="146" t="s">
        <v>18</v>
      </c>
      <c r="Q3" s="146" t="s">
        <v>19</v>
      </c>
      <c r="R3" s="146" t="s">
        <v>20</v>
      </c>
      <c r="S3" s="146" t="s">
        <v>21</v>
      </c>
      <c r="T3" s="146" t="s">
        <v>22</v>
      </c>
      <c r="U3" s="141"/>
      <c r="V3" s="43"/>
      <c r="AA3" s="9"/>
    </row>
    <row r="4" spans="1:27" s="2" customFormat="1" ht="24.95" customHeight="1">
      <c r="A4" s="15"/>
      <c r="B4" s="151" t="s">
        <v>733</v>
      </c>
      <c r="C4" s="152" t="s">
        <v>45</v>
      </c>
      <c r="D4" s="153">
        <v>20</v>
      </c>
      <c r="E4" s="230">
        <f>F4/25*D4*G4/50</f>
        <v>4.8</v>
      </c>
      <c r="F4" s="155">
        <v>20</v>
      </c>
      <c r="G4" s="155">
        <v>15</v>
      </c>
      <c r="H4" s="155">
        <v>300</v>
      </c>
      <c r="I4" s="157">
        <f>F4/25*G4/50</f>
        <v>0.24</v>
      </c>
      <c r="J4" s="149"/>
      <c r="K4" s="150">
        <v>44929</v>
      </c>
      <c r="L4" s="150">
        <v>45037</v>
      </c>
      <c r="M4" s="159" t="s">
        <v>25</v>
      </c>
      <c r="N4" s="160" t="s">
        <v>26</v>
      </c>
      <c r="O4" s="161" t="s">
        <v>27</v>
      </c>
      <c r="P4" s="162" t="s">
        <v>734</v>
      </c>
      <c r="Q4" s="162" t="s">
        <v>735</v>
      </c>
      <c r="R4" s="163" t="s">
        <v>30</v>
      </c>
      <c r="S4" s="162" t="s">
        <v>240</v>
      </c>
      <c r="T4" s="162" t="s">
        <v>736</v>
      </c>
      <c r="U4" s="16"/>
      <c r="W4" s="6" t="s">
        <v>32</v>
      </c>
      <c r="X4" s="6"/>
      <c r="Y4" s="6"/>
      <c r="AA4" s="14" t="s">
        <v>25</v>
      </c>
    </row>
    <row r="5" spans="1:27" s="2" customFormat="1" ht="24.95" customHeight="1">
      <c r="A5" s="15"/>
      <c r="B5" s="151" t="s">
        <v>737</v>
      </c>
      <c r="C5" s="152" t="s">
        <v>45</v>
      </c>
      <c r="D5" s="153">
        <v>20</v>
      </c>
      <c r="E5" s="230">
        <f t="shared" ref="E5:E9" si="0">F5/25*D5*G5/50</f>
        <v>4.8</v>
      </c>
      <c r="F5" s="155">
        <v>20</v>
      </c>
      <c r="G5" s="155">
        <v>15</v>
      </c>
      <c r="H5" s="155">
        <v>300</v>
      </c>
      <c r="I5" s="157">
        <f t="shared" ref="I5:I60" si="1">F5/25*G5/50</f>
        <v>0.24</v>
      </c>
      <c r="J5" s="149"/>
      <c r="K5" s="150">
        <v>44929</v>
      </c>
      <c r="L5" s="150">
        <v>45037</v>
      </c>
      <c r="M5" s="159" t="s">
        <v>25</v>
      </c>
      <c r="N5" s="160" t="s">
        <v>34</v>
      </c>
      <c r="O5" s="161" t="s">
        <v>35</v>
      </c>
      <c r="P5" s="162" t="s">
        <v>738</v>
      </c>
      <c r="Q5" s="162" t="s">
        <v>84</v>
      </c>
      <c r="R5" s="163" t="s">
        <v>30</v>
      </c>
      <c r="S5" s="162" t="s">
        <v>739</v>
      </c>
      <c r="T5" s="162" t="s">
        <v>740</v>
      </c>
      <c r="U5" s="16"/>
      <c r="W5" s="7" t="s">
        <v>30</v>
      </c>
      <c r="X5" s="7"/>
      <c r="Y5" s="7"/>
      <c r="AA5" s="10" t="s">
        <v>37</v>
      </c>
    </row>
    <row r="6" spans="1:27" s="2" customFormat="1" ht="24.95" customHeight="1">
      <c r="A6" s="15"/>
      <c r="B6" s="151" t="s">
        <v>741</v>
      </c>
      <c r="C6" s="152" t="s">
        <v>45</v>
      </c>
      <c r="D6" s="153">
        <v>20</v>
      </c>
      <c r="E6" s="230">
        <f t="shared" si="0"/>
        <v>4.8</v>
      </c>
      <c r="F6" s="155">
        <v>20</v>
      </c>
      <c r="G6" s="155">
        <v>15</v>
      </c>
      <c r="H6" s="155">
        <v>300</v>
      </c>
      <c r="I6" s="157">
        <f t="shared" si="1"/>
        <v>0.24</v>
      </c>
      <c r="J6" s="149"/>
      <c r="K6" s="150">
        <v>44929</v>
      </c>
      <c r="L6" s="150">
        <v>45037</v>
      </c>
      <c r="M6" s="159" t="s">
        <v>25</v>
      </c>
      <c r="N6" s="160" t="s">
        <v>39</v>
      </c>
      <c r="O6" s="161" t="s">
        <v>40</v>
      </c>
      <c r="P6" s="162" t="s">
        <v>374</v>
      </c>
      <c r="Q6" s="162" t="s">
        <v>377</v>
      </c>
      <c r="R6" s="163" t="s">
        <v>30</v>
      </c>
      <c r="S6" s="162" t="s">
        <v>239</v>
      </c>
      <c r="T6" s="162" t="s">
        <v>742</v>
      </c>
      <c r="U6" s="16"/>
      <c r="AA6" s="10" t="s">
        <v>43</v>
      </c>
    </row>
    <row r="7" spans="1:27" s="2" customFormat="1" ht="24.95" customHeight="1">
      <c r="A7" s="15"/>
      <c r="B7" s="151" t="s">
        <v>743</v>
      </c>
      <c r="C7" s="152" t="s">
        <v>45</v>
      </c>
      <c r="D7" s="155">
        <v>20</v>
      </c>
      <c r="E7" s="230">
        <f t="shared" si="0"/>
        <v>4.8</v>
      </c>
      <c r="F7" s="155">
        <v>20</v>
      </c>
      <c r="G7" s="155">
        <v>15</v>
      </c>
      <c r="H7" s="155">
        <v>300</v>
      </c>
      <c r="I7" s="157">
        <f t="shared" si="1"/>
        <v>0.24</v>
      </c>
      <c r="J7" s="149"/>
      <c r="K7" s="150">
        <v>44929</v>
      </c>
      <c r="L7" s="150">
        <v>45037</v>
      </c>
      <c r="M7" s="159" t="s">
        <v>25</v>
      </c>
      <c r="N7" s="160" t="s">
        <v>744</v>
      </c>
      <c r="O7" s="161">
        <v>3</v>
      </c>
      <c r="P7" s="162" t="s">
        <v>48</v>
      </c>
      <c r="Q7" s="163" t="s">
        <v>30</v>
      </c>
      <c r="R7" s="162" t="s">
        <v>83</v>
      </c>
      <c r="S7" s="162" t="s">
        <v>243</v>
      </c>
      <c r="T7" s="162" t="s">
        <v>745</v>
      </c>
      <c r="U7" s="16"/>
      <c r="W7" s="23" t="s">
        <v>51</v>
      </c>
      <c r="X7" s="13"/>
      <c r="Y7" s="13"/>
      <c r="AA7" s="10" t="s">
        <v>52</v>
      </c>
    </row>
    <row r="8" spans="1:27" s="2" customFormat="1" ht="24.95" customHeight="1">
      <c r="A8" s="15"/>
      <c r="B8" s="151" t="s">
        <v>746</v>
      </c>
      <c r="C8" s="152" t="s">
        <v>45</v>
      </c>
      <c r="D8" s="155">
        <v>20</v>
      </c>
      <c r="E8" s="230">
        <f t="shared" si="0"/>
        <v>4.8</v>
      </c>
      <c r="F8" s="155">
        <v>20</v>
      </c>
      <c r="G8" s="155">
        <v>15</v>
      </c>
      <c r="H8" s="155">
        <v>300</v>
      </c>
      <c r="I8" s="157">
        <f t="shared" si="1"/>
        <v>0.24</v>
      </c>
      <c r="J8" s="149"/>
      <c r="K8" s="150">
        <v>44929</v>
      </c>
      <c r="L8" s="150">
        <v>45037</v>
      </c>
      <c r="M8" s="159" t="s">
        <v>25</v>
      </c>
      <c r="N8" s="160" t="s">
        <v>54</v>
      </c>
      <c r="O8" s="161">
        <v>5</v>
      </c>
      <c r="P8" s="162" t="s">
        <v>747</v>
      </c>
      <c r="Q8" s="162" t="s">
        <v>48</v>
      </c>
      <c r="R8" s="162" t="s">
        <v>84</v>
      </c>
      <c r="S8" s="163" t="s">
        <v>30</v>
      </c>
      <c r="T8" s="162" t="s">
        <v>47</v>
      </c>
      <c r="U8" s="16"/>
      <c r="W8" s="24" t="s">
        <v>56</v>
      </c>
      <c r="X8" s="22"/>
      <c r="Y8" s="22"/>
      <c r="AA8" s="10" t="s">
        <v>181</v>
      </c>
    </row>
    <row r="9" spans="1:27" s="2" customFormat="1" ht="24.95" customHeight="1">
      <c r="A9" s="15"/>
      <c r="B9" s="151" t="s">
        <v>748</v>
      </c>
      <c r="C9" s="152" t="s">
        <v>45</v>
      </c>
      <c r="D9" s="155">
        <v>20</v>
      </c>
      <c r="E9" s="230">
        <f t="shared" si="0"/>
        <v>4.8</v>
      </c>
      <c r="F9" s="155">
        <v>20</v>
      </c>
      <c r="G9" s="155">
        <v>15</v>
      </c>
      <c r="H9" s="155">
        <v>300</v>
      </c>
      <c r="I9" s="157">
        <f t="shared" si="1"/>
        <v>0.24</v>
      </c>
      <c r="J9" s="149"/>
      <c r="K9" s="150">
        <v>44929</v>
      </c>
      <c r="L9" s="150">
        <v>45037</v>
      </c>
      <c r="M9" s="159" t="s">
        <v>25</v>
      </c>
      <c r="N9" s="160" t="s">
        <v>59</v>
      </c>
      <c r="O9" s="161">
        <v>6</v>
      </c>
      <c r="P9" s="162" t="s">
        <v>240</v>
      </c>
      <c r="Q9" s="162" t="s">
        <v>736</v>
      </c>
      <c r="R9" s="162" t="s">
        <v>48</v>
      </c>
      <c r="S9" s="162" t="s">
        <v>83</v>
      </c>
      <c r="T9" s="163" t="s">
        <v>30</v>
      </c>
      <c r="U9" s="16"/>
      <c r="AA9" s="9" t="s">
        <v>62</v>
      </c>
    </row>
    <row r="10" spans="1:27" s="2" customFormat="1" ht="24.95" customHeight="1">
      <c r="A10" s="15"/>
      <c r="B10" s="151" t="s">
        <v>749</v>
      </c>
      <c r="C10" s="152" t="s">
        <v>45</v>
      </c>
      <c r="D10" s="155">
        <v>20</v>
      </c>
      <c r="E10" s="230">
        <f>F10/25*D10*G10/50</f>
        <v>3.6</v>
      </c>
      <c r="F10" s="155">
        <v>15</v>
      </c>
      <c r="G10" s="155">
        <v>15</v>
      </c>
      <c r="H10" s="155">
        <v>225</v>
      </c>
      <c r="I10" s="157">
        <f t="shared" si="1"/>
        <v>0.18</v>
      </c>
      <c r="J10" s="149"/>
      <c r="K10" s="150">
        <v>44929</v>
      </c>
      <c r="L10" s="150">
        <v>45037</v>
      </c>
      <c r="M10" s="159" t="s">
        <v>37</v>
      </c>
      <c r="N10" s="160" t="s">
        <v>750</v>
      </c>
      <c r="O10" s="161">
        <v>7</v>
      </c>
      <c r="P10" s="162" t="s">
        <v>263</v>
      </c>
      <c r="Q10" s="162" t="s">
        <v>263</v>
      </c>
      <c r="R10" s="163" t="s">
        <v>30</v>
      </c>
      <c r="S10" s="162" t="s">
        <v>60</v>
      </c>
      <c r="T10" s="162" t="s">
        <v>28</v>
      </c>
      <c r="U10" s="16"/>
      <c r="AA10" s="9" t="s">
        <v>66</v>
      </c>
    </row>
    <row r="11" spans="1:27" s="2" customFormat="1" ht="24.95" customHeight="1">
      <c r="A11" s="15"/>
      <c r="B11" s="151" t="s">
        <v>751</v>
      </c>
      <c r="C11" s="152" t="s">
        <v>45</v>
      </c>
      <c r="D11" s="155">
        <v>20</v>
      </c>
      <c r="E11" s="230">
        <f t="shared" ref="E11:E19" si="2">F11/25*D11*G11/50</f>
        <v>3.6</v>
      </c>
      <c r="F11" s="155">
        <v>15</v>
      </c>
      <c r="G11" s="155">
        <v>15</v>
      </c>
      <c r="H11" s="155">
        <v>225</v>
      </c>
      <c r="I11" s="157">
        <f t="shared" si="1"/>
        <v>0.18</v>
      </c>
      <c r="J11" s="149"/>
      <c r="K11" s="150">
        <v>44929</v>
      </c>
      <c r="L11" s="150">
        <v>45037</v>
      </c>
      <c r="M11" s="159" t="s">
        <v>37</v>
      </c>
      <c r="N11" s="160" t="s">
        <v>68</v>
      </c>
      <c r="O11" s="161">
        <v>9</v>
      </c>
      <c r="P11" s="162" t="s">
        <v>89</v>
      </c>
      <c r="Q11" s="162" t="s">
        <v>242</v>
      </c>
      <c r="R11" s="162" t="s">
        <v>263</v>
      </c>
      <c r="S11" s="163" t="s">
        <v>30</v>
      </c>
      <c r="T11" s="149"/>
      <c r="U11" s="16"/>
      <c r="AA11" s="9"/>
    </row>
    <row r="12" spans="1:27" s="2" customFormat="1" ht="24.95" customHeight="1">
      <c r="A12" s="15"/>
      <c r="B12" s="151" t="s">
        <v>752</v>
      </c>
      <c r="C12" s="152" t="s">
        <v>70</v>
      </c>
      <c r="D12" s="155">
        <v>20</v>
      </c>
      <c r="E12" s="230">
        <f t="shared" si="2"/>
        <v>2.88</v>
      </c>
      <c r="F12" s="155">
        <v>12</v>
      </c>
      <c r="G12" s="155">
        <v>15</v>
      </c>
      <c r="H12" s="155">
        <v>180</v>
      </c>
      <c r="I12" s="157">
        <f t="shared" si="1"/>
        <v>0.14399999999999999</v>
      </c>
      <c r="J12" s="149"/>
      <c r="K12" s="150">
        <v>44929</v>
      </c>
      <c r="L12" s="150">
        <v>45037</v>
      </c>
      <c r="M12" s="164" t="s">
        <v>62</v>
      </c>
      <c r="N12" s="160" t="s">
        <v>327</v>
      </c>
      <c r="O12" s="161">
        <v>11</v>
      </c>
      <c r="P12" s="163" t="s">
        <v>30</v>
      </c>
      <c r="Q12" s="163" t="s">
        <v>30</v>
      </c>
      <c r="R12" s="163" t="s">
        <v>30</v>
      </c>
      <c r="S12" s="163" t="s">
        <v>30</v>
      </c>
      <c r="T12" s="149"/>
      <c r="U12" s="16"/>
      <c r="AA12" s="9"/>
    </row>
    <row r="13" spans="1:27" s="2" customFormat="1" ht="24.95" customHeight="1">
      <c r="A13" s="15"/>
      <c r="B13" s="151" t="s">
        <v>753</v>
      </c>
      <c r="C13" s="152" t="s">
        <v>70</v>
      </c>
      <c r="D13" s="155">
        <v>20</v>
      </c>
      <c r="E13" s="230">
        <f t="shared" si="2"/>
        <v>2.1599999999999997</v>
      </c>
      <c r="F13" s="155">
        <v>9</v>
      </c>
      <c r="G13" s="155">
        <v>15</v>
      </c>
      <c r="H13" s="155">
        <v>135</v>
      </c>
      <c r="I13" s="157">
        <f t="shared" si="1"/>
        <v>0.10799999999999998</v>
      </c>
      <c r="J13" s="149"/>
      <c r="K13" s="150">
        <v>44929</v>
      </c>
      <c r="L13" s="150">
        <v>45037</v>
      </c>
      <c r="M13" s="164" t="s">
        <v>62</v>
      </c>
      <c r="N13" s="160" t="s">
        <v>73</v>
      </c>
      <c r="O13" s="161">
        <v>13</v>
      </c>
      <c r="P13" s="149"/>
      <c r="Q13" s="163" t="s">
        <v>30</v>
      </c>
      <c r="R13" s="163" t="s">
        <v>30</v>
      </c>
      <c r="S13" s="163" t="s">
        <v>30</v>
      </c>
      <c r="T13" s="149"/>
      <c r="U13" s="16"/>
      <c r="AA13" s="9"/>
    </row>
    <row r="14" spans="1:27" s="2" customFormat="1" ht="24.95" customHeight="1">
      <c r="A14" s="15"/>
      <c r="B14" s="151" t="s">
        <v>754</v>
      </c>
      <c r="C14" s="152" t="s">
        <v>70</v>
      </c>
      <c r="D14" s="155">
        <v>20</v>
      </c>
      <c r="E14" s="230">
        <f t="shared" si="2"/>
        <v>2.1599999999999997</v>
      </c>
      <c r="F14" s="155">
        <v>9</v>
      </c>
      <c r="G14" s="155">
        <v>15</v>
      </c>
      <c r="H14" s="155">
        <v>135</v>
      </c>
      <c r="I14" s="157">
        <f t="shared" si="1"/>
        <v>0.10799999999999998</v>
      </c>
      <c r="J14" s="149"/>
      <c r="K14" s="150">
        <v>44929</v>
      </c>
      <c r="L14" s="150">
        <v>45037</v>
      </c>
      <c r="M14" s="164" t="s">
        <v>62</v>
      </c>
      <c r="N14" s="160" t="s">
        <v>75</v>
      </c>
      <c r="O14" s="161">
        <v>14</v>
      </c>
      <c r="P14" s="149"/>
      <c r="Q14" s="163" t="s">
        <v>30</v>
      </c>
      <c r="R14" s="163" t="s">
        <v>30</v>
      </c>
      <c r="S14" s="163" t="s">
        <v>30</v>
      </c>
      <c r="T14" s="149"/>
      <c r="U14" s="16"/>
      <c r="AA14" s="9"/>
    </row>
    <row r="15" spans="1:27" s="2" customFormat="1" ht="24.95" customHeight="1">
      <c r="A15" s="15"/>
      <c r="B15" s="151" t="s">
        <v>755</v>
      </c>
      <c r="C15" s="152" t="s">
        <v>70</v>
      </c>
      <c r="D15" s="155">
        <v>20</v>
      </c>
      <c r="E15" s="230">
        <f t="shared" si="2"/>
        <v>2.1599999999999997</v>
      </c>
      <c r="F15" s="155">
        <v>9</v>
      </c>
      <c r="G15" s="155">
        <v>15</v>
      </c>
      <c r="H15" s="155">
        <v>135</v>
      </c>
      <c r="I15" s="157">
        <f t="shared" si="1"/>
        <v>0.10799999999999998</v>
      </c>
      <c r="J15" s="149"/>
      <c r="K15" s="150">
        <v>44929</v>
      </c>
      <c r="L15" s="150">
        <v>45037</v>
      </c>
      <c r="M15" s="164" t="s">
        <v>62</v>
      </c>
      <c r="N15" s="160" t="s">
        <v>77</v>
      </c>
      <c r="O15" s="161">
        <v>15</v>
      </c>
      <c r="P15" s="149"/>
      <c r="Q15" s="163" t="s">
        <v>30</v>
      </c>
      <c r="R15" s="149"/>
      <c r="S15" s="163" t="s">
        <v>30</v>
      </c>
      <c r="T15" s="163" t="s">
        <v>756</v>
      </c>
      <c r="U15" s="142"/>
      <c r="AA15" s="9"/>
    </row>
    <row r="16" spans="1:27" s="2" customFormat="1" ht="24.95" customHeight="1">
      <c r="A16" s="15"/>
      <c r="B16" s="151" t="s">
        <v>757</v>
      </c>
      <c r="C16" s="152" t="s">
        <v>70</v>
      </c>
      <c r="D16" s="155">
        <v>20</v>
      </c>
      <c r="E16" s="230">
        <f t="shared" si="2"/>
        <v>2.1599999999999997</v>
      </c>
      <c r="F16" s="155">
        <v>9</v>
      </c>
      <c r="G16" s="155">
        <v>15</v>
      </c>
      <c r="H16" s="155">
        <v>135</v>
      </c>
      <c r="I16" s="157">
        <f t="shared" si="1"/>
        <v>0.10799999999999998</v>
      </c>
      <c r="J16" s="149"/>
      <c r="K16" s="150">
        <v>44929</v>
      </c>
      <c r="L16" s="150">
        <v>45037</v>
      </c>
      <c r="M16" s="164" t="s">
        <v>62</v>
      </c>
      <c r="N16" s="160" t="s">
        <v>80</v>
      </c>
      <c r="O16" s="161">
        <v>16</v>
      </c>
      <c r="P16" s="149"/>
      <c r="Q16" s="163" t="s">
        <v>30</v>
      </c>
      <c r="R16" s="163" t="s">
        <v>30</v>
      </c>
      <c r="S16" s="163" t="s">
        <v>30</v>
      </c>
      <c r="T16" s="149"/>
      <c r="U16" s="16"/>
      <c r="AA16" s="9"/>
    </row>
    <row r="17" spans="1:27" s="2" customFormat="1" ht="24.95" customHeight="1">
      <c r="A17" s="15"/>
      <c r="B17" s="151" t="s">
        <v>758</v>
      </c>
      <c r="C17" s="152" t="s">
        <v>45</v>
      </c>
      <c r="D17" s="155">
        <v>20</v>
      </c>
      <c r="E17" s="230">
        <f t="shared" si="2"/>
        <v>2.1599999999999997</v>
      </c>
      <c r="F17" s="155">
        <v>9</v>
      </c>
      <c r="G17" s="155">
        <v>15</v>
      </c>
      <c r="H17" s="155">
        <v>135</v>
      </c>
      <c r="I17" s="157">
        <f t="shared" si="1"/>
        <v>0.10799999999999998</v>
      </c>
      <c r="J17" s="149"/>
      <c r="K17" s="150">
        <v>44929</v>
      </c>
      <c r="L17" s="150">
        <v>45037</v>
      </c>
      <c r="M17" s="164" t="s">
        <v>62</v>
      </c>
      <c r="N17" s="160" t="s">
        <v>82</v>
      </c>
      <c r="O17" s="161">
        <v>17</v>
      </c>
      <c r="P17" s="149"/>
      <c r="Q17" s="162" t="s">
        <v>41</v>
      </c>
      <c r="R17" s="163" t="s">
        <v>30</v>
      </c>
      <c r="S17" s="162" t="s">
        <v>84</v>
      </c>
      <c r="T17" s="149"/>
      <c r="U17" s="16"/>
      <c r="AA17" s="9"/>
    </row>
    <row r="18" spans="1:27" s="2" customFormat="1" ht="24.95" customHeight="1">
      <c r="A18" s="15"/>
      <c r="B18" s="151" t="s">
        <v>759</v>
      </c>
      <c r="C18" s="152" t="s">
        <v>45</v>
      </c>
      <c r="D18" s="155">
        <v>20</v>
      </c>
      <c r="E18" s="230">
        <f t="shared" si="2"/>
        <v>2.88</v>
      </c>
      <c r="F18" s="155">
        <v>12</v>
      </c>
      <c r="G18" s="155">
        <v>15</v>
      </c>
      <c r="H18" s="155">
        <v>180</v>
      </c>
      <c r="I18" s="157">
        <f t="shared" si="1"/>
        <v>0.14399999999999999</v>
      </c>
      <c r="J18" s="149"/>
      <c r="K18" s="150">
        <v>44929</v>
      </c>
      <c r="L18" s="150">
        <v>45037</v>
      </c>
      <c r="M18" s="164" t="s">
        <v>62</v>
      </c>
      <c r="N18" s="160" t="s">
        <v>760</v>
      </c>
      <c r="O18" s="161">
        <v>18</v>
      </c>
      <c r="P18" s="163" t="s">
        <v>30</v>
      </c>
      <c r="Q18" s="162" t="s">
        <v>243</v>
      </c>
      <c r="R18" s="162" t="s">
        <v>48</v>
      </c>
      <c r="S18" s="162" t="s">
        <v>48</v>
      </c>
      <c r="T18" s="149"/>
      <c r="U18" s="16"/>
      <c r="AA18" s="9"/>
    </row>
    <row r="19" spans="1:27" s="2" customFormat="1" ht="24.95" customHeight="1">
      <c r="A19" s="15"/>
      <c r="B19" s="151" t="s">
        <v>761</v>
      </c>
      <c r="C19" s="152" t="s">
        <v>45</v>
      </c>
      <c r="D19" s="155">
        <v>20</v>
      </c>
      <c r="E19" s="230">
        <f t="shared" si="2"/>
        <v>2.88</v>
      </c>
      <c r="F19" s="155">
        <v>12</v>
      </c>
      <c r="G19" s="155">
        <v>15</v>
      </c>
      <c r="H19" s="155">
        <v>180</v>
      </c>
      <c r="I19" s="157">
        <f t="shared" si="1"/>
        <v>0.14399999999999999</v>
      </c>
      <c r="J19" s="149"/>
      <c r="K19" s="150">
        <v>44929</v>
      </c>
      <c r="L19" s="150">
        <v>45037</v>
      </c>
      <c r="M19" s="164" t="s">
        <v>62</v>
      </c>
      <c r="N19" s="160" t="s">
        <v>88</v>
      </c>
      <c r="O19" s="161">
        <v>20</v>
      </c>
      <c r="P19" s="149"/>
      <c r="Q19" s="162" t="s">
        <v>84</v>
      </c>
      <c r="R19" s="149"/>
      <c r="S19" s="162" t="s">
        <v>47</v>
      </c>
      <c r="T19" s="163" t="s">
        <v>756</v>
      </c>
      <c r="U19" s="142"/>
      <c r="AA19" s="9"/>
    </row>
    <row r="20" spans="1:27" s="2" customFormat="1" ht="24.95" customHeight="1">
      <c r="A20" s="15"/>
      <c r="B20" s="151" t="s">
        <v>762</v>
      </c>
      <c r="C20" s="152" t="s">
        <v>45</v>
      </c>
      <c r="D20" s="155">
        <v>20</v>
      </c>
      <c r="E20" s="230">
        <f>F20/25*D20*G20/50</f>
        <v>2.1599999999999997</v>
      </c>
      <c r="F20" s="155">
        <v>9</v>
      </c>
      <c r="G20" s="155">
        <v>15</v>
      </c>
      <c r="H20" s="155">
        <v>135</v>
      </c>
      <c r="I20" s="157">
        <f>F20/25*G20/50</f>
        <v>0.10799999999999998</v>
      </c>
      <c r="J20" s="149"/>
      <c r="K20" s="150">
        <v>44929</v>
      </c>
      <c r="L20" s="150">
        <v>45037</v>
      </c>
      <c r="M20" s="164" t="s">
        <v>62</v>
      </c>
      <c r="N20" s="160" t="s">
        <v>91</v>
      </c>
      <c r="O20" s="161">
        <v>21</v>
      </c>
      <c r="P20" s="149"/>
      <c r="Q20" s="162" t="s">
        <v>48</v>
      </c>
      <c r="R20" s="163" t="s">
        <v>30</v>
      </c>
      <c r="S20" s="162" t="s">
        <v>28</v>
      </c>
      <c r="T20" s="149"/>
      <c r="U20" s="142"/>
      <c r="AA20" s="9"/>
    </row>
    <row r="21" spans="1:27" s="2" customFormat="1" ht="24.95" customHeight="1">
      <c r="A21" s="15"/>
      <c r="B21" s="231" t="s">
        <v>763</v>
      </c>
      <c r="C21" s="165" t="s">
        <v>45</v>
      </c>
      <c r="D21" s="155">
        <v>10</v>
      </c>
      <c r="E21" s="230">
        <f t="shared" ref="E21:E25" si="3">F21/25*D21*G21/50</f>
        <v>1.0799999999999998</v>
      </c>
      <c r="F21" s="155">
        <v>9</v>
      </c>
      <c r="G21" s="155">
        <v>15</v>
      </c>
      <c r="H21" s="155">
        <v>135</v>
      </c>
      <c r="I21" s="157">
        <f t="shared" si="1"/>
        <v>0.10799999999999998</v>
      </c>
      <c r="J21" s="149"/>
      <c r="K21" s="150">
        <v>44929</v>
      </c>
      <c r="L21" s="150">
        <v>45037</v>
      </c>
      <c r="M21" s="164" t="s">
        <v>62</v>
      </c>
      <c r="N21" s="160" t="s">
        <v>93</v>
      </c>
      <c r="O21" s="161">
        <v>22</v>
      </c>
      <c r="P21" s="149"/>
      <c r="Q21" s="162" t="s">
        <v>89</v>
      </c>
      <c r="R21" s="149"/>
      <c r="S21" s="162" t="s">
        <v>49</v>
      </c>
      <c r="T21" s="163" t="s">
        <v>756</v>
      </c>
      <c r="U21" s="142"/>
      <c r="AA21" s="9"/>
    </row>
    <row r="22" spans="1:27" s="2" customFormat="1" ht="24.95" customHeight="1">
      <c r="A22" s="15"/>
      <c r="B22" s="151" t="s">
        <v>764</v>
      </c>
      <c r="C22" s="152" t="s">
        <v>45</v>
      </c>
      <c r="D22" s="155">
        <v>20</v>
      </c>
      <c r="E22" s="230">
        <f t="shared" si="3"/>
        <v>2.1599999999999997</v>
      </c>
      <c r="F22" s="155">
        <v>9</v>
      </c>
      <c r="G22" s="155">
        <v>15</v>
      </c>
      <c r="H22" s="155">
        <v>135</v>
      </c>
      <c r="I22" s="157">
        <f t="shared" si="1"/>
        <v>0.10799999999999998</v>
      </c>
      <c r="J22" s="149"/>
      <c r="K22" s="150">
        <v>44929</v>
      </c>
      <c r="L22" s="150">
        <v>45037</v>
      </c>
      <c r="M22" s="164" t="s">
        <v>62</v>
      </c>
      <c r="N22" s="160" t="s">
        <v>95</v>
      </c>
      <c r="O22" s="161">
        <v>23</v>
      </c>
      <c r="P22" s="149"/>
      <c r="Q22" s="162" t="s">
        <v>47</v>
      </c>
      <c r="R22" s="162" t="s">
        <v>47</v>
      </c>
      <c r="S22" s="163" t="s">
        <v>30</v>
      </c>
      <c r="T22" s="149"/>
      <c r="U22" s="142"/>
      <c r="AA22" s="9"/>
    </row>
    <row r="23" spans="1:27" s="2" customFormat="1" ht="24.6" customHeight="1">
      <c r="A23" s="15"/>
      <c r="B23" s="231" t="s">
        <v>765</v>
      </c>
      <c r="C23" s="152" t="s">
        <v>70</v>
      </c>
      <c r="D23" s="155">
        <v>20</v>
      </c>
      <c r="E23" s="230">
        <f t="shared" si="3"/>
        <v>2.1599999999999997</v>
      </c>
      <c r="F23" s="155">
        <v>9</v>
      </c>
      <c r="G23" s="155">
        <v>15</v>
      </c>
      <c r="H23" s="155">
        <v>135</v>
      </c>
      <c r="I23" s="157">
        <f t="shared" si="1"/>
        <v>0.10799999999999998</v>
      </c>
      <c r="J23" s="149"/>
      <c r="K23" s="150">
        <v>44929</v>
      </c>
      <c r="L23" s="150">
        <v>45037</v>
      </c>
      <c r="M23" s="164" t="s">
        <v>62</v>
      </c>
      <c r="N23" s="160" t="s">
        <v>97</v>
      </c>
      <c r="O23" s="161">
        <v>24</v>
      </c>
      <c r="P23" s="149"/>
      <c r="Q23" s="162" t="s">
        <v>49</v>
      </c>
      <c r="R23" s="149"/>
      <c r="S23" s="163" t="s">
        <v>30</v>
      </c>
      <c r="T23" s="163" t="s">
        <v>756</v>
      </c>
      <c r="U23" s="142"/>
      <c r="AA23" s="9"/>
    </row>
    <row r="24" spans="1:27" s="2" customFormat="1" ht="24.95" customHeight="1">
      <c r="A24" s="15"/>
      <c r="B24" s="151" t="s">
        <v>766</v>
      </c>
      <c r="C24" s="152" t="s">
        <v>45</v>
      </c>
      <c r="D24" s="155">
        <v>20</v>
      </c>
      <c r="E24" s="230">
        <f t="shared" si="3"/>
        <v>2.1599999999999997</v>
      </c>
      <c r="F24" s="155">
        <v>9</v>
      </c>
      <c r="G24" s="155">
        <v>15</v>
      </c>
      <c r="H24" s="155">
        <v>135</v>
      </c>
      <c r="I24" s="157">
        <f t="shared" si="1"/>
        <v>0.10799999999999998</v>
      </c>
      <c r="J24" s="149"/>
      <c r="K24" s="150">
        <v>44929</v>
      </c>
      <c r="L24" s="150">
        <v>45037</v>
      </c>
      <c r="M24" s="164" t="s">
        <v>62</v>
      </c>
      <c r="N24" s="160" t="s">
        <v>99</v>
      </c>
      <c r="O24" s="161">
        <v>25</v>
      </c>
      <c r="P24" s="149"/>
      <c r="Q24" s="162" t="s">
        <v>83</v>
      </c>
      <c r="R24" s="149"/>
      <c r="S24" s="162" t="s">
        <v>83</v>
      </c>
      <c r="T24" s="163" t="s">
        <v>756</v>
      </c>
      <c r="U24" s="142"/>
      <c r="AA24" s="9"/>
    </row>
    <row r="25" spans="1:27" s="33" customFormat="1" ht="24.95" customHeight="1">
      <c r="A25" s="39"/>
      <c r="B25" s="151" t="s">
        <v>767</v>
      </c>
      <c r="C25" s="152" t="s">
        <v>45</v>
      </c>
      <c r="D25" s="155">
        <v>20</v>
      </c>
      <c r="E25" s="230">
        <f t="shared" si="3"/>
        <v>2.88</v>
      </c>
      <c r="F25" s="155">
        <v>12</v>
      </c>
      <c r="G25" s="155">
        <v>15</v>
      </c>
      <c r="H25" s="155">
        <v>180</v>
      </c>
      <c r="I25" s="157">
        <f t="shared" si="1"/>
        <v>0.14399999999999999</v>
      </c>
      <c r="J25" s="166"/>
      <c r="K25" s="150">
        <v>44929</v>
      </c>
      <c r="L25" s="150">
        <v>45037</v>
      </c>
      <c r="M25" s="164" t="s">
        <v>62</v>
      </c>
      <c r="N25" s="160" t="s">
        <v>102</v>
      </c>
      <c r="O25" s="161">
        <v>26</v>
      </c>
      <c r="P25" s="163" t="s">
        <v>30</v>
      </c>
      <c r="Q25" s="162" t="s">
        <v>41</v>
      </c>
      <c r="R25" s="162" t="s">
        <v>41</v>
      </c>
      <c r="S25" s="162" t="s">
        <v>41</v>
      </c>
      <c r="T25" s="149"/>
      <c r="U25" s="142"/>
      <c r="V25" s="2"/>
      <c r="AA25" s="9"/>
    </row>
    <row r="26" spans="1:27" s="33" customFormat="1" ht="24.95" customHeight="1">
      <c r="A26" s="39"/>
      <c r="B26" s="151" t="s">
        <v>768</v>
      </c>
      <c r="C26" s="152" t="s">
        <v>45</v>
      </c>
      <c r="D26" s="155">
        <v>20</v>
      </c>
      <c r="E26" s="230">
        <f>F26/25*D26*G26/50</f>
        <v>2.88</v>
      </c>
      <c r="F26" s="155">
        <v>12</v>
      </c>
      <c r="G26" s="155">
        <v>15</v>
      </c>
      <c r="H26" s="155">
        <v>180</v>
      </c>
      <c r="I26" s="157">
        <f t="shared" si="1"/>
        <v>0.14399999999999999</v>
      </c>
      <c r="J26" s="166"/>
      <c r="K26" s="150">
        <v>44929</v>
      </c>
      <c r="L26" s="150">
        <v>45037</v>
      </c>
      <c r="M26" s="164" t="s">
        <v>62</v>
      </c>
      <c r="N26" s="160" t="s">
        <v>104</v>
      </c>
      <c r="O26" s="161">
        <v>28</v>
      </c>
      <c r="P26" s="163" t="s">
        <v>30</v>
      </c>
      <c r="Q26" s="163" t="s">
        <v>30</v>
      </c>
      <c r="R26" s="163" t="s">
        <v>30</v>
      </c>
      <c r="S26" s="163" t="s">
        <v>30</v>
      </c>
      <c r="T26" s="149"/>
      <c r="U26" s="16"/>
      <c r="V26" s="2"/>
      <c r="AA26" s="9"/>
    </row>
    <row r="27" spans="1:27" s="33" customFormat="1" ht="24.95" customHeight="1">
      <c r="A27" s="39" t="s">
        <v>769</v>
      </c>
      <c r="B27" s="151" t="s">
        <v>497</v>
      </c>
      <c r="C27" s="152" t="s">
        <v>45</v>
      </c>
      <c r="D27" s="155">
        <v>20</v>
      </c>
      <c r="E27" s="230">
        <f t="shared" ref="E27" si="4">F27/25*D27*G27/50</f>
        <v>2.5920000000000001</v>
      </c>
      <c r="F27" s="155">
        <v>9</v>
      </c>
      <c r="G27" s="155">
        <v>18</v>
      </c>
      <c r="H27" s="155">
        <v>162</v>
      </c>
      <c r="I27" s="157">
        <f t="shared" si="1"/>
        <v>0.12959999999999999</v>
      </c>
      <c r="J27" s="313" t="s">
        <v>770</v>
      </c>
      <c r="K27" s="150">
        <v>44958</v>
      </c>
      <c r="L27" s="150">
        <v>45100</v>
      </c>
      <c r="M27" s="164" t="s">
        <v>62</v>
      </c>
      <c r="N27" s="160" t="s">
        <v>122</v>
      </c>
      <c r="O27" s="161">
        <v>29</v>
      </c>
      <c r="P27" s="162" t="s">
        <v>771</v>
      </c>
      <c r="Q27" s="149"/>
      <c r="R27" s="162" t="s">
        <v>771</v>
      </c>
      <c r="S27" s="149"/>
      <c r="T27" s="163" t="s">
        <v>30</v>
      </c>
      <c r="U27" s="16"/>
      <c r="V27" s="2"/>
      <c r="AA27" s="9"/>
    </row>
    <row r="28" spans="1:27" s="33" customFormat="1" ht="24.95" customHeight="1">
      <c r="A28" s="39" t="s">
        <v>769</v>
      </c>
      <c r="B28" s="151" t="s">
        <v>499</v>
      </c>
      <c r="C28" s="152" t="s">
        <v>70</v>
      </c>
      <c r="D28" s="155">
        <v>20</v>
      </c>
      <c r="E28" s="230">
        <f>F28/25*D28*G28/50</f>
        <v>1.296</v>
      </c>
      <c r="F28" s="155">
        <v>9</v>
      </c>
      <c r="G28" s="155">
        <v>9</v>
      </c>
      <c r="H28" s="155">
        <v>81</v>
      </c>
      <c r="I28" s="157">
        <f t="shared" si="1"/>
        <v>6.4799999999999996E-2</v>
      </c>
      <c r="J28" s="313"/>
      <c r="K28" s="150">
        <v>44958</v>
      </c>
      <c r="L28" s="150">
        <v>45100</v>
      </c>
      <c r="M28" s="164" t="s">
        <v>62</v>
      </c>
      <c r="N28" s="160" t="s">
        <v>189</v>
      </c>
      <c r="O28" s="161">
        <v>30</v>
      </c>
      <c r="P28" s="163" t="s">
        <v>772</v>
      </c>
      <c r="Q28" s="166"/>
      <c r="R28" s="163" t="s">
        <v>772</v>
      </c>
      <c r="S28" s="166"/>
      <c r="T28" s="163" t="s">
        <v>30</v>
      </c>
      <c r="U28" s="16"/>
      <c r="V28" s="2"/>
      <c r="AA28" s="9"/>
    </row>
    <row r="29" spans="1:27" s="33" customFormat="1" ht="24.95" customHeight="1">
      <c r="A29" s="39" t="s">
        <v>769</v>
      </c>
      <c r="B29" s="151" t="s">
        <v>500</v>
      </c>
      <c r="C29" s="165" t="s">
        <v>70</v>
      </c>
      <c r="D29" s="155">
        <v>20</v>
      </c>
      <c r="E29" s="230">
        <f t="shared" ref="E29:E33" si="5">F29/25*D29*G29/50</f>
        <v>1.296</v>
      </c>
      <c r="F29" s="155">
        <v>9</v>
      </c>
      <c r="G29" s="155">
        <v>9</v>
      </c>
      <c r="H29" s="155">
        <v>81</v>
      </c>
      <c r="I29" s="157">
        <f t="shared" si="1"/>
        <v>6.4799999999999996E-2</v>
      </c>
      <c r="J29" s="313"/>
      <c r="K29" s="150">
        <v>44958</v>
      </c>
      <c r="L29" s="150">
        <v>45100</v>
      </c>
      <c r="M29" s="164" t="s">
        <v>62</v>
      </c>
      <c r="N29" s="160" t="s">
        <v>773</v>
      </c>
      <c r="O29" s="161">
        <v>31</v>
      </c>
      <c r="P29" s="166"/>
      <c r="Q29" s="163" t="s">
        <v>772</v>
      </c>
      <c r="R29" s="166"/>
      <c r="S29" s="163" t="s">
        <v>774</v>
      </c>
      <c r="T29" s="163" t="s">
        <v>756</v>
      </c>
      <c r="U29" s="16"/>
      <c r="V29" s="2"/>
      <c r="AA29" s="9"/>
    </row>
    <row r="30" spans="1:27" s="33" customFormat="1" ht="24.95" customHeight="1">
      <c r="A30" s="39" t="s">
        <v>769</v>
      </c>
      <c r="B30" s="151" t="s">
        <v>501</v>
      </c>
      <c r="C30" s="152" t="s">
        <v>70</v>
      </c>
      <c r="D30" s="155">
        <v>20</v>
      </c>
      <c r="E30" s="230">
        <f t="shared" si="5"/>
        <v>1.536</v>
      </c>
      <c r="F30" s="155">
        <v>12</v>
      </c>
      <c r="G30" s="155">
        <v>8</v>
      </c>
      <c r="H30" s="155">
        <v>96</v>
      </c>
      <c r="I30" s="157">
        <f t="shared" si="1"/>
        <v>7.6799999999999993E-2</v>
      </c>
      <c r="J30" s="313"/>
      <c r="K30" s="150">
        <v>44958</v>
      </c>
      <c r="L30" s="150">
        <v>45100</v>
      </c>
      <c r="M30" s="164" t="s">
        <v>62</v>
      </c>
      <c r="N30" s="160" t="s">
        <v>775</v>
      </c>
      <c r="O30" s="161">
        <v>32</v>
      </c>
      <c r="P30" s="162" t="s">
        <v>281</v>
      </c>
      <c r="Q30" s="162" t="s">
        <v>281</v>
      </c>
      <c r="R30" s="162" t="s">
        <v>281</v>
      </c>
      <c r="S30" s="162" t="s">
        <v>281</v>
      </c>
      <c r="T30" s="149"/>
      <c r="U30" s="16"/>
      <c r="V30" s="2"/>
      <c r="Z30" s="33">
        <f>_xlfn.DAYS(6/23/23, 2/1/23)</f>
        <v>0</v>
      </c>
      <c r="AA30" s="9"/>
    </row>
    <row r="31" spans="1:27" s="33" customFormat="1" ht="24.95" customHeight="1">
      <c r="A31" s="39" t="s">
        <v>769</v>
      </c>
      <c r="B31" s="151" t="s">
        <v>503</v>
      </c>
      <c r="C31" s="165" t="s">
        <v>70</v>
      </c>
      <c r="D31" s="153">
        <v>20</v>
      </c>
      <c r="E31" s="230">
        <f t="shared" si="5"/>
        <v>1.296</v>
      </c>
      <c r="F31" s="153">
        <v>9</v>
      </c>
      <c r="G31" s="153">
        <v>9</v>
      </c>
      <c r="H31" s="153">
        <v>81</v>
      </c>
      <c r="I31" s="157">
        <f t="shared" si="1"/>
        <v>6.4799999999999996E-2</v>
      </c>
      <c r="J31" s="313"/>
      <c r="K31" s="150">
        <v>44958</v>
      </c>
      <c r="L31" s="150">
        <v>45100</v>
      </c>
      <c r="M31" s="164" t="s">
        <v>62</v>
      </c>
      <c r="N31" s="160" t="s">
        <v>776</v>
      </c>
      <c r="O31" s="161">
        <v>33</v>
      </c>
      <c r="P31" s="162" t="s">
        <v>777</v>
      </c>
      <c r="Q31" s="149"/>
      <c r="R31" s="162" t="s">
        <v>777</v>
      </c>
      <c r="S31" s="149"/>
      <c r="T31" s="163" t="s">
        <v>756</v>
      </c>
      <c r="U31" s="16"/>
      <c r="V31" s="2"/>
      <c r="AA31" s="9"/>
    </row>
    <row r="32" spans="1:27" s="33" customFormat="1" ht="24.95" customHeight="1">
      <c r="A32" s="39" t="s">
        <v>769</v>
      </c>
      <c r="B32" s="151" t="s">
        <v>504</v>
      </c>
      <c r="C32" s="152" t="s">
        <v>70</v>
      </c>
      <c r="D32" s="155">
        <v>20</v>
      </c>
      <c r="E32" s="230">
        <f t="shared" si="5"/>
        <v>1.296</v>
      </c>
      <c r="F32" s="155">
        <v>9</v>
      </c>
      <c r="G32" s="155">
        <v>9</v>
      </c>
      <c r="H32" s="155">
        <v>81</v>
      </c>
      <c r="I32" s="157">
        <f t="shared" si="1"/>
        <v>6.4799999999999996E-2</v>
      </c>
      <c r="J32" s="313"/>
      <c r="K32" s="150">
        <v>44958</v>
      </c>
      <c r="L32" s="150">
        <v>45100</v>
      </c>
      <c r="M32" s="164" t="s">
        <v>62</v>
      </c>
      <c r="N32" s="160" t="s">
        <v>776</v>
      </c>
      <c r="O32" s="161">
        <v>34</v>
      </c>
      <c r="P32" s="149"/>
      <c r="Q32" s="162" t="s">
        <v>777</v>
      </c>
      <c r="R32" s="149"/>
      <c r="S32" s="162" t="s">
        <v>777</v>
      </c>
      <c r="T32" s="163" t="s">
        <v>30</v>
      </c>
      <c r="U32" s="16"/>
      <c r="V32" s="2"/>
      <c r="AA32" s="9"/>
    </row>
    <row r="33" spans="1:27" s="33" customFormat="1" ht="24.95" customHeight="1">
      <c r="A33" s="39" t="s">
        <v>769</v>
      </c>
      <c r="B33" s="151" t="s">
        <v>505</v>
      </c>
      <c r="C33" s="152" t="s">
        <v>70</v>
      </c>
      <c r="D33" s="155">
        <v>20</v>
      </c>
      <c r="E33" s="230">
        <f t="shared" si="5"/>
        <v>1.296</v>
      </c>
      <c r="F33" s="155">
        <v>9</v>
      </c>
      <c r="G33" s="155">
        <v>9</v>
      </c>
      <c r="H33" s="155">
        <v>81</v>
      </c>
      <c r="I33" s="157">
        <f t="shared" si="1"/>
        <v>6.4799999999999996E-2</v>
      </c>
      <c r="J33" s="313"/>
      <c r="K33" s="150">
        <v>44958</v>
      </c>
      <c r="L33" s="150">
        <v>45100</v>
      </c>
      <c r="M33" s="164" t="s">
        <v>62</v>
      </c>
      <c r="N33" s="160" t="s">
        <v>778</v>
      </c>
      <c r="O33" s="161">
        <v>35</v>
      </c>
      <c r="P33" s="163" t="s">
        <v>30</v>
      </c>
      <c r="Q33" s="149"/>
      <c r="R33" s="163" t="s">
        <v>30</v>
      </c>
      <c r="S33" s="149"/>
      <c r="T33" s="163" t="s">
        <v>30</v>
      </c>
      <c r="U33" s="16"/>
      <c r="V33" s="2"/>
      <c r="AA33" s="9"/>
    </row>
    <row r="34" spans="1:27" s="33" customFormat="1" ht="24.95" customHeight="1">
      <c r="A34" s="39" t="s">
        <v>769</v>
      </c>
      <c r="B34" s="151" t="s">
        <v>506</v>
      </c>
      <c r="C34" s="152" t="s">
        <v>70</v>
      </c>
      <c r="D34" s="155">
        <v>20</v>
      </c>
      <c r="E34" s="230">
        <f>F34/25*D34*G34/50</f>
        <v>1.296</v>
      </c>
      <c r="F34" s="155">
        <v>9</v>
      </c>
      <c r="G34" s="155">
        <v>9</v>
      </c>
      <c r="H34" s="155">
        <v>81</v>
      </c>
      <c r="I34" s="157">
        <f>F34/25*G34/50</f>
        <v>6.4799999999999996E-2</v>
      </c>
      <c r="J34" s="313"/>
      <c r="K34" s="150">
        <v>44958</v>
      </c>
      <c r="L34" s="150">
        <v>45100</v>
      </c>
      <c r="M34" s="164" t="s">
        <v>62</v>
      </c>
      <c r="N34" s="160" t="s">
        <v>779</v>
      </c>
      <c r="O34" s="161">
        <v>36</v>
      </c>
      <c r="P34" s="163" t="s">
        <v>30</v>
      </c>
      <c r="Q34" s="237" t="s">
        <v>48</v>
      </c>
      <c r="R34" s="163" t="s">
        <v>30</v>
      </c>
      <c r="S34" s="149"/>
      <c r="T34" s="163" t="s">
        <v>30</v>
      </c>
      <c r="U34" s="142"/>
      <c r="V34" s="2"/>
      <c r="AA34" s="9"/>
    </row>
    <row r="35" spans="1:27" s="33" customFormat="1" ht="24.95" customHeight="1">
      <c r="A35" s="39" t="s">
        <v>769</v>
      </c>
      <c r="B35" s="151" t="s">
        <v>507</v>
      </c>
      <c r="C35" s="152" t="s">
        <v>70</v>
      </c>
      <c r="D35" s="155">
        <v>20</v>
      </c>
      <c r="E35" s="230">
        <f t="shared" ref="E35" si="6">F35/25*D35*G35/50</f>
        <v>1.296</v>
      </c>
      <c r="F35" s="155">
        <v>9</v>
      </c>
      <c r="G35" s="155">
        <v>9</v>
      </c>
      <c r="H35" s="155">
        <v>81</v>
      </c>
      <c r="I35" s="157">
        <f t="shared" si="1"/>
        <v>6.4799999999999996E-2</v>
      </c>
      <c r="J35" s="313"/>
      <c r="K35" s="150">
        <v>44958</v>
      </c>
      <c r="L35" s="150">
        <v>45100</v>
      </c>
      <c r="M35" s="164" t="s">
        <v>62</v>
      </c>
      <c r="N35" s="160" t="s">
        <v>780</v>
      </c>
      <c r="O35" s="161">
        <v>37</v>
      </c>
      <c r="P35" s="163" t="s">
        <v>30</v>
      </c>
      <c r="Q35" s="149"/>
      <c r="R35" s="163" t="s">
        <v>30</v>
      </c>
      <c r="S35" s="149"/>
      <c r="T35" s="163" t="s">
        <v>30</v>
      </c>
      <c r="U35" s="16"/>
      <c r="V35" s="2"/>
      <c r="AA35" s="9"/>
    </row>
    <row r="36" spans="1:27" s="33" customFormat="1" ht="24.95" customHeight="1">
      <c r="A36" s="39" t="s">
        <v>769</v>
      </c>
      <c r="B36" s="151" t="s">
        <v>508</v>
      </c>
      <c r="C36" s="152" t="s">
        <v>70</v>
      </c>
      <c r="D36" s="155">
        <v>20</v>
      </c>
      <c r="E36" s="230">
        <f>F36/25*D36*G36/50</f>
        <v>0.86399999999999988</v>
      </c>
      <c r="F36" s="155">
        <v>9</v>
      </c>
      <c r="G36" s="155">
        <v>6</v>
      </c>
      <c r="H36" s="155">
        <v>54</v>
      </c>
      <c r="I36" s="157">
        <f t="shared" si="1"/>
        <v>4.3200000000000002E-2</v>
      </c>
      <c r="J36" s="313"/>
      <c r="K36" s="150">
        <v>44958</v>
      </c>
      <c r="L36" s="150">
        <v>45100</v>
      </c>
      <c r="M36" s="164" t="s">
        <v>62</v>
      </c>
      <c r="N36" s="160" t="s">
        <v>781</v>
      </c>
      <c r="O36" s="161">
        <v>38</v>
      </c>
      <c r="P36" s="163" t="s">
        <v>30</v>
      </c>
      <c r="Q36" s="149"/>
      <c r="R36" s="163" t="s">
        <v>30</v>
      </c>
      <c r="S36" s="149"/>
      <c r="T36" s="163" t="s">
        <v>30</v>
      </c>
      <c r="U36" s="16"/>
      <c r="V36" s="2"/>
      <c r="AA36" s="9"/>
    </row>
    <row r="37" spans="1:27" s="33" customFormat="1" ht="24.95" customHeight="1">
      <c r="A37" s="39" t="s">
        <v>769</v>
      </c>
      <c r="B37" s="151" t="s">
        <v>510</v>
      </c>
      <c r="C37" s="152" t="s">
        <v>70</v>
      </c>
      <c r="D37" s="155">
        <v>20</v>
      </c>
      <c r="E37" s="230">
        <f t="shared" ref="E37:E41" si="7">F37/25*D37*G37/50</f>
        <v>1.296</v>
      </c>
      <c r="F37" s="155">
        <v>9</v>
      </c>
      <c r="G37" s="155">
        <v>9</v>
      </c>
      <c r="H37" s="155">
        <v>81</v>
      </c>
      <c r="I37" s="157">
        <f t="shared" si="1"/>
        <v>6.4799999999999996E-2</v>
      </c>
      <c r="J37" s="313"/>
      <c r="K37" s="150">
        <v>44958</v>
      </c>
      <c r="L37" s="150">
        <v>45100</v>
      </c>
      <c r="M37" s="164" t="s">
        <v>62</v>
      </c>
      <c r="N37" s="160" t="s">
        <v>782</v>
      </c>
      <c r="O37" s="161">
        <v>41</v>
      </c>
      <c r="P37" s="163" t="s">
        <v>30</v>
      </c>
      <c r="Q37" s="149"/>
      <c r="R37" s="163" t="s">
        <v>30</v>
      </c>
      <c r="S37" s="149"/>
      <c r="T37" s="163" t="s">
        <v>30</v>
      </c>
      <c r="U37" s="16"/>
      <c r="V37" s="2"/>
      <c r="AA37" s="9"/>
    </row>
    <row r="38" spans="1:27" s="33" customFormat="1" ht="24.95" customHeight="1">
      <c r="A38" s="39" t="s">
        <v>769</v>
      </c>
      <c r="B38" s="151" t="s">
        <v>511</v>
      </c>
      <c r="C38" s="152" t="s">
        <v>70</v>
      </c>
      <c r="D38" s="153">
        <v>20</v>
      </c>
      <c r="E38" s="230">
        <f t="shared" si="7"/>
        <v>1.296</v>
      </c>
      <c r="F38" s="153">
        <v>9</v>
      </c>
      <c r="G38" s="153">
        <v>9</v>
      </c>
      <c r="H38" s="153">
        <v>81</v>
      </c>
      <c r="I38" s="157">
        <f t="shared" si="1"/>
        <v>6.4799999999999996E-2</v>
      </c>
      <c r="J38" s="313"/>
      <c r="K38" s="150">
        <v>44958</v>
      </c>
      <c r="L38" s="150">
        <v>45100</v>
      </c>
      <c r="M38" s="164" t="s">
        <v>62</v>
      </c>
      <c r="N38" s="160" t="s">
        <v>783</v>
      </c>
      <c r="O38" s="161">
        <v>42</v>
      </c>
      <c r="P38" s="162" t="s">
        <v>257</v>
      </c>
      <c r="Q38" s="149"/>
      <c r="R38" s="162" t="s">
        <v>257</v>
      </c>
      <c r="S38" s="149"/>
      <c r="T38" s="163" t="s">
        <v>756</v>
      </c>
      <c r="U38" s="16"/>
      <c r="V38" s="2"/>
      <c r="AA38" s="9"/>
    </row>
    <row r="39" spans="1:27" s="33" customFormat="1" ht="24.95" customHeight="1">
      <c r="A39" s="39" t="s">
        <v>769</v>
      </c>
      <c r="B39" s="151" t="s">
        <v>512</v>
      </c>
      <c r="C39" s="152" t="s">
        <v>70</v>
      </c>
      <c r="D39" s="155">
        <v>20</v>
      </c>
      <c r="E39" s="230">
        <f t="shared" si="7"/>
        <v>1.296</v>
      </c>
      <c r="F39" s="155">
        <v>9</v>
      </c>
      <c r="G39" s="155">
        <v>9</v>
      </c>
      <c r="H39" s="155">
        <v>81</v>
      </c>
      <c r="I39" s="157">
        <f t="shared" si="1"/>
        <v>6.4799999999999996E-2</v>
      </c>
      <c r="J39" s="313"/>
      <c r="K39" s="150">
        <v>44958</v>
      </c>
      <c r="L39" s="150">
        <v>45100</v>
      </c>
      <c r="M39" s="164" t="s">
        <v>62</v>
      </c>
      <c r="N39" s="160" t="s">
        <v>783</v>
      </c>
      <c r="O39" s="161">
        <v>43</v>
      </c>
      <c r="P39" s="149"/>
      <c r="Q39" s="162" t="s">
        <v>257</v>
      </c>
      <c r="R39" s="149"/>
      <c r="S39" s="162" t="s">
        <v>257</v>
      </c>
      <c r="T39" s="163" t="s">
        <v>30</v>
      </c>
      <c r="U39" s="16"/>
      <c r="V39" s="2"/>
      <c r="W39" s="33" t="e" cm="1">
        <f t="array" ref="W39">_xludf.day</f>
        <v>#NAME?</v>
      </c>
      <c r="AA39" s="9"/>
    </row>
    <row r="40" spans="1:27" s="33" customFormat="1" ht="24.95" customHeight="1">
      <c r="A40" s="39" t="s">
        <v>769</v>
      </c>
      <c r="B40" s="151" t="s">
        <v>513</v>
      </c>
      <c r="C40" s="152" t="s">
        <v>70</v>
      </c>
      <c r="D40" s="153">
        <v>20</v>
      </c>
      <c r="E40" s="230">
        <f t="shared" si="7"/>
        <v>1.1519999999999999</v>
      </c>
      <c r="F40" s="153">
        <v>9</v>
      </c>
      <c r="G40" s="153">
        <v>8</v>
      </c>
      <c r="H40" s="153">
        <v>72</v>
      </c>
      <c r="I40" s="157">
        <f t="shared" si="1"/>
        <v>5.7599999999999998E-2</v>
      </c>
      <c r="J40" s="313"/>
      <c r="K40" s="150">
        <v>44958</v>
      </c>
      <c r="L40" s="150">
        <v>45100</v>
      </c>
      <c r="M40" s="164" t="s">
        <v>62</v>
      </c>
      <c r="N40" s="160" t="s">
        <v>784</v>
      </c>
      <c r="O40" s="161">
        <v>44</v>
      </c>
      <c r="P40" s="178"/>
      <c r="Q40" s="162" t="s">
        <v>279</v>
      </c>
      <c r="R40" s="149"/>
      <c r="S40" s="162" t="s">
        <v>279</v>
      </c>
      <c r="T40" s="163" t="s">
        <v>756</v>
      </c>
      <c r="U40" s="16"/>
      <c r="V40" s="2"/>
      <c r="AA40" s="9"/>
    </row>
    <row r="41" spans="1:27" s="33" customFormat="1" ht="24.95" customHeight="1">
      <c r="A41" s="39" t="s">
        <v>769</v>
      </c>
      <c r="B41" s="151" t="s">
        <v>514</v>
      </c>
      <c r="C41" s="152" t="s">
        <v>70</v>
      </c>
      <c r="D41" s="155">
        <v>20</v>
      </c>
      <c r="E41" s="230">
        <f t="shared" si="7"/>
        <v>1.1519999999999999</v>
      </c>
      <c r="F41" s="155">
        <v>9</v>
      </c>
      <c r="G41" s="155">
        <v>8</v>
      </c>
      <c r="H41" s="155">
        <v>72</v>
      </c>
      <c r="I41" s="157">
        <f t="shared" si="1"/>
        <v>5.7599999999999998E-2</v>
      </c>
      <c r="J41" s="313"/>
      <c r="K41" s="150">
        <v>44958</v>
      </c>
      <c r="L41" s="150">
        <v>45100</v>
      </c>
      <c r="M41" s="164" t="s">
        <v>62</v>
      </c>
      <c r="N41" s="160" t="s">
        <v>784</v>
      </c>
      <c r="O41" s="161">
        <v>45</v>
      </c>
      <c r="P41" s="162" t="s">
        <v>279</v>
      </c>
      <c r="Q41" s="149"/>
      <c r="R41" s="162" t="s">
        <v>279</v>
      </c>
      <c r="S41" s="149"/>
      <c r="T41" s="163" t="s">
        <v>30</v>
      </c>
      <c r="U41" s="16"/>
      <c r="V41" s="2"/>
      <c r="AA41" s="9"/>
    </row>
    <row r="42" spans="1:27" s="33" customFormat="1" ht="24.95" customHeight="1">
      <c r="A42" s="39" t="s">
        <v>769</v>
      </c>
      <c r="B42" s="151" t="s">
        <v>515</v>
      </c>
      <c r="C42" s="152" t="s">
        <v>70</v>
      </c>
      <c r="D42" s="155">
        <v>20</v>
      </c>
      <c r="E42" s="230">
        <f>F42/25*D42*G42/50</f>
        <v>1.296</v>
      </c>
      <c r="F42" s="155">
        <v>9</v>
      </c>
      <c r="G42" s="155">
        <v>9</v>
      </c>
      <c r="H42" s="155">
        <v>81</v>
      </c>
      <c r="I42" s="157">
        <f t="shared" si="1"/>
        <v>6.4799999999999996E-2</v>
      </c>
      <c r="J42" s="313"/>
      <c r="K42" s="150">
        <v>44958</v>
      </c>
      <c r="L42" s="150">
        <v>45100</v>
      </c>
      <c r="M42" s="164" t="s">
        <v>62</v>
      </c>
      <c r="N42" s="160" t="s">
        <v>270</v>
      </c>
      <c r="O42" s="161">
        <v>46</v>
      </c>
      <c r="P42" s="162" t="s">
        <v>190</v>
      </c>
      <c r="Q42" s="149"/>
      <c r="R42" s="162" t="s">
        <v>190</v>
      </c>
      <c r="S42" s="149"/>
      <c r="T42" s="163" t="s">
        <v>30</v>
      </c>
      <c r="U42" s="142"/>
      <c r="V42" s="2"/>
      <c r="AA42" s="9"/>
    </row>
    <row r="43" spans="1:27" s="33" customFormat="1" ht="24.95" customHeight="1">
      <c r="A43" s="39" t="s">
        <v>769</v>
      </c>
      <c r="B43" s="151" t="s">
        <v>516</v>
      </c>
      <c r="C43" s="152" t="s">
        <v>70</v>
      </c>
      <c r="D43" s="155">
        <v>20</v>
      </c>
      <c r="E43" s="230">
        <f t="shared" ref="E43" si="8">F43/25*D43*G43/50</f>
        <v>1.1519999999999999</v>
      </c>
      <c r="F43" s="155">
        <v>9</v>
      </c>
      <c r="G43" s="155">
        <v>8</v>
      </c>
      <c r="H43" s="155">
        <v>72</v>
      </c>
      <c r="I43" s="157">
        <f t="shared" si="1"/>
        <v>5.7599999999999998E-2</v>
      </c>
      <c r="J43" s="313"/>
      <c r="K43" s="150">
        <v>44958</v>
      </c>
      <c r="L43" s="150">
        <v>45100</v>
      </c>
      <c r="M43" s="164" t="s">
        <v>62</v>
      </c>
      <c r="N43" s="160" t="s">
        <v>785</v>
      </c>
      <c r="O43" s="161">
        <v>47</v>
      </c>
      <c r="P43" s="163" t="s">
        <v>30</v>
      </c>
      <c r="Q43" s="149"/>
      <c r="R43" s="163" t="s">
        <v>30</v>
      </c>
      <c r="S43" s="149"/>
      <c r="T43" s="163" t="s">
        <v>30</v>
      </c>
      <c r="U43" s="16"/>
      <c r="V43" s="2"/>
      <c r="AA43" s="9"/>
    </row>
    <row r="44" spans="1:27" s="33" customFormat="1" ht="24.95" customHeight="1">
      <c r="A44" s="39" t="s">
        <v>769</v>
      </c>
      <c r="B44" s="151" t="s">
        <v>517</v>
      </c>
      <c r="C44" s="152" t="s">
        <v>70</v>
      </c>
      <c r="D44" s="155">
        <v>20</v>
      </c>
      <c r="E44" s="230">
        <f>F44/25*D44*G44/50</f>
        <v>1.296</v>
      </c>
      <c r="F44" s="155">
        <v>9</v>
      </c>
      <c r="G44" s="155">
        <v>9</v>
      </c>
      <c r="H44" s="155">
        <v>81</v>
      </c>
      <c r="I44" s="157">
        <f t="shared" si="1"/>
        <v>6.4799999999999996E-2</v>
      </c>
      <c r="J44" s="313"/>
      <c r="K44" s="150">
        <v>44958</v>
      </c>
      <c r="L44" s="150">
        <v>45100</v>
      </c>
      <c r="M44" s="164" t="s">
        <v>62</v>
      </c>
      <c r="N44" s="160" t="s">
        <v>786</v>
      </c>
      <c r="O44" s="161">
        <v>49</v>
      </c>
      <c r="P44" s="163" t="s">
        <v>30</v>
      </c>
      <c r="Q44" s="149"/>
      <c r="R44" s="163" t="s">
        <v>30</v>
      </c>
      <c r="S44" s="149"/>
      <c r="T44" s="163" t="s">
        <v>30</v>
      </c>
      <c r="U44" s="142"/>
      <c r="V44" s="2"/>
      <c r="AA44" s="9"/>
    </row>
    <row r="45" spans="1:27" s="33" customFormat="1" ht="24.95" customHeight="1">
      <c r="A45" s="39"/>
      <c r="B45" s="151" t="s">
        <v>787</v>
      </c>
      <c r="C45" s="152" t="s">
        <v>45</v>
      </c>
      <c r="D45" s="155">
        <v>20</v>
      </c>
      <c r="E45" s="230">
        <f t="shared" ref="E45:E49" si="9">F45/25*D45*G45/50</f>
        <v>6</v>
      </c>
      <c r="F45" s="155">
        <v>25</v>
      </c>
      <c r="G45" s="155">
        <v>15</v>
      </c>
      <c r="H45" s="155">
        <v>375</v>
      </c>
      <c r="I45" s="157">
        <f>F45/25*G45/50</f>
        <v>0.3</v>
      </c>
      <c r="J45" s="166"/>
      <c r="K45" s="150">
        <v>44942</v>
      </c>
      <c r="L45" s="150">
        <v>45009</v>
      </c>
      <c r="M45" s="159" t="s">
        <v>25</v>
      </c>
      <c r="N45" s="160" t="s">
        <v>106</v>
      </c>
      <c r="O45" s="161"/>
      <c r="P45" s="162" t="s">
        <v>107</v>
      </c>
      <c r="Q45" s="163" t="s">
        <v>788</v>
      </c>
      <c r="R45" s="162" t="s">
        <v>107</v>
      </c>
      <c r="S45" s="163" t="s">
        <v>788</v>
      </c>
      <c r="T45" s="162" t="s">
        <v>107</v>
      </c>
      <c r="U45" s="16"/>
      <c r="V45" s="2"/>
      <c r="AA45" s="9"/>
    </row>
    <row r="46" spans="1:27" s="33" customFormat="1" ht="24.95" customHeight="1">
      <c r="A46" s="39"/>
      <c r="B46" s="151" t="s">
        <v>789</v>
      </c>
      <c r="C46" s="152" t="s">
        <v>45</v>
      </c>
      <c r="D46" s="155">
        <v>20</v>
      </c>
      <c r="E46" s="230">
        <f t="shared" si="9"/>
        <v>2.88</v>
      </c>
      <c r="F46" s="155">
        <v>12</v>
      </c>
      <c r="G46" s="155">
        <v>15</v>
      </c>
      <c r="H46" s="155">
        <v>180</v>
      </c>
      <c r="I46" s="157">
        <f t="shared" si="1"/>
        <v>0.14399999999999999</v>
      </c>
      <c r="J46" s="166"/>
      <c r="K46" s="150">
        <v>44929</v>
      </c>
      <c r="L46" s="150">
        <v>45037</v>
      </c>
      <c r="M46" s="164" t="s">
        <v>62</v>
      </c>
      <c r="N46" s="160" t="s">
        <v>429</v>
      </c>
      <c r="O46" s="161"/>
      <c r="P46" s="163" t="s">
        <v>30</v>
      </c>
      <c r="Q46" s="163" t="s">
        <v>30</v>
      </c>
      <c r="R46" s="162" t="s">
        <v>239</v>
      </c>
      <c r="S46" s="163" t="s">
        <v>30</v>
      </c>
      <c r="T46" s="184"/>
      <c r="U46" s="16"/>
      <c r="V46" s="2"/>
      <c r="AA46" s="9"/>
    </row>
    <row r="47" spans="1:27" s="33" customFormat="1" ht="24.95" customHeight="1">
      <c r="A47" s="39"/>
      <c r="B47" s="151" t="s">
        <v>790</v>
      </c>
      <c r="C47" s="152" t="s">
        <v>109</v>
      </c>
      <c r="D47" s="155">
        <v>20</v>
      </c>
      <c r="E47" s="230">
        <f t="shared" si="9"/>
        <v>0.96</v>
      </c>
      <c r="F47" s="155">
        <v>12</v>
      </c>
      <c r="G47" s="155">
        <v>5</v>
      </c>
      <c r="H47" s="155">
        <v>60</v>
      </c>
      <c r="I47" s="157">
        <f t="shared" si="1"/>
        <v>4.8000000000000001E-2</v>
      </c>
      <c r="J47" s="166"/>
      <c r="K47" s="150">
        <v>44929</v>
      </c>
      <c r="L47" s="150">
        <v>45037</v>
      </c>
      <c r="M47" s="159" t="s">
        <v>37</v>
      </c>
      <c r="N47" s="160" t="s">
        <v>110</v>
      </c>
      <c r="O47" s="161">
        <v>1</v>
      </c>
      <c r="P47" s="162" t="s">
        <v>32</v>
      </c>
      <c r="Q47" s="162" t="s">
        <v>32</v>
      </c>
      <c r="R47" s="162" t="s">
        <v>32</v>
      </c>
      <c r="S47" s="162" t="s">
        <v>32</v>
      </c>
      <c r="T47" s="149"/>
      <c r="U47" s="16"/>
      <c r="V47" s="2"/>
      <c r="AA47" s="9"/>
    </row>
    <row r="48" spans="1:27" s="33" customFormat="1" ht="24.95" customHeight="1">
      <c r="A48" s="39"/>
      <c r="B48" s="151" t="s">
        <v>791</v>
      </c>
      <c r="C48" s="152" t="s">
        <v>109</v>
      </c>
      <c r="D48" s="155">
        <v>20</v>
      </c>
      <c r="E48" s="230">
        <f t="shared" si="9"/>
        <v>2.88</v>
      </c>
      <c r="F48" s="155">
        <v>12</v>
      </c>
      <c r="G48" s="155">
        <v>15</v>
      </c>
      <c r="H48" s="155">
        <v>180</v>
      </c>
      <c r="I48" s="157">
        <f t="shared" si="1"/>
        <v>0.14399999999999999</v>
      </c>
      <c r="J48" s="166"/>
      <c r="K48" s="150">
        <v>44929</v>
      </c>
      <c r="L48" s="150">
        <v>45037</v>
      </c>
      <c r="M48" s="164" t="s">
        <v>62</v>
      </c>
      <c r="N48" s="160" t="s">
        <v>112</v>
      </c>
      <c r="O48" s="161">
        <v>2</v>
      </c>
      <c r="P48" s="162" t="s">
        <v>32</v>
      </c>
      <c r="Q48" s="162" t="s">
        <v>32</v>
      </c>
      <c r="R48" s="163" t="s">
        <v>30</v>
      </c>
      <c r="S48" s="163" t="s">
        <v>30</v>
      </c>
      <c r="T48" s="149"/>
      <c r="U48" s="16"/>
      <c r="V48" s="2"/>
      <c r="AA48" s="9"/>
    </row>
    <row r="49" spans="1:27" s="33" customFormat="1" ht="24.95" customHeight="1">
      <c r="A49" s="39"/>
      <c r="B49" s="151" t="s">
        <v>792</v>
      </c>
      <c r="C49" s="152" t="s">
        <v>109</v>
      </c>
      <c r="D49" s="155">
        <v>20</v>
      </c>
      <c r="E49" s="230">
        <f t="shared" si="9"/>
        <v>2.1599999999999997</v>
      </c>
      <c r="F49" s="155">
        <v>9</v>
      </c>
      <c r="G49" s="155">
        <v>15</v>
      </c>
      <c r="H49" s="155">
        <v>135</v>
      </c>
      <c r="I49" s="157">
        <f t="shared" si="1"/>
        <v>0.10799999999999998</v>
      </c>
      <c r="J49" s="166"/>
      <c r="K49" s="150">
        <v>44929</v>
      </c>
      <c r="L49" s="150">
        <v>45037</v>
      </c>
      <c r="M49" s="164" t="s">
        <v>62</v>
      </c>
      <c r="N49" s="160" t="s">
        <v>71</v>
      </c>
      <c r="O49" s="161">
        <v>3</v>
      </c>
      <c r="P49" s="162" t="s">
        <v>32</v>
      </c>
      <c r="Q49" s="162" t="s">
        <v>32</v>
      </c>
      <c r="R49" s="162" t="s">
        <v>32</v>
      </c>
      <c r="S49" s="149"/>
      <c r="T49" s="149"/>
      <c r="U49" s="16"/>
      <c r="V49" s="2"/>
      <c r="AA49" s="9"/>
    </row>
    <row r="50" spans="1:27" s="33" customFormat="1" ht="24.95" customHeight="1">
      <c r="A50" s="39"/>
      <c r="B50" s="151" t="s">
        <v>793</v>
      </c>
      <c r="C50" s="152" t="s">
        <v>109</v>
      </c>
      <c r="D50" s="155">
        <v>20</v>
      </c>
      <c r="E50" s="230">
        <f>F50/25*D50*G50/50</f>
        <v>2.1599999999999997</v>
      </c>
      <c r="F50" s="155">
        <v>9</v>
      </c>
      <c r="G50" s="155">
        <v>15</v>
      </c>
      <c r="H50" s="155">
        <v>135</v>
      </c>
      <c r="I50" s="157">
        <f t="shared" si="1"/>
        <v>0.10799999999999998</v>
      </c>
      <c r="J50" s="166"/>
      <c r="K50" s="150">
        <v>44929</v>
      </c>
      <c r="L50" s="150">
        <v>45037</v>
      </c>
      <c r="M50" s="164" t="s">
        <v>62</v>
      </c>
      <c r="N50" s="160" t="s">
        <v>116</v>
      </c>
      <c r="O50" s="161">
        <v>11</v>
      </c>
      <c r="P50" s="162" t="s">
        <v>32</v>
      </c>
      <c r="Q50" s="162" t="s">
        <v>32</v>
      </c>
      <c r="R50" s="162" t="s">
        <v>32</v>
      </c>
      <c r="S50" s="149"/>
      <c r="T50" s="149"/>
      <c r="U50" s="16"/>
      <c r="V50" s="2"/>
      <c r="AA50" s="9"/>
    </row>
    <row r="51" spans="1:27" s="33" customFormat="1" ht="24.95" customHeight="1">
      <c r="A51" s="39"/>
      <c r="B51" s="151" t="s">
        <v>794</v>
      </c>
      <c r="C51" s="152" t="s">
        <v>109</v>
      </c>
      <c r="D51" s="155">
        <v>20</v>
      </c>
      <c r="E51" s="230">
        <f t="shared" ref="E51:E55" si="10">F51/25*D51*G51/50</f>
        <v>2.88</v>
      </c>
      <c r="F51" s="155">
        <v>12</v>
      </c>
      <c r="G51" s="155">
        <v>15</v>
      </c>
      <c r="H51" s="155">
        <v>180</v>
      </c>
      <c r="I51" s="157">
        <f t="shared" si="1"/>
        <v>0.14399999999999999</v>
      </c>
      <c r="J51" s="166"/>
      <c r="K51" s="150">
        <v>44929</v>
      </c>
      <c r="L51" s="150">
        <v>45037</v>
      </c>
      <c r="M51" s="164" t="s">
        <v>62</v>
      </c>
      <c r="N51" s="160" t="s">
        <v>118</v>
      </c>
      <c r="O51" s="161">
        <v>12</v>
      </c>
      <c r="P51" s="163" t="s">
        <v>30</v>
      </c>
      <c r="Q51" s="163" t="s">
        <v>30</v>
      </c>
      <c r="R51" s="163" t="s">
        <v>30</v>
      </c>
      <c r="S51" s="163" t="s">
        <v>30</v>
      </c>
      <c r="T51" s="149"/>
      <c r="U51" s="16"/>
      <c r="V51" s="2"/>
      <c r="AA51" s="9"/>
    </row>
    <row r="52" spans="1:27" s="33" customFormat="1" ht="24.95" customHeight="1">
      <c r="A52" s="39"/>
      <c r="B52" s="151" t="s">
        <v>795</v>
      </c>
      <c r="C52" s="152" t="s">
        <v>109</v>
      </c>
      <c r="D52" s="155">
        <v>10</v>
      </c>
      <c r="E52" s="230">
        <f t="shared" si="10"/>
        <v>0.86399999999999988</v>
      </c>
      <c r="F52" s="155">
        <v>6</v>
      </c>
      <c r="G52" s="155">
        <v>18</v>
      </c>
      <c r="H52" s="155">
        <v>108</v>
      </c>
      <c r="I52" s="157">
        <f t="shared" si="1"/>
        <v>8.6400000000000005E-2</v>
      </c>
      <c r="J52" s="166"/>
      <c r="K52" s="150">
        <v>44929</v>
      </c>
      <c r="L52" s="150">
        <v>45037</v>
      </c>
      <c r="M52" s="159" t="s">
        <v>43</v>
      </c>
      <c r="N52" s="160" t="s">
        <v>796</v>
      </c>
      <c r="O52" s="161">
        <v>13</v>
      </c>
      <c r="P52" s="162" t="s">
        <v>32</v>
      </c>
      <c r="Q52" s="149"/>
      <c r="R52" s="162" t="s">
        <v>32</v>
      </c>
      <c r="S52" s="149"/>
      <c r="T52" s="162" t="s">
        <v>32</v>
      </c>
      <c r="U52" s="16"/>
      <c r="V52" s="2"/>
      <c r="AA52" s="9"/>
    </row>
    <row r="53" spans="1:27" s="33" customFormat="1" ht="24.95" customHeight="1">
      <c r="A53" s="39"/>
      <c r="B53" s="151" t="s">
        <v>797</v>
      </c>
      <c r="C53" s="152" t="s">
        <v>70</v>
      </c>
      <c r="D53" s="155">
        <v>20</v>
      </c>
      <c r="E53" s="230">
        <f t="shared" si="10"/>
        <v>2.88</v>
      </c>
      <c r="F53" s="155">
        <v>12</v>
      </c>
      <c r="G53" s="155">
        <v>15</v>
      </c>
      <c r="H53" s="155">
        <v>180</v>
      </c>
      <c r="I53" s="157">
        <f t="shared" si="1"/>
        <v>0.14399999999999999</v>
      </c>
      <c r="J53" s="166"/>
      <c r="K53" s="150">
        <v>44929</v>
      </c>
      <c r="L53" s="150">
        <v>45037</v>
      </c>
      <c r="M53" s="164" t="s">
        <v>62</v>
      </c>
      <c r="N53" s="160" t="s">
        <v>120</v>
      </c>
      <c r="O53" s="161">
        <v>22</v>
      </c>
      <c r="P53" s="163" t="s">
        <v>30</v>
      </c>
      <c r="Q53" s="163" t="s">
        <v>30</v>
      </c>
      <c r="R53" s="163" t="s">
        <v>30</v>
      </c>
      <c r="S53" s="163" t="s">
        <v>30</v>
      </c>
      <c r="T53" s="149"/>
      <c r="U53" s="16"/>
      <c r="V53" s="2"/>
      <c r="AA53" s="9"/>
    </row>
    <row r="54" spans="1:27" s="33" customFormat="1" ht="24.95" customHeight="1">
      <c r="A54" s="39"/>
      <c r="B54" s="151" t="s">
        <v>798</v>
      </c>
      <c r="C54" s="152" t="s">
        <v>70</v>
      </c>
      <c r="D54" s="155">
        <v>20</v>
      </c>
      <c r="E54" s="230">
        <f t="shared" si="10"/>
        <v>2.1599999999999997</v>
      </c>
      <c r="F54" s="155">
        <v>9</v>
      </c>
      <c r="G54" s="155">
        <v>15</v>
      </c>
      <c r="H54" s="155">
        <v>135</v>
      </c>
      <c r="I54" s="157">
        <f>F54/25*G54/50</f>
        <v>0.10799999999999998</v>
      </c>
      <c r="J54" s="166"/>
      <c r="K54" s="150">
        <v>44929</v>
      </c>
      <c r="L54" s="150">
        <v>45037</v>
      </c>
      <c r="M54" s="164" t="s">
        <v>62</v>
      </c>
      <c r="N54" s="160" t="s">
        <v>122</v>
      </c>
      <c r="O54" s="161">
        <v>21</v>
      </c>
      <c r="P54" s="149"/>
      <c r="Q54" s="163" t="s">
        <v>30</v>
      </c>
      <c r="R54" s="163" t="s">
        <v>30</v>
      </c>
      <c r="S54" s="163" t="s">
        <v>30</v>
      </c>
      <c r="T54" s="149"/>
      <c r="U54" s="16"/>
      <c r="V54" s="2"/>
      <c r="AA54" s="9"/>
    </row>
    <row r="55" spans="1:27" s="33" customFormat="1" ht="33.6" customHeight="1">
      <c r="A55" s="39"/>
      <c r="B55" s="151" t="s">
        <v>799</v>
      </c>
      <c r="C55" s="152" t="s">
        <v>70</v>
      </c>
      <c r="D55" s="168">
        <v>30</v>
      </c>
      <c r="E55" s="230">
        <f t="shared" si="10"/>
        <v>0.28799999999999998</v>
      </c>
      <c r="F55" s="155">
        <v>12</v>
      </c>
      <c r="G55" s="155">
        <v>1</v>
      </c>
      <c r="H55" s="155">
        <v>12</v>
      </c>
      <c r="I55" s="157">
        <f t="shared" si="1"/>
        <v>9.5999999999999992E-3</v>
      </c>
      <c r="J55" s="166"/>
      <c r="K55" s="150"/>
      <c r="L55" s="150"/>
      <c r="M55" s="169"/>
      <c r="N55" s="160"/>
      <c r="O55" s="161"/>
      <c r="P55" s="149"/>
      <c r="Q55" s="149"/>
      <c r="R55" s="149"/>
      <c r="S55" s="149"/>
      <c r="T55" s="149"/>
      <c r="U55" s="16"/>
      <c r="V55" s="2"/>
      <c r="AA55" s="9"/>
    </row>
    <row r="56" spans="1:27" s="33" customFormat="1" ht="33.6" customHeight="1">
      <c r="A56" s="39"/>
      <c r="B56" s="151" t="s">
        <v>799</v>
      </c>
      <c r="C56" s="152" t="s">
        <v>70</v>
      </c>
      <c r="D56" s="168">
        <v>30</v>
      </c>
      <c r="E56" s="230">
        <f>F56/25*D56*G56/50</f>
        <v>0.28799999999999998</v>
      </c>
      <c r="F56" s="155">
        <v>12</v>
      </c>
      <c r="G56" s="155">
        <v>1</v>
      </c>
      <c r="H56" s="155">
        <v>12</v>
      </c>
      <c r="I56" s="157">
        <f t="shared" si="1"/>
        <v>9.5999999999999992E-3</v>
      </c>
      <c r="J56" s="166"/>
      <c r="K56" s="150"/>
      <c r="L56" s="150"/>
      <c r="M56" s="169"/>
      <c r="N56" s="160"/>
      <c r="O56" s="161"/>
      <c r="P56" s="149"/>
      <c r="Q56" s="149"/>
      <c r="R56" s="149"/>
      <c r="S56" s="149"/>
      <c r="T56" s="149"/>
      <c r="U56" s="16"/>
      <c r="V56" s="2"/>
      <c r="AA56" s="9"/>
    </row>
    <row r="57" spans="1:27" s="33" customFormat="1" ht="33.6" customHeight="1">
      <c r="A57" s="39"/>
      <c r="B57" s="151" t="s">
        <v>799</v>
      </c>
      <c r="C57" s="152" t="s">
        <v>70</v>
      </c>
      <c r="D57" s="168">
        <v>30</v>
      </c>
      <c r="E57" s="230">
        <f t="shared" ref="E57" si="11">F57/25*D57*G57/50</f>
        <v>0.28799999999999998</v>
      </c>
      <c r="F57" s="155">
        <v>12</v>
      </c>
      <c r="G57" s="155">
        <v>1</v>
      </c>
      <c r="H57" s="155">
        <v>12</v>
      </c>
      <c r="I57" s="157">
        <f t="shared" si="1"/>
        <v>9.5999999999999992E-3</v>
      </c>
      <c r="J57" s="166"/>
      <c r="K57" s="150"/>
      <c r="L57" s="150"/>
      <c r="M57" s="169"/>
      <c r="N57" s="160"/>
      <c r="O57" s="161"/>
      <c r="P57" s="149"/>
      <c r="Q57" s="149"/>
      <c r="R57" s="149"/>
      <c r="S57" s="149"/>
      <c r="T57" s="149"/>
      <c r="U57" s="16"/>
      <c r="V57" s="2"/>
      <c r="AA57" s="9"/>
    </row>
    <row r="58" spans="1:27" s="33" customFormat="1" ht="33.6" customHeight="1">
      <c r="A58" s="39"/>
      <c r="B58" s="151" t="s">
        <v>799</v>
      </c>
      <c r="C58" s="152" t="s">
        <v>70</v>
      </c>
      <c r="D58" s="168">
        <v>30</v>
      </c>
      <c r="E58" s="230">
        <f>F58/25*D58*G58/50</f>
        <v>0.28799999999999998</v>
      </c>
      <c r="F58" s="155">
        <v>12</v>
      </c>
      <c r="G58" s="155">
        <v>1</v>
      </c>
      <c r="H58" s="155">
        <v>12</v>
      </c>
      <c r="I58" s="157">
        <f t="shared" si="1"/>
        <v>9.5999999999999992E-3</v>
      </c>
      <c r="J58" s="166"/>
      <c r="K58" s="150"/>
      <c r="L58" s="150"/>
      <c r="M58" s="169"/>
      <c r="N58" s="160"/>
      <c r="O58" s="161"/>
      <c r="P58" s="149"/>
      <c r="Q58" s="149"/>
      <c r="R58" s="149"/>
      <c r="S58" s="149"/>
      <c r="T58" s="149"/>
      <c r="U58" s="16"/>
      <c r="V58" s="2"/>
      <c r="AA58" s="9"/>
    </row>
    <row r="59" spans="1:27" s="33" customFormat="1" ht="33.6" customHeight="1">
      <c r="A59" s="39"/>
      <c r="B59" s="151" t="s">
        <v>799</v>
      </c>
      <c r="C59" s="152" t="s">
        <v>70</v>
      </c>
      <c r="D59" s="168">
        <v>30</v>
      </c>
      <c r="E59" s="230">
        <f t="shared" ref="E59:E60" si="12">F59/25*D59*G59/50</f>
        <v>0.28799999999999998</v>
      </c>
      <c r="F59" s="155">
        <v>12</v>
      </c>
      <c r="G59" s="155">
        <v>1</v>
      </c>
      <c r="H59" s="155">
        <v>12</v>
      </c>
      <c r="I59" s="157">
        <f t="shared" si="1"/>
        <v>9.5999999999999992E-3</v>
      </c>
      <c r="J59" s="166"/>
      <c r="K59" s="150"/>
      <c r="L59" s="150"/>
      <c r="M59" s="169"/>
      <c r="N59" s="160"/>
      <c r="O59" s="161"/>
      <c r="P59" s="149"/>
      <c r="Q59" s="149"/>
      <c r="R59" s="149"/>
      <c r="S59" s="149"/>
      <c r="T59" s="149"/>
      <c r="U59" s="16"/>
      <c r="V59" s="2"/>
      <c r="AA59" s="9"/>
    </row>
    <row r="60" spans="1:27" s="33" customFormat="1" ht="33.6" customHeight="1">
      <c r="A60" s="39"/>
      <c r="B60" s="151" t="s">
        <v>799</v>
      </c>
      <c r="C60" s="152" t="s">
        <v>70</v>
      </c>
      <c r="D60" s="168">
        <v>30</v>
      </c>
      <c r="E60" s="230">
        <f t="shared" si="12"/>
        <v>0.28799999999999998</v>
      </c>
      <c r="F60" s="155">
        <v>12</v>
      </c>
      <c r="G60" s="155">
        <v>1</v>
      </c>
      <c r="H60" s="155">
        <v>12</v>
      </c>
      <c r="I60" s="157">
        <f t="shared" si="1"/>
        <v>9.5999999999999992E-3</v>
      </c>
      <c r="J60" s="166"/>
      <c r="K60" s="150"/>
      <c r="L60" s="150"/>
      <c r="M60" s="169"/>
      <c r="N60" s="160"/>
      <c r="O60" s="161"/>
      <c r="P60" s="149"/>
      <c r="Q60" s="149"/>
      <c r="R60" s="149"/>
      <c r="S60" s="149"/>
      <c r="T60" s="149"/>
      <c r="U60" s="16"/>
      <c r="V60" s="2"/>
      <c r="AA60" s="9"/>
    </row>
    <row r="61" spans="1:27" s="33" customFormat="1" ht="24.95" customHeight="1">
      <c r="A61" s="39"/>
      <c r="B61" s="185"/>
      <c r="C61" s="186"/>
      <c r="D61" s="176"/>
      <c r="E61" s="232"/>
      <c r="F61" s="176"/>
      <c r="G61" s="176"/>
      <c r="H61" s="176"/>
      <c r="I61" s="175"/>
      <c r="J61" s="166"/>
      <c r="K61" s="178"/>
      <c r="L61" s="178"/>
      <c r="M61" s="187"/>
      <c r="N61" s="179"/>
      <c r="O61" s="180"/>
      <c r="P61" s="149"/>
      <c r="Q61" s="149"/>
      <c r="R61" s="149"/>
      <c r="S61" s="149"/>
      <c r="T61" s="149"/>
      <c r="U61" s="16"/>
      <c r="V61" s="2"/>
      <c r="AA61" s="9"/>
    </row>
    <row r="62" spans="1:27" s="33" customFormat="1" ht="24.95" customHeight="1">
      <c r="A62" s="39"/>
      <c r="B62" s="172" t="s">
        <v>173</v>
      </c>
      <c r="C62" s="173"/>
      <c r="D62" s="174">
        <f>-(SUMIF(B3:B60,"*SEM*",D3:D60))</f>
        <v>-180</v>
      </c>
      <c r="E62" s="232"/>
      <c r="F62" s="176"/>
      <c r="G62" s="176"/>
      <c r="H62" s="176"/>
      <c r="I62" s="175"/>
      <c r="J62" s="166"/>
      <c r="K62" s="178"/>
      <c r="L62" s="178"/>
      <c r="M62" s="178"/>
      <c r="N62" s="179"/>
      <c r="O62" s="180"/>
      <c r="P62" s="149"/>
      <c r="Q62" s="149"/>
      <c r="R62" s="149"/>
      <c r="S62" s="149"/>
      <c r="T62" s="149"/>
      <c r="U62" s="16"/>
      <c r="V62" s="2"/>
      <c r="AA62" s="9"/>
    </row>
    <row r="63" spans="1:27" s="33" customFormat="1" ht="24.95" customHeight="1">
      <c r="A63" s="140"/>
      <c r="B63" s="172" t="s">
        <v>174</v>
      </c>
      <c r="C63" s="173"/>
      <c r="D63" s="181">
        <f>SUM(D3:D58)</f>
        <v>1120</v>
      </c>
      <c r="E63" s="181">
        <f>SUM(E3:E58)</f>
        <v>121.89600000000002</v>
      </c>
      <c r="F63" s="181"/>
      <c r="G63" s="181"/>
      <c r="H63" s="181">
        <f>SUM(H3:H58)</f>
        <v>7716</v>
      </c>
      <c r="I63" s="181">
        <f t="shared" ref="I63" si="13">SUM(I3:I58)</f>
        <v>6.1727999999999987</v>
      </c>
      <c r="J63" s="149"/>
      <c r="K63" s="149"/>
      <c r="L63" s="149"/>
      <c r="M63" s="149"/>
      <c r="N63" s="183"/>
      <c r="O63" s="149"/>
      <c r="P63" s="149"/>
      <c r="Q63" s="149"/>
      <c r="R63" s="149"/>
      <c r="S63" s="149"/>
      <c r="T63" s="149"/>
      <c r="U63" s="16"/>
      <c r="V63" s="2"/>
      <c r="AA63" s="9"/>
    </row>
    <row r="64" spans="1:27">
      <c r="A64" s="20"/>
      <c r="B64" s="25"/>
      <c r="C64" s="60"/>
      <c r="D64" s="61"/>
      <c r="E64" s="61"/>
      <c r="F64" s="61"/>
      <c r="G64" s="61"/>
      <c r="H64" s="61"/>
      <c r="I64" s="61"/>
      <c r="J64" s="143"/>
      <c r="K64" s="28"/>
      <c r="L64" s="29"/>
      <c r="M64" s="17"/>
      <c r="N64" s="49"/>
      <c r="O64" s="25"/>
      <c r="P64" s="18"/>
      <c r="Q64" s="18"/>
      <c r="R64" s="18"/>
      <c r="S64" s="18"/>
      <c r="T64" s="18"/>
    </row>
  </sheetData>
  <autoFilter ref="K3:T3" xr:uid="{DC885831-AC35-4DE4-B89A-32D9C81016DD}"/>
  <mergeCells count="5">
    <mergeCell ref="C1:T1"/>
    <mergeCell ref="K2:T2"/>
    <mergeCell ref="B2:I2"/>
    <mergeCell ref="W2:X2"/>
    <mergeCell ref="J27:J44"/>
  </mergeCells>
  <phoneticPr fontId="1" type="noConversion"/>
  <dataValidations count="2">
    <dataValidation type="list" allowBlank="1" showInputMessage="1" showErrorMessage="1" sqref="M4:M44 M46:M61" xr:uid="{D3B371F3-B489-460B-9F2E-621594D38E65}">
      <formula1>$AA$4:$AA$9</formula1>
    </dataValidation>
    <dataValidation type="list" allowBlank="1" showInputMessage="1" showErrorMessage="1" sqref="M45" xr:uid="{C8E1686D-3E22-4F90-AB16-BF36056F7D2C}">
      <formula1>$AA$4:$AA$10</formula1>
    </dataValidation>
  </dataValidation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D23AA73EFD9641ADE99BFF0C0AF78C" ma:contentTypeVersion="8" ma:contentTypeDescription="Create a new document." ma:contentTypeScope="" ma:versionID="48b62980149107cb9895645d023a1cce">
  <xsd:schema xmlns:xsd="http://www.w3.org/2001/XMLSchema" xmlns:xs="http://www.w3.org/2001/XMLSchema" xmlns:p="http://schemas.microsoft.com/office/2006/metadata/properties" xmlns:ns2="60ebb789-c820-4802-8158-962ace62fc7c" xmlns:ns3="57969566-b200-4db4-94d9-2cebaca5ff91" targetNamespace="http://schemas.microsoft.com/office/2006/metadata/properties" ma:root="true" ma:fieldsID="c5ffffc29bfa56d73d30e1923d1375c5" ns2:_="" ns3:_="">
    <xsd:import namespace="60ebb789-c820-4802-8158-962ace62fc7c"/>
    <xsd:import namespace="57969566-b200-4db4-94d9-2cebaca5ff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bb789-c820-4802-8158-962ace62fc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969566-b200-4db4-94d9-2cebaca5ff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732089-40EE-46C7-B8A7-9441882FC0F6}"/>
</file>

<file path=customXml/itemProps2.xml><?xml version="1.0" encoding="utf-8"?>
<ds:datastoreItem xmlns:ds="http://schemas.openxmlformats.org/officeDocument/2006/customXml" ds:itemID="{EC032664-6A23-4813-BF9D-57854DDA7605}"/>
</file>

<file path=customXml/itemProps3.xml><?xml version="1.0" encoding="utf-8"?>
<ds:datastoreItem xmlns:ds="http://schemas.openxmlformats.org/officeDocument/2006/customXml" ds:itemID="{4B8F4DC7-C54D-4F3F-8D65-5ABC752E47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Ge</dc:creator>
  <cp:keywords/>
  <dc:description/>
  <cp:lastModifiedBy/>
  <cp:revision/>
  <dcterms:created xsi:type="dcterms:W3CDTF">2015-06-05T18:17:20Z</dcterms:created>
  <dcterms:modified xsi:type="dcterms:W3CDTF">2024-01-03T15:25:10Z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0x0101005ED23AA73EFD9641ADE99BFF0C0AF78C</vt:lpwstr>
  </property>
</Properties>
</file>