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urobi-my.sharepoint.com/personal/benjamin_rapkin_gurobi_com/Documents/Documents/code/esups-case-study/data/"/>
    </mc:Choice>
  </mc:AlternateContent>
  <xr:revisionPtr revIDLastSave="0" documentId="8_{8BB0058B-BC4A-4142-BFCD-034887569433}" xr6:coauthVersionLast="47" xr6:coauthVersionMax="47" xr10:uidLastSave="{00000000-0000-0000-0000-000000000000}"/>
  <bookViews>
    <workbookView xWindow="0" yWindow="740" windowWidth="30240" windowHeight="18900" xr2:uid="{7FCB6B9E-B286-0A4A-A200-D9434BB512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G11" i="1"/>
  <c r="H7" i="1"/>
  <c r="F7" i="1"/>
  <c r="E7" i="1"/>
  <c r="D7" i="1"/>
  <c r="C7" i="1"/>
  <c r="B7" i="1"/>
  <c r="H4" i="1"/>
  <c r="F4" i="1"/>
  <c r="E4" i="1"/>
  <c r="D4" i="1"/>
  <c r="C4" i="1"/>
  <c r="B4" i="1"/>
  <c r="E5" i="1"/>
  <c r="E6" i="1" s="1"/>
  <c r="E2" i="1"/>
  <c r="E3" i="1" s="1"/>
  <c r="F3" i="1"/>
  <c r="F6" i="1"/>
  <c r="D6" i="1"/>
  <c r="C6" i="1"/>
  <c r="B6" i="1"/>
  <c r="D3" i="1"/>
  <c r="C3" i="1"/>
  <c r="B3" i="1"/>
  <c r="I9" i="1" l="1"/>
  <c r="G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58BC-E8AE-3E43-B756-0FCF35DDD6CC}">
  <dimension ref="B2:I11"/>
  <sheetViews>
    <sheetView tabSelected="1" zoomScale="186" workbookViewId="0">
      <selection activeCell="B7" sqref="B7"/>
    </sheetView>
  </sheetViews>
  <sheetFormatPr baseColWidth="10" defaultRowHeight="16" x14ac:dyDescent="0.2"/>
  <sheetData>
    <row r="2" spans="2:9" x14ac:dyDescent="0.2">
      <c r="B2">
        <v>1.0399</v>
      </c>
      <c r="C2">
        <v>1.0359</v>
      </c>
      <c r="D2">
        <v>1.0345</v>
      </c>
      <c r="E2">
        <f>1+(0.0345+0.0344)/2</f>
        <v>1.0344500000000001</v>
      </c>
      <c r="F2">
        <v>1.0344</v>
      </c>
    </row>
    <row r="3" spans="2:9" x14ac:dyDescent="0.2">
      <c r="B3">
        <f>10/B2^1</f>
        <v>9.6163092605058171</v>
      </c>
      <c r="C3">
        <f>10/C2^2</f>
        <v>9.3188931864828604</v>
      </c>
      <c r="D3">
        <f>10/D2^3</f>
        <v>9.0325113298693349</v>
      </c>
      <c r="E3">
        <f>10/E2^4</f>
        <v>8.7329703212292902</v>
      </c>
      <c r="F3">
        <f>10/F2^5</f>
        <v>8.4441791889044975</v>
      </c>
      <c r="H3">
        <f>SUM(B3:F3)</f>
        <v>45.1448632869918</v>
      </c>
    </row>
    <row r="4" spans="2:9" x14ac:dyDescent="0.2">
      <c r="B4">
        <f>10*B2</f>
        <v>10.399000000000001</v>
      </c>
      <c r="C4">
        <f>10*C2^2</f>
        <v>10.7308881</v>
      </c>
      <c r="D4">
        <f>10*D2^3</f>
        <v>11.07111813625</v>
      </c>
      <c r="E4">
        <f>10*E2^4</f>
        <v>11.450857648846743</v>
      </c>
      <c r="F4">
        <f>10*F2^5</f>
        <v>11.842477257161743</v>
      </c>
      <c r="H4">
        <f>SUM(B4:F4)</f>
        <v>55.494341142258492</v>
      </c>
    </row>
    <row r="5" spans="2:9" x14ac:dyDescent="0.2">
      <c r="B5">
        <v>1.0400499999999999</v>
      </c>
      <c r="C5">
        <v>1.0361499999999999</v>
      </c>
      <c r="D5">
        <v>1.0347299999999999</v>
      </c>
      <c r="E5">
        <f>1+(0.03473+0.03449)/2</f>
        <v>1.03461</v>
      </c>
      <c r="F5">
        <v>1.0344899999999999</v>
      </c>
    </row>
    <row r="6" spans="2:9" x14ac:dyDescent="0.2">
      <c r="B6">
        <f>10/B5^1</f>
        <v>9.6149223595019482</v>
      </c>
      <c r="C6">
        <f>10/C5^2</f>
        <v>9.3143968447536594</v>
      </c>
      <c r="D6">
        <f>10/D5^3</f>
        <v>9.026489423117054</v>
      </c>
      <c r="E6">
        <f>10/E5^4</f>
        <v>8.7275694410645066</v>
      </c>
      <c r="F6">
        <f>10/F5^5</f>
        <v>8.4405066357450451</v>
      </c>
      <c r="H6">
        <f>SUM(B6:F6)</f>
        <v>45.12388470418221</v>
      </c>
    </row>
    <row r="7" spans="2:9" x14ac:dyDescent="0.2">
      <c r="B7">
        <f>10*B5</f>
        <v>10.400499999999999</v>
      </c>
      <c r="C7">
        <f>10*C5^2</f>
        <v>10.736068224999997</v>
      </c>
      <c r="D7">
        <f>10*D5^3</f>
        <v>11.078504090848167</v>
      </c>
      <c r="E7">
        <f>10*E5^4</f>
        <v>11.457943780943776</v>
      </c>
      <c r="F7">
        <f>10*F5^5</f>
        <v>11.847630043498329</v>
      </c>
      <c r="H7">
        <f>SUM(B7:F7)</f>
        <v>55.520646140290268</v>
      </c>
    </row>
    <row r="9" spans="2:9" x14ac:dyDescent="0.2">
      <c r="I9">
        <f>LN(H6/H3)*100</f>
        <v>-4.6480279507873305E-2</v>
      </c>
    </row>
    <row r="10" spans="2:9" x14ac:dyDescent="0.2">
      <c r="G10">
        <f>H6/H3</f>
        <v>0.99953530520900624</v>
      </c>
    </row>
    <row r="11" spans="2:9" x14ac:dyDescent="0.2">
      <c r="G11">
        <f>H7/H4</f>
        <v>1.0004740122594544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K. Rapkin</dc:creator>
  <cp:lastModifiedBy>Benjamin K. Rapkin</cp:lastModifiedBy>
  <dcterms:created xsi:type="dcterms:W3CDTF">2024-09-18T19:49:37Z</dcterms:created>
  <dcterms:modified xsi:type="dcterms:W3CDTF">2024-09-18T22:46:41Z</dcterms:modified>
</cp:coreProperties>
</file>