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a\OneDrive\Documents\"/>
    </mc:Choice>
  </mc:AlternateContent>
  <xr:revisionPtr revIDLastSave="0" documentId="13_ncr:1_{5D5EC0CA-0142-4AED-A295-310F96E9EF36}" xr6:coauthVersionLast="47" xr6:coauthVersionMax="47" xr10:uidLastSave="{00000000-0000-0000-0000-000000000000}"/>
  <bookViews>
    <workbookView xWindow="-110" yWindow="-110" windowWidth="19420" windowHeight="10300" xr2:uid="{D8FEF627-E4D2-406E-8012-DB17F3FB8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36" i="1"/>
  <c r="K35" i="1"/>
  <c r="I35" i="1"/>
  <c r="J35" i="1"/>
  <c r="M35" i="1" s="1"/>
  <c r="E35" i="1"/>
  <c r="N35" i="1" s="1"/>
  <c r="F35" i="1"/>
  <c r="O35" i="1" s="1"/>
  <c r="G35" i="1"/>
  <c r="P35" i="1" s="1"/>
  <c r="K34" i="1"/>
  <c r="M34" i="1" s="1"/>
  <c r="I34" i="1"/>
  <c r="J34" i="1"/>
  <c r="N34" i="1"/>
  <c r="O34" i="1"/>
  <c r="P34" i="1"/>
  <c r="E34" i="1"/>
  <c r="F34" i="1"/>
  <c r="G34" i="1"/>
  <c r="M33" i="1"/>
  <c r="K33" i="1"/>
  <c r="I33" i="1"/>
  <c r="J33" i="1"/>
  <c r="N33" i="1"/>
  <c r="O33" i="1"/>
  <c r="P33" i="1"/>
  <c r="E33" i="1"/>
  <c r="F33" i="1"/>
  <c r="G33" i="1"/>
  <c r="M32" i="1"/>
  <c r="K32" i="1"/>
  <c r="J32" i="1"/>
  <c r="I32" i="1"/>
  <c r="N32" i="1"/>
  <c r="O32" i="1"/>
  <c r="P32" i="1"/>
  <c r="E32" i="1"/>
  <c r="F32" i="1"/>
  <c r="G32" i="1"/>
  <c r="K31" i="1"/>
  <c r="M31" i="1" s="1"/>
  <c r="J31" i="1"/>
  <c r="N31" i="1"/>
  <c r="E31" i="1"/>
  <c r="I31" i="1"/>
  <c r="O31" i="1"/>
  <c r="P31" i="1"/>
  <c r="F31" i="1"/>
  <c r="G31" i="1"/>
  <c r="I30" i="1"/>
  <c r="J30" i="1"/>
  <c r="K30" i="1"/>
  <c r="N30" i="1"/>
  <c r="O30" i="1"/>
  <c r="P30" i="1"/>
  <c r="E30" i="1"/>
  <c r="F30" i="1"/>
  <c r="G30" i="1"/>
  <c r="M28" i="1"/>
  <c r="N29" i="1"/>
  <c r="K29" i="1"/>
  <c r="M29" i="1" s="1"/>
  <c r="J29" i="1"/>
  <c r="I29" i="1"/>
  <c r="G29" i="1"/>
  <c r="P29" i="1" s="1"/>
  <c r="F29" i="1"/>
  <c r="O29" i="1" s="1"/>
  <c r="E29" i="1"/>
  <c r="I28" i="1" l="1"/>
  <c r="J28" i="1"/>
  <c r="K28" i="1"/>
  <c r="N28" i="1"/>
  <c r="O28" i="1"/>
  <c r="P28" i="1"/>
  <c r="E28" i="1"/>
  <c r="F28" i="1"/>
  <c r="G28" i="1"/>
  <c r="M26" i="1"/>
  <c r="K25" i="1"/>
  <c r="K26" i="1"/>
  <c r="K27" i="1"/>
  <c r="M27" i="1" s="1"/>
  <c r="I27" i="1"/>
  <c r="J27" i="1"/>
  <c r="N27" i="1"/>
  <c r="O27" i="1"/>
  <c r="P27" i="1"/>
  <c r="E27" i="1"/>
  <c r="F27" i="1"/>
  <c r="G27" i="1"/>
  <c r="M24" i="1"/>
  <c r="K24" i="1"/>
  <c r="I26" i="1"/>
  <c r="J26" i="1"/>
  <c r="N26" i="1"/>
  <c r="O26" i="1"/>
  <c r="P26" i="1"/>
  <c r="E26" i="1"/>
  <c r="F26" i="1"/>
  <c r="G26" i="1"/>
  <c r="I25" i="1"/>
  <c r="J25" i="1"/>
  <c r="N25" i="1"/>
  <c r="O25" i="1"/>
  <c r="P25" i="1"/>
  <c r="E25" i="1"/>
  <c r="F25" i="1"/>
  <c r="G25" i="1"/>
  <c r="I24" i="1"/>
  <c r="J24" i="1"/>
  <c r="N24" i="1"/>
  <c r="O24" i="1"/>
  <c r="P24" i="1"/>
  <c r="E24" i="1"/>
  <c r="F24" i="1"/>
  <c r="G24" i="1"/>
  <c r="M23" i="1"/>
  <c r="M21" i="1"/>
  <c r="M22" i="1"/>
  <c r="K21" i="1"/>
  <c r="K22" i="1"/>
  <c r="K23" i="1"/>
  <c r="I23" i="1"/>
  <c r="J23" i="1"/>
  <c r="N23" i="1"/>
  <c r="O23" i="1"/>
  <c r="P23" i="1"/>
  <c r="E23" i="1"/>
  <c r="F23" i="1"/>
  <c r="G23" i="1"/>
  <c r="M20" i="1"/>
  <c r="K20" i="1"/>
  <c r="I22" i="1"/>
  <c r="J22" i="1"/>
  <c r="E22" i="1"/>
  <c r="N22" i="1" s="1"/>
  <c r="F22" i="1"/>
  <c r="O22" i="1" s="1"/>
  <c r="G22" i="1"/>
  <c r="P22" i="1" s="1"/>
  <c r="I21" i="1"/>
  <c r="J21" i="1"/>
  <c r="N21" i="1"/>
  <c r="O21" i="1"/>
  <c r="P21" i="1"/>
  <c r="E21" i="1"/>
  <c r="F21" i="1"/>
  <c r="G21" i="1"/>
  <c r="K19" i="1"/>
  <c r="M19" i="1" s="1"/>
  <c r="K18" i="1"/>
  <c r="M18" i="1" s="1"/>
  <c r="E11" i="1"/>
  <c r="N11" i="1" s="1"/>
  <c r="K17" i="1"/>
  <c r="M17" i="1" s="1"/>
  <c r="I20" i="1"/>
  <c r="J20" i="1"/>
  <c r="N20" i="1"/>
  <c r="O20" i="1"/>
  <c r="P20" i="1"/>
  <c r="E20" i="1"/>
  <c r="F20" i="1"/>
  <c r="G20" i="1"/>
  <c r="I19" i="1"/>
  <c r="J19" i="1"/>
  <c r="N19" i="1"/>
  <c r="O19" i="1"/>
  <c r="P19" i="1"/>
  <c r="E19" i="1"/>
  <c r="F19" i="1"/>
  <c r="G19" i="1"/>
  <c r="I18" i="1"/>
  <c r="J18" i="1"/>
  <c r="E18" i="1"/>
  <c r="N18" i="1" s="1"/>
  <c r="F18" i="1"/>
  <c r="O18" i="1" s="1"/>
  <c r="G18" i="1"/>
  <c r="P18" i="1" s="1"/>
  <c r="I17" i="1"/>
  <c r="J17" i="1"/>
  <c r="N17" i="1"/>
  <c r="O17" i="1"/>
  <c r="P17" i="1"/>
  <c r="E17" i="1"/>
  <c r="F17" i="1"/>
  <c r="G17" i="1"/>
  <c r="M16" i="1"/>
  <c r="K16" i="1"/>
  <c r="I16" i="1"/>
  <c r="J16" i="1"/>
  <c r="N16" i="1"/>
  <c r="O16" i="1"/>
  <c r="P16" i="1"/>
  <c r="E16" i="1"/>
  <c r="F16" i="1"/>
  <c r="G16" i="1"/>
  <c r="M15" i="1"/>
  <c r="K15" i="1"/>
  <c r="I15" i="1"/>
  <c r="J15" i="1"/>
  <c r="N15" i="1"/>
  <c r="O15" i="1"/>
  <c r="P15" i="1"/>
  <c r="E15" i="1"/>
  <c r="F15" i="1"/>
  <c r="G15" i="1"/>
  <c r="K14" i="1"/>
  <c r="K11" i="1"/>
  <c r="M11" i="1" s="1"/>
  <c r="K12" i="1"/>
  <c r="M12" i="1" s="1"/>
  <c r="K13" i="1"/>
  <c r="M13" i="1" s="1"/>
  <c r="I14" i="1"/>
  <c r="J14" i="1"/>
  <c r="N14" i="1"/>
  <c r="O14" i="1"/>
  <c r="P14" i="1"/>
  <c r="E14" i="1"/>
  <c r="F14" i="1"/>
  <c r="G14" i="1"/>
  <c r="K10" i="1"/>
  <c r="M10" i="1"/>
  <c r="K9" i="1"/>
  <c r="M9" i="1" s="1"/>
  <c r="M6" i="1"/>
  <c r="I13" i="1"/>
  <c r="J13" i="1"/>
  <c r="N13" i="1"/>
  <c r="O13" i="1"/>
  <c r="P13" i="1"/>
  <c r="E13" i="1"/>
  <c r="F13" i="1"/>
  <c r="G13" i="1"/>
  <c r="I12" i="1"/>
  <c r="J12" i="1"/>
  <c r="N12" i="1"/>
  <c r="O12" i="1"/>
  <c r="P12" i="1"/>
  <c r="E12" i="1"/>
  <c r="F12" i="1"/>
  <c r="G12" i="1"/>
  <c r="M7" i="1"/>
  <c r="M8" i="1"/>
  <c r="M5" i="1"/>
  <c r="I11" i="1"/>
  <c r="J11" i="1"/>
  <c r="O11" i="1"/>
  <c r="P11" i="1"/>
  <c r="F11" i="1"/>
  <c r="G11" i="1"/>
  <c r="J10" i="1" l="1"/>
  <c r="I10" i="1"/>
  <c r="G10" i="1"/>
  <c r="P10" i="1" s="1"/>
  <c r="F10" i="1"/>
  <c r="O10" i="1" s="1"/>
  <c r="E10" i="1"/>
  <c r="N10" i="1" s="1"/>
  <c r="I9" i="1"/>
  <c r="J9" i="1"/>
  <c r="N9" i="1"/>
  <c r="O9" i="1"/>
  <c r="P9" i="1"/>
  <c r="E9" i="1"/>
  <c r="F9" i="1"/>
  <c r="G9" i="1"/>
  <c r="K6" i="1" l="1"/>
  <c r="K7" i="1"/>
  <c r="K8" i="1"/>
  <c r="I8" i="1"/>
  <c r="J8" i="1"/>
  <c r="N8" i="1"/>
  <c r="O8" i="1"/>
  <c r="P8" i="1"/>
  <c r="E8" i="1"/>
  <c r="F8" i="1"/>
  <c r="G8" i="1"/>
  <c r="I7" i="1"/>
  <c r="J7" i="1"/>
  <c r="N7" i="1"/>
  <c r="O7" i="1"/>
  <c r="P7" i="1"/>
  <c r="E7" i="1"/>
  <c r="F7" i="1"/>
  <c r="G7" i="1"/>
  <c r="I6" i="1"/>
  <c r="J6" i="1"/>
  <c r="N6" i="1"/>
  <c r="O6" i="1"/>
  <c r="P6" i="1"/>
  <c r="E6" i="1"/>
  <c r="F6" i="1"/>
  <c r="G6" i="1"/>
  <c r="K5" i="1" l="1"/>
  <c r="J5" i="1"/>
  <c r="I5" i="1"/>
  <c r="G5" i="1"/>
  <c r="F5" i="1"/>
  <c r="E5" i="1"/>
  <c r="M2" i="1"/>
  <c r="K3" i="1"/>
  <c r="K4" i="1"/>
  <c r="K2" i="1"/>
  <c r="J3" i="1"/>
  <c r="J4" i="1"/>
  <c r="M4" i="1" s="1"/>
  <c r="J2" i="1"/>
  <c r="P3" i="1"/>
  <c r="O3" i="1"/>
  <c r="N3" i="1"/>
  <c r="N2" i="1"/>
  <c r="I3" i="1"/>
  <c r="I4" i="1"/>
  <c r="I2" i="1"/>
  <c r="P2" i="1"/>
  <c r="O2" i="1"/>
  <c r="E3" i="1"/>
  <c r="M3" i="1"/>
  <c r="E2" i="1"/>
  <c r="G3" i="1"/>
  <c r="G4" i="1"/>
  <c r="P4" i="1" s="1"/>
  <c r="G2" i="1"/>
  <c r="F2" i="1"/>
  <c r="F3" i="1"/>
  <c r="F4" i="1"/>
  <c r="O4" i="1" s="1"/>
  <c r="E4" i="1"/>
  <c r="N4" i="1" s="1"/>
  <c r="P5" i="1" l="1"/>
  <c r="O5" i="1"/>
  <c r="N5" i="1"/>
</calcChain>
</file>

<file path=xl/sharedStrings.xml><?xml version="1.0" encoding="utf-8"?>
<sst xmlns="http://schemas.openxmlformats.org/spreadsheetml/2006/main" count="94" uniqueCount="66">
  <si>
    <t>Stock</t>
  </si>
  <si>
    <t>Buy @</t>
  </si>
  <si>
    <t>Quantity</t>
  </si>
  <si>
    <t>Max-Loss</t>
  </si>
  <si>
    <t>Buy @/S</t>
  </si>
  <si>
    <t xml:space="preserve"> S L @/S</t>
  </si>
  <si>
    <t>Result</t>
  </si>
  <si>
    <t>Indicator</t>
  </si>
  <si>
    <t>TCS</t>
  </si>
  <si>
    <t>Target 1              1:1</t>
  </si>
  <si>
    <t>Target2              1:2</t>
  </si>
  <si>
    <t>Target3               1:3</t>
  </si>
  <si>
    <t>profit after T1</t>
  </si>
  <si>
    <t>profit after T2</t>
  </si>
  <si>
    <t>profit after T3</t>
  </si>
  <si>
    <t>LINDEINDIA</t>
  </si>
  <si>
    <t>MA 44 + end of side-ways</t>
  </si>
  <si>
    <t>Happiest Minds</t>
  </si>
  <si>
    <t>birthday-gift</t>
  </si>
  <si>
    <t>Entry Date</t>
  </si>
  <si>
    <t>Exit Date</t>
  </si>
  <si>
    <t>EXIT @</t>
  </si>
  <si>
    <t>Exit @/S</t>
  </si>
  <si>
    <t>ABFRL</t>
  </si>
  <si>
    <t>MARICO</t>
  </si>
  <si>
    <t>ABC</t>
  </si>
  <si>
    <t>FINEORG</t>
  </si>
  <si>
    <t>HARITGFOOD</t>
  </si>
  <si>
    <t>Triangle</t>
  </si>
  <si>
    <t>KOLTEPATIL</t>
  </si>
  <si>
    <t>GHCL</t>
  </si>
  <si>
    <t>FINCABLES</t>
  </si>
  <si>
    <t>Break-out</t>
  </si>
  <si>
    <t>nov</t>
  </si>
  <si>
    <t>INDUINDBK</t>
  </si>
  <si>
    <t xml:space="preserve">BOLLINGER WALK+RSI </t>
  </si>
  <si>
    <t>RBLBANK</t>
  </si>
  <si>
    <t xml:space="preserve">RSI </t>
  </si>
  <si>
    <t>RSI+BOLLINGER WALK</t>
  </si>
  <si>
    <t>AxisBank</t>
  </si>
  <si>
    <t>RSI+Price Action</t>
  </si>
  <si>
    <t>FederalBnk</t>
  </si>
  <si>
    <t>sbin</t>
  </si>
  <si>
    <t>CDSAL</t>
  </si>
  <si>
    <t>RSI</t>
  </si>
  <si>
    <t>Sunpharma</t>
  </si>
  <si>
    <t>BANKBORODA</t>
  </si>
  <si>
    <t>SBIN</t>
  </si>
  <si>
    <t>TATACONSUM</t>
  </si>
  <si>
    <t>NA</t>
  </si>
  <si>
    <t>CoalIndia</t>
  </si>
  <si>
    <t>RSI+3year resistance break</t>
  </si>
  <si>
    <t>ICICIBNK</t>
  </si>
  <si>
    <t>RSI+trendline</t>
  </si>
  <si>
    <t>3EAKGA</t>
  </si>
  <si>
    <t>ZYDUSLIFE</t>
  </si>
  <si>
    <t>CanaraBank</t>
  </si>
  <si>
    <t>RSI+high</t>
  </si>
  <si>
    <t>NIFTY 10Nov22 18000put</t>
  </si>
  <si>
    <t>NIFTY 17Nov22 18350CE</t>
  </si>
  <si>
    <t>Break-out+RSI&gt;60</t>
  </si>
  <si>
    <t>NIFTY 24NOV22 18150PE</t>
  </si>
  <si>
    <t>BREAK OUT +RSI&lt;40</t>
  </si>
  <si>
    <t>BANK NIFTY 22DEC22 43400PE</t>
  </si>
  <si>
    <t xml:space="preserve">A big red candle 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</si>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</sst>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/>
    <xf numFmtId="1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1077-F7DC-4D52-A903-60600C54A452}">
  <dimension ref="A1:T182"/>
  <sheetViews>
    <sheetView tabSelected="1" zoomScale="57" zoomScaleNormal="68" workbookViewId="0">
      <selection activeCell="R31" sqref="R31"/>
    </sheetView>
  </sheetViews>
  <sheetFormatPr defaultRowHeight="14.5" x14ac:dyDescent="0.35"/>
  <cols>
    <col min="1" max="1" width="26.26953125" customWidth="1"/>
    <col min="4" max="4" width="20.1796875" customWidth="1"/>
    <col min="5" max="5" width="17.36328125" customWidth="1"/>
    <col min="6" max="6" width="17.54296875" customWidth="1"/>
    <col min="7" max="7" width="17.1796875" customWidth="1"/>
    <col min="8" max="8" width="11.90625" customWidth="1"/>
    <col min="9" max="9" width="11.36328125" customWidth="1"/>
    <col min="14" max="14" width="17.6328125" customWidth="1"/>
    <col min="15" max="15" width="18.54296875" customWidth="1"/>
    <col min="16" max="16" width="18.6328125" customWidth="1"/>
    <col min="17" max="17" width="13.54296875" customWidth="1"/>
    <col min="18" max="18" width="13" customWidth="1"/>
  </cols>
  <sheetData>
    <row r="1" spans="1:20" s="6" customFormat="1" x14ac:dyDescent="0.35">
      <c r="A1" s="6" t="s">
        <v>0</v>
      </c>
      <c r="B1" s="6" t="s">
        <v>4</v>
      </c>
      <c r="C1" s="7" t="s">
        <v>5</v>
      </c>
      <c r="D1" s="6" t="s">
        <v>7</v>
      </c>
      <c r="E1" s="8" t="s">
        <v>9</v>
      </c>
      <c r="F1" s="8" t="s">
        <v>10</v>
      </c>
      <c r="G1" s="8" t="s">
        <v>11</v>
      </c>
      <c r="H1" s="6" t="s">
        <v>2</v>
      </c>
      <c r="I1" s="7" t="s">
        <v>3</v>
      </c>
      <c r="J1" s="6" t="s">
        <v>1</v>
      </c>
      <c r="K1" s="6" t="s">
        <v>21</v>
      </c>
      <c r="L1" s="6" t="s">
        <v>22</v>
      </c>
      <c r="M1" s="6" t="s">
        <v>6</v>
      </c>
      <c r="N1" s="6" t="s">
        <v>12</v>
      </c>
      <c r="O1" s="6" t="s">
        <v>13</v>
      </c>
      <c r="P1" s="6" t="s">
        <v>14</v>
      </c>
      <c r="Q1" s="6" t="s">
        <v>19</v>
      </c>
      <c r="R1" s="6" t="s">
        <v>20</v>
      </c>
    </row>
    <row r="2" spans="1:20" x14ac:dyDescent="0.35">
      <c r="A2" s="5" t="s">
        <v>8</v>
      </c>
      <c r="B2">
        <v>3478.1</v>
      </c>
      <c r="C2" s="1">
        <v>3325</v>
      </c>
      <c r="D2" s="3" t="s">
        <v>16</v>
      </c>
      <c r="E2" s="2">
        <f>SUM((B2-C2)+B2)</f>
        <v>3631.2</v>
      </c>
      <c r="F2" s="2">
        <f>SUM(B2+(B2-C2)*2)</f>
        <v>3784.2999999999997</v>
      </c>
      <c r="G2" s="2">
        <f>SUM(B2+(B2-C2)*3)</f>
        <v>3937.3999999999996</v>
      </c>
      <c r="H2">
        <v>10</v>
      </c>
      <c r="I2" s="1">
        <f>SUM((B2-C2)*H2)</f>
        <v>1530.9999999999991</v>
      </c>
      <c r="J2">
        <f>SUM(B2*H2)</f>
        <v>34781</v>
      </c>
      <c r="K2">
        <f>SUM(H2*L2)</f>
        <v>38780</v>
      </c>
      <c r="L2">
        <v>3878</v>
      </c>
      <c r="M2">
        <f>SUM(K2-J2)</f>
        <v>3999</v>
      </c>
      <c r="N2" s="2">
        <f>SUM(E2-B2)*H2</f>
        <v>1530.9999999999991</v>
      </c>
      <c r="O2" s="2">
        <f>SUM(F2-B2)*H2</f>
        <v>3061.9999999999982</v>
      </c>
      <c r="P2" s="2">
        <f>SUM(G2-B2)*H2</f>
        <v>4592.9999999999973</v>
      </c>
      <c r="Q2" s="4">
        <v>44424</v>
      </c>
      <c r="R2" s="4">
        <v>44463</v>
      </c>
      <c r="T2" t="s">
        <v>43</v>
      </c>
    </row>
    <row r="3" spans="1:20" x14ac:dyDescent="0.35">
      <c r="A3" s="5" t="s">
        <v>15</v>
      </c>
      <c r="B3">
        <v>1836</v>
      </c>
      <c r="C3" s="1">
        <v>1745</v>
      </c>
      <c r="D3" s="3" t="s">
        <v>16</v>
      </c>
      <c r="E3" s="2">
        <f t="shared" ref="E3:E9" si="0">SUM(B3+(B3-C3))</f>
        <v>1927</v>
      </c>
      <c r="F3" s="2">
        <f t="shared" ref="F3:F9" si="1">SUM(B3+(B3-C3)*2)</f>
        <v>2018</v>
      </c>
      <c r="G3" s="2">
        <f t="shared" ref="G3:G9" si="2">SUM(B3+(B3-C3)*3)</f>
        <v>2109</v>
      </c>
      <c r="H3">
        <v>5</v>
      </c>
      <c r="I3" s="1">
        <f t="shared" ref="I3:I9" si="3">SUM((B3-C3)*H3)</f>
        <v>455</v>
      </c>
      <c r="J3">
        <f t="shared" ref="J3:J4" si="4">SUM(B3*H3)</f>
        <v>9180</v>
      </c>
      <c r="K3">
        <f t="shared" ref="K3:K4" si="5">SUM(H3*L3)</f>
        <v>13740.1</v>
      </c>
      <c r="L3">
        <v>2748.02</v>
      </c>
      <c r="M3">
        <f t="shared" ref="M3:M4" si="6">SUM(K3-J3)</f>
        <v>4560.1000000000004</v>
      </c>
      <c r="N3" s="2">
        <f t="shared" ref="N3:N9" si="7">SUM(E3-B3)*H3</f>
        <v>455</v>
      </c>
      <c r="O3" s="2">
        <f t="shared" ref="O3:O9" si="8">SUM(F3-B3)*H3</f>
        <v>910</v>
      </c>
      <c r="P3" s="2">
        <f t="shared" ref="P3:P9" si="9">SUM(G3-B3)*H3</f>
        <v>1365</v>
      </c>
      <c r="Q3" s="4">
        <v>44424</v>
      </c>
      <c r="R3" s="4">
        <v>44463</v>
      </c>
      <c r="T3">
        <v>587333</v>
      </c>
    </row>
    <row r="4" spans="1:20" x14ac:dyDescent="0.35">
      <c r="A4" s="5" t="s">
        <v>17</v>
      </c>
      <c r="B4">
        <v>1205</v>
      </c>
      <c r="C4" s="1">
        <v>1150</v>
      </c>
      <c r="D4" t="s">
        <v>18</v>
      </c>
      <c r="E4" s="2">
        <f t="shared" si="0"/>
        <v>1260</v>
      </c>
      <c r="F4" s="2">
        <f t="shared" si="1"/>
        <v>1315</v>
      </c>
      <c r="G4" s="2">
        <f t="shared" si="2"/>
        <v>1370</v>
      </c>
      <c r="H4">
        <v>16</v>
      </c>
      <c r="I4" s="1">
        <f t="shared" si="3"/>
        <v>880</v>
      </c>
      <c r="J4">
        <f t="shared" si="4"/>
        <v>19280</v>
      </c>
      <c r="K4">
        <f t="shared" si="5"/>
        <v>23120</v>
      </c>
      <c r="L4">
        <v>1445</v>
      </c>
      <c r="M4">
        <f t="shared" si="6"/>
        <v>3840</v>
      </c>
      <c r="N4" s="2">
        <f t="shared" si="7"/>
        <v>880</v>
      </c>
      <c r="O4" s="2">
        <f t="shared" si="8"/>
        <v>1760</v>
      </c>
      <c r="P4" s="2">
        <f t="shared" si="9"/>
        <v>2640</v>
      </c>
      <c r="Q4" s="4">
        <v>44379</v>
      </c>
      <c r="R4" s="4">
        <v>44463</v>
      </c>
      <c r="T4" t="s">
        <v>54</v>
      </c>
    </row>
    <row r="5" spans="1:20" x14ac:dyDescent="0.35">
      <c r="A5" s="5" t="s">
        <v>23</v>
      </c>
      <c r="B5">
        <v>228.3</v>
      </c>
      <c r="C5" s="1">
        <v>210</v>
      </c>
      <c r="D5" t="s">
        <v>16</v>
      </c>
      <c r="E5" s="2">
        <f t="shared" si="0"/>
        <v>246.60000000000002</v>
      </c>
      <c r="F5" s="2">
        <f t="shared" si="1"/>
        <v>264.90000000000003</v>
      </c>
      <c r="G5" s="2">
        <f t="shared" si="2"/>
        <v>283.20000000000005</v>
      </c>
      <c r="H5">
        <v>20</v>
      </c>
      <c r="I5" s="1">
        <f t="shared" si="3"/>
        <v>366.00000000000023</v>
      </c>
      <c r="J5">
        <f t="shared" ref="J5:J28" si="10">SUM(B5*H5)</f>
        <v>4566</v>
      </c>
      <c r="K5">
        <f>SUM(H5*L5)</f>
        <v>5126</v>
      </c>
      <c r="L5">
        <v>256.3</v>
      </c>
      <c r="M5">
        <f>SUM(K5-J5)</f>
        <v>560</v>
      </c>
      <c r="N5" s="2">
        <f t="shared" si="7"/>
        <v>366.00000000000023</v>
      </c>
      <c r="O5" s="2">
        <f t="shared" si="8"/>
        <v>732.00000000000045</v>
      </c>
      <c r="P5" s="2">
        <f t="shared" si="9"/>
        <v>1098.0000000000007</v>
      </c>
      <c r="Q5" s="4">
        <v>44466</v>
      </c>
      <c r="R5" s="4">
        <v>44477</v>
      </c>
    </row>
    <row r="6" spans="1:20" x14ac:dyDescent="0.35">
      <c r="A6" s="10" t="s">
        <v>24</v>
      </c>
      <c r="B6" s="10">
        <v>553.5</v>
      </c>
      <c r="C6" s="11">
        <v>540</v>
      </c>
      <c r="D6" s="10" t="s">
        <v>25</v>
      </c>
      <c r="E6" s="12">
        <f t="shared" si="0"/>
        <v>567</v>
      </c>
      <c r="F6" s="12">
        <f t="shared" si="1"/>
        <v>580.5</v>
      </c>
      <c r="G6" s="12">
        <f t="shared" si="2"/>
        <v>594</v>
      </c>
      <c r="H6" s="10">
        <v>54</v>
      </c>
      <c r="I6" s="11">
        <f t="shared" si="3"/>
        <v>729</v>
      </c>
      <c r="J6" s="10">
        <f t="shared" si="10"/>
        <v>29889</v>
      </c>
      <c r="K6" s="10">
        <f t="shared" ref="K6:K28" si="11">SUM(H6*L6)</f>
        <v>29160</v>
      </c>
      <c r="L6" s="10">
        <v>540</v>
      </c>
      <c r="M6" s="10">
        <f>SUM(K6-J6)</f>
        <v>-729</v>
      </c>
      <c r="N6" s="12">
        <f t="shared" si="7"/>
        <v>729</v>
      </c>
      <c r="O6" s="12">
        <f t="shared" si="8"/>
        <v>1458</v>
      </c>
      <c r="P6" s="12">
        <f t="shared" si="9"/>
        <v>2187</v>
      </c>
      <c r="Q6" s="13">
        <v>44473</v>
      </c>
      <c r="R6" s="13">
        <v>44529</v>
      </c>
    </row>
    <row r="7" spans="1:20" x14ac:dyDescent="0.35">
      <c r="A7" s="9" t="s">
        <v>26</v>
      </c>
      <c r="B7">
        <v>3295</v>
      </c>
      <c r="C7">
        <v>3040</v>
      </c>
      <c r="D7" t="s">
        <v>25</v>
      </c>
      <c r="E7">
        <f t="shared" si="0"/>
        <v>3550</v>
      </c>
      <c r="F7">
        <f t="shared" si="1"/>
        <v>3805</v>
      </c>
      <c r="G7">
        <f t="shared" si="2"/>
        <v>4060</v>
      </c>
      <c r="H7">
        <v>2</v>
      </c>
      <c r="I7">
        <f t="shared" si="3"/>
        <v>510</v>
      </c>
      <c r="J7">
        <f t="shared" si="10"/>
        <v>6590</v>
      </c>
      <c r="K7">
        <f t="shared" si="11"/>
        <v>7400</v>
      </c>
      <c r="L7">
        <v>3700</v>
      </c>
      <c r="M7">
        <f t="shared" ref="M7:M16" si="12">SUM(K7-J7)</f>
        <v>810</v>
      </c>
      <c r="N7">
        <f t="shared" si="7"/>
        <v>510</v>
      </c>
      <c r="O7">
        <f t="shared" si="8"/>
        <v>1020</v>
      </c>
      <c r="P7">
        <f t="shared" si="9"/>
        <v>1530</v>
      </c>
      <c r="Q7" s="4">
        <v>44473</v>
      </c>
      <c r="R7" s="4">
        <v>44515</v>
      </c>
    </row>
    <row r="8" spans="1:20" x14ac:dyDescent="0.35">
      <c r="A8" s="9" t="s">
        <v>27</v>
      </c>
      <c r="B8">
        <v>480</v>
      </c>
      <c r="C8" s="1">
        <v>462</v>
      </c>
      <c r="D8" t="s">
        <v>28</v>
      </c>
      <c r="E8" s="2">
        <f t="shared" si="0"/>
        <v>498</v>
      </c>
      <c r="F8" s="2">
        <f t="shared" si="1"/>
        <v>516</v>
      </c>
      <c r="G8" s="2">
        <f t="shared" si="2"/>
        <v>534</v>
      </c>
      <c r="H8">
        <v>40</v>
      </c>
      <c r="I8" s="1">
        <f t="shared" si="3"/>
        <v>720</v>
      </c>
      <c r="J8">
        <f t="shared" si="10"/>
        <v>19200</v>
      </c>
      <c r="K8">
        <f t="shared" si="11"/>
        <v>20640</v>
      </c>
      <c r="L8">
        <v>516</v>
      </c>
      <c r="M8">
        <f t="shared" si="12"/>
        <v>1440</v>
      </c>
      <c r="N8" s="2">
        <f t="shared" si="7"/>
        <v>720</v>
      </c>
      <c r="O8" s="2">
        <f t="shared" si="8"/>
        <v>1440</v>
      </c>
      <c r="P8" s="2">
        <f t="shared" si="9"/>
        <v>2160</v>
      </c>
      <c r="Q8" s="4">
        <v>44483</v>
      </c>
      <c r="R8" s="4">
        <v>44496</v>
      </c>
    </row>
    <row r="9" spans="1:20" x14ac:dyDescent="0.35">
      <c r="A9" s="10" t="s">
        <v>29</v>
      </c>
      <c r="B9" s="10">
        <v>321.05</v>
      </c>
      <c r="C9" s="11">
        <v>298</v>
      </c>
      <c r="D9" s="10" t="s">
        <v>25</v>
      </c>
      <c r="E9" s="12">
        <f t="shared" si="0"/>
        <v>344.1</v>
      </c>
      <c r="F9" s="12">
        <f t="shared" si="1"/>
        <v>367.15000000000003</v>
      </c>
      <c r="G9" s="12">
        <f t="shared" si="2"/>
        <v>390.20000000000005</v>
      </c>
      <c r="H9" s="10">
        <v>5</v>
      </c>
      <c r="I9" s="11">
        <f t="shared" si="3"/>
        <v>115.25000000000006</v>
      </c>
      <c r="J9" s="10">
        <f t="shared" si="10"/>
        <v>1605.25</v>
      </c>
      <c r="K9" s="10">
        <f t="shared" si="11"/>
        <v>1500</v>
      </c>
      <c r="L9" s="10">
        <v>300</v>
      </c>
      <c r="M9" s="10">
        <f t="shared" si="12"/>
        <v>-105.25</v>
      </c>
      <c r="N9" s="12">
        <f t="shared" si="7"/>
        <v>115.25000000000006</v>
      </c>
      <c r="O9" s="12">
        <f t="shared" si="8"/>
        <v>230.50000000000011</v>
      </c>
      <c r="P9" s="12">
        <f t="shared" si="9"/>
        <v>345.75000000000017</v>
      </c>
      <c r="Q9" s="13">
        <v>44501</v>
      </c>
      <c r="R9" s="10" t="s">
        <v>33</v>
      </c>
    </row>
    <row r="10" spans="1:20" x14ac:dyDescent="0.35">
      <c r="A10" s="10" t="s">
        <v>29</v>
      </c>
      <c r="B10" s="10">
        <v>325.68</v>
      </c>
      <c r="C10" s="11">
        <v>298</v>
      </c>
      <c r="D10" s="10" t="s">
        <v>25</v>
      </c>
      <c r="E10" s="12">
        <f t="shared" ref="E10:E15" si="13">SUM(B10+(B10-C10))</f>
        <v>353.36</v>
      </c>
      <c r="F10" s="12">
        <f t="shared" ref="F10:F28" si="14">SUM(B10+(B10-C10)*2)</f>
        <v>381.04</v>
      </c>
      <c r="G10" s="12">
        <f t="shared" ref="G10:G28" si="15">SUM(B10+(B10-C10)*3)</f>
        <v>408.72</v>
      </c>
      <c r="H10" s="10">
        <v>10</v>
      </c>
      <c r="I10" s="11">
        <f t="shared" ref="I10:I28" si="16">SUM((B10-C10)*H10)</f>
        <v>276.80000000000007</v>
      </c>
      <c r="J10" s="10">
        <f t="shared" si="10"/>
        <v>3256.8</v>
      </c>
      <c r="K10" s="10">
        <f t="shared" si="11"/>
        <v>3000</v>
      </c>
      <c r="L10" s="10">
        <v>300</v>
      </c>
      <c r="M10" s="10">
        <f t="shared" si="12"/>
        <v>-256.80000000000018</v>
      </c>
      <c r="N10" s="12">
        <f t="shared" ref="N10:N28" si="17">SUM(E10-B10)*H10</f>
        <v>276.80000000000007</v>
      </c>
      <c r="O10" s="12">
        <f t="shared" ref="O10:O28" si="18">SUM(F10-B10)*H10</f>
        <v>553.60000000000014</v>
      </c>
      <c r="P10" s="12">
        <f t="shared" ref="P10:P28" si="19">SUM(G10-B10)*H10</f>
        <v>830.4000000000002</v>
      </c>
      <c r="Q10" s="13">
        <v>44502</v>
      </c>
      <c r="R10" s="10" t="s">
        <v>33</v>
      </c>
    </row>
    <row r="11" spans="1:20" x14ac:dyDescent="0.35">
      <c r="A11" s="10" t="s">
        <v>30</v>
      </c>
      <c r="B11" s="10">
        <v>435.55</v>
      </c>
      <c r="C11" s="11">
        <v>407</v>
      </c>
      <c r="D11" s="10" t="s">
        <v>25</v>
      </c>
      <c r="E11" s="12">
        <f t="shared" si="13"/>
        <v>464.1</v>
      </c>
      <c r="F11" s="12">
        <f t="shared" si="14"/>
        <v>492.65000000000003</v>
      </c>
      <c r="G11" s="12">
        <f t="shared" si="15"/>
        <v>521.20000000000005</v>
      </c>
      <c r="H11" s="10">
        <v>5</v>
      </c>
      <c r="I11" s="11">
        <f t="shared" si="16"/>
        <v>142.75000000000006</v>
      </c>
      <c r="J11" s="10">
        <f t="shared" si="10"/>
        <v>2177.75</v>
      </c>
      <c r="K11" s="10">
        <f t="shared" si="11"/>
        <v>2390</v>
      </c>
      <c r="L11" s="10">
        <v>478</v>
      </c>
      <c r="M11" s="10">
        <f t="shared" si="12"/>
        <v>212.25</v>
      </c>
      <c r="N11" s="12">
        <f t="shared" si="17"/>
        <v>142.75000000000006</v>
      </c>
      <c r="O11" s="12">
        <f t="shared" si="18"/>
        <v>285.50000000000011</v>
      </c>
      <c r="P11" s="12">
        <f t="shared" si="19"/>
        <v>428.25000000000017</v>
      </c>
      <c r="Q11" s="13">
        <v>44502</v>
      </c>
      <c r="R11" s="13">
        <v>44631</v>
      </c>
    </row>
    <row r="12" spans="1:20" x14ac:dyDescent="0.35">
      <c r="A12" s="10" t="s">
        <v>31</v>
      </c>
      <c r="B12" s="10">
        <v>553</v>
      </c>
      <c r="C12" s="1">
        <v>509</v>
      </c>
      <c r="D12" s="10" t="s">
        <v>32</v>
      </c>
      <c r="E12" s="12">
        <f t="shared" si="13"/>
        <v>597</v>
      </c>
      <c r="F12" s="12">
        <f t="shared" si="14"/>
        <v>641</v>
      </c>
      <c r="G12" s="12">
        <f t="shared" si="15"/>
        <v>685</v>
      </c>
      <c r="H12" s="10">
        <v>20</v>
      </c>
      <c r="I12" s="11">
        <f t="shared" si="16"/>
        <v>880</v>
      </c>
      <c r="J12" s="10">
        <f t="shared" si="10"/>
        <v>11060</v>
      </c>
      <c r="K12" s="10">
        <f t="shared" si="11"/>
        <v>10090</v>
      </c>
      <c r="L12" s="10">
        <v>504.5</v>
      </c>
      <c r="M12" s="10">
        <f t="shared" si="12"/>
        <v>-970</v>
      </c>
      <c r="N12" s="2">
        <f t="shared" si="17"/>
        <v>880</v>
      </c>
      <c r="O12" s="2">
        <f t="shared" si="18"/>
        <v>1760</v>
      </c>
      <c r="P12" s="2">
        <f t="shared" si="19"/>
        <v>2640</v>
      </c>
      <c r="Q12" s="4">
        <v>44516</v>
      </c>
      <c r="R12" s="4">
        <v>44216</v>
      </c>
    </row>
    <row r="13" spans="1:20" x14ac:dyDescent="0.35">
      <c r="A13" s="10" t="s">
        <v>31</v>
      </c>
      <c r="B13" s="10">
        <v>590</v>
      </c>
      <c r="C13" s="1">
        <v>550</v>
      </c>
      <c r="D13" s="10" t="s">
        <v>32</v>
      </c>
      <c r="E13" s="12">
        <f t="shared" si="13"/>
        <v>630</v>
      </c>
      <c r="F13" s="12">
        <f t="shared" si="14"/>
        <v>670</v>
      </c>
      <c r="G13" s="12">
        <f t="shared" si="15"/>
        <v>710</v>
      </c>
      <c r="H13" s="10">
        <v>10</v>
      </c>
      <c r="I13" s="11">
        <f t="shared" si="16"/>
        <v>400</v>
      </c>
      <c r="J13" s="10">
        <f t="shared" si="10"/>
        <v>5900</v>
      </c>
      <c r="K13" s="10">
        <f t="shared" si="11"/>
        <v>5045</v>
      </c>
      <c r="L13" s="10">
        <v>504.5</v>
      </c>
      <c r="M13" s="10">
        <f t="shared" si="12"/>
        <v>-855</v>
      </c>
      <c r="N13" s="12">
        <f t="shared" si="17"/>
        <v>400</v>
      </c>
      <c r="O13" s="12">
        <f t="shared" si="18"/>
        <v>800</v>
      </c>
      <c r="P13" s="12">
        <f t="shared" si="19"/>
        <v>1200</v>
      </c>
      <c r="Q13" s="4">
        <v>44516</v>
      </c>
      <c r="R13" s="4">
        <v>44216</v>
      </c>
    </row>
    <row r="14" spans="1:20" x14ac:dyDescent="0.35">
      <c r="A14" s="10" t="s">
        <v>34</v>
      </c>
      <c r="B14" s="10">
        <v>823.55</v>
      </c>
      <c r="C14" s="1">
        <v>840</v>
      </c>
      <c r="D14" s="10" t="s">
        <v>35</v>
      </c>
      <c r="E14" s="12">
        <f t="shared" si="13"/>
        <v>807.09999999999991</v>
      </c>
      <c r="F14" s="12">
        <f t="shared" si="14"/>
        <v>790.64999999999986</v>
      </c>
      <c r="G14" s="12">
        <f t="shared" si="15"/>
        <v>774.19999999999982</v>
      </c>
      <c r="H14" s="10">
        <v>12</v>
      </c>
      <c r="I14" s="11">
        <f t="shared" si="16"/>
        <v>-197.40000000000055</v>
      </c>
      <c r="J14" s="10">
        <f t="shared" si="10"/>
        <v>9882.5999999999985</v>
      </c>
      <c r="K14" s="10">
        <f t="shared" si="11"/>
        <v>10076.400000000001</v>
      </c>
      <c r="L14" s="10">
        <v>839.7</v>
      </c>
      <c r="M14" s="10">
        <v>-193.8</v>
      </c>
      <c r="N14" s="12">
        <f t="shared" si="17"/>
        <v>-197.40000000000055</v>
      </c>
      <c r="O14" s="12">
        <f t="shared" si="18"/>
        <v>-394.80000000000109</v>
      </c>
      <c r="P14" s="12">
        <f t="shared" si="19"/>
        <v>-592.20000000000164</v>
      </c>
      <c r="Q14" s="4">
        <v>44557</v>
      </c>
      <c r="R14" s="4">
        <v>44557</v>
      </c>
    </row>
    <row r="15" spans="1:20" x14ac:dyDescent="0.35">
      <c r="A15" s="10" t="s">
        <v>36</v>
      </c>
      <c r="B15" s="10">
        <v>149.9</v>
      </c>
      <c r="C15" s="1">
        <v>146</v>
      </c>
      <c r="D15" s="10" t="s">
        <v>37</v>
      </c>
      <c r="E15" s="12">
        <f t="shared" si="13"/>
        <v>153.80000000000001</v>
      </c>
      <c r="F15" s="12">
        <f t="shared" si="14"/>
        <v>157.70000000000002</v>
      </c>
      <c r="G15" s="12">
        <f t="shared" si="15"/>
        <v>161.60000000000002</v>
      </c>
      <c r="H15" s="10">
        <v>50</v>
      </c>
      <c r="I15" s="11">
        <f t="shared" si="16"/>
        <v>195.00000000000028</v>
      </c>
      <c r="J15" s="10">
        <f t="shared" si="10"/>
        <v>7495</v>
      </c>
      <c r="K15" s="10">
        <f t="shared" si="11"/>
        <v>7302.5000000000009</v>
      </c>
      <c r="L15">
        <v>146.05000000000001</v>
      </c>
      <c r="M15" s="10">
        <f t="shared" si="12"/>
        <v>-192.49999999999909</v>
      </c>
      <c r="N15" s="12">
        <f t="shared" si="17"/>
        <v>195.00000000000028</v>
      </c>
      <c r="O15" s="12">
        <f t="shared" si="18"/>
        <v>390.00000000000057</v>
      </c>
      <c r="P15" s="12">
        <f t="shared" si="19"/>
        <v>585.00000000000091</v>
      </c>
      <c r="Q15" s="4">
        <v>44557</v>
      </c>
      <c r="R15" s="4">
        <v>44557</v>
      </c>
    </row>
    <row r="16" spans="1:20" x14ac:dyDescent="0.35">
      <c r="A16" s="10" t="s">
        <v>36</v>
      </c>
      <c r="B16" s="10">
        <v>126.8</v>
      </c>
      <c r="C16" s="1">
        <v>133</v>
      </c>
      <c r="D16" s="10" t="s">
        <v>38</v>
      </c>
      <c r="E16" s="12">
        <f t="shared" ref="E16:E28" si="20">SUM(B16+(B16-C16))</f>
        <v>120.6</v>
      </c>
      <c r="F16" s="12">
        <f t="shared" si="14"/>
        <v>114.39999999999999</v>
      </c>
      <c r="G16" s="12">
        <f t="shared" si="15"/>
        <v>108.19999999999999</v>
      </c>
      <c r="H16" s="10">
        <v>20</v>
      </c>
      <c r="I16" s="11">
        <f t="shared" si="16"/>
        <v>-124.00000000000006</v>
      </c>
      <c r="J16" s="10">
        <f t="shared" si="10"/>
        <v>2536</v>
      </c>
      <c r="K16" s="10">
        <f t="shared" si="11"/>
        <v>2560</v>
      </c>
      <c r="L16">
        <v>128</v>
      </c>
      <c r="M16">
        <f t="shared" si="12"/>
        <v>24</v>
      </c>
      <c r="N16" s="12">
        <f t="shared" si="17"/>
        <v>-124.00000000000006</v>
      </c>
      <c r="O16" s="12">
        <f t="shared" si="18"/>
        <v>-248.00000000000011</v>
      </c>
      <c r="P16" s="12">
        <f t="shared" si="19"/>
        <v>-372.00000000000017</v>
      </c>
      <c r="Q16" s="4">
        <v>44561</v>
      </c>
      <c r="R16" s="4">
        <v>44561</v>
      </c>
    </row>
    <row r="17" spans="1:18" x14ac:dyDescent="0.35">
      <c r="A17" s="10" t="s">
        <v>34</v>
      </c>
      <c r="B17" s="10">
        <v>892</v>
      </c>
      <c r="C17" s="1">
        <v>878</v>
      </c>
      <c r="D17" s="10" t="s">
        <v>40</v>
      </c>
      <c r="E17" s="12">
        <f t="shared" si="20"/>
        <v>906</v>
      </c>
      <c r="F17" s="12">
        <f t="shared" si="14"/>
        <v>920</v>
      </c>
      <c r="G17" s="12">
        <f t="shared" si="15"/>
        <v>934</v>
      </c>
      <c r="H17" s="10">
        <v>17</v>
      </c>
      <c r="I17" s="11">
        <f t="shared" si="16"/>
        <v>238</v>
      </c>
      <c r="J17" s="10">
        <f t="shared" si="10"/>
        <v>15164</v>
      </c>
      <c r="K17" s="10">
        <f t="shared" si="11"/>
        <v>14926</v>
      </c>
      <c r="L17" s="10">
        <v>878</v>
      </c>
      <c r="M17">
        <f>SUM(K17-J17)</f>
        <v>-238</v>
      </c>
      <c r="N17" s="12">
        <f t="shared" si="17"/>
        <v>238</v>
      </c>
      <c r="O17" s="12">
        <f t="shared" si="18"/>
        <v>476</v>
      </c>
      <c r="P17" s="12">
        <f t="shared" si="19"/>
        <v>714</v>
      </c>
      <c r="Q17" s="4">
        <v>44561</v>
      </c>
      <c r="R17" t="s">
        <v>49</v>
      </c>
    </row>
    <row r="18" spans="1:18" x14ac:dyDescent="0.35">
      <c r="A18" s="10" t="s">
        <v>39</v>
      </c>
      <c r="B18" s="10">
        <v>706.5</v>
      </c>
      <c r="C18" s="1">
        <v>693</v>
      </c>
      <c r="D18" s="10" t="s">
        <v>40</v>
      </c>
      <c r="E18" s="12">
        <f t="shared" si="20"/>
        <v>720</v>
      </c>
      <c r="F18" s="12">
        <f t="shared" si="14"/>
        <v>733.5</v>
      </c>
      <c r="G18" s="12">
        <f t="shared" si="15"/>
        <v>747</v>
      </c>
      <c r="H18" s="10">
        <v>15</v>
      </c>
      <c r="I18" s="11">
        <f t="shared" si="16"/>
        <v>202.5</v>
      </c>
      <c r="J18" s="10">
        <f t="shared" si="10"/>
        <v>10597.5</v>
      </c>
      <c r="K18" s="10">
        <f t="shared" si="11"/>
        <v>11002.5</v>
      </c>
      <c r="L18" s="10">
        <v>733.5</v>
      </c>
      <c r="M18" s="10">
        <f>SUM(K18-J18)</f>
        <v>405</v>
      </c>
      <c r="N18" s="12">
        <f t="shared" si="17"/>
        <v>202.5</v>
      </c>
      <c r="O18" s="12">
        <f t="shared" si="18"/>
        <v>405</v>
      </c>
      <c r="P18" s="12">
        <f t="shared" si="19"/>
        <v>607.5</v>
      </c>
      <c r="Q18" s="4">
        <v>44565</v>
      </c>
      <c r="R18" s="4">
        <v>44221</v>
      </c>
    </row>
    <row r="19" spans="1:18" x14ac:dyDescent="0.35">
      <c r="A19" s="10" t="s">
        <v>41</v>
      </c>
      <c r="B19" s="10">
        <v>96.3</v>
      </c>
      <c r="C19" s="1">
        <v>91</v>
      </c>
      <c r="D19" s="10" t="s">
        <v>40</v>
      </c>
      <c r="E19" s="12">
        <f t="shared" si="20"/>
        <v>101.6</v>
      </c>
      <c r="F19" s="12">
        <f t="shared" si="14"/>
        <v>106.89999999999999</v>
      </c>
      <c r="G19" s="12">
        <f t="shared" si="15"/>
        <v>112.19999999999999</v>
      </c>
      <c r="H19" s="10">
        <v>38</v>
      </c>
      <c r="I19" s="11">
        <f t="shared" si="16"/>
        <v>201.39999999999989</v>
      </c>
      <c r="J19" s="10">
        <f t="shared" si="10"/>
        <v>3659.4</v>
      </c>
      <c r="K19" s="10">
        <f t="shared" si="11"/>
        <v>3458</v>
      </c>
      <c r="L19" s="10">
        <v>91</v>
      </c>
      <c r="M19" s="10">
        <f>SUM(K19-J19)</f>
        <v>-201.40000000000009</v>
      </c>
      <c r="N19" s="12">
        <f t="shared" si="17"/>
        <v>201.39999999999989</v>
      </c>
      <c r="O19" s="12">
        <f t="shared" si="18"/>
        <v>402.79999999999978</v>
      </c>
      <c r="P19" s="12">
        <f t="shared" si="19"/>
        <v>604.1999999999997</v>
      </c>
      <c r="Q19" s="4">
        <v>44572</v>
      </c>
      <c r="R19" s="4">
        <v>44220</v>
      </c>
    </row>
    <row r="20" spans="1:18" x14ac:dyDescent="0.35">
      <c r="A20" s="10" t="s">
        <v>42</v>
      </c>
      <c r="B20" s="10">
        <v>507</v>
      </c>
      <c r="C20" s="1">
        <v>488</v>
      </c>
      <c r="D20" s="10" t="s">
        <v>40</v>
      </c>
      <c r="E20" s="12">
        <f t="shared" si="20"/>
        <v>526</v>
      </c>
      <c r="F20" s="12">
        <f t="shared" si="14"/>
        <v>545</v>
      </c>
      <c r="G20" s="12">
        <f t="shared" si="15"/>
        <v>564</v>
      </c>
      <c r="H20" s="10">
        <v>11</v>
      </c>
      <c r="I20" s="11">
        <f t="shared" si="16"/>
        <v>209</v>
      </c>
      <c r="J20" s="10">
        <f t="shared" si="10"/>
        <v>5577</v>
      </c>
      <c r="K20" s="10">
        <f t="shared" si="11"/>
        <v>5995</v>
      </c>
      <c r="L20" s="10">
        <v>545</v>
      </c>
      <c r="M20" s="10">
        <f t="shared" ref="M20:M31" si="21">SUM(K20-J20)</f>
        <v>418</v>
      </c>
      <c r="N20" s="12">
        <f t="shared" si="17"/>
        <v>209</v>
      </c>
      <c r="O20" s="12">
        <f t="shared" si="18"/>
        <v>418</v>
      </c>
      <c r="P20" s="12">
        <f t="shared" si="19"/>
        <v>627</v>
      </c>
      <c r="Q20" s="4">
        <v>44572</v>
      </c>
      <c r="R20" s="4">
        <v>44599</v>
      </c>
    </row>
    <row r="21" spans="1:18" x14ac:dyDescent="0.35">
      <c r="A21" s="10" t="s">
        <v>39</v>
      </c>
      <c r="B21" s="10">
        <v>785</v>
      </c>
      <c r="C21" s="1">
        <v>760</v>
      </c>
      <c r="D21" s="10" t="s">
        <v>44</v>
      </c>
      <c r="E21" s="12">
        <f t="shared" si="20"/>
        <v>810</v>
      </c>
      <c r="F21" s="12">
        <f t="shared" si="14"/>
        <v>835</v>
      </c>
      <c r="G21" s="12">
        <f t="shared" si="15"/>
        <v>860</v>
      </c>
      <c r="H21" s="10">
        <v>8</v>
      </c>
      <c r="I21" s="11">
        <f t="shared" si="16"/>
        <v>200</v>
      </c>
      <c r="J21" s="10">
        <f t="shared" si="10"/>
        <v>6280</v>
      </c>
      <c r="K21" s="10">
        <f t="shared" si="11"/>
        <v>5994.8</v>
      </c>
      <c r="L21" s="10">
        <v>749.35</v>
      </c>
      <c r="M21" s="10">
        <f t="shared" si="21"/>
        <v>-285.19999999999982</v>
      </c>
      <c r="N21" s="12">
        <f t="shared" si="17"/>
        <v>200</v>
      </c>
      <c r="O21" s="12">
        <f t="shared" si="18"/>
        <v>400</v>
      </c>
      <c r="P21" s="12">
        <f t="shared" si="19"/>
        <v>600</v>
      </c>
      <c r="Q21" s="4">
        <v>44593</v>
      </c>
      <c r="R21" t="s">
        <v>49</v>
      </c>
    </row>
    <row r="22" spans="1:18" x14ac:dyDescent="0.35">
      <c r="A22" s="10" t="s">
        <v>45</v>
      </c>
      <c r="B22" s="10">
        <v>894.35</v>
      </c>
      <c r="C22" s="1">
        <v>860</v>
      </c>
      <c r="D22" s="10" t="s">
        <v>44</v>
      </c>
      <c r="E22" s="12">
        <f t="shared" si="20"/>
        <v>928.7</v>
      </c>
      <c r="F22" s="12">
        <f t="shared" si="14"/>
        <v>963.05000000000007</v>
      </c>
      <c r="G22" s="12">
        <f t="shared" si="15"/>
        <v>997.40000000000009</v>
      </c>
      <c r="H22" s="10">
        <v>14</v>
      </c>
      <c r="I22" s="11">
        <f t="shared" si="16"/>
        <v>480.90000000000032</v>
      </c>
      <c r="J22" s="10">
        <f t="shared" si="10"/>
        <v>12520.9</v>
      </c>
      <c r="K22" s="10">
        <f t="shared" si="11"/>
        <v>12040</v>
      </c>
      <c r="L22" s="10">
        <v>860</v>
      </c>
      <c r="M22" s="10">
        <f t="shared" si="21"/>
        <v>-480.89999999999964</v>
      </c>
      <c r="N22" s="12">
        <f t="shared" si="17"/>
        <v>480.90000000000032</v>
      </c>
      <c r="O22" s="12">
        <f t="shared" si="18"/>
        <v>961.80000000000064</v>
      </c>
      <c r="P22" s="12">
        <f t="shared" si="19"/>
        <v>1442.700000000001</v>
      </c>
      <c r="Q22" s="4">
        <v>44593</v>
      </c>
      <c r="R22" s="4">
        <v>44613</v>
      </c>
    </row>
    <row r="23" spans="1:18" x14ac:dyDescent="0.35">
      <c r="A23" s="10" t="s">
        <v>46</v>
      </c>
      <c r="B23" s="10">
        <v>110.3</v>
      </c>
      <c r="C23" s="1">
        <v>105</v>
      </c>
      <c r="D23" s="10" t="s">
        <v>44</v>
      </c>
      <c r="E23" s="12">
        <f t="shared" si="20"/>
        <v>115.6</v>
      </c>
      <c r="F23" s="12">
        <f t="shared" si="14"/>
        <v>120.89999999999999</v>
      </c>
      <c r="G23" s="12">
        <f t="shared" si="15"/>
        <v>126.19999999999999</v>
      </c>
      <c r="H23" s="10">
        <v>40</v>
      </c>
      <c r="I23" s="11">
        <f t="shared" si="16"/>
        <v>211.99999999999989</v>
      </c>
      <c r="J23" s="10">
        <f t="shared" si="10"/>
        <v>4412</v>
      </c>
      <c r="K23" s="10">
        <f t="shared" si="11"/>
        <v>4040</v>
      </c>
      <c r="L23" s="10">
        <v>101</v>
      </c>
      <c r="M23" s="10">
        <f t="shared" si="21"/>
        <v>-372</v>
      </c>
      <c r="N23" s="12">
        <f t="shared" si="17"/>
        <v>211.99999999999989</v>
      </c>
      <c r="O23" s="12">
        <f t="shared" si="18"/>
        <v>423.99999999999977</v>
      </c>
      <c r="P23" s="12">
        <f t="shared" si="19"/>
        <v>635.99999999999966</v>
      </c>
      <c r="Q23" s="4">
        <v>44607</v>
      </c>
      <c r="R23" t="s">
        <v>49</v>
      </c>
    </row>
    <row r="24" spans="1:18" x14ac:dyDescent="0.35">
      <c r="A24" s="10" t="s">
        <v>47</v>
      </c>
      <c r="B24" s="10">
        <v>515.4</v>
      </c>
      <c r="C24" s="1">
        <v>500</v>
      </c>
      <c r="D24" s="10" t="s">
        <v>44</v>
      </c>
      <c r="E24" s="12">
        <f t="shared" si="20"/>
        <v>530.79999999999995</v>
      </c>
      <c r="F24" s="12">
        <f t="shared" si="14"/>
        <v>546.19999999999993</v>
      </c>
      <c r="G24" s="12">
        <f t="shared" si="15"/>
        <v>561.59999999999991</v>
      </c>
      <c r="H24" s="10">
        <v>10</v>
      </c>
      <c r="I24" s="11">
        <f t="shared" si="16"/>
        <v>153.99999999999977</v>
      </c>
      <c r="J24" s="10">
        <f t="shared" si="10"/>
        <v>5154</v>
      </c>
      <c r="K24" s="10">
        <f t="shared" si="11"/>
        <v>5462</v>
      </c>
      <c r="L24" s="10">
        <v>546.20000000000005</v>
      </c>
      <c r="M24" s="10">
        <f t="shared" si="21"/>
        <v>308</v>
      </c>
      <c r="N24" s="12">
        <f t="shared" si="17"/>
        <v>153.99999999999977</v>
      </c>
      <c r="O24" s="12">
        <f t="shared" si="18"/>
        <v>307.99999999999955</v>
      </c>
      <c r="P24" s="12">
        <f t="shared" si="19"/>
        <v>461.99999999999932</v>
      </c>
      <c r="Q24" s="4">
        <v>44656</v>
      </c>
      <c r="R24" s="4">
        <v>44776</v>
      </c>
    </row>
    <row r="25" spans="1:18" x14ac:dyDescent="0.35">
      <c r="A25" s="10" t="s">
        <v>36</v>
      </c>
      <c r="B25" s="10">
        <v>142.44999999999999</v>
      </c>
      <c r="C25" s="1">
        <v>136</v>
      </c>
      <c r="D25" s="10" t="s">
        <v>44</v>
      </c>
      <c r="E25" s="12">
        <f t="shared" si="20"/>
        <v>148.89999999999998</v>
      </c>
      <c r="F25" s="12">
        <f t="shared" si="14"/>
        <v>155.34999999999997</v>
      </c>
      <c r="G25" s="12">
        <f t="shared" si="15"/>
        <v>161.79999999999995</v>
      </c>
      <c r="H25" s="10">
        <v>21</v>
      </c>
      <c r="I25" s="11">
        <f t="shared" si="16"/>
        <v>135.44999999999976</v>
      </c>
      <c r="J25" s="10">
        <f t="shared" si="10"/>
        <v>2991.45</v>
      </c>
      <c r="K25" s="10">
        <f t="shared" si="11"/>
        <v>0</v>
      </c>
      <c r="M25" s="10"/>
      <c r="N25" s="12">
        <f t="shared" si="17"/>
        <v>135.44999999999976</v>
      </c>
      <c r="O25" s="12">
        <f t="shared" si="18"/>
        <v>270.89999999999952</v>
      </c>
      <c r="P25" s="12">
        <f t="shared" si="19"/>
        <v>406.34999999999928</v>
      </c>
      <c r="Q25" s="4">
        <v>44656</v>
      </c>
      <c r="R25" t="s">
        <v>65</v>
      </c>
    </row>
    <row r="26" spans="1:18" x14ac:dyDescent="0.35">
      <c r="A26" s="10" t="s">
        <v>48</v>
      </c>
      <c r="B26" s="10">
        <v>791.55</v>
      </c>
      <c r="C26" s="1">
        <v>767</v>
      </c>
      <c r="D26" s="10" t="s">
        <v>38</v>
      </c>
      <c r="E26" s="12">
        <f t="shared" si="20"/>
        <v>816.09999999999991</v>
      </c>
      <c r="F26" s="12">
        <f t="shared" si="14"/>
        <v>840.64999999999986</v>
      </c>
      <c r="G26" s="12">
        <f t="shared" si="15"/>
        <v>865.19999999999982</v>
      </c>
      <c r="H26" s="10">
        <v>8</v>
      </c>
      <c r="I26" s="11">
        <f t="shared" si="16"/>
        <v>196.39999999999964</v>
      </c>
      <c r="J26" s="10">
        <f t="shared" si="10"/>
        <v>6332.4</v>
      </c>
      <c r="K26" s="10">
        <f t="shared" si="11"/>
        <v>6728</v>
      </c>
      <c r="L26" s="10">
        <v>841</v>
      </c>
      <c r="M26" s="10">
        <f t="shared" si="21"/>
        <v>395.60000000000036</v>
      </c>
      <c r="N26" s="12">
        <f t="shared" si="17"/>
        <v>196.39999999999964</v>
      </c>
      <c r="O26" s="12">
        <f t="shared" si="18"/>
        <v>392.79999999999927</v>
      </c>
      <c r="P26" s="12">
        <f t="shared" si="19"/>
        <v>589.19999999999891</v>
      </c>
      <c r="Q26" s="4">
        <v>44760</v>
      </c>
      <c r="R26" s="4">
        <v>44817</v>
      </c>
    </row>
    <row r="27" spans="1:18" x14ac:dyDescent="0.35">
      <c r="A27" s="10" t="s">
        <v>50</v>
      </c>
      <c r="B27" s="10">
        <v>221</v>
      </c>
      <c r="C27" s="1">
        <v>208</v>
      </c>
      <c r="D27" s="10" t="s">
        <v>51</v>
      </c>
      <c r="E27" s="12">
        <f t="shared" si="20"/>
        <v>234</v>
      </c>
      <c r="F27" s="12">
        <f t="shared" si="14"/>
        <v>247</v>
      </c>
      <c r="G27" s="12">
        <f t="shared" si="15"/>
        <v>260</v>
      </c>
      <c r="H27" s="10">
        <v>10</v>
      </c>
      <c r="I27" s="11">
        <f t="shared" si="16"/>
        <v>130</v>
      </c>
      <c r="J27" s="10">
        <f t="shared" si="10"/>
        <v>2210</v>
      </c>
      <c r="K27" s="10">
        <f t="shared" si="11"/>
        <v>2290</v>
      </c>
      <c r="L27" s="10">
        <v>229</v>
      </c>
      <c r="M27" s="10">
        <f t="shared" si="21"/>
        <v>80</v>
      </c>
      <c r="N27" s="12">
        <f t="shared" si="17"/>
        <v>130</v>
      </c>
      <c r="O27" s="12">
        <f t="shared" si="18"/>
        <v>260</v>
      </c>
      <c r="P27" s="12">
        <f t="shared" si="19"/>
        <v>390</v>
      </c>
      <c r="Q27" s="4">
        <v>44784</v>
      </c>
      <c r="R27" s="4">
        <v>44823</v>
      </c>
    </row>
    <row r="28" spans="1:18" x14ac:dyDescent="0.35">
      <c r="A28" s="10" t="s">
        <v>52</v>
      </c>
      <c r="B28" s="10">
        <v>923</v>
      </c>
      <c r="C28" s="1">
        <v>898</v>
      </c>
      <c r="D28" s="10" t="s">
        <v>53</v>
      </c>
      <c r="E28" s="12">
        <f t="shared" si="20"/>
        <v>948</v>
      </c>
      <c r="F28" s="12">
        <f t="shared" si="14"/>
        <v>973</v>
      </c>
      <c r="G28" s="12">
        <f t="shared" si="15"/>
        <v>998</v>
      </c>
      <c r="H28" s="10">
        <v>7</v>
      </c>
      <c r="I28" s="11">
        <f t="shared" si="16"/>
        <v>175</v>
      </c>
      <c r="J28" s="10">
        <f t="shared" si="10"/>
        <v>6461</v>
      </c>
      <c r="K28" s="10">
        <f t="shared" si="11"/>
        <v>6286</v>
      </c>
      <c r="L28" s="10">
        <v>898</v>
      </c>
      <c r="M28" s="10">
        <f t="shared" si="21"/>
        <v>-175</v>
      </c>
      <c r="N28" s="12">
        <f t="shared" si="17"/>
        <v>175</v>
      </c>
      <c r="O28" s="12">
        <f t="shared" si="18"/>
        <v>350</v>
      </c>
      <c r="P28" s="12">
        <f t="shared" si="19"/>
        <v>525</v>
      </c>
      <c r="Q28" s="4">
        <v>44819</v>
      </c>
      <c r="R28" s="4">
        <v>44830</v>
      </c>
    </row>
    <row r="29" spans="1:18" x14ac:dyDescent="0.35">
      <c r="A29" s="10" t="s">
        <v>50</v>
      </c>
      <c r="B29" s="10">
        <v>221</v>
      </c>
      <c r="C29" s="1">
        <v>208</v>
      </c>
      <c r="D29" s="10" t="s">
        <v>51</v>
      </c>
      <c r="E29" s="12">
        <f t="shared" ref="E29:E35" si="22">SUM(B29+(B29-C29))</f>
        <v>234</v>
      </c>
      <c r="F29" s="12">
        <f t="shared" ref="F29:F35" si="23">SUM(B29+(B29-C29)*2)</f>
        <v>247</v>
      </c>
      <c r="G29" s="12">
        <f t="shared" ref="G29:G35" si="24">SUM(B29+(B29-C29)*3)</f>
        <v>260</v>
      </c>
      <c r="H29" s="10">
        <v>10</v>
      </c>
      <c r="I29" s="11">
        <f t="shared" ref="I29:I35" si="25">SUM((B29-C29)*H29)</f>
        <v>130</v>
      </c>
      <c r="J29" s="10">
        <f t="shared" ref="J29:J35" si="26">SUM(B29*H29)</f>
        <v>2210</v>
      </c>
      <c r="K29" s="10">
        <f t="shared" ref="K29:K35" si="27">SUM(H29*L29)</f>
        <v>2310</v>
      </c>
      <c r="L29" s="10">
        <v>231</v>
      </c>
      <c r="M29" s="10">
        <f t="shared" si="21"/>
        <v>100</v>
      </c>
      <c r="N29" s="12">
        <f t="shared" ref="N29:N35" si="28">SUM(E29-B29)*H29</f>
        <v>130</v>
      </c>
      <c r="O29" s="12">
        <f t="shared" ref="O29:O35" si="29">SUM(F29-B29)*H29</f>
        <v>260</v>
      </c>
      <c r="P29" s="12">
        <f t="shared" ref="P29:P35" si="30">SUM(G29-B29)*H29</f>
        <v>390</v>
      </c>
      <c r="Q29" s="4">
        <v>44784</v>
      </c>
      <c r="R29" s="4">
        <v>44841</v>
      </c>
    </row>
    <row r="30" spans="1:18" x14ac:dyDescent="0.35">
      <c r="A30" s="10" t="s">
        <v>55</v>
      </c>
      <c r="B30" s="10">
        <v>426</v>
      </c>
      <c r="C30" s="1">
        <v>402</v>
      </c>
      <c r="D30" s="10" t="s">
        <v>44</v>
      </c>
      <c r="E30" s="12">
        <f t="shared" si="22"/>
        <v>450</v>
      </c>
      <c r="F30" s="12">
        <f t="shared" si="23"/>
        <v>474</v>
      </c>
      <c r="G30" s="12">
        <f t="shared" si="24"/>
        <v>498</v>
      </c>
      <c r="H30" s="10">
        <v>5</v>
      </c>
      <c r="I30" s="11">
        <f t="shared" si="25"/>
        <v>120</v>
      </c>
      <c r="J30" s="10">
        <f t="shared" si="26"/>
        <v>2130</v>
      </c>
      <c r="K30" s="10">
        <f t="shared" si="27"/>
        <v>2380</v>
      </c>
      <c r="L30" s="10">
        <v>476</v>
      </c>
      <c r="M30" s="10">
        <f t="shared" si="21"/>
        <v>250</v>
      </c>
      <c r="N30" s="12">
        <f t="shared" si="28"/>
        <v>120</v>
      </c>
      <c r="O30" s="12">
        <f t="shared" si="29"/>
        <v>240</v>
      </c>
      <c r="P30" s="12">
        <f t="shared" si="30"/>
        <v>360</v>
      </c>
      <c r="Q30" s="4">
        <v>44840</v>
      </c>
      <c r="R30" s="4">
        <v>44964</v>
      </c>
    </row>
    <row r="31" spans="1:18" x14ac:dyDescent="0.35">
      <c r="A31" s="10" t="s">
        <v>56</v>
      </c>
      <c r="B31" s="10">
        <v>272</v>
      </c>
      <c r="C31" s="1">
        <v>255</v>
      </c>
      <c r="D31" s="10" t="s">
        <v>57</v>
      </c>
      <c r="E31" s="12">
        <f t="shared" si="22"/>
        <v>289</v>
      </c>
      <c r="F31" s="12">
        <f t="shared" si="23"/>
        <v>306</v>
      </c>
      <c r="G31" s="12">
        <f t="shared" si="24"/>
        <v>323</v>
      </c>
      <c r="H31" s="10">
        <v>15</v>
      </c>
      <c r="I31" s="11">
        <f t="shared" si="25"/>
        <v>255</v>
      </c>
      <c r="J31" s="10">
        <f t="shared" si="26"/>
        <v>4080</v>
      </c>
      <c r="K31" s="10">
        <f t="shared" si="27"/>
        <v>4626.75</v>
      </c>
      <c r="L31" s="10">
        <v>308.45</v>
      </c>
      <c r="M31" s="10">
        <f t="shared" si="21"/>
        <v>546.75</v>
      </c>
      <c r="N31" s="12">
        <f t="shared" si="28"/>
        <v>255</v>
      </c>
      <c r="O31" s="12">
        <f t="shared" si="29"/>
        <v>510</v>
      </c>
      <c r="P31" s="12">
        <f t="shared" si="30"/>
        <v>765</v>
      </c>
      <c r="Q31" s="4">
        <v>44858</v>
      </c>
      <c r="R31" s="4">
        <v>44872</v>
      </c>
    </row>
    <row r="32" spans="1:18" x14ac:dyDescent="0.35">
      <c r="A32" s="10" t="s">
        <v>58</v>
      </c>
      <c r="B32" s="10">
        <v>26.5</v>
      </c>
      <c r="C32" s="1">
        <v>17</v>
      </c>
      <c r="D32" s="10" t="s">
        <v>32</v>
      </c>
      <c r="E32" s="12">
        <f t="shared" si="22"/>
        <v>36</v>
      </c>
      <c r="F32" s="12">
        <f t="shared" si="23"/>
        <v>45.5</v>
      </c>
      <c r="G32" s="12">
        <f t="shared" si="24"/>
        <v>55</v>
      </c>
      <c r="H32" s="10">
        <v>50</v>
      </c>
      <c r="I32" s="11">
        <f t="shared" si="25"/>
        <v>475</v>
      </c>
      <c r="J32" s="10">
        <f t="shared" si="26"/>
        <v>1325</v>
      </c>
      <c r="K32" s="10">
        <f t="shared" si="27"/>
        <v>1660.0000000000002</v>
      </c>
      <c r="L32" s="10">
        <v>33.200000000000003</v>
      </c>
      <c r="M32" s="10">
        <f>SUM(K32-J32)-20</f>
        <v>315.00000000000023</v>
      </c>
      <c r="N32" s="12">
        <f t="shared" si="28"/>
        <v>475</v>
      </c>
      <c r="O32" s="12">
        <f t="shared" si="29"/>
        <v>950</v>
      </c>
      <c r="P32" s="12">
        <f t="shared" si="30"/>
        <v>1425</v>
      </c>
      <c r="Q32" s="4">
        <v>44875</v>
      </c>
      <c r="R32" s="4">
        <v>44875</v>
      </c>
    </row>
    <row r="33" spans="1:18" x14ac:dyDescent="0.35">
      <c r="A33" s="10" t="s">
        <v>59</v>
      </c>
      <c r="B33" s="10">
        <v>110</v>
      </c>
      <c r="C33" s="1">
        <v>100</v>
      </c>
      <c r="D33" s="10" t="s">
        <v>60</v>
      </c>
      <c r="E33" s="12">
        <f t="shared" si="22"/>
        <v>120</v>
      </c>
      <c r="F33" s="12">
        <f t="shared" si="23"/>
        <v>130</v>
      </c>
      <c r="G33" s="12">
        <f t="shared" si="24"/>
        <v>140</v>
      </c>
      <c r="H33" s="10">
        <v>50</v>
      </c>
      <c r="I33" s="11">
        <f t="shared" si="25"/>
        <v>500</v>
      </c>
      <c r="J33" s="10">
        <f t="shared" si="26"/>
        <v>5500</v>
      </c>
      <c r="K33" s="10">
        <f t="shared" si="27"/>
        <v>5050</v>
      </c>
      <c r="L33" s="10">
        <v>101</v>
      </c>
      <c r="M33" s="10">
        <f>SUM(K33-J33)-20</f>
        <v>-470</v>
      </c>
      <c r="N33" s="12">
        <f t="shared" si="28"/>
        <v>500</v>
      </c>
      <c r="O33" s="12">
        <f t="shared" si="29"/>
        <v>1000</v>
      </c>
      <c r="P33" s="12">
        <f t="shared" si="30"/>
        <v>1500</v>
      </c>
      <c r="Q33" s="4">
        <v>44876</v>
      </c>
      <c r="R33" s="4">
        <v>44876</v>
      </c>
    </row>
    <row r="34" spans="1:18" x14ac:dyDescent="0.35">
      <c r="A34" s="10" t="s">
        <v>61</v>
      </c>
      <c r="B34" s="10">
        <v>77.25</v>
      </c>
      <c r="C34" s="1">
        <v>65.25</v>
      </c>
      <c r="D34" s="10" t="s">
        <v>62</v>
      </c>
      <c r="E34" s="12">
        <f t="shared" si="22"/>
        <v>89.25</v>
      </c>
      <c r="F34" s="12">
        <f t="shared" si="23"/>
        <v>101.25</v>
      </c>
      <c r="G34" s="12">
        <f t="shared" si="24"/>
        <v>113.25</v>
      </c>
      <c r="H34" s="10">
        <v>50</v>
      </c>
      <c r="I34" s="11">
        <f t="shared" si="25"/>
        <v>600</v>
      </c>
      <c r="J34" s="10">
        <f t="shared" si="26"/>
        <v>3862.5</v>
      </c>
      <c r="K34" s="10">
        <f t="shared" si="27"/>
        <v>3207.5000000000005</v>
      </c>
      <c r="L34" s="10">
        <v>64.150000000000006</v>
      </c>
      <c r="M34" s="10">
        <f>SUM(K34-J34)-20</f>
        <v>-674.99999999999955</v>
      </c>
      <c r="N34" s="12">
        <f t="shared" si="28"/>
        <v>600</v>
      </c>
      <c r="O34" s="12">
        <f t="shared" si="29"/>
        <v>1200</v>
      </c>
      <c r="P34" s="12">
        <f t="shared" si="30"/>
        <v>1800</v>
      </c>
      <c r="Q34" s="4">
        <v>44886</v>
      </c>
      <c r="R34" s="4">
        <v>44886</v>
      </c>
    </row>
    <row r="35" spans="1:18" x14ac:dyDescent="0.35">
      <c r="A35" s="10" t="s">
        <v>63</v>
      </c>
      <c r="B35" s="10">
        <v>210.95</v>
      </c>
      <c r="C35" s="1">
        <v>190</v>
      </c>
      <c r="D35" s="10" t="s">
        <v>64</v>
      </c>
      <c r="E35" s="12">
        <f t="shared" si="22"/>
        <v>231.89999999999998</v>
      </c>
      <c r="F35" s="12">
        <f t="shared" si="23"/>
        <v>252.84999999999997</v>
      </c>
      <c r="G35" s="12">
        <f t="shared" si="24"/>
        <v>273.79999999999995</v>
      </c>
      <c r="H35" s="10">
        <v>25</v>
      </c>
      <c r="I35" s="11">
        <f t="shared" si="25"/>
        <v>523.74999999999977</v>
      </c>
      <c r="J35" s="10">
        <f t="shared" si="26"/>
        <v>5273.75</v>
      </c>
      <c r="K35" s="10">
        <f t="shared" si="27"/>
        <v>4362.5</v>
      </c>
      <c r="L35" s="10">
        <v>174.5</v>
      </c>
      <c r="M35" s="10">
        <f>SUM(K35-J35)-20</f>
        <v>-931.25</v>
      </c>
      <c r="N35" s="12">
        <f t="shared" si="28"/>
        <v>523.74999999999977</v>
      </c>
      <c r="O35" s="12">
        <f t="shared" si="29"/>
        <v>1047.4999999999995</v>
      </c>
      <c r="P35" s="12">
        <f t="shared" si="30"/>
        <v>1571.2499999999991</v>
      </c>
      <c r="Q35" s="4">
        <v>44916</v>
      </c>
      <c r="R35" s="4">
        <v>44916</v>
      </c>
    </row>
    <row r="36" spans="1:18" x14ac:dyDescent="0.35">
      <c r="C36" s="1"/>
      <c r="M36" s="10">
        <f>SUM(M2:M35)-3600</f>
        <v>7532.6000000000022</v>
      </c>
    </row>
    <row r="37" spans="1:18" x14ac:dyDescent="0.35">
      <c r="C37" s="1"/>
    </row>
    <row r="38" spans="1:18" x14ac:dyDescent="0.35">
      <c r="C38" s="1"/>
    </row>
    <row r="39" spans="1:18" x14ac:dyDescent="0.35">
      <c r="C39" s="1"/>
    </row>
    <row r="40" spans="1:18" x14ac:dyDescent="0.35">
      <c r="C40" s="1"/>
    </row>
    <row r="41" spans="1:18" x14ac:dyDescent="0.35">
      <c r="C41" s="1"/>
    </row>
    <row r="42" spans="1:18" x14ac:dyDescent="0.35">
      <c r="C42" s="1"/>
    </row>
    <row r="43" spans="1:18" x14ac:dyDescent="0.35">
      <c r="C43" s="1"/>
    </row>
    <row r="44" spans="1:18" x14ac:dyDescent="0.35">
      <c r="C44" s="1"/>
    </row>
    <row r="45" spans="1:18" x14ac:dyDescent="0.35">
      <c r="C45" s="1"/>
    </row>
    <row r="46" spans="1:18" x14ac:dyDescent="0.35">
      <c r="C46" s="1"/>
    </row>
    <row r="47" spans="1:18" x14ac:dyDescent="0.35">
      <c r="C47" s="1"/>
    </row>
    <row r="48" spans="1:18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  <row r="112" spans="3:3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</dc:creator>
  <cp:lastModifiedBy>gauta</cp:lastModifiedBy>
  <dcterms:created xsi:type="dcterms:W3CDTF">2021-09-14T18:44:48Z</dcterms:created>
  <dcterms:modified xsi:type="dcterms:W3CDTF">2023-02-07T04:06:56Z</dcterms:modified>
</cp:coreProperties>
</file>