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Windows.old\Users\Nadir\Desktop\AQskill\End to End Data Analysis Projects with Microsoft Excel\Workings\"/>
    </mc:Choice>
  </mc:AlternateContent>
  <xr:revisionPtr revIDLastSave="0" documentId="13_ncr:1_{94019C78-6BBA-43C0-98E2-814242646B80}" xr6:coauthVersionLast="47" xr6:coauthVersionMax="47" xr10:uidLastSave="{00000000-0000-0000-0000-000000000000}"/>
  <bookViews>
    <workbookView xWindow="10140" yWindow="0" windowWidth="10455" windowHeight="10905" activeTab="1" xr2:uid="{3D0B1639-0178-4B8B-A95D-EC195C139D2D}"/>
  </bookViews>
  <sheets>
    <sheet name="Support" sheetId="5" r:id="rId1"/>
    <sheet name="Part 1 (2)" sheetId="4" r:id="rId2"/>
    <sheet name="Part 1" sheetId="3" r:id="rId3"/>
    <sheet name="Part 2" sheetId="2" r:id="rId4"/>
  </sheets>
  <calcPr calcId="191029"/>
  <pivotCaches>
    <pivotCache cacheId="1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4" l="1"/>
  <c r="F20" i="4"/>
  <c r="G20" i="4"/>
  <c r="H20" i="4"/>
  <c r="I20" i="4"/>
  <c r="J20" i="4"/>
  <c r="D20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2" i="4"/>
  <c r="O6" i="4"/>
  <c r="O9" i="4"/>
  <c r="O5" i="4"/>
  <c r="O10" i="4"/>
  <c r="O11" i="4"/>
  <c r="O8" i="4"/>
  <c r="O15" i="4"/>
  <c r="O3" i="4"/>
  <c r="O13" i="4"/>
  <c r="O16" i="4"/>
  <c r="O7" i="4"/>
  <c r="O12" i="4"/>
  <c r="O14" i="4"/>
  <c r="O2" i="4"/>
  <c r="O17" i="4"/>
  <c r="O4" i="4"/>
  <c r="N6" i="4"/>
  <c r="N9" i="4"/>
  <c r="N5" i="4"/>
  <c r="N10" i="4"/>
  <c r="N11" i="4"/>
  <c r="N8" i="4"/>
  <c r="N15" i="4"/>
  <c r="N3" i="4"/>
  <c r="N13" i="4"/>
  <c r="N16" i="4"/>
  <c r="N7" i="4"/>
  <c r="N12" i="4"/>
  <c r="N14" i="4"/>
  <c r="N2" i="4"/>
  <c r="N17" i="4"/>
  <c r="N4" i="4"/>
  <c r="M6" i="4"/>
  <c r="M9" i="4"/>
  <c r="M5" i="4"/>
  <c r="M10" i="4"/>
  <c r="M11" i="4"/>
  <c r="M8" i="4"/>
  <c r="M15" i="4"/>
  <c r="M3" i="4"/>
  <c r="M13" i="4"/>
  <c r="M16" i="4"/>
  <c r="M7" i="4"/>
  <c r="M12" i="4"/>
  <c r="M14" i="4"/>
  <c r="M2" i="4"/>
  <c r="M17" i="4"/>
  <c r="M4" i="4"/>
  <c r="L6" i="4"/>
  <c r="L9" i="4"/>
  <c r="L5" i="4"/>
  <c r="L10" i="4"/>
  <c r="L11" i="4"/>
  <c r="L8" i="4"/>
  <c r="L15" i="4"/>
  <c r="L3" i="4"/>
  <c r="L13" i="4"/>
  <c r="L16" i="4"/>
  <c r="L7" i="4"/>
  <c r="L12" i="4"/>
  <c r="L14" i="4"/>
  <c r="L2" i="4"/>
  <c r="L17" i="4"/>
  <c r="L4" i="4"/>
  <c r="K6" i="4"/>
  <c r="P6" i="4" s="1"/>
  <c r="K9" i="4"/>
  <c r="P9" i="4" s="1"/>
  <c r="K5" i="4"/>
  <c r="P5" i="4" s="1"/>
  <c r="K10" i="4"/>
  <c r="P10" i="4" s="1"/>
  <c r="K11" i="4"/>
  <c r="P11" i="4" s="1"/>
  <c r="K8" i="4"/>
  <c r="P8" i="4" s="1"/>
  <c r="K15" i="4"/>
  <c r="P15" i="4" s="1"/>
  <c r="K3" i="4"/>
  <c r="P3" i="4" s="1"/>
  <c r="K13" i="4"/>
  <c r="P13" i="4" s="1"/>
  <c r="K16" i="4"/>
  <c r="P16" i="4" s="1"/>
  <c r="K7" i="4"/>
  <c r="P7" i="4" s="1"/>
  <c r="K12" i="4"/>
  <c r="P12" i="4" s="1"/>
  <c r="K14" i="4"/>
  <c r="P14" i="4" s="1"/>
  <c r="K2" i="4"/>
  <c r="P2" i="4" s="1"/>
  <c r="K17" i="4"/>
  <c r="P17" i="4" s="1"/>
  <c r="K4" i="4"/>
  <c r="P4" i="4" s="1"/>
</calcChain>
</file>

<file path=xl/sharedStrings.xml><?xml version="1.0" encoding="utf-8"?>
<sst xmlns="http://schemas.openxmlformats.org/spreadsheetml/2006/main" count="162" uniqueCount="48">
  <si>
    <t>MOVIE</t>
  </si>
  <si>
    <t>Batman Forever</t>
  </si>
  <si>
    <t>Independence Day</t>
  </si>
  <si>
    <t>Men in Black</t>
  </si>
  <si>
    <t>Titanic</t>
  </si>
  <si>
    <t>Star Wars Ep. I: The Phantom Menace</t>
  </si>
  <si>
    <t>How the Grinch Stole Christmas</t>
  </si>
  <si>
    <t>Harry Potter and the Sorcerer’s Stone</t>
  </si>
  <si>
    <t>Spider-Man</t>
  </si>
  <si>
    <t>Finding Nemo</t>
  </si>
  <si>
    <t>Shrek 2</t>
  </si>
  <si>
    <t>Star Wars Ep. III: Revenge of the Sith</t>
  </si>
  <si>
    <t>Pirates of the Caribbean: Dead Man’s Chest</t>
  </si>
  <si>
    <t>Spider-Man 3</t>
  </si>
  <si>
    <t>The Dark Knight</t>
  </si>
  <si>
    <t>Transformers: Revenge of the Fallen</t>
  </si>
  <si>
    <t>Toy Story 3</t>
  </si>
  <si>
    <t>GENRE</t>
  </si>
  <si>
    <t>Drama</t>
  </si>
  <si>
    <t>Adventure</t>
  </si>
  <si>
    <t>Action</t>
  </si>
  <si>
    <t>DISTRIBUTOR</t>
  </si>
  <si>
    <t>Warner Bros.</t>
  </si>
  <si>
    <t>20th Century Fox</t>
  </si>
  <si>
    <t>Sony Pictures</t>
  </si>
  <si>
    <t>Paramount Pictures</t>
  </si>
  <si>
    <t>Universal</t>
  </si>
  <si>
    <t>Walt Disney</t>
  </si>
  <si>
    <t>Dreamworks SKG</t>
  </si>
  <si>
    <t>Jul-21</t>
  </si>
  <si>
    <t>Aug-21</t>
  </si>
  <si>
    <t>Sep-21</t>
  </si>
  <si>
    <t>Oct-21</t>
  </si>
  <si>
    <t>Nov-21</t>
  </si>
  <si>
    <t>Dec-21</t>
  </si>
  <si>
    <t>Jan-22</t>
  </si>
  <si>
    <t>Total</t>
  </si>
  <si>
    <t>Movie</t>
  </si>
  <si>
    <t>Genre</t>
  </si>
  <si>
    <t>Average</t>
  </si>
  <si>
    <t>Min</t>
  </si>
  <si>
    <t>Max</t>
  </si>
  <si>
    <t>MoM</t>
  </si>
  <si>
    <t>Average Status</t>
  </si>
  <si>
    <t>Distributor</t>
  </si>
  <si>
    <t>Grand Total</t>
  </si>
  <si>
    <t>Sum of Total</t>
  </si>
  <si>
    <t>Sum of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</si>
</sst>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7" fontId="0" fillId="0" borderId="0" xfId="0" applyNumberFormat="1"/>
    <xf numFmtId="0" fontId="0" fillId="0" borderId="0" xfId="0" applyBorder="1"/>
    <xf numFmtId="9" fontId="0" fillId="0" borderId="0" xfId="1" applyFont="1"/>
    <xf numFmtId="0" fontId="0" fillId="0" borderId="0" xfId="0" pivotButton="1"/>
    <xf numFmtId="0" fontId="0" fillId="0" borderId="0" xfId="0" applyNumberFormat="1"/>
  </cellXfs>
  <cellStyles count="2">
    <cellStyle name="Normal" xfId="0" builtinId="0"/>
    <cellStyle name="Percent" xfId="1" builtinId="5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[18. UK Excel Assessment for Data Analyst Role.xlsx]Support!PivotTable2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SUM</a:t>
            </a:r>
            <a:r>
              <a:rPr lang="en-US" b="1" baseline="0"/>
              <a:t> OF TOTAL BY MOVIE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Support!$G$3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Support!$F$4:$F$20</c:f>
              <c:strCache>
                <c:ptCount val="16"/>
                <c:pt idx="0">
                  <c:v>Spider-Man</c:v>
                </c:pt>
                <c:pt idx="1">
                  <c:v>Star Wars Ep. III: Revenge of the Sith</c:v>
                </c:pt>
                <c:pt idx="2">
                  <c:v>Toy Story 3</c:v>
                </c:pt>
                <c:pt idx="3">
                  <c:v>The Dark Knight</c:v>
                </c:pt>
                <c:pt idx="4">
                  <c:v>Shrek 2</c:v>
                </c:pt>
                <c:pt idx="5">
                  <c:v>Spider-Man 3</c:v>
                </c:pt>
                <c:pt idx="6">
                  <c:v>How the Grinch Stole Christmas</c:v>
                </c:pt>
                <c:pt idx="7">
                  <c:v>Star Wars Ep. I: The Phantom Menace</c:v>
                </c:pt>
                <c:pt idx="8">
                  <c:v>Men in Black</c:v>
                </c:pt>
                <c:pt idx="9">
                  <c:v>Harry Potter and the Sorcerer’s Stone</c:v>
                </c:pt>
                <c:pt idx="10">
                  <c:v>Pirates of the Caribbean: Dead Man’s Chest</c:v>
                </c:pt>
                <c:pt idx="11">
                  <c:v>Independence Day</c:v>
                </c:pt>
                <c:pt idx="12">
                  <c:v>Titanic</c:v>
                </c:pt>
                <c:pt idx="13">
                  <c:v>Batman Forever</c:v>
                </c:pt>
                <c:pt idx="14">
                  <c:v>Finding Nemo</c:v>
                </c:pt>
                <c:pt idx="15">
                  <c:v>Transformers: Revenge of the Fallen</c:v>
                </c:pt>
              </c:strCache>
            </c:strRef>
          </c:cat>
          <c:val>
            <c:numRef>
              <c:f>Support!$G$4:$G$20</c:f>
              <c:numCache>
                <c:formatCode>General</c:formatCode>
                <c:ptCount val="16"/>
                <c:pt idx="0">
                  <c:v>8722</c:v>
                </c:pt>
                <c:pt idx="1">
                  <c:v>8722</c:v>
                </c:pt>
                <c:pt idx="2">
                  <c:v>8722</c:v>
                </c:pt>
                <c:pt idx="3">
                  <c:v>8767</c:v>
                </c:pt>
                <c:pt idx="4">
                  <c:v>8877</c:v>
                </c:pt>
                <c:pt idx="5">
                  <c:v>8897</c:v>
                </c:pt>
                <c:pt idx="6">
                  <c:v>9117</c:v>
                </c:pt>
                <c:pt idx="7">
                  <c:v>10767</c:v>
                </c:pt>
                <c:pt idx="8">
                  <c:v>22657</c:v>
                </c:pt>
                <c:pt idx="9">
                  <c:v>38707</c:v>
                </c:pt>
                <c:pt idx="10">
                  <c:v>44797</c:v>
                </c:pt>
                <c:pt idx="11">
                  <c:v>55927</c:v>
                </c:pt>
                <c:pt idx="12">
                  <c:v>731267</c:v>
                </c:pt>
                <c:pt idx="13">
                  <c:v>2240742</c:v>
                </c:pt>
                <c:pt idx="14">
                  <c:v>4507412</c:v>
                </c:pt>
                <c:pt idx="15">
                  <c:v>7591992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2-467A-9E9F-50FD345CBF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03882287"/>
        <c:axId val="2003873647"/>
      </c:barChart>
      <c:catAx>
        <c:axId val="2003882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03873647"/>
        <c:crosses val="autoZero"/>
        <c:auto val="1"/>
        <c:lblAlgn val="ctr"/>
        <c:lblOffset val="100"/>
        <c:noMultiLvlLbl val="0"/>
      </c:catAx>
      <c:valAx>
        <c:axId val="200387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0388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[18. UK Excel Assessment for Data Analyst Role.xlsx]Support!PivotTable3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OF VALUES BY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Support!$K$3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Support!$J$4:$J$7</c:f>
              <c:strCache>
                <c:ptCount val="3"/>
                <c:pt idx="0">
                  <c:v>Action</c:v>
                </c:pt>
                <c:pt idx="1">
                  <c:v>Adventure</c:v>
                </c:pt>
                <c:pt idx="2">
                  <c:v>Drama</c:v>
                </c:pt>
              </c:strCache>
            </c:strRef>
          </c:cat>
          <c:val>
            <c:numRef>
              <c:f>Support!$K$4:$K$7</c:f>
              <c:numCache>
                <c:formatCode>General</c:formatCode>
                <c:ptCount val="3"/>
                <c:pt idx="0">
                  <c:v>1093461.857142857</c:v>
                </c:pt>
                <c:pt idx="1">
                  <c:v>773016.71428571432</c:v>
                </c:pt>
                <c:pt idx="2">
                  <c:v>320106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8-4DC3-9AA4-428D5A4865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3898607"/>
        <c:axId val="2003908207"/>
      </c:barChart>
      <c:catAx>
        <c:axId val="200389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03908207"/>
        <c:crosses val="autoZero"/>
        <c:auto val="1"/>
        <c:lblAlgn val="ctr"/>
        <c:lblOffset val="100"/>
        <c:noMultiLvlLbl val="0"/>
      </c:catAx>
      <c:valAx>
        <c:axId val="200390820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Average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crossAx val="200389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[18. UK Excel Assessment for Data Analyst Role.xlsx]Support!PivotTable4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</a:t>
            </a:r>
            <a:r>
              <a:rPr lang="en-US" b="1" baseline="0"/>
              <a:t> OF VALUES BY DISTRIBUTOR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105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Support!$O$3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Support!$N$4:$N$11</c:f>
              <c:strCache>
                <c:ptCount val="7"/>
                <c:pt idx="0">
                  <c:v>20th Century Fox</c:v>
                </c:pt>
                <c:pt idx="1">
                  <c:v>Dreamworks SKG</c:v>
                </c:pt>
                <c:pt idx="2">
                  <c:v>Paramount Pictures</c:v>
                </c:pt>
                <c:pt idx="3">
                  <c:v>Sony Pictures</c:v>
                </c:pt>
                <c:pt idx="4">
                  <c:v>Universal</c:v>
                </c:pt>
                <c:pt idx="5">
                  <c:v>Walt Disney</c:v>
                </c:pt>
                <c:pt idx="6">
                  <c:v>Warner Bros.</c:v>
                </c:pt>
              </c:strCache>
            </c:strRef>
          </c:cat>
          <c:val>
            <c:numRef>
              <c:f>Support!$O$4:$O$11</c:f>
              <c:numCache>
                <c:formatCode>General</c:formatCode>
                <c:ptCount val="7"/>
                <c:pt idx="0">
                  <c:v>10773.714285714286</c:v>
                </c:pt>
                <c:pt idx="1">
                  <c:v>1268.1428571428571</c:v>
                </c:pt>
                <c:pt idx="2">
                  <c:v>1189037</c:v>
                </c:pt>
                <c:pt idx="3">
                  <c:v>5753.7142857142862</c:v>
                </c:pt>
                <c:pt idx="4">
                  <c:v>1302.4285714285713</c:v>
                </c:pt>
                <c:pt idx="5">
                  <c:v>651561.57142857148</c:v>
                </c:pt>
                <c:pt idx="6">
                  <c:v>326888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A-4BCF-9B4B-7C0358F778A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21</xdr:row>
      <xdr:rowOff>9525</xdr:rowOff>
    </xdr:from>
    <xdr:to>
      <xdr:col>6</xdr:col>
      <xdr:colOff>609606</xdr:colOff>
      <xdr:row>39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C2EF8A-C4C8-20FD-0E60-B530E9127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452437</xdr:colOff>
      <xdr:row>20</xdr:row>
      <xdr:rowOff>185737</xdr:rowOff>
    </xdr:from>
    <xdr:to>
      <xdr:col>13</xdr:col>
      <xdr:colOff>833437</xdr:colOff>
      <xdr:row>35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6F3018-FDC6-C93C-F96B-D157E6B15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1195387</xdr:colOff>
      <xdr:row>21</xdr:row>
      <xdr:rowOff>4762</xdr:rowOff>
    </xdr:from>
    <xdr:to>
      <xdr:col>20</xdr:col>
      <xdr:colOff>481012</xdr:colOff>
      <xdr:row>35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F4560B-C561-B8F0-622B-CC00A353B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DIR ABDULHADI" refreshedDate="45951.848908564818" createdVersion="8" refreshedVersion="8" minRefreshableVersion="3" recordCount="19" xr:uid="{33D3B60A-994B-47D4-A276-A6F36D87DDB0}">
  <cacheSource type="worksheet">
    <worksheetSource name="Table1"/>
  </cacheSource>
  <cacheFields count="16">
    <cacheField name="Movie" numFmtId="0">
      <sharedItems containsBlank="1" count="17">
        <s v="Transformers: Revenge of the Fallen"/>
        <s v="Finding Nemo"/>
        <s v="Batman Forever"/>
        <s v="Titanic"/>
        <s v="Independence Day"/>
        <s v="Pirates of the Caribbean: Dead Man’s Chest"/>
        <s v="Harry Potter and the Sorcerer’s Stone"/>
        <s v="Men in Black"/>
        <s v="Star Wars Ep. I: The Phantom Menace"/>
        <s v="How the Grinch Stole Christmas"/>
        <s v="Spider-Man 3"/>
        <s v="Shrek 2"/>
        <s v="The Dark Knight"/>
        <s v="Spider-Man"/>
        <s v="Star Wars Ep. III: Revenge of the Sith"/>
        <s v="Toy Story 3"/>
        <m/>
      </sharedItems>
    </cacheField>
    <cacheField name="Distributor" numFmtId="0">
      <sharedItems containsBlank="1" count="8">
        <s v="Paramount Pictures"/>
        <s v="Walt Disney"/>
        <s v="Warner Bros."/>
        <s v="20th Century Fox"/>
        <s v="Sony Pictures"/>
        <s v="Universal"/>
        <s v="Dreamworks SKG"/>
        <m/>
      </sharedItems>
    </cacheField>
    <cacheField name="Genre" numFmtId="0">
      <sharedItems containsBlank="1" count="4">
        <s v="Action"/>
        <s v="Adventure"/>
        <s v="Drama"/>
        <m/>
      </sharedItems>
    </cacheField>
    <cacheField name="Jul-21" numFmtId="0">
      <sharedItems containsString="0" containsBlank="1" containsNumber="1" containsInteger="1" minValue="1246" maxValue="908851"/>
    </cacheField>
    <cacheField name="Aug-21" numFmtId="0">
      <sharedItems containsString="0" containsBlank="1" containsNumber="1" containsInteger="1" minValue="1246" maxValue="953741"/>
    </cacheField>
    <cacheField name="Sep-21" numFmtId="0">
      <sharedItems containsString="0" containsBlank="1" containsNumber="1" containsInteger="1" minValue="1246" maxValue="924366"/>
    </cacheField>
    <cacheField name="Oct-21" numFmtId="0">
      <sharedItems containsString="0" containsBlank="1" containsNumber="1" containsInteger="1" minValue="1246" maxValue="907576"/>
    </cacheField>
    <cacheField name="Nov-21" numFmtId="0">
      <sharedItems containsString="0" containsBlank="1" containsNumber="1" containsInteger="1" minValue="1246" maxValue="945771"/>
    </cacheField>
    <cacheField name="Dec-21" numFmtId="0">
      <sharedItems containsString="0" containsBlank="1" containsNumber="1" containsInteger="1" minValue="1246" maxValue="1928656"/>
    </cacheField>
    <cacheField name="Jan-22" numFmtId="0">
      <sharedItems containsString="0" containsBlank="1" containsNumber="1" containsInteger="1" minValue="1246" maxValue="1023031"/>
    </cacheField>
    <cacheField name="Total" numFmtId="0">
      <sharedItems containsString="0" containsBlank="1" containsNumber="1" containsInteger="1" minValue="8722" maxValue="7591992"/>
    </cacheField>
    <cacheField name="Average" numFmtId="0">
      <sharedItems containsString="0" containsBlank="1" containsNumber="1" minValue="1246" maxValue="1084570.2857142857"/>
    </cacheField>
    <cacheField name="Min" numFmtId="0">
      <sharedItems containsString="0" containsBlank="1" containsNumber="1" containsInteger="1" minValue="1246" maxValue="907576"/>
    </cacheField>
    <cacheField name="Max" numFmtId="0">
      <sharedItems containsString="0" containsBlank="1" containsNumber="1" containsInteger="1" minValue="1246" maxValue="1928656"/>
    </cacheField>
    <cacheField name="MoM" numFmtId="9">
      <sharedItems containsString="0" containsBlank="1" containsNumber="1" minValue="-0.49047717434747562" maxValue="3.6115569823434994E-2"/>
    </cacheField>
    <cacheField name="Average 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x v="0"/>
    <x v="0"/>
    <n v="908851"/>
    <n v="953741"/>
    <n v="924366"/>
    <n v="907576"/>
    <n v="945771"/>
    <n v="1928656"/>
    <n v="1023031"/>
    <n v="7591992"/>
    <n v="1084570.2857142857"/>
    <n v="907576"/>
    <n v="1928656"/>
    <n v="-0.46956274213752996"/>
    <s v="Above Average"/>
  </r>
  <r>
    <x v="1"/>
    <x v="1"/>
    <x v="1"/>
    <n v="544951"/>
    <n v="576636"/>
    <n v="564851"/>
    <n v="516416"/>
    <n v="558496"/>
    <n v="1139066"/>
    <n v="606996"/>
    <n v="4507412"/>
    <n v="643916"/>
    <n v="516416"/>
    <n v="1139066"/>
    <n v="-0.46711077321243899"/>
    <s v="Above Average"/>
  </r>
  <r>
    <x v="2"/>
    <x v="2"/>
    <x v="2"/>
    <n v="259311"/>
    <n v="263611"/>
    <n v="263801"/>
    <n v="279256"/>
    <n v="283426"/>
    <n v="590476"/>
    <n v="300861"/>
    <n v="2240742"/>
    <n v="320106"/>
    <n v="259311"/>
    <n v="590476"/>
    <n v="-0.49047717434747562"/>
    <s v="Above Average"/>
  </r>
  <r>
    <x v="3"/>
    <x v="0"/>
    <x v="1"/>
    <n v="81641"/>
    <n v="86581"/>
    <n v="78091"/>
    <n v="92076"/>
    <n v="94381"/>
    <n v="187256"/>
    <n v="111241"/>
    <n v="731267"/>
    <n v="104466.71428571429"/>
    <n v="78091"/>
    <n v="187256"/>
    <n v="-0.40594159866706542"/>
    <s v="Above Average"/>
  </r>
  <r>
    <x v="4"/>
    <x v="3"/>
    <x v="1"/>
    <n v="14506"/>
    <n v="18876"/>
    <n v="8641"/>
    <n v="5236"/>
    <n v="5066"/>
    <n v="2286"/>
    <n v="1316"/>
    <n v="55927"/>
    <n v="7989.5714285714284"/>
    <n v="1316"/>
    <n v="18876"/>
    <n v="-0.42432195975503062"/>
    <s v="Below Average"/>
  </r>
  <r>
    <x v="5"/>
    <x v="1"/>
    <x v="0"/>
    <n v="5746"/>
    <n v="5816"/>
    <n v="5836"/>
    <n v="5671"/>
    <n v="5841"/>
    <n v="10066"/>
    <n v="5821"/>
    <n v="44797"/>
    <n v="6399.5714285714284"/>
    <n v="5671"/>
    <n v="10066"/>
    <n v="-0.42171666997814422"/>
    <s v="Below Average"/>
  </r>
  <r>
    <x v="6"/>
    <x v="2"/>
    <x v="1"/>
    <n v="7586"/>
    <n v="7081"/>
    <n v="8006"/>
    <n v="12296"/>
    <n v="1246"/>
    <n v="1246"/>
    <n v="1246"/>
    <n v="38707"/>
    <n v="5529.5714285714284"/>
    <n v="1246"/>
    <n v="12296"/>
    <n v="0"/>
    <s v="Below Average"/>
  </r>
  <r>
    <x v="7"/>
    <x v="4"/>
    <x v="1"/>
    <n v="2251"/>
    <n v="2286"/>
    <n v="2286"/>
    <n v="3756"/>
    <n v="4451"/>
    <n v="4956"/>
    <n v="2671"/>
    <n v="22657"/>
    <n v="3236.7142857142858"/>
    <n v="2251"/>
    <n v="4956"/>
    <n v="-0.46105730427764324"/>
    <s v="Below Average"/>
  </r>
  <r>
    <x v="8"/>
    <x v="3"/>
    <x v="1"/>
    <n v="1506"/>
    <n v="1501"/>
    <n v="1501"/>
    <n v="1516"/>
    <n v="1501"/>
    <n v="1746"/>
    <n v="1496"/>
    <n v="10767"/>
    <n v="1538.1428571428571"/>
    <n v="1496"/>
    <n v="1746"/>
    <n v="-0.14318442153493699"/>
    <s v="Below Average"/>
  </r>
  <r>
    <x v="9"/>
    <x v="5"/>
    <x v="1"/>
    <n v="1296"/>
    <n v="1296"/>
    <n v="1296"/>
    <n v="1291"/>
    <n v="1296"/>
    <n v="1346"/>
    <n v="1296"/>
    <n v="9117"/>
    <n v="1302.4285714285713"/>
    <n v="1291"/>
    <n v="1346"/>
    <n v="-3.7147102526002972E-2"/>
    <s v="Below Average"/>
  </r>
  <r>
    <x v="10"/>
    <x v="4"/>
    <x v="1"/>
    <n v="1246"/>
    <n v="1246"/>
    <n v="1246"/>
    <n v="1251"/>
    <n v="1256"/>
    <n v="1396"/>
    <n v="1256"/>
    <n v="8897"/>
    <n v="1271"/>
    <n v="1246"/>
    <n v="1396"/>
    <n v="-0.10028653295128939"/>
    <s v="Below Average"/>
  </r>
  <r>
    <x v="11"/>
    <x v="6"/>
    <x v="1"/>
    <n v="1271"/>
    <n v="1271"/>
    <n v="1271"/>
    <n v="1271"/>
    <n v="1271"/>
    <n v="1276"/>
    <n v="1246"/>
    <n v="8877"/>
    <n v="1268.1428571428571"/>
    <n v="1246"/>
    <n v="1276"/>
    <n v="-2.3510971786833857E-2"/>
    <s v="Below Average"/>
  </r>
  <r>
    <x v="12"/>
    <x v="2"/>
    <x v="1"/>
    <n v="1246"/>
    <n v="1246"/>
    <n v="1246"/>
    <n v="1246"/>
    <n v="1246"/>
    <n v="1246"/>
    <n v="1291"/>
    <n v="8767"/>
    <n v="1252.4285714285713"/>
    <n v="1246"/>
    <n v="1291"/>
    <n v="3.6115569823434994E-2"/>
    <s v="Below Average"/>
  </r>
  <r>
    <x v="13"/>
    <x v="4"/>
    <x v="1"/>
    <n v="1246"/>
    <n v="1246"/>
    <n v="1246"/>
    <n v="1246"/>
    <n v="1246"/>
    <n v="1246"/>
    <n v="1246"/>
    <n v="8722"/>
    <n v="1246"/>
    <n v="1246"/>
    <n v="1246"/>
    <n v="0"/>
    <s v="Below Average"/>
  </r>
  <r>
    <x v="14"/>
    <x v="3"/>
    <x v="0"/>
    <n v="1246"/>
    <n v="1246"/>
    <n v="1246"/>
    <n v="1246"/>
    <n v="1246"/>
    <n v="1246"/>
    <n v="1246"/>
    <n v="8722"/>
    <n v="1246"/>
    <n v="1246"/>
    <n v="1246"/>
    <n v="0"/>
    <s v="Below Average"/>
  </r>
  <r>
    <x v="15"/>
    <x v="1"/>
    <x v="0"/>
    <n v="1246"/>
    <n v="1246"/>
    <n v="1246"/>
    <n v="1246"/>
    <n v="1246"/>
    <n v="1246"/>
    <n v="1246"/>
    <n v="8722"/>
    <n v="1246"/>
    <n v="1246"/>
    <n v="1246"/>
    <n v="0"/>
    <s v="Below Average"/>
  </r>
  <r>
    <x v="16"/>
    <x v="7"/>
    <x v="3"/>
    <m/>
    <m/>
    <m/>
    <m/>
    <m/>
    <m/>
    <m/>
    <m/>
    <m/>
    <m/>
    <m/>
    <m/>
    <m/>
  </r>
  <r>
    <x v="16"/>
    <x v="7"/>
    <x v="3"/>
    <m/>
    <m/>
    <m/>
    <m/>
    <m/>
    <m/>
    <m/>
    <m/>
    <m/>
    <m/>
    <m/>
    <m/>
    <m/>
  </r>
  <r>
    <x v="16"/>
    <x v="7"/>
    <x v="3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7D27C3-2059-4C79-8192-717828485FDE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N3:O11" firstHeaderRow="1" firstDataRow="1" firstDataCol="1"/>
  <pivotFields count="16">
    <pivotField compact="0" outline="0" showAll="0">
      <items count="18">
        <item x="2"/>
        <item x="1"/>
        <item x="6"/>
        <item x="9"/>
        <item x="4"/>
        <item x="7"/>
        <item x="5"/>
        <item x="11"/>
        <item x="13"/>
        <item x="10"/>
        <item x="8"/>
        <item x="14"/>
        <item x="12"/>
        <item x="3"/>
        <item x="15"/>
        <item x="0"/>
        <item h="1" x="16"/>
        <item t="default"/>
      </items>
    </pivotField>
    <pivotField axis="axisRow" compact="0" outline="0" showAll="0">
      <items count="9">
        <item x="3"/>
        <item x="6"/>
        <item x="0"/>
        <item x="4"/>
        <item x="5"/>
        <item x="1"/>
        <item x="2"/>
        <item h="1" x="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verage" fld="1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345719-3A41-49DA-9B05-32865E47B1D9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J3:K7" firstHeaderRow="1" firstDataRow="1" firstDataCol="1"/>
  <pivotFields count="16">
    <pivotField compact="0" outline="0" showAll="0">
      <items count="18">
        <item x="2"/>
        <item x="1"/>
        <item x="6"/>
        <item x="9"/>
        <item x="4"/>
        <item x="7"/>
        <item x="5"/>
        <item x="11"/>
        <item x="13"/>
        <item x="10"/>
        <item x="8"/>
        <item x="14"/>
        <item x="12"/>
        <item x="3"/>
        <item x="15"/>
        <item x="0"/>
        <item h="1" x="16"/>
        <item t="default"/>
      </items>
    </pivotField>
    <pivotField compact="0" outline="0" showAll="0">
      <items count="9">
        <item x="3"/>
        <item x="6"/>
        <item x="0"/>
        <item x="4"/>
        <item x="5"/>
        <item x="1"/>
        <item x="2"/>
        <item h="1" x="7"/>
        <item t="default"/>
      </items>
    </pivotField>
    <pivotField axis="axisRow" compact="0" outline="0" showAll="0">
      <items count="5">
        <item x="0"/>
        <item x="1"/>
        <item x="2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verage" fld="1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CBF560-48F7-48EF-AC35-A98E29F13DEB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F3:G20" firstHeaderRow="1" firstDataRow="1" firstDataCol="1"/>
  <pivotFields count="16">
    <pivotField axis="axisRow" compact="0" outline="0" showAll="0" sortType="ascending">
      <items count="18">
        <item x="2"/>
        <item x="1"/>
        <item x="6"/>
        <item x="9"/>
        <item x="4"/>
        <item x="7"/>
        <item x="5"/>
        <item x="11"/>
        <item x="13"/>
        <item x="10"/>
        <item x="8"/>
        <item x="14"/>
        <item x="12"/>
        <item x="3"/>
        <item x="15"/>
        <item x="0"/>
        <item h="1"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9">
        <item x="3"/>
        <item x="6"/>
        <item x="0"/>
        <item x="4"/>
        <item x="5"/>
        <item x="1"/>
        <item x="2"/>
        <item h="1" x="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17">
    <i>
      <x v="8"/>
    </i>
    <i>
      <x v="11"/>
    </i>
    <i>
      <x v="14"/>
    </i>
    <i>
      <x v="12"/>
    </i>
    <i>
      <x v="7"/>
    </i>
    <i>
      <x v="9"/>
    </i>
    <i>
      <x v="3"/>
    </i>
    <i>
      <x v="10"/>
    </i>
    <i>
      <x v="5"/>
    </i>
    <i>
      <x v="2"/>
    </i>
    <i>
      <x v="6"/>
    </i>
    <i>
      <x v="4"/>
    </i>
    <i>
      <x v="13"/>
    </i>
    <i>
      <x/>
    </i>
    <i>
      <x v="1"/>
    </i>
    <i>
      <x v="15"/>
    </i>
    <i t="grand">
      <x/>
    </i>
  </rowItems>
  <colItems count="1">
    <i/>
  </colItems>
  <dataFields count="1">
    <dataField name="Sum of Total" fld="1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FF9F8A-58EE-41FE-BAF2-FFF6C2777EE0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11" firstHeaderRow="0" firstDataRow="1" firstDataCol="1"/>
  <pivotFields count="16">
    <pivotField compact="0" outline="0" showAll="0"/>
    <pivotField axis="axisRow" compact="0" outline="0" showAll="0">
      <items count="9">
        <item x="3"/>
        <item x="6"/>
        <item x="0"/>
        <item x="4"/>
        <item x="5"/>
        <item x="1"/>
        <item x="2"/>
        <item h="1" x="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" fld="10" baseField="0" baseItem="0"/>
    <dataField name="Sum of Average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4C00FE-CA29-4B54-B04E-3AFB0467D926}" name="Table1" displayName="Table1" ref="A1:P20" totalsRowShown="0" headerRowDxfId="2">
  <autoFilter ref="A1:P20" xr:uid="{054C00FE-CA29-4B54-B04E-3AFB0467D926}"/>
  <sortState xmlns:xlrd2="http://schemas.microsoft.com/office/spreadsheetml/2017/richdata2" ref="A2:O20">
    <sortCondition descending="1" ref="K3:K20"/>
  </sortState>
  <tableColumns count="16">
    <tableColumn id="1" xr3:uid="{ECE01ABF-FEA7-4A16-8E7A-02B00FE16309}" name="Movie"/>
    <tableColumn id="16" xr3:uid="{7A3989DF-3D22-431C-B035-02D70661E700}" name="Distributor">
      <calculatedColumnFormula>VLOOKUP(Table1[[#This Row],[Movie]],'Part 2'!$A$2:$B$17,2,0)</calculatedColumnFormula>
    </tableColumn>
    <tableColumn id="2" xr3:uid="{36E23D9A-15F5-4328-8CBA-1E5C447787B1}" name="Genre"/>
    <tableColumn id="3" xr3:uid="{49F700F9-3BE2-4780-8BE8-E80D7E6DB6B7}" name="Jul-21"/>
    <tableColumn id="4" xr3:uid="{DA373C63-3F0A-46B8-B3F2-EF32240C3606}" name="Aug-21"/>
    <tableColumn id="5" xr3:uid="{955CC469-7360-4604-8BB6-391C6ADFC71C}" name="Sep-21"/>
    <tableColumn id="6" xr3:uid="{72A73147-BB48-47C3-B44B-970A5295A99B}" name="Oct-21"/>
    <tableColumn id="7" xr3:uid="{8AE8D36A-EAD8-4403-A2AE-32D8BD00691E}" name="Nov-21"/>
    <tableColumn id="8" xr3:uid="{D17F1A79-E07A-47D8-9428-0D79B0CEF9D5}" name="Dec-21"/>
    <tableColumn id="9" xr3:uid="{DE15D123-2AE0-4D00-B292-314C545D510F}" name="Jan-22"/>
    <tableColumn id="10" xr3:uid="{B451CA52-5305-4449-A7D1-4389DAA9F8ED}" name="Total">
      <calculatedColumnFormula>SUM(Table1[[#This Row],[Jul-21]:[Jan-22]])</calculatedColumnFormula>
    </tableColumn>
    <tableColumn id="11" xr3:uid="{76948514-041A-47C0-A855-C5D689D7AE9D}" name="Average">
      <calculatedColumnFormula>AVERAGE( Table1[[#This Row],[Jul-21]:[Jan-22]])</calculatedColumnFormula>
    </tableColumn>
    <tableColumn id="12" xr3:uid="{298B7F3E-0F6B-4FD6-A383-908C0CC6D0C3}" name="Min">
      <calculatedColumnFormula>MIN(Table1[[#This Row],[Jul-21]:[Jan-22]])</calculatedColumnFormula>
    </tableColumn>
    <tableColumn id="13" xr3:uid="{B6EAB436-3217-4A95-88A3-632311D90186}" name="Max">
      <calculatedColumnFormula>MAX(Table1[[#This Row],[Jul-21]:[Jan-22]])</calculatedColumnFormula>
    </tableColumn>
    <tableColumn id="14" xr3:uid="{2AB3E55C-83DF-4962-8420-DDE68AB417C7}" name="MoM">
      <calculatedColumnFormula>(Table1[[#This Row],[Jan-22]]-Table1[[#This Row],[Dec-21]])/ABS(Table1[[#This Row],[Dec-21]])</calculatedColumnFormula>
    </tableColumn>
    <tableColumn id="15" xr3:uid="{69AE0F20-B3AD-4407-95A2-5796FBB62600}" name="Average Status">
      <calculatedColumnFormula>IF(Table1[[#This Row],[Total]]&gt;AVERAGE($D$2:$J$17),"Above Average","Below Average")</calculatedColumnFormula>
    </tableColumn>
  </tableColumns>
  <tableStyleInfo name="TableStyleLight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C8633-1991-4C85-83E1-0768B4668359}">
  <dimension ref="A3:O20"/>
  <sheetViews>
    <sheetView workbookViewId="0">
      <selection activeCell="L10" sqref="L10"/>
    </sheetView>
  </sheetViews>
  <sheetFormatPr defaultRowHeight="15" x14ac:dyDescent="0.25"/>
  <cols>
    <col min="1" max="1" width="18.5703125" bestFit="1" customWidth="1"/>
    <col min="2" max="2" width="12" bestFit="1" customWidth="1"/>
    <col min="3" max="3" width="15" bestFit="1" customWidth="1"/>
    <col min="6" max="6" width="40" bestFit="1" customWidth="1"/>
    <col min="7" max="7" width="12" bestFit="1" customWidth="1"/>
    <col min="10" max="10" width="11.28515625" bestFit="1" customWidth="1"/>
    <col min="11" max="11" width="15" bestFit="1" customWidth="1"/>
    <col min="14" max="14" width="18.5703125" bestFit="1" customWidth="1"/>
    <col min="15" max="15" width="15" bestFit="1" customWidth="1"/>
  </cols>
  <sheetData>
    <row r="3" spans="1:15" x14ac:dyDescent="0.25">
      <c r="A3" s="4" t="s">
        <v>44</v>
      </c>
      <c r="B3" t="s">
        <v>46</v>
      </c>
      <c r="C3" t="s">
        <v>47</v>
      </c>
      <c r="F3" s="4" t="s">
        <v>37</v>
      </c>
      <c r="G3" t="s">
        <v>46</v>
      </c>
      <c r="J3" s="4" t="s">
        <v>38</v>
      </c>
      <c r="K3" t="s">
        <v>47</v>
      </c>
      <c r="N3" s="4" t="s">
        <v>44</v>
      </c>
      <c r="O3" t="s">
        <v>47</v>
      </c>
    </row>
    <row r="4" spans="1:15" x14ac:dyDescent="0.25">
      <c r="A4" t="s">
        <v>23</v>
      </c>
      <c r="B4" s="5">
        <v>75416</v>
      </c>
      <c r="C4" s="5">
        <v>10773.714285714286</v>
      </c>
      <c r="F4" t="s">
        <v>8</v>
      </c>
      <c r="G4" s="5">
        <v>8722</v>
      </c>
      <c r="J4" t="s">
        <v>20</v>
      </c>
      <c r="K4" s="5">
        <v>1093461.857142857</v>
      </c>
      <c r="N4" t="s">
        <v>23</v>
      </c>
      <c r="O4" s="5">
        <v>10773.714285714286</v>
      </c>
    </row>
    <row r="5" spans="1:15" x14ac:dyDescent="0.25">
      <c r="A5" t="s">
        <v>28</v>
      </c>
      <c r="B5" s="5">
        <v>8877</v>
      </c>
      <c r="C5" s="5">
        <v>1268.1428571428571</v>
      </c>
      <c r="F5" t="s">
        <v>11</v>
      </c>
      <c r="G5" s="5">
        <v>8722</v>
      </c>
      <c r="J5" t="s">
        <v>19</v>
      </c>
      <c r="K5" s="5">
        <v>773016.71428571432</v>
      </c>
      <c r="N5" t="s">
        <v>28</v>
      </c>
      <c r="O5" s="5">
        <v>1268.1428571428571</v>
      </c>
    </row>
    <row r="6" spans="1:15" x14ac:dyDescent="0.25">
      <c r="A6" t="s">
        <v>25</v>
      </c>
      <c r="B6" s="5">
        <v>8323259</v>
      </c>
      <c r="C6" s="5">
        <v>1189037</v>
      </c>
      <c r="F6" t="s">
        <v>16</v>
      </c>
      <c r="G6" s="5">
        <v>8722</v>
      </c>
      <c r="J6" t="s">
        <v>18</v>
      </c>
      <c r="K6" s="5">
        <v>320106</v>
      </c>
      <c r="N6" t="s">
        <v>25</v>
      </c>
      <c r="O6" s="5">
        <v>1189037</v>
      </c>
    </row>
    <row r="7" spans="1:15" x14ac:dyDescent="0.25">
      <c r="A7" t="s">
        <v>24</v>
      </c>
      <c r="B7" s="5">
        <v>40276</v>
      </c>
      <c r="C7" s="5">
        <v>5753.7142857142862</v>
      </c>
      <c r="F7" t="s">
        <v>14</v>
      </c>
      <c r="G7" s="5">
        <v>8767</v>
      </c>
      <c r="J7" t="s">
        <v>45</v>
      </c>
      <c r="K7" s="5">
        <v>2186584.5714285714</v>
      </c>
      <c r="N7" t="s">
        <v>24</v>
      </c>
      <c r="O7" s="5">
        <v>5753.7142857142862</v>
      </c>
    </row>
    <row r="8" spans="1:15" x14ac:dyDescent="0.25">
      <c r="A8" t="s">
        <v>26</v>
      </c>
      <c r="B8" s="5">
        <v>9117</v>
      </c>
      <c r="C8" s="5">
        <v>1302.4285714285713</v>
      </c>
      <c r="F8" t="s">
        <v>10</v>
      </c>
      <c r="G8" s="5">
        <v>8877</v>
      </c>
      <c r="N8" t="s">
        <v>26</v>
      </c>
      <c r="O8" s="5">
        <v>1302.4285714285713</v>
      </c>
    </row>
    <row r="9" spans="1:15" x14ac:dyDescent="0.25">
      <c r="A9" t="s">
        <v>27</v>
      </c>
      <c r="B9" s="5">
        <v>4560931</v>
      </c>
      <c r="C9" s="5">
        <v>651561.57142857148</v>
      </c>
      <c r="F9" t="s">
        <v>13</v>
      </c>
      <c r="G9" s="5">
        <v>8897</v>
      </c>
      <c r="N9" t="s">
        <v>27</v>
      </c>
      <c r="O9" s="5">
        <v>651561.57142857148</v>
      </c>
    </row>
    <row r="10" spans="1:15" x14ac:dyDescent="0.25">
      <c r="A10" t="s">
        <v>22</v>
      </c>
      <c r="B10" s="5">
        <v>2288216</v>
      </c>
      <c r="C10" s="5">
        <v>326888</v>
      </c>
      <c r="F10" t="s">
        <v>6</v>
      </c>
      <c r="G10" s="5">
        <v>9117</v>
      </c>
      <c r="N10" t="s">
        <v>22</v>
      </c>
      <c r="O10" s="5">
        <v>326888</v>
      </c>
    </row>
    <row r="11" spans="1:15" x14ac:dyDescent="0.25">
      <c r="A11" t="s">
        <v>45</v>
      </c>
      <c r="B11" s="5">
        <v>15306092</v>
      </c>
      <c r="C11" s="5">
        <v>2186584.5714285714</v>
      </c>
      <c r="F11" t="s">
        <v>5</v>
      </c>
      <c r="G11" s="5">
        <v>10767</v>
      </c>
      <c r="N11" t="s">
        <v>45</v>
      </c>
      <c r="O11" s="5">
        <v>2186584.5714285714</v>
      </c>
    </row>
    <row r="12" spans="1:15" x14ac:dyDescent="0.25">
      <c r="F12" t="s">
        <v>3</v>
      </c>
      <c r="G12" s="5">
        <v>22657</v>
      </c>
    </row>
    <row r="13" spans="1:15" x14ac:dyDescent="0.25">
      <c r="F13" t="s">
        <v>7</v>
      </c>
      <c r="G13" s="5">
        <v>38707</v>
      </c>
    </row>
    <row r="14" spans="1:15" x14ac:dyDescent="0.25">
      <c r="F14" t="s">
        <v>12</v>
      </c>
      <c r="G14" s="5">
        <v>44797</v>
      </c>
    </row>
    <row r="15" spans="1:15" x14ac:dyDescent="0.25">
      <c r="F15" t="s">
        <v>2</v>
      </c>
      <c r="G15" s="5">
        <v>55927</v>
      </c>
    </row>
    <row r="16" spans="1:15" x14ac:dyDescent="0.25">
      <c r="F16" t="s">
        <v>4</v>
      </c>
      <c r="G16" s="5">
        <v>731267</v>
      </c>
    </row>
    <row r="17" spans="6:7" x14ac:dyDescent="0.25">
      <c r="F17" t="s">
        <v>1</v>
      </c>
      <c r="G17" s="5">
        <v>2240742</v>
      </c>
    </row>
    <row r="18" spans="6:7" x14ac:dyDescent="0.25">
      <c r="F18" t="s">
        <v>9</v>
      </c>
      <c r="G18" s="5">
        <v>4507412</v>
      </c>
    </row>
    <row r="19" spans="6:7" x14ac:dyDescent="0.25">
      <c r="F19" t="s">
        <v>15</v>
      </c>
      <c r="G19" s="5">
        <v>7591992</v>
      </c>
    </row>
    <row r="20" spans="6:7" x14ac:dyDescent="0.25">
      <c r="F20" t="s">
        <v>45</v>
      </c>
      <c r="G20" s="5">
        <v>15306092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BFC23-5B48-447B-9F3C-03928E9F703B}">
  <dimension ref="A1:P20"/>
  <sheetViews>
    <sheetView showGridLines="0" tabSelected="1" topLeftCell="G1"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37.42578125" bestFit="1" customWidth="1"/>
    <col min="2" max="2" width="37.42578125" customWidth="1"/>
    <col min="3" max="3" width="10.42578125" bestFit="1" customWidth="1"/>
    <col min="4" max="4" width="8.28515625" customWidth="1"/>
    <col min="5" max="5" width="9.28515625" customWidth="1"/>
    <col min="6" max="6" width="9.140625" customWidth="1"/>
    <col min="7" max="7" width="8.85546875" customWidth="1"/>
    <col min="8" max="8" width="9.42578125" customWidth="1"/>
    <col min="9" max="9" width="9.140625" customWidth="1"/>
    <col min="10" max="10" width="8.7109375" customWidth="1"/>
    <col min="16" max="16" width="16.5703125" bestFit="1" customWidth="1"/>
  </cols>
  <sheetData>
    <row r="1" spans="1:16" x14ac:dyDescent="0.25">
      <c r="A1" t="s">
        <v>37</v>
      </c>
      <c r="B1" t="s">
        <v>44</v>
      </c>
      <c r="C1" t="s">
        <v>38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39</v>
      </c>
      <c r="M1" s="1" t="s">
        <v>40</v>
      </c>
      <c r="N1" s="1" t="s">
        <v>41</v>
      </c>
      <c r="O1" s="1" t="s">
        <v>42</v>
      </c>
      <c r="P1" s="1" t="s">
        <v>43</v>
      </c>
    </row>
    <row r="2" spans="1:16" x14ac:dyDescent="0.25">
      <c r="A2" s="2" t="s">
        <v>15</v>
      </c>
      <c r="B2" s="2" t="str">
        <f>VLOOKUP(Table1[[#This Row],[Movie]],'Part 2'!$A$2:$B$17,2,0)</f>
        <v>Paramount Pictures</v>
      </c>
      <c r="C2" s="2" t="s">
        <v>20</v>
      </c>
      <c r="D2" s="2">
        <v>908851</v>
      </c>
      <c r="E2" s="2">
        <v>953741</v>
      </c>
      <c r="F2" s="2">
        <v>924366</v>
      </c>
      <c r="G2" s="2">
        <v>907576</v>
      </c>
      <c r="H2" s="2">
        <v>945771</v>
      </c>
      <c r="I2" s="2">
        <v>1928656</v>
      </c>
      <c r="J2" s="2">
        <v>1023031</v>
      </c>
      <c r="K2">
        <f>SUM(Table1[[#This Row],[Jul-21]:[Jan-22]])</f>
        <v>7591992</v>
      </c>
      <c r="L2">
        <f>AVERAGE( Table1[[#This Row],[Jul-21]:[Jan-22]])</f>
        <v>1084570.2857142857</v>
      </c>
      <c r="M2">
        <f>MIN(Table1[[#This Row],[Jul-21]:[Jan-22]])</f>
        <v>907576</v>
      </c>
      <c r="N2">
        <f>MAX(Table1[[#This Row],[Jul-21]:[Jan-22]])</f>
        <v>1928656</v>
      </c>
      <c r="O2" s="3">
        <f>(Table1[[#This Row],[Jan-22]]-Table1[[#This Row],[Dec-21]])/ABS(Table1[[#This Row],[Dec-21]])</f>
        <v>-0.46956274213752996</v>
      </c>
      <c r="P2" t="str">
        <f>IF(Table1[[#This Row],[Total]]&gt;AVERAGE($D$2:$J$17),"Above Average","Below Average")</f>
        <v>Above Average</v>
      </c>
    </row>
    <row r="3" spans="1:16" x14ac:dyDescent="0.25">
      <c r="A3" s="2" t="s">
        <v>9</v>
      </c>
      <c r="B3" s="2" t="str">
        <f>VLOOKUP(Table1[[#This Row],[Movie]],'Part 2'!$A$2:$B$17,2,0)</f>
        <v>Walt Disney</v>
      </c>
      <c r="C3" s="2" t="s">
        <v>19</v>
      </c>
      <c r="D3" s="2">
        <v>544951</v>
      </c>
      <c r="E3" s="2">
        <v>576636</v>
      </c>
      <c r="F3" s="2">
        <v>564851</v>
      </c>
      <c r="G3" s="2">
        <v>516416</v>
      </c>
      <c r="H3" s="2">
        <v>558496</v>
      </c>
      <c r="I3" s="2">
        <v>1139066</v>
      </c>
      <c r="J3" s="2">
        <v>606996</v>
      </c>
      <c r="K3">
        <f>SUM(Table1[[#This Row],[Jul-21]:[Jan-22]])</f>
        <v>4507412</v>
      </c>
      <c r="L3">
        <f>AVERAGE( Table1[[#This Row],[Jul-21]:[Jan-22]])</f>
        <v>643916</v>
      </c>
      <c r="M3">
        <f>MIN(Table1[[#This Row],[Jul-21]:[Jan-22]])</f>
        <v>516416</v>
      </c>
      <c r="N3">
        <f>MAX(Table1[[#This Row],[Jul-21]:[Jan-22]])</f>
        <v>1139066</v>
      </c>
      <c r="O3" s="3">
        <f>(Table1[[#This Row],[Jan-22]]-Table1[[#This Row],[Dec-21]])/ABS(Table1[[#This Row],[Dec-21]])</f>
        <v>-0.46711077321243899</v>
      </c>
      <c r="P3" t="str">
        <f>IF(Table1[[#This Row],[Total]]&gt;AVERAGE($D$2:$J$17),"Above Average","Below Average")</f>
        <v>Above Average</v>
      </c>
    </row>
    <row r="4" spans="1:16" x14ac:dyDescent="0.25">
      <c r="A4" s="2" t="s">
        <v>1</v>
      </c>
      <c r="B4" s="2" t="str">
        <f>VLOOKUP(Table1[[#This Row],[Movie]],'Part 2'!$A$2:$B$17,2,0)</f>
        <v>Warner Bros.</v>
      </c>
      <c r="C4" s="2" t="s">
        <v>18</v>
      </c>
      <c r="D4" s="2">
        <v>259311</v>
      </c>
      <c r="E4" s="2">
        <v>263611</v>
      </c>
      <c r="F4" s="2">
        <v>263801</v>
      </c>
      <c r="G4" s="2">
        <v>279256</v>
      </c>
      <c r="H4" s="2">
        <v>283426</v>
      </c>
      <c r="I4" s="2">
        <v>590476</v>
      </c>
      <c r="J4" s="2">
        <v>300861</v>
      </c>
      <c r="K4">
        <f>SUM(Table1[[#This Row],[Jul-21]:[Jan-22]])</f>
        <v>2240742</v>
      </c>
      <c r="L4">
        <f>AVERAGE( Table1[[#This Row],[Jul-21]:[Jan-22]])</f>
        <v>320106</v>
      </c>
      <c r="M4">
        <f>MIN(Table1[[#This Row],[Jul-21]:[Jan-22]])</f>
        <v>259311</v>
      </c>
      <c r="N4">
        <f>MAX(Table1[[#This Row],[Jul-21]:[Jan-22]])</f>
        <v>590476</v>
      </c>
      <c r="O4" s="3">
        <f>(Table1[[#This Row],[Jan-22]]-Table1[[#This Row],[Dec-21]])/ABS(Table1[[#This Row],[Dec-21]])</f>
        <v>-0.49047717434747562</v>
      </c>
      <c r="P4" t="str">
        <f>IF(Table1[[#This Row],[Total]]&gt;AVERAGE($D$2:$J$17),"Above Average","Below Average")</f>
        <v>Above Average</v>
      </c>
    </row>
    <row r="5" spans="1:16" x14ac:dyDescent="0.25">
      <c r="A5" s="2" t="s">
        <v>4</v>
      </c>
      <c r="B5" s="2" t="str">
        <f>VLOOKUP(Table1[[#This Row],[Movie]],'Part 2'!$A$2:$B$17,2,0)</f>
        <v>Paramount Pictures</v>
      </c>
      <c r="C5" s="2" t="s">
        <v>19</v>
      </c>
      <c r="D5" s="2">
        <v>81641</v>
      </c>
      <c r="E5" s="2">
        <v>86581</v>
      </c>
      <c r="F5" s="2">
        <v>78091</v>
      </c>
      <c r="G5" s="2">
        <v>92076</v>
      </c>
      <c r="H5" s="2">
        <v>94381</v>
      </c>
      <c r="I5" s="2">
        <v>187256</v>
      </c>
      <c r="J5" s="2">
        <v>111241</v>
      </c>
      <c r="K5">
        <f>SUM(Table1[[#This Row],[Jul-21]:[Jan-22]])</f>
        <v>731267</v>
      </c>
      <c r="L5">
        <f>AVERAGE( Table1[[#This Row],[Jul-21]:[Jan-22]])</f>
        <v>104466.71428571429</v>
      </c>
      <c r="M5">
        <f>MIN(Table1[[#This Row],[Jul-21]:[Jan-22]])</f>
        <v>78091</v>
      </c>
      <c r="N5">
        <f>MAX(Table1[[#This Row],[Jul-21]:[Jan-22]])</f>
        <v>187256</v>
      </c>
      <c r="O5" s="3">
        <f>(Table1[[#This Row],[Jan-22]]-Table1[[#This Row],[Dec-21]])/ABS(Table1[[#This Row],[Dec-21]])</f>
        <v>-0.40594159866706542</v>
      </c>
      <c r="P5" t="str">
        <f>IF(Table1[[#This Row],[Total]]&gt;AVERAGE($D$2:$J$17),"Above Average","Below Average")</f>
        <v>Above Average</v>
      </c>
    </row>
    <row r="6" spans="1:16" x14ac:dyDescent="0.25">
      <c r="A6" s="2" t="s">
        <v>2</v>
      </c>
      <c r="B6" s="2" t="str">
        <f>VLOOKUP(Table1[[#This Row],[Movie]],'Part 2'!$A$2:$B$17,2,0)</f>
        <v>20th Century Fox</v>
      </c>
      <c r="C6" s="2" t="s">
        <v>19</v>
      </c>
      <c r="D6" s="2">
        <v>14506</v>
      </c>
      <c r="E6" s="2">
        <v>18876</v>
      </c>
      <c r="F6" s="2">
        <v>8641</v>
      </c>
      <c r="G6" s="2">
        <v>5236</v>
      </c>
      <c r="H6" s="2">
        <v>5066</v>
      </c>
      <c r="I6" s="2">
        <v>2286</v>
      </c>
      <c r="J6" s="2">
        <v>1316</v>
      </c>
      <c r="K6">
        <f>SUM(Table1[[#This Row],[Jul-21]:[Jan-22]])</f>
        <v>55927</v>
      </c>
      <c r="L6">
        <f>AVERAGE( Table1[[#This Row],[Jul-21]:[Jan-22]])</f>
        <v>7989.5714285714284</v>
      </c>
      <c r="M6">
        <f>MIN(Table1[[#This Row],[Jul-21]:[Jan-22]])</f>
        <v>1316</v>
      </c>
      <c r="N6">
        <f>MAX(Table1[[#This Row],[Jul-21]:[Jan-22]])</f>
        <v>18876</v>
      </c>
      <c r="O6" s="3">
        <f>(Table1[[#This Row],[Jan-22]]-Table1[[#This Row],[Dec-21]])/ABS(Table1[[#This Row],[Dec-21]])</f>
        <v>-0.42432195975503062</v>
      </c>
      <c r="P6" t="str">
        <f>IF(Table1[[#This Row],[Total]]&gt;AVERAGE($D$2:$J$17),"Above Average","Below Average")</f>
        <v>Below Average</v>
      </c>
    </row>
    <row r="7" spans="1:16" x14ac:dyDescent="0.25">
      <c r="A7" s="2" t="s">
        <v>12</v>
      </c>
      <c r="B7" s="2" t="str">
        <f>VLOOKUP(Table1[[#This Row],[Movie]],'Part 2'!$A$2:$B$17,2,0)</f>
        <v>Walt Disney</v>
      </c>
      <c r="C7" s="2" t="s">
        <v>20</v>
      </c>
      <c r="D7" s="2">
        <v>5746</v>
      </c>
      <c r="E7" s="2">
        <v>5816</v>
      </c>
      <c r="F7" s="2">
        <v>5836</v>
      </c>
      <c r="G7" s="2">
        <v>5671</v>
      </c>
      <c r="H7" s="2">
        <v>5841</v>
      </c>
      <c r="I7" s="2">
        <v>10066</v>
      </c>
      <c r="J7" s="2">
        <v>5821</v>
      </c>
      <c r="K7">
        <f>SUM(Table1[[#This Row],[Jul-21]:[Jan-22]])</f>
        <v>44797</v>
      </c>
      <c r="L7">
        <f>AVERAGE( Table1[[#This Row],[Jul-21]:[Jan-22]])</f>
        <v>6399.5714285714284</v>
      </c>
      <c r="M7">
        <f>MIN(Table1[[#This Row],[Jul-21]:[Jan-22]])</f>
        <v>5671</v>
      </c>
      <c r="N7">
        <f>MAX(Table1[[#This Row],[Jul-21]:[Jan-22]])</f>
        <v>10066</v>
      </c>
      <c r="O7" s="3">
        <f>(Table1[[#This Row],[Jan-22]]-Table1[[#This Row],[Dec-21]])/ABS(Table1[[#This Row],[Dec-21]])</f>
        <v>-0.42171666997814422</v>
      </c>
      <c r="P7" t="str">
        <f>IF(Table1[[#This Row],[Total]]&gt;AVERAGE($D$2:$J$17),"Above Average","Below Average")</f>
        <v>Below Average</v>
      </c>
    </row>
    <row r="8" spans="1:16" x14ac:dyDescent="0.25">
      <c r="A8" s="2" t="s">
        <v>7</v>
      </c>
      <c r="B8" s="2" t="str">
        <f>VLOOKUP(Table1[[#This Row],[Movie]],'Part 2'!$A$2:$B$17,2,0)</f>
        <v>Warner Bros.</v>
      </c>
      <c r="C8" s="2" t="s">
        <v>19</v>
      </c>
      <c r="D8" s="2">
        <v>7586</v>
      </c>
      <c r="E8" s="2">
        <v>7081</v>
      </c>
      <c r="F8" s="2">
        <v>8006</v>
      </c>
      <c r="G8" s="2">
        <v>12296</v>
      </c>
      <c r="H8" s="2">
        <v>1246</v>
      </c>
      <c r="I8" s="2">
        <v>1246</v>
      </c>
      <c r="J8" s="2">
        <v>1246</v>
      </c>
      <c r="K8">
        <f>SUM(Table1[[#This Row],[Jul-21]:[Jan-22]])</f>
        <v>38707</v>
      </c>
      <c r="L8">
        <f>AVERAGE( Table1[[#This Row],[Jul-21]:[Jan-22]])</f>
        <v>5529.5714285714284</v>
      </c>
      <c r="M8">
        <f>MIN(Table1[[#This Row],[Jul-21]:[Jan-22]])</f>
        <v>1246</v>
      </c>
      <c r="N8">
        <f>MAX(Table1[[#This Row],[Jul-21]:[Jan-22]])</f>
        <v>12296</v>
      </c>
      <c r="O8" s="3">
        <f>(Table1[[#This Row],[Jan-22]]-Table1[[#This Row],[Dec-21]])/ABS(Table1[[#This Row],[Dec-21]])</f>
        <v>0</v>
      </c>
      <c r="P8" t="str">
        <f>IF(Table1[[#This Row],[Total]]&gt;AVERAGE($D$2:$J$17),"Above Average","Below Average")</f>
        <v>Below Average</v>
      </c>
    </row>
    <row r="9" spans="1:16" x14ac:dyDescent="0.25">
      <c r="A9" s="2" t="s">
        <v>3</v>
      </c>
      <c r="B9" s="2" t="str">
        <f>VLOOKUP(Table1[[#This Row],[Movie]],'Part 2'!$A$2:$B$17,2,0)</f>
        <v>Sony Pictures</v>
      </c>
      <c r="C9" s="2" t="s">
        <v>19</v>
      </c>
      <c r="D9" s="2">
        <v>2251</v>
      </c>
      <c r="E9" s="2">
        <v>2286</v>
      </c>
      <c r="F9" s="2">
        <v>2286</v>
      </c>
      <c r="G9" s="2">
        <v>3756</v>
      </c>
      <c r="H9" s="2">
        <v>4451</v>
      </c>
      <c r="I9" s="2">
        <v>4956</v>
      </c>
      <c r="J9" s="2">
        <v>2671</v>
      </c>
      <c r="K9">
        <f>SUM(Table1[[#This Row],[Jul-21]:[Jan-22]])</f>
        <v>22657</v>
      </c>
      <c r="L9">
        <f>AVERAGE( Table1[[#This Row],[Jul-21]:[Jan-22]])</f>
        <v>3236.7142857142858</v>
      </c>
      <c r="M9">
        <f>MIN(Table1[[#This Row],[Jul-21]:[Jan-22]])</f>
        <v>2251</v>
      </c>
      <c r="N9">
        <f>MAX(Table1[[#This Row],[Jul-21]:[Jan-22]])</f>
        <v>4956</v>
      </c>
      <c r="O9" s="3">
        <f>(Table1[[#This Row],[Jan-22]]-Table1[[#This Row],[Dec-21]])/ABS(Table1[[#This Row],[Dec-21]])</f>
        <v>-0.46105730427764324</v>
      </c>
      <c r="P9" t="str">
        <f>IF(Table1[[#This Row],[Total]]&gt;AVERAGE($D$2:$J$17),"Above Average","Below Average")</f>
        <v>Below Average</v>
      </c>
    </row>
    <row r="10" spans="1:16" x14ac:dyDescent="0.25">
      <c r="A10" s="2" t="s">
        <v>5</v>
      </c>
      <c r="B10" s="2" t="str">
        <f>VLOOKUP(Table1[[#This Row],[Movie]],'Part 2'!$A$2:$B$17,2,0)</f>
        <v>20th Century Fox</v>
      </c>
      <c r="C10" s="2" t="s">
        <v>19</v>
      </c>
      <c r="D10" s="2">
        <v>1506</v>
      </c>
      <c r="E10" s="2">
        <v>1501</v>
      </c>
      <c r="F10" s="2">
        <v>1501</v>
      </c>
      <c r="G10" s="2">
        <v>1516</v>
      </c>
      <c r="H10" s="2">
        <v>1501</v>
      </c>
      <c r="I10" s="2">
        <v>1746</v>
      </c>
      <c r="J10" s="2">
        <v>1496</v>
      </c>
      <c r="K10">
        <f>SUM(Table1[[#This Row],[Jul-21]:[Jan-22]])</f>
        <v>10767</v>
      </c>
      <c r="L10">
        <f>AVERAGE( Table1[[#This Row],[Jul-21]:[Jan-22]])</f>
        <v>1538.1428571428571</v>
      </c>
      <c r="M10">
        <f>MIN(Table1[[#This Row],[Jul-21]:[Jan-22]])</f>
        <v>1496</v>
      </c>
      <c r="N10">
        <f>MAX(Table1[[#This Row],[Jul-21]:[Jan-22]])</f>
        <v>1746</v>
      </c>
      <c r="O10" s="3">
        <f>(Table1[[#This Row],[Jan-22]]-Table1[[#This Row],[Dec-21]])/ABS(Table1[[#This Row],[Dec-21]])</f>
        <v>-0.14318442153493699</v>
      </c>
      <c r="P10" t="str">
        <f>IF(Table1[[#This Row],[Total]]&gt;AVERAGE($D$2:$J$17),"Above Average","Below Average")</f>
        <v>Below Average</v>
      </c>
    </row>
    <row r="11" spans="1:16" x14ac:dyDescent="0.25">
      <c r="A11" s="2" t="s">
        <v>6</v>
      </c>
      <c r="B11" s="2" t="str">
        <f>VLOOKUP(Table1[[#This Row],[Movie]],'Part 2'!$A$2:$B$17,2,0)</f>
        <v>Universal</v>
      </c>
      <c r="C11" s="2" t="s">
        <v>19</v>
      </c>
      <c r="D11" s="2">
        <v>1296</v>
      </c>
      <c r="E11" s="2">
        <v>1296</v>
      </c>
      <c r="F11" s="2">
        <v>1296</v>
      </c>
      <c r="G11" s="2">
        <v>1291</v>
      </c>
      <c r="H11" s="2">
        <v>1296</v>
      </c>
      <c r="I11" s="2">
        <v>1346</v>
      </c>
      <c r="J11" s="2">
        <v>1296</v>
      </c>
      <c r="K11">
        <f>SUM(Table1[[#This Row],[Jul-21]:[Jan-22]])</f>
        <v>9117</v>
      </c>
      <c r="L11">
        <f>AVERAGE( Table1[[#This Row],[Jul-21]:[Jan-22]])</f>
        <v>1302.4285714285713</v>
      </c>
      <c r="M11">
        <f>MIN(Table1[[#This Row],[Jul-21]:[Jan-22]])</f>
        <v>1291</v>
      </c>
      <c r="N11">
        <f>MAX(Table1[[#This Row],[Jul-21]:[Jan-22]])</f>
        <v>1346</v>
      </c>
      <c r="O11" s="3">
        <f>(Table1[[#This Row],[Jan-22]]-Table1[[#This Row],[Dec-21]])/ABS(Table1[[#This Row],[Dec-21]])</f>
        <v>-3.7147102526002972E-2</v>
      </c>
      <c r="P11" t="str">
        <f>IF(Table1[[#This Row],[Total]]&gt;AVERAGE($D$2:$J$17),"Above Average","Below Average")</f>
        <v>Below Average</v>
      </c>
    </row>
    <row r="12" spans="1:16" x14ac:dyDescent="0.25">
      <c r="A12" s="2" t="s">
        <v>13</v>
      </c>
      <c r="B12" s="2" t="str">
        <f>VLOOKUP(Table1[[#This Row],[Movie]],'Part 2'!$A$2:$B$17,2,0)</f>
        <v>Sony Pictures</v>
      </c>
      <c r="C12" s="2" t="s">
        <v>19</v>
      </c>
      <c r="D12" s="2">
        <v>1246</v>
      </c>
      <c r="E12" s="2">
        <v>1246</v>
      </c>
      <c r="F12" s="2">
        <v>1246</v>
      </c>
      <c r="G12" s="2">
        <v>1251</v>
      </c>
      <c r="H12" s="2">
        <v>1256</v>
      </c>
      <c r="I12" s="2">
        <v>1396</v>
      </c>
      <c r="J12" s="2">
        <v>1256</v>
      </c>
      <c r="K12">
        <f>SUM(Table1[[#This Row],[Jul-21]:[Jan-22]])</f>
        <v>8897</v>
      </c>
      <c r="L12">
        <f>AVERAGE( Table1[[#This Row],[Jul-21]:[Jan-22]])</f>
        <v>1271</v>
      </c>
      <c r="M12">
        <f>MIN(Table1[[#This Row],[Jul-21]:[Jan-22]])</f>
        <v>1246</v>
      </c>
      <c r="N12">
        <f>MAX(Table1[[#This Row],[Jul-21]:[Jan-22]])</f>
        <v>1396</v>
      </c>
      <c r="O12" s="3">
        <f>(Table1[[#This Row],[Jan-22]]-Table1[[#This Row],[Dec-21]])/ABS(Table1[[#This Row],[Dec-21]])</f>
        <v>-0.10028653295128939</v>
      </c>
      <c r="P12" t="str">
        <f>IF(Table1[[#This Row],[Total]]&gt;AVERAGE($D$2:$J$17),"Above Average","Below Average")</f>
        <v>Below Average</v>
      </c>
    </row>
    <row r="13" spans="1:16" x14ac:dyDescent="0.25">
      <c r="A13" s="2" t="s">
        <v>10</v>
      </c>
      <c r="B13" s="2" t="str">
        <f>VLOOKUP(Table1[[#This Row],[Movie]],'Part 2'!$A$2:$B$17,2,0)</f>
        <v>Dreamworks SKG</v>
      </c>
      <c r="C13" s="2" t="s">
        <v>19</v>
      </c>
      <c r="D13" s="2">
        <v>1271</v>
      </c>
      <c r="E13" s="2">
        <v>1271</v>
      </c>
      <c r="F13" s="2">
        <v>1271</v>
      </c>
      <c r="G13" s="2">
        <v>1271</v>
      </c>
      <c r="H13" s="2">
        <v>1271</v>
      </c>
      <c r="I13" s="2">
        <v>1276</v>
      </c>
      <c r="J13" s="2">
        <v>1246</v>
      </c>
      <c r="K13">
        <f>SUM(Table1[[#This Row],[Jul-21]:[Jan-22]])</f>
        <v>8877</v>
      </c>
      <c r="L13">
        <f>AVERAGE( Table1[[#This Row],[Jul-21]:[Jan-22]])</f>
        <v>1268.1428571428571</v>
      </c>
      <c r="M13">
        <f>MIN(Table1[[#This Row],[Jul-21]:[Jan-22]])</f>
        <v>1246</v>
      </c>
      <c r="N13">
        <f>MAX(Table1[[#This Row],[Jul-21]:[Jan-22]])</f>
        <v>1276</v>
      </c>
      <c r="O13" s="3">
        <f>(Table1[[#This Row],[Jan-22]]-Table1[[#This Row],[Dec-21]])/ABS(Table1[[#This Row],[Dec-21]])</f>
        <v>-2.3510971786833857E-2</v>
      </c>
      <c r="P13" t="str">
        <f>IF(Table1[[#This Row],[Total]]&gt;AVERAGE($D$2:$J$17),"Above Average","Below Average")</f>
        <v>Below Average</v>
      </c>
    </row>
    <row r="14" spans="1:16" x14ac:dyDescent="0.25">
      <c r="A14" s="2" t="s">
        <v>14</v>
      </c>
      <c r="B14" s="2" t="str">
        <f>VLOOKUP(Table1[[#This Row],[Movie]],'Part 2'!$A$2:$B$17,2,0)</f>
        <v>Warner Bros.</v>
      </c>
      <c r="C14" s="2" t="s">
        <v>19</v>
      </c>
      <c r="D14" s="2">
        <v>1246</v>
      </c>
      <c r="E14" s="2">
        <v>1246</v>
      </c>
      <c r="F14" s="2">
        <v>1246</v>
      </c>
      <c r="G14" s="2">
        <v>1246</v>
      </c>
      <c r="H14" s="2">
        <v>1246</v>
      </c>
      <c r="I14" s="2">
        <v>1246</v>
      </c>
      <c r="J14" s="2">
        <v>1291</v>
      </c>
      <c r="K14">
        <f>SUM(Table1[[#This Row],[Jul-21]:[Jan-22]])</f>
        <v>8767</v>
      </c>
      <c r="L14">
        <f>AVERAGE( Table1[[#This Row],[Jul-21]:[Jan-22]])</f>
        <v>1252.4285714285713</v>
      </c>
      <c r="M14">
        <f>MIN(Table1[[#This Row],[Jul-21]:[Jan-22]])</f>
        <v>1246</v>
      </c>
      <c r="N14">
        <f>MAX(Table1[[#This Row],[Jul-21]:[Jan-22]])</f>
        <v>1291</v>
      </c>
      <c r="O14" s="3">
        <f>(Table1[[#This Row],[Jan-22]]-Table1[[#This Row],[Dec-21]])/ABS(Table1[[#This Row],[Dec-21]])</f>
        <v>3.6115569823434994E-2</v>
      </c>
      <c r="P14" t="str">
        <f>IF(Table1[[#This Row],[Total]]&gt;AVERAGE($D$2:$J$17),"Above Average","Below Average")</f>
        <v>Below Average</v>
      </c>
    </row>
    <row r="15" spans="1:16" x14ac:dyDescent="0.25">
      <c r="A15" s="2" t="s">
        <v>8</v>
      </c>
      <c r="B15" s="2" t="str">
        <f>VLOOKUP(Table1[[#This Row],[Movie]],'Part 2'!$A$2:$B$17,2,0)</f>
        <v>Sony Pictures</v>
      </c>
      <c r="C15" s="2" t="s">
        <v>19</v>
      </c>
      <c r="D15" s="2">
        <v>1246</v>
      </c>
      <c r="E15" s="2">
        <v>1246</v>
      </c>
      <c r="F15" s="2">
        <v>1246</v>
      </c>
      <c r="G15" s="2">
        <v>1246</v>
      </c>
      <c r="H15" s="2">
        <v>1246</v>
      </c>
      <c r="I15" s="2">
        <v>1246</v>
      </c>
      <c r="J15" s="2">
        <v>1246</v>
      </c>
      <c r="K15">
        <f>SUM(Table1[[#This Row],[Jul-21]:[Jan-22]])</f>
        <v>8722</v>
      </c>
      <c r="L15">
        <f>AVERAGE( Table1[[#This Row],[Jul-21]:[Jan-22]])</f>
        <v>1246</v>
      </c>
      <c r="M15">
        <f>MIN(Table1[[#This Row],[Jul-21]:[Jan-22]])</f>
        <v>1246</v>
      </c>
      <c r="N15">
        <f>MAX(Table1[[#This Row],[Jul-21]:[Jan-22]])</f>
        <v>1246</v>
      </c>
      <c r="O15" s="3">
        <f>(Table1[[#This Row],[Jan-22]]-Table1[[#This Row],[Dec-21]])/ABS(Table1[[#This Row],[Dec-21]])</f>
        <v>0</v>
      </c>
      <c r="P15" t="str">
        <f>IF(Table1[[#This Row],[Total]]&gt;AVERAGE($D$2:$J$17),"Above Average","Below Average")</f>
        <v>Below Average</v>
      </c>
    </row>
    <row r="16" spans="1:16" x14ac:dyDescent="0.25">
      <c r="A16" s="2" t="s">
        <v>11</v>
      </c>
      <c r="B16" s="2" t="str">
        <f>VLOOKUP(Table1[[#This Row],[Movie]],'Part 2'!$A$2:$B$17,2,0)</f>
        <v>20th Century Fox</v>
      </c>
      <c r="C16" s="2" t="s">
        <v>20</v>
      </c>
      <c r="D16" s="2">
        <v>1246</v>
      </c>
      <c r="E16" s="2">
        <v>1246</v>
      </c>
      <c r="F16" s="2">
        <v>1246</v>
      </c>
      <c r="G16" s="2">
        <v>1246</v>
      </c>
      <c r="H16" s="2">
        <v>1246</v>
      </c>
      <c r="I16" s="2">
        <v>1246</v>
      </c>
      <c r="J16" s="2">
        <v>1246</v>
      </c>
      <c r="K16">
        <f>SUM(Table1[[#This Row],[Jul-21]:[Jan-22]])</f>
        <v>8722</v>
      </c>
      <c r="L16">
        <f>AVERAGE( Table1[[#This Row],[Jul-21]:[Jan-22]])</f>
        <v>1246</v>
      </c>
      <c r="M16">
        <f>MIN(Table1[[#This Row],[Jul-21]:[Jan-22]])</f>
        <v>1246</v>
      </c>
      <c r="N16">
        <f>MAX(Table1[[#This Row],[Jul-21]:[Jan-22]])</f>
        <v>1246</v>
      </c>
      <c r="O16" s="3">
        <f>(Table1[[#This Row],[Jan-22]]-Table1[[#This Row],[Dec-21]])/ABS(Table1[[#This Row],[Dec-21]])</f>
        <v>0</v>
      </c>
      <c r="P16" t="str">
        <f>IF(Table1[[#This Row],[Total]]&gt;AVERAGE($D$2:$J$17),"Above Average","Below Average")</f>
        <v>Below Average</v>
      </c>
    </row>
    <row r="17" spans="1:16" x14ac:dyDescent="0.25">
      <c r="A17" s="2" t="s">
        <v>16</v>
      </c>
      <c r="B17" s="2" t="str">
        <f>VLOOKUP(Table1[[#This Row],[Movie]],'Part 2'!$A$2:$B$17,2,0)</f>
        <v>Walt Disney</v>
      </c>
      <c r="C17" s="2" t="s">
        <v>20</v>
      </c>
      <c r="D17" s="2">
        <v>1246</v>
      </c>
      <c r="E17" s="2">
        <v>1246</v>
      </c>
      <c r="F17" s="2">
        <v>1246</v>
      </c>
      <c r="G17" s="2">
        <v>1246</v>
      </c>
      <c r="H17" s="2">
        <v>1246</v>
      </c>
      <c r="I17" s="2">
        <v>1246</v>
      </c>
      <c r="J17" s="2">
        <v>1246</v>
      </c>
      <c r="K17">
        <f>SUM(Table1[[#This Row],[Jul-21]:[Jan-22]])</f>
        <v>8722</v>
      </c>
      <c r="L17">
        <f>AVERAGE( Table1[[#This Row],[Jul-21]:[Jan-22]])</f>
        <v>1246</v>
      </c>
      <c r="M17">
        <f>MIN(Table1[[#This Row],[Jul-21]:[Jan-22]])</f>
        <v>1246</v>
      </c>
      <c r="N17">
        <f>MAX(Table1[[#This Row],[Jul-21]:[Jan-22]])</f>
        <v>1246</v>
      </c>
      <c r="O17" s="3">
        <f>(Table1[[#This Row],[Jan-22]]-Table1[[#This Row],[Dec-21]])/ABS(Table1[[#This Row],[Dec-21]])</f>
        <v>0</v>
      </c>
      <c r="P17" t="str">
        <f>IF(Table1[[#This Row],[Total]]&gt;AVERAGE($D$2:$J$17),"Above Average","Below Average")</f>
        <v>Below Average</v>
      </c>
    </row>
    <row r="18" spans="1:1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O18" s="3"/>
    </row>
    <row r="19" spans="1:1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O19" s="3"/>
    </row>
    <row r="20" spans="1:16" x14ac:dyDescent="0.25">
      <c r="B20" s="2"/>
      <c r="D20">
        <f>SUM(D2:D17)</f>
        <v>1835146</v>
      </c>
      <c r="E20">
        <f t="shared" ref="E20:N20" si="0">SUM(E2:E17)</f>
        <v>1924926</v>
      </c>
      <c r="F20">
        <f t="shared" si="0"/>
        <v>1866176</v>
      </c>
      <c r="G20">
        <f t="shared" si="0"/>
        <v>1832596</v>
      </c>
      <c r="H20">
        <f t="shared" si="0"/>
        <v>1908986</v>
      </c>
      <c r="I20">
        <f t="shared" si="0"/>
        <v>3874756</v>
      </c>
      <c r="J20">
        <f t="shared" si="0"/>
        <v>2063506</v>
      </c>
      <c r="O20" s="3"/>
    </row>
  </sheetData>
  <conditionalFormatting sqref="O2:O1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5090F-B9A5-44AB-982E-6FD184C80322}">
  <dimension ref="A1:I17"/>
  <sheetViews>
    <sheetView topLeftCell="B1" workbookViewId="0">
      <selection activeCell="C6" sqref="C6"/>
    </sheetView>
  </sheetViews>
  <sheetFormatPr defaultRowHeight="15" x14ac:dyDescent="0.25"/>
  <cols>
    <col min="1" max="1" width="37.42578125" bestFit="1" customWidth="1"/>
    <col min="2" max="2" width="10.42578125" bestFit="1" customWidth="1"/>
    <col min="3" max="6" width="6.85546875" bestFit="1" customWidth="1"/>
    <col min="7" max="7" width="7.28515625" bestFit="1" customWidth="1"/>
    <col min="8" max="9" width="7.85546875" bestFit="1" customWidth="1"/>
  </cols>
  <sheetData>
    <row r="1" spans="1:9" x14ac:dyDescent="0.25">
      <c r="A1" t="s">
        <v>0</v>
      </c>
      <c r="B1" t="s">
        <v>17</v>
      </c>
      <c r="C1" s="1">
        <v>44378</v>
      </c>
      <c r="D1" s="1">
        <v>44409</v>
      </c>
      <c r="E1" s="1">
        <v>44440</v>
      </c>
      <c r="F1" s="1">
        <v>44470</v>
      </c>
      <c r="G1" s="1">
        <v>44501</v>
      </c>
      <c r="H1" s="1">
        <v>44531</v>
      </c>
      <c r="I1" s="1">
        <v>44562</v>
      </c>
    </row>
    <row r="2" spans="1:9" x14ac:dyDescent="0.25">
      <c r="A2" t="s">
        <v>1</v>
      </c>
      <c r="B2" t="s">
        <v>18</v>
      </c>
      <c r="C2">
        <v>259311</v>
      </c>
      <c r="D2">
        <v>263611</v>
      </c>
      <c r="E2">
        <v>263801</v>
      </c>
      <c r="F2">
        <v>279256</v>
      </c>
      <c r="G2">
        <v>283426</v>
      </c>
      <c r="H2">
        <v>590476</v>
      </c>
      <c r="I2">
        <v>300861</v>
      </c>
    </row>
    <row r="3" spans="1:9" x14ac:dyDescent="0.25">
      <c r="A3" t="s">
        <v>2</v>
      </c>
      <c r="B3" t="s">
        <v>19</v>
      </c>
      <c r="C3">
        <v>14506</v>
      </c>
      <c r="D3">
        <v>18876</v>
      </c>
      <c r="E3">
        <v>8641</v>
      </c>
      <c r="F3">
        <v>5236</v>
      </c>
      <c r="G3">
        <v>5066</v>
      </c>
      <c r="H3">
        <v>2286</v>
      </c>
      <c r="I3">
        <v>1316</v>
      </c>
    </row>
    <row r="4" spans="1:9" x14ac:dyDescent="0.25">
      <c r="A4" t="s">
        <v>3</v>
      </c>
      <c r="B4" t="s">
        <v>19</v>
      </c>
      <c r="C4">
        <v>2251</v>
      </c>
      <c r="D4">
        <v>2286</v>
      </c>
      <c r="E4">
        <v>2286</v>
      </c>
      <c r="F4">
        <v>3756</v>
      </c>
      <c r="G4">
        <v>4451</v>
      </c>
      <c r="H4">
        <v>4956</v>
      </c>
      <c r="I4">
        <v>2671</v>
      </c>
    </row>
    <row r="5" spans="1:9" x14ac:dyDescent="0.25">
      <c r="A5" t="s">
        <v>4</v>
      </c>
      <c r="B5" t="s">
        <v>19</v>
      </c>
      <c r="C5">
        <v>81641</v>
      </c>
      <c r="D5">
        <v>86581</v>
      </c>
      <c r="E5">
        <v>78091</v>
      </c>
      <c r="F5">
        <v>92076</v>
      </c>
      <c r="G5">
        <v>94381</v>
      </c>
      <c r="H5">
        <v>187256</v>
      </c>
      <c r="I5">
        <v>111241</v>
      </c>
    </row>
    <row r="6" spans="1:9" x14ac:dyDescent="0.25">
      <c r="A6" t="s">
        <v>5</v>
      </c>
      <c r="B6" t="s">
        <v>19</v>
      </c>
      <c r="C6">
        <v>1506</v>
      </c>
      <c r="D6">
        <v>1501</v>
      </c>
      <c r="E6">
        <v>1501</v>
      </c>
      <c r="F6">
        <v>1516</v>
      </c>
      <c r="G6">
        <v>1501</v>
      </c>
      <c r="H6">
        <v>1746</v>
      </c>
      <c r="I6">
        <v>1496</v>
      </c>
    </row>
    <row r="7" spans="1:9" x14ac:dyDescent="0.25">
      <c r="A7" t="s">
        <v>6</v>
      </c>
      <c r="B7" t="s">
        <v>19</v>
      </c>
      <c r="C7">
        <v>1296</v>
      </c>
      <c r="D7">
        <v>1296</v>
      </c>
      <c r="E7">
        <v>1296</v>
      </c>
      <c r="F7">
        <v>1291</v>
      </c>
      <c r="G7">
        <v>1296</v>
      </c>
      <c r="H7">
        <v>1346</v>
      </c>
      <c r="I7">
        <v>1296</v>
      </c>
    </row>
    <row r="8" spans="1:9" x14ac:dyDescent="0.25">
      <c r="A8" t="s">
        <v>7</v>
      </c>
      <c r="B8" t="s">
        <v>19</v>
      </c>
      <c r="C8">
        <v>7586</v>
      </c>
      <c r="D8">
        <v>7081</v>
      </c>
      <c r="E8">
        <v>8006</v>
      </c>
      <c r="F8">
        <v>12296</v>
      </c>
      <c r="G8">
        <v>1246</v>
      </c>
      <c r="H8">
        <v>1246</v>
      </c>
      <c r="I8">
        <v>1246</v>
      </c>
    </row>
    <row r="9" spans="1:9" x14ac:dyDescent="0.25">
      <c r="A9" t="s">
        <v>8</v>
      </c>
      <c r="B9" t="s">
        <v>19</v>
      </c>
      <c r="C9">
        <v>1246</v>
      </c>
      <c r="D9">
        <v>1246</v>
      </c>
      <c r="E9">
        <v>1246</v>
      </c>
      <c r="F9">
        <v>1246</v>
      </c>
      <c r="G9">
        <v>1246</v>
      </c>
      <c r="H9">
        <v>1246</v>
      </c>
      <c r="I9">
        <v>1246</v>
      </c>
    </row>
    <row r="10" spans="1:9" x14ac:dyDescent="0.25">
      <c r="A10" t="s">
        <v>9</v>
      </c>
      <c r="B10" t="s">
        <v>19</v>
      </c>
      <c r="C10">
        <v>544951</v>
      </c>
      <c r="D10">
        <v>576636</v>
      </c>
      <c r="E10">
        <v>564851</v>
      </c>
      <c r="F10">
        <v>516416</v>
      </c>
      <c r="G10">
        <v>558496</v>
      </c>
      <c r="H10">
        <v>1139066</v>
      </c>
      <c r="I10">
        <v>606996</v>
      </c>
    </row>
    <row r="11" spans="1:9" x14ac:dyDescent="0.25">
      <c r="A11" t="s">
        <v>10</v>
      </c>
      <c r="B11" t="s">
        <v>19</v>
      </c>
      <c r="C11">
        <v>1271</v>
      </c>
      <c r="D11">
        <v>1271</v>
      </c>
      <c r="E11">
        <v>1271</v>
      </c>
      <c r="F11">
        <v>1271</v>
      </c>
      <c r="G11">
        <v>1271</v>
      </c>
      <c r="H11">
        <v>1276</v>
      </c>
      <c r="I11">
        <v>1246</v>
      </c>
    </row>
    <row r="12" spans="1:9" x14ac:dyDescent="0.25">
      <c r="A12" t="s">
        <v>11</v>
      </c>
      <c r="B12" t="s">
        <v>20</v>
      </c>
      <c r="C12">
        <v>1246</v>
      </c>
      <c r="D12">
        <v>1246</v>
      </c>
      <c r="E12">
        <v>1246</v>
      </c>
      <c r="F12">
        <v>1246</v>
      </c>
      <c r="G12">
        <v>1246</v>
      </c>
      <c r="H12">
        <v>1246</v>
      </c>
      <c r="I12">
        <v>1246</v>
      </c>
    </row>
    <row r="13" spans="1:9" x14ac:dyDescent="0.25">
      <c r="A13" t="s">
        <v>12</v>
      </c>
      <c r="B13" t="s">
        <v>20</v>
      </c>
      <c r="C13">
        <v>5746</v>
      </c>
      <c r="D13">
        <v>5816</v>
      </c>
      <c r="E13">
        <v>5836</v>
      </c>
      <c r="F13">
        <v>5671</v>
      </c>
      <c r="G13">
        <v>5841</v>
      </c>
      <c r="H13">
        <v>10066</v>
      </c>
      <c r="I13">
        <v>5821</v>
      </c>
    </row>
    <row r="14" spans="1:9" x14ac:dyDescent="0.25">
      <c r="A14" t="s">
        <v>13</v>
      </c>
      <c r="B14" t="s">
        <v>19</v>
      </c>
      <c r="C14">
        <v>1246</v>
      </c>
      <c r="D14">
        <v>1246</v>
      </c>
      <c r="E14">
        <v>1246</v>
      </c>
      <c r="F14">
        <v>1251</v>
      </c>
      <c r="G14">
        <v>1256</v>
      </c>
      <c r="H14">
        <v>1396</v>
      </c>
      <c r="I14">
        <v>1256</v>
      </c>
    </row>
    <row r="15" spans="1:9" x14ac:dyDescent="0.25">
      <c r="A15" t="s">
        <v>14</v>
      </c>
      <c r="B15" t="s">
        <v>19</v>
      </c>
      <c r="C15">
        <v>1246</v>
      </c>
      <c r="D15">
        <v>1246</v>
      </c>
      <c r="E15">
        <v>1246</v>
      </c>
      <c r="F15">
        <v>1246</v>
      </c>
      <c r="G15">
        <v>1246</v>
      </c>
      <c r="H15">
        <v>1246</v>
      </c>
      <c r="I15">
        <v>1291</v>
      </c>
    </row>
    <row r="16" spans="1:9" x14ac:dyDescent="0.25">
      <c r="A16" t="s">
        <v>15</v>
      </c>
      <c r="B16" t="s">
        <v>20</v>
      </c>
      <c r="C16">
        <v>908851</v>
      </c>
      <c r="D16">
        <v>953741</v>
      </c>
      <c r="E16">
        <v>924366</v>
      </c>
      <c r="F16">
        <v>907576</v>
      </c>
      <c r="G16">
        <v>945771</v>
      </c>
      <c r="H16">
        <v>1928656</v>
      </c>
      <c r="I16">
        <v>1023031</v>
      </c>
    </row>
    <row r="17" spans="1:9" x14ac:dyDescent="0.25">
      <c r="A17" t="s">
        <v>16</v>
      </c>
      <c r="B17" t="s">
        <v>20</v>
      </c>
      <c r="C17">
        <v>1246</v>
      </c>
      <c r="D17">
        <v>1246</v>
      </c>
      <c r="E17">
        <v>1246</v>
      </c>
      <c r="F17">
        <v>1246</v>
      </c>
      <c r="G17">
        <v>1246</v>
      </c>
      <c r="H17">
        <v>1246</v>
      </c>
      <c r="I17">
        <v>1246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F41D0-CD6F-43A6-9D50-52BE6B9FAC29}">
  <dimension ref="A1:B17"/>
  <sheetViews>
    <sheetView workbookViewId="0">
      <selection activeCell="B10" sqref="B10"/>
    </sheetView>
  </sheetViews>
  <sheetFormatPr defaultRowHeight="15" x14ac:dyDescent="0.25"/>
  <cols>
    <col min="1" max="1" width="37.42578125" bestFit="1" customWidth="1"/>
    <col min="2" max="2" width="18.5703125" bestFit="1" customWidth="1"/>
  </cols>
  <sheetData>
    <row r="1" spans="1:2" x14ac:dyDescent="0.25">
      <c r="A1" t="s">
        <v>0</v>
      </c>
      <c r="B1" t="s">
        <v>21</v>
      </c>
    </row>
    <row r="2" spans="1:2" x14ac:dyDescent="0.25">
      <c r="A2" t="s">
        <v>1</v>
      </c>
      <c r="B2" t="s">
        <v>22</v>
      </c>
    </row>
    <row r="3" spans="1:2" x14ac:dyDescent="0.25">
      <c r="A3" t="s">
        <v>2</v>
      </c>
      <c r="B3" t="s">
        <v>23</v>
      </c>
    </row>
    <row r="4" spans="1:2" x14ac:dyDescent="0.25">
      <c r="A4" t="s">
        <v>3</v>
      </c>
      <c r="B4" t="s">
        <v>24</v>
      </c>
    </row>
    <row r="5" spans="1:2" x14ac:dyDescent="0.25">
      <c r="A5" t="s">
        <v>4</v>
      </c>
      <c r="B5" t="s">
        <v>25</v>
      </c>
    </row>
    <row r="6" spans="1:2" x14ac:dyDescent="0.25">
      <c r="A6" t="s">
        <v>5</v>
      </c>
      <c r="B6" t="s">
        <v>23</v>
      </c>
    </row>
    <row r="7" spans="1:2" x14ac:dyDescent="0.25">
      <c r="A7" t="s">
        <v>6</v>
      </c>
      <c r="B7" t="s">
        <v>26</v>
      </c>
    </row>
    <row r="8" spans="1:2" x14ac:dyDescent="0.25">
      <c r="A8" t="s">
        <v>7</v>
      </c>
      <c r="B8" t="s">
        <v>22</v>
      </c>
    </row>
    <row r="9" spans="1:2" x14ac:dyDescent="0.25">
      <c r="A9" t="s">
        <v>8</v>
      </c>
      <c r="B9" t="s">
        <v>24</v>
      </c>
    </row>
    <row r="10" spans="1:2" x14ac:dyDescent="0.25">
      <c r="A10" t="s">
        <v>9</v>
      </c>
      <c r="B10" t="s">
        <v>27</v>
      </c>
    </row>
    <row r="11" spans="1:2" x14ac:dyDescent="0.25">
      <c r="A11" t="s">
        <v>10</v>
      </c>
      <c r="B11" t="s">
        <v>28</v>
      </c>
    </row>
    <row r="12" spans="1:2" x14ac:dyDescent="0.25">
      <c r="A12" t="s">
        <v>11</v>
      </c>
      <c r="B12" t="s">
        <v>23</v>
      </c>
    </row>
    <row r="13" spans="1:2" x14ac:dyDescent="0.25">
      <c r="A13" t="s">
        <v>12</v>
      </c>
      <c r="B13" t="s">
        <v>27</v>
      </c>
    </row>
    <row r="14" spans="1:2" x14ac:dyDescent="0.25">
      <c r="A14" t="s">
        <v>13</v>
      </c>
      <c r="B14" t="s">
        <v>24</v>
      </c>
    </row>
    <row r="15" spans="1:2" x14ac:dyDescent="0.25">
      <c r="A15" t="s">
        <v>14</v>
      </c>
      <c r="B15" t="s">
        <v>22</v>
      </c>
    </row>
    <row r="16" spans="1:2" x14ac:dyDescent="0.25">
      <c r="A16" t="s">
        <v>15</v>
      </c>
      <c r="B16" t="s">
        <v>25</v>
      </c>
    </row>
    <row r="17" spans="1:2" x14ac:dyDescent="0.25">
      <c r="A17" t="s">
        <v>16</v>
      </c>
      <c r="B1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Support</vt:lpstr>
      <vt:lpstr>Part 1 (2)</vt:lpstr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Awesome Emmanuel</dc:creator>
  <cp:lastModifiedBy>NADIR ABDULHADI</cp:lastModifiedBy>
  <dcterms:created xsi:type="dcterms:W3CDTF">2022-01-22T13:01:58Z</dcterms:created>
  <dcterms:modified xsi:type="dcterms:W3CDTF">2025-10-21T19:35:00Z</dcterms:modified>
</cp:coreProperties>
</file>