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305" activeTab="1"/>
  </bookViews>
  <sheets>
    <sheet name="Binomial tree" sheetId="1" r:id="rId1"/>
    <sheet name="Trinomial tree" sheetId="2" r:id="rId2"/>
    <sheet name="Sheet3" sheetId="3" r:id="rId3"/>
  </sheets>
  <definedNames>
    <definedName name="a">'Trinomial tree'!$D$15</definedName>
    <definedName name="dt">'Trinomial tree'!$D$16</definedName>
    <definedName name="p_down">'Binomial tree'!$K$13</definedName>
    <definedName name="p_up">'Binomial tree'!$K$12</definedName>
    <definedName name="solver_adj" localSheetId="0" hidden="1">'Binomial tree'!$D$18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'Binomial tree'!$D$18:$D$19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'Binomial tree'!$C$22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0.941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31" i="2" l="1"/>
  <c r="D30" i="2"/>
  <c r="D29" i="2"/>
  <c r="C24" i="2"/>
  <c r="C25" i="2" s="1"/>
  <c r="Q29" i="1"/>
  <c r="Q31" i="1"/>
  <c r="Q33" i="1"/>
  <c r="P27" i="1"/>
  <c r="O27" i="1"/>
  <c r="O18" i="1"/>
  <c r="P19" i="1"/>
  <c r="P28" i="1" s="1"/>
  <c r="P14" i="1"/>
  <c r="Q14" i="1"/>
  <c r="R14" i="1"/>
  <c r="S14" i="1"/>
  <c r="O14" i="1"/>
  <c r="G52" i="1"/>
  <c r="G53" i="1" s="1"/>
  <c r="G54" i="1" s="1"/>
  <c r="F54" i="1"/>
  <c r="F53" i="1"/>
  <c r="E53" i="1"/>
  <c r="F52" i="1"/>
  <c r="E52" i="1"/>
  <c r="F51" i="1"/>
  <c r="E51" i="1"/>
  <c r="D51" i="1"/>
  <c r="C51" i="1"/>
  <c r="F39" i="1"/>
  <c r="F40" i="1" s="1"/>
  <c r="F41" i="1" s="1"/>
  <c r="E40" i="1"/>
  <c r="E39" i="1"/>
  <c r="E38" i="1"/>
  <c r="D38" i="1"/>
  <c r="C38" i="1"/>
  <c r="D27" i="1"/>
  <c r="E28" i="1"/>
  <c r="C27" i="1"/>
  <c r="C18" i="1"/>
  <c r="D19" i="1"/>
  <c r="D28" i="1" s="1"/>
  <c r="D39" i="1" s="1"/>
  <c r="D52" i="1" s="1"/>
  <c r="K13" i="1"/>
  <c r="D22" i="1" s="1"/>
  <c r="G14" i="1"/>
  <c r="F14" i="1"/>
  <c r="E14" i="1"/>
  <c r="D14" i="1"/>
  <c r="C14" i="1"/>
  <c r="Q32" i="1" l="1"/>
  <c r="P32" i="1"/>
  <c r="P31" i="1"/>
  <c r="P21" i="1"/>
  <c r="P22" i="1"/>
  <c r="O21" i="1" s="1"/>
  <c r="G60" i="1"/>
  <c r="G57" i="1"/>
  <c r="G61" i="1"/>
  <c r="G58" i="1"/>
  <c r="G59" i="1"/>
  <c r="F46" i="1"/>
  <c r="F43" i="1"/>
  <c r="F58" i="1"/>
  <c r="F57" i="1"/>
  <c r="E57" i="1"/>
  <c r="F44" i="1"/>
  <c r="F45" i="1"/>
  <c r="E32" i="1"/>
  <c r="E31" i="1"/>
  <c r="E44" i="1"/>
  <c r="E43" i="1"/>
  <c r="D43" i="1"/>
  <c r="E45" i="1"/>
  <c r="D44" i="1" s="1"/>
  <c r="D31" i="1"/>
  <c r="E29" i="1"/>
  <c r="E33" i="1" s="1"/>
  <c r="D32" i="1" s="1"/>
  <c r="D23" i="1"/>
  <c r="C22" i="1"/>
  <c r="O31" i="1" l="1"/>
  <c r="F59" i="1"/>
  <c r="F60" i="1"/>
  <c r="C43" i="1"/>
  <c r="C31" i="1"/>
  <c r="E59" i="1" l="1"/>
  <c r="E58" i="1"/>
  <c r="D58" i="1" l="1"/>
  <c r="D57" i="1"/>
  <c r="C57" i="1" s="1"/>
</calcChain>
</file>

<file path=xl/sharedStrings.xml><?xml version="1.0" encoding="utf-8"?>
<sst xmlns="http://schemas.openxmlformats.org/spreadsheetml/2006/main" count="41" uniqueCount="21">
  <si>
    <t>Maturity</t>
  </si>
  <si>
    <t>Yield</t>
  </si>
  <si>
    <t>Volatility</t>
  </si>
  <si>
    <t>Price</t>
  </si>
  <si>
    <t>Rates</t>
  </si>
  <si>
    <t>Prices</t>
  </si>
  <si>
    <t>p up</t>
  </si>
  <si>
    <t>p down</t>
  </si>
  <si>
    <t xml:space="preserve"> &lt;- считается солвером с ограничением на положительность процентных ставок</t>
  </si>
  <si>
    <t xml:space="preserve"> задача - подобрать цену годовой ZCB</t>
  </si>
  <si>
    <t>Tree fitted to ZCB prices and interest rate volatilities</t>
  </si>
  <si>
    <t>Tree fitted to ZCB prices and ZCB yield volatilities</t>
  </si>
  <si>
    <t>R</t>
  </si>
  <si>
    <t>p</t>
  </si>
  <si>
    <t>branching</t>
  </si>
  <si>
    <t>a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</si>
  <si>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04"/>
        <scheme val="minor"/>
      </rPr>
      <t>t</t>
    </r>
  </si>
  <si>
    <t>j_min</t>
  </si>
  <si>
    <t>j_max</t>
  </si>
  <si>
    <t>непонятен порядок расчета</t>
  </si>
  <si>
    <t>Триномиальное дерево в экселе не сделать\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</si>
</sst>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1" xfId="0" applyBorder="1"/>
    <xf numFmtId="10" fontId="0" fillId="5" borderId="0" xfId="0" applyNumberFormat="1" applyFill="1"/>
    <xf numFmtId="10" fontId="0" fillId="5" borderId="0" xfId="1" applyNumberFormat="1" applyFon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9" fontId="0" fillId="9" borderId="0" xfId="0" applyNumberFormat="1" applyFill="1"/>
    <xf numFmtId="10" fontId="0" fillId="0" borderId="0" xfId="0" applyNumberForma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'Binomial tree'!$B$13</c:f>
              <c:strCache>
                <c:ptCount val="1"/>
                <c:pt idx="0">
                  <c:v>Yield</c:v>
                </c:pt>
              </c:strCache>
            </c:strRef>
          </c:tx>
          <c:xVal>
            <c:numRef>
              <c:f>'Binomial tree'!$C$12:$G$12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tree'!$C$13:$G$13</c:f>
              <c:numCache>
                <c:formatCode>0.00%</c:formatCode>
                <c:ptCount val="5"/>
                <c:pt idx="0">
                  <c:v>6.08E-2</c:v>
                </c:pt>
                <c:pt idx="1">
                  <c:v>6.1100000000000002E-2</c:v>
                </c:pt>
                <c:pt idx="2">
                  <c:v>6.2100000000000002E-2</c:v>
                </c:pt>
                <c:pt idx="3">
                  <c:v>6.3100000000000003E-2</c:v>
                </c:pt>
                <c:pt idx="4">
                  <c:v>6.5500000000000003E-2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21344"/>
        <c:axId val="229335424"/>
      </c:scatterChart>
      <c:scatterChart>
        <c:scatterStyle val="smoothMarker"/>
        <c:varyColors val="0"/>
        <c:ser>
          <c:idx val="1"/>
          <c:order val="1"/>
          <c:tx>
            <c:strRef>
              <c:f>'Binomial tree'!$B$15</c:f>
              <c:strCache>
                <c:ptCount val="1"/>
                <c:pt idx="0">
                  <c:v>Volatility</c:v>
                </c:pt>
              </c:strCache>
            </c:strRef>
          </c:tx>
          <c:xVal>
            <c:numRef>
              <c:f>'Binomial tree'!$C$12:$G$12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tree'!$C$15:$G$15</c:f>
              <c:numCache>
                <c:formatCode>0.00%</c:formatCode>
                <c:ptCount val="5"/>
                <c:pt idx="1">
                  <c:v>0.17</c:v>
                </c:pt>
                <c:pt idx="2">
                  <c:v>0.16</c:v>
                </c:pt>
                <c:pt idx="3">
                  <c:v>0.15</c:v>
                </c:pt>
                <c:pt idx="4">
                  <c:v>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38496"/>
        <c:axId val="229336960"/>
      </c:scatterChart>
      <c:valAx>
        <c:axId val="2293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335424"/>
        <c:crosses val="autoZero"/>
        <c:crossBetween val="midCat"/>
      </c:valAx>
      <c:valAx>
        <c:axId val="229335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9321344"/>
        <c:crosses val="autoZero"/>
        <c:crossBetween val="midCat"/>
      </c:valAx>
      <c:valAx>
        <c:axId val="2293369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29338496"/>
        <c:crosses val="max"/>
        <c:crossBetween val="midCat"/>
      </c:valAx>
      <c:valAx>
        <c:axId val="2293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33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'Binomial tree'!$B$13</c:f>
              <c:strCache>
                <c:ptCount val="1"/>
                <c:pt idx="0">
                  <c:v>Yield</c:v>
                </c:pt>
              </c:strCache>
            </c:strRef>
          </c:tx>
          <c:xVal>
            <c:numRef>
              <c:f>'Binomial tree'!$O$12:$S$12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tree'!$O$13:$S$13</c:f>
              <c:numCache>
                <c:formatCode>0.00%</c:formatCode>
                <c:ptCount val="5"/>
                <c:pt idx="0" formatCode="0%">
                  <c:v>0.09</c:v>
                </c:pt>
                <c:pt idx="1">
                  <c:v>9.5000000000000001E-2</c:v>
                </c:pt>
                <c:pt idx="2" formatCode="0%">
                  <c:v>0.1</c:v>
                </c:pt>
                <c:pt idx="3">
                  <c:v>0.105</c:v>
                </c:pt>
                <c:pt idx="4" formatCode="0%">
                  <c:v>0.11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12320"/>
        <c:axId val="229513856"/>
      </c:scatterChart>
      <c:scatterChart>
        <c:scatterStyle val="smoothMarker"/>
        <c:varyColors val="0"/>
        <c:ser>
          <c:idx val="1"/>
          <c:order val="1"/>
          <c:tx>
            <c:strRef>
              <c:f>'Binomial tree'!$B$15</c:f>
              <c:strCache>
                <c:ptCount val="1"/>
                <c:pt idx="0">
                  <c:v>Volatility</c:v>
                </c:pt>
              </c:strCache>
            </c:strRef>
          </c:tx>
          <c:xVal>
            <c:numRef>
              <c:f>'Binomial tree'!$O$12:$S$12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tree'!$O$15:$S$15</c:f>
              <c:numCache>
                <c:formatCode>0%</c:formatCode>
                <c:ptCount val="5"/>
                <c:pt idx="0">
                  <c:v>0.24</c:v>
                </c:pt>
                <c:pt idx="1">
                  <c:v>0.22</c:v>
                </c:pt>
                <c:pt idx="2">
                  <c:v>0.2</c:v>
                </c:pt>
                <c:pt idx="3">
                  <c:v>0.18</c:v>
                </c:pt>
                <c:pt idx="4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17184"/>
        <c:axId val="229515648"/>
      </c:scatterChart>
      <c:valAx>
        <c:axId val="2295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513856"/>
        <c:crosses val="autoZero"/>
        <c:crossBetween val="midCat"/>
      </c:valAx>
      <c:valAx>
        <c:axId val="229513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9512320"/>
        <c:crosses val="autoZero"/>
        <c:crossBetween val="midCat"/>
      </c:valAx>
      <c:valAx>
        <c:axId val="229515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29517184"/>
        <c:crosses val="max"/>
        <c:crossBetween val="midCat"/>
      </c:valAx>
      <c:valAx>
        <c:axId val="229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1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'Binomial tree'!$B$13</c:f>
              <c:strCache>
                <c:ptCount val="1"/>
                <c:pt idx="0">
                  <c:v>Yield</c:v>
                </c:pt>
              </c:strCache>
            </c:strRef>
          </c:tx>
          <c:xVal>
            <c:numRef>
              <c:f>'Binomial tree'!$C$12:$G$12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tree'!$C$13:$G$13</c:f>
              <c:numCache>
                <c:formatCode>0.00%</c:formatCode>
                <c:ptCount val="5"/>
                <c:pt idx="0">
                  <c:v>6.08E-2</c:v>
                </c:pt>
                <c:pt idx="1">
                  <c:v>6.1100000000000002E-2</c:v>
                </c:pt>
                <c:pt idx="2">
                  <c:v>6.2100000000000002E-2</c:v>
                </c:pt>
                <c:pt idx="3">
                  <c:v>6.3100000000000003E-2</c:v>
                </c:pt>
                <c:pt idx="4">
                  <c:v>6.5500000000000003E-2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61088"/>
        <c:axId val="229562624"/>
      </c:scatterChart>
      <c:scatterChart>
        <c:scatterStyle val="smoothMarker"/>
        <c:varyColors val="0"/>
        <c:ser>
          <c:idx val="1"/>
          <c:order val="1"/>
          <c:tx>
            <c:strRef>
              <c:f>'Binomial tree'!$B$15</c:f>
              <c:strCache>
                <c:ptCount val="1"/>
                <c:pt idx="0">
                  <c:v>Volatility</c:v>
                </c:pt>
              </c:strCache>
            </c:strRef>
          </c:tx>
          <c:xVal>
            <c:numRef>
              <c:f>'Binomial tree'!$C$12:$G$12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'Binomial tree'!$C$15:$G$15</c:f>
              <c:numCache>
                <c:formatCode>0.00%</c:formatCode>
                <c:ptCount val="5"/>
                <c:pt idx="1">
                  <c:v>0.17</c:v>
                </c:pt>
                <c:pt idx="2">
                  <c:v>0.16</c:v>
                </c:pt>
                <c:pt idx="3">
                  <c:v>0.15</c:v>
                </c:pt>
                <c:pt idx="4">
                  <c:v>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74144"/>
        <c:axId val="229572608"/>
      </c:scatterChart>
      <c:valAx>
        <c:axId val="2295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562624"/>
        <c:crosses val="autoZero"/>
        <c:crossBetween val="midCat"/>
      </c:valAx>
      <c:valAx>
        <c:axId val="229562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9561088"/>
        <c:crosses val="autoZero"/>
        <c:crossBetween val="midCat"/>
      </c:valAx>
      <c:valAx>
        <c:axId val="2295726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29574144"/>
        <c:crosses val="max"/>
        <c:crossBetween val="midCat"/>
      </c:valAx>
      <c:valAx>
        <c:axId val="2295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7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397809</xdr:colOff>
      <xdr:row>2</xdr:row>
      <xdr:rowOff>29136</xdr:rowOff>
    </xdr:from>
    <xdr:to>
      <xdr:col>8</xdr:col>
      <xdr:colOff>128868</xdr:colOff>
      <xdr:row>9</xdr:row>
      <xdr:rowOff>168089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343380</xdr:colOff>
      <xdr:row>9</xdr:row>
      <xdr:rowOff>138953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10</xdr:row>
      <xdr:rowOff>54429</xdr:rowOff>
    </xdr:from>
    <xdr:to>
      <xdr:col>20</xdr:col>
      <xdr:colOff>476250</xdr:colOff>
      <xdr:row>35</xdr:row>
      <xdr:rowOff>136071</xdr:rowOff>
    </xdr:to>
    <xdr:cxnSp macro="">
      <xdr:nvCxnSpPr>
        <xdr:cNvPr id="8" name="Straight Connector 7"/>
        <xdr:cNvCxnSpPr/>
      </xdr:nvCxnSpPr>
      <xdr:spPr>
        <a:xfrm>
          <a:off x="8123464" y="1959429"/>
          <a:ext cx="4599215" cy="4844142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353786</xdr:colOff>
      <xdr:row>10</xdr:row>
      <xdr:rowOff>27214</xdr:rowOff>
    </xdr:from>
    <xdr:to>
      <xdr:col>21</xdr:col>
      <xdr:colOff>204107</xdr:colOff>
      <xdr:row>36</xdr:row>
      <xdr:rowOff>136071</xdr:rowOff>
    </xdr:to>
    <xdr:cxnSp macro="">
      <xdr:nvCxnSpPr>
        <xdr:cNvPr id="9" name="Straight Connector 8"/>
        <xdr:cNvCxnSpPr/>
      </xdr:nvCxnSpPr>
      <xdr:spPr>
        <a:xfrm flipH="1">
          <a:off x="7701643" y="1932214"/>
          <a:ext cx="5361214" cy="5061857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397809</xdr:colOff>
      <xdr:row>2</xdr:row>
      <xdr:rowOff>29136</xdr:rowOff>
    </xdr:from>
    <xdr:to>
      <xdr:col>9</xdr:col>
      <xdr:colOff>128868</xdr:colOff>
      <xdr:row>9</xdr:row>
      <xdr:rowOff>168089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557893</xdr:colOff>
      <xdr:row>5</xdr:row>
      <xdr:rowOff>95251</xdr:rowOff>
    </xdr:from>
    <xdr:to>
      <xdr:col>25</xdr:col>
      <xdr:colOff>258536</xdr:colOff>
      <xdr:row>30</xdr:row>
      <xdr:rowOff>176893</xdr:rowOff>
    </xdr:to>
    <xdr:cxnSp macro="">
      <xdr:nvCxnSpPr>
        <xdr:cNvPr id="3" name="Straight Connector 2"/>
        <xdr:cNvCxnSpPr/>
      </xdr:nvCxnSpPr>
      <xdr:spPr>
        <a:xfrm>
          <a:off x="10967357" y="1047751"/>
          <a:ext cx="4599215" cy="4844142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449036</xdr:colOff>
      <xdr:row>3</xdr:row>
      <xdr:rowOff>122464</xdr:rowOff>
    </xdr:from>
    <xdr:to>
      <xdr:col>25</xdr:col>
      <xdr:colOff>299357</xdr:colOff>
      <xdr:row>30</xdr:row>
      <xdr:rowOff>40821</xdr:rowOff>
    </xdr:to>
    <xdr:cxnSp macro="">
      <xdr:nvCxnSpPr>
        <xdr:cNvPr id="4" name="Straight Connector 3"/>
        <xdr:cNvCxnSpPr/>
      </xdr:nvCxnSpPr>
      <xdr:spPr>
        <a:xfrm flipH="1">
          <a:off x="10246179" y="693964"/>
          <a:ext cx="5361214" cy="5061857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2"/>
  <sheetViews>
    <sheetView zoomScale="70" zoomScaleNormal="70" workbookViewId="0">
      <selection activeCell="V19" sqref="V19"/>
    </sheetView>
  </sheetViews>
  <sheetFormatPr defaultRowHeight="15" x14ac:dyDescent="0.25"/>
  <sheetData>
    <row r="1" spans="2:19" x14ac:dyDescent="0.25">
      <c r="B1" t="s">
        <v>10</v>
      </c>
      <c r="O1" t="s">
        <v>11</v>
      </c>
    </row>
    <row r="5" spans="2:19" x14ac:dyDescent="0.25">
      <c r="J5" s="1"/>
      <c r="K5" s="3"/>
      <c r="L5" s="1"/>
    </row>
    <row r="6" spans="2:19" x14ac:dyDescent="0.25">
      <c r="J6" s="2"/>
      <c r="K6" s="3"/>
      <c r="L6" s="1"/>
    </row>
    <row r="7" spans="2:19" x14ac:dyDescent="0.25">
      <c r="J7" s="2"/>
      <c r="K7" s="3"/>
      <c r="L7" s="1"/>
    </row>
    <row r="8" spans="2:19" x14ac:dyDescent="0.25">
      <c r="J8" s="2"/>
      <c r="K8" s="3"/>
      <c r="L8" s="1"/>
    </row>
    <row r="9" spans="2:19" x14ac:dyDescent="0.25">
      <c r="J9" s="2"/>
      <c r="K9" s="3"/>
      <c r="L9" s="1"/>
    </row>
    <row r="12" spans="2:19" x14ac:dyDescent="0.25">
      <c r="B12" t="s">
        <v>0</v>
      </c>
      <c r="C12">
        <v>1</v>
      </c>
      <c r="D12">
        <v>2</v>
      </c>
      <c r="E12">
        <v>3</v>
      </c>
      <c r="F12">
        <v>4</v>
      </c>
      <c r="G12">
        <v>5</v>
      </c>
      <c r="J12" t="s">
        <v>6</v>
      </c>
      <c r="K12">
        <v>0.5</v>
      </c>
      <c r="O12">
        <v>1</v>
      </c>
      <c r="P12">
        <v>2</v>
      </c>
      <c r="Q12">
        <v>3</v>
      </c>
      <c r="R12">
        <v>4</v>
      </c>
      <c r="S12">
        <v>5</v>
      </c>
    </row>
    <row r="13" spans="2:19" x14ac:dyDescent="0.25">
      <c r="B13" t="s">
        <v>1</v>
      </c>
      <c r="C13" s="10">
        <v>6.08E-2</v>
      </c>
      <c r="D13" s="4">
        <v>6.1100000000000002E-2</v>
      </c>
      <c r="E13" s="4">
        <v>6.2100000000000002E-2</v>
      </c>
      <c r="F13" s="4">
        <v>6.3100000000000003E-2</v>
      </c>
      <c r="G13" s="4">
        <v>6.5500000000000003E-2</v>
      </c>
      <c r="J13" t="s">
        <v>7</v>
      </c>
      <c r="K13">
        <f>1-p_up</f>
        <v>0.5</v>
      </c>
      <c r="O13" s="14">
        <v>0.09</v>
      </c>
      <c r="P13" s="2">
        <v>9.5000000000000001E-2</v>
      </c>
      <c r="Q13" s="1">
        <v>0.1</v>
      </c>
      <c r="R13" s="2">
        <v>0.105</v>
      </c>
      <c r="S13" s="1">
        <v>0.11</v>
      </c>
    </row>
    <row r="14" spans="2:19" x14ac:dyDescent="0.25">
      <c r="B14" t="s">
        <v>3</v>
      </c>
      <c r="C14" s="3">
        <f>EXP(-C13*C12)</f>
        <v>0.94101142324168419</v>
      </c>
      <c r="D14" s="7">
        <f>EXP(-D13*D12)</f>
        <v>0.88497135653071379</v>
      </c>
      <c r="E14" s="11">
        <f>EXP(-E13*E12)</f>
        <v>0.83002455026201394</v>
      </c>
      <c r="F14" s="12">
        <f>EXP(-F13*F12)</f>
        <v>0.77693390234500781</v>
      </c>
      <c r="G14" s="13">
        <f>EXP(-G13*G12)</f>
        <v>0.72072329127554091</v>
      </c>
      <c r="O14" s="3">
        <f>(1+O13)^-O12</f>
        <v>0.9174311926605504</v>
      </c>
      <c r="P14" s="6">
        <f t="shared" ref="P14:S14" si="0">(1+P13)^-P12</f>
        <v>0.8340109672442193</v>
      </c>
      <c r="Q14" s="3">
        <f t="shared" si="0"/>
        <v>0.75131480090157754</v>
      </c>
      <c r="R14" s="3">
        <f t="shared" si="0"/>
        <v>0.67073487462224002</v>
      </c>
      <c r="S14" s="3">
        <f t="shared" si="0"/>
        <v>0.5934513280585586</v>
      </c>
    </row>
    <row r="15" spans="2:19" x14ac:dyDescent="0.25">
      <c r="B15" t="s">
        <v>2</v>
      </c>
      <c r="C15" s="2"/>
      <c r="D15" s="2">
        <v>0.17</v>
      </c>
      <c r="E15" s="2">
        <v>0.16</v>
      </c>
      <c r="F15" s="2">
        <v>0.15</v>
      </c>
      <c r="G15" s="2">
        <v>0.13</v>
      </c>
      <c r="O15" s="1">
        <v>0.24</v>
      </c>
      <c r="P15" s="1">
        <v>0.22</v>
      </c>
      <c r="Q15" s="1">
        <v>0.2</v>
      </c>
      <c r="R15" s="1">
        <v>0.18</v>
      </c>
      <c r="S15" s="1">
        <v>0.16</v>
      </c>
    </row>
    <row r="17" spans="2:22" x14ac:dyDescent="0.25">
      <c r="B17" s="8" t="s">
        <v>0</v>
      </c>
      <c r="C17" s="8">
        <v>1</v>
      </c>
      <c r="D17" s="8">
        <v>2</v>
      </c>
      <c r="E17" s="8">
        <v>3</v>
      </c>
      <c r="F17" s="8">
        <v>4</v>
      </c>
      <c r="G17" s="8">
        <v>5</v>
      </c>
      <c r="O17" s="8" t="s">
        <v>0</v>
      </c>
      <c r="P17" s="8">
        <v>1</v>
      </c>
      <c r="Q17" s="8">
        <v>2</v>
      </c>
      <c r="R17" s="8">
        <v>3</v>
      </c>
      <c r="S17" s="8">
        <v>4</v>
      </c>
      <c r="T17" s="8">
        <v>5</v>
      </c>
    </row>
    <row r="18" spans="2:22" x14ac:dyDescent="0.25">
      <c r="B18" t="s">
        <v>4</v>
      </c>
      <c r="C18" s="9">
        <f>C$13</f>
        <v>6.08E-2</v>
      </c>
      <c r="D18" s="5">
        <v>7.17E-2</v>
      </c>
      <c r="E18" t="s">
        <v>8</v>
      </c>
      <c r="N18" t="s">
        <v>4</v>
      </c>
      <c r="O18" s="14">
        <f>O$13</f>
        <v>0.09</v>
      </c>
      <c r="P18" s="5">
        <v>0.1222</v>
      </c>
      <c r="V18" t="s">
        <v>19</v>
      </c>
    </row>
    <row r="19" spans="2:22" x14ac:dyDescent="0.25">
      <c r="D19" s="2">
        <f>D18*EXP(-2*D$15)</f>
        <v>5.1033932142079109E-2</v>
      </c>
      <c r="E19" t="s">
        <v>9</v>
      </c>
      <c r="P19" s="2">
        <f>P18*EXP(-2*P$15)</f>
        <v>7.8701250656359883E-2</v>
      </c>
    </row>
    <row r="21" spans="2:22" x14ac:dyDescent="0.25">
      <c r="N21" t="s">
        <v>5</v>
      </c>
      <c r="O21" s="6">
        <f>(P21*p_up+P22*p_down)/(1+O18)</f>
        <v>0.83401260979533587</v>
      </c>
      <c r="P21" s="3">
        <f>(Q21*p_up+Q22*p_down)/(1+P18)</f>
        <v>0.89110675458919975</v>
      </c>
      <c r="Q21">
        <v>1</v>
      </c>
    </row>
    <row r="22" spans="2:22" x14ac:dyDescent="0.25">
      <c r="B22" t="s">
        <v>5</v>
      </c>
      <c r="C22" s="7">
        <f>(D22*p_up+D23*p_down)/EXP(C18)</f>
        <v>0.88504783797509357</v>
      </c>
      <c r="D22" s="3">
        <f>(E22*p_up+E23*p_down)/EXP(D18)</f>
        <v>0.93081009695802708</v>
      </c>
      <c r="E22">
        <v>1</v>
      </c>
      <c r="P22" s="3">
        <f>(Q22*p_up+Q23*p_down)/(1+P19)</f>
        <v>0.92704073476463267</v>
      </c>
      <c r="Q22">
        <v>1</v>
      </c>
    </row>
    <row r="23" spans="2:22" x14ac:dyDescent="0.25">
      <c r="D23" s="3">
        <f>(E23*p_up+E24*p_down)/EXP(D19)</f>
        <v>0.9502464260886283</v>
      </c>
      <c r="E23">
        <v>1</v>
      </c>
      <c r="Q23">
        <v>1</v>
      </c>
    </row>
    <row r="24" spans="2:22" x14ac:dyDescent="0.25">
      <c r="E24">
        <v>1</v>
      </c>
    </row>
    <row r="26" spans="2:22" x14ac:dyDescent="0.25">
      <c r="B26" s="8" t="s">
        <v>0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  <c r="O26" s="8" t="s">
        <v>0</v>
      </c>
      <c r="P26" s="8">
        <v>1</v>
      </c>
      <c r="Q26" s="8">
        <v>2</v>
      </c>
      <c r="R26" s="8">
        <v>3</v>
      </c>
      <c r="S26" s="8">
        <v>4</v>
      </c>
      <c r="T26" s="8">
        <v>5</v>
      </c>
    </row>
    <row r="27" spans="2:22" x14ac:dyDescent="0.25">
      <c r="B27" t="s">
        <v>4</v>
      </c>
      <c r="C27" s="9">
        <f>C$13</f>
        <v>6.08E-2</v>
      </c>
      <c r="D27" s="2">
        <f>D18</f>
        <v>7.17E-2</v>
      </c>
      <c r="E27" s="5">
        <v>8.6400000000000005E-2</v>
      </c>
      <c r="N27" t="s">
        <v>4</v>
      </c>
      <c r="O27" s="14">
        <f>O$13</f>
        <v>0.09</v>
      </c>
      <c r="P27" s="15">
        <f>P18</f>
        <v>0.1222</v>
      </c>
      <c r="Q27" s="5">
        <v>0.155</v>
      </c>
    </row>
    <row r="28" spans="2:22" x14ac:dyDescent="0.25">
      <c r="D28" s="2">
        <f>D19</f>
        <v>5.1033932142079109E-2</v>
      </c>
      <c r="E28" s="2">
        <f>E27*EXP(-2*E$15)</f>
        <v>6.2739276803166905E-2</v>
      </c>
      <c r="P28" s="15">
        <f>P19</f>
        <v>7.8701250656359883E-2</v>
      </c>
      <c r="Q28" s="5">
        <v>0.1076</v>
      </c>
    </row>
    <row r="29" spans="2:22" x14ac:dyDescent="0.25">
      <c r="E29" s="2">
        <f>E28*EXP(-2*E$15)</f>
        <v>4.5558065437319405E-2</v>
      </c>
      <c r="Q29" s="2">
        <f>Q28^2/Q27</f>
        <v>7.4695225806451604E-2</v>
      </c>
    </row>
    <row r="31" spans="2:22" x14ac:dyDescent="0.25">
      <c r="B31" t="s">
        <v>5</v>
      </c>
      <c r="C31" s="11">
        <f>(D31*p_up+D32*p_down)/EXP(C27)</f>
        <v>0.83005607581020135</v>
      </c>
      <c r="D31" s="3">
        <f>(E31*p_up+E32*p_down)/EXP(D27)</f>
        <v>0.86398518155247861</v>
      </c>
      <c r="E31" s="3">
        <f>(F31*p_up+F32*p_down)/EXP(E27)</f>
        <v>0.91722726692541467</v>
      </c>
      <c r="F31">
        <v>1</v>
      </c>
      <c r="N31" t="s">
        <v>5</v>
      </c>
      <c r="O31" s="6">
        <f>(P31*p_up+P32*p_down)/(1+O27)</f>
        <v>0.75129563670739863</v>
      </c>
      <c r="P31" s="3">
        <f>(Q31*p_up+Q32*p_down)/(1+P27)</f>
        <v>0.78802971009175615</v>
      </c>
      <c r="Q31" s="3">
        <f>(R31*p_up+R32*p_down)/(1+Q27)</f>
        <v>0.86580086580086579</v>
      </c>
      <c r="R31">
        <v>1</v>
      </c>
    </row>
    <row r="32" spans="2:22" x14ac:dyDescent="0.25">
      <c r="D32" s="3">
        <f>(E32*p_up+E33*p_down)/EXP(D28)</f>
        <v>0.90019335084141416</v>
      </c>
      <c r="E32" s="3">
        <f>(F32*p_up+F33*p_down)/EXP(E28)</f>
        <v>0.9391883099490983</v>
      </c>
      <c r="F32">
        <v>1</v>
      </c>
      <c r="P32" s="3">
        <f>(Q32*p_up+Q33*p_down)/(1+P28)</f>
        <v>0.84979477793037295</v>
      </c>
      <c r="Q32" s="3">
        <f>(R32*p_up+R33*p_down)/(1+Q28)</f>
        <v>0.90285301552907193</v>
      </c>
      <c r="R32">
        <v>1</v>
      </c>
    </row>
    <row r="33" spans="2:18" x14ac:dyDescent="0.25">
      <c r="E33" s="3">
        <f>(F33*p_up+F34*p_down)/EXP(E29)</f>
        <v>0.95546412151914528</v>
      </c>
      <c r="F33">
        <v>1</v>
      </c>
      <c r="Q33" s="3">
        <f>(R33*p_up+R34*p_down)/(1+Q29)</f>
        <v>0.93049636398040181</v>
      </c>
      <c r="R33">
        <v>1</v>
      </c>
    </row>
    <row r="34" spans="2:18" x14ac:dyDescent="0.25">
      <c r="F34">
        <v>1</v>
      </c>
      <c r="R34">
        <v>1</v>
      </c>
    </row>
    <row r="37" spans="2:18" x14ac:dyDescent="0.25">
      <c r="B37" s="8" t="s">
        <v>0</v>
      </c>
      <c r="C37" s="8">
        <v>1</v>
      </c>
      <c r="D37" s="8">
        <v>2</v>
      </c>
      <c r="E37" s="8">
        <v>3</v>
      </c>
      <c r="F37" s="8">
        <v>4</v>
      </c>
      <c r="G37" s="8">
        <v>5</v>
      </c>
    </row>
    <row r="38" spans="2:18" x14ac:dyDescent="0.25">
      <c r="B38" t="s">
        <v>4</v>
      </c>
      <c r="C38" s="9">
        <f>C$13</f>
        <v>6.08E-2</v>
      </c>
      <c r="D38" s="2">
        <f>D27</f>
        <v>7.17E-2</v>
      </c>
      <c r="E38" s="2">
        <f t="shared" ref="E38:E40" si="1">E27</f>
        <v>8.6400000000000005E-2</v>
      </c>
      <c r="F38" s="5">
        <v>0.1008</v>
      </c>
    </row>
    <row r="39" spans="2:18" x14ac:dyDescent="0.25">
      <c r="D39" s="2">
        <f>D28</f>
        <v>5.1033932142079109E-2</v>
      </c>
      <c r="E39" s="2">
        <f t="shared" si="1"/>
        <v>6.2739276803166905E-2</v>
      </c>
      <c r="F39" s="2">
        <f t="shared" ref="F39:F41" si="2">F38*EXP(-2*F$15)</f>
        <v>7.4674476644717158E-2</v>
      </c>
    </row>
    <row r="40" spans="2:18" x14ac:dyDescent="0.25">
      <c r="E40" s="2">
        <f t="shared" si="1"/>
        <v>4.5558065437319405E-2</v>
      </c>
      <c r="F40" s="2">
        <f t="shared" si="2"/>
        <v>5.5320212918277864E-2</v>
      </c>
    </row>
    <row r="41" spans="2:18" x14ac:dyDescent="0.25">
      <c r="F41" s="2">
        <f t="shared" si="2"/>
        <v>4.0982221701852388E-2</v>
      </c>
    </row>
    <row r="42" spans="2:18" x14ac:dyDescent="0.25">
      <c r="F42" s="2"/>
    </row>
    <row r="43" spans="2:18" x14ac:dyDescent="0.25">
      <c r="B43" t="s">
        <v>5</v>
      </c>
      <c r="C43" s="12">
        <f>(D43*p_up+D44*p_down)/EXP(C38)</f>
        <v>0.77702849640888072</v>
      </c>
      <c r="D43" s="3">
        <f>(E43*p_up+E44*p_down)/EXP(D38)</f>
        <v>0.8006733609824066</v>
      </c>
      <c r="E43" s="3">
        <f>(F43*p_up+F44*p_down)/EXP(E38)</f>
        <v>0.84025326815840928</v>
      </c>
      <c r="F43" s="3">
        <f>(G43*p_up+G44*p_down)/EXP(F38)</f>
        <v>0.90411383757230723</v>
      </c>
      <c r="G43">
        <v>1</v>
      </c>
    </row>
    <row r="44" spans="2:18" x14ac:dyDescent="0.25">
      <c r="D44" s="3">
        <f>(E44*p_up+E45*p_down)/EXP(D39)</f>
        <v>0.85080180120446702</v>
      </c>
      <c r="E44" s="3">
        <f>(F44*p_up+F45*p_down)/EXP(E39)</f>
        <v>0.8801263529889779</v>
      </c>
      <c r="F44" s="3">
        <f>(G44*p_up+G45*p_down)/EXP(F39)</f>
        <v>0.92804553766077869</v>
      </c>
      <c r="G44">
        <v>1</v>
      </c>
    </row>
    <row r="45" spans="2:18" x14ac:dyDescent="0.25">
      <c r="E45" s="3">
        <f>(F45*p_up+F46*p_down)/EXP(E40)</f>
        <v>0.91057083427960928</v>
      </c>
      <c r="F45" s="3">
        <f>(G45*p_up+G46*p_down)/EXP(F40)</f>
        <v>0.94618211970152066</v>
      </c>
      <c r="G45">
        <v>1</v>
      </c>
    </row>
    <row r="46" spans="2:18" x14ac:dyDescent="0.25">
      <c r="F46" s="3">
        <f>(G46*p_up+G47*p_down)/EXP(F41)</f>
        <v>0.95984619422792827</v>
      </c>
      <c r="G46">
        <v>1</v>
      </c>
    </row>
    <row r="47" spans="2:18" x14ac:dyDescent="0.25">
      <c r="G47">
        <v>1</v>
      </c>
    </row>
    <row r="50" spans="2:8" x14ac:dyDescent="0.25">
      <c r="B50" s="8" t="s">
        <v>0</v>
      </c>
      <c r="C50" s="8">
        <v>1</v>
      </c>
      <c r="D50" s="8">
        <v>2</v>
      </c>
      <c r="E50" s="8">
        <v>3</v>
      </c>
      <c r="F50" s="8">
        <v>4</v>
      </c>
      <c r="G50" s="8">
        <v>5</v>
      </c>
    </row>
    <row r="51" spans="2:8" x14ac:dyDescent="0.25">
      <c r="B51" t="s">
        <v>4</v>
      </c>
      <c r="C51" s="9">
        <f>C$13</f>
        <v>6.08E-2</v>
      </c>
      <c r="D51" s="2">
        <f>D38</f>
        <v>7.17E-2</v>
      </c>
      <c r="E51" s="2">
        <f t="shared" ref="E51:F51" si="3">E38</f>
        <v>8.6400000000000005E-2</v>
      </c>
      <c r="F51" s="2">
        <f t="shared" si="3"/>
        <v>0.1008</v>
      </c>
      <c r="G51" s="5">
        <v>0.129</v>
      </c>
    </row>
    <row r="52" spans="2:8" x14ac:dyDescent="0.25">
      <c r="D52" s="2">
        <f t="shared" ref="D52:F52" si="4">D39</f>
        <v>5.1033932142079109E-2</v>
      </c>
      <c r="E52" s="2">
        <f t="shared" si="4"/>
        <v>6.2739276803166905E-2</v>
      </c>
      <c r="F52" s="2">
        <f t="shared" si="4"/>
        <v>7.4674476644717158E-2</v>
      </c>
      <c r="G52" s="2">
        <f t="shared" ref="G52:G54" si="5">G51*EXP(-2*G$15)</f>
        <v>9.946565456866005E-2</v>
      </c>
    </row>
    <row r="53" spans="2:8" x14ac:dyDescent="0.25">
      <c r="E53" s="2">
        <f t="shared" ref="E53:F53" si="6">E40</f>
        <v>4.5558065437319405E-2</v>
      </c>
      <c r="F53" s="2">
        <f t="shared" si="6"/>
        <v>5.5320212918277864E-2</v>
      </c>
      <c r="G53" s="2">
        <f t="shared" si="5"/>
        <v>7.6693150688155062E-2</v>
      </c>
    </row>
    <row r="54" spans="2:8" x14ac:dyDescent="0.25">
      <c r="F54" s="2">
        <f>F41</f>
        <v>4.0982221701852388E-2</v>
      </c>
      <c r="G54" s="2">
        <f t="shared" si="5"/>
        <v>5.9134375458373828E-2</v>
      </c>
    </row>
    <row r="55" spans="2:8" x14ac:dyDescent="0.25">
      <c r="F55" s="2"/>
    </row>
    <row r="56" spans="2:8" x14ac:dyDescent="0.25">
      <c r="F56" s="2"/>
    </row>
    <row r="57" spans="2:8" x14ac:dyDescent="0.25">
      <c r="B57" t="s">
        <v>5</v>
      </c>
      <c r="C57" s="13">
        <f>(D57*p_up+D58*p_down)/EXP(C51)</f>
        <v>0.72065816381244174</v>
      </c>
      <c r="D57" s="3">
        <f>(E57*p_up+E58*p_down)/EXP(D51)</f>
        <v>0.73251282428848985</v>
      </c>
      <c r="E57" s="3">
        <f>(F57*p_up+F58*p_down)/EXP(E51)</f>
        <v>0.75967436304547331</v>
      </c>
      <c r="F57" s="3">
        <f>(G57*p_up+G58*p_down)/EXP(F51)</f>
        <v>0.80660290375790444</v>
      </c>
      <c r="G57" s="3">
        <f>(H57*p_up+H58*p_down)/EXP(G51)</f>
        <v>0.87897396554558316</v>
      </c>
      <c r="H57">
        <v>1</v>
      </c>
    </row>
    <row r="58" spans="2:8" x14ac:dyDescent="0.25">
      <c r="D58" s="3">
        <f>(E58*p_up+E59*p_down)/EXP(D52)</f>
        <v>0.79915437126977662</v>
      </c>
      <c r="E58" s="3">
        <f>(F58*p_up+F59*p_down)/EXP(E52)</f>
        <v>0.81425103093641216</v>
      </c>
      <c r="F58" s="3">
        <f>(G58*p_up+G59*p_down)/EXP(F52)</f>
        <v>0.84985540366231538</v>
      </c>
      <c r="G58" s="3">
        <f>(H58*p_up+H59*p_down)/EXP(G52)</f>
        <v>0.90532104297627392</v>
      </c>
      <c r="H58">
        <v>1</v>
      </c>
    </row>
    <row r="59" spans="2:8" x14ac:dyDescent="0.25">
      <c r="E59" s="3">
        <f>(F59*p_up+F60*p_down)/EXP(E53)</f>
        <v>0.86774292206213433</v>
      </c>
      <c r="F59" s="3">
        <f>(G59*p_up+G60*p_down)/EXP(F53)</f>
        <v>0.88409086102350154</v>
      </c>
      <c r="G59" s="3">
        <f>(H59*p_up+H60*p_down)/EXP(G53)</f>
        <v>0.92617400586465159</v>
      </c>
      <c r="H59">
        <v>1</v>
      </c>
    </row>
    <row r="60" spans="2:8" x14ac:dyDescent="0.25">
      <c r="F60" s="3">
        <f>(G60*p_up+G61*p_down)/EXP(F54)</f>
        <v>0.93228905847041277</v>
      </c>
      <c r="G60" s="3">
        <f>(H60*p_up+H61*p_down)/EXP(G54)</f>
        <v>0.94258010101361778</v>
      </c>
      <c r="H60">
        <v>1</v>
      </c>
    </row>
    <row r="61" spans="2:8" x14ac:dyDescent="0.25">
      <c r="G61" s="3">
        <f>(H61*p_up+H62*p_down)/EXP(G55)</f>
        <v>1</v>
      </c>
      <c r="H61">
        <v>1</v>
      </c>
    </row>
    <row r="62" spans="2:8" x14ac:dyDescent="0.25">
      <c r="H6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2"/>
  <sheetViews>
    <sheetView tabSelected="1" zoomScale="70" zoomScaleNormal="70" workbookViewId="0">
      <selection activeCell="AA12" sqref="AA12"/>
    </sheetView>
  </sheetViews>
  <sheetFormatPr defaultRowHeight="15" x14ac:dyDescent="0.25"/>
  <sheetData>
    <row r="5" spans="3:13" x14ac:dyDescent="0.25">
      <c r="K5" s="1"/>
      <c r="L5" s="3"/>
      <c r="M5" s="1"/>
    </row>
    <row r="6" spans="3:13" x14ac:dyDescent="0.25">
      <c r="K6" s="2"/>
      <c r="L6" s="3"/>
      <c r="M6" s="1"/>
    </row>
    <row r="7" spans="3:13" x14ac:dyDescent="0.25">
      <c r="K7" s="2"/>
      <c r="L7" s="3"/>
      <c r="M7" s="1"/>
    </row>
    <row r="8" spans="3:13" x14ac:dyDescent="0.25">
      <c r="K8" s="2"/>
      <c r="L8" s="3"/>
      <c r="M8" s="1"/>
    </row>
    <row r="9" spans="3:13" x14ac:dyDescent="0.25">
      <c r="K9" s="2"/>
      <c r="L9" s="3"/>
      <c r="M9" s="1"/>
    </row>
    <row r="12" spans="3:13" x14ac:dyDescent="0.25">
      <c r="C12" t="s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3:13" x14ac:dyDescent="0.25">
      <c r="C13" t="s">
        <v>1</v>
      </c>
      <c r="D13" s="16">
        <v>3.4299999999999997E-2</v>
      </c>
      <c r="E13" s="16">
        <v>3.8240000000000003E-2</v>
      </c>
      <c r="F13" s="16">
        <v>4.1829999999999999E-2</v>
      </c>
      <c r="G13" s="16">
        <v>4.512E-2</v>
      </c>
      <c r="H13" s="16">
        <v>4.8120000000000003E-2</v>
      </c>
      <c r="I13" s="16">
        <v>5.0860000000000002E-2</v>
      </c>
    </row>
    <row r="14" spans="3:13" x14ac:dyDescent="0.25">
      <c r="C14" t="s">
        <v>2</v>
      </c>
      <c r="D14" s="2">
        <v>0.1</v>
      </c>
      <c r="E14" s="2"/>
      <c r="F14" s="2"/>
      <c r="G14" s="2"/>
      <c r="H14" s="2"/>
    </row>
    <row r="15" spans="3:13" x14ac:dyDescent="0.25">
      <c r="C15" t="s">
        <v>15</v>
      </c>
      <c r="D15">
        <v>0.1</v>
      </c>
    </row>
    <row r="16" spans="3:13" x14ac:dyDescent="0.25">
      <c r="C16" t="s">
        <v>16</v>
      </c>
      <c r="D16">
        <v>1</v>
      </c>
    </row>
    <row r="18" spans="1:10" x14ac:dyDescent="0.25">
      <c r="B18" s="8" t="s">
        <v>0</v>
      </c>
      <c r="C18" s="8">
        <v>0</v>
      </c>
      <c r="D18" s="8">
        <v>1</v>
      </c>
      <c r="E18" s="8">
        <v>2</v>
      </c>
      <c r="F18" s="8">
        <v>3</v>
      </c>
      <c r="G18" s="8">
        <v>4</v>
      </c>
      <c r="H18" s="8">
        <v>5</v>
      </c>
    </row>
    <row r="21" spans="1:10" x14ac:dyDescent="0.25">
      <c r="B21" t="s">
        <v>12</v>
      </c>
      <c r="C21" s="1">
        <v>0</v>
      </c>
    </row>
    <row r="22" spans="1:10" x14ac:dyDescent="0.25">
      <c r="C22" s="1"/>
      <c r="J22" t="s">
        <v>20</v>
      </c>
    </row>
    <row r="23" spans="1:10" x14ac:dyDescent="0.25">
      <c r="C23" s="1"/>
    </row>
    <row r="24" spans="1:10" x14ac:dyDescent="0.25">
      <c r="B24" t="s">
        <v>18</v>
      </c>
      <c r="C24">
        <f>ROUND(0.184/(a*dt),0)</f>
        <v>2</v>
      </c>
    </row>
    <row r="25" spans="1:10" x14ac:dyDescent="0.25">
      <c r="B25" t="s">
        <v>17</v>
      </c>
      <c r="C25">
        <f>-C24</f>
        <v>-2</v>
      </c>
    </row>
    <row r="26" spans="1:10" x14ac:dyDescent="0.25">
      <c r="B26" t="s">
        <v>14</v>
      </c>
    </row>
    <row r="28" spans="1:10" x14ac:dyDescent="0.25">
      <c r="A28">
        <v>2</v>
      </c>
    </row>
    <row r="29" spans="1:10" x14ac:dyDescent="0.25">
      <c r="A29">
        <v>1</v>
      </c>
      <c r="D29">
        <f>IF($A30=1,1/6+0.5*(a^2*D$18^2*dt^2-a*D$18*dt),IF($A30=2,1/6+0.5*(a^2*D$18^2*dt^2+a*D$18*dt),7/6+0.5*(a^2*D$18^2*dt^2-3*a*D$18*dt)))</f>
        <v>1.0216666666666667</v>
      </c>
    </row>
    <row r="30" spans="1:10" x14ac:dyDescent="0.25">
      <c r="A30">
        <v>0</v>
      </c>
      <c r="B30" t="s">
        <v>13</v>
      </c>
      <c r="D30">
        <f>IF($A30=1,1/6+0.5*(a^2*D$18^2*dt^2-a*D$18*dt),IF($A30=2,1/6+0.5*(a^2*D$18^2*dt^2+a*D$18*dt),7/6+0.5*(a^2*D$18^2*dt^2-3*a*D$18*dt)))</f>
        <v>1.0216666666666667</v>
      </c>
    </row>
    <row r="31" spans="1:10" x14ac:dyDescent="0.25">
      <c r="A31">
        <v>-1</v>
      </c>
      <c r="D31">
        <f>IF($A30=1,1/6+0.5*(a^2*D$18^2*dt^2+a*D$18*dt),IF($A30=2,7/6+0.5*(a^2*D$18^2*dt^2+3*a*D$18*dt),1/6+0.5*(a^2*D$18^2*dt^2-a*D$18*dt)))</f>
        <v>0.12166666666666666</v>
      </c>
    </row>
    <row r="32" spans="1:10" x14ac:dyDescent="0.25">
      <c r="A3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Binomial tree</vt:lpstr>
      <vt:lpstr>Trinomial tree</vt:lpstr>
      <vt:lpstr>Sheet3</vt:lpstr>
      <vt:lpstr>a</vt:lpstr>
      <vt:lpstr>dt</vt:lpstr>
      <vt:lpstr>p_down</vt:lpstr>
      <vt:lpstr>p_up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</dc:creator>
  <cp:lastModifiedBy>Rustam</cp:lastModifiedBy>
  <dcterms:created xsi:type="dcterms:W3CDTF">2013-06-16T09:54:55Z</dcterms:created>
  <dcterms:modified xsi:type="dcterms:W3CDTF">2013-06-16T19:29:55Z</dcterms:modified>
</cp:coreProperties>
</file>